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2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L:\SUIT DL7\All material before IOC122\Excel templates for analysis\mt\"/>
    </mc:Choice>
  </mc:AlternateContent>
  <bookViews>
    <workbookView xWindow="0" yWindow="0" windowWidth="19200" windowHeight="11370" activeTab="1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I22" i="72" l="1"/>
  <c r="J24" i="72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2" i="80" l="1"/>
  <c r="D5" i="73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AA28" i="72"/>
  <c r="AA27" i="72"/>
  <c r="AA25" i="72"/>
  <c r="AE28" i="72"/>
  <c r="AE27" i="72"/>
  <c r="AE25" i="72"/>
  <c r="AI28" i="72"/>
  <c r="AI27" i="72"/>
  <c r="AI25" i="72"/>
  <c r="X25" i="72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Y22" i="72" l="1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D23" i="73" l="1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B24" i="72"/>
  <c r="E24" i="72"/>
  <c r="D4" i="74" l="1"/>
  <c r="E4" i="74" s="1"/>
  <c r="K17" i="80"/>
  <c r="J17" i="80"/>
  <c r="W26" i="72"/>
  <c r="Z26" i="72"/>
  <c r="Y26" i="72"/>
  <c r="X26" i="72"/>
  <c r="Z27" i="72"/>
  <c r="X28" i="72"/>
  <c r="W27" i="72"/>
  <c r="W28" i="72"/>
  <c r="Y27" i="72"/>
  <c r="X27" i="72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N25" i="72"/>
  <c r="J5" i="80" s="1"/>
  <c r="R25" i="72"/>
  <c r="V25" i="72"/>
  <c r="M25" i="72"/>
  <c r="O25" i="72"/>
  <c r="S25" i="72"/>
  <c r="L25" i="72"/>
  <c r="P25" i="72"/>
  <c r="T25" i="72"/>
  <c r="S27" i="72"/>
  <c r="O27" i="72"/>
  <c r="Q27" i="72"/>
  <c r="P27" i="72"/>
  <c r="V27" i="72"/>
  <c r="R27" i="72"/>
  <c r="N27" i="72"/>
  <c r="U27" i="72"/>
  <c r="M27" i="72"/>
  <c r="T27" i="72"/>
  <c r="L27" i="72"/>
  <c r="J27" i="72"/>
  <c r="O17" i="80" s="1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I4" i="73"/>
  <c r="K15" i="80"/>
  <c r="J14" i="80"/>
  <c r="K13" i="80"/>
  <c r="K14" i="80"/>
  <c r="J15" i="80"/>
  <c r="L15" i="80" s="1"/>
  <c r="J16" i="80"/>
  <c r="K16" i="80"/>
  <c r="N12" i="80"/>
  <c r="N7" i="80"/>
  <c r="N13" i="80"/>
  <c r="N10" i="80"/>
  <c r="N15" i="80"/>
  <c r="K18" i="80"/>
  <c r="J18" i="80"/>
  <c r="N9" i="80"/>
  <c r="N18" i="80"/>
  <c r="O18" i="80"/>
  <c r="N11" i="80"/>
  <c r="N14" i="80"/>
  <c r="N8" i="80"/>
  <c r="N17" i="80"/>
  <c r="P17" i="80" s="1"/>
  <c r="N16" i="80"/>
  <c r="K12" i="80"/>
  <c r="J13" i="80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O14" i="80"/>
  <c r="O15" i="80"/>
  <c r="O12" i="80"/>
  <c r="P12" i="80" s="1"/>
  <c r="O13" i="80"/>
  <c r="O10" i="80"/>
  <c r="O11" i="80"/>
  <c r="O8" i="80"/>
  <c r="P8" i="80" s="1"/>
  <c r="O9" i="80"/>
  <c r="O6" i="80"/>
  <c r="O7" i="80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 s="1"/>
  <c r="G2" i="71"/>
  <c r="L27" i="71"/>
  <c r="L26" i="71"/>
  <c r="L25" i="71"/>
  <c r="L24" i="71"/>
  <c r="L23" i="71"/>
  <c r="L22" i="71"/>
  <c r="L21" i="71"/>
  <c r="L20" i="71"/>
  <c r="L19" i="71"/>
  <c r="P9" i="80" l="1"/>
  <c r="P10" i="80"/>
  <c r="L13" i="80"/>
  <c r="L11" i="80"/>
  <c r="P11" i="80"/>
  <c r="P13" i="80"/>
  <c r="L16" i="80"/>
  <c r="L14" i="80"/>
  <c r="P7" i="80"/>
  <c r="P18" i="80"/>
  <c r="P14" i="80"/>
  <c r="L18" i="80"/>
  <c r="P16" i="80"/>
  <c r="P15" i="80"/>
  <c r="J19" i="80"/>
  <c r="K19" i="80"/>
  <c r="N19" i="80"/>
  <c r="O19" i="80"/>
  <c r="P6" i="80"/>
  <c r="L9" i="80"/>
  <c r="L6" i="80"/>
  <c r="L10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L19" i="80" l="1"/>
  <c r="P19" i="80"/>
  <c r="O20" i="80"/>
  <c r="K20" i="80"/>
  <c r="D27" i="73"/>
  <c r="F26" i="73"/>
  <c r="I21" i="80"/>
  <c r="M21" i="80"/>
  <c r="F24" i="80"/>
  <c r="C25" i="80"/>
  <c r="E24" i="80"/>
  <c r="B24" i="80"/>
  <c r="A23" i="80"/>
  <c r="D23" i="80" s="1"/>
  <c r="J21" i="80" l="1"/>
  <c r="K21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L21" i="80" l="1"/>
  <c r="P21" i="80"/>
  <c r="J22" i="80"/>
  <c r="K22" i="80"/>
  <c r="N22" i="80"/>
  <c r="O22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J23" i="80" l="1"/>
  <c r="K23" i="80"/>
  <c r="L22" i="80"/>
  <c r="N23" i="80"/>
  <c r="O23" i="80"/>
  <c r="P22" i="80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s="1"/>
  <c r="R11" i="71" l="1"/>
  <c r="C30" i="73"/>
  <c r="A16" i="71"/>
  <c r="A17" i="71" s="1"/>
  <c r="A18" i="71" s="1"/>
  <c r="A19" i="71" s="1"/>
  <c r="A20" i="71" s="1"/>
  <c r="P23" i="80"/>
  <c r="L23" i="80"/>
  <c r="K24" i="80"/>
  <c r="J24" i="80"/>
  <c r="O24" i="80"/>
  <c r="N24" i="80"/>
  <c r="Q13" i="7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3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 s="1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A21" i="71"/>
  <c r="B6" i="74"/>
  <c r="A5" i="74"/>
  <c r="D5" i="74" s="1"/>
  <c r="N2" i="72"/>
  <c r="N3" i="72" s="1"/>
  <c r="N4" i="72" s="1"/>
  <c r="L24" i="80" l="1"/>
  <c r="P24" i="80"/>
  <c r="J25" i="80"/>
  <c r="K25" i="80"/>
  <c r="O25" i="80"/>
  <c r="N25" i="80"/>
  <c r="Q16" i="71"/>
  <c r="G16" i="80" s="1"/>
  <c r="R16" i="71"/>
  <c r="H16" i="80" s="1"/>
  <c r="Q15" i="71"/>
  <c r="G15" i="80" s="1"/>
  <c r="R15" i="71"/>
  <c r="H15" i="80" s="1"/>
  <c r="Q14" i="71"/>
  <c r="G29" i="80" s="1"/>
  <c r="R14" i="71"/>
  <c r="H29" i="80" s="1"/>
  <c r="A22" i="71"/>
  <c r="A23" i="71" s="1"/>
  <c r="A24" i="71" s="1"/>
  <c r="A25" i="71" s="1"/>
  <c r="A26" i="71" s="1"/>
  <c r="A27" i="71" s="1"/>
  <c r="R13" i="71"/>
  <c r="H26" i="80" s="1"/>
  <c r="G98" i="74"/>
  <c r="E5" i="74"/>
  <c r="D32" i="73"/>
  <c r="F31" i="73"/>
  <c r="C31" i="73"/>
  <c r="G9" i="73"/>
  <c r="H9" i="73" s="1"/>
  <c r="B11" i="73"/>
  <c r="A11" i="73" s="1"/>
  <c r="G10" i="73"/>
  <c r="H10" i="73" s="1"/>
  <c r="I26" i="80"/>
  <c r="M26" i="80"/>
  <c r="B29" i="80"/>
  <c r="F29" i="80"/>
  <c r="A28" i="80"/>
  <c r="D28" i="80" s="1"/>
  <c r="C30" i="80"/>
  <c r="E29" i="80"/>
  <c r="K4" i="71"/>
  <c r="J5" i="71" s="1"/>
  <c r="I4" i="71"/>
  <c r="L3" i="71"/>
  <c r="H113" i="74"/>
  <c r="H109" i="74"/>
  <c r="H126" i="74" s="1"/>
  <c r="H101" i="74"/>
  <c r="H129" i="74"/>
  <c r="H121" i="74"/>
  <c r="H105" i="74"/>
  <c r="H99" i="74"/>
  <c r="H117" i="74"/>
  <c r="H125" i="74"/>
  <c r="I3" i="74"/>
  <c r="I2" i="74"/>
  <c r="G103" i="74"/>
  <c r="J1" i="74"/>
  <c r="E6" i="73"/>
  <c r="A6" i="74"/>
  <c r="D6" i="74" s="1"/>
  <c r="B7" i="74"/>
  <c r="O2" i="72"/>
  <c r="O3" i="72" s="1"/>
  <c r="O4" i="72" s="1"/>
  <c r="C32" i="73" l="1"/>
  <c r="L25" i="80"/>
  <c r="O26" i="80"/>
  <c r="N26" i="80"/>
  <c r="J26" i="80"/>
  <c r="K26" i="80"/>
  <c r="P25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H128" i="74"/>
  <c r="I105" i="74"/>
  <c r="I102" i="74"/>
  <c r="I101" i="74"/>
  <c r="I98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K27" i="80" l="1"/>
  <c r="J27" i="80"/>
  <c r="O27" i="80"/>
  <c r="N27" i="80"/>
  <c r="P26" i="80"/>
  <c r="L26" i="80"/>
  <c r="G102" i="74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/>
  <c r="I106" i="74"/>
  <c r="I127" i="74"/>
  <c r="K5" i="71"/>
  <c r="H6" i="71" s="1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L27" i="80" l="1"/>
  <c r="P27" i="80"/>
  <c r="J28" i="80"/>
  <c r="K28" i="80"/>
  <c r="N28" i="80"/>
  <c r="O28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0" i="74"/>
  <c r="I113" i="74"/>
  <c r="I128" i="74"/>
  <c r="I129" i="74"/>
  <c r="J110" i="74"/>
  <c r="K98" i="74"/>
  <c r="J126" i="74"/>
  <c r="K101" i="74"/>
  <c r="K109" i="74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K128" i="74"/>
  <c r="M1" i="74"/>
  <c r="E9" i="73"/>
  <c r="J6" i="71"/>
  <c r="I6" i="71"/>
  <c r="G6" i="71"/>
  <c r="L5" i="71"/>
  <c r="B9" i="74"/>
  <c r="R2" i="72"/>
  <c r="R3" i="72" s="1"/>
  <c r="R4" i="72" s="1"/>
  <c r="C35" i="73" l="1"/>
  <c r="L28" i="80"/>
  <c r="P28" i="80"/>
  <c r="J29" i="80"/>
  <c r="K29" i="80"/>
  <c r="N29" i="80"/>
  <c r="O29" i="80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N30" i="80"/>
  <c r="O30" i="80"/>
  <c r="L29" i="80"/>
  <c r="J30" i="80"/>
  <c r="K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18" i="74"/>
  <c r="I121" i="74"/>
  <c r="L126" i="74"/>
  <c r="L118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O31" i="80" l="1"/>
  <c r="N31" i="80"/>
  <c r="P30" i="80"/>
  <c r="K31" i="80"/>
  <c r="J31" i="80"/>
  <c r="L30" i="80"/>
  <c r="I14" i="73"/>
  <c r="D38" i="73"/>
  <c r="F37" i="73"/>
  <c r="C37" i="73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2" i="74"/>
  <c r="I125" i="74"/>
  <c r="K7" i="71"/>
  <c r="H8" i="71" s="1"/>
  <c r="M122" i="74"/>
  <c r="M126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C38" i="73" l="1"/>
  <c r="L31" i="80"/>
  <c r="P31" i="80"/>
  <c r="J32" i="80"/>
  <c r="K32" i="80"/>
  <c r="N32" i="80"/>
  <c r="O32" i="80"/>
  <c r="I8" i="71"/>
  <c r="H98" i="74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K8" i="71"/>
  <c r="H9" i="71" s="1"/>
  <c r="J8" i="71"/>
  <c r="N127" i="74"/>
  <c r="O129" i="74"/>
  <c r="O121" i="74"/>
  <c r="O117" i="74"/>
  <c r="O101" i="74"/>
  <c r="O115" i="74"/>
  <c r="O105" i="74"/>
  <c r="O109" i="74"/>
  <c r="O128" i="74" s="1"/>
  <c r="O125" i="74"/>
  <c r="O114" i="74"/>
  <c r="O113" i="74"/>
  <c r="O116" i="74"/>
  <c r="P3" i="74"/>
  <c r="P2" i="74"/>
  <c r="Q1" i="74"/>
  <c r="E13" i="73"/>
  <c r="V2" i="72"/>
  <c r="V3" i="72" s="1"/>
  <c r="V4" i="72" s="1"/>
  <c r="L32" i="80" l="1"/>
  <c r="P32" i="80"/>
  <c r="J33" i="80"/>
  <c r="K33" i="80"/>
  <c r="O33" i="80"/>
  <c r="N33" i="80"/>
  <c r="I9" i="71"/>
  <c r="K9" i="71" s="1"/>
  <c r="H10" i="71" s="1"/>
  <c r="H102" i="74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O126" i="74"/>
  <c r="O127" i="74"/>
  <c r="W2" i="72"/>
  <c r="W3" i="72" s="1"/>
  <c r="W4" i="72" s="1"/>
  <c r="Q3" i="74"/>
  <c r="Q2" i="74"/>
  <c r="P105" i="74"/>
  <c r="P103" i="74"/>
  <c r="P101" i="74"/>
  <c r="P123" i="74"/>
  <c r="P119" i="74"/>
  <c r="P111" i="74"/>
  <c r="P99" i="74"/>
  <c r="P125" i="74"/>
  <c r="P121" i="74"/>
  <c r="P117" i="74"/>
  <c r="P116" i="74"/>
  <c r="P115" i="74"/>
  <c r="P114" i="74"/>
  <c r="P113" i="74"/>
  <c r="P109" i="74"/>
  <c r="P128" i="74" s="1"/>
  <c r="P107" i="74"/>
  <c r="R1" i="74"/>
  <c r="E14" i="73"/>
  <c r="L33" i="80" l="1"/>
  <c r="K34" i="80"/>
  <c r="J34" i="80"/>
  <c r="N34" i="80"/>
  <c r="O34" i="80"/>
  <c r="P33" i="80"/>
  <c r="H106" i="74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22" i="74"/>
  <c r="Q106" i="74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Q118" i="74"/>
  <c r="Q98" i="74"/>
  <c r="Q110" i="74"/>
  <c r="Q102" i="74"/>
  <c r="R3" i="74"/>
  <c r="R125" i="74" s="1"/>
  <c r="R2" i="74"/>
  <c r="Q126" i="74"/>
  <c r="S1" i="74"/>
  <c r="E15" i="73"/>
  <c r="L34" i="80" l="1"/>
  <c r="K35" i="80"/>
  <c r="J35" i="80"/>
  <c r="O35" i="80"/>
  <c r="N35" i="80"/>
  <c r="P34" i="80"/>
  <c r="Q128" i="74"/>
  <c r="I18" i="73"/>
  <c r="D42" i="73"/>
  <c r="F41" i="73"/>
  <c r="C41" i="73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C42" i="73" l="1"/>
  <c r="L35" i="80"/>
  <c r="P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L10" i="71"/>
  <c r="S122" i="74"/>
  <c r="S106" i="74"/>
  <c r="S113" i="74"/>
  <c r="S124" i="74"/>
  <c r="S100" i="74"/>
  <c r="S105" i="74"/>
  <c r="R126" i="74"/>
  <c r="S104" i="74"/>
  <c r="S120" i="74"/>
  <c r="S112" i="74"/>
  <c r="S129" i="74"/>
  <c r="S110" i="74"/>
  <c r="S116" i="74"/>
  <c r="S125" i="74"/>
  <c r="S101" i="74"/>
  <c r="S109" i="74"/>
  <c r="S126" i="74" s="1"/>
  <c r="S117" i="74"/>
  <c r="S114" i="74"/>
  <c r="S108" i="74"/>
  <c r="S115" i="74"/>
  <c r="S121" i="74"/>
  <c r="S128" i="74"/>
  <c r="S118" i="74"/>
  <c r="S102" i="74"/>
  <c r="S98" i="74"/>
  <c r="T3" i="74"/>
  <c r="T128" i="74" s="1"/>
  <c r="T2" i="74"/>
  <c r="U1" i="74"/>
  <c r="E17" i="73"/>
  <c r="P36" i="80" l="1"/>
  <c r="L36" i="80"/>
  <c r="J37" i="80"/>
  <c r="K37" i="80"/>
  <c r="N37" i="80"/>
  <c r="O37" i="80"/>
  <c r="K11" i="71"/>
  <c r="H12" i="71" s="1"/>
  <c r="S127" i="74"/>
  <c r="D44" i="73"/>
  <c r="F43" i="73"/>
  <c r="C43" i="73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 s="1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C44" i="73" l="1"/>
  <c r="I99" i="74"/>
  <c r="L37" i="80"/>
  <c r="P37" i="80"/>
  <c r="N38" i="80"/>
  <c r="O38" i="80"/>
  <c r="J38" i="80"/>
  <c r="K38" i="80"/>
  <c r="L11" i="71"/>
  <c r="I12" i="71"/>
  <c r="J12" i="71"/>
  <c r="K12" i="71" s="1"/>
  <c r="H13" i="71" s="1"/>
  <c r="G12" i="71"/>
  <c r="T126" i="74"/>
  <c r="I21" i="73"/>
  <c r="D45" i="73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6" i="74"/>
  <c r="U105" i="74"/>
  <c r="U98" i="74"/>
  <c r="U100" i="74"/>
  <c r="U104" i="74"/>
  <c r="U102" i="74"/>
  <c r="U101" i="74"/>
  <c r="W1" i="74"/>
  <c r="C45" i="73" l="1"/>
  <c r="I103" i="74"/>
  <c r="L38" i="80"/>
  <c r="P38" i="80"/>
  <c r="J39" i="80"/>
  <c r="K39" i="80"/>
  <c r="N39" i="80"/>
  <c r="O39" i="80"/>
  <c r="G13" i="71"/>
  <c r="J13" i="71"/>
  <c r="I13" i="71"/>
  <c r="L12" i="71"/>
  <c r="W4" i="74"/>
  <c r="W5" i="74"/>
  <c r="W6" i="74"/>
  <c r="W7" i="74"/>
  <c r="W8" i="74"/>
  <c r="W9" i="74"/>
  <c r="U127" i="74"/>
  <c r="D46" i="73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I14" i="71" l="1"/>
  <c r="K13" i="71"/>
  <c r="G14" i="71" s="1"/>
  <c r="C46" i="73"/>
  <c r="I107" i="74"/>
  <c r="L39" i="80"/>
  <c r="P39" i="80"/>
  <c r="J40" i="80"/>
  <c r="K40" i="80"/>
  <c r="O40" i="80"/>
  <c r="N40" i="80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L13" i="71" l="1"/>
  <c r="J14" i="71"/>
  <c r="K14" i="71" s="1"/>
  <c r="I15" i="71" s="1"/>
  <c r="K15" i="71" s="1"/>
  <c r="H14" i="71"/>
  <c r="P40" i="80"/>
  <c r="L40" i="80"/>
  <c r="J41" i="80"/>
  <c r="K41" i="80"/>
  <c r="N41" i="80"/>
  <c r="O41" i="80"/>
  <c r="Y4" i="74"/>
  <c r="Y5" i="74"/>
  <c r="Y6" i="74"/>
  <c r="Y7" i="74"/>
  <c r="Y8" i="74"/>
  <c r="Y9" i="74"/>
  <c r="D48" i="73"/>
  <c r="F47" i="73"/>
  <c r="C47" i="73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J16" i="71" s="1"/>
  <c r="K16" i="71" s="1"/>
  <c r="H15" i="71"/>
  <c r="G15" i="71"/>
  <c r="L14" i="71"/>
  <c r="C48" i="73" l="1"/>
  <c r="L41" i="80"/>
  <c r="P41" i="80"/>
  <c r="J42" i="80"/>
  <c r="K42" i="80"/>
  <c r="O42" i="80"/>
  <c r="N42" i="80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L15" i="71"/>
  <c r="AA1" i="74"/>
  <c r="L42" i="80" l="1"/>
  <c r="O43" i="80"/>
  <c r="N43" i="80"/>
  <c r="K43" i="80"/>
  <c r="J43" i="80"/>
  <c r="P42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P43" i="80"/>
  <c r="K44" i="80"/>
  <c r="J44" i="80"/>
  <c r="N44" i="80"/>
  <c r="O44" i="80"/>
  <c r="L43" i="80"/>
  <c r="AB4" i="74"/>
  <c r="AB5" i="74"/>
  <c r="AB6" i="74"/>
  <c r="AB7" i="74"/>
  <c r="AB8" i="74"/>
  <c r="AB9" i="74"/>
  <c r="K17" i="71"/>
  <c r="I18" i="71" s="1"/>
  <c r="J100" i="74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O45" i="80"/>
  <c r="N45" i="80"/>
  <c r="K45" i="80"/>
  <c r="J45" i="80"/>
  <c r="AC4" i="74"/>
  <c r="AC5" i="74"/>
  <c r="AC6" i="74"/>
  <c r="AC7" i="74"/>
  <c r="AC8" i="74"/>
  <c r="AC9" i="74"/>
  <c r="J104" i="74"/>
  <c r="L17" i="71"/>
  <c r="J18" i="71"/>
  <c r="K18" i="71" s="1"/>
  <c r="L18" i="71" s="1"/>
  <c r="D52" i="73"/>
  <c r="F51" i="73"/>
  <c r="C51" i="73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C52" i="73" l="1"/>
  <c r="P45" i="80"/>
  <c r="J46" i="80"/>
  <c r="K46" i="80"/>
  <c r="N46" i="80"/>
  <c r="O46" i="80"/>
  <c r="L45" i="80"/>
  <c r="AD4" i="74"/>
  <c r="AD5" i="74"/>
  <c r="AD6" i="74"/>
  <c r="AD7" i="74"/>
  <c r="AD8" i="74"/>
  <c r="AD9" i="74"/>
  <c r="J108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P46" i="80"/>
  <c r="J47" i="80"/>
  <c r="K47" i="80"/>
  <c r="O47" i="80"/>
  <c r="N47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P47" i="80"/>
  <c r="J48" i="80"/>
  <c r="K48" i="80"/>
  <c r="L47" i="80"/>
  <c r="N48" i="80"/>
  <c r="O48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J49" i="80"/>
  <c r="K49" i="80"/>
  <c r="O49" i="80"/>
  <c r="N49" i="80"/>
  <c r="P48" i="80"/>
  <c r="D56" i="73"/>
  <c r="F55" i="73"/>
  <c r="C55" i="73"/>
  <c r="C56" i="73" s="1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L49" i="80" l="1"/>
  <c r="P49" i="80"/>
  <c r="N50" i="80"/>
  <c r="O50" i="80"/>
  <c r="J50" i="80"/>
  <c r="K50" i="80"/>
  <c r="K100" i="74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K51" i="80"/>
  <c r="J51" i="80"/>
  <c r="L50" i="80"/>
  <c r="N51" i="80"/>
  <c r="O51" i="80"/>
  <c r="K104" i="74"/>
  <c r="D58" i="73"/>
  <c r="F57" i="73"/>
  <c r="C57" i="73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C58" i="73" l="1"/>
  <c r="P51" i="80"/>
  <c r="J52" i="80"/>
  <c r="K52" i="80"/>
  <c r="L51" i="80"/>
  <c r="O52" i="80"/>
  <c r="N52" i="80"/>
  <c r="K108" i="74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J53" i="80"/>
  <c r="K53" i="80"/>
  <c r="N53" i="80"/>
  <c r="O53" i="80"/>
  <c r="D60" i="73"/>
  <c r="F59" i="73"/>
  <c r="C59" i="73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C60" i="73" l="1"/>
  <c r="L53" i="80"/>
  <c r="P53" i="80"/>
  <c r="J54" i="80"/>
  <c r="K54" i="80"/>
  <c r="N54" i="80"/>
  <c r="O54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O55" i="80" l="1"/>
  <c r="N55" i="80"/>
  <c r="L54" i="80"/>
  <c r="P54" i="80"/>
  <c r="K55" i="80"/>
  <c r="J55" i="80"/>
  <c r="D62" i="73"/>
  <c r="F61" i="73"/>
  <c r="C61" i="73"/>
  <c r="C62" i="73" s="1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L55" i="80" l="1"/>
  <c r="K56" i="80"/>
  <c r="J56" i="80"/>
  <c r="O56" i="80"/>
  <c r="N56" i="80"/>
  <c r="P55" i="80"/>
  <c r="I39" i="73"/>
  <c r="L100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L56" i="80" l="1"/>
  <c r="P56" i="80"/>
  <c r="J57" i="80"/>
  <c r="K57" i="80"/>
  <c r="N57" i="80"/>
  <c r="O57" i="80"/>
  <c r="L104" i="74"/>
  <c r="D64" i="73"/>
  <c r="F63" i="73"/>
  <c r="C63" i="73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C64" i="73" l="1"/>
  <c r="N58" i="80"/>
  <c r="O58" i="80"/>
  <c r="L57" i="80"/>
  <c r="P57" i="80"/>
  <c r="K58" i="80"/>
  <c r="J58" i="80"/>
  <c r="L108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J59" i="80"/>
  <c r="K59" i="80"/>
  <c r="L58" i="80"/>
  <c r="O59" i="80"/>
  <c r="N59" i="80"/>
  <c r="I42" i="73"/>
  <c r="D66" i="73"/>
  <c r="F65" i="73"/>
  <c r="C65" i="73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C66" i="73" l="1"/>
  <c r="P59" i="80"/>
  <c r="L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P60" i="80" l="1"/>
  <c r="J61" i="80"/>
  <c r="K61" i="80"/>
  <c r="N61" i="80"/>
  <c r="O61" i="80"/>
  <c r="L60" i="80"/>
  <c r="D68" i="73"/>
  <c r="F67" i="73"/>
  <c r="C67" i="73"/>
  <c r="C68" i="73" s="1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O62" i="80" l="1"/>
  <c r="N62" i="80"/>
  <c r="L61" i="80"/>
  <c r="P61" i="80"/>
  <c r="K62" i="80"/>
  <c r="J62" i="80"/>
  <c r="M100" i="74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L62" i="80" l="1"/>
  <c r="P62" i="80"/>
  <c r="O63" i="80"/>
  <c r="N63" i="80"/>
  <c r="K63" i="80"/>
  <c r="J63" i="80"/>
  <c r="M104" i="74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L63" i="80" l="1"/>
  <c r="P63" i="80"/>
  <c r="K64" i="80"/>
  <c r="J64" i="80"/>
  <c r="O64" i="80"/>
  <c r="N64" i="80"/>
  <c r="C70" i="73"/>
  <c r="M108" i="74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L64" i="80" l="1"/>
  <c r="P64" i="80"/>
  <c r="K65" i="80"/>
  <c r="J65" i="80"/>
  <c r="N65" i="80"/>
  <c r="O65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L65" i="80" l="1"/>
  <c r="P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J67" i="80"/>
  <c r="K67" i="80"/>
  <c r="N67" i="80"/>
  <c r="O67" i="80"/>
  <c r="P66" i="80"/>
  <c r="D74" i="73"/>
  <c r="F73" i="73"/>
  <c r="C73" i="73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C74" i="73" l="1"/>
  <c r="L67" i="80"/>
  <c r="P67" i="80"/>
  <c r="N68" i="80"/>
  <c r="O68" i="80"/>
  <c r="J68" i="80"/>
  <c r="K68" i="80"/>
  <c r="N100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N69" i="80"/>
  <c r="O69" i="80"/>
  <c r="K69" i="80"/>
  <c r="J69" i="80"/>
  <c r="N104" i="74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O70" i="80"/>
  <c r="N70" i="80"/>
  <c r="L69" i="80"/>
  <c r="N108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K71" i="80"/>
  <c r="J71" i="80"/>
  <c r="O71" i="80"/>
  <c r="N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L71" i="80" l="1"/>
  <c r="P71" i="80"/>
  <c r="J72" i="80"/>
  <c r="K72" i="80"/>
  <c r="N72" i="80"/>
  <c r="O72" i="80"/>
  <c r="C78" i="73"/>
  <c r="D79" i="73"/>
  <c r="F78" i="73"/>
  <c r="I55" i="73"/>
  <c r="G56" i="73"/>
  <c r="H56" i="73" s="1"/>
  <c r="B58" i="73"/>
  <c r="A58" i="73" s="1"/>
  <c r="I73" i="80"/>
  <c r="M73" i="80"/>
  <c r="H76" i="80"/>
  <c r="G76" i="80"/>
  <c r="F76" i="80"/>
  <c r="A75" i="80"/>
  <c r="D75" i="80" s="1"/>
  <c r="C77" i="80"/>
  <c r="E76" i="80"/>
  <c r="B76" i="80"/>
  <c r="E52" i="73"/>
  <c r="L72" i="80" l="1"/>
  <c r="P72" i="80"/>
  <c r="K73" i="80"/>
  <c r="J73" i="80"/>
  <c r="O73" i="80"/>
  <c r="N73" i="80"/>
  <c r="D80" i="73"/>
  <c r="F79" i="73"/>
  <c r="C79" i="73"/>
  <c r="G57" i="73"/>
  <c r="H57" i="73" s="1"/>
  <c r="B59" i="73"/>
  <c r="A59" i="73" s="1"/>
  <c r="I56" i="73"/>
  <c r="I74" i="80"/>
  <c r="M74" i="80"/>
  <c r="H77" i="80"/>
  <c r="G77" i="80"/>
  <c r="F77" i="80"/>
  <c r="B77" i="80"/>
  <c r="C78" i="80"/>
  <c r="E77" i="80"/>
  <c r="A76" i="80"/>
  <c r="D76" i="80" s="1"/>
  <c r="E53" i="73"/>
  <c r="L73" i="80" l="1"/>
  <c r="N74" i="80"/>
  <c r="O74" i="80"/>
  <c r="K74" i="80"/>
  <c r="J74" i="80"/>
  <c r="P73" i="80"/>
  <c r="O100" i="74"/>
  <c r="C80" i="73"/>
  <c r="D81" i="73"/>
  <c r="F80" i="73"/>
  <c r="I57" i="73"/>
  <c r="G58" i="73"/>
  <c r="H58" i="73" s="1"/>
  <c r="B60" i="73"/>
  <c r="A60" i="73" s="1"/>
  <c r="I75" i="80"/>
  <c r="M75" i="80"/>
  <c r="H78" i="80"/>
  <c r="G78" i="80"/>
  <c r="F78" i="80"/>
  <c r="A77" i="80"/>
  <c r="D77" i="80" s="1"/>
  <c r="C79" i="80"/>
  <c r="E78" i="80"/>
  <c r="B78" i="80"/>
  <c r="E54" i="73"/>
  <c r="P74" i="80" l="1"/>
  <c r="J75" i="80"/>
  <c r="K75" i="80"/>
  <c r="N75" i="80"/>
  <c r="O75" i="80"/>
  <c r="L74" i="80"/>
  <c r="O104" i="74"/>
  <c r="I58" i="73"/>
  <c r="D82" i="73"/>
  <c r="F81" i="73"/>
  <c r="C81" i="73"/>
  <c r="G59" i="73"/>
  <c r="H59" i="73" s="1"/>
  <c r="B61" i="73"/>
  <c r="A61" i="73" s="1"/>
  <c r="I76" i="80"/>
  <c r="M76" i="80"/>
  <c r="H79" i="80"/>
  <c r="G79" i="80"/>
  <c r="F79" i="80"/>
  <c r="B79" i="80"/>
  <c r="C80" i="80"/>
  <c r="E79" i="80"/>
  <c r="A78" i="80"/>
  <c r="D78" i="80" s="1"/>
  <c r="E55" i="73"/>
  <c r="L75" i="80" l="1"/>
  <c r="P75" i="80"/>
  <c r="O76" i="80"/>
  <c r="N76" i="80"/>
  <c r="K76" i="80"/>
  <c r="J76" i="80"/>
  <c r="O108" i="74"/>
  <c r="C82" i="73"/>
  <c r="D83" i="73"/>
  <c r="F82" i="73"/>
  <c r="I59" i="73"/>
  <c r="G60" i="73"/>
  <c r="H60" i="73" s="1"/>
  <c r="B62" i="73"/>
  <c r="A62" i="73" s="1"/>
  <c r="I77" i="80"/>
  <c r="M77" i="80"/>
  <c r="H80" i="80"/>
  <c r="G80" i="80"/>
  <c r="F80" i="80"/>
  <c r="C81" i="80"/>
  <c r="E80" i="80"/>
  <c r="A79" i="80"/>
  <c r="D79" i="80" s="1"/>
  <c r="B80" i="80"/>
  <c r="E56" i="73"/>
  <c r="P76" i="80" l="1"/>
  <c r="J77" i="80"/>
  <c r="K77" i="80"/>
  <c r="N77" i="80"/>
  <c r="O77" i="80"/>
  <c r="L76" i="80"/>
  <c r="D84" i="73"/>
  <c r="F83" i="73"/>
  <c r="C83" i="73"/>
  <c r="I60" i="73"/>
  <c r="G61" i="73"/>
  <c r="H61" i="73" s="1"/>
  <c r="B63" i="73"/>
  <c r="A63" i="73" s="1"/>
  <c r="I78" i="80"/>
  <c r="M78" i="80"/>
  <c r="H81" i="80"/>
  <c r="G81" i="80"/>
  <c r="F81" i="80"/>
  <c r="B81" i="80"/>
  <c r="A80" i="80"/>
  <c r="D80" i="80" s="1"/>
  <c r="C82" i="80"/>
  <c r="E81" i="80"/>
  <c r="E57" i="73"/>
  <c r="L77" i="80" l="1"/>
  <c r="P77" i="80"/>
  <c r="N78" i="80"/>
  <c r="O78" i="80"/>
  <c r="J78" i="80"/>
  <c r="K78" i="80"/>
  <c r="C84" i="73"/>
  <c r="D85" i="73"/>
  <c r="F84" i="73"/>
  <c r="I61" i="73"/>
  <c r="G62" i="73"/>
  <c r="H62" i="73" s="1"/>
  <c r="B64" i="73"/>
  <c r="A64" i="73" s="1"/>
  <c r="I79" i="80"/>
  <c r="M79" i="80"/>
  <c r="H82" i="80"/>
  <c r="G82" i="80"/>
  <c r="F82" i="80"/>
  <c r="A81" i="80"/>
  <c r="D81" i="80" s="1"/>
  <c r="C83" i="80"/>
  <c r="E82" i="80"/>
  <c r="B82" i="80"/>
  <c r="E58" i="73"/>
  <c r="L78" i="80" l="1"/>
  <c r="P78" i="80"/>
  <c r="J79" i="80"/>
  <c r="K79" i="80"/>
  <c r="O79" i="80"/>
  <c r="N79" i="80"/>
  <c r="D86" i="73"/>
  <c r="F85" i="73"/>
  <c r="C85" i="73"/>
  <c r="C86" i="73" s="1"/>
  <c r="I62" i="73"/>
  <c r="G63" i="73"/>
  <c r="H63" i="73" s="1"/>
  <c r="B65" i="73"/>
  <c r="A65" i="73" s="1"/>
  <c r="I80" i="80"/>
  <c r="M80" i="80"/>
  <c r="H83" i="80"/>
  <c r="G83" i="80"/>
  <c r="F83" i="80"/>
  <c r="B83" i="80"/>
  <c r="C84" i="80"/>
  <c r="E83" i="80"/>
  <c r="A82" i="80"/>
  <c r="D82" i="80" s="1"/>
  <c r="E59" i="73"/>
  <c r="P79" i="80" l="1"/>
  <c r="L79" i="80"/>
  <c r="J80" i="80"/>
  <c r="K80" i="80"/>
  <c r="N80" i="80"/>
  <c r="O80" i="80"/>
  <c r="P100" i="74"/>
  <c r="D87" i="73"/>
  <c r="F86" i="73"/>
  <c r="I63" i="73"/>
  <c r="G64" i="73"/>
  <c r="H64" i="73" s="1"/>
  <c r="B66" i="73"/>
  <c r="A66" i="73" s="1"/>
  <c r="I81" i="80"/>
  <c r="M81" i="80"/>
  <c r="H84" i="80"/>
  <c r="G84" i="80"/>
  <c r="F84" i="80"/>
  <c r="C85" i="80"/>
  <c r="E84" i="80"/>
  <c r="A83" i="80"/>
  <c r="D83" i="80" s="1"/>
  <c r="B84" i="80"/>
  <c r="E60" i="73"/>
  <c r="L80" i="80" l="1"/>
  <c r="P80" i="80"/>
  <c r="J81" i="80"/>
  <c r="K81" i="80"/>
  <c r="O81" i="80"/>
  <c r="N81" i="80"/>
  <c r="P104" i="74"/>
  <c r="D88" i="73"/>
  <c r="F87" i="73"/>
  <c r="C87" i="73"/>
  <c r="B67" i="73"/>
  <c r="A67" i="73" s="1"/>
  <c r="G65" i="73"/>
  <c r="H65" i="73" s="1"/>
  <c r="I64" i="73"/>
  <c r="I82" i="80"/>
  <c r="M82" i="80"/>
  <c r="B85" i="80"/>
  <c r="H85" i="80"/>
  <c r="G85" i="80"/>
  <c r="F85" i="80"/>
  <c r="A84" i="80"/>
  <c r="D84" i="80" s="1"/>
  <c r="C86" i="80"/>
  <c r="E85" i="80"/>
  <c r="E61" i="73"/>
  <c r="C88" i="73" l="1"/>
  <c r="P81" i="80"/>
  <c r="K82" i="80"/>
  <c r="J82" i="80"/>
  <c r="L81" i="80"/>
  <c r="O82" i="80"/>
  <c r="N82" i="80"/>
  <c r="P108" i="74"/>
  <c r="D89" i="73"/>
  <c r="F88" i="73"/>
  <c r="I65" i="73"/>
  <c r="G66" i="73"/>
  <c r="H66" i="73" s="1"/>
  <c r="B68" i="73"/>
  <c r="A68" i="73" s="1"/>
  <c r="I83" i="80"/>
  <c r="M83" i="80"/>
  <c r="H86" i="80"/>
  <c r="G86" i="80"/>
  <c r="F86" i="80"/>
  <c r="A85" i="80"/>
  <c r="D85" i="80" s="1"/>
  <c r="C87" i="80"/>
  <c r="E86" i="80"/>
  <c r="B86" i="80"/>
  <c r="E62" i="73"/>
  <c r="L82" i="80" l="1"/>
  <c r="P82" i="80"/>
  <c r="O83" i="80"/>
  <c r="N83" i="80"/>
  <c r="K83" i="80"/>
  <c r="J83" i="80"/>
  <c r="D90" i="73"/>
  <c r="F89" i="73"/>
  <c r="C89" i="73"/>
  <c r="I66" i="73"/>
  <c r="G67" i="73"/>
  <c r="H67" i="73" s="1"/>
  <c r="B69" i="73"/>
  <c r="A69" i="73" s="1"/>
  <c r="I84" i="80"/>
  <c r="M84" i="80"/>
  <c r="B87" i="80"/>
  <c r="H87" i="80"/>
  <c r="G87" i="80"/>
  <c r="F87" i="80"/>
  <c r="C88" i="80"/>
  <c r="E87" i="80"/>
  <c r="A86" i="80"/>
  <c r="D86" i="80" s="1"/>
  <c r="E63" i="73"/>
  <c r="P83" i="80" l="1"/>
  <c r="J84" i="80"/>
  <c r="K84" i="80"/>
  <c r="N84" i="80"/>
  <c r="O84" i="80"/>
  <c r="L83" i="80"/>
  <c r="C90" i="73"/>
  <c r="D91" i="73"/>
  <c r="F90" i="73"/>
  <c r="I67" i="73"/>
  <c r="G68" i="73"/>
  <c r="H68" i="73" s="1"/>
  <c r="B70" i="73"/>
  <c r="A70" i="73" s="1"/>
  <c r="I85" i="80"/>
  <c r="M85" i="80"/>
  <c r="H88" i="80"/>
  <c r="G88" i="80"/>
  <c r="F88" i="80"/>
  <c r="A87" i="80"/>
  <c r="D87" i="80" s="1"/>
  <c r="C89" i="80"/>
  <c r="E88" i="80"/>
  <c r="B88" i="80"/>
  <c r="E64" i="73"/>
  <c r="N85" i="80" l="1"/>
  <c r="O85" i="80"/>
  <c r="L84" i="80"/>
  <c r="P84" i="80"/>
  <c r="J85" i="80"/>
  <c r="K85" i="80"/>
  <c r="I68" i="73"/>
  <c r="Q4" i="74" s="1"/>
  <c r="D92" i="73"/>
  <c r="F91" i="73"/>
  <c r="C91" i="73"/>
  <c r="G69" i="73"/>
  <c r="H69" i="73" s="1"/>
  <c r="B71" i="73"/>
  <c r="A71" i="73" s="1"/>
  <c r="I86" i="80"/>
  <c r="M86" i="80"/>
  <c r="H89" i="80"/>
  <c r="G89" i="80"/>
  <c r="F89" i="80"/>
  <c r="B89" i="80"/>
  <c r="C90" i="80"/>
  <c r="E89" i="80"/>
  <c r="A88" i="80"/>
  <c r="D88" i="80" s="1"/>
  <c r="E65" i="73"/>
  <c r="J86" i="80" l="1"/>
  <c r="K86" i="80"/>
  <c r="L85" i="80"/>
  <c r="P85" i="80"/>
  <c r="N86" i="80"/>
  <c r="O86" i="80"/>
  <c r="Q99" i="74"/>
  <c r="Q100" i="74"/>
  <c r="C92" i="73"/>
  <c r="D93" i="73"/>
  <c r="F92" i="73"/>
  <c r="I69" i="73"/>
  <c r="Q5" i="74" s="1"/>
  <c r="G70" i="73"/>
  <c r="H70" i="73" s="1"/>
  <c r="B72" i="73"/>
  <c r="A72" i="73" s="1"/>
  <c r="I87" i="80"/>
  <c r="M87" i="80"/>
  <c r="H90" i="80"/>
  <c r="G90" i="80"/>
  <c r="F90" i="80"/>
  <c r="C91" i="80"/>
  <c r="E90" i="80"/>
  <c r="A89" i="80"/>
  <c r="D89" i="80" s="1"/>
  <c r="B90" i="80"/>
  <c r="E66" i="73"/>
  <c r="P86" i="80" l="1"/>
  <c r="L86" i="80"/>
  <c r="J87" i="80"/>
  <c r="K87" i="80"/>
  <c r="N87" i="80"/>
  <c r="O87" i="80"/>
  <c r="Q103" i="74"/>
  <c r="Q104" i="74"/>
  <c r="I70" i="73"/>
  <c r="Q6" i="74" s="1"/>
  <c r="D94" i="73"/>
  <c r="F93" i="73"/>
  <c r="C93" i="73"/>
  <c r="G71" i="73"/>
  <c r="H71" i="73" s="1"/>
  <c r="B73" i="73"/>
  <c r="A73" i="73" s="1"/>
  <c r="I88" i="80"/>
  <c r="M88" i="80"/>
  <c r="H91" i="80"/>
  <c r="G91" i="80"/>
  <c r="F91" i="80"/>
  <c r="B91" i="80"/>
  <c r="A90" i="80"/>
  <c r="D90" i="80" s="1"/>
  <c r="C92" i="80"/>
  <c r="E91" i="80"/>
  <c r="E67" i="73"/>
  <c r="L87" i="80" l="1"/>
  <c r="J88" i="80"/>
  <c r="K88" i="80"/>
  <c r="O88" i="80"/>
  <c r="N88" i="80"/>
  <c r="P87" i="80"/>
  <c r="Q107" i="74"/>
  <c r="Q108" i="74"/>
  <c r="C94" i="73"/>
  <c r="D95" i="73"/>
  <c r="F94" i="73"/>
  <c r="I71" i="73"/>
  <c r="G72" i="73"/>
  <c r="H72" i="73" s="1"/>
  <c r="B74" i="73"/>
  <c r="A74" i="73" s="1"/>
  <c r="I89" i="80"/>
  <c r="M89" i="80"/>
  <c r="H92" i="80"/>
  <c r="G92" i="80"/>
  <c r="F92" i="80"/>
  <c r="A91" i="80"/>
  <c r="D91" i="80" s="1"/>
  <c r="C93" i="80"/>
  <c r="E92" i="80"/>
  <c r="B92" i="80"/>
  <c r="E68" i="73"/>
  <c r="P88" i="80" l="1"/>
  <c r="L88" i="80"/>
  <c r="K89" i="80"/>
  <c r="J89" i="80"/>
  <c r="O89" i="80"/>
  <c r="N89" i="80"/>
  <c r="I72" i="73"/>
  <c r="D96" i="73"/>
  <c r="F95" i="73"/>
  <c r="C95" i="73"/>
  <c r="G73" i="73"/>
  <c r="H73" i="73" s="1"/>
  <c r="B75" i="73"/>
  <c r="A75" i="73" s="1"/>
  <c r="I90" i="80"/>
  <c r="M90" i="80"/>
  <c r="H93" i="80"/>
  <c r="G93" i="80"/>
  <c r="F93" i="80"/>
  <c r="B93" i="80"/>
  <c r="C94" i="80"/>
  <c r="E93" i="80"/>
  <c r="A92" i="80"/>
  <c r="D92" i="80" s="1"/>
  <c r="E69" i="73"/>
  <c r="L89" i="80" l="1"/>
  <c r="P89" i="80"/>
  <c r="N90" i="80"/>
  <c r="O90" i="80"/>
  <c r="K90" i="80"/>
  <c r="J90" i="80"/>
  <c r="C96" i="73"/>
  <c r="D97" i="73"/>
  <c r="F96" i="73"/>
  <c r="I73" i="73"/>
  <c r="G74" i="73"/>
  <c r="H74" i="73" s="1"/>
  <c r="B76" i="73"/>
  <c r="A76" i="73" s="1"/>
  <c r="I91" i="80"/>
  <c r="M91" i="80"/>
  <c r="H94" i="80"/>
  <c r="G94" i="80"/>
  <c r="F94" i="80"/>
  <c r="C95" i="80"/>
  <c r="E94" i="80"/>
  <c r="A93" i="80"/>
  <c r="D93" i="80" s="1"/>
  <c r="B94" i="80"/>
  <c r="E70" i="73"/>
  <c r="P90" i="80" l="1"/>
  <c r="J91" i="80"/>
  <c r="K91" i="80"/>
  <c r="N91" i="80"/>
  <c r="O91" i="80"/>
  <c r="L90" i="80"/>
  <c r="D98" i="73"/>
  <c r="F97" i="73"/>
  <c r="C97" i="73"/>
  <c r="C98" i="73" s="1"/>
  <c r="I74" i="73"/>
  <c r="R4" i="74" s="1"/>
  <c r="G75" i="73"/>
  <c r="H75" i="73" s="1"/>
  <c r="B77" i="73"/>
  <c r="A77" i="73" s="1"/>
  <c r="I92" i="80"/>
  <c r="M92" i="80"/>
  <c r="H95" i="80"/>
  <c r="G95" i="80"/>
  <c r="F95" i="80"/>
  <c r="B95" i="80"/>
  <c r="A94" i="80"/>
  <c r="D94" i="80" s="1"/>
  <c r="C96" i="80"/>
  <c r="E95" i="80"/>
  <c r="E71" i="73"/>
  <c r="L91" i="80" l="1"/>
  <c r="P91" i="80"/>
  <c r="N92" i="80"/>
  <c r="O92" i="80"/>
  <c r="J92" i="80"/>
  <c r="K92" i="80"/>
  <c r="R98" i="74"/>
  <c r="R99" i="74"/>
  <c r="D99" i="73"/>
  <c r="F98" i="73"/>
  <c r="I75" i="73"/>
  <c r="R5" i="74" s="1"/>
  <c r="G76" i="73"/>
  <c r="H76" i="73" s="1"/>
  <c r="B78" i="73"/>
  <c r="A78" i="73" s="1"/>
  <c r="I93" i="80"/>
  <c r="M93" i="80"/>
  <c r="H96" i="80"/>
  <c r="G96" i="80"/>
  <c r="F96" i="80"/>
  <c r="C97" i="80"/>
  <c r="E96" i="80"/>
  <c r="A95" i="80"/>
  <c r="D95" i="80" s="1"/>
  <c r="B96" i="80"/>
  <c r="E72" i="73"/>
  <c r="L92" i="80" l="1"/>
  <c r="P92" i="80"/>
  <c r="N93" i="80"/>
  <c r="O93" i="80"/>
  <c r="J93" i="80"/>
  <c r="K93" i="80"/>
  <c r="R102" i="74"/>
  <c r="R103" i="74"/>
  <c r="D100" i="73"/>
  <c r="F99" i="73"/>
  <c r="C99" i="73"/>
  <c r="I76" i="73"/>
  <c r="R6" i="74" s="1"/>
  <c r="B79" i="73"/>
  <c r="A79" i="73" s="1"/>
  <c r="G77" i="73"/>
  <c r="H77" i="73" s="1"/>
  <c r="I94" i="80"/>
  <c r="M94" i="80"/>
  <c r="H97" i="80"/>
  <c r="G97" i="80"/>
  <c r="F97" i="80"/>
  <c r="B97" i="80"/>
  <c r="A96" i="80"/>
  <c r="D96" i="80" s="1"/>
  <c r="C98" i="80"/>
  <c r="E97" i="80"/>
  <c r="E73" i="73"/>
  <c r="C100" i="73" l="1"/>
  <c r="P93" i="80"/>
  <c r="J94" i="80"/>
  <c r="K94" i="80"/>
  <c r="L93" i="80"/>
  <c r="N94" i="80"/>
  <c r="O94" i="80"/>
  <c r="R106" i="74"/>
  <c r="R107" i="74"/>
  <c r="I77" i="73"/>
  <c r="D101" i="73"/>
  <c r="F100" i="73"/>
  <c r="G78" i="73"/>
  <c r="H78" i="73" s="1"/>
  <c r="B80" i="73"/>
  <c r="A80" i="73" s="1"/>
  <c r="I95" i="80"/>
  <c r="M95" i="80"/>
  <c r="H98" i="80"/>
  <c r="G98" i="80"/>
  <c r="F98" i="80"/>
  <c r="C99" i="80"/>
  <c r="E98" i="80"/>
  <c r="A97" i="80"/>
  <c r="D97" i="80" s="1"/>
  <c r="B98" i="80"/>
  <c r="E74" i="73"/>
  <c r="L94" i="80" l="1"/>
  <c r="P94" i="80"/>
  <c r="J95" i="80"/>
  <c r="K95" i="80"/>
  <c r="O95" i="80"/>
  <c r="N95" i="80"/>
  <c r="D102" i="73"/>
  <c r="F101" i="73"/>
  <c r="C101" i="73"/>
  <c r="C102" i="73" s="1"/>
  <c r="I78" i="73"/>
  <c r="B81" i="73"/>
  <c r="A81" i="73" s="1"/>
  <c r="G79" i="73"/>
  <c r="H79" i="73" s="1"/>
  <c r="I96" i="80"/>
  <c r="M96" i="80"/>
  <c r="H99" i="80"/>
  <c r="F99" i="80"/>
  <c r="G99" i="80"/>
  <c r="B99" i="80"/>
  <c r="A98" i="80"/>
  <c r="D98" i="80" s="1"/>
  <c r="C100" i="80"/>
  <c r="E99" i="80"/>
  <c r="E75" i="73"/>
  <c r="P95" i="80" l="1"/>
  <c r="L95" i="80"/>
  <c r="O96" i="80"/>
  <c r="N96" i="80"/>
  <c r="K96" i="80"/>
  <c r="J96" i="80"/>
  <c r="I79" i="73"/>
  <c r="D103" i="73"/>
  <c r="F102" i="73"/>
  <c r="G80" i="73"/>
  <c r="H80" i="73" s="1"/>
  <c r="B82" i="73"/>
  <c r="A82" i="73" s="1"/>
  <c r="I97" i="80"/>
  <c r="M97" i="80"/>
  <c r="H100" i="80"/>
  <c r="G100" i="80"/>
  <c r="F100" i="80"/>
  <c r="C101" i="80"/>
  <c r="E100" i="80"/>
  <c r="B100" i="80"/>
  <c r="A99" i="80"/>
  <c r="D99" i="80" s="1"/>
  <c r="E76" i="73"/>
  <c r="O97" i="80" l="1"/>
  <c r="N97" i="80"/>
  <c r="P96" i="80"/>
  <c r="J97" i="80"/>
  <c r="K97" i="80"/>
  <c r="L96" i="80"/>
  <c r="D104" i="73"/>
  <c r="F103" i="73"/>
  <c r="C103" i="73"/>
  <c r="C104" i="73" s="1"/>
  <c r="G81" i="73"/>
  <c r="H81" i="73" s="1"/>
  <c r="B83" i="73"/>
  <c r="A83" i="73" s="1"/>
  <c r="I80" i="73"/>
  <c r="I98" i="80"/>
  <c r="M98" i="80"/>
  <c r="H101" i="80"/>
  <c r="G101" i="80"/>
  <c r="F101" i="80"/>
  <c r="A100" i="80"/>
  <c r="D100" i="80" s="1"/>
  <c r="B101" i="80"/>
  <c r="C102" i="80"/>
  <c r="E101" i="80"/>
  <c r="E77" i="73"/>
  <c r="K98" i="80" l="1"/>
  <c r="J98" i="80"/>
  <c r="N98" i="80"/>
  <c r="O98" i="80"/>
  <c r="P97" i="80"/>
  <c r="L97" i="80"/>
  <c r="D105" i="73"/>
  <c r="F104" i="73"/>
  <c r="I81" i="73"/>
  <c r="G82" i="73"/>
  <c r="H82" i="73" s="1"/>
  <c r="B84" i="73"/>
  <c r="A84" i="73" s="1"/>
  <c r="I99" i="80"/>
  <c r="M99" i="80"/>
  <c r="H102" i="80"/>
  <c r="G102" i="80"/>
  <c r="F102" i="80"/>
  <c r="C103" i="80"/>
  <c r="E102" i="80"/>
  <c r="B102" i="80"/>
  <c r="A101" i="80"/>
  <c r="D101" i="80" s="1"/>
  <c r="E78" i="73"/>
  <c r="L98" i="80" l="1"/>
  <c r="N99" i="80"/>
  <c r="O99" i="80"/>
  <c r="P98" i="80"/>
  <c r="J99" i="80"/>
  <c r="K99" i="80"/>
  <c r="D106" i="73"/>
  <c r="F105" i="73"/>
  <c r="C105" i="73"/>
  <c r="B85" i="73"/>
  <c r="A85" i="73" s="1"/>
  <c r="G83" i="73"/>
  <c r="H83" i="73" s="1"/>
  <c r="I82" i="73"/>
  <c r="I100" i="80"/>
  <c r="M100" i="80"/>
  <c r="H103" i="80"/>
  <c r="G103" i="80"/>
  <c r="F103" i="80"/>
  <c r="B103" i="80"/>
  <c r="A102" i="80"/>
  <c r="D102" i="80" s="1"/>
  <c r="C104" i="80"/>
  <c r="E103" i="80"/>
  <c r="E79" i="73"/>
  <c r="P99" i="80" l="1"/>
  <c r="N100" i="80"/>
  <c r="O100" i="80"/>
  <c r="J100" i="80"/>
  <c r="K100" i="80"/>
  <c r="L99" i="80"/>
  <c r="C106" i="73"/>
  <c r="D107" i="73"/>
  <c r="F106" i="73"/>
  <c r="I83" i="73"/>
  <c r="G84" i="73"/>
  <c r="H84" i="73" s="1"/>
  <c r="B86" i="73"/>
  <c r="A86" i="73" s="1"/>
  <c r="I101" i="80"/>
  <c r="M101" i="80"/>
  <c r="H104" i="80"/>
  <c r="G104" i="80"/>
  <c r="F104" i="80"/>
  <c r="A103" i="80"/>
  <c r="D103" i="80" s="1"/>
  <c r="C105" i="80"/>
  <c r="E104" i="80"/>
  <c r="B104" i="80"/>
  <c r="E80" i="73"/>
  <c r="C107" i="73" l="1"/>
  <c r="N101" i="80"/>
  <c r="O101" i="80"/>
  <c r="P100" i="80"/>
  <c r="L100" i="80"/>
  <c r="J101" i="80"/>
  <c r="K101" i="80"/>
  <c r="S7" i="74"/>
  <c r="S111" i="74" s="1"/>
  <c r="I84" i="73"/>
  <c r="D108" i="73"/>
  <c r="F107" i="73"/>
  <c r="G85" i="73"/>
  <c r="H85" i="73" s="1"/>
  <c r="B87" i="73"/>
  <c r="A87" i="73" s="1"/>
  <c r="I102" i="80"/>
  <c r="M102" i="80"/>
  <c r="B105" i="80"/>
  <c r="H105" i="80"/>
  <c r="G105" i="80"/>
  <c r="F105" i="80"/>
  <c r="C106" i="80"/>
  <c r="E105" i="80"/>
  <c r="A104" i="80"/>
  <c r="D104" i="80" s="1"/>
  <c r="E81" i="73"/>
  <c r="C108" i="73" l="1"/>
  <c r="L101" i="80"/>
  <c r="P101" i="80"/>
  <c r="N102" i="80"/>
  <c r="O102" i="80"/>
  <c r="J102" i="80"/>
  <c r="K102" i="80"/>
  <c r="S8" i="74"/>
  <c r="S119" i="74" s="1"/>
  <c r="D109" i="73"/>
  <c r="F108" i="73"/>
  <c r="I85" i="73"/>
  <c r="G86" i="73"/>
  <c r="H86" i="73" s="1"/>
  <c r="B88" i="73"/>
  <c r="A88" i="73" s="1"/>
  <c r="I103" i="80"/>
  <c r="M103" i="80"/>
  <c r="H106" i="80"/>
  <c r="G106" i="80"/>
  <c r="F106" i="80"/>
  <c r="C107" i="80"/>
  <c r="E106" i="80"/>
  <c r="A105" i="80"/>
  <c r="D105" i="80" s="1"/>
  <c r="B106" i="80"/>
  <c r="E82" i="73"/>
  <c r="L102" i="80" l="1"/>
  <c r="P102" i="80"/>
  <c r="K103" i="80"/>
  <c r="J103" i="80"/>
  <c r="O103" i="80"/>
  <c r="N103" i="80"/>
  <c r="S9" i="74"/>
  <c r="S123" i="74" s="1"/>
  <c r="D110" i="73"/>
  <c r="F109" i="73"/>
  <c r="C109" i="73"/>
  <c r="C110" i="73" s="1"/>
  <c r="I86" i="73"/>
  <c r="G87" i="73"/>
  <c r="H87" i="73" s="1"/>
  <c r="B89" i="73"/>
  <c r="A89" i="73" s="1"/>
  <c r="I104" i="80"/>
  <c r="M104" i="80"/>
  <c r="B107" i="80"/>
  <c r="H107" i="80"/>
  <c r="G107" i="80"/>
  <c r="F107" i="80"/>
  <c r="A106" i="80"/>
  <c r="D106" i="80" s="1"/>
  <c r="C108" i="80"/>
  <c r="E107" i="80"/>
  <c r="E83" i="73"/>
  <c r="L103" i="80" l="1"/>
  <c r="P103" i="80"/>
  <c r="K104" i="80"/>
  <c r="J104" i="80"/>
  <c r="N104" i="80"/>
  <c r="O104" i="80"/>
  <c r="I87" i="73"/>
  <c r="D111" i="73"/>
  <c r="F110" i="73"/>
  <c r="B90" i="73"/>
  <c r="A90" i="73" s="1"/>
  <c r="G88" i="73"/>
  <c r="H88" i="73" s="1"/>
  <c r="I105" i="80"/>
  <c r="M105" i="80"/>
  <c r="H108" i="80"/>
  <c r="G108" i="80"/>
  <c r="F108" i="80"/>
  <c r="A107" i="80"/>
  <c r="D107" i="80" s="1"/>
  <c r="C109" i="80"/>
  <c r="E108" i="80"/>
  <c r="B108" i="80"/>
  <c r="E84" i="73"/>
  <c r="L104" i="80" l="1"/>
  <c r="K105" i="80"/>
  <c r="J105" i="80"/>
  <c r="N105" i="80"/>
  <c r="O105" i="80"/>
  <c r="P104" i="80"/>
  <c r="D112" i="73"/>
  <c r="F111" i="73"/>
  <c r="C111" i="73"/>
  <c r="I88" i="73"/>
  <c r="G89" i="73"/>
  <c r="H89" i="73" s="1"/>
  <c r="B91" i="73"/>
  <c r="A91" i="73" s="1"/>
  <c r="I106" i="80"/>
  <c r="M106" i="80"/>
  <c r="G109" i="80"/>
  <c r="H109" i="80"/>
  <c r="F109" i="80"/>
  <c r="B109" i="80"/>
  <c r="C110" i="80"/>
  <c r="E109" i="80"/>
  <c r="A108" i="80"/>
  <c r="D108" i="80" s="1"/>
  <c r="E85" i="73"/>
  <c r="L105" i="80" l="1"/>
  <c r="K106" i="80"/>
  <c r="J106" i="80"/>
  <c r="P105" i="80"/>
  <c r="N106" i="80"/>
  <c r="O106" i="80"/>
  <c r="C112" i="73"/>
  <c r="D113" i="73"/>
  <c r="F112" i="73"/>
  <c r="G90" i="73"/>
  <c r="H90" i="73" s="1"/>
  <c r="B92" i="73"/>
  <c r="A92" i="73" s="1"/>
  <c r="I89" i="73"/>
  <c r="I107" i="80"/>
  <c r="M107" i="80"/>
  <c r="H110" i="80"/>
  <c r="G110" i="80"/>
  <c r="F110" i="80"/>
  <c r="C111" i="80"/>
  <c r="E110" i="80"/>
  <c r="A109" i="80"/>
  <c r="D109" i="80" s="1"/>
  <c r="B110" i="80"/>
  <c r="E86" i="73"/>
  <c r="L106" i="80" l="1"/>
  <c r="J107" i="80"/>
  <c r="K107" i="80"/>
  <c r="N107" i="80"/>
  <c r="O107" i="80"/>
  <c r="P106" i="80"/>
  <c r="T7" i="74"/>
  <c r="T110" i="74" s="1"/>
  <c r="D114" i="73"/>
  <c r="F113" i="73"/>
  <c r="C113" i="73"/>
  <c r="G91" i="73"/>
  <c r="H91" i="73" s="1"/>
  <c r="B93" i="73"/>
  <c r="A93" i="73" s="1"/>
  <c r="I90" i="73"/>
  <c r="T8" i="74" s="1"/>
  <c r="T118" i="74" s="1"/>
  <c r="I108" i="80"/>
  <c r="M108" i="80"/>
  <c r="B111" i="80"/>
  <c r="H111" i="80"/>
  <c r="G111" i="80"/>
  <c r="F111" i="80"/>
  <c r="A110" i="80"/>
  <c r="D110" i="80" s="1"/>
  <c r="C112" i="80"/>
  <c r="E111" i="80"/>
  <c r="E87" i="73"/>
  <c r="L107" i="80" l="1"/>
  <c r="P107" i="80"/>
  <c r="K108" i="80"/>
  <c r="J108" i="80"/>
  <c r="O108" i="80"/>
  <c r="N108" i="80"/>
  <c r="C114" i="73"/>
  <c r="D115" i="73"/>
  <c r="F114" i="73"/>
  <c r="I91" i="73"/>
  <c r="B94" i="73"/>
  <c r="A94" i="73" s="1"/>
  <c r="G92" i="73"/>
  <c r="H92" i="73" s="1"/>
  <c r="I109" i="80"/>
  <c r="M109" i="80"/>
  <c r="H112" i="80"/>
  <c r="G112" i="80"/>
  <c r="F112" i="80"/>
  <c r="C113" i="80"/>
  <c r="E112" i="80"/>
  <c r="A111" i="80"/>
  <c r="D111" i="80" s="1"/>
  <c r="B112" i="80"/>
  <c r="E88" i="73"/>
  <c r="L108" i="80" l="1"/>
  <c r="K109" i="80"/>
  <c r="J109" i="80"/>
  <c r="O109" i="80"/>
  <c r="N109" i="80"/>
  <c r="P108" i="80"/>
  <c r="T9" i="74"/>
  <c r="T122" i="74" s="1"/>
  <c r="D116" i="73"/>
  <c r="F115" i="73"/>
  <c r="C115" i="73"/>
  <c r="C116" i="73" s="1"/>
  <c r="I92" i="73"/>
  <c r="G93" i="73"/>
  <c r="H93" i="73" s="1"/>
  <c r="B95" i="73"/>
  <c r="A95" i="73" s="1"/>
  <c r="I110" i="80"/>
  <c r="M110" i="80"/>
  <c r="B113" i="80"/>
  <c r="H113" i="80"/>
  <c r="G113" i="80"/>
  <c r="F113" i="80"/>
  <c r="A112" i="80"/>
  <c r="D112" i="80" s="1"/>
  <c r="C114" i="80"/>
  <c r="E113" i="80"/>
  <c r="E89" i="73"/>
  <c r="L109" i="80" l="1"/>
  <c r="P109" i="80"/>
  <c r="J110" i="80"/>
  <c r="K110" i="80"/>
  <c r="O110" i="80"/>
  <c r="N110" i="80"/>
  <c r="D117" i="73"/>
  <c r="F116" i="73"/>
  <c r="B96" i="73"/>
  <c r="A96" i="73" s="1"/>
  <c r="G94" i="73"/>
  <c r="H94" i="73" s="1"/>
  <c r="I93" i="73"/>
  <c r="I111" i="80"/>
  <c r="M111" i="80"/>
  <c r="H114" i="80"/>
  <c r="G114" i="80"/>
  <c r="F114" i="80"/>
  <c r="A113" i="80"/>
  <c r="D113" i="80" s="1"/>
  <c r="C115" i="80"/>
  <c r="E114" i="80"/>
  <c r="B114" i="80"/>
  <c r="E90" i="73"/>
  <c r="P110" i="80" l="1"/>
  <c r="L110" i="80"/>
  <c r="J111" i="80"/>
  <c r="K111" i="80"/>
  <c r="N111" i="80"/>
  <c r="O111" i="80"/>
  <c r="D118" i="73"/>
  <c r="F117" i="73"/>
  <c r="C117" i="73"/>
  <c r="I94" i="73"/>
  <c r="G95" i="73"/>
  <c r="H95" i="73" s="1"/>
  <c r="B97" i="73"/>
  <c r="A97" i="73" s="1"/>
  <c r="I112" i="80"/>
  <c r="M112" i="80"/>
  <c r="H115" i="80"/>
  <c r="G115" i="80"/>
  <c r="F115" i="80"/>
  <c r="B115" i="80"/>
  <c r="C116" i="80"/>
  <c r="E115" i="80"/>
  <c r="A114" i="80"/>
  <c r="D114" i="80" s="1"/>
  <c r="E91" i="73"/>
  <c r="P111" i="80" l="1"/>
  <c r="L111" i="80"/>
  <c r="J112" i="80"/>
  <c r="K112" i="80"/>
  <c r="N112" i="80"/>
  <c r="O112" i="80"/>
  <c r="C118" i="73"/>
  <c r="D119" i="73"/>
  <c r="F118" i="73"/>
  <c r="B98" i="73"/>
  <c r="A98" i="73" s="1"/>
  <c r="I95" i="73"/>
  <c r="G96" i="73"/>
  <c r="H96" i="73" s="1"/>
  <c r="I113" i="80"/>
  <c r="M113" i="80"/>
  <c r="H116" i="80"/>
  <c r="G116" i="80"/>
  <c r="F116" i="80"/>
  <c r="A115" i="80"/>
  <c r="D115" i="80" s="1"/>
  <c r="C117" i="80"/>
  <c r="E116" i="80"/>
  <c r="B116" i="80"/>
  <c r="E92" i="73"/>
  <c r="C119" i="73" l="1"/>
  <c r="L112" i="80"/>
  <c r="J113" i="80"/>
  <c r="K113" i="80"/>
  <c r="P112" i="80"/>
  <c r="N113" i="80"/>
  <c r="O113" i="80"/>
  <c r="U7" i="74"/>
  <c r="U111" i="74" s="1"/>
  <c r="D120" i="73"/>
  <c r="F119" i="73"/>
  <c r="I96" i="73"/>
  <c r="G97" i="73"/>
  <c r="H97" i="73" s="1"/>
  <c r="B99" i="73"/>
  <c r="A99" i="73" s="1"/>
  <c r="I114" i="80"/>
  <c r="M114" i="80"/>
  <c r="H117" i="80"/>
  <c r="G117" i="80"/>
  <c r="F117" i="80"/>
  <c r="B117" i="80"/>
  <c r="C118" i="80"/>
  <c r="E117" i="80"/>
  <c r="A116" i="80"/>
  <c r="D116" i="80" s="1"/>
  <c r="E93" i="73"/>
  <c r="C120" i="73" l="1"/>
  <c r="P113" i="80"/>
  <c r="L113" i="80"/>
  <c r="J114" i="80"/>
  <c r="K114" i="80"/>
  <c r="N114" i="80"/>
  <c r="O114" i="80"/>
  <c r="U8" i="74"/>
  <c r="U119" i="74" s="1"/>
  <c r="D121" i="73"/>
  <c r="F120" i="73"/>
  <c r="I97" i="73"/>
  <c r="G98" i="73"/>
  <c r="H98" i="73" s="1"/>
  <c r="B100" i="73"/>
  <c r="A100" i="73" s="1"/>
  <c r="I115" i="80"/>
  <c r="M115" i="80"/>
  <c r="H118" i="80"/>
  <c r="G118" i="80"/>
  <c r="F118" i="80"/>
  <c r="C119" i="80"/>
  <c r="E118" i="80"/>
  <c r="A117" i="80"/>
  <c r="D117" i="80" s="1"/>
  <c r="B118" i="80"/>
  <c r="E94" i="73"/>
  <c r="P114" i="80" l="1"/>
  <c r="K115" i="80"/>
  <c r="J115" i="80"/>
  <c r="L114" i="80"/>
  <c r="O115" i="80"/>
  <c r="N115" i="80"/>
  <c r="U9" i="74"/>
  <c r="U123" i="74" s="1"/>
  <c r="I98" i="73"/>
  <c r="D122" i="73"/>
  <c r="F121" i="73"/>
  <c r="C121" i="73"/>
  <c r="G99" i="73"/>
  <c r="H99" i="73" s="1"/>
  <c r="B101" i="73"/>
  <c r="A101" i="73" s="1"/>
  <c r="I116" i="80"/>
  <c r="M116" i="80"/>
  <c r="B119" i="80"/>
  <c r="H119" i="80"/>
  <c r="G119" i="80"/>
  <c r="F119" i="80"/>
  <c r="A118" i="80"/>
  <c r="D118" i="80" s="1"/>
  <c r="C120" i="80"/>
  <c r="E119" i="80"/>
  <c r="E95" i="73"/>
  <c r="C122" i="73" l="1"/>
  <c r="P115" i="80"/>
  <c r="K116" i="80"/>
  <c r="J116" i="80"/>
  <c r="N116" i="80"/>
  <c r="O116" i="80"/>
  <c r="L115" i="80"/>
  <c r="D123" i="73"/>
  <c r="F122" i="73"/>
  <c r="I99" i="73"/>
  <c r="G100" i="73"/>
  <c r="H100" i="73" s="1"/>
  <c r="B102" i="73"/>
  <c r="A102" i="73" s="1"/>
  <c r="I117" i="80"/>
  <c r="M117" i="80"/>
  <c r="H120" i="80"/>
  <c r="G120" i="80"/>
  <c r="F120" i="80"/>
  <c r="C121" i="80"/>
  <c r="E120" i="80"/>
  <c r="A119" i="80"/>
  <c r="D119" i="80" s="1"/>
  <c r="B120" i="80"/>
  <c r="E96" i="73"/>
  <c r="P116" i="80" l="1"/>
  <c r="O117" i="80"/>
  <c r="N117" i="80"/>
  <c r="L116" i="80"/>
  <c r="J117" i="80"/>
  <c r="K117" i="80"/>
  <c r="D124" i="73"/>
  <c r="F123" i="73"/>
  <c r="C123" i="73"/>
  <c r="G101" i="73"/>
  <c r="H101" i="73" s="1"/>
  <c r="B103" i="73"/>
  <c r="A103" i="73" s="1"/>
  <c r="I100" i="73"/>
  <c r="I118" i="80"/>
  <c r="M118" i="80"/>
  <c r="B121" i="80"/>
  <c r="H121" i="80"/>
  <c r="G121" i="80"/>
  <c r="F121" i="80"/>
  <c r="A120" i="80"/>
  <c r="D120" i="80" s="1"/>
  <c r="C122" i="80"/>
  <c r="E121" i="80"/>
  <c r="E97" i="73"/>
  <c r="P117" i="80" l="1"/>
  <c r="J118" i="80"/>
  <c r="K118" i="80"/>
  <c r="N118" i="80"/>
  <c r="O118" i="80"/>
  <c r="L117" i="80"/>
  <c r="C124" i="73"/>
  <c r="D125" i="73"/>
  <c r="F124" i="73"/>
  <c r="I101" i="73"/>
  <c r="G102" i="73"/>
  <c r="H102" i="73" s="1"/>
  <c r="B104" i="73"/>
  <c r="A104" i="73" s="1"/>
  <c r="I119" i="80"/>
  <c r="M119" i="80"/>
  <c r="H122" i="80"/>
  <c r="G122" i="80"/>
  <c r="F122" i="80"/>
  <c r="A121" i="80"/>
  <c r="D121" i="80" s="1"/>
  <c r="C123" i="80"/>
  <c r="E122" i="80"/>
  <c r="B122" i="80"/>
  <c r="E98" i="73"/>
  <c r="L118" i="80" l="1"/>
  <c r="P118" i="80"/>
  <c r="O119" i="80"/>
  <c r="N119" i="80"/>
  <c r="J119" i="80"/>
  <c r="K119" i="80"/>
  <c r="V7" i="74"/>
  <c r="V110" i="74" s="1"/>
  <c r="I102" i="73"/>
  <c r="D126" i="73"/>
  <c r="F125" i="73"/>
  <c r="C125" i="73"/>
  <c r="G103" i="73"/>
  <c r="H103" i="73" s="1"/>
  <c r="B105" i="73"/>
  <c r="A105" i="73" s="1"/>
  <c r="I120" i="80"/>
  <c r="M120" i="80"/>
  <c r="H123" i="80"/>
  <c r="G123" i="80"/>
  <c r="F123" i="80"/>
  <c r="B123" i="80"/>
  <c r="C124" i="80"/>
  <c r="E123" i="80"/>
  <c r="A122" i="80"/>
  <c r="D122" i="80" s="1"/>
  <c r="E99" i="73"/>
  <c r="I111" i="74" l="1"/>
  <c r="L119" i="80"/>
  <c r="P119" i="80"/>
  <c r="J120" i="80"/>
  <c r="K120" i="80"/>
  <c r="O120" i="80"/>
  <c r="N120" i="80"/>
  <c r="V8" i="74"/>
  <c r="V118" i="74" s="1"/>
  <c r="C126" i="73"/>
  <c r="I103" i="73"/>
  <c r="D127" i="73"/>
  <c r="F126" i="73"/>
  <c r="G104" i="73"/>
  <c r="H104" i="73" s="1"/>
  <c r="B106" i="73"/>
  <c r="A106" i="73" s="1"/>
  <c r="I121" i="80"/>
  <c r="M121" i="80"/>
  <c r="H124" i="80"/>
  <c r="G124" i="80"/>
  <c r="F124" i="80"/>
  <c r="A123" i="80"/>
  <c r="D123" i="80" s="1"/>
  <c r="C125" i="80"/>
  <c r="E124" i="80"/>
  <c r="B124" i="80"/>
  <c r="E100" i="73"/>
  <c r="I119" i="74" l="1"/>
  <c r="L120" i="80"/>
  <c r="P120" i="80"/>
  <c r="J121" i="80"/>
  <c r="K121" i="80"/>
  <c r="N121" i="80"/>
  <c r="O121" i="80"/>
  <c r="V9" i="74"/>
  <c r="V122" i="74" s="1"/>
  <c r="I104" i="73"/>
  <c r="D128" i="73"/>
  <c r="F127" i="73"/>
  <c r="C127" i="73"/>
  <c r="G105" i="73"/>
  <c r="H105" i="73" s="1"/>
  <c r="B107" i="73"/>
  <c r="A107" i="73" s="1"/>
  <c r="I122" i="80"/>
  <c r="M122" i="80"/>
  <c r="B125" i="80"/>
  <c r="H125" i="80"/>
  <c r="G125" i="80"/>
  <c r="F125" i="80"/>
  <c r="C126" i="80"/>
  <c r="E125" i="80"/>
  <c r="A124" i="80"/>
  <c r="D124" i="80" s="1"/>
  <c r="E101" i="73"/>
  <c r="I123" i="74" l="1"/>
  <c r="L121" i="80"/>
  <c r="P121" i="80"/>
  <c r="J122" i="80"/>
  <c r="K122" i="80"/>
  <c r="O122" i="80"/>
  <c r="N122" i="80"/>
  <c r="C128" i="73"/>
  <c r="D129" i="73"/>
  <c r="F128" i="73"/>
  <c r="I105" i="73"/>
  <c r="G106" i="73"/>
  <c r="H106" i="73" s="1"/>
  <c r="B108" i="73"/>
  <c r="A108" i="73" s="1"/>
  <c r="I123" i="80"/>
  <c r="M123" i="80"/>
  <c r="H126" i="80"/>
  <c r="G126" i="80"/>
  <c r="F126" i="80"/>
  <c r="A125" i="80"/>
  <c r="D125" i="80" s="1"/>
  <c r="C127" i="80"/>
  <c r="E126" i="80"/>
  <c r="B126" i="80"/>
  <c r="E102" i="73"/>
  <c r="L122" i="80" l="1"/>
  <c r="J123" i="80"/>
  <c r="K123" i="80"/>
  <c r="N123" i="80"/>
  <c r="O123" i="80"/>
  <c r="P122" i="80"/>
  <c r="D130" i="73"/>
  <c r="F129" i="73"/>
  <c r="C129" i="73"/>
  <c r="C130" i="73" s="1"/>
  <c r="I106" i="73"/>
  <c r="G107" i="73"/>
  <c r="H107" i="73" s="1"/>
  <c r="B109" i="73"/>
  <c r="A109" i="73" s="1"/>
  <c r="I124" i="80"/>
  <c r="M124" i="80"/>
  <c r="H127" i="80"/>
  <c r="G127" i="80"/>
  <c r="F127" i="80"/>
  <c r="B127" i="80"/>
  <c r="C128" i="80"/>
  <c r="E127" i="80"/>
  <c r="A126" i="80"/>
  <c r="D126" i="80" s="1"/>
  <c r="E103" i="73"/>
  <c r="L123" i="80" l="1"/>
  <c r="P123" i="80"/>
  <c r="N124" i="80"/>
  <c r="O124" i="80"/>
  <c r="J124" i="80"/>
  <c r="K124" i="80"/>
  <c r="D131" i="73"/>
  <c r="F130" i="73"/>
  <c r="I107" i="73"/>
  <c r="G108" i="73"/>
  <c r="H108" i="73" s="1"/>
  <c r="B110" i="73"/>
  <c r="A110" i="73" s="1"/>
  <c r="I125" i="80"/>
  <c r="M125" i="80"/>
  <c r="H128" i="80"/>
  <c r="G128" i="80"/>
  <c r="F128" i="80"/>
  <c r="A127" i="80"/>
  <c r="D127" i="80" s="1"/>
  <c r="C129" i="80"/>
  <c r="E128" i="80"/>
  <c r="B128" i="80"/>
  <c r="E104" i="73"/>
  <c r="L124" i="80" l="1"/>
  <c r="P124" i="80"/>
  <c r="J125" i="80"/>
  <c r="K125" i="80"/>
  <c r="N125" i="80"/>
  <c r="O125" i="80"/>
  <c r="J112" i="74"/>
  <c r="D132" i="73"/>
  <c r="F131" i="73"/>
  <c r="C131" i="73"/>
  <c r="I108" i="73"/>
  <c r="G109" i="73"/>
  <c r="H109" i="73" s="1"/>
  <c r="B111" i="73"/>
  <c r="A111" i="73" s="1"/>
  <c r="B129" i="80"/>
  <c r="I126" i="80"/>
  <c r="M126" i="80"/>
  <c r="H129" i="80"/>
  <c r="G129" i="80"/>
  <c r="F129" i="80"/>
  <c r="C130" i="80"/>
  <c r="E129" i="80"/>
  <c r="A128" i="80"/>
  <c r="D128" i="80" s="1"/>
  <c r="E105" i="73"/>
  <c r="L125" i="80" l="1"/>
  <c r="P125" i="80"/>
  <c r="K126" i="80"/>
  <c r="J126" i="80"/>
  <c r="O126" i="80"/>
  <c r="N126" i="80"/>
  <c r="J120" i="74"/>
  <c r="C132" i="73"/>
  <c r="D133" i="73"/>
  <c r="F132" i="73"/>
  <c r="B112" i="73"/>
  <c r="A112" i="73" s="1"/>
  <c r="G110" i="73"/>
  <c r="H110" i="73" s="1"/>
  <c r="I109" i="73"/>
  <c r="I127" i="80"/>
  <c r="M127" i="80"/>
  <c r="H130" i="80"/>
  <c r="G130" i="80"/>
  <c r="F130" i="80"/>
  <c r="A129" i="80"/>
  <c r="D129" i="80" s="1"/>
  <c r="C131" i="80"/>
  <c r="E130" i="80"/>
  <c r="B130" i="80"/>
  <c r="E106" i="73"/>
  <c r="L126" i="80" l="1"/>
  <c r="N127" i="80"/>
  <c r="O127" i="80"/>
  <c r="K127" i="80"/>
  <c r="J127" i="80"/>
  <c r="P126" i="80"/>
  <c r="J124" i="74"/>
  <c r="D134" i="73"/>
  <c r="F133" i="73"/>
  <c r="C133" i="73"/>
  <c r="C134" i="73" s="1"/>
  <c r="I110" i="73"/>
  <c r="G111" i="73"/>
  <c r="H111" i="73" s="1"/>
  <c r="B113" i="73"/>
  <c r="A113" i="73" s="1"/>
  <c r="I128" i="80"/>
  <c r="M128" i="80"/>
  <c r="B131" i="80"/>
  <c r="H131" i="80"/>
  <c r="G131" i="80"/>
  <c r="F131" i="80"/>
  <c r="C132" i="80"/>
  <c r="E131" i="80"/>
  <c r="A130" i="80"/>
  <c r="D130" i="80" s="1"/>
  <c r="E107" i="73"/>
  <c r="P127" i="80" l="1"/>
  <c r="J128" i="80"/>
  <c r="K128" i="80"/>
  <c r="N128" i="80"/>
  <c r="O128" i="80"/>
  <c r="L127" i="80"/>
  <c r="D135" i="73"/>
  <c r="F134" i="73"/>
  <c r="G112" i="73"/>
  <c r="H112" i="73" s="1"/>
  <c r="B114" i="73"/>
  <c r="A114" i="73" s="1"/>
  <c r="I111" i="73"/>
  <c r="I129" i="80"/>
  <c r="M129" i="80"/>
  <c r="H132" i="80"/>
  <c r="G132" i="80"/>
  <c r="F132" i="80"/>
  <c r="A131" i="80"/>
  <c r="D131" i="80" s="1"/>
  <c r="C133" i="80"/>
  <c r="E132" i="80"/>
  <c r="B132" i="80"/>
  <c r="E108" i="73"/>
  <c r="L128" i="80" l="1"/>
  <c r="P128" i="80"/>
  <c r="J129" i="80"/>
  <c r="K129" i="80"/>
  <c r="N129" i="80"/>
  <c r="O129" i="80"/>
  <c r="D136" i="73"/>
  <c r="F135" i="73"/>
  <c r="C135" i="73"/>
  <c r="I112" i="73"/>
  <c r="G113" i="73"/>
  <c r="H113" i="73" s="1"/>
  <c r="B115" i="73"/>
  <c r="A115" i="73" s="1"/>
  <c r="I130" i="80"/>
  <c r="M130" i="80"/>
  <c r="H133" i="80"/>
  <c r="G133" i="80"/>
  <c r="F133" i="80"/>
  <c r="B133" i="80"/>
  <c r="C134" i="80"/>
  <c r="E133" i="80"/>
  <c r="A132" i="80"/>
  <c r="D132" i="80" s="1"/>
  <c r="E109" i="73"/>
  <c r="J130" i="80" l="1"/>
  <c r="K130" i="80"/>
  <c r="L129" i="80"/>
  <c r="O130" i="80"/>
  <c r="N130" i="80"/>
  <c r="P129" i="80"/>
  <c r="C136" i="73"/>
  <c r="D137" i="73"/>
  <c r="F136" i="73"/>
  <c r="G114" i="73"/>
  <c r="H114" i="73" s="1"/>
  <c r="B116" i="73"/>
  <c r="A116" i="73" s="1"/>
  <c r="I113" i="73"/>
  <c r="I131" i="80"/>
  <c r="M131" i="80"/>
  <c r="H134" i="80"/>
  <c r="G134" i="80"/>
  <c r="F134" i="80"/>
  <c r="C135" i="80"/>
  <c r="E134" i="80"/>
  <c r="A133" i="80"/>
  <c r="D133" i="80" s="1"/>
  <c r="B134" i="80"/>
  <c r="E110" i="73"/>
  <c r="P130" i="80" l="1"/>
  <c r="J131" i="80"/>
  <c r="K131" i="80"/>
  <c r="L130" i="80"/>
  <c r="N131" i="80"/>
  <c r="O131" i="80"/>
  <c r="K112" i="74"/>
  <c r="C137" i="73"/>
  <c r="I114" i="73"/>
  <c r="D138" i="73"/>
  <c r="F137" i="73"/>
  <c r="G115" i="73"/>
  <c r="H115" i="73" s="1"/>
  <c r="B117" i="73"/>
  <c r="A117" i="73" s="1"/>
  <c r="B135" i="80"/>
  <c r="I132" i="80"/>
  <c r="M132" i="80"/>
  <c r="H135" i="80"/>
  <c r="G135" i="80"/>
  <c r="F135" i="80"/>
  <c r="A134" i="80"/>
  <c r="D134" i="80" s="1"/>
  <c r="C136" i="80"/>
  <c r="E135" i="80"/>
  <c r="E111" i="73"/>
  <c r="L131" i="80" l="1"/>
  <c r="J132" i="80"/>
  <c r="K132" i="80"/>
  <c r="N132" i="80"/>
  <c r="O132" i="80"/>
  <c r="P131" i="80"/>
  <c r="K120" i="74"/>
  <c r="C138" i="73"/>
  <c r="D139" i="73"/>
  <c r="F138" i="73"/>
  <c r="B118" i="73"/>
  <c r="A118" i="73" s="1"/>
  <c r="G116" i="73"/>
  <c r="H116" i="73" s="1"/>
  <c r="I115" i="73"/>
  <c r="I133" i="80"/>
  <c r="M133" i="80"/>
  <c r="H136" i="80"/>
  <c r="G136" i="80"/>
  <c r="F136" i="80"/>
  <c r="C137" i="80"/>
  <c r="E136" i="80"/>
  <c r="A135" i="80"/>
  <c r="D135" i="80" s="1"/>
  <c r="B136" i="80"/>
  <c r="E112" i="73"/>
  <c r="L132" i="80" l="1"/>
  <c r="P132" i="80"/>
  <c r="J133" i="80"/>
  <c r="K133" i="80"/>
  <c r="O133" i="80"/>
  <c r="N133" i="80"/>
  <c r="K124" i="74"/>
  <c r="D140" i="73"/>
  <c r="F139" i="73"/>
  <c r="C139" i="73"/>
  <c r="C140" i="73" s="1"/>
  <c r="I116" i="73"/>
  <c r="G117" i="73"/>
  <c r="H117" i="73" s="1"/>
  <c r="B119" i="73"/>
  <c r="A119" i="73" s="1"/>
  <c r="I134" i="80"/>
  <c r="M134" i="80"/>
  <c r="B137" i="80"/>
  <c r="H137" i="80"/>
  <c r="G137" i="80"/>
  <c r="F137" i="80"/>
  <c r="A136" i="80"/>
  <c r="D136" i="80" s="1"/>
  <c r="C138" i="80"/>
  <c r="E137" i="80"/>
  <c r="E113" i="73"/>
  <c r="L133" i="80" l="1"/>
  <c r="J134" i="80"/>
  <c r="K134" i="80"/>
  <c r="O134" i="80"/>
  <c r="N134" i="80"/>
  <c r="P133" i="80"/>
  <c r="I117" i="73"/>
  <c r="D141" i="73"/>
  <c r="F140" i="73"/>
  <c r="G118" i="73"/>
  <c r="H118" i="73" s="1"/>
  <c r="B120" i="73"/>
  <c r="A120" i="73" s="1"/>
  <c r="I135" i="80"/>
  <c r="M135" i="80"/>
  <c r="H138" i="80"/>
  <c r="G138" i="80"/>
  <c r="F138" i="80"/>
  <c r="C139" i="80"/>
  <c r="E138" i="80"/>
  <c r="A137" i="80"/>
  <c r="D137" i="80" s="1"/>
  <c r="B138" i="80"/>
  <c r="E114" i="73"/>
  <c r="L134" i="80" l="1"/>
  <c r="J135" i="80"/>
  <c r="K135" i="80"/>
  <c r="N135" i="80"/>
  <c r="O135" i="80"/>
  <c r="P134" i="80"/>
  <c r="D142" i="73"/>
  <c r="F141" i="73"/>
  <c r="C141" i="73"/>
  <c r="C142" i="73" s="1"/>
  <c r="I118" i="73"/>
  <c r="G119" i="73"/>
  <c r="H119" i="73" s="1"/>
  <c r="B121" i="73"/>
  <c r="A121" i="73" s="1"/>
  <c r="I136" i="80"/>
  <c r="M136" i="80"/>
  <c r="B139" i="80"/>
  <c r="H139" i="80"/>
  <c r="G139" i="80"/>
  <c r="F139" i="80"/>
  <c r="A138" i="80"/>
  <c r="D138" i="80" s="1"/>
  <c r="C140" i="80"/>
  <c r="E139" i="80"/>
  <c r="E115" i="73"/>
  <c r="L135" i="80" l="1"/>
  <c r="P135" i="80"/>
  <c r="J136" i="80"/>
  <c r="K136" i="80"/>
  <c r="O136" i="80"/>
  <c r="N136" i="80"/>
  <c r="D143" i="73"/>
  <c r="F142" i="73"/>
  <c r="G120" i="73"/>
  <c r="H120" i="73" s="1"/>
  <c r="B122" i="73"/>
  <c r="A122" i="73" s="1"/>
  <c r="I119" i="73"/>
  <c r="I137" i="80"/>
  <c r="M137" i="80"/>
  <c r="H140" i="80"/>
  <c r="G140" i="80"/>
  <c r="F140" i="80"/>
  <c r="C141" i="80"/>
  <c r="E140" i="80"/>
  <c r="A139" i="80"/>
  <c r="D139" i="80" s="1"/>
  <c r="B140" i="80"/>
  <c r="E116" i="73"/>
  <c r="P136" i="80" l="1"/>
  <c r="L136" i="80"/>
  <c r="J137" i="80"/>
  <c r="K137" i="80"/>
  <c r="N137" i="80"/>
  <c r="O137" i="80"/>
  <c r="L112" i="74"/>
  <c r="D144" i="73"/>
  <c r="F143" i="73"/>
  <c r="C143" i="73"/>
  <c r="G121" i="73"/>
  <c r="H121" i="73" s="1"/>
  <c r="B123" i="73"/>
  <c r="A123" i="73" s="1"/>
  <c r="I120" i="73"/>
  <c r="I138" i="80"/>
  <c r="M138" i="80"/>
  <c r="B141" i="80"/>
  <c r="H141" i="80"/>
  <c r="G141" i="80"/>
  <c r="F141" i="80"/>
  <c r="A140" i="80"/>
  <c r="D140" i="80" s="1"/>
  <c r="C142" i="80"/>
  <c r="E141" i="80"/>
  <c r="E117" i="73"/>
  <c r="C144" i="73" l="1"/>
  <c r="L137" i="80"/>
  <c r="P137" i="80"/>
  <c r="K138" i="80"/>
  <c r="J138" i="80"/>
  <c r="N138" i="80"/>
  <c r="O138" i="80"/>
  <c r="L120" i="74"/>
  <c r="D145" i="73"/>
  <c r="F144" i="73"/>
  <c r="G122" i="73"/>
  <c r="H122" i="73" s="1"/>
  <c r="B124" i="73"/>
  <c r="A124" i="73" s="1"/>
  <c r="I121" i="73"/>
  <c r="I139" i="80"/>
  <c r="M139" i="80"/>
  <c r="H142" i="80"/>
  <c r="G142" i="80"/>
  <c r="F142" i="80"/>
  <c r="C143" i="80"/>
  <c r="E142" i="80"/>
  <c r="A141" i="80"/>
  <c r="D141" i="80" s="1"/>
  <c r="B142" i="80"/>
  <c r="E118" i="73"/>
  <c r="L138" i="80" l="1"/>
  <c r="O139" i="80"/>
  <c r="N139" i="80"/>
  <c r="P138" i="80"/>
  <c r="K139" i="80"/>
  <c r="J139" i="80"/>
  <c r="L124" i="74"/>
  <c r="D146" i="73"/>
  <c r="F145" i="73"/>
  <c r="C145" i="73"/>
  <c r="G123" i="73"/>
  <c r="H123" i="73" s="1"/>
  <c r="B125" i="73"/>
  <c r="A125" i="73" s="1"/>
  <c r="I122" i="73"/>
  <c r="I140" i="80"/>
  <c r="M140" i="80"/>
  <c r="B143" i="80"/>
  <c r="H143" i="80"/>
  <c r="G143" i="80"/>
  <c r="F143" i="80"/>
  <c r="A142" i="80"/>
  <c r="D142" i="80" s="1"/>
  <c r="C144" i="80"/>
  <c r="E143" i="80"/>
  <c r="E119" i="73"/>
  <c r="C146" i="73" l="1"/>
  <c r="L139" i="80"/>
  <c r="P139" i="80"/>
  <c r="J140" i="80"/>
  <c r="K140" i="80"/>
  <c r="N140" i="80"/>
  <c r="O140" i="80"/>
  <c r="D147" i="73"/>
  <c r="F146" i="73"/>
  <c r="G124" i="73"/>
  <c r="H124" i="73" s="1"/>
  <c r="B126" i="73"/>
  <c r="A126" i="73" s="1"/>
  <c r="I123" i="73"/>
  <c r="I141" i="80"/>
  <c r="M141" i="80"/>
  <c r="H144" i="80"/>
  <c r="G144" i="80"/>
  <c r="F144" i="80"/>
  <c r="C145" i="80"/>
  <c r="E144" i="80"/>
  <c r="A143" i="80"/>
  <c r="D143" i="80" s="1"/>
  <c r="B144" i="80"/>
  <c r="E120" i="73"/>
  <c r="P140" i="80" l="1"/>
  <c r="O141" i="80"/>
  <c r="N141" i="80"/>
  <c r="L140" i="80"/>
  <c r="K141" i="80"/>
  <c r="J141" i="80"/>
  <c r="D148" i="73"/>
  <c r="F147" i="73"/>
  <c r="C147" i="73"/>
  <c r="C148" i="73" s="1"/>
  <c r="I124" i="73"/>
  <c r="G125" i="73"/>
  <c r="H125" i="73" s="1"/>
  <c r="B127" i="73"/>
  <c r="A127" i="73" s="1"/>
  <c r="I142" i="80"/>
  <c r="M142" i="80"/>
  <c r="B145" i="80"/>
  <c r="H145" i="80"/>
  <c r="G145" i="80"/>
  <c r="F145" i="80"/>
  <c r="A144" i="80"/>
  <c r="D144" i="80" s="1"/>
  <c r="C146" i="80"/>
  <c r="E145" i="80"/>
  <c r="E121" i="73"/>
  <c r="P141" i="80" l="1"/>
  <c r="L141" i="80"/>
  <c r="K142" i="80"/>
  <c r="J142" i="80"/>
  <c r="N142" i="80"/>
  <c r="O142" i="80"/>
  <c r="D149" i="73"/>
  <c r="F148" i="73"/>
  <c r="I125" i="73"/>
  <c r="B128" i="73"/>
  <c r="A128" i="73" s="1"/>
  <c r="G126" i="73"/>
  <c r="H126" i="73" s="1"/>
  <c r="I143" i="80"/>
  <c r="M143" i="80"/>
  <c r="H146" i="80"/>
  <c r="G146" i="80"/>
  <c r="F146" i="80"/>
  <c r="A145" i="80"/>
  <c r="D145" i="80" s="1"/>
  <c r="C147" i="80"/>
  <c r="E146" i="80"/>
  <c r="B146" i="80"/>
  <c r="E122" i="73"/>
  <c r="L142" i="80" l="1"/>
  <c r="J143" i="80"/>
  <c r="K143" i="80"/>
  <c r="O143" i="80"/>
  <c r="N143" i="80"/>
  <c r="P142" i="80"/>
  <c r="M112" i="74"/>
  <c r="D150" i="73"/>
  <c r="F149" i="73"/>
  <c r="C149" i="73"/>
  <c r="I126" i="73"/>
  <c r="G127" i="73"/>
  <c r="H127" i="73" s="1"/>
  <c r="B129" i="73"/>
  <c r="A129" i="73" s="1"/>
  <c r="I144" i="80"/>
  <c r="M144" i="80"/>
  <c r="B147" i="80"/>
  <c r="H147" i="80"/>
  <c r="G147" i="80"/>
  <c r="F147" i="80"/>
  <c r="C148" i="80"/>
  <c r="E147" i="80"/>
  <c r="A146" i="80"/>
  <c r="D146" i="80" s="1"/>
  <c r="E123" i="73"/>
  <c r="C150" i="73" l="1"/>
  <c r="P143" i="80"/>
  <c r="L143" i="80"/>
  <c r="K144" i="80"/>
  <c r="J144" i="80"/>
  <c r="O144" i="80"/>
  <c r="N144" i="80"/>
  <c r="M120" i="74"/>
  <c r="D151" i="73"/>
  <c r="F150" i="73"/>
  <c r="B130" i="73"/>
  <c r="A130" i="73" s="1"/>
  <c r="G128" i="73"/>
  <c r="H128" i="73" s="1"/>
  <c r="I127" i="73"/>
  <c r="I145" i="80"/>
  <c r="M145" i="80"/>
  <c r="H148" i="80"/>
  <c r="G148" i="80"/>
  <c r="F148" i="80"/>
  <c r="A147" i="80"/>
  <c r="D147" i="80" s="1"/>
  <c r="C149" i="80"/>
  <c r="E148" i="80"/>
  <c r="B148" i="80"/>
  <c r="E124" i="73"/>
  <c r="L144" i="80" l="1"/>
  <c r="P144" i="80"/>
  <c r="K145" i="80"/>
  <c r="J145" i="80"/>
  <c r="N145" i="80"/>
  <c r="O145" i="80"/>
  <c r="M124" i="74"/>
  <c r="D152" i="73"/>
  <c r="F151" i="73"/>
  <c r="C151" i="73"/>
  <c r="I128" i="73"/>
  <c r="G129" i="73"/>
  <c r="H129" i="73" s="1"/>
  <c r="B131" i="73"/>
  <c r="A131" i="73" s="1"/>
  <c r="I146" i="80"/>
  <c r="M146" i="80"/>
  <c r="H149" i="80"/>
  <c r="G149" i="80"/>
  <c r="F149" i="80"/>
  <c r="B149" i="80"/>
  <c r="C150" i="80"/>
  <c r="E149" i="80"/>
  <c r="A148" i="80"/>
  <c r="D148" i="80" s="1"/>
  <c r="E125" i="73"/>
  <c r="C152" i="73" l="1"/>
  <c r="L145" i="80"/>
  <c r="P145" i="80"/>
  <c r="J146" i="80"/>
  <c r="K146" i="80"/>
  <c r="N146" i="80"/>
  <c r="O146" i="80"/>
  <c r="I129" i="73"/>
  <c r="D153" i="73"/>
  <c r="C153" i="73" s="1"/>
  <c r="F152" i="73"/>
  <c r="G130" i="73"/>
  <c r="H130" i="73" s="1"/>
  <c r="B132" i="73"/>
  <c r="A132" i="73" s="1"/>
  <c r="I147" i="80"/>
  <c r="M147" i="80"/>
  <c r="H150" i="80"/>
  <c r="G150" i="80"/>
  <c r="F150" i="80"/>
  <c r="C151" i="80"/>
  <c r="E150" i="80"/>
  <c r="A149" i="80"/>
  <c r="D149" i="80" s="1"/>
  <c r="B150" i="80"/>
  <c r="E126" i="73"/>
  <c r="L146" i="80" l="1"/>
  <c r="P146" i="80"/>
  <c r="J147" i="80"/>
  <c r="K147" i="80"/>
  <c r="O147" i="80"/>
  <c r="N147" i="80"/>
  <c r="D154" i="73"/>
  <c r="C154" i="73" s="1"/>
  <c r="F153" i="73"/>
  <c r="I130" i="73"/>
  <c r="G131" i="73"/>
  <c r="H131" i="73" s="1"/>
  <c r="B133" i="73"/>
  <c r="A133" i="73" s="1"/>
  <c r="I148" i="80"/>
  <c r="M148" i="80"/>
  <c r="B151" i="80"/>
  <c r="H151" i="80"/>
  <c r="G151" i="80"/>
  <c r="F151" i="80"/>
  <c r="A150" i="80"/>
  <c r="D150" i="80" s="1"/>
  <c r="C152" i="80"/>
  <c r="E151" i="80"/>
  <c r="E127" i="73"/>
  <c r="P147" i="80" l="1"/>
  <c r="O148" i="80"/>
  <c r="N148" i="80"/>
  <c r="L147" i="80"/>
  <c r="K148" i="80"/>
  <c r="J148" i="80"/>
  <c r="D155" i="73"/>
  <c r="F154" i="73"/>
  <c r="B134" i="73"/>
  <c r="A134" i="73" s="1"/>
  <c r="G132" i="73"/>
  <c r="H132" i="73" s="1"/>
  <c r="I131" i="73"/>
  <c r="I149" i="80"/>
  <c r="M149" i="80"/>
  <c r="H152" i="80"/>
  <c r="G152" i="80"/>
  <c r="F152" i="80"/>
  <c r="C153" i="80"/>
  <c r="E152" i="80"/>
  <c r="A151" i="80"/>
  <c r="D151" i="80" s="1"/>
  <c r="B152" i="80"/>
  <c r="E128" i="73"/>
  <c r="L148" i="80" l="1"/>
  <c r="P148" i="80"/>
  <c r="J149" i="80"/>
  <c r="K149" i="80"/>
  <c r="N149" i="80"/>
  <c r="O149" i="80"/>
  <c r="N112" i="74"/>
  <c r="D156" i="73"/>
  <c r="F155" i="73"/>
  <c r="C155" i="73"/>
  <c r="I132" i="73"/>
  <c r="G133" i="73"/>
  <c r="H133" i="73" s="1"/>
  <c r="B135" i="73"/>
  <c r="A135" i="73" s="1"/>
  <c r="B153" i="80"/>
  <c r="I150" i="80"/>
  <c r="M150" i="80"/>
  <c r="H153" i="80"/>
  <c r="G153" i="80"/>
  <c r="F153" i="80"/>
  <c r="A152" i="80"/>
  <c r="D152" i="80" s="1"/>
  <c r="C154" i="80"/>
  <c r="E153" i="80"/>
  <c r="E129" i="73"/>
  <c r="C156" i="73" l="1"/>
  <c r="L149" i="80"/>
  <c r="J150" i="80"/>
  <c r="K150" i="80"/>
  <c r="N150" i="80"/>
  <c r="O150" i="80"/>
  <c r="P149" i="80"/>
  <c r="N120" i="74"/>
  <c r="I133" i="73"/>
  <c r="D157" i="73"/>
  <c r="F156" i="73"/>
  <c r="B136" i="73"/>
  <c r="A136" i="73" s="1"/>
  <c r="G134" i="73"/>
  <c r="H134" i="73" s="1"/>
  <c r="I151" i="80"/>
  <c r="M151" i="80"/>
  <c r="H154" i="80"/>
  <c r="G154" i="80"/>
  <c r="F154" i="80"/>
  <c r="C155" i="80"/>
  <c r="E154" i="80"/>
  <c r="A153" i="80"/>
  <c r="D153" i="80" s="1"/>
  <c r="B154" i="80"/>
  <c r="E130" i="73"/>
  <c r="L150" i="80" l="1"/>
  <c r="P150" i="80"/>
  <c r="K151" i="80"/>
  <c r="J151" i="80"/>
  <c r="N151" i="80"/>
  <c r="O151" i="80"/>
  <c r="N124" i="74"/>
  <c r="I134" i="73"/>
  <c r="D158" i="73"/>
  <c r="F157" i="73"/>
  <c r="C157" i="73"/>
  <c r="G135" i="73"/>
  <c r="H135" i="73" s="1"/>
  <c r="B137" i="73"/>
  <c r="A137" i="73" s="1"/>
  <c r="I152" i="80"/>
  <c r="M152" i="80"/>
  <c r="B155" i="80"/>
  <c r="H155" i="80"/>
  <c r="G155" i="80"/>
  <c r="F155" i="80"/>
  <c r="A154" i="80"/>
  <c r="D154" i="80" s="1"/>
  <c r="C156" i="80"/>
  <c r="E155" i="80"/>
  <c r="E131" i="73"/>
  <c r="C158" i="73" l="1"/>
  <c r="L151" i="80"/>
  <c r="P151" i="80"/>
  <c r="K152" i="80"/>
  <c r="J152" i="80"/>
  <c r="N152" i="80"/>
  <c r="O152" i="80"/>
  <c r="I135" i="73"/>
  <c r="D159" i="73"/>
  <c r="F158" i="73"/>
  <c r="G136" i="73"/>
  <c r="H136" i="73" s="1"/>
  <c r="B138" i="73"/>
  <c r="A138" i="73" s="1"/>
  <c r="I153" i="80"/>
  <c r="M153" i="80"/>
  <c r="H156" i="80"/>
  <c r="G156" i="80"/>
  <c r="F156" i="80"/>
  <c r="C157" i="80"/>
  <c r="E156" i="80"/>
  <c r="A155" i="80"/>
  <c r="D155" i="80" s="1"/>
  <c r="B156" i="80"/>
  <c r="E132" i="73"/>
  <c r="L152" i="80" l="1"/>
  <c r="N153" i="80"/>
  <c r="O153" i="80"/>
  <c r="P152" i="80"/>
  <c r="K153" i="80"/>
  <c r="J153" i="80"/>
  <c r="D160" i="73"/>
  <c r="F159" i="73"/>
  <c r="C159" i="73"/>
  <c r="I136" i="73"/>
  <c r="B139" i="73"/>
  <c r="A139" i="73" s="1"/>
  <c r="G137" i="73"/>
  <c r="H137" i="73" s="1"/>
  <c r="I154" i="80"/>
  <c r="M154" i="80"/>
  <c r="B157" i="80"/>
  <c r="H157" i="80"/>
  <c r="G157" i="80"/>
  <c r="F157" i="80"/>
  <c r="A156" i="80"/>
  <c r="D156" i="80" s="1"/>
  <c r="C158" i="80"/>
  <c r="E157" i="80"/>
  <c r="E133" i="73"/>
  <c r="L153" i="80" l="1"/>
  <c r="P153" i="80"/>
  <c r="K154" i="80"/>
  <c r="J154" i="80"/>
  <c r="O154" i="80"/>
  <c r="N154" i="80"/>
  <c r="C160" i="73"/>
  <c r="D161" i="73"/>
  <c r="F160" i="73"/>
  <c r="I137" i="73"/>
  <c r="G138" i="73"/>
  <c r="H138" i="73" s="1"/>
  <c r="B140" i="73"/>
  <c r="A140" i="73" s="1"/>
  <c r="I155" i="80"/>
  <c r="M155" i="80"/>
  <c r="H158" i="80"/>
  <c r="G158" i="80"/>
  <c r="F158" i="80"/>
  <c r="C159" i="80"/>
  <c r="E158" i="80"/>
  <c r="A157" i="80"/>
  <c r="D157" i="80" s="1"/>
  <c r="B158" i="80"/>
  <c r="E134" i="73"/>
  <c r="F7" i="74" l="1"/>
  <c r="L154" i="80"/>
  <c r="K155" i="80"/>
  <c r="J155" i="80"/>
  <c r="O155" i="80"/>
  <c r="N155" i="80"/>
  <c r="P154" i="80"/>
  <c r="O112" i="74"/>
  <c r="D162" i="73"/>
  <c r="F161" i="73"/>
  <c r="C161" i="73"/>
  <c r="I138" i="73"/>
  <c r="B141" i="73"/>
  <c r="A141" i="73" s="1"/>
  <c r="G139" i="73"/>
  <c r="H139" i="73" s="1"/>
  <c r="I156" i="80"/>
  <c r="M156" i="80"/>
  <c r="B159" i="80"/>
  <c r="H159" i="80"/>
  <c r="G159" i="80"/>
  <c r="F159" i="80"/>
  <c r="A158" i="80"/>
  <c r="D158" i="80" s="1"/>
  <c r="C160" i="80"/>
  <c r="E159" i="80"/>
  <c r="E135" i="73"/>
  <c r="F112" i="74" l="1"/>
  <c r="F110" i="74"/>
  <c r="F8" i="74"/>
  <c r="L155" i="80"/>
  <c r="P155" i="80"/>
  <c r="K156" i="80"/>
  <c r="J156" i="80"/>
  <c r="N156" i="80"/>
  <c r="O156" i="80"/>
  <c r="O120" i="74"/>
  <c r="C162" i="73"/>
  <c r="I139" i="73"/>
  <c r="D163" i="73"/>
  <c r="F162" i="73"/>
  <c r="G140" i="73"/>
  <c r="H140" i="73" s="1"/>
  <c r="B142" i="73"/>
  <c r="A142" i="73" s="1"/>
  <c r="I157" i="80"/>
  <c r="M157" i="80"/>
  <c r="H160" i="80"/>
  <c r="G160" i="80"/>
  <c r="F160" i="80"/>
  <c r="A159" i="80"/>
  <c r="D159" i="80" s="1"/>
  <c r="C161" i="80"/>
  <c r="E160" i="80"/>
  <c r="B160" i="80"/>
  <c r="E136" i="73"/>
  <c r="F120" i="74" l="1"/>
  <c r="F118" i="74"/>
  <c r="F9" i="74"/>
  <c r="L156" i="80"/>
  <c r="P156" i="80"/>
  <c r="O157" i="80"/>
  <c r="N157" i="80"/>
  <c r="K157" i="80"/>
  <c r="J157" i="80"/>
  <c r="O124" i="74"/>
  <c r="D164" i="73"/>
  <c r="F163" i="73"/>
  <c r="C163" i="73"/>
  <c r="G141" i="73"/>
  <c r="H141" i="73" s="1"/>
  <c r="B143" i="73"/>
  <c r="A143" i="73" s="1"/>
  <c r="I140" i="73"/>
  <c r="I158" i="80"/>
  <c r="M158" i="80"/>
  <c r="H161" i="80"/>
  <c r="G161" i="80"/>
  <c r="F161" i="80"/>
  <c r="B161" i="80"/>
  <c r="C162" i="80"/>
  <c r="E161" i="80"/>
  <c r="A160" i="80"/>
  <c r="D160" i="80" s="1"/>
  <c r="E137" i="73"/>
  <c r="F124" i="74" l="1"/>
  <c r="F122" i="74"/>
  <c r="C164" i="73"/>
  <c r="P157" i="80"/>
  <c r="J158" i="80"/>
  <c r="K158" i="80"/>
  <c r="N158" i="80"/>
  <c r="O158" i="80"/>
  <c r="L157" i="80"/>
  <c r="I141" i="73"/>
  <c r="D165" i="73"/>
  <c r="F164" i="73"/>
  <c r="G142" i="73"/>
  <c r="H142" i="73" s="1"/>
  <c r="B144" i="73"/>
  <c r="A144" i="73" s="1"/>
  <c r="I159" i="80"/>
  <c r="M159" i="80"/>
  <c r="H162" i="80"/>
  <c r="G162" i="80"/>
  <c r="F162" i="80"/>
  <c r="C163" i="80"/>
  <c r="E162" i="80"/>
  <c r="A161" i="80"/>
  <c r="D161" i="80" s="1"/>
  <c r="B162" i="80"/>
  <c r="E138" i="73"/>
  <c r="L158" i="80" l="1"/>
  <c r="P158" i="80"/>
  <c r="J159" i="80"/>
  <c r="K159" i="80"/>
  <c r="O159" i="80"/>
  <c r="N159" i="80"/>
  <c r="D166" i="73"/>
  <c r="F165" i="73"/>
  <c r="C165" i="73"/>
  <c r="G143" i="73"/>
  <c r="H143" i="73" s="1"/>
  <c r="B145" i="73"/>
  <c r="A145" i="73" s="1"/>
  <c r="I160" i="80"/>
  <c r="M160" i="80"/>
  <c r="B163" i="80"/>
  <c r="H163" i="80"/>
  <c r="G163" i="80"/>
  <c r="F163" i="80"/>
  <c r="A162" i="80"/>
  <c r="D162" i="80" s="1"/>
  <c r="C164" i="80"/>
  <c r="E163" i="80"/>
  <c r="E139" i="73"/>
  <c r="P159" i="80" l="1"/>
  <c r="L159" i="80"/>
  <c r="J160" i="80"/>
  <c r="K160" i="80"/>
  <c r="N160" i="80"/>
  <c r="O160" i="80"/>
  <c r="C166" i="73"/>
  <c r="D167" i="73"/>
  <c r="F166" i="73"/>
  <c r="G144" i="73"/>
  <c r="H144" i="73" s="1"/>
  <c r="B146" i="73"/>
  <c r="A146" i="73" s="1"/>
  <c r="I143" i="73"/>
  <c r="I161" i="80"/>
  <c r="M161" i="80"/>
  <c r="H164" i="80"/>
  <c r="G164" i="80"/>
  <c r="F164" i="80"/>
  <c r="A163" i="80"/>
  <c r="D163" i="80" s="1"/>
  <c r="C165" i="80"/>
  <c r="E164" i="80"/>
  <c r="B164" i="80"/>
  <c r="E140" i="73"/>
  <c r="G7" i="74" l="1"/>
  <c r="L160" i="80"/>
  <c r="O161" i="80"/>
  <c r="N161" i="80"/>
  <c r="J161" i="80"/>
  <c r="K161" i="80"/>
  <c r="P160" i="80"/>
  <c r="P112" i="74"/>
  <c r="C167" i="73"/>
  <c r="D168" i="73"/>
  <c r="F167" i="73"/>
  <c r="G145" i="73"/>
  <c r="H145" i="73" s="1"/>
  <c r="B147" i="73"/>
  <c r="A147" i="73" s="1"/>
  <c r="I162" i="80"/>
  <c r="M162" i="80"/>
  <c r="H165" i="80"/>
  <c r="G165" i="80"/>
  <c r="F165" i="80"/>
  <c r="B165" i="80"/>
  <c r="C166" i="80"/>
  <c r="E165" i="80"/>
  <c r="A164" i="80"/>
  <c r="D164" i="80" s="1"/>
  <c r="E141" i="73"/>
  <c r="G110" i="74" l="1"/>
  <c r="G113" i="74"/>
  <c r="P161" i="80"/>
  <c r="N162" i="80"/>
  <c r="O162" i="80"/>
  <c r="J162" i="80"/>
  <c r="K162" i="80"/>
  <c r="L161" i="80"/>
  <c r="P120" i="74"/>
  <c r="C168" i="73"/>
  <c r="D169" i="73"/>
  <c r="F168" i="73"/>
  <c r="I145" i="73"/>
  <c r="G146" i="73"/>
  <c r="H146" i="73" s="1"/>
  <c r="B148" i="73"/>
  <c r="A148" i="73" s="1"/>
  <c r="I163" i="80"/>
  <c r="M163" i="80"/>
  <c r="H166" i="80"/>
  <c r="G166" i="80"/>
  <c r="F166" i="80"/>
  <c r="C167" i="80"/>
  <c r="E166" i="80"/>
  <c r="A165" i="80"/>
  <c r="D165" i="80" s="1"/>
  <c r="B166" i="80"/>
  <c r="E142" i="73"/>
  <c r="G9" i="74" l="1"/>
  <c r="L162" i="80"/>
  <c r="P162" i="80"/>
  <c r="K163" i="80"/>
  <c r="J163" i="80"/>
  <c r="O163" i="80"/>
  <c r="N163" i="80"/>
  <c r="P124" i="74"/>
  <c r="C169" i="73"/>
  <c r="D170" i="73"/>
  <c r="F169" i="73"/>
  <c r="B149" i="73"/>
  <c r="A149" i="73" s="1"/>
  <c r="G147" i="73"/>
  <c r="H147" i="73" s="1"/>
  <c r="I146" i="73"/>
  <c r="I164" i="80"/>
  <c r="M164" i="80"/>
  <c r="B167" i="80"/>
  <c r="H167" i="80"/>
  <c r="G167" i="80"/>
  <c r="F167" i="80"/>
  <c r="A166" i="80"/>
  <c r="D166" i="80" s="1"/>
  <c r="C168" i="80"/>
  <c r="E167" i="80"/>
  <c r="E143" i="73"/>
  <c r="G122" i="74" l="1"/>
  <c r="G125" i="74"/>
  <c r="L163" i="80"/>
  <c r="P163" i="80"/>
  <c r="K164" i="80"/>
  <c r="J164" i="80"/>
  <c r="O164" i="80"/>
  <c r="N164" i="80"/>
  <c r="I147" i="73"/>
  <c r="C170" i="73"/>
  <c r="D171" i="73"/>
  <c r="F170" i="73"/>
  <c r="G148" i="73"/>
  <c r="H148" i="73" s="1"/>
  <c r="B150" i="73"/>
  <c r="A150" i="73" s="1"/>
  <c r="I165" i="80"/>
  <c r="M165" i="80"/>
  <c r="H168" i="80"/>
  <c r="G168" i="80"/>
  <c r="F168" i="80"/>
  <c r="A167" i="80"/>
  <c r="D167" i="80" s="1"/>
  <c r="C169" i="80"/>
  <c r="E168" i="80"/>
  <c r="B168" i="80"/>
  <c r="E144" i="73"/>
  <c r="L164" i="80" l="1"/>
  <c r="P164" i="80"/>
  <c r="J165" i="80"/>
  <c r="K165" i="80"/>
  <c r="O165" i="80"/>
  <c r="N165" i="80"/>
  <c r="D172" i="73"/>
  <c r="F171" i="73"/>
  <c r="I148" i="73"/>
  <c r="C171" i="73"/>
  <c r="G149" i="73"/>
  <c r="H149" i="73" s="1"/>
  <c r="B151" i="73"/>
  <c r="A151" i="73" s="1"/>
  <c r="I166" i="80"/>
  <c r="M166" i="80"/>
  <c r="H169" i="80"/>
  <c r="G169" i="80"/>
  <c r="F169" i="80"/>
  <c r="B169" i="80"/>
  <c r="C170" i="80"/>
  <c r="E169" i="80"/>
  <c r="A168" i="80"/>
  <c r="D168" i="80" s="1"/>
  <c r="E145" i="73"/>
  <c r="L165" i="80" l="1"/>
  <c r="P165" i="80"/>
  <c r="J166" i="80"/>
  <c r="K166" i="80"/>
  <c r="N166" i="80"/>
  <c r="O166" i="80"/>
  <c r="C172" i="73"/>
  <c r="I149" i="73"/>
  <c r="D173" i="73"/>
  <c r="F172" i="73"/>
  <c r="G150" i="73"/>
  <c r="H150" i="73" s="1"/>
  <c r="B152" i="73"/>
  <c r="A152" i="73" s="1"/>
  <c r="I167" i="80"/>
  <c r="M167" i="80"/>
  <c r="H170" i="80"/>
  <c r="G170" i="80"/>
  <c r="F170" i="80"/>
  <c r="A169" i="80"/>
  <c r="D169" i="80" s="1"/>
  <c r="C171" i="80"/>
  <c r="E170" i="80"/>
  <c r="B170" i="80"/>
  <c r="E146" i="73"/>
  <c r="Q7" i="74" l="1"/>
  <c r="Q111" i="74" s="1"/>
  <c r="H7" i="74"/>
  <c r="L166" i="80"/>
  <c r="P166" i="80"/>
  <c r="J167" i="80"/>
  <c r="K167" i="80"/>
  <c r="N167" i="80"/>
  <c r="O167" i="80"/>
  <c r="Q112" i="74"/>
  <c r="D174" i="73"/>
  <c r="F173" i="73"/>
  <c r="I150" i="73"/>
  <c r="C173" i="73"/>
  <c r="G151" i="73"/>
  <c r="H151" i="73" s="1"/>
  <c r="B153" i="73"/>
  <c r="A153" i="73" s="1"/>
  <c r="B171" i="80"/>
  <c r="I168" i="80"/>
  <c r="M168" i="80"/>
  <c r="H171" i="80"/>
  <c r="G171" i="80"/>
  <c r="F171" i="80"/>
  <c r="C172" i="80"/>
  <c r="E171" i="80"/>
  <c r="A170" i="80"/>
  <c r="D170" i="80" s="1"/>
  <c r="E147" i="73"/>
  <c r="H110" i="74" l="1"/>
  <c r="H112" i="74"/>
  <c r="Q8" i="74"/>
  <c r="H8" i="74"/>
  <c r="L167" i="80"/>
  <c r="J168" i="80"/>
  <c r="K168" i="80"/>
  <c r="O168" i="80"/>
  <c r="N168" i="80"/>
  <c r="P167" i="80"/>
  <c r="Q119" i="74"/>
  <c r="Q120" i="74"/>
  <c r="C174" i="73"/>
  <c r="D175" i="73"/>
  <c r="F174" i="73"/>
  <c r="I151" i="73"/>
  <c r="G152" i="73"/>
  <c r="H152" i="73" s="1"/>
  <c r="B154" i="73"/>
  <c r="A154" i="73" s="1"/>
  <c r="I169" i="80"/>
  <c r="M169" i="80"/>
  <c r="H172" i="80"/>
  <c r="G172" i="80"/>
  <c r="F172" i="80"/>
  <c r="C173" i="80"/>
  <c r="E172" i="80"/>
  <c r="A171" i="80"/>
  <c r="D171" i="80" s="1"/>
  <c r="B172" i="80"/>
  <c r="E148" i="73"/>
  <c r="Q9" i="74" l="1"/>
  <c r="Q123" i="74" s="1"/>
  <c r="H9" i="74"/>
  <c r="H118" i="74"/>
  <c r="H120" i="74"/>
  <c r="L168" i="80"/>
  <c r="P168" i="80"/>
  <c r="K169" i="80"/>
  <c r="J169" i="80"/>
  <c r="O169" i="80"/>
  <c r="N169" i="80"/>
  <c r="Q124" i="74"/>
  <c r="C175" i="73"/>
  <c r="D176" i="73"/>
  <c r="F175" i="73"/>
  <c r="G153" i="73"/>
  <c r="H153" i="73" s="1"/>
  <c r="B155" i="73"/>
  <c r="A155" i="73" s="1"/>
  <c r="I152" i="73"/>
  <c r="I170" i="80"/>
  <c r="M170" i="80"/>
  <c r="B173" i="80"/>
  <c r="G173" i="80"/>
  <c r="H173" i="80"/>
  <c r="F173" i="80"/>
  <c r="A172" i="80"/>
  <c r="D172" i="80" s="1"/>
  <c r="C174" i="80"/>
  <c r="E173" i="80"/>
  <c r="E149" i="73"/>
  <c r="H122" i="74" l="1"/>
  <c r="H124" i="74"/>
  <c r="L169" i="80"/>
  <c r="J170" i="80"/>
  <c r="K170" i="80"/>
  <c r="O170" i="80"/>
  <c r="N170" i="80"/>
  <c r="P169" i="80"/>
  <c r="C176" i="73"/>
  <c r="D177" i="73"/>
  <c r="F176" i="73"/>
  <c r="G154" i="73"/>
  <c r="H154" i="73" s="1"/>
  <c r="B156" i="73"/>
  <c r="A156" i="73" s="1"/>
  <c r="I153" i="73"/>
  <c r="I171" i="80"/>
  <c r="M171" i="80"/>
  <c r="H174" i="80"/>
  <c r="G174" i="80"/>
  <c r="F174" i="80"/>
  <c r="C175" i="80"/>
  <c r="E174" i="80"/>
  <c r="A173" i="80"/>
  <c r="D173" i="80" s="1"/>
  <c r="B174" i="80"/>
  <c r="E150" i="73"/>
  <c r="P170" i="80" l="1"/>
  <c r="L170" i="80"/>
  <c r="J171" i="80"/>
  <c r="K171" i="80"/>
  <c r="N171" i="80"/>
  <c r="O171" i="80"/>
  <c r="C177" i="73"/>
  <c r="D178" i="73"/>
  <c r="F177" i="73"/>
  <c r="G155" i="73"/>
  <c r="H155" i="73" s="1"/>
  <c r="B157" i="73"/>
  <c r="A157" i="73" s="1"/>
  <c r="I154" i="73"/>
  <c r="I172" i="80"/>
  <c r="M172" i="80"/>
  <c r="B175" i="80"/>
  <c r="H175" i="80"/>
  <c r="G175" i="80"/>
  <c r="F175" i="80"/>
  <c r="A174" i="80"/>
  <c r="D174" i="80" s="1"/>
  <c r="C176" i="80"/>
  <c r="E175" i="80"/>
  <c r="E151" i="73"/>
  <c r="L171" i="80" l="1"/>
  <c r="P171" i="80"/>
  <c r="O172" i="80"/>
  <c r="N172" i="80"/>
  <c r="J172" i="80"/>
  <c r="K172" i="80"/>
  <c r="C178" i="73"/>
  <c r="I155" i="73"/>
  <c r="D179" i="73"/>
  <c r="F178" i="73"/>
  <c r="G156" i="73"/>
  <c r="H156" i="73" s="1"/>
  <c r="B158" i="73"/>
  <c r="A158" i="73" s="1"/>
  <c r="I173" i="80"/>
  <c r="M173" i="80"/>
  <c r="H176" i="80"/>
  <c r="G176" i="80"/>
  <c r="F176" i="80"/>
  <c r="A175" i="80"/>
  <c r="D175" i="80" s="1"/>
  <c r="C177" i="80"/>
  <c r="E176" i="80"/>
  <c r="B176" i="80"/>
  <c r="E152" i="73"/>
  <c r="R7" i="74" l="1"/>
  <c r="I7" i="74"/>
  <c r="I112" i="74" s="1"/>
  <c r="L172" i="80"/>
  <c r="P172" i="80"/>
  <c r="J173" i="80"/>
  <c r="K173" i="80"/>
  <c r="N173" i="80"/>
  <c r="O173" i="80"/>
  <c r="R110" i="74"/>
  <c r="R111" i="74"/>
  <c r="I156" i="73"/>
  <c r="D180" i="73"/>
  <c r="F179" i="73"/>
  <c r="C179" i="73"/>
  <c r="G157" i="73"/>
  <c r="H157" i="73" s="1"/>
  <c r="B159" i="73"/>
  <c r="A159" i="73" s="1"/>
  <c r="I174" i="80"/>
  <c r="M174" i="80"/>
  <c r="H177" i="80"/>
  <c r="G177" i="80"/>
  <c r="F177" i="80"/>
  <c r="B177" i="80"/>
  <c r="C178" i="80"/>
  <c r="E177" i="80"/>
  <c r="A176" i="80"/>
  <c r="D176" i="80" s="1"/>
  <c r="E153" i="73"/>
  <c r="R8" i="74" l="1"/>
  <c r="R118" i="74" s="1"/>
  <c r="I8" i="74"/>
  <c r="I120" i="74" s="1"/>
  <c r="C180" i="73"/>
  <c r="L173" i="80"/>
  <c r="J174" i="80"/>
  <c r="K174" i="80"/>
  <c r="P173" i="80"/>
  <c r="N174" i="80"/>
  <c r="O174" i="80"/>
  <c r="R119" i="74"/>
  <c r="I157" i="73"/>
  <c r="D181" i="73"/>
  <c r="F180" i="73"/>
  <c r="G158" i="73"/>
  <c r="H158" i="73" s="1"/>
  <c r="B160" i="73"/>
  <c r="A160" i="73" s="1"/>
  <c r="I175" i="80"/>
  <c r="M175" i="80"/>
  <c r="H178" i="80"/>
  <c r="G178" i="80"/>
  <c r="F178" i="80"/>
  <c r="C179" i="80"/>
  <c r="E178" i="80"/>
  <c r="A177" i="80"/>
  <c r="D177" i="80" s="1"/>
  <c r="B178" i="80"/>
  <c r="E154" i="73"/>
  <c r="R9" i="74" l="1"/>
  <c r="I9" i="74"/>
  <c r="I124" i="74" s="1"/>
  <c r="L174" i="80"/>
  <c r="J175" i="80"/>
  <c r="K175" i="80"/>
  <c r="P174" i="80"/>
  <c r="O175" i="80"/>
  <c r="N175" i="80"/>
  <c r="R122" i="74"/>
  <c r="R123" i="74"/>
  <c r="D182" i="73"/>
  <c r="F181" i="73"/>
  <c r="C181" i="73"/>
  <c r="G159" i="73"/>
  <c r="H159" i="73" s="1"/>
  <c r="B161" i="73"/>
  <c r="A161" i="73" s="1"/>
  <c r="I158" i="73"/>
  <c r="I176" i="80"/>
  <c r="M176" i="80"/>
  <c r="B179" i="80"/>
  <c r="H179" i="80"/>
  <c r="G179" i="80"/>
  <c r="F179" i="80"/>
  <c r="A178" i="80"/>
  <c r="D178" i="80" s="1"/>
  <c r="C180" i="80"/>
  <c r="E179" i="80"/>
  <c r="E155" i="73"/>
  <c r="L175" i="80" l="1"/>
  <c r="P175" i="80"/>
  <c r="N176" i="80"/>
  <c r="O176" i="80"/>
  <c r="J176" i="80"/>
  <c r="K176" i="80"/>
  <c r="C182" i="73"/>
  <c r="D183" i="73"/>
  <c r="F182" i="73"/>
  <c r="G160" i="73"/>
  <c r="H160" i="73" s="1"/>
  <c r="B162" i="73"/>
  <c r="A162" i="73" s="1"/>
  <c r="I159" i="73"/>
  <c r="I177" i="80"/>
  <c r="M177" i="80"/>
  <c r="H180" i="80"/>
  <c r="G180" i="80"/>
  <c r="F180" i="80"/>
  <c r="C181" i="80"/>
  <c r="E180" i="80"/>
  <c r="A179" i="80"/>
  <c r="D179" i="80" s="1"/>
  <c r="B180" i="80"/>
  <c r="E156" i="73"/>
  <c r="P176" i="80" l="1"/>
  <c r="L176" i="80"/>
  <c r="J177" i="80"/>
  <c r="K177" i="80"/>
  <c r="O177" i="80"/>
  <c r="N177" i="80"/>
  <c r="D184" i="73"/>
  <c r="F183" i="73"/>
  <c r="I160" i="73"/>
  <c r="C183" i="73"/>
  <c r="G161" i="73"/>
  <c r="H161" i="73" s="1"/>
  <c r="B163" i="73"/>
  <c r="A163" i="73" s="1"/>
  <c r="B181" i="80"/>
  <c r="I178" i="80"/>
  <c r="M178" i="80"/>
  <c r="H181" i="80"/>
  <c r="G181" i="80"/>
  <c r="F181" i="80"/>
  <c r="A180" i="80"/>
  <c r="D180" i="80" s="1"/>
  <c r="C182" i="80"/>
  <c r="E181" i="80"/>
  <c r="E157" i="73"/>
  <c r="L177" i="80" l="1"/>
  <c r="N178" i="80"/>
  <c r="O178" i="80"/>
  <c r="J178" i="80"/>
  <c r="K178" i="80"/>
  <c r="P177" i="80"/>
  <c r="C184" i="73"/>
  <c r="D185" i="73"/>
  <c r="F184" i="73"/>
  <c r="G162" i="73"/>
  <c r="H162" i="73" s="1"/>
  <c r="B164" i="73"/>
  <c r="A164" i="73" s="1"/>
  <c r="I161" i="73"/>
  <c r="J7" i="74" s="1"/>
  <c r="J111" i="74" s="1"/>
  <c r="I179" i="80"/>
  <c r="M179" i="80"/>
  <c r="H182" i="80"/>
  <c r="G182" i="80"/>
  <c r="F182" i="80"/>
  <c r="A181" i="80"/>
  <c r="D181" i="80" s="1"/>
  <c r="C183" i="80"/>
  <c r="E182" i="80"/>
  <c r="B182" i="80"/>
  <c r="E158" i="73"/>
  <c r="P178" i="80" l="1"/>
  <c r="L178" i="80"/>
  <c r="J179" i="80"/>
  <c r="K179" i="80"/>
  <c r="N179" i="80"/>
  <c r="O179" i="80"/>
  <c r="D186" i="73"/>
  <c r="F185" i="73"/>
  <c r="C185" i="73"/>
  <c r="C186" i="73" s="1"/>
  <c r="G163" i="73"/>
  <c r="H163" i="73" s="1"/>
  <c r="B165" i="73"/>
  <c r="A165" i="73" s="1"/>
  <c r="I162" i="73"/>
  <c r="J8" i="74" s="1"/>
  <c r="J119" i="74" s="1"/>
  <c r="I180" i="80"/>
  <c r="M180" i="80"/>
  <c r="H183" i="80"/>
  <c r="G183" i="80"/>
  <c r="F183" i="80"/>
  <c r="B183" i="80"/>
  <c r="C184" i="80"/>
  <c r="E183" i="80"/>
  <c r="A182" i="80"/>
  <c r="D182" i="80" s="1"/>
  <c r="E159" i="73"/>
  <c r="P179" i="80" l="1"/>
  <c r="L179" i="80"/>
  <c r="J180" i="80"/>
  <c r="K180" i="80"/>
  <c r="O180" i="80"/>
  <c r="N180" i="80"/>
  <c r="D187" i="73"/>
  <c r="F186" i="73"/>
  <c r="G164" i="73"/>
  <c r="H164" i="73" s="1"/>
  <c r="B166" i="73"/>
  <c r="A166" i="73" s="1"/>
  <c r="I163" i="73"/>
  <c r="J9" i="74" s="1"/>
  <c r="J123" i="74" s="1"/>
  <c r="I181" i="80"/>
  <c r="M181" i="80"/>
  <c r="H184" i="80"/>
  <c r="G184" i="80"/>
  <c r="F184" i="80"/>
  <c r="C185" i="80"/>
  <c r="E184" i="80"/>
  <c r="A183" i="80"/>
  <c r="D183" i="80" s="1"/>
  <c r="B184" i="80"/>
  <c r="E160" i="73"/>
  <c r="L180" i="80" l="1"/>
  <c r="J181" i="80"/>
  <c r="K181" i="80"/>
  <c r="N181" i="80"/>
  <c r="O181" i="80"/>
  <c r="P180" i="80"/>
  <c r="D188" i="73"/>
  <c r="F187" i="73"/>
  <c r="C187" i="73"/>
  <c r="C188" i="73" s="1"/>
  <c r="G165" i="73"/>
  <c r="H165" i="73" s="1"/>
  <c r="B167" i="73"/>
  <c r="A167" i="73" s="1"/>
  <c r="I164" i="73"/>
  <c r="I182" i="80"/>
  <c r="M182" i="80"/>
  <c r="B185" i="80"/>
  <c r="H185" i="80"/>
  <c r="G185" i="80"/>
  <c r="F185" i="80"/>
  <c r="A184" i="80"/>
  <c r="D184" i="80" s="1"/>
  <c r="C186" i="80"/>
  <c r="E185" i="80"/>
  <c r="E161" i="73"/>
  <c r="O182" i="80" l="1"/>
  <c r="N182" i="80"/>
  <c r="L181" i="80"/>
  <c r="P181" i="80"/>
  <c r="K182" i="80"/>
  <c r="J182" i="80"/>
  <c r="I165" i="73"/>
  <c r="D189" i="73"/>
  <c r="C189" i="73" s="1"/>
  <c r="F188" i="73"/>
  <c r="G166" i="73"/>
  <c r="H166" i="73" s="1"/>
  <c r="B168" i="73"/>
  <c r="A168" i="73" s="1"/>
  <c r="I183" i="80"/>
  <c r="M183" i="80"/>
  <c r="H186" i="80"/>
  <c r="G186" i="80"/>
  <c r="F186" i="80"/>
  <c r="C187" i="80"/>
  <c r="E186" i="80"/>
  <c r="A185" i="80"/>
  <c r="D185" i="80" s="1"/>
  <c r="B186" i="80"/>
  <c r="E162" i="73"/>
  <c r="L182" i="80" l="1"/>
  <c r="P182" i="80"/>
  <c r="N183" i="80"/>
  <c r="O183" i="80"/>
  <c r="J183" i="80"/>
  <c r="K183" i="80"/>
  <c r="I166" i="73"/>
  <c r="D190" i="73"/>
  <c r="C190" i="73" s="1"/>
  <c r="F189" i="73"/>
  <c r="G167" i="73"/>
  <c r="H167" i="73" s="1"/>
  <c r="B169" i="73"/>
  <c r="A169" i="73" s="1"/>
  <c r="I184" i="80"/>
  <c r="M184" i="80"/>
  <c r="H187" i="80"/>
  <c r="G187" i="80"/>
  <c r="F187" i="80"/>
  <c r="B187" i="80"/>
  <c r="A186" i="80"/>
  <c r="D186" i="80" s="1"/>
  <c r="C188" i="80"/>
  <c r="E187" i="80"/>
  <c r="E163" i="73"/>
  <c r="L183" i="80" l="1"/>
  <c r="P183" i="80"/>
  <c r="J184" i="80"/>
  <c r="K184" i="80"/>
  <c r="N184" i="80"/>
  <c r="O184" i="80"/>
  <c r="I167" i="73"/>
  <c r="K7" i="74" s="1"/>
  <c r="K111" i="74" s="1"/>
  <c r="D191" i="73"/>
  <c r="F190" i="73"/>
  <c r="G168" i="73"/>
  <c r="H168" i="73" s="1"/>
  <c r="B170" i="73"/>
  <c r="A170" i="73" s="1"/>
  <c r="I185" i="80"/>
  <c r="M185" i="80"/>
  <c r="H188" i="80"/>
  <c r="G188" i="80"/>
  <c r="F188" i="80"/>
  <c r="C189" i="80"/>
  <c r="E188" i="80"/>
  <c r="A187" i="80"/>
  <c r="D187" i="80" s="1"/>
  <c r="B188" i="80"/>
  <c r="E164" i="73"/>
  <c r="L184" i="80" l="1"/>
  <c r="K185" i="80"/>
  <c r="J185" i="80"/>
  <c r="O185" i="80"/>
  <c r="N185" i="80"/>
  <c r="P184" i="80"/>
  <c r="D192" i="73"/>
  <c r="F191" i="73"/>
  <c r="C191" i="73"/>
  <c r="C192" i="73" s="1"/>
  <c r="G169" i="73"/>
  <c r="H169" i="73" s="1"/>
  <c r="B171" i="73"/>
  <c r="A171" i="73" s="1"/>
  <c r="I168" i="73"/>
  <c r="K8" i="74" s="1"/>
  <c r="K119" i="74" s="1"/>
  <c r="I186" i="80"/>
  <c r="M186" i="80"/>
  <c r="B189" i="80"/>
  <c r="H189" i="80"/>
  <c r="G189" i="80"/>
  <c r="F189" i="80"/>
  <c r="A188" i="80"/>
  <c r="D188" i="80" s="1"/>
  <c r="C190" i="80"/>
  <c r="E189" i="80"/>
  <c r="E165" i="73"/>
  <c r="P185" i="80" l="1"/>
  <c r="K186" i="80"/>
  <c r="J186" i="80"/>
  <c r="N186" i="80"/>
  <c r="O186" i="80"/>
  <c r="L185" i="80"/>
  <c r="I169" i="73"/>
  <c r="K9" i="74" s="1"/>
  <c r="K123" i="74" s="1"/>
  <c r="D193" i="73"/>
  <c r="F192" i="73"/>
  <c r="G170" i="73"/>
  <c r="H170" i="73" s="1"/>
  <c r="B172" i="73"/>
  <c r="A172" i="73" s="1"/>
  <c r="I187" i="80"/>
  <c r="M187" i="80"/>
  <c r="H190" i="80"/>
  <c r="G190" i="80"/>
  <c r="F190" i="80"/>
  <c r="C191" i="80"/>
  <c r="E190" i="80"/>
  <c r="A189" i="80"/>
  <c r="D189" i="80" s="1"/>
  <c r="B190" i="80"/>
  <c r="E166" i="73"/>
  <c r="L186" i="80" l="1"/>
  <c r="P186" i="80"/>
  <c r="J187" i="80"/>
  <c r="K187" i="80"/>
  <c r="N187" i="80"/>
  <c r="O187" i="80"/>
  <c r="D194" i="73"/>
  <c r="F193" i="73"/>
  <c r="C193" i="73"/>
  <c r="C194" i="73" s="1"/>
  <c r="G171" i="73"/>
  <c r="H171" i="73" s="1"/>
  <c r="B173" i="73"/>
  <c r="A173" i="73" s="1"/>
  <c r="I170" i="73"/>
  <c r="I188" i="80"/>
  <c r="M188" i="80"/>
  <c r="H191" i="80"/>
  <c r="G191" i="80"/>
  <c r="F191" i="80"/>
  <c r="B191" i="80"/>
  <c r="A190" i="80"/>
  <c r="D190" i="80" s="1"/>
  <c r="C192" i="80"/>
  <c r="E191" i="80"/>
  <c r="E167" i="73"/>
  <c r="L187" i="80" l="1"/>
  <c r="J188" i="80"/>
  <c r="K188" i="80"/>
  <c r="P187" i="80"/>
  <c r="N188" i="80"/>
  <c r="O188" i="80"/>
  <c r="D195" i="73"/>
  <c r="F194" i="73"/>
  <c r="G172" i="73"/>
  <c r="H172" i="73" s="1"/>
  <c r="B174" i="73"/>
  <c r="A174" i="73" s="1"/>
  <c r="I171" i="73"/>
  <c r="I189" i="80"/>
  <c r="M189" i="80"/>
  <c r="H192" i="80"/>
  <c r="G192" i="80"/>
  <c r="F192" i="80"/>
  <c r="C193" i="80"/>
  <c r="E192" i="80"/>
  <c r="A191" i="80"/>
  <c r="D191" i="80" s="1"/>
  <c r="B192" i="80"/>
  <c r="E168" i="73"/>
  <c r="L188" i="80" l="1"/>
  <c r="N189" i="80"/>
  <c r="O189" i="80"/>
  <c r="P188" i="80"/>
  <c r="J189" i="80"/>
  <c r="K189" i="80"/>
  <c r="D196" i="73"/>
  <c r="F195" i="73"/>
  <c r="I172" i="73"/>
  <c r="C195" i="73"/>
  <c r="G173" i="73"/>
  <c r="H173" i="73" s="1"/>
  <c r="B175" i="73"/>
  <c r="A175" i="73" s="1"/>
  <c r="I190" i="80"/>
  <c r="M190" i="80"/>
  <c r="B193" i="80"/>
  <c r="H193" i="80"/>
  <c r="G193" i="80"/>
  <c r="F193" i="80"/>
  <c r="A192" i="80"/>
  <c r="D192" i="80" s="1"/>
  <c r="C194" i="80"/>
  <c r="E193" i="80"/>
  <c r="E169" i="73"/>
  <c r="P189" i="80" l="1"/>
  <c r="K190" i="80"/>
  <c r="J190" i="80"/>
  <c r="O190" i="80"/>
  <c r="N190" i="80"/>
  <c r="L189" i="80"/>
  <c r="C196" i="73"/>
  <c r="D197" i="73"/>
  <c r="F196" i="73"/>
  <c r="G174" i="73"/>
  <c r="H174" i="73" s="1"/>
  <c r="B176" i="73"/>
  <c r="A176" i="73" s="1"/>
  <c r="I173" i="73"/>
  <c r="L7" i="74" s="1"/>
  <c r="L111" i="74" s="1"/>
  <c r="I191" i="80"/>
  <c r="M191" i="80"/>
  <c r="H194" i="80"/>
  <c r="G194" i="80"/>
  <c r="F194" i="80"/>
  <c r="C195" i="80"/>
  <c r="E194" i="80"/>
  <c r="A193" i="80"/>
  <c r="D193" i="80" s="1"/>
  <c r="B194" i="80"/>
  <c r="E170" i="73"/>
  <c r="L190" i="80" l="1"/>
  <c r="P190" i="80"/>
  <c r="N191" i="80"/>
  <c r="O191" i="80"/>
  <c r="J191" i="80"/>
  <c r="K191" i="80"/>
  <c r="D198" i="73"/>
  <c r="F197" i="73"/>
  <c r="I174" i="73"/>
  <c r="L8" i="74" s="1"/>
  <c r="L119" i="74" s="1"/>
  <c r="C197" i="73"/>
  <c r="G175" i="73"/>
  <c r="H175" i="73" s="1"/>
  <c r="B177" i="73"/>
  <c r="A177" i="73" s="1"/>
  <c r="I192" i="80"/>
  <c r="M192" i="80"/>
  <c r="H195" i="80"/>
  <c r="G195" i="80"/>
  <c r="F195" i="80"/>
  <c r="B195" i="80"/>
  <c r="A194" i="80"/>
  <c r="D194" i="80" s="1"/>
  <c r="C196" i="80"/>
  <c r="E195" i="80"/>
  <c r="E171" i="73"/>
  <c r="J192" i="80" l="1"/>
  <c r="K192" i="80"/>
  <c r="P191" i="80"/>
  <c r="N192" i="80"/>
  <c r="O192" i="80"/>
  <c r="L191" i="80"/>
  <c r="C198" i="73"/>
  <c r="D199" i="73"/>
  <c r="F198" i="73"/>
  <c r="B178" i="73"/>
  <c r="A178" i="73" s="1"/>
  <c r="G176" i="73"/>
  <c r="H176" i="73" s="1"/>
  <c r="I175" i="73"/>
  <c r="L9" i="74" s="1"/>
  <c r="L123" i="74" s="1"/>
  <c r="I193" i="80"/>
  <c r="M193" i="80"/>
  <c r="H196" i="80"/>
  <c r="G196" i="80"/>
  <c r="F196" i="80"/>
  <c r="C197" i="80"/>
  <c r="E196" i="80"/>
  <c r="A195" i="80"/>
  <c r="D195" i="80" s="1"/>
  <c r="B196" i="80"/>
  <c r="E172" i="73"/>
  <c r="K193" i="80" l="1"/>
  <c r="J193" i="80"/>
  <c r="L192" i="80"/>
  <c r="O193" i="80"/>
  <c r="N193" i="80"/>
  <c r="P192" i="80"/>
  <c r="D200" i="73"/>
  <c r="F199" i="73"/>
  <c r="C199" i="73"/>
  <c r="C200" i="73" s="1"/>
  <c r="I176" i="73"/>
  <c r="G177" i="73"/>
  <c r="H177" i="73" s="1"/>
  <c r="B179" i="73"/>
  <c r="A179" i="73" s="1"/>
  <c r="I194" i="80"/>
  <c r="M194" i="80"/>
  <c r="B197" i="80"/>
  <c r="H197" i="80"/>
  <c r="G197" i="80"/>
  <c r="F197" i="80"/>
  <c r="A196" i="80"/>
  <c r="D196" i="80" s="1"/>
  <c r="C198" i="80"/>
  <c r="E197" i="80"/>
  <c r="E173" i="73"/>
  <c r="L193" i="80" l="1"/>
  <c r="P193" i="80"/>
  <c r="J194" i="80"/>
  <c r="K194" i="80"/>
  <c r="N194" i="80"/>
  <c r="O194" i="80"/>
  <c r="D201" i="73"/>
  <c r="C201" i="73" s="1"/>
  <c r="F200" i="73"/>
  <c r="I177" i="73"/>
  <c r="B180" i="73"/>
  <c r="A180" i="73" s="1"/>
  <c r="G178" i="73"/>
  <c r="H178" i="73" s="1"/>
  <c r="I195" i="80"/>
  <c r="M195" i="80"/>
  <c r="H198" i="80"/>
  <c r="G198" i="80"/>
  <c r="F198" i="80"/>
  <c r="C199" i="80"/>
  <c r="E198" i="80"/>
  <c r="A197" i="80"/>
  <c r="D197" i="80" s="1"/>
  <c r="B198" i="80"/>
  <c r="E174" i="73"/>
  <c r="L194" i="80" l="1"/>
  <c r="J195" i="80"/>
  <c r="K195" i="80"/>
  <c r="N195" i="80"/>
  <c r="O195" i="80"/>
  <c r="P194" i="80"/>
  <c r="D202" i="73"/>
  <c r="C202" i="73" s="1"/>
  <c r="F201" i="73"/>
  <c r="I178" i="73"/>
  <c r="G179" i="73"/>
  <c r="H179" i="73" s="1"/>
  <c r="B181" i="73"/>
  <c r="A181" i="73" s="1"/>
  <c r="I196" i="80"/>
  <c r="M196" i="80"/>
  <c r="H199" i="80"/>
  <c r="G199" i="80"/>
  <c r="F199" i="80"/>
  <c r="B199" i="80"/>
  <c r="A198" i="80"/>
  <c r="D198" i="80" s="1"/>
  <c r="C200" i="80"/>
  <c r="E199" i="80"/>
  <c r="E175" i="73"/>
  <c r="L195" i="80" l="1"/>
  <c r="O196" i="80"/>
  <c r="N196" i="80"/>
  <c r="K196" i="80"/>
  <c r="J196" i="80"/>
  <c r="P195" i="80"/>
  <c r="D203" i="73"/>
  <c r="F202" i="73"/>
  <c r="B182" i="73"/>
  <c r="A182" i="73" s="1"/>
  <c r="I179" i="73"/>
  <c r="M7" i="74" s="1"/>
  <c r="M111" i="74" s="1"/>
  <c r="G180" i="73"/>
  <c r="H180" i="73" s="1"/>
  <c r="I197" i="80"/>
  <c r="M197" i="80"/>
  <c r="H200" i="80"/>
  <c r="G200" i="80"/>
  <c r="F200" i="80"/>
  <c r="A199" i="80"/>
  <c r="D199" i="80" s="1"/>
  <c r="C201" i="80"/>
  <c r="E200" i="80"/>
  <c r="B200" i="80"/>
  <c r="E176" i="73"/>
  <c r="P196" i="80" l="1"/>
  <c r="J197" i="80"/>
  <c r="K197" i="80"/>
  <c r="O197" i="80"/>
  <c r="N197" i="80"/>
  <c r="L196" i="80"/>
  <c r="D204" i="73"/>
  <c r="F203" i="73"/>
  <c r="C203" i="73"/>
  <c r="C204" i="73" s="1"/>
  <c r="I180" i="73"/>
  <c r="M8" i="74" s="1"/>
  <c r="M119" i="74" s="1"/>
  <c r="G181" i="73"/>
  <c r="H181" i="73" s="1"/>
  <c r="B183" i="73"/>
  <c r="A183" i="73" s="1"/>
  <c r="I198" i="80"/>
  <c r="M198" i="80"/>
  <c r="B201" i="80"/>
  <c r="H201" i="80"/>
  <c r="G201" i="80"/>
  <c r="F201" i="80"/>
  <c r="C202" i="80"/>
  <c r="E201" i="80"/>
  <c r="A200" i="80"/>
  <c r="D200" i="80" s="1"/>
  <c r="E177" i="73"/>
  <c r="P197" i="80" l="1"/>
  <c r="O198" i="80"/>
  <c r="N198" i="80"/>
  <c r="L197" i="80"/>
  <c r="K198" i="80"/>
  <c r="J198" i="80"/>
  <c r="I181" i="73"/>
  <c r="M9" i="74" s="1"/>
  <c r="M123" i="74" s="1"/>
  <c r="D205" i="73"/>
  <c r="F204" i="73"/>
  <c r="G182" i="73"/>
  <c r="H182" i="73" s="1"/>
  <c r="B184" i="73"/>
  <c r="A184" i="73" s="1"/>
  <c r="I199" i="80"/>
  <c r="M199" i="80"/>
  <c r="H202" i="80"/>
  <c r="G202" i="80"/>
  <c r="F202" i="80"/>
  <c r="A201" i="80"/>
  <c r="D201" i="80" s="1"/>
  <c r="C203" i="80"/>
  <c r="E202" i="80"/>
  <c r="B202" i="80"/>
  <c r="E178" i="73"/>
  <c r="L198" i="80" l="1"/>
  <c r="P198" i="80"/>
  <c r="J199" i="80"/>
  <c r="K199" i="80"/>
  <c r="N199" i="80"/>
  <c r="O199" i="80"/>
  <c r="D206" i="73"/>
  <c r="F205" i="73"/>
  <c r="C205" i="73"/>
  <c r="C206" i="73" s="1"/>
  <c r="G183" i="73"/>
  <c r="H183" i="73" s="1"/>
  <c r="B185" i="73"/>
  <c r="A185" i="73" s="1"/>
  <c r="I182" i="73"/>
  <c r="I200" i="80"/>
  <c r="M200" i="80"/>
  <c r="H203" i="80"/>
  <c r="G203" i="80"/>
  <c r="F203" i="80"/>
  <c r="B203" i="80"/>
  <c r="C204" i="80"/>
  <c r="E203" i="80"/>
  <c r="A202" i="80"/>
  <c r="D202" i="80" s="1"/>
  <c r="E179" i="73"/>
  <c r="L199" i="80" l="1"/>
  <c r="P199" i="80"/>
  <c r="J200" i="80"/>
  <c r="K200" i="80"/>
  <c r="O200" i="80"/>
  <c r="N200" i="80"/>
  <c r="D207" i="73"/>
  <c r="F206" i="73"/>
  <c r="I183" i="73"/>
  <c r="G184" i="73"/>
  <c r="H184" i="73" s="1"/>
  <c r="B186" i="73"/>
  <c r="A186" i="73" s="1"/>
  <c r="I201" i="80"/>
  <c r="M201" i="80"/>
  <c r="H204" i="80"/>
  <c r="G204" i="80"/>
  <c r="F204" i="80"/>
  <c r="B204" i="80"/>
  <c r="A203" i="80"/>
  <c r="D203" i="80" s="1"/>
  <c r="C205" i="80"/>
  <c r="E204" i="80"/>
  <c r="E180" i="73"/>
  <c r="L200" i="80" l="1"/>
  <c r="J201" i="80"/>
  <c r="K201" i="80"/>
  <c r="N201" i="80"/>
  <c r="O201" i="80"/>
  <c r="P200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H205" i="80"/>
  <c r="G205" i="80"/>
  <c r="F205" i="80"/>
  <c r="B205" i="80"/>
  <c r="C206" i="80"/>
  <c r="E205" i="80"/>
  <c r="A204" i="80"/>
  <c r="D204" i="80" s="1"/>
  <c r="E181" i="73"/>
  <c r="L201" i="80" l="1"/>
  <c r="P201" i="80"/>
  <c r="K202" i="80"/>
  <c r="J202" i="80"/>
  <c r="N202" i="80"/>
  <c r="O202" i="80"/>
  <c r="D209" i="73"/>
  <c r="C209" i="73" s="1"/>
  <c r="F208" i="73"/>
  <c r="B188" i="73"/>
  <c r="A188" i="73" s="1"/>
  <c r="G186" i="73"/>
  <c r="H186" i="73" s="1"/>
  <c r="I185" i="73"/>
  <c r="N7" i="74" s="1"/>
  <c r="N111" i="74" s="1"/>
  <c r="I203" i="80"/>
  <c r="M203" i="80"/>
  <c r="H206" i="80"/>
  <c r="G206" i="80"/>
  <c r="F206" i="80"/>
  <c r="C207" i="80"/>
  <c r="E206" i="80"/>
  <c r="A205" i="80"/>
  <c r="D205" i="80" s="1"/>
  <c r="B206" i="80"/>
  <c r="E182" i="73"/>
  <c r="L202" i="80" l="1"/>
  <c r="P202" i="80"/>
  <c r="J203" i="80"/>
  <c r="K203" i="80"/>
  <c r="O203" i="80"/>
  <c r="N203" i="80"/>
  <c r="D210" i="73"/>
  <c r="C210" i="73" s="1"/>
  <c r="F209" i="73"/>
  <c r="I186" i="73"/>
  <c r="N8" i="74" s="1"/>
  <c r="N119" i="74" s="1"/>
  <c r="G187" i="73"/>
  <c r="H187" i="73" s="1"/>
  <c r="B189" i="73"/>
  <c r="A189" i="73" s="1"/>
  <c r="I204" i="80"/>
  <c r="M204" i="80"/>
  <c r="H207" i="80"/>
  <c r="G207" i="80"/>
  <c r="F207" i="80"/>
  <c r="B207" i="80"/>
  <c r="A206" i="80"/>
  <c r="D206" i="80" s="1"/>
  <c r="C208" i="80"/>
  <c r="E207" i="80"/>
  <c r="E183" i="73"/>
  <c r="L203" i="80" l="1"/>
  <c r="K204" i="80"/>
  <c r="J204" i="80"/>
  <c r="N204" i="80"/>
  <c r="O204" i="80"/>
  <c r="P203" i="80"/>
  <c r="D211" i="73"/>
  <c r="F210" i="73"/>
  <c r="G188" i="73"/>
  <c r="H188" i="73" s="1"/>
  <c r="B190" i="73"/>
  <c r="A190" i="73" s="1"/>
  <c r="I187" i="73"/>
  <c r="N9" i="74" s="1"/>
  <c r="N123" i="74" s="1"/>
  <c r="I205" i="80"/>
  <c r="M205" i="80"/>
  <c r="H208" i="80"/>
  <c r="G208" i="80"/>
  <c r="F208" i="80"/>
  <c r="C209" i="80"/>
  <c r="E208" i="80"/>
  <c r="A207" i="80"/>
  <c r="D207" i="80" s="1"/>
  <c r="B208" i="80"/>
  <c r="E184" i="73"/>
  <c r="L204" i="80" l="1"/>
  <c r="K205" i="80"/>
  <c r="J205" i="80"/>
  <c r="P204" i="80"/>
  <c r="O205" i="80"/>
  <c r="N205" i="80"/>
  <c r="D212" i="73"/>
  <c r="F211" i="73"/>
  <c r="C211" i="73"/>
  <c r="C212" i="73" s="1"/>
  <c r="I188" i="73"/>
  <c r="G189" i="73"/>
  <c r="H189" i="73" s="1"/>
  <c r="B191" i="73"/>
  <c r="A191" i="73" s="1"/>
  <c r="I206" i="80"/>
  <c r="M206" i="80"/>
  <c r="B209" i="80"/>
  <c r="H209" i="80"/>
  <c r="G209" i="80"/>
  <c r="F209" i="80"/>
  <c r="A208" i="80"/>
  <c r="D208" i="80" s="1"/>
  <c r="C210" i="80"/>
  <c r="E209" i="80"/>
  <c r="E185" i="73"/>
  <c r="P205" i="80" l="1"/>
  <c r="L205" i="80"/>
  <c r="J206" i="80"/>
  <c r="K206" i="80"/>
  <c r="N206" i="80"/>
  <c r="O206" i="80"/>
  <c r="I189" i="73"/>
  <c r="D213" i="73"/>
  <c r="F212" i="73"/>
  <c r="B192" i="73"/>
  <c r="A192" i="73" s="1"/>
  <c r="G190" i="73"/>
  <c r="H190" i="73" s="1"/>
  <c r="I207" i="80"/>
  <c r="M207" i="80"/>
  <c r="H210" i="80"/>
  <c r="G210" i="80"/>
  <c r="F210" i="80"/>
  <c r="C211" i="80"/>
  <c r="E210" i="80"/>
  <c r="A209" i="80"/>
  <c r="D209" i="80" s="1"/>
  <c r="B210" i="80"/>
  <c r="E186" i="73"/>
  <c r="K207" i="80" l="1"/>
  <c r="J207" i="80"/>
  <c r="O207" i="80"/>
  <c r="N207" i="80"/>
  <c r="L206" i="80"/>
  <c r="P206" i="80"/>
  <c r="I190" i="73"/>
  <c r="D214" i="73"/>
  <c r="F213" i="73"/>
  <c r="C213" i="73"/>
  <c r="G191" i="73"/>
  <c r="H191" i="73" s="1"/>
  <c r="B193" i="73"/>
  <c r="A193" i="73" s="1"/>
  <c r="I208" i="80"/>
  <c r="M208" i="80"/>
  <c r="H211" i="80"/>
  <c r="G211" i="80"/>
  <c r="F211" i="80"/>
  <c r="B211" i="80"/>
  <c r="A210" i="80"/>
  <c r="D210" i="80" s="1"/>
  <c r="C212" i="80"/>
  <c r="E211" i="80"/>
  <c r="E187" i="73"/>
  <c r="L207" i="80" l="1"/>
  <c r="P207" i="80"/>
  <c r="J208" i="80"/>
  <c r="K208" i="80"/>
  <c r="N208" i="80"/>
  <c r="O208" i="80"/>
  <c r="C214" i="73"/>
  <c r="I191" i="73"/>
  <c r="O7" i="74" s="1"/>
  <c r="D215" i="73"/>
  <c r="F214" i="73"/>
  <c r="G192" i="73"/>
  <c r="H192" i="73" s="1"/>
  <c r="B194" i="73"/>
  <c r="A194" i="73" s="1"/>
  <c r="I209" i="80"/>
  <c r="M209" i="80"/>
  <c r="H212" i="80"/>
  <c r="G212" i="80"/>
  <c r="F212" i="80"/>
  <c r="C213" i="80"/>
  <c r="E212" i="80"/>
  <c r="A211" i="80"/>
  <c r="D211" i="80" s="1"/>
  <c r="B212" i="80"/>
  <c r="E188" i="73"/>
  <c r="O110" i="74" l="1"/>
  <c r="O111" i="74"/>
  <c r="L208" i="80"/>
  <c r="J209" i="80"/>
  <c r="K209" i="80"/>
  <c r="P208" i="80"/>
  <c r="O209" i="80"/>
  <c r="N209" i="80"/>
  <c r="D216" i="73"/>
  <c r="F215" i="73"/>
  <c r="C215" i="73"/>
  <c r="I192" i="73"/>
  <c r="O8" i="74" s="1"/>
  <c r="G193" i="73"/>
  <c r="H193" i="73" s="1"/>
  <c r="B195" i="73"/>
  <c r="A195" i="73" s="1"/>
  <c r="I210" i="80"/>
  <c r="M210" i="80"/>
  <c r="B213" i="80"/>
  <c r="H213" i="80"/>
  <c r="G213" i="80"/>
  <c r="F213" i="80"/>
  <c r="A212" i="80"/>
  <c r="D212" i="80" s="1"/>
  <c r="C214" i="80"/>
  <c r="E213" i="80"/>
  <c r="E189" i="73"/>
  <c r="C216" i="73" l="1"/>
  <c r="O118" i="74"/>
  <c r="O119" i="74"/>
  <c r="L209" i="80"/>
  <c r="P209" i="80"/>
  <c r="J210" i="80"/>
  <c r="K210" i="80"/>
  <c r="N210" i="80"/>
  <c r="O210" i="80"/>
  <c r="I193" i="73"/>
  <c r="O9" i="74" s="1"/>
  <c r="D217" i="73"/>
  <c r="F216" i="73"/>
  <c r="G194" i="73"/>
  <c r="H194" i="73" s="1"/>
  <c r="B196" i="73"/>
  <c r="A196" i="73" s="1"/>
  <c r="I211" i="80"/>
  <c r="M211" i="80"/>
  <c r="H214" i="80"/>
  <c r="G214" i="80"/>
  <c r="F214" i="80"/>
  <c r="C215" i="80"/>
  <c r="E214" i="80"/>
  <c r="A213" i="80"/>
  <c r="D213" i="80" s="1"/>
  <c r="B214" i="80"/>
  <c r="E190" i="73"/>
  <c r="O122" i="74" l="1"/>
  <c r="O123" i="74"/>
  <c r="L210" i="80"/>
  <c r="J211" i="80"/>
  <c r="K211" i="80"/>
  <c r="O211" i="80"/>
  <c r="N211" i="80"/>
  <c r="P210" i="80"/>
  <c r="D218" i="73"/>
  <c r="F217" i="73"/>
  <c r="C217" i="73"/>
  <c r="I194" i="73"/>
  <c r="G195" i="73"/>
  <c r="H195" i="73" s="1"/>
  <c r="B197" i="73"/>
  <c r="A197" i="73" s="1"/>
  <c r="I212" i="80"/>
  <c r="M212" i="80"/>
  <c r="H215" i="80"/>
  <c r="G215" i="80"/>
  <c r="F215" i="80"/>
  <c r="B215" i="80"/>
  <c r="A214" i="80"/>
  <c r="D214" i="80" s="1"/>
  <c r="C216" i="80"/>
  <c r="E215" i="80"/>
  <c r="E191" i="73"/>
  <c r="C218" i="73" l="1"/>
  <c r="P211" i="80"/>
  <c r="K212" i="80"/>
  <c r="J212" i="80"/>
  <c r="O212" i="80"/>
  <c r="N212" i="80"/>
  <c r="L211" i="80"/>
  <c r="D219" i="73"/>
  <c r="F218" i="73"/>
  <c r="G196" i="73"/>
  <c r="H196" i="73" s="1"/>
  <c r="B198" i="73"/>
  <c r="A198" i="73" s="1"/>
  <c r="I195" i="73"/>
  <c r="I213" i="80"/>
  <c r="M213" i="80"/>
  <c r="H216" i="80"/>
  <c r="G216" i="80"/>
  <c r="F216" i="80"/>
  <c r="A215" i="80"/>
  <c r="D215" i="80" s="1"/>
  <c r="C217" i="80"/>
  <c r="E216" i="80"/>
  <c r="B216" i="80"/>
  <c r="E192" i="73"/>
  <c r="L212" i="80" l="1"/>
  <c r="J213" i="80"/>
  <c r="K213" i="80"/>
  <c r="N213" i="80"/>
  <c r="O213" i="80"/>
  <c r="P212" i="80"/>
  <c r="D220" i="73"/>
  <c r="F219" i="73"/>
  <c r="C219" i="73"/>
  <c r="I196" i="73"/>
  <c r="G197" i="73"/>
  <c r="H197" i="73" s="1"/>
  <c r="B199" i="73"/>
  <c r="A199" i="73" s="1"/>
  <c r="I214" i="80"/>
  <c r="M214" i="80"/>
  <c r="H217" i="80"/>
  <c r="G217" i="80"/>
  <c r="F217" i="80"/>
  <c r="C218" i="80"/>
  <c r="E217" i="80"/>
  <c r="B217" i="80"/>
  <c r="A216" i="80"/>
  <c r="D216" i="80" s="1"/>
  <c r="E193" i="73"/>
  <c r="L213" i="80" l="1"/>
  <c r="J214" i="80"/>
  <c r="K214" i="80"/>
  <c r="N214" i="80"/>
  <c r="O214" i="80"/>
  <c r="P213" i="80"/>
  <c r="C220" i="73"/>
  <c r="D221" i="73"/>
  <c r="F220" i="73"/>
  <c r="I197" i="73"/>
  <c r="P7" i="74" s="1"/>
  <c r="P110" i="74" s="1"/>
  <c r="G198" i="73"/>
  <c r="H198" i="73" s="1"/>
  <c r="B200" i="73"/>
  <c r="A200" i="73" s="1"/>
  <c r="I215" i="80"/>
  <c r="M215" i="80"/>
  <c r="H218" i="80"/>
  <c r="G218" i="80"/>
  <c r="F218" i="80"/>
  <c r="B218" i="80"/>
  <c r="A217" i="80"/>
  <c r="D217" i="80" s="1"/>
  <c r="C219" i="80"/>
  <c r="E218" i="80"/>
  <c r="E194" i="73"/>
  <c r="N215" i="80" l="1"/>
  <c r="O215" i="80"/>
  <c r="L214" i="80"/>
  <c r="K215" i="80"/>
  <c r="J215" i="80"/>
  <c r="P214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H219" i="80"/>
  <c r="G219" i="80"/>
  <c r="F219" i="80"/>
  <c r="A218" i="80"/>
  <c r="D218" i="80" s="1"/>
  <c r="C220" i="80"/>
  <c r="E219" i="80"/>
  <c r="B219" i="80"/>
  <c r="E195" i="73"/>
  <c r="L215" i="80" l="1"/>
  <c r="P215" i="80"/>
  <c r="J216" i="80"/>
  <c r="K216" i="80"/>
  <c r="O216" i="80"/>
  <c r="N216" i="80"/>
  <c r="D223" i="73"/>
  <c r="F222" i="73"/>
  <c r="I199" i="73"/>
  <c r="P9" i="74" s="1"/>
  <c r="P122" i="74" s="1"/>
  <c r="B202" i="73"/>
  <c r="A202" i="73" s="1"/>
  <c r="G200" i="73"/>
  <c r="H200" i="73" s="1"/>
  <c r="I217" i="80"/>
  <c r="M217" i="80"/>
  <c r="H220" i="80"/>
  <c r="G220" i="80"/>
  <c r="F220" i="80"/>
  <c r="B220" i="80"/>
  <c r="C221" i="80"/>
  <c r="E220" i="80"/>
  <c r="A219" i="80"/>
  <c r="D219" i="80" s="1"/>
  <c r="E196" i="73"/>
  <c r="L216" i="80" l="1"/>
  <c r="P216" i="80"/>
  <c r="J217" i="80"/>
  <c r="K217" i="80"/>
  <c r="N217" i="80"/>
  <c r="O217" i="80"/>
  <c r="D224" i="73"/>
  <c r="F223" i="73"/>
  <c r="C223" i="73"/>
  <c r="C224" i="73" s="1"/>
  <c r="I200" i="73"/>
  <c r="G201" i="73"/>
  <c r="H201" i="73" s="1"/>
  <c r="B203" i="73"/>
  <c r="A203" i="73" s="1"/>
  <c r="I218" i="80"/>
  <c r="M218" i="80"/>
  <c r="H221" i="80"/>
  <c r="G221" i="80"/>
  <c r="F221" i="80"/>
  <c r="A220" i="80"/>
  <c r="D220" i="80" s="1"/>
  <c r="C222" i="80"/>
  <c r="E221" i="80"/>
  <c r="B221" i="80"/>
  <c r="E197" i="73"/>
  <c r="L217" i="80" l="1"/>
  <c r="P217" i="80"/>
  <c r="O218" i="80"/>
  <c r="N218" i="80"/>
  <c r="J218" i="80"/>
  <c r="K218" i="80"/>
  <c r="D225" i="73"/>
  <c r="F224" i="73"/>
  <c r="I201" i="73"/>
  <c r="B204" i="73"/>
  <c r="A204" i="73" s="1"/>
  <c r="G202" i="73"/>
  <c r="H202" i="73" s="1"/>
  <c r="I219" i="80"/>
  <c r="M219" i="80"/>
  <c r="B222" i="80"/>
  <c r="H222" i="80"/>
  <c r="G222" i="80"/>
  <c r="F222" i="80"/>
  <c r="C223" i="80"/>
  <c r="E222" i="80"/>
  <c r="A221" i="80"/>
  <c r="D221" i="80" s="1"/>
  <c r="E198" i="73"/>
  <c r="P218" i="80" l="1"/>
  <c r="J219" i="80"/>
  <c r="K219" i="80"/>
  <c r="N219" i="80"/>
  <c r="O219" i="80"/>
  <c r="L218" i="80"/>
  <c r="D226" i="73"/>
  <c r="F225" i="73"/>
  <c r="C225" i="73"/>
  <c r="G203" i="73"/>
  <c r="H203" i="73" s="1"/>
  <c r="I202" i="73"/>
  <c r="B205" i="73"/>
  <c r="A205" i="73" s="1"/>
  <c r="I220" i="80"/>
  <c r="M220" i="80"/>
  <c r="H223" i="80"/>
  <c r="G223" i="80"/>
  <c r="F223" i="80"/>
  <c r="C224" i="80"/>
  <c r="E223" i="80"/>
  <c r="A222" i="80"/>
  <c r="D222" i="80" s="1"/>
  <c r="B223" i="80"/>
  <c r="E199" i="73"/>
  <c r="L219" i="80" l="1"/>
  <c r="P219" i="80"/>
  <c r="O220" i="80"/>
  <c r="N220" i="80"/>
  <c r="K220" i="80"/>
  <c r="J220" i="80"/>
  <c r="C226" i="73"/>
  <c r="D227" i="73"/>
  <c r="F226" i="73"/>
  <c r="I203" i="73"/>
  <c r="B206" i="73"/>
  <c r="A206" i="73" s="1"/>
  <c r="G204" i="73"/>
  <c r="H204" i="73" s="1"/>
  <c r="I221" i="80"/>
  <c r="M221" i="80"/>
  <c r="B224" i="80"/>
  <c r="H224" i="80"/>
  <c r="G224" i="80"/>
  <c r="F224" i="80"/>
  <c r="A223" i="80"/>
  <c r="D223" i="80" s="1"/>
  <c r="C225" i="80"/>
  <c r="E224" i="80"/>
  <c r="E200" i="73"/>
  <c r="P220" i="80" l="1"/>
  <c r="J221" i="80"/>
  <c r="K221" i="80"/>
  <c r="N221" i="80"/>
  <c r="O221" i="80"/>
  <c r="L220" i="80"/>
  <c r="I204" i="73"/>
  <c r="D228" i="73"/>
  <c r="F227" i="73"/>
  <c r="C227" i="73"/>
  <c r="G205" i="73"/>
  <c r="H205" i="73" s="1"/>
  <c r="B207" i="73"/>
  <c r="A207" i="73" s="1"/>
  <c r="I222" i="80"/>
  <c r="M222" i="80"/>
  <c r="H225" i="80"/>
  <c r="G225" i="80"/>
  <c r="F225" i="80"/>
  <c r="C226" i="80"/>
  <c r="E225" i="80"/>
  <c r="A224" i="80"/>
  <c r="D224" i="80" s="1"/>
  <c r="B225" i="80"/>
  <c r="E201" i="73"/>
  <c r="N222" i="80" l="1"/>
  <c r="O222" i="80"/>
  <c r="L221" i="80"/>
  <c r="P221" i="80"/>
  <c r="J222" i="80"/>
  <c r="K222" i="80"/>
  <c r="C228" i="73"/>
  <c r="D229" i="73"/>
  <c r="F228" i="73"/>
  <c r="I205" i="73"/>
  <c r="G206" i="73"/>
  <c r="H206" i="73" s="1"/>
  <c r="B208" i="73"/>
  <c r="A208" i="73" s="1"/>
  <c r="I223" i="80"/>
  <c r="M223" i="80"/>
  <c r="B226" i="80"/>
  <c r="H226" i="80"/>
  <c r="G226" i="80"/>
  <c r="F226" i="80"/>
  <c r="A225" i="80"/>
  <c r="D225" i="80" s="1"/>
  <c r="C227" i="80"/>
  <c r="E226" i="80"/>
  <c r="E202" i="73"/>
  <c r="C229" i="73" l="1"/>
  <c r="L222" i="80"/>
  <c r="P222" i="80"/>
  <c r="O223" i="80"/>
  <c r="N223" i="80"/>
  <c r="J223" i="80"/>
  <c r="K223" i="80"/>
  <c r="D230" i="73"/>
  <c r="C230" i="73" s="1"/>
  <c r="F229" i="73"/>
  <c r="I206" i="73"/>
  <c r="G207" i="73"/>
  <c r="H207" i="73" s="1"/>
  <c r="B209" i="73"/>
  <c r="A209" i="73" s="1"/>
  <c r="I224" i="80"/>
  <c r="M224" i="80"/>
  <c r="H227" i="80"/>
  <c r="G227" i="80"/>
  <c r="F227" i="80"/>
  <c r="A226" i="80"/>
  <c r="D226" i="80" s="1"/>
  <c r="C228" i="80"/>
  <c r="E227" i="80"/>
  <c r="B227" i="80"/>
  <c r="E203" i="73"/>
  <c r="L223" i="80" l="1"/>
  <c r="P223" i="80"/>
  <c r="J224" i="80"/>
  <c r="K224" i="80"/>
  <c r="N224" i="80"/>
  <c r="O224" i="80"/>
  <c r="D231" i="73"/>
  <c r="F230" i="73"/>
  <c r="I207" i="73"/>
  <c r="G208" i="73"/>
  <c r="H208" i="73" s="1"/>
  <c r="B210" i="73"/>
  <c r="A210" i="73" s="1"/>
  <c r="I225" i="80"/>
  <c r="M225" i="80"/>
  <c r="B228" i="80"/>
  <c r="H228" i="80"/>
  <c r="G228" i="80"/>
  <c r="F228" i="80"/>
  <c r="C229" i="80"/>
  <c r="E228" i="80"/>
  <c r="A227" i="80"/>
  <c r="D227" i="80" s="1"/>
  <c r="E204" i="73"/>
  <c r="L224" i="80" l="1"/>
  <c r="P224" i="80"/>
  <c r="K225" i="80"/>
  <c r="J225" i="80"/>
  <c r="N225" i="80"/>
  <c r="O225" i="80"/>
  <c r="D232" i="73"/>
  <c r="F231" i="73"/>
  <c r="C231" i="73"/>
  <c r="C232" i="73" s="1"/>
  <c r="G209" i="73"/>
  <c r="H209" i="73" s="1"/>
  <c r="B211" i="73"/>
  <c r="A211" i="73" s="1"/>
  <c r="I208" i="73"/>
  <c r="I226" i="80"/>
  <c r="M226" i="80"/>
  <c r="H229" i="80"/>
  <c r="G229" i="80"/>
  <c r="F229" i="80"/>
  <c r="A228" i="80"/>
  <c r="D228" i="80" s="1"/>
  <c r="C230" i="80"/>
  <c r="E229" i="80"/>
  <c r="B229" i="80"/>
  <c r="E205" i="73"/>
  <c r="L225" i="80" l="1"/>
  <c r="P225" i="80"/>
  <c r="J226" i="80"/>
  <c r="K226" i="80"/>
  <c r="N226" i="80"/>
  <c r="O226" i="80"/>
  <c r="D233" i="73"/>
  <c r="F232" i="73"/>
  <c r="I209" i="73"/>
  <c r="B212" i="73"/>
  <c r="A212" i="73" s="1"/>
  <c r="G210" i="73"/>
  <c r="H210" i="73" s="1"/>
  <c r="I227" i="80"/>
  <c r="M227" i="80"/>
  <c r="H230" i="80"/>
  <c r="G230" i="80"/>
  <c r="F230" i="80"/>
  <c r="B230" i="80"/>
  <c r="C231" i="80"/>
  <c r="E230" i="80"/>
  <c r="A229" i="80"/>
  <c r="D229" i="80" s="1"/>
  <c r="E206" i="73"/>
  <c r="L226" i="80" l="1"/>
  <c r="P226" i="80"/>
  <c r="J227" i="80"/>
  <c r="K227" i="80"/>
  <c r="N227" i="80"/>
  <c r="O227" i="80"/>
  <c r="I210" i="73"/>
  <c r="D234" i="73"/>
  <c r="F233" i="73"/>
  <c r="C233" i="73"/>
  <c r="G211" i="73"/>
  <c r="H211" i="73" s="1"/>
  <c r="B213" i="73"/>
  <c r="A213" i="73" s="1"/>
  <c r="I228" i="80"/>
  <c r="M228" i="80"/>
  <c r="H231" i="80"/>
  <c r="G231" i="80"/>
  <c r="F231" i="80"/>
  <c r="A230" i="80"/>
  <c r="D230" i="80" s="1"/>
  <c r="C232" i="80"/>
  <c r="E231" i="80"/>
  <c r="B231" i="80"/>
  <c r="E207" i="73"/>
  <c r="L227" i="80" l="1"/>
  <c r="K228" i="80"/>
  <c r="J228" i="80"/>
  <c r="P227" i="80"/>
  <c r="O228" i="80"/>
  <c r="N228" i="80"/>
  <c r="C234" i="73"/>
  <c r="D235" i="73"/>
  <c r="F234" i="73"/>
  <c r="G212" i="73"/>
  <c r="H212" i="73" s="1"/>
  <c r="B214" i="73"/>
  <c r="A214" i="73" s="1"/>
  <c r="I211" i="73"/>
  <c r="I229" i="80"/>
  <c r="M229" i="80"/>
  <c r="H232" i="80"/>
  <c r="G232" i="80"/>
  <c r="F232" i="80"/>
  <c r="B232" i="80"/>
  <c r="C233" i="80"/>
  <c r="E232" i="80"/>
  <c r="A231" i="80"/>
  <c r="D231" i="80" s="1"/>
  <c r="E208" i="73"/>
  <c r="P228" i="80" l="1"/>
  <c r="J229" i="80"/>
  <c r="K229" i="80"/>
  <c r="N229" i="80"/>
  <c r="O229" i="80"/>
  <c r="L228" i="80"/>
  <c r="D236" i="73"/>
  <c r="F235" i="73"/>
  <c r="C235" i="73"/>
  <c r="C236" i="73" s="1"/>
  <c r="I212" i="73"/>
  <c r="G213" i="73"/>
  <c r="H213" i="73" s="1"/>
  <c r="B215" i="73"/>
  <c r="A215" i="73" s="1"/>
  <c r="I230" i="80"/>
  <c r="M230" i="80"/>
  <c r="H233" i="80"/>
  <c r="G233" i="80"/>
  <c r="F233" i="80"/>
  <c r="A232" i="80"/>
  <c r="D232" i="80" s="1"/>
  <c r="C234" i="80"/>
  <c r="E233" i="80"/>
  <c r="B233" i="80"/>
  <c r="E209" i="73"/>
  <c r="L229" i="80" l="1"/>
  <c r="P229" i="80"/>
  <c r="N230" i="80"/>
  <c r="O230" i="80"/>
  <c r="J230" i="80"/>
  <c r="K230" i="80"/>
  <c r="D237" i="73"/>
  <c r="F236" i="73"/>
  <c r="I213" i="73"/>
  <c r="G214" i="73"/>
  <c r="H214" i="73" s="1"/>
  <c r="B216" i="73"/>
  <c r="A216" i="73" s="1"/>
  <c r="I231" i="80"/>
  <c r="M231" i="80"/>
  <c r="H234" i="80"/>
  <c r="G234" i="80"/>
  <c r="F234" i="80"/>
  <c r="B234" i="80"/>
  <c r="C235" i="80"/>
  <c r="E234" i="80"/>
  <c r="A233" i="80"/>
  <c r="D233" i="80" s="1"/>
  <c r="E210" i="73"/>
  <c r="L230" i="80" l="1"/>
  <c r="P230" i="80"/>
  <c r="J231" i="80"/>
  <c r="K231" i="80"/>
  <c r="N231" i="80"/>
  <c r="O231" i="80"/>
  <c r="I214" i="73"/>
  <c r="D238" i="73"/>
  <c r="F237" i="73"/>
  <c r="C237" i="73"/>
  <c r="C238" i="73" s="1"/>
  <c r="B217" i="73"/>
  <c r="A217" i="73" s="1"/>
  <c r="G215" i="73"/>
  <c r="H215" i="73" s="1"/>
  <c r="I232" i="80"/>
  <c r="M232" i="80"/>
  <c r="H235" i="80"/>
  <c r="G235" i="80"/>
  <c r="F235" i="80"/>
  <c r="C236" i="80"/>
  <c r="E235" i="80"/>
  <c r="A234" i="80"/>
  <c r="D234" i="80" s="1"/>
  <c r="B235" i="80"/>
  <c r="E211" i="73"/>
  <c r="L231" i="80" l="1"/>
  <c r="P231" i="80"/>
  <c r="K232" i="80"/>
  <c r="J232" i="80"/>
  <c r="N232" i="80"/>
  <c r="O232" i="80"/>
  <c r="D239" i="73"/>
  <c r="F238" i="73"/>
  <c r="I215" i="73"/>
  <c r="G216" i="73"/>
  <c r="H216" i="73" s="1"/>
  <c r="B218" i="73"/>
  <c r="A218" i="73" s="1"/>
  <c r="B236" i="80"/>
  <c r="I233" i="80"/>
  <c r="M233" i="80"/>
  <c r="H236" i="80"/>
  <c r="G236" i="80"/>
  <c r="F236" i="80"/>
  <c r="A235" i="80"/>
  <c r="D235" i="80" s="1"/>
  <c r="C237" i="80"/>
  <c r="E236" i="80"/>
  <c r="E212" i="73"/>
  <c r="L232" i="80" l="1"/>
  <c r="P232" i="80"/>
  <c r="J233" i="80"/>
  <c r="K233" i="80"/>
  <c r="N233" i="80"/>
  <c r="O233" i="80"/>
  <c r="D240" i="73"/>
  <c r="F239" i="73"/>
  <c r="C239" i="73"/>
  <c r="G217" i="73"/>
  <c r="H217" i="73" s="1"/>
  <c r="B219" i="73"/>
  <c r="A219" i="73" s="1"/>
  <c r="I216" i="73"/>
  <c r="I234" i="80"/>
  <c r="M234" i="80"/>
  <c r="H237" i="80"/>
  <c r="G237" i="80"/>
  <c r="F237" i="80"/>
  <c r="C238" i="80"/>
  <c r="E237" i="80"/>
  <c r="A236" i="80"/>
  <c r="D236" i="80" s="1"/>
  <c r="B237" i="80"/>
  <c r="E213" i="73"/>
  <c r="L233" i="80" l="1"/>
  <c r="J234" i="80"/>
  <c r="K234" i="80"/>
  <c r="P233" i="80"/>
  <c r="O234" i="80"/>
  <c r="N234" i="80"/>
  <c r="C240" i="73"/>
  <c r="D241" i="73"/>
  <c r="F240" i="73"/>
  <c r="I217" i="73"/>
  <c r="G218" i="73"/>
  <c r="H218" i="73" s="1"/>
  <c r="B220" i="73"/>
  <c r="A220" i="73" s="1"/>
  <c r="I235" i="80"/>
  <c r="M235" i="80"/>
  <c r="B238" i="80"/>
  <c r="H238" i="80"/>
  <c r="G238" i="80"/>
  <c r="F238" i="80"/>
  <c r="A237" i="80"/>
  <c r="D237" i="80" s="1"/>
  <c r="C239" i="80"/>
  <c r="E238" i="80"/>
  <c r="E214" i="73"/>
  <c r="L234" i="80" l="1"/>
  <c r="P234" i="80"/>
  <c r="J235" i="80"/>
  <c r="K235" i="80"/>
  <c r="N235" i="80"/>
  <c r="O235" i="80"/>
  <c r="D242" i="73"/>
  <c r="F241" i="73"/>
  <c r="C241" i="73"/>
  <c r="B221" i="73"/>
  <c r="A221" i="73" s="1"/>
  <c r="G219" i="73"/>
  <c r="H219" i="73" s="1"/>
  <c r="I218" i="73"/>
  <c r="I236" i="80"/>
  <c r="M236" i="80"/>
  <c r="H239" i="80"/>
  <c r="G239" i="80"/>
  <c r="F239" i="80"/>
  <c r="A238" i="80"/>
  <c r="D238" i="80" s="1"/>
  <c r="C240" i="80"/>
  <c r="E239" i="80"/>
  <c r="B239" i="80"/>
  <c r="E215" i="73"/>
  <c r="L235" i="80" l="1"/>
  <c r="P235" i="80"/>
  <c r="K236" i="80"/>
  <c r="J236" i="80"/>
  <c r="N236" i="80"/>
  <c r="O236" i="80"/>
  <c r="C242" i="73"/>
  <c r="D243" i="73"/>
  <c r="F242" i="73"/>
  <c r="I219" i="73"/>
  <c r="G220" i="73"/>
  <c r="H220" i="73" s="1"/>
  <c r="B222" i="73"/>
  <c r="A222" i="73" s="1"/>
  <c r="B240" i="80"/>
  <c r="I237" i="80"/>
  <c r="M237" i="80"/>
  <c r="H240" i="80"/>
  <c r="G240" i="80"/>
  <c r="F240" i="80"/>
  <c r="C241" i="80"/>
  <c r="E240" i="80"/>
  <c r="A239" i="80"/>
  <c r="D239" i="80" s="1"/>
  <c r="E216" i="73"/>
  <c r="L236" i="80" l="1"/>
  <c r="N237" i="80"/>
  <c r="O237" i="80"/>
  <c r="P236" i="80"/>
  <c r="J237" i="80"/>
  <c r="K237" i="80"/>
  <c r="I220" i="73"/>
  <c r="D244" i="73"/>
  <c r="F243" i="73"/>
  <c r="C243" i="73"/>
  <c r="B223" i="73"/>
  <c r="A223" i="73" s="1"/>
  <c r="G221" i="73"/>
  <c r="H221" i="73" s="1"/>
  <c r="I238" i="80"/>
  <c r="M238" i="80"/>
  <c r="H241" i="80"/>
  <c r="G241" i="80"/>
  <c r="F241" i="80"/>
  <c r="A240" i="80"/>
  <c r="D240" i="80" s="1"/>
  <c r="C242" i="80"/>
  <c r="E241" i="80"/>
  <c r="B241" i="80"/>
  <c r="E217" i="73"/>
  <c r="P237" i="80" l="1"/>
  <c r="N238" i="80"/>
  <c r="O238" i="80"/>
  <c r="J238" i="80"/>
  <c r="K238" i="80"/>
  <c r="L237" i="80"/>
  <c r="C244" i="73"/>
  <c r="D245" i="73"/>
  <c r="F244" i="73"/>
  <c r="I221" i="73"/>
  <c r="G222" i="73"/>
  <c r="H222" i="73" s="1"/>
  <c r="B224" i="73"/>
  <c r="A224" i="73" s="1"/>
  <c r="I239" i="80"/>
  <c r="M239" i="80"/>
  <c r="H242" i="80"/>
  <c r="G242" i="80"/>
  <c r="F242" i="80"/>
  <c r="B242" i="80"/>
  <c r="C243" i="80"/>
  <c r="E242" i="80"/>
  <c r="A241" i="80"/>
  <c r="D241" i="80" s="1"/>
  <c r="E218" i="73"/>
  <c r="L238" i="80" l="1"/>
  <c r="P238" i="80"/>
  <c r="O239" i="80"/>
  <c r="N239" i="80"/>
  <c r="J239" i="80"/>
  <c r="K239" i="80"/>
  <c r="D246" i="73"/>
  <c r="F245" i="73"/>
  <c r="C245" i="73"/>
  <c r="G223" i="73"/>
  <c r="H223" i="73" s="1"/>
  <c r="B225" i="73"/>
  <c r="A225" i="73" s="1"/>
  <c r="I222" i="73"/>
  <c r="I240" i="80"/>
  <c r="M240" i="80"/>
  <c r="H243" i="80"/>
  <c r="G243" i="80"/>
  <c r="F243" i="80"/>
  <c r="A242" i="80"/>
  <c r="D242" i="80" s="1"/>
  <c r="C244" i="80"/>
  <c r="E243" i="80"/>
  <c r="B243" i="80"/>
  <c r="E219" i="73"/>
  <c r="P239" i="80" l="1"/>
  <c r="J240" i="80"/>
  <c r="K240" i="80"/>
  <c r="L239" i="80"/>
  <c r="N240" i="80"/>
  <c r="O240" i="80"/>
  <c r="C246" i="73"/>
  <c r="D247" i="73"/>
  <c r="F246" i="73"/>
  <c r="I223" i="73"/>
  <c r="G224" i="73"/>
  <c r="H224" i="73" s="1"/>
  <c r="B226" i="73"/>
  <c r="A226" i="73" s="1"/>
  <c r="I241" i="80"/>
  <c r="M241" i="80"/>
  <c r="B244" i="80"/>
  <c r="H244" i="80"/>
  <c r="G244" i="80"/>
  <c r="F244" i="80"/>
  <c r="C245" i="80"/>
  <c r="E244" i="80"/>
  <c r="A243" i="80"/>
  <c r="D243" i="80" s="1"/>
  <c r="E220" i="73"/>
  <c r="L240" i="80" l="1"/>
  <c r="O241" i="80"/>
  <c r="N241" i="80"/>
  <c r="J241" i="80"/>
  <c r="K241" i="80"/>
  <c r="P240" i="80"/>
  <c r="D248" i="73"/>
  <c r="F247" i="73"/>
  <c r="C247" i="73"/>
  <c r="C248" i="73" s="1"/>
  <c r="B227" i="73"/>
  <c r="A227" i="73" s="1"/>
  <c r="G225" i="73"/>
  <c r="H225" i="73" s="1"/>
  <c r="I224" i="73"/>
  <c r="I242" i="80"/>
  <c r="M242" i="80"/>
  <c r="H245" i="80"/>
  <c r="G245" i="80"/>
  <c r="F245" i="80"/>
  <c r="A244" i="80"/>
  <c r="D244" i="80" s="1"/>
  <c r="C246" i="80"/>
  <c r="E245" i="80"/>
  <c r="B245" i="80"/>
  <c r="E221" i="73"/>
  <c r="P241" i="80" l="1"/>
  <c r="N242" i="80"/>
  <c r="O242" i="80"/>
  <c r="L241" i="80"/>
  <c r="J242" i="80"/>
  <c r="K242" i="80"/>
  <c r="D249" i="73"/>
  <c r="F248" i="73"/>
  <c r="I225" i="73"/>
  <c r="G226" i="73"/>
  <c r="H226" i="73" s="1"/>
  <c r="B228" i="73"/>
  <c r="A228" i="73" s="1"/>
  <c r="I243" i="80"/>
  <c r="M243" i="80"/>
  <c r="H246" i="80"/>
  <c r="G246" i="80"/>
  <c r="F246" i="80"/>
  <c r="B246" i="80"/>
  <c r="C247" i="80"/>
  <c r="E246" i="80"/>
  <c r="A245" i="80"/>
  <c r="D245" i="80" s="1"/>
  <c r="E222" i="73"/>
  <c r="P242" i="80" l="1"/>
  <c r="J243" i="80"/>
  <c r="K243" i="80"/>
  <c r="N243" i="80"/>
  <c r="O243" i="80"/>
  <c r="L242" i="80"/>
  <c r="I226" i="73"/>
  <c r="D250" i="73"/>
  <c r="F249" i="73"/>
  <c r="C249" i="73"/>
  <c r="C250" i="73" s="1"/>
  <c r="G227" i="73"/>
  <c r="H227" i="73" s="1"/>
  <c r="B229" i="73"/>
  <c r="A229" i="73" s="1"/>
  <c r="I244" i="80"/>
  <c r="M244" i="80"/>
  <c r="H247" i="80"/>
  <c r="G247" i="80"/>
  <c r="F247" i="80"/>
  <c r="A246" i="80"/>
  <c r="D246" i="80" s="1"/>
  <c r="C248" i="80"/>
  <c r="E247" i="80"/>
  <c r="B247" i="80"/>
  <c r="E223" i="73"/>
  <c r="O244" i="80" l="1"/>
  <c r="N244" i="80"/>
  <c r="L243" i="80"/>
  <c r="P243" i="80"/>
  <c r="K244" i="80"/>
  <c r="J244" i="80"/>
  <c r="D251" i="73"/>
  <c r="F250" i="73"/>
  <c r="I227" i="73"/>
  <c r="G228" i="73"/>
  <c r="H228" i="73" s="1"/>
  <c r="B230" i="73"/>
  <c r="A230" i="73" s="1"/>
  <c r="I245" i="80"/>
  <c r="M245" i="80"/>
  <c r="B248" i="80"/>
  <c r="H248" i="80"/>
  <c r="G248" i="80"/>
  <c r="F248" i="80"/>
  <c r="C249" i="80"/>
  <c r="E248" i="80"/>
  <c r="A247" i="80"/>
  <c r="D247" i="80" s="1"/>
  <c r="E224" i="73"/>
  <c r="L244" i="80" l="1"/>
  <c r="P244" i="80"/>
  <c r="N245" i="80"/>
  <c r="O245" i="80"/>
  <c r="J245" i="80"/>
  <c r="K245" i="80"/>
  <c r="I228" i="73"/>
  <c r="D252" i="73"/>
  <c r="F251" i="73"/>
  <c r="C251" i="73"/>
  <c r="G229" i="73"/>
  <c r="H229" i="73" s="1"/>
  <c r="B231" i="73"/>
  <c r="A231" i="73" s="1"/>
  <c r="I246" i="80"/>
  <c r="M246" i="80"/>
  <c r="H249" i="80"/>
  <c r="G249" i="80"/>
  <c r="F249" i="80"/>
  <c r="C250" i="80"/>
  <c r="E249" i="80"/>
  <c r="A248" i="80"/>
  <c r="D248" i="80" s="1"/>
  <c r="B249" i="80"/>
  <c r="E225" i="73"/>
  <c r="P245" i="80" l="1"/>
  <c r="J246" i="80"/>
  <c r="K246" i="80"/>
  <c r="N246" i="80"/>
  <c r="O246" i="80"/>
  <c r="L245" i="80"/>
  <c r="C252" i="73"/>
  <c r="D253" i="73"/>
  <c r="F252" i="73"/>
  <c r="G230" i="73"/>
  <c r="H230" i="73" s="1"/>
  <c r="B232" i="73"/>
  <c r="A232" i="73" s="1"/>
  <c r="I229" i="73"/>
  <c r="I247" i="80"/>
  <c r="M247" i="80"/>
  <c r="B250" i="80"/>
  <c r="H250" i="80"/>
  <c r="G250" i="80"/>
  <c r="F250" i="80"/>
  <c r="A249" i="80"/>
  <c r="D249" i="80" s="1"/>
  <c r="C251" i="80"/>
  <c r="E250" i="80"/>
  <c r="E226" i="73"/>
  <c r="L246" i="80" l="1"/>
  <c r="P246" i="80"/>
  <c r="N247" i="80"/>
  <c r="O247" i="80"/>
  <c r="J247" i="80"/>
  <c r="K247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H251" i="80"/>
  <c r="G251" i="80"/>
  <c r="F251" i="80"/>
  <c r="A250" i="80"/>
  <c r="D250" i="80" s="1"/>
  <c r="C252" i="80"/>
  <c r="E251" i="80"/>
  <c r="B251" i="80"/>
  <c r="E227" i="73"/>
  <c r="L247" i="80" l="1"/>
  <c r="P247" i="80"/>
  <c r="J248" i="80"/>
  <c r="K248" i="80"/>
  <c r="O248" i="80"/>
  <c r="N248" i="80"/>
  <c r="I231" i="73"/>
  <c r="D255" i="73"/>
  <c r="F254" i="73"/>
  <c r="G232" i="73"/>
  <c r="H232" i="73" s="1"/>
  <c r="B234" i="73"/>
  <c r="A234" i="73" s="1"/>
  <c r="I249" i="80"/>
  <c r="M249" i="80"/>
  <c r="H252" i="80"/>
  <c r="G252" i="80"/>
  <c r="F252" i="80"/>
  <c r="B252" i="80"/>
  <c r="C253" i="80"/>
  <c r="E252" i="80"/>
  <c r="A251" i="80"/>
  <c r="D251" i="80" s="1"/>
  <c r="E228" i="73"/>
  <c r="P248" i="80" l="1"/>
  <c r="L248" i="80"/>
  <c r="J249" i="80"/>
  <c r="K249" i="80"/>
  <c r="N249" i="80"/>
  <c r="O249" i="80"/>
  <c r="D256" i="73"/>
  <c r="F255" i="73"/>
  <c r="C255" i="73"/>
  <c r="I232" i="73"/>
  <c r="B235" i="73"/>
  <c r="A235" i="73" s="1"/>
  <c r="G233" i="73"/>
  <c r="H233" i="73" s="1"/>
  <c r="I250" i="80"/>
  <c r="M250" i="80"/>
  <c r="H253" i="80"/>
  <c r="G253" i="80"/>
  <c r="F253" i="80"/>
  <c r="A252" i="80"/>
  <c r="D252" i="80" s="1"/>
  <c r="C254" i="80"/>
  <c r="E253" i="80"/>
  <c r="B253" i="80"/>
  <c r="E229" i="73"/>
  <c r="L249" i="80" l="1"/>
  <c r="P249" i="80"/>
  <c r="J250" i="80"/>
  <c r="K250" i="80"/>
  <c r="N250" i="80"/>
  <c r="O250" i="80"/>
  <c r="C256" i="73"/>
  <c r="C257" i="73" s="1"/>
  <c r="D257" i="73"/>
  <c r="F256" i="73"/>
  <c r="I233" i="73"/>
  <c r="G234" i="73"/>
  <c r="H234" i="73" s="1"/>
  <c r="B236" i="73"/>
  <c r="A236" i="73" s="1"/>
  <c r="I251" i="80"/>
  <c r="M251" i="80"/>
  <c r="H254" i="80"/>
  <c r="G254" i="80"/>
  <c r="F254" i="80"/>
  <c r="B254" i="80"/>
  <c r="C255" i="80"/>
  <c r="E254" i="80"/>
  <c r="A253" i="80"/>
  <c r="D253" i="80" s="1"/>
  <c r="E230" i="73"/>
  <c r="L250" i="80" l="1"/>
  <c r="J251" i="80"/>
  <c r="K251" i="80"/>
  <c r="P250" i="80"/>
  <c r="O251" i="80"/>
  <c r="N251" i="80"/>
  <c r="I234" i="73"/>
  <c r="D258" i="73"/>
  <c r="C258" i="73" s="1"/>
  <c r="F257" i="73"/>
  <c r="B237" i="73"/>
  <c r="A237" i="73" s="1"/>
  <c r="G235" i="73"/>
  <c r="H235" i="73" s="1"/>
  <c r="I252" i="80"/>
  <c r="M252" i="80"/>
  <c r="H255" i="80"/>
  <c r="G255" i="80"/>
  <c r="F255" i="80"/>
  <c r="A254" i="80"/>
  <c r="D254" i="80" s="1"/>
  <c r="C256" i="80"/>
  <c r="E255" i="80"/>
  <c r="B255" i="80"/>
  <c r="E231" i="73"/>
  <c r="L251" i="80" l="1"/>
  <c r="P251" i="80"/>
  <c r="N252" i="80"/>
  <c r="O252" i="80"/>
  <c r="J252" i="80"/>
  <c r="K252" i="80"/>
  <c r="D259" i="73"/>
  <c r="F258" i="73"/>
  <c r="I235" i="73"/>
  <c r="G236" i="73"/>
  <c r="H236" i="73" s="1"/>
  <c r="B238" i="73"/>
  <c r="A238" i="73" s="1"/>
  <c r="I253" i="80"/>
  <c r="M253" i="80"/>
  <c r="H256" i="80"/>
  <c r="G256" i="80"/>
  <c r="F256" i="80"/>
  <c r="B256" i="80"/>
  <c r="C257" i="80"/>
  <c r="E256" i="80"/>
  <c r="A255" i="80"/>
  <c r="D255" i="80" s="1"/>
  <c r="E232" i="73"/>
  <c r="P252" i="80" l="1"/>
  <c r="K253" i="80"/>
  <c r="J253" i="80"/>
  <c r="O253" i="80"/>
  <c r="N253" i="80"/>
  <c r="L252" i="80"/>
  <c r="D260" i="73"/>
  <c r="F259" i="73"/>
  <c r="C259" i="73"/>
  <c r="C260" i="73" s="1"/>
  <c r="I236" i="73"/>
  <c r="G237" i="73"/>
  <c r="H237" i="73" s="1"/>
  <c r="B239" i="73"/>
  <c r="A239" i="73" s="1"/>
  <c r="I254" i="80"/>
  <c r="M254" i="80"/>
  <c r="H257" i="80"/>
  <c r="G257" i="80"/>
  <c r="F257" i="80"/>
  <c r="A256" i="80"/>
  <c r="D256" i="80" s="1"/>
  <c r="C258" i="80"/>
  <c r="E257" i="80"/>
  <c r="B257" i="80"/>
  <c r="E233" i="73"/>
  <c r="K254" i="80" l="1"/>
  <c r="J254" i="80"/>
  <c r="P253" i="80"/>
  <c r="N254" i="80"/>
  <c r="O254" i="80"/>
  <c r="L253" i="80"/>
  <c r="I237" i="73"/>
  <c r="D261" i="73"/>
  <c r="F260" i="73"/>
  <c r="G238" i="73"/>
  <c r="H238" i="73" s="1"/>
  <c r="B240" i="73"/>
  <c r="A240" i="73" s="1"/>
  <c r="I255" i="80"/>
  <c r="M255" i="80"/>
  <c r="H258" i="80"/>
  <c r="G258" i="80"/>
  <c r="F258" i="80"/>
  <c r="B258" i="80"/>
  <c r="C259" i="80"/>
  <c r="E258" i="80"/>
  <c r="A257" i="80"/>
  <c r="D257" i="80" s="1"/>
  <c r="E234" i="73"/>
  <c r="O255" i="80" l="1"/>
  <c r="N255" i="80"/>
  <c r="L254" i="80"/>
  <c r="J255" i="80"/>
  <c r="K255" i="80"/>
  <c r="P254" i="80"/>
  <c r="D262" i="73"/>
  <c r="F261" i="73"/>
  <c r="C261" i="73"/>
  <c r="C262" i="73" s="1"/>
  <c r="I238" i="73"/>
  <c r="G239" i="73"/>
  <c r="H239" i="73" s="1"/>
  <c r="B241" i="73"/>
  <c r="A241" i="73" s="1"/>
  <c r="I256" i="80"/>
  <c r="M256" i="80"/>
  <c r="H259" i="80"/>
  <c r="G259" i="80"/>
  <c r="F259" i="80"/>
  <c r="A258" i="80"/>
  <c r="D258" i="80" s="1"/>
  <c r="C260" i="80"/>
  <c r="E259" i="80"/>
  <c r="B259" i="80"/>
  <c r="E235" i="73"/>
  <c r="J256" i="80" l="1"/>
  <c r="K256" i="80"/>
  <c r="N256" i="80"/>
  <c r="O256" i="80"/>
  <c r="P255" i="80"/>
  <c r="L255" i="80"/>
  <c r="I239" i="73"/>
  <c r="D263" i="73"/>
  <c r="F262" i="73"/>
  <c r="G240" i="73"/>
  <c r="H240" i="73" s="1"/>
  <c r="B242" i="73"/>
  <c r="A242" i="73" s="1"/>
  <c r="I257" i="80"/>
  <c r="M257" i="80"/>
  <c r="H260" i="80"/>
  <c r="G260" i="80"/>
  <c r="F260" i="80"/>
  <c r="B260" i="80"/>
  <c r="C261" i="80"/>
  <c r="E260" i="80"/>
  <c r="A259" i="80"/>
  <c r="D259" i="80" s="1"/>
  <c r="E236" i="73"/>
  <c r="O257" i="80" l="1"/>
  <c r="N257" i="80"/>
  <c r="L256" i="80"/>
  <c r="P256" i="80"/>
  <c r="K257" i="80"/>
  <c r="J257" i="80"/>
  <c r="D264" i="73"/>
  <c r="F263" i="73"/>
  <c r="C263" i="73"/>
  <c r="I240" i="73"/>
  <c r="G241" i="73"/>
  <c r="H241" i="73" s="1"/>
  <c r="B243" i="73"/>
  <c r="A243" i="73" s="1"/>
  <c r="I258" i="80"/>
  <c r="M258" i="80"/>
  <c r="H261" i="80"/>
  <c r="G261" i="80"/>
  <c r="F261" i="80"/>
  <c r="A260" i="80"/>
  <c r="D260" i="80" s="1"/>
  <c r="C262" i="80"/>
  <c r="E261" i="80"/>
  <c r="B261" i="80"/>
  <c r="E237" i="73"/>
  <c r="L257" i="80" l="1"/>
  <c r="P257" i="80"/>
  <c r="J258" i="80"/>
  <c r="K258" i="80"/>
  <c r="N258" i="80"/>
  <c r="O258" i="80"/>
  <c r="C264" i="73"/>
  <c r="D265" i="73"/>
  <c r="F264" i="73"/>
  <c r="I241" i="73"/>
  <c r="G242" i="73"/>
  <c r="H242" i="73" s="1"/>
  <c r="B244" i="73"/>
  <c r="A244" i="73" s="1"/>
  <c r="I259" i="80"/>
  <c r="M259" i="80"/>
  <c r="H262" i="80"/>
  <c r="G262" i="80"/>
  <c r="F262" i="80"/>
  <c r="B262" i="80"/>
  <c r="C263" i="80"/>
  <c r="E262" i="80"/>
  <c r="A261" i="80"/>
  <c r="D261" i="80" s="1"/>
  <c r="E238" i="73"/>
  <c r="L258" i="80" l="1"/>
  <c r="P258" i="80"/>
  <c r="J259" i="80"/>
  <c r="K259" i="80"/>
  <c r="N259" i="80"/>
  <c r="O259" i="80"/>
  <c r="I242" i="73"/>
  <c r="D266" i="73"/>
  <c r="F265" i="73"/>
  <c r="C265" i="73"/>
  <c r="G243" i="73"/>
  <c r="H243" i="73" s="1"/>
  <c r="B245" i="73"/>
  <c r="A245" i="73" s="1"/>
  <c r="G244" i="73"/>
  <c r="H244" i="73" s="1"/>
  <c r="I260" i="80"/>
  <c r="M260" i="80"/>
  <c r="H263" i="80"/>
  <c r="G263" i="80"/>
  <c r="F263" i="80"/>
  <c r="C264" i="80"/>
  <c r="E263" i="80"/>
  <c r="A262" i="80"/>
  <c r="D262" i="80" s="1"/>
  <c r="B263" i="80"/>
  <c r="E239" i="73"/>
  <c r="N260" i="80" l="1"/>
  <c r="O260" i="80"/>
  <c r="L259" i="80"/>
  <c r="P259" i="80"/>
  <c r="J260" i="80"/>
  <c r="K260" i="80"/>
  <c r="C266" i="73"/>
  <c r="C267" i="73" s="1"/>
  <c r="D267" i="73"/>
  <c r="F266" i="73"/>
  <c r="B246" i="73"/>
  <c r="A246" i="73" s="1"/>
  <c r="I243" i="73"/>
  <c r="I261" i="80"/>
  <c r="M261" i="80"/>
  <c r="B264" i="80"/>
  <c r="H264" i="80"/>
  <c r="G264" i="80"/>
  <c r="F264" i="80"/>
  <c r="A263" i="80"/>
  <c r="D263" i="80" s="1"/>
  <c r="C265" i="80"/>
  <c r="E264" i="80"/>
  <c r="E240" i="73"/>
  <c r="L260" i="80" l="1"/>
  <c r="P260" i="80"/>
  <c r="J261" i="80"/>
  <c r="K261" i="80"/>
  <c r="O261" i="80"/>
  <c r="N261" i="80"/>
  <c r="D268" i="73"/>
  <c r="C268" i="73" s="1"/>
  <c r="F267" i="73"/>
  <c r="G245" i="73"/>
  <c r="H245" i="73" s="1"/>
  <c r="B247" i="73"/>
  <c r="A247" i="73" s="1"/>
  <c r="G246" i="73"/>
  <c r="H246" i="73" s="1"/>
  <c r="I262" i="80"/>
  <c r="M262" i="80"/>
  <c r="H265" i="80"/>
  <c r="G265" i="80"/>
  <c r="F265" i="80"/>
  <c r="A264" i="80"/>
  <c r="D264" i="80" s="1"/>
  <c r="C266" i="80"/>
  <c r="E265" i="80"/>
  <c r="B265" i="80"/>
  <c r="E241" i="73"/>
  <c r="L261" i="80" l="1"/>
  <c r="P261" i="80"/>
  <c r="N262" i="80"/>
  <c r="O262" i="80"/>
  <c r="J262" i="80"/>
  <c r="K262" i="80"/>
  <c r="D269" i="73"/>
  <c r="F268" i="73"/>
  <c r="I245" i="73"/>
  <c r="B248" i="73"/>
  <c r="A248" i="73" s="1"/>
  <c r="I263" i="80"/>
  <c r="M263" i="80"/>
  <c r="H266" i="80"/>
  <c r="G266" i="80"/>
  <c r="F266" i="80"/>
  <c r="B266" i="80"/>
  <c r="C267" i="80"/>
  <c r="E266" i="80"/>
  <c r="A265" i="80"/>
  <c r="D265" i="80" s="1"/>
  <c r="E242" i="73"/>
  <c r="L262" i="80" l="1"/>
  <c r="P262" i="80"/>
  <c r="J263" i="80"/>
  <c r="K263" i="80"/>
  <c r="N263" i="80"/>
  <c r="O263" i="80"/>
  <c r="D270" i="73"/>
  <c r="F269" i="73"/>
  <c r="C269" i="73"/>
  <c r="G247" i="73"/>
  <c r="H247" i="73" s="1"/>
  <c r="B249" i="73"/>
  <c r="A249" i="73" s="1"/>
  <c r="I264" i="80"/>
  <c r="M264" i="80"/>
  <c r="H267" i="80"/>
  <c r="G267" i="80"/>
  <c r="F267" i="80"/>
  <c r="C268" i="80"/>
  <c r="E267" i="80"/>
  <c r="A266" i="80"/>
  <c r="D266" i="80" s="1"/>
  <c r="B267" i="80"/>
  <c r="E243" i="73"/>
  <c r="L263" i="80" l="1"/>
  <c r="P263" i="80"/>
  <c r="J264" i="80"/>
  <c r="K264" i="80"/>
  <c r="O264" i="80"/>
  <c r="N264" i="80"/>
  <c r="C270" i="73"/>
  <c r="D271" i="73"/>
  <c r="F270" i="73"/>
  <c r="I247" i="73"/>
  <c r="G248" i="73"/>
  <c r="H248" i="73" s="1"/>
  <c r="B250" i="73"/>
  <c r="A250" i="73" s="1"/>
  <c r="I265" i="80"/>
  <c r="M265" i="80"/>
  <c r="B268" i="80"/>
  <c r="H268" i="80"/>
  <c r="G268" i="80"/>
  <c r="F268" i="80"/>
  <c r="A267" i="80"/>
  <c r="D267" i="80" s="1"/>
  <c r="C269" i="80"/>
  <c r="E268" i="80"/>
  <c r="E244" i="73"/>
  <c r="L264" i="80" l="1"/>
  <c r="K265" i="80"/>
  <c r="J265" i="80"/>
  <c r="O265" i="80"/>
  <c r="N265" i="80"/>
  <c r="P264" i="80"/>
  <c r="D272" i="73"/>
  <c r="F271" i="73"/>
  <c r="C271" i="73"/>
  <c r="B251" i="73"/>
  <c r="A251" i="73" s="1"/>
  <c r="G249" i="73"/>
  <c r="H249" i="73" s="1"/>
  <c r="I248" i="73"/>
  <c r="I266" i="80"/>
  <c r="M266" i="80"/>
  <c r="H269" i="80"/>
  <c r="G269" i="80"/>
  <c r="F269" i="80"/>
  <c r="A268" i="80"/>
  <c r="D268" i="80" s="1"/>
  <c r="C270" i="80"/>
  <c r="E269" i="80"/>
  <c r="B269" i="80"/>
  <c r="E245" i="73"/>
  <c r="L265" i="80" l="1"/>
  <c r="O266" i="80"/>
  <c r="N266" i="80"/>
  <c r="J266" i="80"/>
  <c r="K266" i="80"/>
  <c r="P265" i="80"/>
  <c r="C272" i="73"/>
  <c r="D273" i="73"/>
  <c r="F272" i="73"/>
  <c r="I249" i="73"/>
  <c r="G250" i="73"/>
  <c r="H250" i="73" s="1"/>
  <c r="B252" i="73"/>
  <c r="A252" i="73" s="1"/>
  <c r="I267" i="80"/>
  <c r="M267" i="80"/>
  <c r="H270" i="80"/>
  <c r="G270" i="80"/>
  <c r="F270" i="80"/>
  <c r="B270" i="80"/>
  <c r="C271" i="80"/>
  <c r="E270" i="80"/>
  <c r="A269" i="80"/>
  <c r="D269" i="80" s="1"/>
  <c r="E246" i="73"/>
  <c r="L266" i="80" l="1"/>
  <c r="P266" i="80"/>
  <c r="J267" i="80"/>
  <c r="K267" i="80"/>
  <c r="N267" i="80"/>
  <c r="O267" i="80"/>
  <c r="D274" i="73"/>
  <c r="F273" i="73"/>
  <c r="C273" i="73"/>
  <c r="C274" i="73" s="1"/>
  <c r="B253" i="73"/>
  <c r="A253" i="73" s="1"/>
  <c r="I250" i="73"/>
  <c r="G251" i="73"/>
  <c r="H251" i="73" s="1"/>
  <c r="I268" i="80"/>
  <c r="M268" i="80"/>
  <c r="H271" i="80"/>
  <c r="G271" i="80"/>
  <c r="F271" i="80"/>
  <c r="C272" i="80"/>
  <c r="E271" i="80"/>
  <c r="A270" i="80"/>
  <c r="D270" i="80" s="1"/>
  <c r="B271" i="80"/>
  <c r="E247" i="73"/>
  <c r="L267" i="80" l="1"/>
  <c r="P267" i="80"/>
  <c r="J268" i="80"/>
  <c r="K268" i="80"/>
  <c r="O268" i="80"/>
  <c r="N268" i="80"/>
  <c r="D275" i="73"/>
  <c r="F274" i="73"/>
  <c r="G252" i="73"/>
  <c r="H252" i="73" s="1"/>
  <c r="I251" i="73"/>
  <c r="B254" i="73"/>
  <c r="A254" i="73" s="1"/>
  <c r="I269" i="80"/>
  <c r="M269" i="80"/>
  <c r="B272" i="80"/>
  <c r="H272" i="80"/>
  <c r="G272" i="80"/>
  <c r="F272" i="80"/>
  <c r="A271" i="80"/>
  <c r="D271" i="80" s="1"/>
  <c r="C273" i="80"/>
  <c r="E272" i="80"/>
  <c r="E248" i="73"/>
  <c r="L268" i="80" l="1"/>
  <c r="J269" i="80"/>
  <c r="K269" i="80"/>
  <c r="N269" i="80"/>
  <c r="O269" i="80"/>
  <c r="P268" i="80"/>
  <c r="D276" i="73"/>
  <c r="F275" i="73"/>
  <c r="C275" i="73"/>
  <c r="C276" i="73" s="1"/>
  <c r="I252" i="73"/>
  <c r="B255" i="73"/>
  <c r="A255" i="73" s="1"/>
  <c r="G253" i="73"/>
  <c r="H253" i="73" s="1"/>
  <c r="I270" i="80"/>
  <c r="M270" i="80"/>
  <c r="H273" i="80"/>
  <c r="G273" i="80"/>
  <c r="F273" i="80"/>
  <c r="A272" i="80"/>
  <c r="D272" i="80" s="1"/>
  <c r="C274" i="80"/>
  <c r="E273" i="80"/>
  <c r="B273" i="80"/>
  <c r="E249" i="73"/>
  <c r="L269" i="80" l="1"/>
  <c r="P269" i="80"/>
  <c r="N270" i="80"/>
  <c r="O270" i="80"/>
  <c r="J270" i="80"/>
  <c r="K270" i="80"/>
  <c r="D277" i="73"/>
  <c r="F276" i="73"/>
  <c r="I253" i="73"/>
  <c r="G254" i="73"/>
  <c r="H254" i="73" s="1"/>
  <c r="B256" i="73"/>
  <c r="A256" i="73" s="1"/>
  <c r="I271" i="80"/>
  <c r="M271" i="80"/>
  <c r="H274" i="80"/>
  <c r="G274" i="80"/>
  <c r="F274" i="80"/>
  <c r="B274" i="80"/>
  <c r="C275" i="80"/>
  <c r="E274" i="80"/>
  <c r="A273" i="80"/>
  <c r="D273" i="80" s="1"/>
  <c r="E250" i="73"/>
  <c r="P270" i="80" l="1"/>
  <c r="J271" i="80"/>
  <c r="K271" i="80"/>
  <c r="O271" i="80"/>
  <c r="N271" i="80"/>
  <c r="L270" i="80"/>
  <c r="D278" i="73"/>
  <c r="F277" i="73"/>
  <c r="C277" i="73"/>
  <c r="C278" i="73" s="1"/>
  <c r="G255" i="73"/>
  <c r="H255" i="73" s="1"/>
  <c r="B257" i="73"/>
  <c r="A257" i="73" s="1"/>
  <c r="I254" i="73"/>
  <c r="I272" i="80"/>
  <c r="M272" i="80"/>
  <c r="H275" i="80"/>
  <c r="G275" i="80"/>
  <c r="F275" i="80"/>
  <c r="A274" i="80"/>
  <c r="D274" i="80" s="1"/>
  <c r="C276" i="80"/>
  <c r="E275" i="80"/>
  <c r="B275" i="80"/>
  <c r="E251" i="73"/>
  <c r="L271" i="80" l="1"/>
  <c r="P271" i="80"/>
  <c r="K272" i="80"/>
  <c r="J272" i="80"/>
  <c r="O272" i="80"/>
  <c r="N272" i="80"/>
  <c r="I255" i="73"/>
  <c r="D279" i="73"/>
  <c r="F278" i="73"/>
  <c r="G256" i="73"/>
  <c r="H256" i="73" s="1"/>
  <c r="B258" i="73"/>
  <c r="A258" i="73" s="1"/>
  <c r="I273" i="80"/>
  <c r="M273" i="80"/>
  <c r="H276" i="80"/>
  <c r="G276" i="80"/>
  <c r="F276" i="80"/>
  <c r="B276" i="80"/>
  <c r="C277" i="80"/>
  <c r="E276" i="80"/>
  <c r="A275" i="80"/>
  <c r="D275" i="80" s="1"/>
  <c r="E252" i="73"/>
  <c r="L272" i="80" l="1"/>
  <c r="J273" i="80"/>
  <c r="K273" i="80"/>
  <c r="O273" i="80"/>
  <c r="N273" i="80"/>
  <c r="P272" i="80"/>
  <c r="D280" i="73"/>
  <c r="F279" i="73"/>
  <c r="C279" i="73"/>
  <c r="C280" i="73" s="1"/>
  <c r="I256" i="73"/>
  <c r="G257" i="73"/>
  <c r="H257" i="73" s="1"/>
  <c r="B259" i="73"/>
  <c r="A259" i="73" s="1"/>
  <c r="I274" i="80"/>
  <c r="M274" i="80"/>
  <c r="H277" i="80"/>
  <c r="G277" i="80"/>
  <c r="F277" i="80"/>
  <c r="A276" i="80"/>
  <c r="D276" i="80" s="1"/>
  <c r="C278" i="80"/>
  <c r="E277" i="80"/>
  <c r="B277" i="80"/>
  <c r="E253" i="73"/>
  <c r="L273" i="80" l="1"/>
  <c r="N274" i="80"/>
  <c r="O274" i="80"/>
  <c r="J274" i="80"/>
  <c r="K274" i="80"/>
  <c r="P273" i="80"/>
  <c r="D281" i="73"/>
  <c r="F280" i="73"/>
  <c r="I257" i="73"/>
  <c r="G258" i="73"/>
  <c r="H258" i="73" s="1"/>
  <c r="B260" i="73"/>
  <c r="A260" i="73" s="1"/>
  <c r="I275" i="80"/>
  <c r="M275" i="80"/>
  <c r="H278" i="80"/>
  <c r="G278" i="80"/>
  <c r="F278" i="80"/>
  <c r="B278" i="80"/>
  <c r="C279" i="80"/>
  <c r="E278" i="80"/>
  <c r="A277" i="80"/>
  <c r="D277" i="80" s="1"/>
  <c r="E254" i="73"/>
  <c r="P274" i="80" l="1"/>
  <c r="L274" i="80"/>
  <c r="J275" i="80"/>
  <c r="K275" i="80"/>
  <c r="O275" i="80"/>
  <c r="N275" i="80"/>
  <c r="D282" i="73"/>
  <c r="F281" i="73"/>
  <c r="C281" i="73"/>
  <c r="I258" i="73"/>
  <c r="G259" i="73"/>
  <c r="H259" i="73" s="1"/>
  <c r="B261" i="73"/>
  <c r="A261" i="73" s="1"/>
  <c r="I276" i="80"/>
  <c r="M276" i="80"/>
  <c r="H279" i="80"/>
  <c r="G279" i="80"/>
  <c r="F279" i="80"/>
  <c r="C280" i="80"/>
  <c r="E279" i="80"/>
  <c r="A278" i="80"/>
  <c r="D278" i="80" s="1"/>
  <c r="B279" i="80"/>
  <c r="E255" i="73"/>
  <c r="L275" i="80" l="1"/>
  <c r="J276" i="80"/>
  <c r="K276" i="80"/>
  <c r="N276" i="80"/>
  <c r="O276" i="80"/>
  <c r="P275" i="80"/>
  <c r="C282" i="73"/>
  <c r="D283" i="73"/>
  <c r="F282" i="73"/>
  <c r="I259" i="73"/>
  <c r="G260" i="73"/>
  <c r="H260" i="73" s="1"/>
  <c r="B262" i="73"/>
  <c r="A262" i="73" s="1"/>
  <c r="I277" i="80"/>
  <c r="M277" i="80"/>
  <c r="B280" i="80"/>
  <c r="H280" i="80"/>
  <c r="G280" i="80"/>
  <c r="F280" i="80"/>
  <c r="A279" i="80"/>
  <c r="D279" i="80" s="1"/>
  <c r="C281" i="80"/>
  <c r="E280" i="80"/>
  <c r="E256" i="73"/>
  <c r="L276" i="80" l="1"/>
  <c r="P276" i="80"/>
  <c r="N277" i="80"/>
  <c r="O277" i="80"/>
  <c r="J277" i="80"/>
  <c r="K277" i="80"/>
  <c r="I260" i="73"/>
  <c r="D284" i="73"/>
  <c r="F283" i="73"/>
  <c r="C283" i="73"/>
  <c r="C284" i="73" s="1"/>
  <c r="B263" i="73"/>
  <c r="A263" i="73" s="1"/>
  <c r="G261" i="73"/>
  <c r="H261" i="73" s="1"/>
  <c r="I278" i="80"/>
  <c r="M278" i="80"/>
  <c r="H281" i="80"/>
  <c r="G281" i="80"/>
  <c r="F281" i="80"/>
  <c r="A280" i="80"/>
  <c r="D280" i="80" s="1"/>
  <c r="C282" i="80"/>
  <c r="E281" i="80"/>
  <c r="B281" i="80"/>
  <c r="E257" i="73"/>
  <c r="P277" i="80" l="1"/>
  <c r="J278" i="80"/>
  <c r="K278" i="80"/>
  <c r="L277" i="80"/>
  <c r="N278" i="80"/>
  <c r="O278" i="80"/>
  <c r="D285" i="73"/>
  <c r="F284" i="73"/>
  <c r="I261" i="73"/>
  <c r="G262" i="73"/>
  <c r="H262" i="73" s="1"/>
  <c r="B264" i="73"/>
  <c r="A264" i="73" s="1"/>
  <c r="I279" i="80"/>
  <c r="M279" i="80"/>
  <c r="H282" i="80"/>
  <c r="G282" i="80"/>
  <c r="F282" i="80"/>
  <c r="B282" i="80"/>
  <c r="C283" i="80"/>
  <c r="E282" i="80"/>
  <c r="A281" i="80"/>
  <c r="D281" i="80" s="1"/>
  <c r="E258" i="73"/>
  <c r="L278" i="80" l="1"/>
  <c r="N279" i="80"/>
  <c r="O279" i="80"/>
  <c r="P278" i="80"/>
  <c r="J279" i="80"/>
  <c r="K279" i="80"/>
  <c r="I262" i="73"/>
  <c r="D286" i="73"/>
  <c r="F285" i="73"/>
  <c r="C285" i="73"/>
  <c r="C286" i="73" s="1"/>
  <c r="B265" i="73"/>
  <c r="A265" i="73" s="1"/>
  <c r="G263" i="73"/>
  <c r="H263" i="73" s="1"/>
  <c r="I280" i="80"/>
  <c r="M280" i="80"/>
  <c r="H283" i="80"/>
  <c r="G283" i="80"/>
  <c r="F283" i="80"/>
  <c r="A282" i="80"/>
  <c r="D282" i="80" s="1"/>
  <c r="C284" i="80"/>
  <c r="E283" i="80"/>
  <c r="B283" i="80"/>
  <c r="E259" i="73"/>
  <c r="P279" i="80" l="1"/>
  <c r="K280" i="80"/>
  <c r="J280" i="80"/>
  <c r="N280" i="80"/>
  <c r="O280" i="80"/>
  <c r="L279" i="80"/>
  <c r="D287" i="73"/>
  <c r="F286" i="73"/>
  <c r="I263" i="73"/>
  <c r="G264" i="73"/>
  <c r="H264" i="73" s="1"/>
  <c r="B266" i="73"/>
  <c r="A266" i="73" s="1"/>
  <c r="I281" i="80"/>
  <c r="M281" i="80"/>
  <c r="H284" i="80"/>
  <c r="G284" i="80"/>
  <c r="F284" i="80"/>
  <c r="B284" i="80"/>
  <c r="C285" i="80"/>
  <c r="E284" i="80"/>
  <c r="A283" i="80"/>
  <c r="D283" i="80" s="1"/>
  <c r="E260" i="73"/>
  <c r="L280" i="80" l="1"/>
  <c r="P280" i="80"/>
  <c r="J281" i="80"/>
  <c r="K281" i="80"/>
  <c r="O281" i="80"/>
  <c r="N281" i="80"/>
  <c r="I264" i="73"/>
  <c r="D288" i="73"/>
  <c r="F287" i="73"/>
  <c r="C287" i="73"/>
  <c r="G265" i="73"/>
  <c r="H265" i="73" s="1"/>
  <c r="B267" i="73"/>
  <c r="A267" i="73" s="1"/>
  <c r="I282" i="80"/>
  <c r="M282" i="80"/>
  <c r="H285" i="80"/>
  <c r="G285" i="80"/>
  <c r="F285" i="80"/>
  <c r="A284" i="80"/>
  <c r="D284" i="80" s="1"/>
  <c r="C286" i="80"/>
  <c r="E285" i="80"/>
  <c r="B285" i="80"/>
  <c r="E261" i="73"/>
  <c r="L281" i="80" l="1"/>
  <c r="J282" i="80"/>
  <c r="K282" i="80"/>
  <c r="O282" i="80"/>
  <c r="N282" i="80"/>
  <c r="P281" i="80"/>
  <c r="C288" i="73"/>
  <c r="D289" i="73"/>
  <c r="F288" i="73"/>
  <c r="B268" i="73"/>
  <c r="A268" i="73" s="1"/>
  <c r="G266" i="73"/>
  <c r="H266" i="73" s="1"/>
  <c r="I265" i="73"/>
  <c r="I283" i="80"/>
  <c r="M283" i="80"/>
  <c r="B286" i="80"/>
  <c r="H286" i="80"/>
  <c r="G286" i="80"/>
  <c r="F286" i="80"/>
  <c r="C287" i="80"/>
  <c r="E286" i="80"/>
  <c r="A285" i="80"/>
  <c r="D285" i="80" s="1"/>
  <c r="E262" i="73"/>
  <c r="L282" i="80" l="1"/>
  <c r="K283" i="80"/>
  <c r="J283" i="80"/>
  <c r="O283" i="80"/>
  <c r="N283" i="80"/>
  <c r="P282" i="80"/>
  <c r="D290" i="73"/>
  <c r="F289" i="73"/>
  <c r="C289" i="73"/>
  <c r="C290" i="73" s="1"/>
  <c r="I266" i="73"/>
  <c r="G267" i="73"/>
  <c r="H267" i="73" s="1"/>
  <c r="B269" i="73"/>
  <c r="A269" i="73" s="1"/>
  <c r="I284" i="80"/>
  <c r="M284" i="80"/>
  <c r="H287" i="80"/>
  <c r="G287" i="80"/>
  <c r="F287" i="80"/>
  <c r="A286" i="80"/>
  <c r="D286" i="80" s="1"/>
  <c r="C288" i="80"/>
  <c r="E287" i="80"/>
  <c r="B287" i="80"/>
  <c r="E263" i="73"/>
  <c r="L283" i="80" l="1"/>
  <c r="J284" i="80"/>
  <c r="K284" i="80"/>
  <c r="N284" i="80"/>
  <c r="O284" i="80"/>
  <c r="P283" i="80"/>
  <c r="I267" i="73"/>
  <c r="D291" i="73"/>
  <c r="F290" i="73"/>
  <c r="G268" i="73"/>
  <c r="H268" i="73" s="1"/>
  <c r="B270" i="73"/>
  <c r="A270" i="73" s="1"/>
  <c r="I285" i="80"/>
  <c r="M285" i="80"/>
  <c r="B288" i="80"/>
  <c r="H288" i="80"/>
  <c r="G288" i="80"/>
  <c r="F288" i="80"/>
  <c r="C289" i="80"/>
  <c r="E288" i="80"/>
  <c r="A287" i="80"/>
  <c r="D287" i="80" s="1"/>
  <c r="E264" i="73"/>
  <c r="L284" i="80" l="1"/>
  <c r="P284" i="80"/>
  <c r="J285" i="80"/>
  <c r="K285" i="80"/>
  <c r="N285" i="80"/>
  <c r="O285" i="80"/>
  <c r="D292" i="73"/>
  <c r="F291" i="73"/>
  <c r="C291" i="73"/>
  <c r="C292" i="73" s="1"/>
  <c r="I268" i="73"/>
  <c r="G269" i="73"/>
  <c r="H269" i="73" s="1"/>
  <c r="B271" i="73"/>
  <c r="A271" i="73" s="1"/>
  <c r="I286" i="80"/>
  <c r="M286" i="80"/>
  <c r="H289" i="80"/>
  <c r="G289" i="80"/>
  <c r="F289" i="80"/>
  <c r="A288" i="80"/>
  <c r="D288" i="80" s="1"/>
  <c r="C290" i="80"/>
  <c r="E289" i="80"/>
  <c r="B289" i="80"/>
  <c r="E265" i="73"/>
  <c r="L285" i="80" l="1"/>
  <c r="P285" i="80"/>
  <c r="J286" i="80"/>
  <c r="K286" i="80"/>
  <c r="N286" i="80"/>
  <c r="O286" i="80"/>
  <c r="I269" i="73"/>
  <c r="D293" i="73"/>
  <c r="F292" i="73"/>
  <c r="G270" i="73"/>
  <c r="H270" i="73" s="1"/>
  <c r="B272" i="73"/>
  <c r="A272" i="73" s="1"/>
  <c r="I287" i="80"/>
  <c r="M287" i="80"/>
  <c r="H290" i="80"/>
  <c r="G290" i="80"/>
  <c r="F290" i="80"/>
  <c r="B290" i="80"/>
  <c r="C291" i="80"/>
  <c r="E290" i="80"/>
  <c r="A289" i="80"/>
  <c r="D289" i="80" s="1"/>
  <c r="E266" i="73"/>
  <c r="L286" i="80" l="1"/>
  <c r="P286" i="80"/>
  <c r="J287" i="80"/>
  <c r="K287" i="80"/>
  <c r="O287" i="80"/>
  <c r="N287" i="80"/>
  <c r="D294" i="73"/>
  <c r="F293" i="73"/>
  <c r="C293" i="73"/>
  <c r="C294" i="73" s="1"/>
  <c r="I270" i="73"/>
  <c r="G271" i="73"/>
  <c r="H271" i="73" s="1"/>
  <c r="B273" i="73"/>
  <c r="A273" i="73" s="1"/>
  <c r="I288" i="80"/>
  <c r="M288" i="80"/>
  <c r="H291" i="80"/>
  <c r="F291" i="80"/>
  <c r="G291" i="80"/>
  <c r="C292" i="80"/>
  <c r="E291" i="80"/>
  <c r="A290" i="80"/>
  <c r="D290" i="80" s="1"/>
  <c r="B291" i="80"/>
  <c r="E267" i="73"/>
  <c r="L287" i="80" l="1"/>
  <c r="J288" i="80"/>
  <c r="K288" i="80"/>
  <c r="N288" i="80"/>
  <c r="O288" i="80"/>
  <c r="P287" i="80"/>
  <c r="I271" i="73"/>
  <c r="D295" i="73"/>
  <c r="F294" i="73"/>
  <c r="G272" i="73"/>
  <c r="H272" i="73" s="1"/>
  <c r="I272" i="73"/>
  <c r="B274" i="73"/>
  <c r="A274" i="73" s="1"/>
  <c r="I289" i="80"/>
  <c r="M289" i="80"/>
  <c r="H292" i="80"/>
  <c r="G292" i="80"/>
  <c r="F292" i="80"/>
  <c r="B292" i="80"/>
  <c r="A291" i="80"/>
  <c r="D291" i="80" s="1"/>
  <c r="C293" i="80"/>
  <c r="E292" i="80"/>
  <c r="E268" i="73"/>
  <c r="L288" i="80" l="1"/>
  <c r="P288" i="80"/>
  <c r="O289" i="80"/>
  <c r="N289" i="80"/>
  <c r="J289" i="80"/>
  <c r="K289" i="80"/>
  <c r="D296" i="73"/>
  <c r="F295" i="73"/>
  <c r="C295" i="73"/>
  <c r="G273" i="73"/>
  <c r="H273" i="73" s="1"/>
  <c r="B275" i="73"/>
  <c r="A275" i="73" s="1"/>
  <c r="I290" i="80"/>
  <c r="M290" i="80"/>
  <c r="H293" i="80"/>
  <c r="G293" i="80"/>
  <c r="F293" i="80"/>
  <c r="A292" i="80"/>
  <c r="D292" i="80" s="1"/>
  <c r="C294" i="80"/>
  <c r="E293" i="80"/>
  <c r="B293" i="80"/>
  <c r="E269" i="73"/>
  <c r="L289" i="80" l="1"/>
  <c r="P289" i="80"/>
  <c r="J290" i="80"/>
  <c r="K290" i="80"/>
  <c r="N290" i="80"/>
  <c r="O290" i="80"/>
  <c r="C296" i="73"/>
  <c r="D297" i="73"/>
  <c r="F296" i="73"/>
  <c r="I273" i="73"/>
  <c r="G274" i="73"/>
  <c r="H274" i="73" s="1"/>
  <c r="B276" i="73"/>
  <c r="A276" i="73" s="1"/>
  <c r="I291" i="80"/>
  <c r="M291" i="80"/>
  <c r="H294" i="80"/>
  <c r="G294" i="80"/>
  <c r="F294" i="80"/>
  <c r="B294" i="80"/>
  <c r="C295" i="80"/>
  <c r="E294" i="80"/>
  <c r="A293" i="80"/>
  <c r="D293" i="80" s="1"/>
  <c r="E270" i="73"/>
  <c r="L290" i="80" l="1"/>
  <c r="K291" i="80"/>
  <c r="J291" i="80"/>
  <c r="P290" i="80"/>
  <c r="O291" i="80"/>
  <c r="N291" i="80"/>
  <c r="I274" i="73"/>
  <c r="D298" i="73"/>
  <c r="F297" i="73"/>
  <c r="C297" i="73"/>
  <c r="C298" i="73" s="1"/>
  <c r="G275" i="73"/>
  <c r="H275" i="73" s="1"/>
  <c r="B277" i="73"/>
  <c r="A277" i="73" s="1"/>
  <c r="I292" i="80"/>
  <c r="M292" i="80"/>
  <c r="H295" i="80"/>
  <c r="G295" i="80"/>
  <c r="F295" i="80"/>
  <c r="A294" i="80"/>
  <c r="D294" i="80" s="1"/>
  <c r="C296" i="80"/>
  <c r="E295" i="80"/>
  <c r="B295" i="80"/>
  <c r="E271" i="73"/>
  <c r="P291" i="80" l="1"/>
  <c r="J292" i="80"/>
  <c r="K292" i="80"/>
  <c r="N292" i="80"/>
  <c r="O292" i="80"/>
  <c r="L291" i="80"/>
  <c r="I275" i="73"/>
  <c r="D299" i="73"/>
  <c r="F298" i="73"/>
  <c r="G276" i="73"/>
  <c r="H276" i="73" s="1"/>
  <c r="B278" i="73"/>
  <c r="A278" i="73" s="1"/>
  <c r="I293" i="80"/>
  <c r="M293" i="80"/>
  <c r="H296" i="80"/>
  <c r="G296" i="80"/>
  <c r="F296" i="80"/>
  <c r="B296" i="80"/>
  <c r="C297" i="80"/>
  <c r="E296" i="80"/>
  <c r="A295" i="80"/>
  <c r="D295" i="80" s="1"/>
  <c r="E272" i="73"/>
  <c r="L292" i="80" l="1"/>
  <c r="J293" i="80"/>
  <c r="K293" i="80"/>
  <c r="P292" i="80"/>
  <c r="N293" i="80"/>
  <c r="O293" i="80"/>
  <c r="D300" i="73"/>
  <c r="F299" i="73"/>
  <c r="I276" i="73"/>
  <c r="C299" i="73"/>
  <c r="B279" i="73"/>
  <c r="A279" i="73" s="1"/>
  <c r="G277" i="73"/>
  <c r="H277" i="73" s="1"/>
  <c r="I294" i="80"/>
  <c r="M294" i="80"/>
  <c r="H297" i="80"/>
  <c r="G297" i="80"/>
  <c r="F297" i="80"/>
  <c r="C298" i="80"/>
  <c r="E297" i="80"/>
  <c r="A296" i="80"/>
  <c r="D296" i="80" s="1"/>
  <c r="B297" i="80"/>
  <c r="E273" i="73"/>
  <c r="L293" i="80" l="1"/>
  <c r="N294" i="80"/>
  <c r="O294" i="80"/>
  <c r="P293" i="80"/>
  <c r="J294" i="80"/>
  <c r="K294" i="80"/>
  <c r="C300" i="73"/>
  <c r="D301" i="73"/>
  <c r="F300" i="73"/>
  <c r="I277" i="73"/>
  <c r="G278" i="73"/>
  <c r="H278" i="73" s="1"/>
  <c r="B280" i="73"/>
  <c r="A280" i="73" s="1"/>
  <c r="I295" i="80"/>
  <c r="M295" i="80"/>
  <c r="B298" i="80"/>
  <c r="H298" i="80"/>
  <c r="G298" i="80"/>
  <c r="F298" i="80"/>
  <c r="A297" i="80"/>
  <c r="D297" i="80" s="1"/>
  <c r="C299" i="80"/>
  <c r="E298" i="80"/>
  <c r="E274" i="73"/>
  <c r="P294" i="80" l="1"/>
  <c r="J295" i="80"/>
  <c r="K295" i="80"/>
  <c r="N295" i="80"/>
  <c r="O295" i="80"/>
  <c r="L294" i="80"/>
  <c r="I278" i="73"/>
  <c r="D302" i="73"/>
  <c r="F301" i="73"/>
  <c r="C301" i="73"/>
  <c r="B281" i="73"/>
  <c r="A281" i="73" s="1"/>
  <c r="G279" i="73"/>
  <c r="H279" i="73" s="1"/>
  <c r="I296" i="80"/>
  <c r="M296" i="80"/>
  <c r="H299" i="80"/>
  <c r="G299" i="80"/>
  <c r="F299" i="80"/>
  <c r="A298" i="80"/>
  <c r="D298" i="80" s="1"/>
  <c r="C300" i="80"/>
  <c r="E299" i="80"/>
  <c r="B299" i="80"/>
  <c r="E275" i="73"/>
  <c r="C302" i="73" l="1"/>
  <c r="L295" i="80"/>
  <c r="P295" i="80"/>
  <c r="N296" i="80"/>
  <c r="O296" i="80"/>
  <c r="K296" i="80"/>
  <c r="J296" i="80"/>
  <c r="D303" i="73"/>
  <c r="F302" i="73"/>
  <c r="I279" i="73"/>
  <c r="G280" i="73"/>
  <c r="H280" i="73" s="1"/>
  <c r="B282" i="73"/>
  <c r="A282" i="73" s="1"/>
  <c r="I297" i="80"/>
  <c r="M297" i="80"/>
  <c r="B300" i="80"/>
  <c r="H300" i="80"/>
  <c r="G300" i="80"/>
  <c r="F300" i="80"/>
  <c r="C301" i="80"/>
  <c r="E300" i="80"/>
  <c r="A299" i="80"/>
  <c r="D299" i="80" s="1"/>
  <c r="E276" i="73"/>
  <c r="L296" i="80" l="1"/>
  <c r="P296" i="80"/>
  <c r="J297" i="80"/>
  <c r="K297" i="80"/>
  <c r="N297" i="80"/>
  <c r="O297" i="80"/>
  <c r="I280" i="73"/>
  <c r="D304" i="73"/>
  <c r="F303" i="73"/>
  <c r="C303" i="73"/>
  <c r="G281" i="73"/>
  <c r="H281" i="73" s="1"/>
  <c r="B283" i="73"/>
  <c r="A283" i="73" s="1"/>
  <c r="I298" i="80"/>
  <c r="M298" i="80"/>
  <c r="H301" i="80"/>
  <c r="G301" i="80"/>
  <c r="F301" i="80"/>
  <c r="A300" i="80"/>
  <c r="D300" i="80" s="1"/>
  <c r="C302" i="80"/>
  <c r="E301" i="80"/>
  <c r="B301" i="80"/>
  <c r="E277" i="73"/>
  <c r="L297" i="80" l="1"/>
  <c r="N298" i="80"/>
  <c r="O298" i="80"/>
  <c r="K298" i="80"/>
  <c r="J298" i="80"/>
  <c r="P297" i="80"/>
  <c r="C304" i="73"/>
  <c r="D305" i="73"/>
  <c r="F304" i="73"/>
  <c r="I281" i="73"/>
  <c r="G282" i="73"/>
  <c r="H282" i="73" s="1"/>
  <c r="I282" i="73"/>
  <c r="B284" i="73"/>
  <c r="A284" i="73" s="1"/>
  <c r="I299" i="80"/>
  <c r="M299" i="80"/>
  <c r="H302" i="80"/>
  <c r="G302" i="80"/>
  <c r="F302" i="80"/>
  <c r="B302" i="80"/>
  <c r="C303" i="80"/>
  <c r="E302" i="80"/>
  <c r="A301" i="80"/>
  <c r="D301" i="80" s="1"/>
  <c r="E278" i="73"/>
  <c r="P298" i="80" l="1"/>
  <c r="J299" i="80"/>
  <c r="K299" i="80"/>
  <c r="N299" i="80"/>
  <c r="O299" i="80"/>
  <c r="L298" i="80"/>
  <c r="D306" i="73"/>
  <c r="F305" i="73"/>
  <c r="C305" i="73"/>
  <c r="G283" i="73"/>
  <c r="H283" i="73" s="1"/>
  <c r="B285" i="73"/>
  <c r="A285" i="73" s="1"/>
  <c r="I300" i="80"/>
  <c r="M300" i="80"/>
  <c r="H303" i="80"/>
  <c r="G303" i="80"/>
  <c r="F303" i="80"/>
  <c r="C304" i="80"/>
  <c r="E303" i="80"/>
  <c r="A302" i="80"/>
  <c r="D302" i="80" s="1"/>
  <c r="B303" i="80"/>
  <c r="E279" i="73"/>
  <c r="L299" i="80" l="1"/>
  <c r="P299" i="80"/>
  <c r="J300" i="80"/>
  <c r="K300" i="80"/>
  <c r="N300" i="80"/>
  <c r="O300" i="80"/>
  <c r="C306" i="73"/>
  <c r="I283" i="73"/>
  <c r="D307" i="73"/>
  <c r="F306" i="73"/>
  <c r="G284" i="73"/>
  <c r="H284" i="73" s="1"/>
  <c r="B286" i="73"/>
  <c r="A286" i="73" s="1"/>
  <c r="I301" i="80"/>
  <c r="M301" i="80"/>
  <c r="B304" i="80"/>
  <c r="H304" i="80"/>
  <c r="G304" i="80"/>
  <c r="F304" i="80"/>
  <c r="A303" i="80"/>
  <c r="D303" i="80" s="1"/>
  <c r="C305" i="80"/>
  <c r="E304" i="80"/>
  <c r="E280" i="73"/>
  <c r="L300" i="80" l="1"/>
  <c r="P300" i="80"/>
  <c r="J301" i="80"/>
  <c r="K301" i="80"/>
  <c r="N301" i="80"/>
  <c r="O301" i="80"/>
  <c r="D308" i="73"/>
  <c r="F307" i="73"/>
  <c r="C307" i="73"/>
  <c r="I284" i="73"/>
  <c r="B287" i="73"/>
  <c r="A287" i="73" s="1"/>
  <c r="G285" i="73"/>
  <c r="H285" i="73" s="1"/>
  <c r="I302" i="80"/>
  <c r="M302" i="80"/>
  <c r="H305" i="80"/>
  <c r="G305" i="80"/>
  <c r="F305" i="80"/>
  <c r="A304" i="80"/>
  <c r="D304" i="80" s="1"/>
  <c r="C306" i="80"/>
  <c r="E305" i="80"/>
  <c r="B305" i="80"/>
  <c r="E281" i="73"/>
  <c r="L301" i="80" l="1"/>
  <c r="P301" i="80"/>
  <c r="J302" i="80"/>
  <c r="K302" i="80"/>
  <c r="N302" i="80"/>
  <c r="O302" i="80"/>
  <c r="C308" i="73"/>
  <c r="D309" i="73"/>
  <c r="F308" i="73"/>
  <c r="I285" i="73"/>
  <c r="G286" i="73"/>
  <c r="H286" i="73" s="1"/>
  <c r="B288" i="73"/>
  <c r="A288" i="73" s="1"/>
  <c r="I303" i="80"/>
  <c r="M303" i="80"/>
  <c r="H306" i="80"/>
  <c r="G306" i="80"/>
  <c r="F306" i="80"/>
  <c r="B306" i="80"/>
  <c r="C307" i="80"/>
  <c r="E306" i="80"/>
  <c r="A305" i="80"/>
  <c r="D305" i="80" s="1"/>
  <c r="E282" i="73"/>
  <c r="L302" i="80" l="1"/>
  <c r="P302" i="80"/>
  <c r="J303" i="80"/>
  <c r="K303" i="80"/>
  <c r="O303" i="80"/>
  <c r="N303" i="80"/>
  <c r="I286" i="73"/>
  <c r="D310" i="73"/>
  <c r="F309" i="73"/>
  <c r="C309" i="73"/>
  <c r="G287" i="73"/>
  <c r="H287" i="73" s="1"/>
  <c r="B289" i="73"/>
  <c r="A289" i="73" s="1"/>
  <c r="I304" i="80"/>
  <c r="M304" i="80"/>
  <c r="H307" i="80"/>
  <c r="G307" i="80"/>
  <c r="F307" i="80"/>
  <c r="A306" i="80"/>
  <c r="D306" i="80" s="1"/>
  <c r="C308" i="80"/>
  <c r="E307" i="80"/>
  <c r="B307" i="80"/>
  <c r="E283" i="73"/>
  <c r="L303" i="80" l="1"/>
  <c r="J304" i="80"/>
  <c r="K304" i="80"/>
  <c r="N304" i="80"/>
  <c r="O304" i="80"/>
  <c r="P303" i="80"/>
  <c r="I287" i="73"/>
  <c r="C310" i="73"/>
  <c r="D311" i="73"/>
  <c r="F310" i="73"/>
  <c r="G288" i="73"/>
  <c r="H288" i="73" s="1"/>
  <c r="B290" i="73"/>
  <c r="A290" i="73" s="1"/>
  <c r="I305" i="80"/>
  <c r="M305" i="80"/>
  <c r="H308" i="80"/>
  <c r="G308" i="80"/>
  <c r="F308" i="80"/>
  <c r="B308" i="80"/>
  <c r="C309" i="80"/>
  <c r="E308" i="80"/>
  <c r="A307" i="80"/>
  <c r="D307" i="80" s="1"/>
  <c r="E284" i="73"/>
  <c r="L304" i="80" l="1"/>
  <c r="P304" i="80"/>
  <c r="J305" i="80"/>
  <c r="K305" i="80"/>
  <c r="O305" i="80"/>
  <c r="N305" i="80"/>
  <c r="D312" i="73"/>
  <c r="F311" i="73"/>
  <c r="C311" i="73"/>
  <c r="I288" i="73"/>
  <c r="G289" i="73"/>
  <c r="H289" i="73" s="1"/>
  <c r="B291" i="73"/>
  <c r="A291" i="73" s="1"/>
  <c r="I306" i="80"/>
  <c r="M306" i="80"/>
  <c r="H309" i="80"/>
  <c r="G309" i="80"/>
  <c r="F309" i="80"/>
  <c r="C310" i="80"/>
  <c r="E309" i="80"/>
  <c r="A308" i="80"/>
  <c r="D308" i="80" s="1"/>
  <c r="B309" i="80"/>
  <c r="E285" i="73"/>
  <c r="L305" i="80" l="1"/>
  <c r="J306" i="80"/>
  <c r="K306" i="80"/>
  <c r="N306" i="80"/>
  <c r="O306" i="80"/>
  <c r="P305" i="80"/>
  <c r="C312" i="73"/>
  <c r="D313" i="73"/>
  <c r="F312" i="73"/>
  <c r="I289" i="73"/>
  <c r="G290" i="73"/>
  <c r="H290" i="73" s="1"/>
  <c r="B292" i="73"/>
  <c r="A292" i="73" s="1"/>
  <c r="I307" i="80"/>
  <c r="M307" i="80"/>
  <c r="H310" i="80"/>
  <c r="G310" i="80"/>
  <c r="F310" i="80"/>
  <c r="B310" i="80"/>
  <c r="A309" i="80"/>
  <c r="D309" i="80" s="1"/>
  <c r="C311" i="80"/>
  <c r="E310" i="80"/>
  <c r="E286" i="73"/>
  <c r="L306" i="80" l="1"/>
  <c r="P306" i="80"/>
  <c r="J307" i="80"/>
  <c r="K307" i="80"/>
  <c r="N307" i="80"/>
  <c r="O307" i="80"/>
  <c r="D314" i="73"/>
  <c r="F313" i="73"/>
  <c r="C313" i="73"/>
  <c r="I290" i="73"/>
  <c r="G291" i="73"/>
  <c r="H291" i="73" s="1"/>
  <c r="B293" i="73"/>
  <c r="A293" i="73" s="1"/>
  <c r="I308" i="80"/>
  <c r="M308" i="80"/>
  <c r="H311" i="80"/>
  <c r="G311" i="80"/>
  <c r="F311" i="80"/>
  <c r="A310" i="80"/>
  <c r="D310" i="80" s="1"/>
  <c r="C312" i="80"/>
  <c r="E311" i="80"/>
  <c r="B311" i="80"/>
  <c r="E287" i="73"/>
  <c r="L307" i="80" l="1"/>
  <c r="P307" i="80"/>
  <c r="J308" i="80"/>
  <c r="K308" i="80"/>
  <c r="N308" i="80"/>
  <c r="O308" i="80"/>
  <c r="C314" i="73"/>
  <c r="D315" i="73"/>
  <c r="F314" i="73"/>
  <c r="I291" i="73"/>
  <c r="G292" i="73"/>
  <c r="H292" i="73" s="1"/>
  <c r="B294" i="73"/>
  <c r="A294" i="73" s="1"/>
  <c r="I309" i="80"/>
  <c r="M309" i="80"/>
  <c r="B312" i="80"/>
  <c r="H312" i="80"/>
  <c r="G312" i="80"/>
  <c r="F312" i="80"/>
  <c r="C313" i="80"/>
  <c r="E312" i="80"/>
  <c r="A311" i="80"/>
  <c r="D311" i="80" s="1"/>
  <c r="E288" i="73"/>
  <c r="C315" i="73" l="1"/>
  <c r="L308" i="80"/>
  <c r="J309" i="80"/>
  <c r="K309" i="80"/>
  <c r="P308" i="80"/>
  <c r="N309" i="80"/>
  <c r="O309" i="80"/>
  <c r="I292" i="73"/>
  <c r="D316" i="73"/>
  <c r="C316" i="73" s="1"/>
  <c r="F315" i="73"/>
  <c r="G293" i="73"/>
  <c r="H293" i="73" s="1"/>
  <c r="B295" i="73"/>
  <c r="A295" i="73" s="1"/>
  <c r="I310" i="80"/>
  <c r="M310" i="80"/>
  <c r="H313" i="80"/>
  <c r="G313" i="80"/>
  <c r="F313" i="80"/>
  <c r="C314" i="80"/>
  <c r="E313" i="80"/>
  <c r="A312" i="80"/>
  <c r="D312" i="80" s="1"/>
  <c r="B313" i="80"/>
  <c r="E289" i="73"/>
  <c r="L309" i="80" l="1"/>
  <c r="N310" i="80"/>
  <c r="O310" i="80"/>
  <c r="P309" i="80"/>
  <c r="J310" i="80"/>
  <c r="K310" i="80"/>
  <c r="D317" i="73"/>
  <c r="F316" i="73"/>
  <c r="I293" i="73"/>
  <c r="G294" i="73"/>
  <c r="H294" i="73" s="1"/>
  <c r="I294" i="73"/>
  <c r="B296" i="73"/>
  <c r="A296" i="73" s="1"/>
  <c r="I311" i="80"/>
  <c r="M311" i="80"/>
  <c r="H314" i="80"/>
  <c r="G314" i="80"/>
  <c r="F314" i="80"/>
  <c r="B314" i="80"/>
  <c r="A313" i="80"/>
  <c r="D313" i="80" s="1"/>
  <c r="C315" i="80"/>
  <c r="E314" i="80"/>
  <c r="E290" i="73"/>
  <c r="P310" i="80" l="1"/>
  <c r="N311" i="80"/>
  <c r="O311" i="80"/>
  <c r="K311" i="80"/>
  <c r="J311" i="80"/>
  <c r="L310" i="80"/>
  <c r="D318" i="73"/>
  <c r="F317" i="73"/>
  <c r="C317" i="73"/>
  <c r="G295" i="73"/>
  <c r="H295" i="73" s="1"/>
  <c r="B297" i="73"/>
  <c r="A297" i="73" s="1"/>
  <c r="I312" i="80"/>
  <c r="M312" i="80"/>
  <c r="H315" i="80"/>
  <c r="G315" i="80"/>
  <c r="F315" i="80"/>
  <c r="A314" i="80"/>
  <c r="D314" i="80" s="1"/>
  <c r="C316" i="80"/>
  <c r="E315" i="80"/>
  <c r="B315" i="80"/>
  <c r="E291" i="73"/>
  <c r="L311" i="80" l="1"/>
  <c r="P311" i="80"/>
  <c r="J312" i="80"/>
  <c r="K312" i="80"/>
  <c r="O312" i="80"/>
  <c r="N312" i="80"/>
  <c r="C318" i="73"/>
  <c r="I295" i="73"/>
  <c r="D319" i="73"/>
  <c r="F318" i="73"/>
  <c r="B298" i="73"/>
  <c r="A298" i="73" s="1"/>
  <c r="G296" i="73"/>
  <c r="H296" i="73" s="1"/>
  <c r="I313" i="80"/>
  <c r="M313" i="80"/>
  <c r="B316" i="80"/>
  <c r="H316" i="80"/>
  <c r="G316" i="80"/>
  <c r="F316" i="80"/>
  <c r="C317" i="80"/>
  <c r="E316" i="80"/>
  <c r="A315" i="80"/>
  <c r="D315" i="80" s="1"/>
  <c r="E292" i="73"/>
  <c r="P312" i="80" l="1"/>
  <c r="J313" i="80"/>
  <c r="K313" i="80"/>
  <c r="L312" i="80"/>
  <c r="N313" i="80"/>
  <c r="O313" i="80"/>
  <c r="D320" i="73"/>
  <c r="F319" i="73"/>
  <c r="C319" i="73"/>
  <c r="C320" i="73" s="1"/>
  <c r="I296" i="73"/>
  <c r="G297" i="73"/>
  <c r="H297" i="73" s="1"/>
  <c r="B299" i="73"/>
  <c r="A299" i="73" s="1"/>
  <c r="I314" i="80"/>
  <c r="M314" i="80"/>
  <c r="H317" i="80"/>
  <c r="G317" i="80"/>
  <c r="F317" i="80"/>
  <c r="A316" i="80"/>
  <c r="D316" i="80" s="1"/>
  <c r="C318" i="80"/>
  <c r="E317" i="80"/>
  <c r="B317" i="80"/>
  <c r="E293" i="73"/>
  <c r="L313" i="80" l="1"/>
  <c r="J314" i="80"/>
  <c r="K314" i="80"/>
  <c r="N314" i="80"/>
  <c r="O314" i="80"/>
  <c r="P313" i="80"/>
  <c r="D321" i="73"/>
  <c r="F320" i="73"/>
  <c r="G298" i="73"/>
  <c r="H298" i="73" s="1"/>
  <c r="B300" i="73"/>
  <c r="A300" i="73" s="1"/>
  <c r="I297" i="73"/>
  <c r="I315" i="80"/>
  <c r="M315" i="80"/>
  <c r="H318" i="80"/>
  <c r="G318" i="80"/>
  <c r="F318" i="80"/>
  <c r="B318" i="80"/>
  <c r="C319" i="80"/>
  <c r="E318" i="80"/>
  <c r="A317" i="80"/>
  <c r="D317" i="80" s="1"/>
  <c r="E294" i="73"/>
  <c r="L314" i="80" l="1"/>
  <c r="P314" i="80"/>
  <c r="J315" i="80"/>
  <c r="K315" i="80"/>
  <c r="N315" i="80"/>
  <c r="O315" i="80"/>
  <c r="D322" i="73"/>
  <c r="F321" i="73"/>
  <c r="C321" i="73"/>
  <c r="G299" i="73"/>
  <c r="H299" i="73" s="1"/>
  <c r="B301" i="73"/>
  <c r="A301" i="73" s="1"/>
  <c r="I298" i="73"/>
  <c r="I316" i="80"/>
  <c r="M316" i="80"/>
  <c r="H319" i="80"/>
  <c r="G319" i="80"/>
  <c r="F319" i="80"/>
  <c r="A318" i="80"/>
  <c r="D318" i="80" s="1"/>
  <c r="C320" i="80"/>
  <c r="E319" i="80"/>
  <c r="B319" i="80"/>
  <c r="E295" i="73"/>
  <c r="L315" i="80" l="1"/>
  <c r="K316" i="80"/>
  <c r="J316" i="80"/>
  <c r="P315" i="80"/>
  <c r="O316" i="80"/>
  <c r="N316" i="80"/>
  <c r="C322" i="73"/>
  <c r="D323" i="73"/>
  <c r="F322" i="73"/>
  <c r="G300" i="73"/>
  <c r="H300" i="73" s="1"/>
  <c r="B302" i="73"/>
  <c r="A302" i="73" s="1"/>
  <c r="I299" i="73"/>
  <c r="I317" i="80"/>
  <c r="M317" i="80"/>
  <c r="B320" i="80"/>
  <c r="H320" i="80"/>
  <c r="G320" i="80"/>
  <c r="F320" i="80"/>
  <c r="C321" i="80"/>
  <c r="E320" i="80"/>
  <c r="A319" i="80"/>
  <c r="D319" i="80" s="1"/>
  <c r="E296" i="73"/>
  <c r="L316" i="80" l="1"/>
  <c r="P316" i="80"/>
  <c r="J317" i="80"/>
  <c r="K317" i="80"/>
  <c r="N317" i="80"/>
  <c r="O317" i="80"/>
  <c r="D324" i="73"/>
  <c r="F323" i="73"/>
  <c r="C323" i="73"/>
  <c r="G301" i="73"/>
  <c r="H301" i="73" s="1"/>
  <c r="B303" i="73"/>
  <c r="A303" i="73" s="1"/>
  <c r="I300" i="73"/>
  <c r="I318" i="80"/>
  <c r="M318" i="80"/>
  <c r="H321" i="80"/>
  <c r="G321" i="80"/>
  <c r="F321" i="80"/>
  <c r="A320" i="80"/>
  <c r="D320" i="80" s="1"/>
  <c r="C322" i="80"/>
  <c r="E321" i="80"/>
  <c r="B321" i="80"/>
  <c r="E297" i="73"/>
  <c r="L317" i="80" l="1"/>
  <c r="P317" i="80"/>
  <c r="J318" i="80"/>
  <c r="K318" i="80"/>
  <c r="O318" i="80"/>
  <c r="N318" i="80"/>
  <c r="C324" i="73"/>
  <c r="D325" i="73"/>
  <c r="F324" i="73"/>
  <c r="G302" i="73"/>
  <c r="H302" i="73" s="1"/>
  <c r="B304" i="73"/>
  <c r="A304" i="73" s="1"/>
  <c r="I301" i="73"/>
  <c r="I319" i="80"/>
  <c r="M319" i="80"/>
  <c r="H322" i="80"/>
  <c r="G322" i="80"/>
  <c r="F322" i="80"/>
  <c r="B322" i="80"/>
  <c r="C323" i="80"/>
  <c r="E322" i="80"/>
  <c r="A321" i="80"/>
  <c r="D321" i="80" s="1"/>
  <c r="E298" i="73"/>
  <c r="L318" i="80" l="1"/>
  <c r="J319" i="80"/>
  <c r="K319" i="80"/>
  <c r="O319" i="80"/>
  <c r="N319" i="80"/>
  <c r="P318" i="80"/>
  <c r="D326" i="73"/>
  <c r="F325" i="73"/>
  <c r="C325" i="73"/>
  <c r="C326" i="73" s="1"/>
  <c r="G303" i="73"/>
  <c r="H303" i="73" s="1"/>
  <c r="B305" i="73"/>
  <c r="A305" i="73" s="1"/>
  <c r="I302" i="73"/>
  <c r="I320" i="80"/>
  <c r="M320" i="80"/>
  <c r="H323" i="80"/>
  <c r="G323" i="80"/>
  <c r="F323" i="80"/>
  <c r="A322" i="80"/>
  <c r="D322" i="80" s="1"/>
  <c r="C324" i="80"/>
  <c r="E323" i="80"/>
  <c r="B323" i="80"/>
  <c r="E299" i="73"/>
  <c r="L319" i="80" l="1"/>
  <c r="N320" i="80"/>
  <c r="O320" i="80"/>
  <c r="J320" i="80"/>
  <c r="K320" i="80"/>
  <c r="P319" i="80"/>
  <c r="D327" i="73"/>
  <c r="F326" i="73"/>
  <c r="G304" i="73"/>
  <c r="H304" i="73" s="1"/>
  <c r="B306" i="73"/>
  <c r="A306" i="73" s="1"/>
  <c r="I303" i="73"/>
  <c r="I321" i="80"/>
  <c r="M321" i="80"/>
  <c r="B324" i="80"/>
  <c r="H324" i="80"/>
  <c r="G324" i="80"/>
  <c r="F324" i="80"/>
  <c r="C325" i="80"/>
  <c r="E324" i="80"/>
  <c r="A323" i="80"/>
  <c r="D323" i="80" s="1"/>
  <c r="E300" i="73"/>
  <c r="L320" i="80" l="1"/>
  <c r="P320" i="80"/>
  <c r="J321" i="80"/>
  <c r="K321" i="80"/>
  <c r="O321" i="80"/>
  <c r="N321" i="80"/>
  <c r="D328" i="73"/>
  <c r="F327" i="73"/>
  <c r="C327" i="73"/>
  <c r="C328" i="73" s="1"/>
  <c r="G305" i="73"/>
  <c r="H305" i="73" s="1"/>
  <c r="B307" i="73"/>
  <c r="A307" i="73" s="1"/>
  <c r="I304" i="73"/>
  <c r="I322" i="80"/>
  <c r="M322" i="80"/>
  <c r="H325" i="80"/>
  <c r="G325" i="80"/>
  <c r="F325" i="80"/>
  <c r="A324" i="80"/>
  <c r="D324" i="80" s="1"/>
  <c r="C326" i="80"/>
  <c r="E325" i="80"/>
  <c r="B325" i="80"/>
  <c r="E301" i="73"/>
  <c r="L321" i="80" l="1"/>
  <c r="P321" i="80"/>
  <c r="J322" i="80"/>
  <c r="K322" i="80"/>
  <c r="N322" i="80"/>
  <c r="O322" i="80"/>
  <c r="D329" i="73"/>
  <c r="F328" i="73"/>
  <c r="G306" i="73"/>
  <c r="H306" i="73" s="1"/>
  <c r="B308" i="73"/>
  <c r="A308" i="73" s="1"/>
  <c r="I305" i="73"/>
  <c r="I323" i="80"/>
  <c r="M323" i="80"/>
  <c r="H326" i="80"/>
  <c r="G326" i="80"/>
  <c r="F326" i="80"/>
  <c r="B326" i="80"/>
  <c r="C327" i="80"/>
  <c r="E326" i="80"/>
  <c r="A325" i="80"/>
  <c r="D325" i="80" s="1"/>
  <c r="E302" i="73"/>
  <c r="L322" i="80" l="1"/>
  <c r="P322" i="80"/>
  <c r="N323" i="80"/>
  <c r="O323" i="80"/>
  <c r="J323" i="80"/>
  <c r="K323" i="80"/>
  <c r="D330" i="73"/>
  <c r="F329" i="73"/>
  <c r="C329" i="73"/>
  <c r="C330" i="73" s="1"/>
  <c r="G307" i="73"/>
  <c r="H307" i="73" s="1"/>
  <c r="B309" i="73"/>
  <c r="A309" i="73" s="1"/>
  <c r="I306" i="73"/>
  <c r="I324" i="80"/>
  <c r="M324" i="80"/>
  <c r="H327" i="80"/>
  <c r="G327" i="80"/>
  <c r="F327" i="80"/>
  <c r="C328" i="80"/>
  <c r="E327" i="80"/>
  <c r="A326" i="80"/>
  <c r="D326" i="80" s="1"/>
  <c r="B327" i="80"/>
  <c r="E303" i="73"/>
  <c r="L323" i="80" l="1"/>
  <c r="P323" i="80"/>
  <c r="K324" i="80"/>
  <c r="J324" i="80"/>
  <c r="N324" i="80"/>
  <c r="O324" i="80"/>
  <c r="D331" i="73"/>
  <c r="F330" i="73"/>
  <c r="G308" i="73"/>
  <c r="H308" i="73" s="1"/>
  <c r="B310" i="73"/>
  <c r="A310" i="73" s="1"/>
  <c r="I307" i="73"/>
  <c r="I325" i="80"/>
  <c r="M325" i="80"/>
  <c r="B328" i="80"/>
  <c r="H328" i="80"/>
  <c r="G328" i="80"/>
  <c r="F328" i="80"/>
  <c r="A327" i="80"/>
  <c r="D327" i="80" s="1"/>
  <c r="C329" i="80"/>
  <c r="E328" i="80"/>
  <c r="E304" i="73"/>
  <c r="P324" i="80" l="1"/>
  <c r="J325" i="80"/>
  <c r="K325" i="80"/>
  <c r="L324" i="80"/>
  <c r="N325" i="80"/>
  <c r="O325" i="80"/>
  <c r="D332" i="73"/>
  <c r="F331" i="73"/>
  <c r="C331" i="73"/>
  <c r="C332" i="73" s="1"/>
  <c r="I308" i="73"/>
  <c r="G309" i="73"/>
  <c r="H309" i="73" s="1"/>
  <c r="B311" i="73"/>
  <c r="A311" i="73" s="1"/>
  <c r="I326" i="80"/>
  <c r="M326" i="80"/>
  <c r="H329" i="80"/>
  <c r="G329" i="80"/>
  <c r="F329" i="80"/>
  <c r="C330" i="80"/>
  <c r="E329" i="80"/>
  <c r="A328" i="80"/>
  <c r="D328" i="80" s="1"/>
  <c r="B329" i="80"/>
  <c r="E305" i="73"/>
  <c r="L325" i="80" l="1"/>
  <c r="N326" i="80"/>
  <c r="O326" i="80"/>
  <c r="K326" i="80"/>
  <c r="J326" i="80"/>
  <c r="P325" i="80"/>
  <c r="I309" i="73"/>
  <c r="D333" i="73"/>
  <c r="F332" i="73"/>
  <c r="G310" i="73"/>
  <c r="H310" i="73" s="1"/>
  <c r="B312" i="73"/>
  <c r="A312" i="73" s="1"/>
  <c r="I327" i="80"/>
  <c r="M327" i="80"/>
  <c r="B330" i="80"/>
  <c r="H330" i="80"/>
  <c r="G330" i="80"/>
  <c r="F330" i="80"/>
  <c r="A329" i="80"/>
  <c r="D329" i="80" s="1"/>
  <c r="C331" i="80"/>
  <c r="E330" i="80"/>
  <c r="E306" i="73"/>
  <c r="P326" i="80" l="1"/>
  <c r="J327" i="80"/>
  <c r="K327" i="80"/>
  <c r="N327" i="80"/>
  <c r="O327" i="80"/>
  <c r="L326" i="80"/>
  <c r="D334" i="73"/>
  <c r="F333" i="73"/>
  <c r="C333" i="73"/>
  <c r="C334" i="73" s="1"/>
  <c r="I310" i="73"/>
  <c r="G311" i="73"/>
  <c r="H311" i="73" s="1"/>
  <c r="B313" i="73"/>
  <c r="A313" i="73" s="1"/>
  <c r="I328" i="80"/>
  <c r="M328" i="80"/>
  <c r="H331" i="80"/>
  <c r="G331" i="80"/>
  <c r="F331" i="80"/>
  <c r="C332" i="80"/>
  <c r="E331" i="80"/>
  <c r="A330" i="80"/>
  <c r="D330" i="80" s="1"/>
  <c r="B331" i="80"/>
  <c r="E307" i="73"/>
  <c r="L327" i="80" l="1"/>
  <c r="P327" i="80"/>
  <c r="O328" i="80"/>
  <c r="N328" i="80"/>
  <c r="K328" i="80"/>
  <c r="J328" i="80"/>
  <c r="I311" i="73"/>
  <c r="D335" i="73"/>
  <c r="F334" i="73"/>
  <c r="G312" i="73"/>
  <c r="H312" i="73" s="1"/>
  <c r="B314" i="73"/>
  <c r="A314" i="73" s="1"/>
  <c r="I329" i="80"/>
  <c r="M329" i="80"/>
  <c r="H332" i="80"/>
  <c r="G332" i="80"/>
  <c r="F332" i="80"/>
  <c r="B332" i="80"/>
  <c r="A331" i="80"/>
  <c r="D331" i="80" s="1"/>
  <c r="C333" i="80"/>
  <c r="E332" i="80"/>
  <c r="E308" i="73"/>
  <c r="L328" i="80" l="1"/>
  <c r="N329" i="80"/>
  <c r="O329" i="80"/>
  <c r="J329" i="80"/>
  <c r="K329" i="80"/>
  <c r="P328" i="80"/>
  <c r="D336" i="73"/>
  <c r="F335" i="73"/>
  <c r="I312" i="73"/>
  <c r="C335" i="73"/>
  <c r="G313" i="73"/>
  <c r="H313" i="73" s="1"/>
  <c r="B315" i="73"/>
  <c r="A315" i="73" s="1"/>
  <c r="I330" i="80"/>
  <c r="M330" i="80"/>
  <c r="H333" i="80"/>
  <c r="G333" i="80"/>
  <c r="F333" i="80"/>
  <c r="C334" i="80"/>
  <c r="E333" i="80"/>
  <c r="A332" i="80"/>
  <c r="D332" i="80" s="1"/>
  <c r="B333" i="80"/>
  <c r="E309" i="73"/>
  <c r="L329" i="80" l="1"/>
  <c r="P329" i="80"/>
  <c r="N330" i="80"/>
  <c r="O330" i="80"/>
  <c r="J330" i="80"/>
  <c r="K330" i="80"/>
  <c r="C336" i="73"/>
  <c r="I313" i="73"/>
  <c r="D337" i="73"/>
  <c r="F336" i="73"/>
  <c r="G314" i="73"/>
  <c r="H314" i="73" s="1"/>
  <c r="B316" i="73"/>
  <c r="A316" i="73" s="1"/>
  <c r="I331" i="80"/>
  <c r="M331" i="80"/>
  <c r="B334" i="80"/>
  <c r="H334" i="80"/>
  <c r="G334" i="80"/>
  <c r="F334" i="80"/>
  <c r="A333" i="80"/>
  <c r="D333" i="80" s="1"/>
  <c r="C335" i="80"/>
  <c r="E334" i="80"/>
  <c r="E310" i="73"/>
  <c r="L330" i="80" l="1"/>
  <c r="P330" i="80"/>
  <c r="J331" i="80"/>
  <c r="K331" i="80"/>
  <c r="O331" i="80"/>
  <c r="N331" i="80"/>
  <c r="D338" i="73"/>
  <c r="F337" i="73"/>
  <c r="C337" i="73"/>
  <c r="C338" i="73" s="1"/>
  <c r="I314" i="73"/>
  <c r="G315" i="73"/>
  <c r="H315" i="73" s="1"/>
  <c r="B317" i="73"/>
  <c r="A317" i="73" s="1"/>
  <c r="I332" i="80"/>
  <c r="M332" i="80"/>
  <c r="H335" i="80"/>
  <c r="G335" i="80"/>
  <c r="F335" i="80"/>
  <c r="C336" i="80"/>
  <c r="E335" i="80"/>
  <c r="A334" i="80"/>
  <c r="D334" i="80" s="1"/>
  <c r="B335" i="80"/>
  <c r="E311" i="73"/>
  <c r="P331" i="80" l="1"/>
  <c r="L331" i="80"/>
  <c r="N332" i="80"/>
  <c r="O332" i="80"/>
  <c r="J332" i="80"/>
  <c r="K332" i="80"/>
  <c r="I315" i="73"/>
  <c r="D339" i="73"/>
  <c r="F338" i="73"/>
  <c r="G316" i="73"/>
  <c r="H316" i="73" s="1"/>
  <c r="B318" i="73"/>
  <c r="A318" i="73" s="1"/>
  <c r="I333" i="80"/>
  <c r="M333" i="80"/>
  <c r="B336" i="80"/>
  <c r="H336" i="80"/>
  <c r="G336" i="80"/>
  <c r="F336" i="80"/>
  <c r="A335" i="80"/>
  <c r="D335" i="80" s="1"/>
  <c r="C337" i="80"/>
  <c r="E336" i="80"/>
  <c r="E312" i="73"/>
  <c r="P332" i="80" l="1"/>
  <c r="J333" i="80"/>
  <c r="K333" i="80"/>
  <c r="N333" i="80"/>
  <c r="O333" i="80"/>
  <c r="L332" i="80"/>
  <c r="D340" i="73"/>
  <c r="F339" i="73"/>
  <c r="I316" i="73"/>
  <c r="C339" i="73"/>
  <c r="G317" i="73"/>
  <c r="H317" i="73" s="1"/>
  <c r="B319" i="73"/>
  <c r="A319" i="73" s="1"/>
  <c r="I334" i="80"/>
  <c r="M334" i="80"/>
  <c r="H337" i="80"/>
  <c r="G337" i="80"/>
  <c r="F337" i="80"/>
  <c r="C338" i="80"/>
  <c r="E337" i="80"/>
  <c r="A336" i="80"/>
  <c r="D336" i="80" s="1"/>
  <c r="B337" i="80"/>
  <c r="E313" i="73"/>
  <c r="L333" i="80" l="1"/>
  <c r="K334" i="80"/>
  <c r="J334" i="80"/>
  <c r="O334" i="80"/>
  <c r="N334" i="80"/>
  <c r="P333" i="80"/>
  <c r="C340" i="73"/>
  <c r="I317" i="73"/>
  <c r="D341" i="73"/>
  <c r="F340" i="73"/>
  <c r="G318" i="73"/>
  <c r="H318" i="73" s="1"/>
  <c r="B320" i="73"/>
  <c r="A320" i="73" s="1"/>
  <c r="I335" i="80"/>
  <c r="M335" i="80"/>
  <c r="B338" i="80"/>
  <c r="H338" i="80"/>
  <c r="G338" i="80"/>
  <c r="F338" i="80"/>
  <c r="A337" i="80"/>
  <c r="D337" i="80" s="1"/>
  <c r="C339" i="80"/>
  <c r="E338" i="80"/>
  <c r="E314" i="73"/>
  <c r="L334" i="80" l="1"/>
  <c r="J335" i="80"/>
  <c r="K335" i="80"/>
  <c r="O335" i="80"/>
  <c r="N335" i="80"/>
  <c r="P334" i="80"/>
  <c r="D342" i="73"/>
  <c r="F341" i="73"/>
  <c r="C341" i="73"/>
  <c r="G319" i="73"/>
  <c r="H319" i="73" s="1"/>
  <c r="B321" i="73"/>
  <c r="A321" i="73" s="1"/>
  <c r="I318" i="73"/>
  <c r="I336" i="80"/>
  <c r="M336" i="80"/>
  <c r="H339" i="80"/>
  <c r="G339" i="80"/>
  <c r="F339" i="80"/>
  <c r="C340" i="80"/>
  <c r="E339" i="80"/>
  <c r="A338" i="80"/>
  <c r="D338" i="80" s="1"/>
  <c r="B339" i="80"/>
  <c r="E315" i="73"/>
  <c r="L335" i="80" l="1"/>
  <c r="N336" i="80"/>
  <c r="O336" i="80"/>
  <c r="J336" i="80"/>
  <c r="K336" i="80"/>
  <c r="P335" i="80"/>
  <c r="C342" i="73"/>
  <c r="D343" i="73"/>
  <c r="F342" i="73"/>
  <c r="I319" i="73"/>
  <c r="G320" i="73"/>
  <c r="H320" i="73" s="1"/>
  <c r="B322" i="73"/>
  <c r="A322" i="73" s="1"/>
  <c r="I337" i="80"/>
  <c r="M337" i="80"/>
  <c r="B340" i="80"/>
  <c r="H340" i="80"/>
  <c r="G340" i="80"/>
  <c r="F340" i="80"/>
  <c r="A339" i="80"/>
  <c r="D339" i="80" s="1"/>
  <c r="C341" i="80"/>
  <c r="E340" i="80"/>
  <c r="E316" i="73"/>
  <c r="P336" i="80" l="1"/>
  <c r="J337" i="80"/>
  <c r="K337" i="80"/>
  <c r="O337" i="80"/>
  <c r="N337" i="80"/>
  <c r="L336" i="80"/>
  <c r="D344" i="73"/>
  <c r="F343" i="73"/>
  <c r="C343" i="73"/>
  <c r="C344" i="73" s="1"/>
  <c r="B323" i="73"/>
  <c r="A323" i="73" s="1"/>
  <c r="G321" i="73"/>
  <c r="H321" i="73" s="1"/>
  <c r="I320" i="73"/>
  <c r="I338" i="80"/>
  <c r="M338" i="80"/>
  <c r="H341" i="80"/>
  <c r="G341" i="80"/>
  <c r="F341" i="80"/>
  <c r="C342" i="80"/>
  <c r="E341" i="80"/>
  <c r="A340" i="80"/>
  <c r="D340" i="80" s="1"/>
  <c r="B341" i="80"/>
  <c r="E317" i="73"/>
  <c r="L337" i="80" l="1"/>
  <c r="P337" i="80"/>
  <c r="J338" i="80"/>
  <c r="K338" i="80"/>
  <c r="O338" i="80"/>
  <c r="N338" i="80"/>
  <c r="D345" i="73"/>
  <c r="F344" i="73"/>
  <c r="I321" i="73"/>
  <c r="G322" i="73"/>
  <c r="H322" i="73" s="1"/>
  <c r="B324" i="73"/>
  <c r="A324" i="73" s="1"/>
  <c r="I339" i="80"/>
  <c r="M339" i="80"/>
  <c r="B342" i="80"/>
  <c r="H342" i="80"/>
  <c r="G342" i="80"/>
  <c r="F342" i="80"/>
  <c r="A341" i="80"/>
  <c r="D341" i="80" s="1"/>
  <c r="C343" i="80"/>
  <c r="E342" i="80"/>
  <c r="E318" i="73"/>
  <c r="P338" i="80" l="1"/>
  <c r="L338" i="80"/>
  <c r="J339" i="80"/>
  <c r="K339" i="80"/>
  <c r="N339" i="80"/>
  <c r="O339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H343" i="80"/>
  <c r="G343" i="80"/>
  <c r="F343" i="80"/>
  <c r="C344" i="80"/>
  <c r="E343" i="80"/>
  <c r="A342" i="80"/>
  <c r="D342" i="80" s="1"/>
  <c r="B343" i="80"/>
  <c r="E319" i="73"/>
  <c r="L339" i="80" l="1"/>
  <c r="K340" i="80"/>
  <c r="J340" i="80"/>
  <c r="O340" i="80"/>
  <c r="N340" i="80"/>
  <c r="P339" i="80"/>
  <c r="D347" i="73"/>
  <c r="F346" i="73"/>
  <c r="I323" i="73"/>
  <c r="G324" i="73"/>
  <c r="H324" i="73" s="1"/>
  <c r="I324" i="73"/>
  <c r="B326" i="73"/>
  <c r="A326" i="73" s="1"/>
  <c r="I341" i="80"/>
  <c r="M341" i="80"/>
  <c r="B344" i="80"/>
  <c r="H344" i="80"/>
  <c r="G344" i="80"/>
  <c r="F344" i="80"/>
  <c r="A343" i="80"/>
  <c r="D343" i="80" s="1"/>
  <c r="C345" i="80"/>
  <c r="E344" i="80"/>
  <c r="E320" i="73"/>
  <c r="L340" i="80" l="1"/>
  <c r="P340" i="80"/>
  <c r="O341" i="80"/>
  <c r="N341" i="80"/>
  <c r="J341" i="80"/>
  <c r="K341" i="80"/>
  <c r="D348" i="73"/>
  <c r="F347" i="73"/>
  <c r="C347" i="73"/>
  <c r="B327" i="73"/>
  <c r="A327" i="73" s="1"/>
  <c r="G325" i="73"/>
  <c r="H325" i="73" s="1"/>
  <c r="I342" i="80"/>
  <c r="M342" i="80"/>
  <c r="H345" i="80"/>
  <c r="G345" i="80"/>
  <c r="F345" i="80"/>
  <c r="C346" i="80"/>
  <c r="E345" i="80"/>
  <c r="A344" i="80"/>
  <c r="D344" i="80" s="1"/>
  <c r="B345" i="80"/>
  <c r="E321" i="73"/>
  <c r="L341" i="80" l="1"/>
  <c r="J342" i="80"/>
  <c r="K342" i="80"/>
  <c r="P341" i="80"/>
  <c r="O342" i="80"/>
  <c r="N342" i="80"/>
  <c r="C348" i="73"/>
  <c r="D349" i="73"/>
  <c r="F348" i="73"/>
  <c r="I325" i="73"/>
  <c r="G326" i="73"/>
  <c r="H326" i="73" s="1"/>
  <c r="B328" i="73"/>
  <c r="A328" i="73" s="1"/>
  <c r="I343" i="80"/>
  <c r="M343" i="80"/>
  <c r="B346" i="80"/>
  <c r="H346" i="80"/>
  <c r="G346" i="80"/>
  <c r="F346" i="80"/>
  <c r="A345" i="80"/>
  <c r="D345" i="80" s="1"/>
  <c r="C347" i="80"/>
  <c r="E346" i="80"/>
  <c r="E322" i="73"/>
  <c r="L342" i="80" l="1"/>
  <c r="P342" i="80"/>
  <c r="K343" i="80"/>
  <c r="J343" i="80"/>
  <c r="O343" i="80"/>
  <c r="N343" i="80"/>
  <c r="C349" i="73"/>
  <c r="I326" i="73"/>
  <c r="D350" i="73"/>
  <c r="F349" i="73"/>
  <c r="B329" i="73"/>
  <c r="A329" i="73" s="1"/>
  <c r="G327" i="73"/>
  <c r="H327" i="73" s="1"/>
  <c r="I344" i="80"/>
  <c r="M344" i="80"/>
  <c r="H347" i="80"/>
  <c r="G347" i="80"/>
  <c r="F347" i="80"/>
  <c r="C348" i="80"/>
  <c r="E347" i="80"/>
  <c r="A346" i="80"/>
  <c r="D346" i="80" s="1"/>
  <c r="B347" i="80"/>
  <c r="E323" i="73"/>
  <c r="L343" i="80" l="1"/>
  <c r="P343" i="80"/>
  <c r="J344" i="80"/>
  <c r="K344" i="80"/>
  <c r="N344" i="80"/>
  <c r="O344" i="80"/>
  <c r="C350" i="73"/>
  <c r="D351" i="73"/>
  <c r="F350" i="73"/>
  <c r="I327" i="73"/>
  <c r="G328" i="73"/>
  <c r="H328" i="73" s="1"/>
  <c r="B330" i="73"/>
  <c r="A330" i="73" s="1"/>
  <c r="I345" i="80"/>
  <c r="M345" i="80"/>
  <c r="B348" i="80"/>
  <c r="H348" i="80"/>
  <c r="G348" i="80"/>
  <c r="F348" i="80"/>
  <c r="A347" i="80"/>
  <c r="D347" i="80" s="1"/>
  <c r="C349" i="80"/>
  <c r="E348" i="80"/>
  <c r="E324" i="73"/>
  <c r="L344" i="80" l="1"/>
  <c r="P344" i="80"/>
  <c r="J345" i="80"/>
  <c r="K345" i="80"/>
  <c r="N345" i="80"/>
  <c r="O345" i="80"/>
  <c r="C351" i="73"/>
  <c r="I328" i="73"/>
  <c r="D352" i="73"/>
  <c r="F351" i="73"/>
  <c r="B331" i="73"/>
  <c r="A331" i="73" s="1"/>
  <c r="G329" i="73"/>
  <c r="H329" i="73" s="1"/>
  <c r="I346" i="80"/>
  <c r="M346" i="80"/>
  <c r="H349" i="80"/>
  <c r="G349" i="80"/>
  <c r="F349" i="80"/>
  <c r="C350" i="80"/>
  <c r="E349" i="80"/>
  <c r="A348" i="80"/>
  <c r="D348" i="80" s="1"/>
  <c r="B349" i="80"/>
  <c r="E325" i="73"/>
  <c r="J346" i="80" l="1"/>
  <c r="K346" i="80"/>
  <c r="L345" i="80"/>
  <c r="N346" i="80"/>
  <c r="O346" i="80"/>
  <c r="P345" i="80"/>
  <c r="C352" i="73"/>
  <c r="D353" i="73"/>
  <c r="F352" i="73"/>
  <c r="I329" i="73"/>
  <c r="G330" i="73"/>
  <c r="H330" i="73" s="1"/>
  <c r="B332" i="73"/>
  <c r="A332" i="73" s="1"/>
  <c r="I347" i="80"/>
  <c r="M347" i="80"/>
  <c r="H350" i="80"/>
  <c r="G350" i="80"/>
  <c r="F350" i="80"/>
  <c r="B350" i="80"/>
  <c r="A349" i="80"/>
  <c r="D349" i="80" s="1"/>
  <c r="C351" i="80"/>
  <c r="E350" i="80"/>
  <c r="E326" i="73"/>
  <c r="P346" i="80" l="1"/>
  <c r="J347" i="80"/>
  <c r="K347" i="80"/>
  <c r="L346" i="80"/>
  <c r="N347" i="80"/>
  <c r="O347" i="80"/>
  <c r="D354" i="73"/>
  <c r="F353" i="73"/>
  <c r="C353" i="73"/>
  <c r="C354" i="73" s="1"/>
  <c r="B333" i="73"/>
  <c r="A333" i="73" s="1"/>
  <c r="I330" i="73"/>
  <c r="G331" i="73"/>
  <c r="H331" i="73" s="1"/>
  <c r="I348" i="80"/>
  <c r="M348" i="80"/>
  <c r="H351" i="80"/>
  <c r="G351" i="80"/>
  <c r="F351" i="80"/>
  <c r="C352" i="80"/>
  <c r="E351" i="80"/>
  <c r="A350" i="80"/>
  <c r="D350" i="80" s="1"/>
  <c r="B351" i="80"/>
  <c r="E327" i="73"/>
  <c r="O348" i="80" l="1"/>
  <c r="N348" i="80"/>
  <c r="L347" i="80"/>
  <c r="K348" i="80"/>
  <c r="J348" i="80"/>
  <c r="P347" i="80"/>
  <c r="D355" i="73"/>
  <c r="F354" i="73"/>
  <c r="I331" i="73"/>
  <c r="G332" i="73"/>
  <c r="H332" i="73" s="1"/>
  <c r="B334" i="73"/>
  <c r="A334" i="73" s="1"/>
  <c r="I349" i="80"/>
  <c r="M349" i="80"/>
  <c r="B352" i="80"/>
  <c r="H352" i="80"/>
  <c r="G352" i="80"/>
  <c r="F352" i="80"/>
  <c r="A351" i="80"/>
  <c r="D351" i="80" s="1"/>
  <c r="C353" i="80"/>
  <c r="E352" i="80"/>
  <c r="E328" i="73"/>
  <c r="L348" i="80" l="1"/>
  <c r="P348" i="80"/>
  <c r="N349" i="80"/>
  <c r="O349" i="80"/>
  <c r="J349" i="80"/>
  <c r="K349" i="80"/>
  <c r="D356" i="73"/>
  <c r="F355" i="73"/>
  <c r="C355" i="73"/>
  <c r="I332" i="73"/>
  <c r="G333" i="73"/>
  <c r="H333" i="73" s="1"/>
  <c r="B335" i="73"/>
  <c r="A335" i="73" s="1"/>
  <c r="I350" i="80"/>
  <c r="M350" i="80"/>
  <c r="H353" i="80"/>
  <c r="G353" i="80"/>
  <c r="F353" i="80"/>
  <c r="A352" i="80"/>
  <c r="D352" i="80" s="1"/>
  <c r="C354" i="80"/>
  <c r="E353" i="80"/>
  <c r="B353" i="80"/>
  <c r="E329" i="73"/>
  <c r="P349" i="80" l="1"/>
  <c r="J350" i="80"/>
  <c r="K350" i="80"/>
  <c r="L349" i="80"/>
  <c r="N350" i="80"/>
  <c r="O350" i="80"/>
  <c r="C356" i="73"/>
  <c r="C357" i="73" s="1"/>
  <c r="D357" i="73"/>
  <c r="F356" i="73"/>
  <c r="I333" i="73"/>
  <c r="G334" i="73"/>
  <c r="H334" i="73" s="1"/>
  <c r="B336" i="73"/>
  <c r="A336" i="73" s="1"/>
  <c r="I351" i="80"/>
  <c r="M351" i="80"/>
  <c r="B354" i="80"/>
  <c r="H354" i="80"/>
  <c r="G354" i="80"/>
  <c r="F354" i="80"/>
  <c r="C355" i="80"/>
  <c r="E354" i="80"/>
  <c r="A353" i="80"/>
  <c r="D353" i="80" s="1"/>
  <c r="E330" i="73"/>
  <c r="L350" i="80" l="1"/>
  <c r="J351" i="80"/>
  <c r="K351" i="80"/>
  <c r="P350" i="80"/>
  <c r="O351" i="80"/>
  <c r="N351" i="80"/>
  <c r="D358" i="73"/>
  <c r="C358" i="73" s="1"/>
  <c r="F357" i="73"/>
  <c r="I334" i="73"/>
  <c r="G335" i="73"/>
  <c r="H335" i="73" s="1"/>
  <c r="B337" i="73"/>
  <c r="A337" i="73" s="1"/>
  <c r="I352" i="80"/>
  <c r="M352" i="80"/>
  <c r="H355" i="80"/>
  <c r="G355" i="80"/>
  <c r="F355" i="80"/>
  <c r="C356" i="80"/>
  <c r="E355" i="80"/>
  <c r="A354" i="80"/>
  <c r="D354" i="80" s="1"/>
  <c r="B355" i="80"/>
  <c r="E331" i="73"/>
  <c r="L351" i="80" l="1"/>
  <c r="P351" i="80"/>
  <c r="N352" i="80"/>
  <c r="O352" i="80"/>
  <c r="J352" i="80"/>
  <c r="K352" i="80"/>
  <c r="D359" i="73"/>
  <c r="F358" i="73"/>
  <c r="I335" i="73"/>
  <c r="B338" i="73"/>
  <c r="A338" i="73" s="1"/>
  <c r="G336" i="73"/>
  <c r="H336" i="73" s="1"/>
  <c r="I353" i="80"/>
  <c r="M353" i="80"/>
  <c r="B356" i="80"/>
  <c r="H356" i="80"/>
  <c r="G356" i="80"/>
  <c r="F356" i="80"/>
  <c r="A355" i="80"/>
  <c r="D355" i="80" s="1"/>
  <c r="C357" i="80"/>
  <c r="E356" i="80"/>
  <c r="E332" i="73"/>
  <c r="P352" i="80" l="1"/>
  <c r="K353" i="80"/>
  <c r="J353" i="80"/>
  <c r="O353" i="80"/>
  <c r="N353" i="80"/>
  <c r="L352" i="80"/>
  <c r="D360" i="73"/>
  <c r="F359" i="73"/>
  <c r="C359" i="73"/>
  <c r="I336" i="73"/>
  <c r="G337" i="73"/>
  <c r="H337" i="73" s="1"/>
  <c r="B339" i="73"/>
  <c r="A339" i="73" s="1"/>
  <c r="I354" i="80"/>
  <c r="M354" i="80"/>
  <c r="H357" i="80"/>
  <c r="G357" i="80"/>
  <c r="F357" i="80"/>
  <c r="A356" i="80"/>
  <c r="D356" i="80" s="1"/>
  <c r="C358" i="80"/>
  <c r="E357" i="80"/>
  <c r="B357" i="80"/>
  <c r="E333" i="73"/>
  <c r="P353" i="80" l="1"/>
  <c r="K354" i="80"/>
  <c r="J354" i="80"/>
  <c r="O354" i="80"/>
  <c r="N354" i="80"/>
  <c r="L353" i="80"/>
  <c r="C360" i="73"/>
  <c r="D361" i="73"/>
  <c r="F360" i="73"/>
  <c r="I337" i="73"/>
  <c r="G338" i="73"/>
  <c r="H338" i="73" s="1"/>
  <c r="B340" i="73"/>
  <c r="A340" i="73" s="1"/>
  <c r="I355" i="80"/>
  <c r="M355" i="80"/>
  <c r="B358" i="80"/>
  <c r="G358" i="80"/>
  <c r="H358" i="80"/>
  <c r="F358" i="80"/>
  <c r="C359" i="80"/>
  <c r="E358" i="80"/>
  <c r="A357" i="80"/>
  <c r="D357" i="80" s="1"/>
  <c r="E334" i="73"/>
  <c r="L354" i="80" l="1"/>
  <c r="O355" i="80"/>
  <c r="N355" i="80"/>
  <c r="J355" i="80"/>
  <c r="K355" i="80"/>
  <c r="P354" i="80"/>
  <c r="D362" i="73"/>
  <c r="F361" i="73"/>
  <c r="C361" i="73"/>
  <c r="C362" i="73" s="1"/>
  <c r="I338" i="73"/>
  <c r="G339" i="73"/>
  <c r="H339" i="73" s="1"/>
  <c r="B341" i="73"/>
  <c r="A341" i="73" s="1"/>
  <c r="I356" i="80"/>
  <c r="M356" i="80"/>
  <c r="H359" i="80"/>
  <c r="G359" i="80"/>
  <c r="F359" i="80"/>
  <c r="A358" i="80"/>
  <c r="D358" i="80" s="1"/>
  <c r="C360" i="80"/>
  <c r="E359" i="80"/>
  <c r="B359" i="80"/>
  <c r="E335" i="73"/>
  <c r="P355" i="80" l="1"/>
  <c r="N356" i="80"/>
  <c r="O356" i="80"/>
  <c r="L355" i="80"/>
  <c r="J356" i="80"/>
  <c r="K356" i="80"/>
  <c r="I339" i="73"/>
  <c r="D363" i="73"/>
  <c r="F362" i="73"/>
  <c r="G340" i="73"/>
  <c r="H340" i="73" s="1"/>
  <c r="B342" i="73"/>
  <c r="A342" i="73" s="1"/>
  <c r="B360" i="80"/>
  <c r="I357" i="80"/>
  <c r="M357" i="80"/>
  <c r="H360" i="80"/>
  <c r="G360" i="80"/>
  <c r="F360" i="80"/>
  <c r="C361" i="80"/>
  <c r="E360" i="80"/>
  <c r="A359" i="80"/>
  <c r="D359" i="80" s="1"/>
  <c r="E336" i="73"/>
  <c r="P356" i="80" l="1"/>
  <c r="J357" i="80"/>
  <c r="K357" i="80"/>
  <c r="N357" i="80"/>
  <c r="O357" i="80"/>
  <c r="L356" i="80"/>
  <c r="D364" i="73"/>
  <c r="F363" i="73"/>
  <c r="I340" i="73"/>
  <c r="C363" i="73"/>
  <c r="B343" i="73"/>
  <c r="A343" i="73" s="1"/>
  <c r="G341" i="73"/>
  <c r="H341" i="73" s="1"/>
  <c r="I358" i="80"/>
  <c r="M358" i="80"/>
  <c r="H361" i="80"/>
  <c r="G361" i="80"/>
  <c r="F361" i="80"/>
  <c r="A360" i="80"/>
  <c r="D360" i="80" s="1"/>
  <c r="C362" i="80"/>
  <c r="E361" i="80"/>
  <c r="B361" i="80"/>
  <c r="E337" i="73"/>
  <c r="L357" i="80" l="1"/>
  <c r="J358" i="80"/>
  <c r="K358" i="80"/>
  <c r="P357" i="80"/>
  <c r="N358" i="80"/>
  <c r="O358" i="80"/>
  <c r="C364" i="73"/>
  <c r="D365" i="73"/>
  <c r="F364" i="73"/>
  <c r="I341" i="73"/>
  <c r="G342" i="73"/>
  <c r="H342" i="73" s="1"/>
  <c r="B344" i="73"/>
  <c r="A344" i="73" s="1"/>
  <c r="I359" i="80"/>
  <c r="M359" i="80"/>
  <c r="H362" i="80"/>
  <c r="G362" i="80"/>
  <c r="F362" i="80"/>
  <c r="B362" i="80"/>
  <c r="C363" i="80"/>
  <c r="E362" i="80"/>
  <c r="A361" i="80"/>
  <c r="D361" i="80" s="1"/>
  <c r="E338" i="73"/>
  <c r="L358" i="80" l="1"/>
  <c r="N359" i="80"/>
  <c r="O359" i="80"/>
  <c r="J359" i="80"/>
  <c r="K359" i="80"/>
  <c r="P358" i="80"/>
  <c r="D366" i="73"/>
  <c r="F365" i="73"/>
  <c r="C365" i="73"/>
  <c r="I342" i="73"/>
  <c r="G343" i="73"/>
  <c r="H343" i="73" s="1"/>
  <c r="B345" i="73"/>
  <c r="A345" i="73" s="1"/>
  <c r="I360" i="80"/>
  <c r="M360" i="80"/>
  <c r="H363" i="80"/>
  <c r="G363" i="80"/>
  <c r="F363" i="80"/>
  <c r="C364" i="80"/>
  <c r="E363" i="80"/>
  <c r="A362" i="80"/>
  <c r="D362" i="80" s="1"/>
  <c r="B363" i="80"/>
  <c r="E339" i="73"/>
  <c r="C366" i="73" l="1"/>
  <c r="O360" i="80"/>
  <c r="N360" i="80"/>
  <c r="P359" i="80"/>
  <c r="K360" i="80"/>
  <c r="J360" i="80"/>
  <c r="L359" i="80"/>
  <c r="D367" i="73"/>
  <c r="F366" i="73"/>
  <c r="I343" i="73"/>
  <c r="G344" i="73"/>
  <c r="H344" i="73" s="1"/>
  <c r="B346" i="73"/>
  <c r="A346" i="73" s="1"/>
  <c r="I361" i="80"/>
  <c r="M361" i="80"/>
  <c r="H364" i="80"/>
  <c r="G364" i="80"/>
  <c r="F364" i="80"/>
  <c r="B364" i="80"/>
  <c r="A363" i="80"/>
  <c r="D363" i="80" s="1"/>
  <c r="C365" i="80"/>
  <c r="E364" i="80"/>
  <c r="E340" i="73"/>
  <c r="P360" i="80" l="1"/>
  <c r="L360" i="80"/>
  <c r="K361" i="80"/>
  <c r="J361" i="80"/>
  <c r="N361" i="80"/>
  <c r="O361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H365" i="80"/>
  <c r="G365" i="80"/>
  <c r="F365" i="80"/>
  <c r="C366" i="80"/>
  <c r="E365" i="80"/>
  <c r="A364" i="80"/>
  <c r="D364" i="80" s="1"/>
  <c r="B365" i="80"/>
  <c r="E341" i="73"/>
  <c r="P361" i="80" l="1"/>
  <c r="J362" i="80"/>
  <c r="K362" i="80"/>
  <c r="N362" i="80"/>
  <c r="O362" i="80"/>
  <c r="L361" i="80"/>
  <c r="D369" i="73"/>
  <c r="F368" i="73"/>
  <c r="I345" i="73"/>
  <c r="G346" i="73"/>
  <c r="H346" i="73" s="1"/>
  <c r="I346" i="73"/>
  <c r="B348" i="73"/>
  <c r="A348" i="73" s="1"/>
  <c r="I363" i="80"/>
  <c r="M363" i="80"/>
  <c r="B366" i="80"/>
  <c r="H366" i="80"/>
  <c r="G366" i="80"/>
  <c r="F366" i="80"/>
  <c r="A365" i="80"/>
  <c r="D365" i="80" s="1"/>
  <c r="C367" i="80"/>
  <c r="E366" i="80"/>
  <c r="E342" i="73"/>
  <c r="N363" i="80" l="1"/>
  <c r="O363" i="80"/>
  <c r="L362" i="80"/>
  <c r="P362" i="80"/>
  <c r="J363" i="80"/>
  <c r="K363" i="80"/>
  <c r="D370" i="73"/>
  <c r="F369" i="73"/>
  <c r="C369" i="73"/>
  <c r="B349" i="73"/>
  <c r="A349" i="73" s="1"/>
  <c r="G347" i="73"/>
  <c r="H347" i="73" s="1"/>
  <c r="I364" i="80"/>
  <c r="M364" i="80"/>
  <c r="H367" i="80"/>
  <c r="G367" i="80"/>
  <c r="F367" i="80"/>
  <c r="C368" i="80"/>
  <c r="E367" i="80"/>
  <c r="A366" i="80"/>
  <c r="D366" i="80" s="1"/>
  <c r="B367" i="80"/>
  <c r="E343" i="73"/>
  <c r="N364" i="80" l="1"/>
  <c r="O364" i="80"/>
  <c r="L363" i="80"/>
  <c r="P363" i="80"/>
  <c r="J364" i="80"/>
  <c r="K364" i="80"/>
  <c r="C370" i="73"/>
  <c r="D371" i="73"/>
  <c r="F370" i="73"/>
  <c r="I347" i="73"/>
  <c r="G348" i="73"/>
  <c r="H348" i="73" s="1"/>
  <c r="I348" i="73"/>
  <c r="B350" i="73"/>
  <c r="A350" i="73" s="1"/>
  <c r="I365" i="80"/>
  <c r="M365" i="80"/>
  <c r="B368" i="80"/>
  <c r="H368" i="80"/>
  <c r="G368" i="80"/>
  <c r="F368" i="80"/>
  <c r="A367" i="80"/>
  <c r="D367" i="80" s="1"/>
  <c r="C369" i="80"/>
  <c r="E368" i="80"/>
  <c r="E344" i="73"/>
  <c r="L364" i="80" l="1"/>
  <c r="P364" i="80"/>
  <c r="K365" i="80"/>
  <c r="J365" i="80"/>
  <c r="N365" i="80"/>
  <c r="O365" i="80"/>
  <c r="D372" i="73"/>
  <c r="F371" i="73"/>
  <c r="C371" i="73"/>
  <c r="C372" i="73" s="1"/>
  <c r="B351" i="73"/>
  <c r="A351" i="73" s="1"/>
  <c r="G349" i="73"/>
  <c r="H349" i="73" s="1"/>
  <c r="I366" i="80"/>
  <c r="M366" i="80"/>
  <c r="H369" i="80"/>
  <c r="G369" i="80"/>
  <c r="F369" i="80"/>
  <c r="A368" i="80"/>
  <c r="D368" i="80" s="1"/>
  <c r="C370" i="80"/>
  <c r="E369" i="80"/>
  <c r="B369" i="80"/>
  <c r="E345" i="73"/>
  <c r="L365" i="80" l="1"/>
  <c r="P365" i="80"/>
  <c r="K366" i="80"/>
  <c r="J366" i="80"/>
  <c r="O366" i="80"/>
  <c r="N366" i="80"/>
  <c r="D373" i="73"/>
  <c r="F372" i="73"/>
  <c r="I349" i="73"/>
  <c r="G350" i="73"/>
  <c r="H350" i="73" s="1"/>
  <c r="I350" i="73"/>
  <c r="B352" i="73"/>
  <c r="A352" i="73" s="1"/>
  <c r="B370" i="80"/>
  <c r="I367" i="80"/>
  <c r="M367" i="80"/>
  <c r="H370" i="80"/>
  <c r="G370" i="80"/>
  <c r="F370" i="80"/>
  <c r="C371" i="80"/>
  <c r="E370" i="80"/>
  <c r="A369" i="80"/>
  <c r="D369" i="80" s="1"/>
  <c r="E346" i="73"/>
  <c r="L366" i="80" l="1"/>
  <c r="K367" i="80"/>
  <c r="J367" i="80"/>
  <c r="N367" i="80"/>
  <c r="O367" i="80"/>
  <c r="P366" i="80"/>
  <c r="D374" i="73"/>
  <c r="F373" i="73"/>
  <c r="C373" i="73"/>
  <c r="C374" i="73" s="1"/>
  <c r="G351" i="73"/>
  <c r="H351" i="73" s="1"/>
  <c r="B353" i="73"/>
  <c r="A353" i="73" s="1"/>
  <c r="I368" i="80"/>
  <c r="M368" i="80"/>
  <c r="H371" i="80"/>
  <c r="G371" i="80"/>
  <c r="F371" i="80"/>
  <c r="A370" i="80"/>
  <c r="D370" i="80" s="1"/>
  <c r="C372" i="80"/>
  <c r="E371" i="80"/>
  <c r="B371" i="80"/>
  <c r="E347" i="73"/>
  <c r="L367" i="80" l="1"/>
  <c r="J368" i="80"/>
  <c r="K368" i="80"/>
  <c r="P367" i="80"/>
  <c r="N368" i="80"/>
  <c r="O368" i="80"/>
  <c r="D375" i="73"/>
  <c r="F374" i="73"/>
  <c r="G352" i="73"/>
  <c r="H352" i="73" s="1"/>
  <c r="B354" i="73"/>
  <c r="A354" i="73" s="1"/>
  <c r="I351" i="73"/>
  <c r="I369" i="80"/>
  <c r="M369" i="80"/>
  <c r="B372" i="80"/>
  <c r="H372" i="80"/>
  <c r="G372" i="80"/>
  <c r="F372" i="80"/>
  <c r="C373" i="80"/>
  <c r="E372" i="80"/>
  <c r="A371" i="80"/>
  <c r="D371" i="80" s="1"/>
  <c r="E348" i="73"/>
  <c r="L368" i="80" l="1"/>
  <c r="J369" i="80"/>
  <c r="K369" i="80"/>
  <c r="O369" i="80"/>
  <c r="N369" i="80"/>
  <c r="P368" i="80"/>
  <c r="D376" i="73"/>
  <c r="F375" i="73"/>
  <c r="C375" i="73"/>
  <c r="C376" i="73" s="1"/>
  <c r="I352" i="73"/>
  <c r="G353" i="73"/>
  <c r="H353" i="73" s="1"/>
  <c r="B355" i="73"/>
  <c r="A355" i="73" s="1"/>
  <c r="I370" i="80"/>
  <c r="M370" i="80"/>
  <c r="H373" i="80"/>
  <c r="G373" i="80"/>
  <c r="F373" i="80"/>
  <c r="A372" i="80"/>
  <c r="D372" i="80" s="1"/>
  <c r="C374" i="80"/>
  <c r="E373" i="80"/>
  <c r="B373" i="80"/>
  <c r="E349" i="73"/>
  <c r="L369" i="80" l="1"/>
  <c r="O370" i="80"/>
  <c r="N370" i="80"/>
  <c r="K370" i="80"/>
  <c r="J370" i="80"/>
  <c r="P369" i="80"/>
  <c r="I353" i="73"/>
  <c r="D377" i="73"/>
  <c r="F376" i="73"/>
  <c r="G354" i="73"/>
  <c r="H354" i="73" s="1"/>
  <c r="B356" i="73"/>
  <c r="A356" i="73" s="1"/>
  <c r="I371" i="80"/>
  <c r="M371" i="80"/>
  <c r="B374" i="80"/>
  <c r="H374" i="80"/>
  <c r="G374" i="80"/>
  <c r="F374" i="80"/>
  <c r="C375" i="80"/>
  <c r="E374" i="80"/>
  <c r="A373" i="80"/>
  <c r="D373" i="80" s="1"/>
  <c r="E350" i="73"/>
  <c r="L370" i="80" l="1"/>
  <c r="P370" i="80"/>
  <c r="J371" i="80"/>
  <c r="K371" i="80"/>
  <c r="N371" i="80"/>
  <c r="O371" i="80"/>
  <c r="D378" i="73"/>
  <c r="F377" i="73"/>
  <c r="C377" i="73"/>
  <c r="C378" i="73" s="1"/>
  <c r="G355" i="73"/>
  <c r="H355" i="73" s="1"/>
  <c r="B357" i="73"/>
  <c r="A357" i="73" s="1"/>
  <c r="I354" i="73"/>
  <c r="I372" i="80"/>
  <c r="M372" i="80"/>
  <c r="H375" i="80"/>
  <c r="G375" i="80"/>
  <c r="F375" i="80"/>
  <c r="A374" i="80"/>
  <c r="D374" i="80" s="1"/>
  <c r="C376" i="80"/>
  <c r="E375" i="80"/>
  <c r="B375" i="80"/>
  <c r="E351" i="73"/>
  <c r="J372" i="80" l="1"/>
  <c r="K372" i="80"/>
  <c r="L371" i="80"/>
  <c r="N372" i="80"/>
  <c r="O372" i="80"/>
  <c r="P371" i="80"/>
  <c r="D379" i="73"/>
  <c r="F378" i="73"/>
  <c r="G356" i="73"/>
  <c r="H356" i="73" s="1"/>
  <c r="B358" i="73"/>
  <c r="A358" i="73" s="1"/>
  <c r="I355" i="73"/>
  <c r="I373" i="80"/>
  <c r="M373" i="80"/>
  <c r="H376" i="80"/>
  <c r="G376" i="80"/>
  <c r="F376" i="80"/>
  <c r="B376" i="80"/>
  <c r="C377" i="80"/>
  <c r="E376" i="80"/>
  <c r="A375" i="80"/>
  <c r="D375" i="80" s="1"/>
  <c r="E352" i="73"/>
  <c r="L372" i="80" l="1"/>
  <c r="N373" i="80"/>
  <c r="O373" i="80"/>
  <c r="J373" i="80"/>
  <c r="K373" i="80"/>
  <c r="P372" i="80"/>
  <c r="D380" i="73"/>
  <c r="F379" i="73"/>
  <c r="C379" i="73"/>
  <c r="G357" i="73"/>
  <c r="H357" i="73" s="1"/>
  <c r="B359" i="73"/>
  <c r="A359" i="73" s="1"/>
  <c r="I356" i="73"/>
  <c r="I374" i="80"/>
  <c r="M374" i="80"/>
  <c r="H377" i="80"/>
  <c r="G377" i="80"/>
  <c r="F377" i="80"/>
  <c r="C378" i="80"/>
  <c r="E377" i="80"/>
  <c r="A376" i="80"/>
  <c r="D376" i="80" s="1"/>
  <c r="B377" i="80"/>
  <c r="E353" i="73"/>
  <c r="P373" i="80" l="1"/>
  <c r="J374" i="80"/>
  <c r="K374" i="80"/>
  <c r="N374" i="80"/>
  <c r="O374" i="80"/>
  <c r="L373" i="80"/>
  <c r="C380" i="73"/>
  <c r="C381" i="73" s="1"/>
  <c r="D381" i="73"/>
  <c r="F380" i="73"/>
  <c r="I357" i="73"/>
  <c r="G358" i="73"/>
  <c r="H358" i="73" s="1"/>
  <c r="B360" i="73"/>
  <c r="A360" i="73" s="1"/>
  <c r="I375" i="80"/>
  <c r="M375" i="80"/>
  <c r="B378" i="80"/>
  <c r="H378" i="80"/>
  <c r="G378" i="80"/>
  <c r="F378" i="80"/>
  <c r="A377" i="80"/>
  <c r="D377" i="80" s="1"/>
  <c r="C379" i="80"/>
  <c r="E378" i="80"/>
  <c r="E354" i="73"/>
  <c r="L374" i="80" l="1"/>
  <c r="K375" i="80"/>
  <c r="J375" i="80"/>
  <c r="O375" i="80"/>
  <c r="N375" i="80"/>
  <c r="P374" i="80"/>
  <c r="D382" i="73"/>
  <c r="C382" i="73" s="1"/>
  <c r="F381" i="73"/>
  <c r="I358" i="73"/>
  <c r="B361" i="73"/>
  <c r="A361" i="73" s="1"/>
  <c r="G359" i="73"/>
  <c r="H359" i="73" s="1"/>
  <c r="I376" i="80"/>
  <c r="M376" i="80"/>
  <c r="H379" i="80"/>
  <c r="G379" i="80"/>
  <c r="F379" i="80"/>
  <c r="C380" i="80"/>
  <c r="E379" i="80"/>
  <c r="A378" i="80"/>
  <c r="D378" i="80" s="1"/>
  <c r="B379" i="80"/>
  <c r="E355" i="73"/>
  <c r="L375" i="80" l="1"/>
  <c r="P375" i="80"/>
  <c r="J376" i="80"/>
  <c r="K376" i="80"/>
  <c r="N376" i="80"/>
  <c r="O376" i="80"/>
  <c r="D383" i="73"/>
  <c r="F382" i="73"/>
  <c r="I359" i="73"/>
  <c r="G360" i="73"/>
  <c r="H360" i="73" s="1"/>
  <c r="I360" i="73"/>
  <c r="B362" i="73"/>
  <c r="A362" i="73" s="1"/>
  <c r="I377" i="80"/>
  <c r="M377" i="80"/>
  <c r="B380" i="80"/>
  <c r="H380" i="80"/>
  <c r="G380" i="80"/>
  <c r="F380" i="80"/>
  <c r="A379" i="80"/>
  <c r="D379" i="80" s="1"/>
  <c r="C381" i="80"/>
  <c r="E380" i="80"/>
  <c r="E356" i="73"/>
  <c r="L376" i="80" l="1"/>
  <c r="P376" i="80"/>
  <c r="K377" i="80"/>
  <c r="J377" i="80"/>
  <c r="N377" i="80"/>
  <c r="O377" i="80"/>
  <c r="D384" i="73"/>
  <c r="F383" i="73"/>
  <c r="C383" i="73"/>
  <c r="G361" i="73"/>
  <c r="H361" i="73" s="1"/>
  <c r="B363" i="73"/>
  <c r="A363" i="73" s="1"/>
  <c r="I378" i="80"/>
  <c r="M378" i="80"/>
  <c r="H381" i="80"/>
  <c r="G381" i="80"/>
  <c r="F381" i="80"/>
  <c r="C382" i="80"/>
  <c r="E381" i="80"/>
  <c r="A380" i="80"/>
  <c r="D380" i="80" s="1"/>
  <c r="B381" i="80"/>
  <c r="E357" i="73"/>
  <c r="L377" i="80" l="1"/>
  <c r="J378" i="80"/>
  <c r="K378" i="80"/>
  <c r="N378" i="80"/>
  <c r="O378" i="80"/>
  <c r="P377" i="80"/>
  <c r="C384" i="73"/>
  <c r="D385" i="73"/>
  <c r="F384" i="73"/>
  <c r="I361" i="73"/>
  <c r="G362" i="73"/>
  <c r="H362" i="73" s="1"/>
  <c r="B364" i="73"/>
  <c r="A364" i="73" s="1"/>
  <c r="I379" i="80"/>
  <c r="M379" i="80"/>
  <c r="B382" i="80"/>
  <c r="H382" i="80"/>
  <c r="G382" i="80"/>
  <c r="F382" i="80"/>
  <c r="A381" i="80"/>
  <c r="D381" i="80" s="1"/>
  <c r="C383" i="80"/>
  <c r="E382" i="80"/>
  <c r="E358" i="73"/>
  <c r="L378" i="80" l="1"/>
  <c r="P378" i="80"/>
  <c r="K379" i="80"/>
  <c r="J379" i="80"/>
  <c r="N379" i="80"/>
  <c r="O379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H383" i="80"/>
  <c r="G383" i="80"/>
  <c r="F383" i="80"/>
  <c r="A382" i="80"/>
  <c r="D382" i="80" s="1"/>
  <c r="C384" i="80"/>
  <c r="E383" i="80"/>
  <c r="B383" i="80"/>
  <c r="E359" i="73"/>
  <c r="L379" i="80" l="1"/>
  <c r="P379" i="80"/>
  <c r="N380" i="80"/>
  <c r="O380" i="80"/>
  <c r="J380" i="80"/>
  <c r="K380" i="80"/>
  <c r="D387" i="73"/>
  <c r="F386" i="73"/>
  <c r="G364" i="73"/>
  <c r="H364" i="73" s="1"/>
  <c r="B366" i="73"/>
  <c r="A366" i="73" s="1"/>
  <c r="I363" i="73"/>
  <c r="I381" i="80"/>
  <c r="M381" i="80"/>
  <c r="B384" i="80"/>
  <c r="H384" i="80"/>
  <c r="G384" i="80"/>
  <c r="F384" i="80"/>
  <c r="C385" i="80"/>
  <c r="E384" i="80"/>
  <c r="A383" i="80"/>
  <c r="D383" i="80" s="1"/>
  <c r="E360" i="73"/>
  <c r="L380" i="80" l="1"/>
  <c r="P380" i="80"/>
  <c r="K381" i="80"/>
  <c r="J381" i="80"/>
  <c r="N381" i="80"/>
  <c r="O381" i="80"/>
  <c r="D388" i="73"/>
  <c r="F387" i="73"/>
  <c r="C387" i="73"/>
  <c r="G365" i="73"/>
  <c r="H365" i="73" s="1"/>
  <c r="B367" i="73"/>
  <c r="A367" i="73" s="1"/>
  <c r="I364" i="73"/>
  <c r="I382" i="80"/>
  <c r="M382" i="80"/>
  <c r="H385" i="80"/>
  <c r="G385" i="80"/>
  <c r="F385" i="80"/>
  <c r="A384" i="80"/>
  <c r="D384" i="80" s="1"/>
  <c r="C386" i="80"/>
  <c r="E385" i="80"/>
  <c r="B385" i="80"/>
  <c r="E361" i="73"/>
  <c r="L381" i="80" l="1"/>
  <c r="P381" i="80"/>
  <c r="K382" i="80"/>
  <c r="J382" i="80"/>
  <c r="N382" i="80"/>
  <c r="O382" i="80"/>
  <c r="C388" i="73"/>
  <c r="D389" i="73"/>
  <c r="F388" i="73"/>
  <c r="G366" i="73"/>
  <c r="H366" i="73" s="1"/>
  <c r="B368" i="73"/>
  <c r="A368" i="73" s="1"/>
  <c r="I365" i="73"/>
  <c r="I383" i="80"/>
  <c r="M383" i="80"/>
  <c r="B386" i="80"/>
  <c r="H386" i="80"/>
  <c r="G386" i="80"/>
  <c r="F386" i="80"/>
  <c r="C387" i="80"/>
  <c r="E386" i="80"/>
  <c r="A385" i="80"/>
  <c r="D385" i="80" s="1"/>
  <c r="E362" i="73"/>
  <c r="L382" i="80" l="1"/>
  <c r="J383" i="80"/>
  <c r="K383" i="80"/>
  <c r="P382" i="80"/>
  <c r="N383" i="80"/>
  <c r="O383" i="80"/>
  <c r="D390" i="73"/>
  <c r="F389" i="73"/>
  <c r="C389" i="73"/>
  <c r="G367" i="73"/>
  <c r="H367" i="73" s="1"/>
  <c r="B369" i="73"/>
  <c r="A369" i="73" s="1"/>
  <c r="I366" i="73"/>
  <c r="I384" i="80"/>
  <c r="M384" i="80"/>
  <c r="H387" i="80"/>
  <c r="G387" i="80"/>
  <c r="F387" i="80"/>
  <c r="A386" i="80"/>
  <c r="D386" i="80" s="1"/>
  <c r="C388" i="80"/>
  <c r="E387" i="80"/>
  <c r="B387" i="80"/>
  <c r="E363" i="73"/>
  <c r="L383" i="80" l="1"/>
  <c r="O384" i="80"/>
  <c r="N384" i="80"/>
  <c r="J384" i="80"/>
  <c r="K384" i="80"/>
  <c r="P383" i="80"/>
  <c r="C390" i="73"/>
  <c r="D391" i="73"/>
  <c r="F390" i="73"/>
  <c r="G368" i="73"/>
  <c r="H368" i="73" s="1"/>
  <c r="B370" i="73"/>
  <c r="A370" i="73" s="1"/>
  <c r="I367" i="73"/>
  <c r="I385" i="80"/>
  <c r="M385" i="80"/>
  <c r="B388" i="80"/>
  <c r="H388" i="80"/>
  <c r="G388" i="80"/>
  <c r="F388" i="80"/>
  <c r="C389" i="80"/>
  <c r="E388" i="80"/>
  <c r="A387" i="80"/>
  <c r="D387" i="80" s="1"/>
  <c r="E364" i="73"/>
  <c r="P384" i="80" l="1"/>
  <c r="N385" i="80"/>
  <c r="O385" i="80"/>
  <c r="L384" i="80"/>
  <c r="J385" i="80"/>
  <c r="K385" i="80"/>
  <c r="D392" i="73"/>
  <c r="F391" i="73"/>
  <c r="C391" i="73"/>
  <c r="I368" i="73"/>
  <c r="G369" i="73"/>
  <c r="H369" i="73" s="1"/>
  <c r="B371" i="73"/>
  <c r="A371" i="73" s="1"/>
  <c r="I386" i="80"/>
  <c r="M386" i="80"/>
  <c r="H389" i="80"/>
  <c r="G389" i="80"/>
  <c r="F389" i="80"/>
  <c r="A388" i="80"/>
  <c r="D388" i="80" s="1"/>
  <c r="C390" i="80"/>
  <c r="E389" i="80"/>
  <c r="B389" i="80"/>
  <c r="E365" i="73"/>
  <c r="P385" i="80" l="1"/>
  <c r="N386" i="80"/>
  <c r="O386" i="80"/>
  <c r="J386" i="80"/>
  <c r="K386" i="80"/>
  <c r="L385" i="80"/>
  <c r="C392" i="73"/>
  <c r="D393" i="73"/>
  <c r="F392" i="73"/>
  <c r="G370" i="73"/>
  <c r="H370" i="73" s="1"/>
  <c r="B372" i="73"/>
  <c r="A372" i="73" s="1"/>
  <c r="I369" i="73"/>
  <c r="I387" i="80"/>
  <c r="M387" i="80"/>
  <c r="B390" i="80"/>
  <c r="H390" i="80"/>
  <c r="G390" i="80"/>
  <c r="F390" i="80"/>
  <c r="C391" i="80"/>
  <c r="E390" i="80"/>
  <c r="A389" i="80"/>
  <c r="D389" i="80" s="1"/>
  <c r="E366" i="73"/>
  <c r="P386" i="80" l="1"/>
  <c r="L386" i="80"/>
  <c r="N387" i="80"/>
  <c r="O387" i="80"/>
  <c r="J387" i="80"/>
  <c r="K387" i="80"/>
  <c r="D394" i="73"/>
  <c r="F393" i="73"/>
  <c r="C393" i="73"/>
  <c r="I370" i="73"/>
  <c r="G371" i="73"/>
  <c r="H371" i="73" s="1"/>
  <c r="B373" i="73"/>
  <c r="A373" i="73" s="1"/>
  <c r="I388" i="80"/>
  <c r="M388" i="80"/>
  <c r="H391" i="80"/>
  <c r="G391" i="80"/>
  <c r="F391" i="80"/>
  <c r="A390" i="80"/>
  <c r="D390" i="80" s="1"/>
  <c r="C392" i="80"/>
  <c r="E391" i="80"/>
  <c r="B391" i="80"/>
  <c r="E367" i="73"/>
  <c r="L387" i="80" l="1"/>
  <c r="P387" i="80"/>
  <c r="J388" i="80"/>
  <c r="K388" i="80"/>
  <c r="N388" i="80"/>
  <c r="O388" i="80"/>
  <c r="C394" i="73"/>
  <c r="D395" i="73"/>
  <c r="F394" i="73"/>
  <c r="G372" i="73"/>
  <c r="H372" i="73" s="1"/>
  <c r="B374" i="73"/>
  <c r="A374" i="73" s="1"/>
  <c r="I371" i="73"/>
  <c r="I389" i="80"/>
  <c r="M389" i="80"/>
  <c r="H392" i="80"/>
  <c r="G392" i="80"/>
  <c r="F392" i="80"/>
  <c r="B392" i="80"/>
  <c r="C393" i="80"/>
  <c r="E392" i="80"/>
  <c r="A391" i="80"/>
  <c r="D391" i="80" s="1"/>
  <c r="E368" i="73"/>
  <c r="L388" i="80" l="1"/>
  <c r="P388" i="80"/>
  <c r="J389" i="80"/>
  <c r="K389" i="80"/>
  <c r="O389" i="80"/>
  <c r="N389" i="80"/>
  <c r="D396" i="73"/>
  <c r="F395" i="73"/>
  <c r="C395" i="73"/>
  <c r="C396" i="73" s="1"/>
  <c r="I372" i="73"/>
  <c r="G373" i="73"/>
  <c r="H373" i="73" s="1"/>
  <c r="B375" i="73"/>
  <c r="A375" i="73" s="1"/>
  <c r="I390" i="80"/>
  <c r="M390" i="80"/>
  <c r="H393" i="80"/>
  <c r="G393" i="80"/>
  <c r="F393" i="80"/>
  <c r="B393" i="80"/>
  <c r="A392" i="80"/>
  <c r="D392" i="80" s="1"/>
  <c r="C394" i="80"/>
  <c r="E393" i="80"/>
  <c r="E369" i="73"/>
  <c r="L389" i="80" l="1"/>
  <c r="J390" i="80"/>
  <c r="K390" i="80"/>
  <c r="N390" i="80"/>
  <c r="O390" i="80"/>
  <c r="P389" i="80"/>
  <c r="I373" i="73"/>
  <c r="D397" i="73"/>
  <c r="F396" i="73"/>
  <c r="G374" i="73"/>
  <c r="H374" i="73" s="1"/>
  <c r="B376" i="73"/>
  <c r="A376" i="73" s="1"/>
  <c r="I391" i="80"/>
  <c r="M391" i="80"/>
  <c r="H394" i="80"/>
  <c r="G394" i="80"/>
  <c r="F394" i="80"/>
  <c r="B394" i="80"/>
  <c r="C395" i="80"/>
  <c r="E394" i="80"/>
  <c r="A393" i="80"/>
  <c r="D393" i="80" s="1"/>
  <c r="E370" i="73"/>
  <c r="L390" i="80" l="1"/>
  <c r="J391" i="80"/>
  <c r="K391" i="80"/>
  <c r="P390" i="80"/>
  <c r="N391" i="80"/>
  <c r="O391" i="80"/>
  <c r="D398" i="73"/>
  <c r="F397" i="73"/>
  <c r="C397" i="73"/>
  <c r="C398" i="73" s="1"/>
  <c r="I374" i="73"/>
  <c r="G375" i="73"/>
  <c r="H375" i="73" s="1"/>
  <c r="B377" i="73"/>
  <c r="A377" i="73" s="1"/>
  <c r="I392" i="80"/>
  <c r="M392" i="80"/>
  <c r="H395" i="80"/>
  <c r="G395" i="80"/>
  <c r="F395" i="80"/>
  <c r="A394" i="80"/>
  <c r="D394" i="80" s="1"/>
  <c r="C396" i="80"/>
  <c r="E395" i="80"/>
  <c r="B395" i="80"/>
  <c r="E371" i="73"/>
  <c r="L391" i="80" l="1"/>
  <c r="N392" i="80"/>
  <c r="O392" i="80"/>
  <c r="J392" i="80"/>
  <c r="K392" i="80"/>
  <c r="P391" i="80"/>
  <c r="D399" i="73"/>
  <c r="F398" i="73"/>
  <c r="G376" i="73"/>
  <c r="H376" i="73" s="1"/>
  <c r="B378" i="73"/>
  <c r="A378" i="73" s="1"/>
  <c r="I375" i="73"/>
  <c r="I393" i="80"/>
  <c r="M393" i="80"/>
  <c r="B396" i="80"/>
  <c r="H396" i="80"/>
  <c r="G396" i="80"/>
  <c r="F396" i="80"/>
  <c r="C397" i="80"/>
  <c r="E396" i="80"/>
  <c r="A395" i="80"/>
  <c r="D395" i="80" s="1"/>
  <c r="E372" i="73"/>
  <c r="L392" i="80" l="1"/>
  <c r="P392" i="80"/>
  <c r="J393" i="80"/>
  <c r="K393" i="80"/>
  <c r="N393" i="80"/>
  <c r="O393" i="80"/>
  <c r="D400" i="73"/>
  <c r="F399" i="73"/>
  <c r="C399" i="73"/>
  <c r="C400" i="73" s="1"/>
  <c r="I376" i="73"/>
  <c r="G377" i="73"/>
  <c r="H377" i="73" s="1"/>
  <c r="B379" i="73"/>
  <c r="A379" i="73" s="1"/>
  <c r="I394" i="80"/>
  <c r="M394" i="80"/>
  <c r="H397" i="80"/>
  <c r="G397" i="80"/>
  <c r="F397" i="80"/>
  <c r="A396" i="80"/>
  <c r="D396" i="80" s="1"/>
  <c r="C398" i="80"/>
  <c r="E397" i="80"/>
  <c r="B397" i="80"/>
  <c r="E373" i="73"/>
  <c r="O394" i="80" l="1"/>
  <c r="N394" i="80"/>
  <c r="L393" i="80"/>
  <c r="K394" i="80"/>
  <c r="J394" i="80"/>
  <c r="P393" i="80"/>
  <c r="D401" i="73"/>
  <c r="F400" i="73"/>
  <c r="G378" i="73"/>
  <c r="H378" i="73" s="1"/>
  <c r="B380" i="73"/>
  <c r="A380" i="73" s="1"/>
  <c r="I377" i="73"/>
  <c r="I395" i="80"/>
  <c r="M395" i="80"/>
  <c r="H398" i="80"/>
  <c r="G398" i="80"/>
  <c r="F398" i="80"/>
  <c r="B398" i="80"/>
  <c r="C399" i="80"/>
  <c r="E398" i="80"/>
  <c r="A397" i="80"/>
  <c r="D397" i="80" s="1"/>
  <c r="E374" i="73"/>
  <c r="L394" i="80" l="1"/>
  <c r="N395" i="80"/>
  <c r="O395" i="80"/>
  <c r="P394" i="80"/>
  <c r="J395" i="80"/>
  <c r="K395" i="80"/>
  <c r="D402" i="73"/>
  <c r="F401" i="73"/>
  <c r="C401" i="73"/>
  <c r="I378" i="73"/>
  <c r="G379" i="73"/>
  <c r="H379" i="73" s="1"/>
  <c r="B381" i="73"/>
  <c r="A381" i="73" s="1"/>
  <c r="I396" i="80"/>
  <c r="M396" i="80"/>
  <c r="H399" i="80"/>
  <c r="G399" i="80"/>
  <c r="F399" i="80"/>
  <c r="A398" i="80"/>
  <c r="D398" i="80" s="1"/>
  <c r="C400" i="80"/>
  <c r="E399" i="80"/>
  <c r="B399" i="80"/>
  <c r="E375" i="73"/>
  <c r="O396" i="80" l="1"/>
  <c r="N396" i="80"/>
  <c r="P395" i="80"/>
  <c r="K396" i="80"/>
  <c r="J396" i="80"/>
  <c r="L395" i="80"/>
  <c r="C402" i="73"/>
  <c r="D403" i="73"/>
  <c r="F402" i="73"/>
  <c r="G380" i="73"/>
  <c r="H380" i="73" s="1"/>
  <c r="B382" i="73"/>
  <c r="A382" i="73" s="1"/>
  <c r="I379" i="73"/>
  <c r="I397" i="80"/>
  <c r="M397" i="80"/>
  <c r="H400" i="80"/>
  <c r="G400" i="80"/>
  <c r="F400" i="80"/>
  <c r="B400" i="80"/>
  <c r="C401" i="80"/>
  <c r="E400" i="80"/>
  <c r="A399" i="80"/>
  <c r="D399" i="80" s="1"/>
  <c r="E376" i="73"/>
  <c r="L396" i="80" l="1"/>
  <c r="P396" i="80"/>
  <c r="N397" i="80"/>
  <c r="O397" i="80"/>
  <c r="J397" i="80"/>
  <c r="K397" i="80"/>
  <c r="D404" i="73"/>
  <c r="F403" i="73"/>
  <c r="C403" i="73"/>
  <c r="I380" i="73"/>
  <c r="G381" i="73"/>
  <c r="H381" i="73" s="1"/>
  <c r="B383" i="73"/>
  <c r="A383" i="73" s="1"/>
  <c r="I398" i="80"/>
  <c r="M398" i="80"/>
  <c r="H401" i="80"/>
  <c r="G401" i="80"/>
  <c r="F401" i="80"/>
  <c r="A400" i="80"/>
  <c r="D400" i="80" s="1"/>
  <c r="C402" i="80"/>
  <c r="E401" i="80"/>
  <c r="B401" i="80"/>
  <c r="E377" i="73"/>
  <c r="J398" i="80" l="1"/>
  <c r="K398" i="80"/>
  <c r="P397" i="80"/>
  <c r="N398" i="80"/>
  <c r="O398" i="80"/>
  <c r="L397" i="80"/>
  <c r="C404" i="73"/>
  <c r="D405" i="73"/>
  <c r="F404" i="73"/>
  <c r="G382" i="73"/>
  <c r="H382" i="73" s="1"/>
  <c r="B384" i="73"/>
  <c r="A384" i="73" s="1"/>
  <c r="I381" i="73"/>
  <c r="I399" i="80"/>
  <c r="M399" i="80"/>
  <c r="H402" i="80"/>
  <c r="G402" i="80"/>
  <c r="F402" i="80"/>
  <c r="B402" i="80"/>
  <c r="C403" i="80"/>
  <c r="E402" i="80"/>
  <c r="A401" i="80"/>
  <c r="D401" i="80" s="1"/>
  <c r="E378" i="73"/>
  <c r="L398" i="80" l="1"/>
  <c r="J399" i="80"/>
  <c r="K399" i="80"/>
  <c r="O399" i="80"/>
  <c r="N399" i="80"/>
  <c r="P398" i="80"/>
  <c r="C405" i="73"/>
  <c r="D406" i="73"/>
  <c r="F405" i="73"/>
  <c r="I382" i="73"/>
  <c r="G383" i="73"/>
  <c r="H383" i="73" s="1"/>
  <c r="B385" i="73"/>
  <c r="A385" i="73" s="1"/>
  <c r="I400" i="80"/>
  <c r="M400" i="80"/>
  <c r="H403" i="80"/>
  <c r="G403" i="80"/>
  <c r="F403" i="80"/>
  <c r="C404" i="80"/>
  <c r="E403" i="80"/>
  <c r="A402" i="80"/>
  <c r="D402" i="80" s="1"/>
  <c r="B403" i="80"/>
  <c r="E379" i="73"/>
  <c r="L399" i="80" l="1"/>
  <c r="N400" i="80"/>
  <c r="O400" i="80"/>
  <c r="J400" i="80"/>
  <c r="K400" i="80"/>
  <c r="P399" i="80"/>
  <c r="C406" i="73"/>
  <c r="D407" i="73"/>
  <c r="F406" i="73"/>
  <c r="B386" i="73"/>
  <c r="A386" i="73" s="1"/>
  <c r="G384" i="73"/>
  <c r="H384" i="73" s="1"/>
  <c r="I383" i="73"/>
  <c r="I401" i="80"/>
  <c r="M401" i="80"/>
  <c r="B404" i="80"/>
  <c r="H404" i="80"/>
  <c r="G404" i="80"/>
  <c r="F404" i="80"/>
  <c r="A403" i="80"/>
  <c r="D403" i="80" s="1"/>
  <c r="C405" i="80"/>
  <c r="E404" i="80"/>
  <c r="E380" i="73"/>
  <c r="L400" i="80" l="1"/>
  <c r="P400" i="80"/>
  <c r="O401" i="80"/>
  <c r="N401" i="80"/>
  <c r="J401" i="80"/>
  <c r="K401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H405" i="80"/>
  <c r="G405" i="80"/>
  <c r="F405" i="80"/>
  <c r="C406" i="80"/>
  <c r="E405" i="80"/>
  <c r="A404" i="80"/>
  <c r="D404" i="80" s="1"/>
  <c r="B405" i="80"/>
  <c r="E381" i="73"/>
  <c r="L401" i="80" l="1"/>
  <c r="P401" i="80"/>
  <c r="J402" i="80"/>
  <c r="K402" i="80"/>
  <c r="N402" i="80"/>
  <c r="O402" i="80"/>
  <c r="D409" i="73"/>
  <c r="F408" i="73"/>
  <c r="I385" i="73"/>
  <c r="B388" i="73"/>
  <c r="A388" i="73" s="1"/>
  <c r="G386" i="73"/>
  <c r="H386" i="73" s="1"/>
  <c r="I403" i="80"/>
  <c r="M403" i="80"/>
  <c r="B406" i="80"/>
  <c r="H406" i="80"/>
  <c r="G406" i="80"/>
  <c r="F406" i="80"/>
  <c r="A405" i="80"/>
  <c r="D405" i="80" s="1"/>
  <c r="C407" i="80"/>
  <c r="E406" i="80"/>
  <c r="E382" i="73"/>
  <c r="L402" i="80" l="1"/>
  <c r="P402" i="80"/>
  <c r="J403" i="80"/>
  <c r="K403" i="80"/>
  <c r="N403" i="80"/>
  <c r="O403" i="80"/>
  <c r="D410" i="73"/>
  <c r="F409" i="73"/>
  <c r="C409" i="73"/>
  <c r="C410" i="73" s="1"/>
  <c r="I386" i="73"/>
  <c r="G387" i="73"/>
  <c r="H387" i="73" s="1"/>
  <c r="B389" i="73"/>
  <c r="A389" i="73" s="1"/>
  <c r="I404" i="80"/>
  <c r="M404" i="80"/>
  <c r="H407" i="80"/>
  <c r="G407" i="80"/>
  <c r="F407" i="80"/>
  <c r="C408" i="80"/>
  <c r="E407" i="80"/>
  <c r="A406" i="80"/>
  <c r="D406" i="80" s="1"/>
  <c r="B407" i="80"/>
  <c r="E383" i="73"/>
  <c r="L403" i="80" l="1"/>
  <c r="P403" i="80"/>
  <c r="K404" i="80"/>
  <c r="J404" i="80"/>
  <c r="O404" i="80"/>
  <c r="N404" i="80"/>
  <c r="D411" i="73"/>
  <c r="F410" i="73"/>
  <c r="I387" i="73"/>
  <c r="B390" i="73"/>
  <c r="A390" i="73" s="1"/>
  <c r="G388" i="73"/>
  <c r="H388" i="73" s="1"/>
  <c r="I405" i="80"/>
  <c r="M405" i="80"/>
  <c r="B408" i="80"/>
  <c r="H408" i="80"/>
  <c r="G408" i="80"/>
  <c r="F408" i="80"/>
  <c r="A407" i="80"/>
  <c r="D407" i="80" s="1"/>
  <c r="C409" i="80"/>
  <c r="E408" i="80"/>
  <c r="E384" i="73"/>
  <c r="L404" i="80" l="1"/>
  <c r="N405" i="80"/>
  <c r="O405" i="80"/>
  <c r="J405" i="80"/>
  <c r="K405" i="80"/>
  <c r="P404" i="80"/>
  <c r="D412" i="73"/>
  <c r="F411" i="73"/>
  <c r="C411" i="73"/>
  <c r="I388" i="73"/>
  <c r="G389" i="73"/>
  <c r="H389" i="73" s="1"/>
  <c r="B391" i="73"/>
  <c r="A391" i="73" s="1"/>
  <c r="I406" i="80"/>
  <c r="M406" i="80"/>
  <c r="H409" i="80"/>
  <c r="G409" i="80"/>
  <c r="F409" i="80"/>
  <c r="C410" i="80"/>
  <c r="E409" i="80"/>
  <c r="A408" i="80"/>
  <c r="D408" i="80" s="1"/>
  <c r="B409" i="80"/>
  <c r="E385" i="73"/>
  <c r="P405" i="80" l="1"/>
  <c r="K406" i="80"/>
  <c r="J406" i="80"/>
  <c r="L405" i="80"/>
  <c r="N406" i="80"/>
  <c r="O406" i="80"/>
  <c r="C412" i="73"/>
  <c r="D413" i="73"/>
  <c r="F412" i="73"/>
  <c r="B392" i="73"/>
  <c r="A392" i="73" s="1"/>
  <c r="I389" i="73"/>
  <c r="G390" i="73"/>
  <c r="H390" i="73" s="1"/>
  <c r="I407" i="80"/>
  <c r="M407" i="80"/>
  <c r="B410" i="80"/>
  <c r="H410" i="80"/>
  <c r="G410" i="80"/>
  <c r="F410" i="80"/>
  <c r="A409" i="80"/>
  <c r="D409" i="80" s="1"/>
  <c r="C411" i="80"/>
  <c r="E410" i="80"/>
  <c r="E386" i="73"/>
  <c r="P406" i="80" l="1"/>
  <c r="J407" i="80"/>
  <c r="K407" i="80"/>
  <c r="L406" i="80"/>
  <c r="N407" i="80"/>
  <c r="O407" i="80"/>
  <c r="D414" i="73"/>
  <c r="F413" i="73"/>
  <c r="C413" i="73"/>
  <c r="I390" i="73"/>
  <c r="G391" i="73"/>
  <c r="H391" i="73" s="1"/>
  <c r="B393" i="73"/>
  <c r="A393" i="73" s="1"/>
  <c r="I408" i="80"/>
  <c r="M408" i="80"/>
  <c r="H411" i="80"/>
  <c r="G411" i="80"/>
  <c r="F411" i="80"/>
  <c r="C412" i="80"/>
  <c r="E411" i="80"/>
  <c r="A410" i="80"/>
  <c r="D410" i="80" s="1"/>
  <c r="B411" i="80"/>
  <c r="E387" i="73"/>
  <c r="L407" i="80" l="1"/>
  <c r="P407" i="80"/>
  <c r="J408" i="80"/>
  <c r="K408" i="80"/>
  <c r="N408" i="80"/>
  <c r="O408" i="80"/>
  <c r="I391" i="73"/>
  <c r="C414" i="73"/>
  <c r="D415" i="73"/>
  <c r="F414" i="73"/>
  <c r="G392" i="73"/>
  <c r="H392" i="73" s="1"/>
  <c r="B394" i="73"/>
  <c r="A394" i="73" s="1"/>
  <c r="I409" i="80"/>
  <c r="M409" i="80"/>
  <c r="B412" i="80"/>
  <c r="H412" i="80"/>
  <c r="G412" i="80"/>
  <c r="F412" i="80"/>
  <c r="A411" i="80"/>
  <c r="D411" i="80" s="1"/>
  <c r="C413" i="80"/>
  <c r="E412" i="80"/>
  <c r="E388" i="73"/>
  <c r="L408" i="80" l="1"/>
  <c r="P408" i="80"/>
  <c r="J409" i="80"/>
  <c r="K409" i="80"/>
  <c r="N409" i="80"/>
  <c r="O409" i="80"/>
  <c r="D416" i="73"/>
  <c r="F415" i="73"/>
  <c r="C415" i="73"/>
  <c r="C416" i="73" s="1"/>
  <c r="G393" i="73"/>
  <c r="H393" i="73" s="1"/>
  <c r="B395" i="73"/>
  <c r="A395" i="73" s="1"/>
  <c r="I392" i="73"/>
  <c r="I410" i="80"/>
  <c r="M410" i="80"/>
  <c r="H413" i="80"/>
  <c r="G413" i="80"/>
  <c r="F413" i="80"/>
  <c r="C414" i="80"/>
  <c r="E413" i="80"/>
  <c r="A412" i="80"/>
  <c r="D412" i="80" s="1"/>
  <c r="B413" i="80"/>
  <c r="E389" i="73"/>
  <c r="L409" i="80" l="1"/>
  <c r="J410" i="80"/>
  <c r="K410" i="80"/>
  <c r="P409" i="80"/>
  <c r="N410" i="80"/>
  <c r="O410" i="80"/>
  <c r="D417" i="73"/>
  <c r="F416" i="73"/>
  <c r="I393" i="73"/>
  <c r="G394" i="73"/>
  <c r="H394" i="73" s="1"/>
  <c r="B396" i="73"/>
  <c r="A396" i="73" s="1"/>
  <c r="I411" i="80"/>
  <c r="M411" i="80"/>
  <c r="B414" i="80"/>
  <c r="H414" i="80"/>
  <c r="G414" i="80"/>
  <c r="F414" i="80"/>
  <c r="A413" i="80"/>
  <c r="D413" i="80" s="1"/>
  <c r="C415" i="80"/>
  <c r="E414" i="80"/>
  <c r="E390" i="73"/>
  <c r="O411" i="80" l="1"/>
  <c r="N411" i="80"/>
  <c r="P410" i="80"/>
  <c r="L410" i="80"/>
  <c r="J411" i="80"/>
  <c r="K411" i="80"/>
  <c r="D418" i="73"/>
  <c r="F417" i="73"/>
  <c r="C417" i="73"/>
  <c r="B397" i="73"/>
  <c r="A397" i="73" s="1"/>
  <c r="G395" i="73"/>
  <c r="H395" i="73" s="1"/>
  <c r="I394" i="73"/>
  <c r="I412" i="80"/>
  <c r="M412" i="80"/>
  <c r="H415" i="80"/>
  <c r="G415" i="80"/>
  <c r="F415" i="80"/>
  <c r="C416" i="80"/>
  <c r="E415" i="80"/>
  <c r="A414" i="80"/>
  <c r="D414" i="80" s="1"/>
  <c r="B415" i="80"/>
  <c r="E391" i="73"/>
  <c r="P411" i="80" l="1"/>
  <c r="N412" i="80"/>
  <c r="O412" i="80"/>
  <c r="L411" i="80"/>
  <c r="J412" i="80"/>
  <c r="K412" i="80"/>
  <c r="C418" i="73"/>
  <c r="D419" i="73"/>
  <c r="F418" i="73"/>
  <c r="I395" i="73"/>
  <c r="G396" i="73"/>
  <c r="H396" i="73" s="1"/>
  <c r="B398" i="73"/>
  <c r="A398" i="73" s="1"/>
  <c r="I413" i="80"/>
  <c r="M413" i="80"/>
  <c r="B416" i="80"/>
  <c r="H416" i="80"/>
  <c r="G416" i="80"/>
  <c r="F416" i="80"/>
  <c r="A415" i="80"/>
  <c r="D415" i="80" s="1"/>
  <c r="C417" i="80"/>
  <c r="E416" i="80"/>
  <c r="E392" i="73"/>
  <c r="P412" i="80" l="1"/>
  <c r="K413" i="80"/>
  <c r="J413" i="80"/>
  <c r="O413" i="80"/>
  <c r="N413" i="80"/>
  <c r="L412" i="80"/>
  <c r="D420" i="73"/>
  <c r="F419" i="73"/>
  <c r="C419" i="73"/>
  <c r="I396" i="73"/>
  <c r="B399" i="73"/>
  <c r="A399" i="73" s="1"/>
  <c r="G397" i="73"/>
  <c r="H397" i="73" s="1"/>
  <c r="I414" i="80"/>
  <c r="M414" i="80"/>
  <c r="H417" i="80"/>
  <c r="G417" i="80"/>
  <c r="F417" i="80"/>
  <c r="C418" i="80"/>
  <c r="E417" i="80"/>
  <c r="A416" i="80"/>
  <c r="D416" i="80" s="1"/>
  <c r="B417" i="80"/>
  <c r="E393" i="73"/>
  <c r="L413" i="80" l="1"/>
  <c r="P413" i="80"/>
  <c r="K414" i="80"/>
  <c r="J414" i="80"/>
  <c r="N414" i="80"/>
  <c r="O414" i="80"/>
  <c r="I397" i="73"/>
  <c r="C420" i="73"/>
  <c r="D421" i="73"/>
  <c r="F420" i="73"/>
  <c r="G398" i="73"/>
  <c r="H398" i="73" s="1"/>
  <c r="B400" i="73"/>
  <c r="A400" i="73" s="1"/>
  <c r="I415" i="80"/>
  <c r="M415" i="80"/>
  <c r="B418" i="80"/>
  <c r="H418" i="80"/>
  <c r="G418" i="80"/>
  <c r="F418" i="80"/>
  <c r="A417" i="80"/>
  <c r="D417" i="80" s="1"/>
  <c r="C419" i="80"/>
  <c r="E418" i="80"/>
  <c r="E394" i="73"/>
  <c r="L414" i="80" l="1"/>
  <c r="P414" i="80"/>
  <c r="J415" i="80"/>
  <c r="K415" i="80"/>
  <c r="O415" i="80"/>
  <c r="N415" i="80"/>
  <c r="D422" i="73"/>
  <c r="F421" i="73"/>
  <c r="C421" i="73"/>
  <c r="C422" i="73" s="1"/>
  <c r="G399" i="73"/>
  <c r="H399" i="73" s="1"/>
  <c r="B401" i="73"/>
  <c r="A401" i="73" s="1"/>
  <c r="I398" i="73"/>
  <c r="I416" i="80"/>
  <c r="M416" i="80"/>
  <c r="H419" i="80"/>
  <c r="G419" i="80"/>
  <c r="F419" i="80"/>
  <c r="C420" i="80"/>
  <c r="E419" i="80"/>
  <c r="A418" i="80"/>
  <c r="D418" i="80" s="1"/>
  <c r="B419" i="80"/>
  <c r="E395" i="73"/>
  <c r="L415" i="80" l="1"/>
  <c r="J416" i="80"/>
  <c r="K416" i="80"/>
  <c r="O416" i="80"/>
  <c r="N416" i="80"/>
  <c r="P415" i="80"/>
  <c r="D423" i="73"/>
  <c r="F422" i="73"/>
  <c r="I399" i="73"/>
  <c r="G400" i="73"/>
  <c r="H400" i="73" s="1"/>
  <c r="B402" i="73"/>
  <c r="A402" i="73" s="1"/>
  <c r="I417" i="80"/>
  <c r="M417" i="80"/>
  <c r="B420" i="80"/>
  <c r="H420" i="80"/>
  <c r="G420" i="80"/>
  <c r="F420" i="80"/>
  <c r="A419" i="80"/>
  <c r="D419" i="80" s="1"/>
  <c r="C421" i="80"/>
  <c r="E420" i="80"/>
  <c r="E396" i="73"/>
  <c r="L416" i="80" l="1"/>
  <c r="J417" i="80"/>
  <c r="K417" i="80"/>
  <c r="N417" i="80"/>
  <c r="O417" i="80"/>
  <c r="P416" i="80"/>
  <c r="D424" i="73"/>
  <c r="F423" i="73"/>
  <c r="C423" i="73"/>
  <c r="I400" i="73"/>
  <c r="B403" i="73"/>
  <c r="A403" i="73" s="1"/>
  <c r="G401" i="73"/>
  <c r="H401" i="73" s="1"/>
  <c r="I418" i="80"/>
  <c r="M418" i="80"/>
  <c r="H421" i="80"/>
  <c r="G421" i="80"/>
  <c r="F421" i="80"/>
  <c r="C422" i="80"/>
  <c r="E421" i="80"/>
  <c r="A420" i="80"/>
  <c r="D420" i="80" s="1"/>
  <c r="B421" i="80"/>
  <c r="E397" i="73"/>
  <c r="N418" i="80" l="1"/>
  <c r="O418" i="80"/>
  <c r="L417" i="80"/>
  <c r="P417" i="80"/>
  <c r="J418" i="80"/>
  <c r="K418" i="80"/>
  <c r="C424" i="73"/>
  <c r="D425" i="73"/>
  <c r="F424" i="73"/>
  <c r="I401" i="73"/>
  <c r="G402" i="73"/>
  <c r="H402" i="73" s="1"/>
  <c r="I402" i="73"/>
  <c r="B404" i="73"/>
  <c r="A404" i="73" s="1"/>
  <c r="I419" i="80"/>
  <c r="M419" i="80"/>
  <c r="B422" i="80"/>
  <c r="G422" i="80"/>
  <c r="H422" i="80"/>
  <c r="F422" i="80"/>
  <c r="A421" i="80"/>
  <c r="D421" i="80" s="1"/>
  <c r="C423" i="80"/>
  <c r="E422" i="80"/>
  <c r="E398" i="73"/>
  <c r="L418" i="80" l="1"/>
  <c r="P418" i="80"/>
  <c r="J419" i="80"/>
  <c r="K419" i="80"/>
  <c r="N419" i="80"/>
  <c r="O419" i="80"/>
  <c r="D426" i="73"/>
  <c r="F425" i="73"/>
  <c r="C425" i="73"/>
  <c r="C426" i="73" s="1"/>
  <c r="B405" i="73"/>
  <c r="A405" i="73" s="1"/>
  <c r="G403" i="73"/>
  <c r="H403" i="73" s="1"/>
  <c r="I420" i="80"/>
  <c r="M420" i="80"/>
  <c r="H423" i="80"/>
  <c r="G423" i="80"/>
  <c r="F423" i="80"/>
  <c r="C424" i="80"/>
  <c r="E423" i="80"/>
  <c r="A422" i="80"/>
  <c r="D422" i="80" s="1"/>
  <c r="B423" i="80"/>
  <c r="E399" i="73"/>
  <c r="P419" i="80" l="1"/>
  <c r="K420" i="80"/>
  <c r="J420" i="80"/>
  <c r="O420" i="80"/>
  <c r="N420" i="80"/>
  <c r="L419" i="80"/>
  <c r="D427" i="73"/>
  <c r="F426" i="73"/>
  <c r="I403" i="73"/>
  <c r="G404" i="73"/>
  <c r="H404" i="73" s="1"/>
  <c r="B406" i="73"/>
  <c r="A406" i="73" s="1"/>
  <c r="I421" i="80"/>
  <c r="M421" i="80"/>
  <c r="B424" i="80"/>
  <c r="H424" i="80"/>
  <c r="G424" i="80"/>
  <c r="F424" i="80"/>
  <c r="A423" i="80"/>
  <c r="D423" i="80" s="1"/>
  <c r="C425" i="80"/>
  <c r="E424" i="80"/>
  <c r="E400" i="73"/>
  <c r="O421" i="80" l="1"/>
  <c r="N421" i="80"/>
  <c r="P420" i="80"/>
  <c r="L420" i="80"/>
  <c r="J421" i="80"/>
  <c r="K421" i="80"/>
  <c r="D428" i="73"/>
  <c r="F427" i="73"/>
  <c r="C427" i="73"/>
  <c r="C428" i="73" s="1"/>
  <c r="I404" i="73"/>
  <c r="B407" i="73"/>
  <c r="A407" i="73" s="1"/>
  <c r="G405" i="73"/>
  <c r="H405" i="73" s="1"/>
  <c r="I405" i="73"/>
  <c r="I422" i="80"/>
  <c r="M422" i="80"/>
  <c r="H425" i="80"/>
  <c r="G425" i="80"/>
  <c r="F425" i="80"/>
  <c r="C426" i="80"/>
  <c r="E425" i="80"/>
  <c r="A424" i="80"/>
  <c r="D424" i="80" s="1"/>
  <c r="B425" i="80"/>
  <c r="E401" i="73"/>
  <c r="P421" i="80" l="1"/>
  <c r="L421" i="80"/>
  <c r="J422" i="80"/>
  <c r="K422" i="80"/>
  <c r="N422" i="80"/>
  <c r="O422" i="80"/>
  <c r="D429" i="73"/>
  <c r="F428" i="73"/>
  <c r="G406" i="73"/>
  <c r="H406" i="73" s="1"/>
  <c r="B408" i="73"/>
  <c r="A408" i="73" s="1"/>
  <c r="I423" i="80"/>
  <c r="M423" i="80"/>
  <c r="B426" i="80"/>
  <c r="H426" i="80"/>
  <c r="G426" i="80"/>
  <c r="F426" i="80"/>
  <c r="A425" i="80"/>
  <c r="D425" i="80" s="1"/>
  <c r="C427" i="80"/>
  <c r="E426" i="80"/>
  <c r="E402" i="73"/>
  <c r="L422" i="80" l="1"/>
  <c r="J423" i="80"/>
  <c r="K423" i="80"/>
  <c r="N423" i="80"/>
  <c r="O423" i="80"/>
  <c r="P422" i="80"/>
  <c r="D430" i="73"/>
  <c r="F429" i="73"/>
  <c r="C429" i="73"/>
  <c r="C430" i="73" s="1"/>
  <c r="B409" i="73"/>
  <c r="A409" i="73" s="1"/>
  <c r="G407" i="73"/>
  <c r="H407" i="73" s="1"/>
  <c r="I406" i="73"/>
  <c r="I424" i="80"/>
  <c r="M424" i="80"/>
  <c r="H427" i="80"/>
  <c r="G427" i="80"/>
  <c r="F427" i="80"/>
  <c r="C428" i="80"/>
  <c r="E427" i="80"/>
  <c r="A426" i="80"/>
  <c r="D426" i="80" s="1"/>
  <c r="B427" i="80"/>
  <c r="E403" i="73"/>
  <c r="O424" i="80" l="1"/>
  <c r="N424" i="80"/>
  <c r="L423" i="80"/>
  <c r="P423" i="80"/>
  <c r="K424" i="80"/>
  <c r="J424" i="80"/>
  <c r="D431" i="73"/>
  <c r="F430" i="73"/>
  <c r="I407" i="73"/>
  <c r="G408" i="73"/>
  <c r="H408" i="73" s="1"/>
  <c r="I408" i="73"/>
  <c r="B410" i="73"/>
  <c r="A410" i="73" s="1"/>
  <c r="I425" i="80"/>
  <c r="M425" i="80"/>
  <c r="B428" i="80"/>
  <c r="H428" i="80"/>
  <c r="G428" i="80"/>
  <c r="F428" i="80"/>
  <c r="A427" i="80"/>
  <c r="D427" i="80" s="1"/>
  <c r="C429" i="80"/>
  <c r="E428" i="80"/>
  <c r="E404" i="73"/>
  <c r="L424" i="80" l="1"/>
  <c r="P424" i="80"/>
  <c r="N425" i="80"/>
  <c r="O425" i="80"/>
  <c r="K425" i="80"/>
  <c r="J425" i="80"/>
  <c r="D432" i="73"/>
  <c r="F431" i="73"/>
  <c r="C431" i="73"/>
  <c r="G409" i="73"/>
  <c r="H409" i="73" s="1"/>
  <c r="B411" i="73"/>
  <c r="A411" i="73" s="1"/>
  <c r="I426" i="80"/>
  <c r="M426" i="80"/>
  <c r="H429" i="80"/>
  <c r="G429" i="80"/>
  <c r="F429" i="80"/>
  <c r="C430" i="80"/>
  <c r="E429" i="80"/>
  <c r="A428" i="80"/>
  <c r="D428" i="80" s="1"/>
  <c r="B429" i="80"/>
  <c r="E405" i="73"/>
  <c r="P425" i="80" l="1"/>
  <c r="J426" i="80"/>
  <c r="K426" i="80"/>
  <c r="O426" i="80"/>
  <c r="N426" i="80"/>
  <c r="L425" i="80"/>
  <c r="C432" i="73"/>
  <c r="D433" i="73"/>
  <c r="F432" i="73"/>
  <c r="I409" i="73"/>
  <c r="G410" i="73"/>
  <c r="H410" i="73" s="1"/>
  <c r="B412" i="73"/>
  <c r="A412" i="73" s="1"/>
  <c r="I427" i="80"/>
  <c r="M427" i="80"/>
  <c r="B430" i="80"/>
  <c r="H430" i="80"/>
  <c r="G430" i="80"/>
  <c r="F430" i="80"/>
  <c r="A429" i="80"/>
  <c r="D429" i="80" s="1"/>
  <c r="C431" i="80"/>
  <c r="E430" i="80"/>
  <c r="E406" i="73"/>
  <c r="L426" i="80" l="1"/>
  <c r="K427" i="80"/>
  <c r="J427" i="80"/>
  <c r="O427" i="80"/>
  <c r="N427" i="80"/>
  <c r="P426" i="80"/>
  <c r="I410" i="73"/>
  <c r="D434" i="73"/>
  <c r="F433" i="73"/>
  <c r="C433" i="73"/>
  <c r="B413" i="73"/>
  <c r="A413" i="73" s="1"/>
  <c r="G411" i="73"/>
  <c r="H411" i="73" s="1"/>
  <c r="I428" i="80"/>
  <c r="M428" i="80"/>
  <c r="H431" i="80"/>
  <c r="G431" i="80"/>
  <c r="F431" i="80"/>
  <c r="C432" i="80"/>
  <c r="E431" i="80"/>
  <c r="A430" i="80"/>
  <c r="D430" i="80" s="1"/>
  <c r="B431" i="80"/>
  <c r="E407" i="73"/>
  <c r="L427" i="80" l="1"/>
  <c r="P427" i="80"/>
  <c r="J428" i="80"/>
  <c r="K428" i="80"/>
  <c r="O428" i="80"/>
  <c r="N428" i="80"/>
  <c r="C434" i="73"/>
  <c r="D435" i="73"/>
  <c r="F434" i="73"/>
  <c r="I411" i="73"/>
  <c r="G412" i="73"/>
  <c r="H412" i="73" s="1"/>
  <c r="B414" i="73"/>
  <c r="A414" i="73" s="1"/>
  <c r="I429" i="80"/>
  <c r="M429" i="80"/>
  <c r="B432" i="80"/>
  <c r="H432" i="80"/>
  <c r="G432" i="80"/>
  <c r="F432" i="80"/>
  <c r="A431" i="80"/>
  <c r="D431" i="80" s="1"/>
  <c r="C433" i="80"/>
  <c r="E432" i="80"/>
  <c r="E408" i="73"/>
  <c r="C435" i="73" l="1"/>
  <c r="L428" i="80"/>
  <c r="P428" i="80"/>
  <c r="J429" i="80"/>
  <c r="K429" i="80"/>
  <c r="N429" i="80"/>
  <c r="O429" i="80"/>
  <c r="I412" i="73"/>
  <c r="D436" i="73"/>
  <c r="C436" i="73" s="1"/>
  <c r="F435" i="73"/>
  <c r="B415" i="73"/>
  <c r="A415" i="73" s="1"/>
  <c r="G413" i="73"/>
  <c r="H413" i="73" s="1"/>
  <c r="I430" i="80"/>
  <c r="M430" i="80"/>
  <c r="H433" i="80"/>
  <c r="G433" i="80"/>
  <c r="F433" i="80"/>
  <c r="C434" i="80"/>
  <c r="E433" i="80"/>
  <c r="A432" i="80"/>
  <c r="D432" i="80" s="1"/>
  <c r="B433" i="80"/>
  <c r="E409" i="73"/>
  <c r="L429" i="80" l="1"/>
  <c r="P429" i="80"/>
  <c r="N430" i="80"/>
  <c r="O430" i="80"/>
  <c r="J430" i="80"/>
  <c r="K430" i="80"/>
  <c r="D437" i="73"/>
  <c r="F436" i="73"/>
  <c r="I413" i="73"/>
  <c r="G414" i="73"/>
  <c r="H414" i="73" s="1"/>
  <c r="I414" i="73"/>
  <c r="B416" i="73"/>
  <c r="A416" i="73" s="1"/>
  <c r="I431" i="80"/>
  <c r="M431" i="80"/>
  <c r="B434" i="80"/>
  <c r="H434" i="80"/>
  <c r="G434" i="80"/>
  <c r="F434" i="80"/>
  <c r="A433" i="80"/>
  <c r="D433" i="80" s="1"/>
  <c r="C435" i="80"/>
  <c r="E434" i="80"/>
  <c r="E410" i="73"/>
  <c r="L430" i="80" l="1"/>
  <c r="P430" i="80"/>
  <c r="K431" i="80"/>
  <c r="J431" i="80"/>
  <c r="N431" i="80"/>
  <c r="O431" i="80"/>
  <c r="D438" i="73"/>
  <c r="F437" i="73"/>
  <c r="C437" i="73"/>
  <c r="B417" i="73"/>
  <c r="A417" i="73" s="1"/>
  <c r="G415" i="73"/>
  <c r="H415" i="73" s="1"/>
  <c r="I432" i="80"/>
  <c r="M432" i="80"/>
  <c r="H435" i="80"/>
  <c r="G435" i="80"/>
  <c r="F435" i="80"/>
  <c r="C436" i="80"/>
  <c r="E435" i="80"/>
  <c r="A434" i="80"/>
  <c r="D434" i="80" s="1"/>
  <c r="B435" i="80"/>
  <c r="E411" i="73"/>
  <c r="L431" i="80" l="1"/>
  <c r="P431" i="80"/>
  <c r="K432" i="80"/>
  <c r="J432" i="80"/>
  <c r="O432" i="80"/>
  <c r="N432" i="80"/>
  <c r="C438" i="73"/>
  <c r="D439" i="73"/>
  <c r="F438" i="73"/>
  <c r="I415" i="73"/>
  <c r="G416" i="73"/>
  <c r="H416" i="73" s="1"/>
  <c r="B418" i="73"/>
  <c r="A418" i="73" s="1"/>
  <c r="I433" i="80"/>
  <c r="M433" i="80"/>
  <c r="B436" i="80"/>
  <c r="H436" i="80"/>
  <c r="G436" i="80"/>
  <c r="F436" i="80"/>
  <c r="A435" i="80"/>
  <c r="D435" i="80" s="1"/>
  <c r="C437" i="80"/>
  <c r="E436" i="80"/>
  <c r="E412" i="73"/>
  <c r="L432" i="80" l="1"/>
  <c r="P432" i="80"/>
  <c r="J433" i="80"/>
  <c r="K433" i="80"/>
  <c r="N433" i="80"/>
  <c r="O433" i="80"/>
  <c r="C439" i="73"/>
  <c r="D440" i="73"/>
  <c r="F439" i="73"/>
  <c r="I416" i="73"/>
  <c r="B419" i="73"/>
  <c r="A419" i="73" s="1"/>
  <c r="G417" i="73"/>
  <c r="H417" i="73" s="1"/>
  <c r="I434" i="80"/>
  <c r="M434" i="80"/>
  <c r="H437" i="80"/>
  <c r="G437" i="80"/>
  <c r="F437" i="80"/>
  <c r="C438" i="80"/>
  <c r="E437" i="80"/>
  <c r="A436" i="80"/>
  <c r="D436" i="80" s="1"/>
  <c r="B437" i="80"/>
  <c r="E413" i="73"/>
  <c r="L433" i="80" l="1"/>
  <c r="J434" i="80"/>
  <c r="K434" i="80"/>
  <c r="P433" i="80"/>
  <c r="N434" i="80"/>
  <c r="O434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B438" i="80"/>
  <c r="H438" i="80"/>
  <c r="G438" i="80"/>
  <c r="F438" i="80"/>
  <c r="A437" i="80"/>
  <c r="D437" i="80" s="1"/>
  <c r="C439" i="80"/>
  <c r="E438" i="80"/>
  <c r="E414" i="73"/>
  <c r="L434" i="80" l="1"/>
  <c r="P434" i="80"/>
  <c r="J435" i="80"/>
  <c r="K435" i="80"/>
  <c r="N435" i="80"/>
  <c r="O435" i="80"/>
  <c r="D442" i="73"/>
  <c r="F441" i="73"/>
  <c r="I418" i="73"/>
  <c r="G419" i="73"/>
  <c r="H419" i="73" s="1"/>
  <c r="B421" i="73"/>
  <c r="A421" i="73" s="1"/>
  <c r="I436" i="80"/>
  <c r="M436" i="80"/>
  <c r="H439" i="80"/>
  <c r="G439" i="80"/>
  <c r="F439" i="80"/>
  <c r="C440" i="80"/>
  <c r="E439" i="80"/>
  <c r="A438" i="80"/>
  <c r="D438" i="80" s="1"/>
  <c r="B439" i="80"/>
  <c r="E415" i="73"/>
  <c r="L435" i="80" l="1"/>
  <c r="J436" i="80"/>
  <c r="K436" i="80"/>
  <c r="O436" i="80"/>
  <c r="N436" i="80"/>
  <c r="P435" i="80"/>
  <c r="D443" i="73"/>
  <c r="F442" i="73"/>
  <c r="C442" i="73"/>
  <c r="G420" i="73"/>
  <c r="H420" i="73" s="1"/>
  <c r="B422" i="73"/>
  <c r="A422" i="73" s="1"/>
  <c r="I419" i="73"/>
  <c r="I437" i="80"/>
  <c r="M437" i="80"/>
  <c r="H440" i="80"/>
  <c r="G440" i="80"/>
  <c r="F440" i="80"/>
  <c r="B440" i="80"/>
  <c r="A439" i="80"/>
  <c r="D439" i="80" s="1"/>
  <c r="C441" i="80"/>
  <c r="E440" i="80"/>
  <c r="E416" i="73"/>
  <c r="P436" i="80" l="1"/>
  <c r="O437" i="80"/>
  <c r="N437" i="80"/>
  <c r="L436" i="80"/>
  <c r="K437" i="80"/>
  <c r="J437" i="80"/>
  <c r="C443" i="73"/>
  <c r="D444" i="73"/>
  <c r="F443" i="73"/>
  <c r="G421" i="73"/>
  <c r="H421" i="73" s="1"/>
  <c r="B423" i="73"/>
  <c r="A423" i="73" s="1"/>
  <c r="I420" i="73"/>
  <c r="I438" i="80"/>
  <c r="M438" i="80"/>
  <c r="H441" i="80"/>
  <c r="G441" i="80"/>
  <c r="F441" i="80"/>
  <c r="C442" i="80"/>
  <c r="E441" i="80"/>
  <c r="A440" i="80"/>
  <c r="D440" i="80" s="1"/>
  <c r="B441" i="80"/>
  <c r="E417" i="73"/>
  <c r="C444" i="73" l="1"/>
  <c r="L437" i="80"/>
  <c r="P437" i="80"/>
  <c r="J438" i="80"/>
  <c r="K438" i="80"/>
  <c r="N438" i="80"/>
  <c r="O438" i="80"/>
  <c r="D445" i="73"/>
  <c r="F444" i="73"/>
  <c r="I421" i="73"/>
  <c r="G422" i="73"/>
  <c r="H422" i="73" s="1"/>
  <c r="B424" i="73"/>
  <c r="A424" i="73" s="1"/>
  <c r="I439" i="80"/>
  <c r="M439" i="80"/>
  <c r="B442" i="80"/>
  <c r="H442" i="80"/>
  <c r="G442" i="80"/>
  <c r="F442" i="80"/>
  <c r="A441" i="80"/>
  <c r="D441" i="80" s="1"/>
  <c r="C443" i="80"/>
  <c r="E442" i="80"/>
  <c r="E418" i="73"/>
  <c r="C445" i="73" l="1"/>
  <c r="L438" i="80"/>
  <c r="J439" i="80"/>
  <c r="K439" i="80"/>
  <c r="O439" i="80"/>
  <c r="N439" i="80"/>
  <c r="P438" i="80"/>
  <c r="D446" i="73"/>
  <c r="F445" i="73"/>
  <c r="B425" i="73"/>
  <c r="A425" i="73" s="1"/>
  <c r="G423" i="73"/>
  <c r="H423" i="73" s="1"/>
  <c r="I422" i="73"/>
  <c r="I440" i="80"/>
  <c r="M440" i="80"/>
  <c r="H443" i="80"/>
  <c r="G443" i="80"/>
  <c r="F443" i="80"/>
  <c r="C444" i="80"/>
  <c r="E443" i="80"/>
  <c r="A442" i="80"/>
  <c r="D442" i="80" s="1"/>
  <c r="B443" i="80"/>
  <c r="E419" i="73"/>
  <c r="P439" i="80" l="1"/>
  <c r="L439" i="80"/>
  <c r="J440" i="80"/>
  <c r="K440" i="80"/>
  <c r="O440" i="80"/>
  <c r="N440" i="80"/>
  <c r="D447" i="73"/>
  <c r="F446" i="73"/>
  <c r="C446" i="73"/>
  <c r="C447" i="73" s="1"/>
  <c r="I423" i="73"/>
  <c r="G424" i="73"/>
  <c r="H424" i="73" s="1"/>
  <c r="B426" i="73"/>
  <c r="A426" i="73" s="1"/>
  <c r="I441" i="80"/>
  <c r="M441" i="80"/>
  <c r="B444" i="80"/>
  <c r="H444" i="80"/>
  <c r="G444" i="80"/>
  <c r="F444" i="80"/>
  <c r="A443" i="80"/>
  <c r="D443" i="80" s="1"/>
  <c r="C445" i="80"/>
  <c r="E444" i="80"/>
  <c r="E420" i="73"/>
  <c r="L440" i="80" l="1"/>
  <c r="P440" i="80"/>
  <c r="J441" i="80"/>
  <c r="K441" i="80"/>
  <c r="O441" i="80"/>
  <c r="N441" i="80"/>
  <c r="D448" i="73"/>
  <c r="F447" i="73"/>
  <c r="G425" i="73"/>
  <c r="H425" i="73" s="1"/>
  <c r="B427" i="73"/>
  <c r="A427" i="73" s="1"/>
  <c r="I424" i="73"/>
  <c r="I442" i="80"/>
  <c r="M442" i="80"/>
  <c r="H445" i="80"/>
  <c r="G445" i="80"/>
  <c r="F445" i="80"/>
  <c r="C446" i="80"/>
  <c r="E445" i="80"/>
  <c r="A444" i="80"/>
  <c r="D444" i="80" s="1"/>
  <c r="B445" i="80"/>
  <c r="E421" i="73"/>
  <c r="L441" i="80" l="1"/>
  <c r="P441" i="80"/>
  <c r="K442" i="80"/>
  <c r="J442" i="80"/>
  <c r="N442" i="80"/>
  <c r="O442" i="80"/>
  <c r="D449" i="73"/>
  <c r="F448" i="73"/>
  <c r="C448" i="73"/>
  <c r="G426" i="73"/>
  <c r="H426" i="73" s="1"/>
  <c r="B428" i="73"/>
  <c r="A428" i="73" s="1"/>
  <c r="I425" i="73"/>
  <c r="I443" i="80"/>
  <c r="M443" i="80"/>
  <c r="B446" i="80"/>
  <c r="H446" i="80"/>
  <c r="G446" i="80"/>
  <c r="F446" i="80"/>
  <c r="A445" i="80"/>
  <c r="D445" i="80" s="1"/>
  <c r="C447" i="80"/>
  <c r="E446" i="80"/>
  <c r="E422" i="73"/>
  <c r="L442" i="80" l="1"/>
  <c r="J443" i="80"/>
  <c r="K443" i="80"/>
  <c r="N443" i="80"/>
  <c r="O443" i="80"/>
  <c r="P442" i="80"/>
  <c r="C449" i="73"/>
  <c r="D450" i="73"/>
  <c r="F449" i="73"/>
  <c r="I426" i="73"/>
  <c r="G427" i="73"/>
  <c r="H427" i="73" s="1"/>
  <c r="B429" i="73"/>
  <c r="A429" i="73" s="1"/>
  <c r="I444" i="80"/>
  <c r="M444" i="80"/>
  <c r="H447" i="80"/>
  <c r="G447" i="80"/>
  <c r="F447" i="80"/>
  <c r="C448" i="80"/>
  <c r="E447" i="80"/>
  <c r="A446" i="80"/>
  <c r="D446" i="80" s="1"/>
  <c r="B447" i="80"/>
  <c r="E423" i="73"/>
  <c r="L443" i="80" l="1"/>
  <c r="J444" i="80"/>
  <c r="K444" i="80"/>
  <c r="N444" i="80"/>
  <c r="O444" i="80"/>
  <c r="P443" i="80"/>
  <c r="D451" i="73"/>
  <c r="F450" i="73"/>
  <c r="C450" i="73"/>
  <c r="G428" i="73"/>
  <c r="H428" i="73" s="1"/>
  <c r="B430" i="73"/>
  <c r="A430" i="73" s="1"/>
  <c r="I427" i="73"/>
  <c r="I445" i="80"/>
  <c r="M445" i="80"/>
  <c r="B448" i="80"/>
  <c r="H448" i="80"/>
  <c r="G448" i="80"/>
  <c r="F448" i="80"/>
  <c r="A447" i="80"/>
  <c r="D447" i="80" s="1"/>
  <c r="C449" i="80"/>
  <c r="E448" i="80"/>
  <c r="E424" i="73"/>
  <c r="L444" i="80" l="1"/>
  <c r="K445" i="80"/>
  <c r="J445" i="80"/>
  <c r="O445" i="80"/>
  <c r="N445" i="80"/>
  <c r="P444" i="80"/>
  <c r="C451" i="73"/>
  <c r="D452" i="73"/>
  <c r="F451" i="73"/>
  <c r="G429" i="73"/>
  <c r="H429" i="73" s="1"/>
  <c r="B431" i="73"/>
  <c r="A431" i="73" s="1"/>
  <c r="I428" i="73"/>
  <c r="I446" i="80"/>
  <c r="M446" i="80"/>
  <c r="H449" i="80"/>
  <c r="G449" i="80"/>
  <c r="F449" i="80"/>
  <c r="C450" i="80"/>
  <c r="E449" i="80"/>
  <c r="A448" i="80"/>
  <c r="D448" i="80" s="1"/>
  <c r="B449" i="80"/>
  <c r="E425" i="73"/>
  <c r="L445" i="80" l="1"/>
  <c r="P445" i="80"/>
  <c r="K446" i="80"/>
  <c r="J446" i="80"/>
  <c r="N446" i="80"/>
  <c r="O446" i="80"/>
  <c r="D453" i="73"/>
  <c r="F452" i="73"/>
  <c r="C452" i="73"/>
  <c r="C453" i="73" s="1"/>
  <c r="I429" i="73"/>
  <c r="G430" i="73"/>
  <c r="H430" i="73" s="1"/>
  <c r="B432" i="73"/>
  <c r="A432" i="73" s="1"/>
  <c r="I447" i="80"/>
  <c r="M447" i="80"/>
  <c r="B450" i="80"/>
  <c r="H450" i="80"/>
  <c r="G450" i="80"/>
  <c r="F450" i="80"/>
  <c r="A449" i="80"/>
  <c r="D449" i="80" s="1"/>
  <c r="C451" i="80"/>
  <c r="E450" i="80"/>
  <c r="E426" i="73"/>
  <c r="L446" i="80" l="1"/>
  <c r="P446" i="80"/>
  <c r="J447" i="80"/>
  <c r="K447" i="80"/>
  <c r="O447" i="80"/>
  <c r="N447" i="80"/>
  <c r="I430" i="73"/>
  <c r="D454" i="73"/>
  <c r="F453" i="73"/>
  <c r="G431" i="73"/>
  <c r="H431" i="73" s="1"/>
  <c r="B433" i="73"/>
  <c r="A433" i="73" s="1"/>
  <c r="I448" i="80"/>
  <c r="M448" i="80"/>
  <c r="H451" i="80"/>
  <c r="G451" i="80"/>
  <c r="F451" i="80"/>
  <c r="C452" i="80"/>
  <c r="E451" i="80"/>
  <c r="A450" i="80"/>
  <c r="D450" i="80" s="1"/>
  <c r="B451" i="80"/>
  <c r="E427" i="73"/>
  <c r="P447" i="80" l="1"/>
  <c r="N448" i="80"/>
  <c r="O448" i="80"/>
  <c r="L447" i="80"/>
  <c r="J448" i="80"/>
  <c r="K448" i="80"/>
  <c r="D455" i="73"/>
  <c r="F454" i="73"/>
  <c r="C454" i="73"/>
  <c r="C455" i="73" s="1"/>
  <c r="I431" i="73"/>
  <c r="G432" i="73"/>
  <c r="H432" i="73" s="1"/>
  <c r="B434" i="73"/>
  <c r="A434" i="73" s="1"/>
  <c r="I449" i="80"/>
  <c r="M449" i="80"/>
  <c r="B452" i="80"/>
  <c r="H452" i="80"/>
  <c r="G452" i="80"/>
  <c r="F452" i="80"/>
  <c r="A451" i="80"/>
  <c r="D451" i="80" s="1"/>
  <c r="C453" i="80"/>
  <c r="E452" i="80"/>
  <c r="E428" i="73"/>
  <c r="P448" i="80" l="1"/>
  <c r="K449" i="80"/>
  <c r="J449" i="80"/>
  <c r="N449" i="80"/>
  <c r="O449" i="80"/>
  <c r="L448" i="80"/>
  <c r="I432" i="73"/>
  <c r="D456" i="73"/>
  <c r="F455" i="73"/>
  <c r="B435" i="73"/>
  <c r="A435" i="73" s="1"/>
  <c r="G433" i="73"/>
  <c r="H433" i="73" s="1"/>
  <c r="I450" i="80"/>
  <c r="M450" i="80"/>
  <c r="H453" i="80"/>
  <c r="G453" i="80"/>
  <c r="F453" i="80"/>
  <c r="C454" i="80"/>
  <c r="E453" i="80"/>
  <c r="A452" i="80"/>
  <c r="D452" i="80" s="1"/>
  <c r="B453" i="80"/>
  <c r="E429" i="73"/>
  <c r="L449" i="80" l="1"/>
  <c r="J450" i="80"/>
  <c r="K450" i="80"/>
  <c r="P449" i="80"/>
  <c r="N450" i="80"/>
  <c r="O450" i="80"/>
  <c r="D457" i="73"/>
  <c r="F456" i="73"/>
  <c r="C456" i="73"/>
  <c r="I433" i="73"/>
  <c r="G434" i="73"/>
  <c r="H434" i="73" s="1"/>
  <c r="B436" i="73"/>
  <c r="A436" i="73" s="1"/>
  <c r="I451" i="80"/>
  <c r="M451" i="80"/>
  <c r="B454" i="80"/>
  <c r="H454" i="80"/>
  <c r="G454" i="80"/>
  <c r="F454" i="80"/>
  <c r="A453" i="80"/>
  <c r="D453" i="80" s="1"/>
  <c r="C455" i="80"/>
  <c r="E454" i="80"/>
  <c r="E430" i="73"/>
  <c r="L450" i="80" l="1"/>
  <c r="J451" i="80"/>
  <c r="K451" i="80"/>
  <c r="N451" i="80"/>
  <c r="O451" i="80"/>
  <c r="P450" i="80"/>
  <c r="C457" i="73"/>
  <c r="D458" i="73"/>
  <c r="F457" i="73"/>
  <c r="I434" i="73"/>
  <c r="G435" i="73"/>
  <c r="H435" i="73" s="1"/>
  <c r="B437" i="73"/>
  <c r="A437" i="73" s="1"/>
  <c r="I452" i="80"/>
  <c r="M452" i="80"/>
  <c r="H455" i="80"/>
  <c r="G455" i="80"/>
  <c r="F455" i="80"/>
  <c r="C456" i="80"/>
  <c r="E455" i="80"/>
  <c r="A454" i="80"/>
  <c r="D454" i="80" s="1"/>
  <c r="B455" i="80"/>
  <c r="E431" i="73"/>
  <c r="L451" i="80" l="1"/>
  <c r="P451" i="80"/>
  <c r="J452" i="80"/>
  <c r="K452" i="80"/>
  <c r="O452" i="80"/>
  <c r="N452" i="80"/>
  <c r="D459" i="73"/>
  <c r="F458" i="73"/>
  <c r="C458" i="73"/>
  <c r="C459" i="73" s="1"/>
  <c r="I435" i="73"/>
  <c r="G436" i="73"/>
  <c r="H436" i="73" s="1"/>
  <c r="B438" i="73"/>
  <c r="A438" i="73" s="1"/>
  <c r="I453" i="80"/>
  <c r="M453" i="80"/>
  <c r="B456" i="80"/>
  <c r="H456" i="80"/>
  <c r="G456" i="80"/>
  <c r="F456" i="80"/>
  <c r="A455" i="80"/>
  <c r="D455" i="80" s="1"/>
  <c r="C457" i="80"/>
  <c r="E456" i="80"/>
  <c r="E432" i="73"/>
  <c r="L452" i="80" l="1"/>
  <c r="J453" i="80"/>
  <c r="K453" i="80"/>
  <c r="N453" i="80"/>
  <c r="O453" i="80"/>
  <c r="P452" i="80"/>
  <c r="D460" i="73"/>
  <c r="F459" i="73"/>
  <c r="I436" i="73"/>
  <c r="B439" i="73"/>
  <c r="A439" i="73" s="1"/>
  <c r="G437" i="73"/>
  <c r="H437" i="73" s="1"/>
  <c r="I454" i="80"/>
  <c r="M454" i="80"/>
  <c r="H457" i="80"/>
  <c r="G457" i="80"/>
  <c r="F457" i="80"/>
  <c r="C458" i="80"/>
  <c r="E457" i="80"/>
  <c r="A456" i="80"/>
  <c r="D456" i="80" s="1"/>
  <c r="B457" i="80"/>
  <c r="E433" i="73"/>
  <c r="L453" i="80" l="1"/>
  <c r="P453" i="80"/>
  <c r="J454" i="80"/>
  <c r="K454" i="80"/>
  <c r="N454" i="80"/>
  <c r="O454" i="80"/>
  <c r="D461" i="73"/>
  <c r="F460" i="73"/>
  <c r="C460" i="73"/>
  <c r="C461" i="73" s="1"/>
  <c r="G438" i="73"/>
  <c r="H438" i="73" s="1"/>
  <c r="I437" i="73"/>
  <c r="B440" i="73"/>
  <c r="A440" i="73" s="1"/>
  <c r="B458" i="80"/>
  <c r="I455" i="80"/>
  <c r="M455" i="80"/>
  <c r="H458" i="80"/>
  <c r="G458" i="80"/>
  <c r="F458" i="80"/>
  <c r="A457" i="80"/>
  <c r="D457" i="80" s="1"/>
  <c r="C459" i="80"/>
  <c r="E458" i="80"/>
  <c r="E434" i="73"/>
  <c r="N455" i="80" l="1"/>
  <c r="O455" i="80"/>
  <c r="L454" i="80"/>
  <c r="P454" i="80"/>
  <c r="J455" i="80"/>
  <c r="K455" i="80"/>
  <c r="D462" i="73"/>
  <c r="F461" i="73"/>
  <c r="I438" i="73"/>
  <c r="B441" i="73"/>
  <c r="A441" i="73" s="1"/>
  <c r="G439" i="73"/>
  <c r="H439" i="73" s="1"/>
  <c r="I456" i="80"/>
  <c r="M456" i="80"/>
  <c r="H459" i="80"/>
  <c r="G459" i="80"/>
  <c r="F459" i="80"/>
  <c r="C460" i="80"/>
  <c r="E459" i="80"/>
  <c r="A458" i="80"/>
  <c r="D458" i="80" s="1"/>
  <c r="B459" i="80"/>
  <c r="E435" i="73"/>
  <c r="N456" i="80" l="1"/>
  <c r="O456" i="80"/>
  <c r="L455" i="80"/>
  <c r="P455" i="80"/>
  <c r="J456" i="80"/>
  <c r="K456" i="80"/>
  <c r="D463" i="73"/>
  <c r="F462" i="73"/>
  <c r="C462" i="73"/>
  <c r="C463" i="73" s="1"/>
  <c r="I439" i="73"/>
  <c r="G440" i="73"/>
  <c r="H440" i="73" s="1"/>
  <c r="B442" i="73"/>
  <c r="A442" i="73" s="1"/>
  <c r="I457" i="80"/>
  <c r="M457" i="80"/>
  <c r="B460" i="80"/>
  <c r="H460" i="80"/>
  <c r="G460" i="80"/>
  <c r="F460" i="80"/>
  <c r="A459" i="80"/>
  <c r="D459" i="80" s="1"/>
  <c r="C461" i="80"/>
  <c r="E460" i="80"/>
  <c r="E436" i="73"/>
  <c r="J457" i="80" l="1"/>
  <c r="K457" i="80"/>
  <c r="L456" i="80"/>
  <c r="P456" i="80"/>
  <c r="N457" i="80"/>
  <c r="O457" i="80"/>
  <c r="I440" i="73"/>
  <c r="D464" i="73"/>
  <c r="F463" i="73"/>
  <c r="B443" i="73"/>
  <c r="A443" i="73" s="1"/>
  <c r="G441" i="73"/>
  <c r="H441" i="73" s="1"/>
  <c r="I458" i="80"/>
  <c r="M458" i="80"/>
  <c r="H461" i="80"/>
  <c r="G461" i="80"/>
  <c r="F461" i="80"/>
  <c r="C462" i="80"/>
  <c r="E461" i="80"/>
  <c r="A460" i="80"/>
  <c r="D460" i="80" s="1"/>
  <c r="B461" i="80"/>
  <c r="E437" i="73"/>
  <c r="P457" i="80" l="1"/>
  <c r="L457" i="80"/>
  <c r="J458" i="80"/>
  <c r="K458" i="80"/>
  <c r="O458" i="80"/>
  <c r="N458" i="80"/>
  <c r="D465" i="73"/>
  <c r="F464" i="73"/>
  <c r="C464" i="73"/>
  <c r="I441" i="73"/>
  <c r="G442" i="73"/>
  <c r="H442" i="73" s="1"/>
  <c r="B444" i="73"/>
  <c r="A444" i="73" s="1"/>
  <c r="I459" i="80"/>
  <c r="M459" i="80"/>
  <c r="B462" i="80"/>
  <c r="H462" i="80"/>
  <c r="G462" i="80"/>
  <c r="F462" i="80"/>
  <c r="A461" i="80"/>
  <c r="D461" i="80" s="1"/>
  <c r="C463" i="80"/>
  <c r="E462" i="80"/>
  <c r="E438" i="73"/>
  <c r="L458" i="80" l="1"/>
  <c r="P458" i="80"/>
  <c r="O459" i="80"/>
  <c r="N459" i="80"/>
  <c r="J459" i="80"/>
  <c r="K459" i="80"/>
  <c r="C465" i="73"/>
  <c r="I442" i="73"/>
  <c r="D466" i="73"/>
  <c r="F465" i="73"/>
  <c r="G443" i="73"/>
  <c r="H443" i="73" s="1"/>
  <c r="B445" i="73"/>
  <c r="A445" i="73" s="1"/>
  <c r="I460" i="80"/>
  <c r="M460" i="80"/>
  <c r="H463" i="80"/>
  <c r="F463" i="80"/>
  <c r="G463" i="80"/>
  <c r="C464" i="80"/>
  <c r="E463" i="80"/>
  <c r="A462" i="80"/>
  <c r="D462" i="80" s="1"/>
  <c r="B463" i="80"/>
  <c r="E439" i="73"/>
  <c r="P459" i="80" l="1"/>
  <c r="J460" i="80"/>
  <c r="K460" i="80"/>
  <c r="L459" i="80"/>
  <c r="N460" i="80"/>
  <c r="O460" i="80"/>
  <c r="D467" i="73"/>
  <c r="F466" i="73"/>
  <c r="C466" i="73"/>
  <c r="C467" i="73" s="1"/>
  <c r="I443" i="73"/>
  <c r="G444" i="73"/>
  <c r="H444" i="73" s="1"/>
  <c r="B446" i="73"/>
  <c r="A446" i="73" s="1"/>
  <c r="I461" i="80"/>
  <c r="M461" i="80"/>
  <c r="B464" i="80"/>
  <c r="H464" i="80"/>
  <c r="G464" i="80"/>
  <c r="F464" i="80"/>
  <c r="A463" i="80"/>
  <c r="D463" i="80" s="1"/>
  <c r="C465" i="80"/>
  <c r="E464" i="80"/>
  <c r="E440" i="73"/>
  <c r="L460" i="80" l="1"/>
  <c r="N461" i="80"/>
  <c r="O461" i="80"/>
  <c r="J461" i="80"/>
  <c r="K461" i="80"/>
  <c r="P460" i="80"/>
  <c r="D468" i="73"/>
  <c r="F467" i="73"/>
  <c r="G445" i="73"/>
  <c r="H445" i="73" s="1"/>
  <c r="B447" i="73"/>
  <c r="A447" i="73" s="1"/>
  <c r="I444" i="73"/>
  <c r="I462" i="80"/>
  <c r="M462" i="80"/>
  <c r="H465" i="80"/>
  <c r="G465" i="80"/>
  <c r="F465" i="80"/>
  <c r="C466" i="80"/>
  <c r="E465" i="80"/>
  <c r="A464" i="80"/>
  <c r="D464" i="80" s="1"/>
  <c r="B465" i="80"/>
  <c r="E441" i="73"/>
  <c r="L461" i="80" l="1"/>
  <c r="P461" i="80"/>
  <c r="J462" i="80"/>
  <c r="K462" i="80"/>
  <c r="N462" i="80"/>
  <c r="O462" i="80"/>
  <c r="D469" i="73"/>
  <c r="F468" i="73"/>
  <c r="C468" i="73"/>
  <c r="C469" i="73" s="1"/>
  <c r="I445" i="73"/>
  <c r="G446" i="73"/>
  <c r="H446" i="73" s="1"/>
  <c r="B448" i="73"/>
  <c r="A448" i="73" s="1"/>
  <c r="I463" i="80"/>
  <c r="M463" i="80"/>
  <c r="B466" i="80"/>
  <c r="H466" i="80"/>
  <c r="G466" i="80"/>
  <c r="F466" i="80"/>
  <c r="A465" i="80"/>
  <c r="D465" i="80" s="1"/>
  <c r="C467" i="80"/>
  <c r="E466" i="80"/>
  <c r="E442" i="73"/>
  <c r="L462" i="80" l="1"/>
  <c r="J463" i="80"/>
  <c r="K463" i="80"/>
  <c r="P462" i="80"/>
  <c r="N463" i="80"/>
  <c r="O463" i="80"/>
  <c r="D470" i="73"/>
  <c r="C470" i="73" s="1"/>
  <c r="F469" i="73"/>
  <c r="I446" i="73"/>
  <c r="B449" i="73"/>
  <c r="A449" i="73" s="1"/>
  <c r="G447" i="73"/>
  <c r="H447" i="73" s="1"/>
  <c r="I464" i="80"/>
  <c r="M464" i="80"/>
  <c r="H467" i="80"/>
  <c r="G467" i="80"/>
  <c r="F467" i="80"/>
  <c r="C468" i="80"/>
  <c r="E467" i="80"/>
  <c r="A466" i="80"/>
  <c r="D466" i="80" s="1"/>
  <c r="B467" i="80"/>
  <c r="E443" i="73"/>
  <c r="L463" i="80" l="1"/>
  <c r="P463" i="80"/>
  <c r="J464" i="80"/>
  <c r="K464" i="80"/>
  <c r="N464" i="80"/>
  <c r="O464" i="80"/>
  <c r="D471" i="73"/>
  <c r="C471" i="73" s="1"/>
  <c r="F470" i="73"/>
  <c r="I447" i="73"/>
  <c r="G448" i="73"/>
  <c r="H448" i="73" s="1"/>
  <c r="I448" i="73"/>
  <c r="B450" i="73"/>
  <c r="A450" i="73" s="1"/>
  <c r="I465" i="80"/>
  <c r="M465" i="80"/>
  <c r="B468" i="80"/>
  <c r="H468" i="80"/>
  <c r="G468" i="80"/>
  <c r="F468" i="80"/>
  <c r="A467" i="80"/>
  <c r="D467" i="80" s="1"/>
  <c r="C469" i="80"/>
  <c r="E468" i="80"/>
  <c r="E444" i="73"/>
  <c r="L464" i="80" l="1"/>
  <c r="O465" i="80"/>
  <c r="N465" i="80"/>
  <c r="J465" i="80"/>
  <c r="K465" i="80"/>
  <c r="P464" i="80"/>
  <c r="D472" i="73"/>
  <c r="F471" i="73"/>
  <c r="B451" i="73"/>
  <c r="A451" i="73" s="1"/>
  <c r="G449" i="73"/>
  <c r="H449" i="73" s="1"/>
  <c r="I466" i="80"/>
  <c r="M466" i="80"/>
  <c r="H469" i="80"/>
  <c r="G469" i="80"/>
  <c r="F469" i="80"/>
  <c r="C470" i="80"/>
  <c r="E469" i="80"/>
  <c r="A468" i="80"/>
  <c r="D468" i="80" s="1"/>
  <c r="B469" i="80"/>
  <c r="E445" i="73"/>
  <c r="L465" i="80" l="1"/>
  <c r="P465" i="80"/>
  <c r="J466" i="80"/>
  <c r="K466" i="80"/>
  <c r="N466" i="80"/>
  <c r="O466" i="80"/>
  <c r="D473" i="73"/>
  <c r="F472" i="73"/>
  <c r="C472" i="73"/>
  <c r="I449" i="73"/>
  <c r="G450" i="73"/>
  <c r="H450" i="73" s="1"/>
  <c r="B452" i="73"/>
  <c r="A452" i="73" s="1"/>
  <c r="I467" i="80"/>
  <c r="M467" i="80"/>
  <c r="B470" i="80"/>
  <c r="H470" i="80"/>
  <c r="G470" i="80"/>
  <c r="F470" i="80"/>
  <c r="A469" i="80"/>
  <c r="D469" i="80" s="1"/>
  <c r="C471" i="80"/>
  <c r="E470" i="80"/>
  <c r="E446" i="73"/>
  <c r="L466" i="80" l="1"/>
  <c r="K467" i="80"/>
  <c r="J467" i="80"/>
  <c r="P466" i="80"/>
  <c r="N467" i="80"/>
  <c r="O467" i="80"/>
  <c r="C473" i="73"/>
  <c r="D474" i="73"/>
  <c r="F473" i="73"/>
  <c r="I450" i="73"/>
  <c r="G451" i="73"/>
  <c r="H451" i="73" s="1"/>
  <c r="B453" i="73"/>
  <c r="A453" i="73" s="1"/>
  <c r="I468" i="80"/>
  <c r="M468" i="80"/>
  <c r="H471" i="80"/>
  <c r="G471" i="80"/>
  <c r="F471" i="80"/>
  <c r="C472" i="80"/>
  <c r="E471" i="80"/>
  <c r="A470" i="80"/>
  <c r="D470" i="80" s="1"/>
  <c r="B471" i="80"/>
  <c r="E447" i="73"/>
  <c r="J468" i="80" l="1"/>
  <c r="K468" i="80"/>
  <c r="P467" i="80"/>
  <c r="N468" i="80"/>
  <c r="O468" i="80"/>
  <c r="L467" i="80"/>
  <c r="I451" i="73"/>
  <c r="D475" i="73"/>
  <c r="F474" i="73"/>
  <c r="C474" i="73"/>
  <c r="G452" i="73"/>
  <c r="H452" i="73" s="1"/>
  <c r="B454" i="73"/>
  <c r="A454" i="73" s="1"/>
  <c r="I469" i="80"/>
  <c r="M469" i="80"/>
  <c r="B472" i="80"/>
  <c r="H472" i="80"/>
  <c r="G472" i="80"/>
  <c r="F472" i="80"/>
  <c r="A471" i="80"/>
  <c r="D471" i="80" s="1"/>
  <c r="C473" i="80"/>
  <c r="E472" i="80"/>
  <c r="E448" i="73"/>
  <c r="L468" i="80" l="1"/>
  <c r="J469" i="80"/>
  <c r="K469" i="80"/>
  <c r="N469" i="80"/>
  <c r="O469" i="80"/>
  <c r="P468" i="80"/>
  <c r="C475" i="73"/>
  <c r="D476" i="73"/>
  <c r="F475" i="73"/>
  <c r="I452" i="73"/>
  <c r="B455" i="73"/>
  <c r="A455" i="73" s="1"/>
  <c r="G453" i="73"/>
  <c r="H453" i="73" s="1"/>
  <c r="I470" i="80"/>
  <c r="M470" i="80"/>
  <c r="H473" i="80"/>
  <c r="G473" i="80"/>
  <c r="F473" i="80"/>
  <c r="C474" i="80"/>
  <c r="E473" i="80"/>
  <c r="A472" i="80"/>
  <c r="D472" i="80" s="1"/>
  <c r="B473" i="80"/>
  <c r="E449" i="73"/>
  <c r="L469" i="80" l="1"/>
  <c r="J470" i="80"/>
  <c r="K470" i="80"/>
  <c r="O470" i="80"/>
  <c r="N470" i="80"/>
  <c r="P469" i="80"/>
  <c r="D477" i="73"/>
  <c r="F476" i="73"/>
  <c r="C476" i="73"/>
  <c r="C477" i="73" s="1"/>
  <c r="I453" i="73"/>
  <c r="G454" i="73"/>
  <c r="H454" i="73" s="1"/>
  <c r="B456" i="73"/>
  <c r="A456" i="73" s="1"/>
  <c r="I471" i="80"/>
  <c r="M471" i="80"/>
  <c r="B474" i="80"/>
  <c r="H474" i="80"/>
  <c r="G474" i="80"/>
  <c r="F474" i="80"/>
  <c r="A473" i="80"/>
  <c r="D473" i="80" s="1"/>
  <c r="C475" i="80"/>
  <c r="E474" i="80"/>
  <c r="E450" i="73"/>
  <c r="L470" i="80" l="1"/>
  <c r="P470" i="80"/>
  <c r="J471" i="80"/>
  <c r="K471" i="80"/>
  <c r="N471" i="80"/>
  <c r="O471" i="80"/>
  <c r="D478" i="73"/>
  <c r="C478" i="73" s="1"/>
  <c r="F477" i="73"/>
  <c r="I454" i="73"/>
  <c r="G455" i="73"/>
  <c r="H455" i="73" s="1"/>
  <c r="B457" i="73"/>
  <c r="A457" i="73" s="1"/>
  <c r="I472" i="80"/>
  <c r="M472" i="80"/>
  <c r="H475" i="80"/>
  <c r="G475" i="80"/>
  <c r="F475" i="80"/>
  <c r="C476" i="80"/>
  <c r="E475" i="80"/>
  <c r="A474" i="80"/>
  <c r="D474" i="80" s="1"/>
  <c r="B475" i="80"/>
  <c r="E451" i="73"/>
  <c r="L471" i="80" l="1"/>
  <c r="J472" i="80"/>
  <c r="K472" i="80"/>
  <c r="N472" i="80"/>
  <c r="O472" i="80"/>
  <c r="P471" i="80"/>
  <c r="D479" i="73"/>
  <c r="F478" i="73"/>
  <c r="I455" i="73"/>
  <c r="G456" i="73"/>
  <c r="H456" i="73" s="1"/>
  <c r="B458" i="73"/>
  <c r="A458" i="73" s="1"/>
  <c r="I473" i="80"/>
  <c r="M473" i="80"/>
  <c r="B476" i="80"/>
  <c r="H476" i="80"/>
  <c r="G476" i="80"/>
  <c r="F476" i="80"/>
  <c r="A475" i="80"/>
  <c r="D475" i="80" s="1"/>
  <c r="C477" i="80"/>
  <c r="E476" i="80"/>
  <c r="E452" i="73"/>
  <c r="L472" i="80" l="1"/>
  <c r="P472" i="80"/>
  <c r="K473" i="80"/>
  <c r="J473" i="80"/>
  <c r="O473" i="80"/>
  <c r="N473" i="80"/>
  <c r="D480" i="73"/>
  <c r="F479" i="73"/>
  <c r="C479" i="73"/>
  <c r="C480" i="73" s="1"/>
  <c r="I456" i="73"/>
  <c r="B459" i="73"/>
  <c r="A459" i="73" s="1"/>
  <c r="G457" i="73"/>
  <c r="H457" i="73" s="1"/>
  <c r="I474" i="80"/>
  <c r="M474" i="80"/>
  <c r="H477" i="80"/>
  <c r="G477" i="80"/>
  <c r="F477" i="80"/>
  <c r="C478" i="80"/>
  <c r="E477" i="80"/>
  <c r="A476" i="80"/>
  <c r="D476" i="80" s="1"/>
  <c r="B477" i="80"/>
  <c r="E453" i="73"/>
  <c r="L473" i="80" l="1"/>
  <c r="P473" i="80"/>
  <c r="O474" i="80"/>
  <c r="N474" i="80"/>
  <c r="K474" i="80"/>
  <c r="J474" i="80"/>
  <c r="D481" i="73"/>
  <c r="F480" i="73"/>
  <c r="I457" i="73"/>
  <c r="G458" i="73"/>
  <c r="H458" i="73" s="1"/>
  <c r="B460" i="73"/>
  <c r="A460" i="73" s="1"/>
  <c r="I475" i="80"/>
  <c r="M475" i="80"/>
  <c r="B478" i="80"/>
  <c r="H478" i="80"/>
  <c r="G478" i="80"/>
  <c r="F478" i="80"/>
  <c r="A477" i="80"/>
  <c r="D477" i="80" s="1"/>
  <c r="C479" i="80"/>
  <c r="E478" i="80"/>
  <c r="E454" i="73"/>
  <c r="L474" i="80" l="1"/>
  <c r="P474" i="80"/>
  <c r="N475" i="80"/>
  <c r="O475" i="80"/>
  <c r="J475" i="80"/>
  <c r="K475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H479" i="80"/>
  <c r="G479" i="80"/>
  <c r="F479" i="80"/>
  <c r="C480" i="80"/>
  <c r="E479" i="80"/>
  <c r="A478" i="80"/>
  <c r="D478" i="80" s="1"/>
  <c r="B479" i="80"/>
  <c r="E455" i="73"/>
  <c r="L475" i="80" l="1"/>
  <c r="P475" i="80"/>
  <c r="K476" i="80"/>
  <c r="J476" i="80"/>
  <c r="N476" i="80"/>
  <c r="O476" i="80"/>
  <c r="D483" i="73"/>
  <c r="F482" i="73"/>
  <c r="I459" i="73"/>
  <c r="G460" i="73"/>
  <c r="H460" i="73" s="1"/>
  <c r="B462" i="73"/>
  <c r="A462" i="73" s="1"/>
  <c r="I477" i="80"/>
  <c r="M477" i="80"/>
  <c r="B480" i="80"/>
  <c r="H480" i="80"/>
  <c r="G480" i="80"/>
  <c r="F480" i="80"/>
  <c r="A479" i="80"/>
  <c r="D479" i="80" s="1"/>
  <c r="C481" i="80"/>
  <c r="E480" i="80"/>
  <c r="E456" i="73"/>
  <c r="L476" i="80" l="1"/>
  <c r="P476" i="80"/>
  <c r="J477" i="80"/>
  <c r="K477" i="80"/>
  <c r="N477" i="80"/>
  <c r="O477" i="80"/>
  <c r="D484" i="73"/>
  <c r="F483" i="73"/>
  <c r="C483" i="73"/>
  <c r="I460" i="73"/>
  <c r="G461" i="73"/>
  <c r="H461" i="73" s="1"/>
  <c r="B463" i="73"/>
  <c r="A463" i="73" s="1"/>
  <c r="I478" i="80"/>
  <c r="M478" i="80"/>
  <c r="H481" i="80"/>
  <c r="G481" i="80"/>
  <c r="F481" i="80"/>
  <c r="C482" i="80"/>
  <c r="E481" i="80"/>
  <c r="A480" i="80"/>
  <c r="D480" i="80" s="1"/>
  <c r="B481" i="80"/>
  <c r="E457" i="73"/>
  <c r="L477" i="80" l="1"/>
  <c r="P477" i="80"/>
  <c r="K478" i="80"/>
  <c r="J478" i="80"/>
  <c r="N478" i="80"/>
  <c r="O478" i="80"/>
  <c r="C484" i="73"/>
  <c r="D485" i="73"/>
  <c r="F484" i="73"/>
  <c r="G462" i="73"/>
  <c r="H462" i="73" s="1"/>
  <c r="B464" i="73"/>
  <c r="A464" i="73" s="1"/>
  <c r="I461" i="73"/>
  <c r="I479" i="80"/>
  <c r="M479" i="80"/>
  <c r="B482" i="80"/>
  <c r="H482" i="80"/>
  <c r="G482" i="80"/>
  <c r="F482" i="80"/>
  <c r="A481" i="80"/>
  <c r="D481" i="80" s="1"/>
  <c r="C483" i="80"/>
  <c r="E482" i="80"/>
  <c r="E458" i="73"/>
  <c r="L478" i="80" l="1"/>
  <c r="P478" i="80"/>
  <c r="J479" i="80"/>
  <c r="K479" i="80"/>
  <c r="N479" i="80"/>
  <c r="O479" i="80"/>
  <c r="D486" i="73"/>
  <c r="F485" i="73"/>
  <c r="C485" i="73"/>
  <c r="I462" i="73"/>
  <c r="G463" i="73"/>
  <c r="H463" i="73" s="1"/>
  <c r="B465" i="73"/>
  <c r="A465" i="73" s="1"/>
  <c r="I480" i="80"/>
  <c r="M480" i="80"/>
  <c r="H483" i="80"/>
  <c r="G483" i="80"/>
  <c r="F483" i="80"/>
  <c r="C484" i="80"/>
  <c r="E483" i="80"/>
  <c r="A482" i="80"/>
  <c r="D482" i="80" s="1"/>
  <c r="B483" i="80"/>
  <c r="E459" i="73"/>
  <c r="L479" i="80" l="1"/>
  <c r="P479" i="80"/>
  <c r="J480" i="80"/>
  <c r="K480" i="80"/>
  <c r="O480" i="80"/>
  <c r="N480" i="80"/>
  <c r="C486" i="73"/>
  <c r="I463" i="73"/>
  <c r="D487" i="73"/>
  <c r="F486" i="73"/>
  <c r="G464" i="73"/>
  <c r="H464" i="73" s="1"/>
  <c r="I464" i="73"/>
  <c r="B466" i="73"/>
  <c r="A466" i="73" s="1"/>
  <c r="I481" i="80"/>
  <c r="M481" i="80"/>
  <c r="B484" i="80"/>
  <c r="H484" i="80"/>
  <c r="G484" i="80"/>
  <c r="F484" i="80"/>
  <c r="A483" i="80"/>
  <c r="D483" i="80" s="1"/>
  <c r="C485" i="80"/>
  <c r="E484" i="80"/>
  <c r="E460" i="73"/>
  <c r="P480" i="80" l="1"/>
  <c r="J481" i="80"/>
  <c r="K481" i="80"/>
  <c r="N481" i="80"/>
  <c r="O481" i="80"/>
  <c r="L480" i="80"/>
  <c r="D488" i="73"/>
  <c r="F487" i="73"/>
  <c r="C487" i="73"/>
  <c r="C488" i="73" s="1"/>
  <c r="G465" i="73"/>
  <c r="H465" i="73" s="1"/>
  <c r="B467" i="73"/>
  <c r="A467" i="73" s="1"/>
  <c r="I482" i="80"/>
  <c r="M482" i="80"/>
  <c r="H485" i="80"/>
  <c r="G485" i="80"/>
  <c r="F485" i="80"/>
  <c r="C486" i="80"/>
  <c r="E485" i="80"/>
  <c r="A484" i="80"/>
  <c r="D484" i="80" s="1"/>
  <c r="B485" i="80"/>
  <c r="E461" i="73"/>
  <c r="J482" i="80" l="1"/>
  <c r="K482" i="80"/>
  <c r="L481" i="80"/>
  <c r="O482" i="80"/>
  <c r="N482" i="80"/>
  <c r="P481" i="80"/>
  <c r="D489" i="73"/>
  <c r="F488" i="73"/>
  <c r="I465" i="73"/>
  <c r="G466" i="73"/>
  <c r="H466" i="73" s="1"/>
  <c r="I466" i="73"/>
  <c r="B468" i="73"/>
  <c r="A468" i="73" s="1"/>
  <c r="I483" i="80"/>
  <c r="M483" i="80"/>
  <c r="B486" i="80"/>
  <c r="H486" i="80"/>
  <c r="G486" i="80"/>
  <c r="F486" i="80"/>
  <c r="A485" i="80"/>
  <c r="D485" i="80" s="1"/>
  <c r="C487" i="80"/>
  <c r="E486" i="80"/>
  <c r="E462" i="73"/>
  <c r="L482" i="80" l="1"/>
  <c r="P482" i="80"/>
  <c r="N483" i="80"/>
  <c r="O483" i="80"/>
  <c r="J483" i="80"/>
  <c r="K483" i="80"/>
  <c r="D490" i="73"/>
  <c r="F489" i="73"/>
  <c r="C489" i="73"/>
  <c r="C490" i="73" s="1"/>
  <c r="G467" i="73"/>
  <c r="H467" i="73" s="1"/>
  <c r="B469" i="73"/>
  <c r="A469" i="73" s="1"/>
  <c r="I484" i="80"/>
  <c r="M484" i="80"/>
  <c r="H487" i="80"/>
  <c r="G487" i="80"/>
  <c r="F487" i="80"/>
  <c r="C488" i="80"/>
  <c r="E487" i="80"/>
  <c r="A486" i="80"/>
  <c r="D486" i="80" s="1"/>
  <c r="B487" i="80"/>
  <c r="E463" i="73"/>
  <c r="P483" i="80" l="1"/>
  <c r="K484" i="80"/>
  <c r="J484" i="80"/>
  <c r="N484" i="80"/>
  <c r="O484" i="80"/>
  <c r="L483" i="80"/>
  <c r="D491" i="73"/>
  <c r="F490" i="73"/>
  <c r="I467" i="73"/>
  <c r="G468" i="73"/>
  <c r="H468" i="73" s="1"/>
  <c r="B470" i="73"/>
  <c r="A470" i="73" s="1"/>
  <c r="I485" i="80"/>
  <c r="M485" i="80"/>
  <c r="B488" i="80"/>
  <c r="H488" i="80"/>
  <c r="G488" i="80"/>
  <c r="F488" i="80"/>
  <c r="A487" i="80"/>
  <c r="D487" i="80" s="1"/>
  <c r="C489" i="80"/>
  <c r="E488" i="80"/>
  <c r="E464" i="73"/>
  <c r="P484" i="80" l="1"/>
  <c r="K485" i="80"/>
  <c r="J485" i="80"/>
  <c r="O485" i="80"/>
  <c r="N485" i="80"/>
  <c r="L484" i="80"/>
  <c r="D492" i="73"/>
  <c r="F491" i="73"/>
  <c r="C491" i="73"/>
  <c r="I468" i="73"/>
  <c r="G469" i="73"/>
  <c r="H469" i="73" s="1"/>
  <c r="B471" i="73"/>
  <c r="A471" i="73" s="1"/>
  <c r="I486" i="80"/>
  <c r="M486" i="80"/>
  <c r="H489" i="80"/>
  <c r="G489" i="80"/>
  <c r="F489" i="80"/>
  <c r="C490" i="80"/>
  <c r="E489" i="80"/>
  <c r="A488" i="80"/>
  <c r="D488" i="80" s="1"/>
  <c r="B489" i="80"/>
  <c r="E465" i="73"/>
  <c r="L485" i="80" l="1"/>
  <c r="J486" i="80"/>
  <c r="K486" i="80"/>
  <c r="N486" i="80"/>
  <c r="O486" i="80"/>
  <c r="P485" i="80"/>
  <c r="C492" i="73"/>
  <c r="D493" i="73"/>
  <c r="F492" i="73"/>
  <c r="G470" i="73"/>
  <c r="H470" i="73" s="1"/>
  <c r="B472" i="73"/>
  <c r="A472" i="73" s="1"/>
  <c r="I469" i="73"/>
  <c r="I487" i="80"/>
  <c r="M487" i="80"/>
  <c r="H490" i="80"/>
  <c r="G490" i="80"/>
  <c r="F490" i="80"/>
  <c r="B490" i="80"/>
  <c r="A489" i="80"/>
  <c r="D489" i="80" s="1"/>
  <c r="C491" i="80"/>
  <c r="E490" i="80"/>
  <c r="E466" i="73"/>
  <c r="L486" i="80" l="1"/>
  <c r="P486" i="80"/>
  <c r="O487" i="80"/>
  <c r="N487" i="80"/>
  <c r="J487" i="80"/>
  <c r="K487" i="80"/>
  <c r="D494" i="73"/>
  <c r="F493" i="73"/>
  <c r="I470" i="73"/>
  <c r="C493" i="73"/>
  <c r="G471" i="73"/>
  <c r="H471" i="73" s="1"/>
  <c r="B473" i="73"/>
  <c r="A473" i="73" s="1"/>
  <c r="I488" i="80"/>
  <c r="M488" i="80"/>
  <c r="H491" i="80"/>
  <c r="G491" i="80"/>
  <c r="F491" i="80"/>
  <c r="C492" i="80"/>
  <c r="E491" i="80"/>
  <c r="A490" i="80"/>
  <c r="D490" i="80" s="1"/>
  <c r="B491" i="80"/>
  <c r="E467" i="73"/>
  <c r="P487" i="80" l="1"/>
  <c r="J488" i="80"/>
  <c r="K488" i="80"/>
  <c r="L487" i="80"/>
  <c r="N488" i="80"/>
  <c r="O488" i="80"/>
  <c r="C494" i="73"/>
  <c r="D495" i="73"/>
  <c r="F494" i="73"/>
  <c r="I471" i="73"/>
  <c r="G472" i="73"/>
  <c r="H472" i="73" s="1"/>
  <c r="I472" i="73"/>
  <c r="B474" i="73"/>
  <c r="A474" i="73" s="1"/>
  <c r="I489" i="80"/>
  <c r="M489" i="80"/>
  <c r="B492" i="80"/>
  <c r="H492" i="80"/>
  <c r="G492" i="80"/>
  <c r="F492" i="80"/>
  <c r="A491" i="80"/>
  <c r="D491" i="80" s="1"/>
  <c r="C493" i="80"/>
  <c r="E492" i="80"/>
  <c r="E468" i="73"/>
  <c r="L488" i="80" l="1"/>
  <c r="K489" i="80"/>
  <c r="J489" i="80"/>
  <c r="N489" i="80"/>
  <c r="O489" i="80"/>
  <c r="P488" i="80"/>
  <c r="D496" i="73"/>
  <c r="F495" i="73"/>
  <c r="C495" i="73"/>
  <c r="G473" i="73"/>
  <c r="H473" i="73" s="1"/>
  <c r="B475" i="73"/>
  <c r="A475" i="73" s="1"/>
  <c r="I490" i="80"/>
  <c r="M490" i="80"/>
  <c r="H493" i="80"/>
  <c r="G493" i="80"/>
  <c r="F493" i="80"/>
  <c r="C494" i="80"/>
  <c r="E493" i="80"/>
  <c r="A492" i="80"/>
  <c r="D492" i="80" s="1"/>
  <c r="B493" i="80"/>
  <c r="E469" i="73"/>
  <c r="L489" i="80" l="1"/>
  <c r="N490" i="80"/>
  <c r="O490" i="80"/>
  <c r="K490" i="80"/>
  <c r="J490" i="80"/>
  <c r="P489" i="80"/>
  <c r="C496" i="73"/>
  <c r="D497" i="73"/>
  <c r="F496" i="73"/>
  <c r="I473" i="73"/>
  <c r="G474" i="73"/>
  <c r="H474" i="73" s="1"/>
  <c r="I474" i="73"/>
  <c r="B476" i="73"/>
  <c r="A476" i="73" s="1"/>
  <c r="I491" i="80"/>
  <c r="M491" i="80"/>
  <c r="B494" i="80"/>
  <c r="H494" i="80"/>
  <c r="G494" i="80"/>
  <c r="F494" i="80"/>
  <c r="A493" i="80"/>
  <c r="D493" i="80" s="1"/>
  <c r="C495" i="80"/>
  <c r="E494" i="80"/>
  <c r="E470" i="73"/>
  <c r="L490" i="80" l="1"/>
  <c r="N491" i="80"/>
  <c r="O491" i="80"/>
  <c r="P490" i="80"/>
  <c r="J491" i="80"/>
  <c r="K491" i="80"/>
  <c r="D498" i="73"/>
  <c r="F497" i="73"/>
  <c r="C497" i="73"/>
  <c r="C498" i="73" s="1"/>
  <c r="G475" i="73"/>
  <c r="H475" i="73" s="1"/>
  <c r="B477" i="73"/>
  <c r="A477" i="73" s="1"/>
  <c r="I492" i="80"/>
  <c r="M492" i="80"/>
  <c r="H495" i="80"/>
  <c r="G495" i="80"/>
  <c r="F495" i="80"/>
  <c r="C496" i="80"/>
  <c r="E495" i="80"/>
  <c r="A494" i="80"/>
  <c r="D494" i="80" s="1"/>
  <c r="B495" i="80"/>
  <c r="E471" i="73"/>
  <c r="L491" i="80" l="1"/>
  <c r="J492" i="80"/>
  <c r="K492" i="80"/>
  <c r="P491" i="80"/>
  <c r="N492" i="80"/>
  <c r="O492" i="80"/>
  <c r="D499" i="73"/>
  <c r="F498" i="73"/>
  <c r="I475" i="73"/>
  <c r="G476" i="73"/>
  <c r="H476" i="73" s="1"/>
  <c r="B478" i="73"/>
  <c r="A478" i="73" s="1"/>
  <c r="I493" i="80"/>
  <c r="M493" i="80"/>
  <c r="B496" i="80"/>
  <c r="H496" i="80"/>
  <c r="G496" i="80"/>
  <c r="F496" i="80"/>
  <c r="A495" i="80"/>
  <c r="D495" i="80" s="1"/>
  <c r="C497" i="80"/>
  <c r="E496" i="80"/>
  <c r="E472" i="73"/>
  <c r="L492" i="80" l="1"/>
  <c r="K493" i="80"/>
  <c r="J493" i="80"/>
  <c r="N493" i="80"/>
  <c r="O493" i="80"/>
  <c r="P492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H497" i="80"/>
  <c r="G497" i="80"/>
  <c r="F497" i="80"/>
  <c r="C498" i="80"/>
  <c r="E497" i="80"/>
  <c r="A496" i="80"/>
  <c r="D496" i="80" s="1"/>
  <c r="B497" i="80"/>
  <c r="E473" i="73"/>
  <c r="P493" i="80" l="1"/>
  <c r="L493" i="80"/>
  <c r="J494" i="80"/>
  <c r="K494" i="80"/>
  <c r="N494" i="80"/>
  <c r="O494" i="80"/>
  <c r="D501" i="73"/>
  <c r="F500" i="73"/>
  <c r="I477" i="73"/>
  <c r="B480" i="73"/>
  <c r="A480" i="73" s="1"/>
  <c r="I495" i="80"/>
  <c r="M495" i="80"/>
  <c r="B498" i="80"/>
  <c r="H498" i="80"/>
  <c r="G498" i="80"/>
  <c r="F498" i="80"/>
  <c r="A497" i="80"/>
  <c r="D497" i="80" s="1"/>
  <c r="C499" i="80"/>
  <c r="E498" i="80"/>
  <c r="E474" i="73"/>
  <c r="L494" i="80" l="1"/>
  <c r="J495" i="80"/>
  <c r="K495" i="80"/>
  <c r="N495" i="80"/>
  <c r="O495" i="80"/>
  <c r="P494" i="80"/>
  <c r="D502" i="73"/>
  <c r="F501" i="73"/>
  <c r="C501" i="73"/>
  <c r="C502" i="73" s="1"/>
  <c r="G479" i="73"/>
  <c r="H479" i="73" s="1"/>
  <c r="B481" i="73"/>
  <c r="A481" i="73" s="1"/>
  <c r="G480" i="73"/>
  <c r="H480" i="73" s="1"/>
  <c r="I496" i="80"/>
  <c r="M496" i="80"/>
  <c r="H499" i="80"/>
  <c r="G499" i="80"/>
  <c r="F499" i="80"/>
  <c r="C500" i="80"/>
  <c r="E499" i="80"/>
  <c r="A498" i="80"/>
  <c r="D498" i="80" s="1"/>
  <c r="B499" i="80"/>
  <c r="E475" i="73"/>
  <c r="O496" i="80" l="1"/>
  <c r="N496" i="80"/>
  <c r="L495" i="80"/>
  <c r="P495" i="80"/>
  <c r="J496" i="80"/>
  <c r="K496" i="80"/>
  <c r="D503" i="73"/>
  <c r="F502" i="73"/>
  <c r="I479" i="73"/>
  <c r="B482" i="73"/>
  <c r="A482" i="73" s="1"/>
  <c r="I497" i="80"/>
  <c r="M497" i="80"/>
  <c r="B500" i="80"/>
  <c r="H500" i="80"/>
  <c r="G500" i="80"/>
  <c r="F500" i="80"/>
  <c r="A499" i="80"/>
  <c r="D499" i="80" s="1"/>
  <c r="C501" i="80"/>
  <c r="E500" i="80"/>
  <c r="E476" i="73"/>
  <c r="L496" i="80" l="1"/>
  <c r="P496" i="80"/>
  <c r="J497" i="80"/>
  <c r="K497" i="80"/>
  <c r="N497" i="80"/>
  <c r="O497" i="80"/>
  <c r="D504" i="73"/>
  <c r="F503" i="73"/>
  <c r="C503" i="73"/>
  <c r="C504" i="73" s="1"/>
  <c r="G481" i="73"/>
  <c r="H481" i="73" s="1"/>
  <c r="B483" i="73"/>
  <c r="A483" i="73" s="1"/>
  <c r="I498" i="80"/>
  <c r="M498" i="80"/>
  <c r="H501" i="80"/>
  <c r="G501" i="80"/>
  <c r="F501" i="80"/>
  <c r="C502" i="80"/>
  <c r="E501" i="80"/>
  <c r="A500" i="80"/>
  <c r="D500" i="80" s="1"/>
  <c r="B501" i="80"/>
  <c r="E477" i="73"/>
  <c r="L497" i="80" l="1"/>
  <c r="P497" i="80"/>
  <c r="N498" i="80"/>
  <c r="O498" i="80"/>
  <c r="J498" i="80"/>
  <c r="K498" i="80"/>
  <c r="D505" i="73"/>
  <c r="F504" i="73"/>
  <c r="I481" i="73"/>
  <c r="G482" i="73"/>
  <c r="H482" i="73" s="1"/>
  <c r="I482" i="73"/>
  <c r="B484" i="73"/>
  <c r="A484" i="73" s="1"/>
  <c r="I499" i="80"/>
  <c r="M499" i="80"/>
  <c r="B502" i="80"/>
  <c r="H502" i="80"/>
  <c r="G502" i="80"/>
  <c r="F502" i="80"/>
  <c r="A501" i="80"/>
  <c r="D501" i="80" s="1"/>
  <c r="C503" i="80"/>
  <c r="E502" i="80"/>
  <c r="E478" i="73"/>
  <c r="P498" i="80" l="1"/>
  <c r="K499" i="80"/>
  <c r="J499" i="80"/>
  <c r="L498" i="80"/>
  <c r="N499" i="80"/>
  <c r="O499" i="80"/>
  <c r="D506" i="73"/>
  <c r="F505" i="73"/>
  <c r="C505" i="73"/>
  <c r="C506" i="73" s="1"/>
  <c r="B485" i="73"/>
  <c r="A485" i="73" s="1"/>
  <c r="G483" i="73"/>
  <c r="H483" i="73" s="1"/>
  <c r="I500" i="80"/>
  <c r="M500" i="80"/>
  <c r="H503" i="80"/>
  <c r="G503" i="80"/>
  <c r="F503" i="80"/>
  <c r="C504" i="80"/>
  <c r="E503" i="80"/>
  <c r="A502" i="80"/>
  <c r="D502" i="80" s="1"/>
  <c r="B503" i="80"/>
  <c r="E479" i="73"/>
  <c r="N500" i="80" l="1"/>
  <c r="O500" i="80"/>
  <c r="P499" i="80"/>
  <c r="L499" i="80"/>
  <c r="J500" i="80"/>
  <c r="K500" i="80"/>
  <c r="D507" i="73"/>
  <c r="C507" i="73" s="1"/>
  <c r="F506" i="73"/>
  <c r="I483" i="73"/>
  <c r="G484" i="73"/>
  <c r="H484" i="73" s="1"/>
  <c r="B486" i="73"/>
  <c r="A486" i="73" s="1"/>
  <c r="I501" i="80"/>
  <c r="M501" i="80"/>
  <c r="B504" i="80"/>
  <c r="H504" i="80"/>
  <c r="G504" i="80"/>
  <c r="F504" i="80"/>
  <c r="A503" i="80"/>
  <c r="D503" i="80" s="1"/>
  <c r="C505" i="80"/>
  <c r="E504" i="80"/>
  <c r="E480" i="73"/>
  <c r="L500" i="80" l="1"/>
  <c r="P500" i="80"/>
  <c r="N501" i="80"/>
  <c r="O501" i="80"/>
  <c r="J501" i="80"/>
  <c r="K501" i="80"/>
  <c r="D508" i="73"/>
  <c r="C508" i="73" s="1"/>
  <c r="F507" i="73"/>
  <c r="B487" i="73"/>
  <c r="A487" i="73" s="1"/>
  <c r="I484" i="73"/>
  <c r="G485" i="73"/>
  <c r="H485" i="73" s="1"/>
  <c r="I502" i="80"/>
  <c r="M502" i="80"/>
  <c r="H505" i="80"/>
  <c r="G505" i="80"/>
  <c r="F505" i="80"/>
  <c r="C506" i="80"/>
  <c r="E505" i="80"/>
  <c r="A504" i="80"/>
  <c r="D504" i="80" s="1"/>
  <c r="B505" i="80"/>
  <c r="E481" i="73"/>
  <c r="L501" i="80" l="1"/>
  <c r="P501" i="80"/>
  <c r="J502" i="80"/>
  <c r="K502" i="80"/>
  <c r="O502" i="80"/>
  <c r="N502" i="80"/>
  <c r="D509" i="73"/>
  <c r="F508" i="73"/>
  <c r="G486" i="73"/>
  <c r="H486" i="73" s="1"/>
  <c r="I485" i="73"/>
  <c r="B488" i="73"/>
  <c r="A488" i="73" s="1"/>
  <c r="B506" i="80"/>
  <c r="I503" i="80"/>
  <c r="M503" i="80"/>
  <c r="H506" i="80"/>
  <c r="G506" i="80"/>
  <c r="F506" i="80"/>
  <c r="A505" i="80"/>
  <c r="D505" i="80" s="1"/>
  <c r="C507" i="80"/>
  <c r="E506" i="80"/>
  <c r="E482" i="73"/>
  <c r="L502" i="80" l="1"/>
  <c r="K503" i="80"/>
  <c r="J503" i="80"/>
  <c r="O503" i="80"/>
  <c r="N503" i="80"/>
  <c r="P502" i="80"/>
  <c r="D510" i="73"/>
  <c r="F509" i="73"/>
  <c r="C509" i="73"/>
  <c r="I486" i="73"/>
  <c r="B489" i="73"/>
  <c r="A489" i="73" s="1"/>
  <c r="G487" i="73"/>
  <c r="H487" i="73" s="1"/>
  <c r="I504" i="80"/>
  <c r="M504" i="80"/>
  <c r="H507" i="80"/>
  <c r="G507" i="80"/>
  <c r="F507" i="80"/>
  <c r="C508" i="80"/>
  <c r="E507" i="80"/>
  <c r="A506" i="80"/>
  <c r="D506" i="80" s="1"/>
  <c r="B507" i="80"/>
  <c r="E483" i="73"/>
  <c r="L503" i="80" l="1"/>
  <c r="N504" i="80"/>
  <c r="O504" i="80"/>
  <c r="J504" i="80"/>
  <c r="K504" i="80"/>
  <c r="P503" i="80"/>
  <c r="C510" i="73"/>
  <c r="D511" i="73"/>
  <c r="F510" i="73"/>
  <c r="I487" i="73"/>
  <c r="G488" i="73"/>
  <c r="H488" i="73" s="1"/>
  <c r="B490" i="73"/>
  <c r="A490" i="73" s="1"/>
  <c r="I505" i="80"/>
  <c r="M505" i="80"/>
  <c r="B508" i="80"/>
  <c r="H508" i="80"/>
  <c r="G508" i="80"/>
  <c r="F508" i="80"/>
  <c r="A507" i="80"/>
  <c r="D507" i="80" s="1"/>
  <c r="C509" i="80"/>
  <c r="E508" i="80"/>
  <c r="E484" i="73"/>
  <c r="C511" i="73" l="1"/>
  <c r="N505" i="80"/>
  <c r="O505" i="80"/>
  <c r="P504" i="80"/>
  <c r="L504" i="80"/>
  <c r="K505" i="80"/>
  <c r="J505" i="80"/>
  <c r="D512" i="73"/>
  <c r="F511" i="73"/>
  <c r="G489" i="73"/>
  <c r="H489" i="73" s="1"/>
  <c r="B491" i="73"/>
  <c r="A491" i="73" s="1"/>
  <c r="I488" i="73"/>
  <c r="I506" i="80"/>
  <c r="M506" i="80"/>
  <c r="H509" i="80"/>
  <c r="G509" i="80"/>
  <c r="F509" i="80"/>
  <c r="C510" i="80"/>
  <c r="E509" i="80"/>
  <c r="A508" i="80"/>
  <c r="D508" i="80" s="1"/>
  <c r="B509" i="80"/>
  <c r="E485" i="73"/>
  <c r="C512" i="73" l="1"/>
  <c r="P505" i="80"/>
  <c r="L505" i="80"/>
  <c r="N506" i="80"/>
  <c r="O506" i="80"/>
  <c r="J506" i="80"/>
  <c r="K506" i="80"/>
  <c r="I489" i="73"/>
  <c r="D513" i="73"/>
  <c r="F512" i="73"/>
  <c r="G490" i="73"/>
  <c r="H490" i="73" s="1"/>
  <c r="B492" i="73"/>
  <c r="A492" i="73" s="1"/>
  <c r="I507" i="80"/>
  <c r="M507" i="80"/>
  <c r="B510" i="80"/>
  <c r="H510" i="80"/>
  <c r="G510" i="80"/>
  <c r="F510" i="80"/>
  <c r="A509" i="80"/>
  <c r="D509" i="80" s="1"/>
  <c r="C511" i="80"/>
  <c r="E510" i="80"/>
  <c r="E486" i="73"/>
  <c r="K507" i="80" l="1"/>
  <c r="J507" i="80"/>
  <c r="P506" i="80"/>
  <c r="O507" i="80"/>
  <c r="N507" i="80"/>
  <c r="L506" i="80"/>
  <c r="D514" i="73"/>
  <c r="F513" i="73"/>
  <c r="C513" i="73"/>
  <c r="C514" i="73" s="1"/>
  <c r="G491" i="73"/>
  <c r="H491" i="73" s="1"/>
  <c r="B493" i="73"/>
  <c r="A493" i="73" s="1"/>
  <c r="I490" i="73"/>
  <c r="I508" i="80"/>
  <c r="M508" i="80"/>
  <c r="H511" i="80"/>
  <c r="G511" i="80"/>
  <c r="F511" i="80"/>
  <c r="C512" i="80"/>
  <c r="E511" i="80"/>
  <c r="A510" i="80"/>
  <c r="D510" i="80" s="1"/>
  <c r="B511" i="80"/>
  <c r="E487" i="73"/>
  <c r="L507" i="80" l="1"/>
  <c r="P507" i="80"/>
  <c r="K508" i="80"/>
  <c r="J508" i="80"/>
  <c r="O508" i="80"/>
  <c r="N508" i="80"/>
  <c r="I491" i="73"/>
  <c r="D515" i="73"/>
  <c r="F514" i="73"/>
  <c r="G492" i="73"/>
  <c r="H492" i="73" s="1"/>
  <c r="I492" i="73"/>
  <c r="B494" i="73"/>
  <c r="A494" i="73" s="1"/>
  <c r="I509" i="80"/>
  <c r="M509" i="80"/>
  <c r="B512" i="80"/>
  <c r="H512" i="80"/>
  <c r="G512" i="80"/>
  <c r="F512" i="80"/>
  <c r="A511" i="80"/>
  <c r="D511" i="80" s="1"/>
  <c r="C513" i="80"/>
  <c r="E512" i="80"/>
  <c r="E488" i="73"/>
  <c r="L508" i="80" l="1"/>
  <c r="J509" i="80"/>
  <c r="K509" i="80"/>
  <c r="N509" i="80"/>
  <c r="O509" i="80"/>
  <c r="P508" i="80"/>
  <c r="D516" i="73"/>
  <c r="F515" i="73"/>
  <c r="C515" i="73"/>
  <c r="B495" i="73"/>
  <c r="A495" i="73" s="1"/>
  <c r="G493" i="73"/>
  <c r="H493" i="73" s="1"/>
  <c r="I510" i="80"/>
  <c r="M510" i="80"/>
  <c r="H513" i="80"/>
  <c r="G513" i="80"/>
  <c r="F513" i="80"/>
  <c r="C514" i="80"/>
  <c r="E513" i="80"/>
  <c r="A512" i="80"/>
  <c r="D512" i="80" s="1"/>
  <c r="B513" i="80"/>
  <c r="E489" i="73"/>
  <c r="L509" i="80" l="1"/>
  <c r="P509" i="80"/>
  <c r="J510" i="80"/>
  <c r="K510" i="80"/>
  <c r="O510" i="80"/>
  <c r="N510" i="80"/>
  <c r="C516" i="73"/>
  <c r="D517" i="73"/>
  <c r="F516" i="73"/>
  <c r="I493" i="73"/>
  <c r="G494" i="73"/>
  <c r="H494" i="73" s="1"/>
  <c r="I494" i="73"/>
  <c r="B496" i="73"/>
  <c r="A496" i="73" s="1"/>
  <c r="I511" i="80"/>
  <c r="M511" i="80"/>
  <c r="B514" i="80"/>
  <c r="H514" i="80"/>
  <c r="G514" i="80"/>
  <c r="F514" i="80"/>
  <c r="A513" i="80"/>
  <c r="D513" i="80" s="1"/>
  <c r="C515" i="80"/>
  <c r="E514" i="80"/>
  <c r="E490" i="73"/>
  <c r="L510" i="80" l="1"/>
  <c r="P510" i="80"/>
  <c r="N511" i="80"/>
  <c r="O511" i="80"/>
  <c r="J511" i="80"/>
  <c r="K511" i="80"/>
  <c r="D518" i="73"/>
  <c r="F517" i="73"/>
  <c r="C517" i="73"/>
  <c r="C518" i="73" s="1"/>
  <c r="B497" i="73"/>
  <c r="A497" i="73" s="1"/>
  <c r="G495" i="73"/>
  <c r="H495" i="73" s="1"/>
  <c r="I512" i="80"/>
  <c r="M512" i="80"/>
  <c r="H515" i="80"/>
  <c r="G515" i="80"/>
  <c r="F515" i="80"/>
  <c r="A514" i="80"/>
  <c r="D514" i="80" s="1"/>
  <c r="C516" i="80"/>
  <c r="E515" i="80"/>
  <c r="B515" i="80"/>
  <c r="E491" i="73"/>
  <c r="P511" i="80" l="1"/>
  <c r="L511" i="80"/>
  <c r="J512" i="80"/>
  <c r="K512" i="80"/>
  <c r="N512" i="80"/>
  <c r="O512" i="80"/>
  <c r="D519" i="73"/>
  <c r="F518" i="73"/>
  <c r="I495" i="73"/>
  <c r="G496" i="73"/>
  <c r="H496" i="73" s="1"/>
  <c r="I496" i="73"/>
  <c r="B498" i="73"/>
  <c r="A498" i="73" s="1"/>
  <c r="I513" i="80"/>
  <c r="M513" i="80"/>
  <c r="B516" i="80"/>
  <c r="H516" i="80"/>
  <c r="G516" i="80"/>
  <c r="F516" i="80"/>
  <c r="C517" i="80"/>
  <c r="E516" i="80"/>
  <c r="A515" i="80"/>
  <c r="D515" i="80" s="1"/>
  <c r="E492" i="73"/>
  <c r="L512" i="80" l="1"/>
  <c r="P512" i="80"/>
  <c r="K513" i="80"/>
  <c r="J513" i="80"/>
  <c r="O513" i="80"/>
  <c r="N513" i="80"/>
  <c r="D520" i="73"/>
  <c r="F519" i="73"/>
  <c r="C519" i="73"/>
  <c r="B499" i="73"/>
  <c r="A499" i="73" s="1"/>
  <c r="G497" i="73"/>
  <c r="H497" i="73" s="1"/>
  <c r="I514" i="80"/>
  <c r="M514" i="80"/>
  <c r="H517" i="80"/>
  <c r="G517" i="80"/>
  <c r="F517" i="80"/>
  <c r="A516" i="80"/>
  <c r="D516" i="80" s="1"/>
  <c r="C518" i="80"/>
  <c r="E517" i="80"/>
  <c r="B517" i="80"/>
  <c r="E493" i="73"/>
  <c r="L513" i="80" l="1"/>
  <c r="J514" i="80"/>
  <c r="K514" i="80"/>
  <c r="N514" i="80"/>
  <c r="O514" i="80"/>
  <c r="P513" i="80"/>
  <c r="C520" i="73"/>
  <c r="D521" i="73"/>
  <c r="F520" i="73"/>
  <c r="I497" i="73"/>
  <c r="G498" i="73"/>
  <c r="H498" i="73" s="1"/>
  <c r="I498" i="73"/>
  <c r="B500" i="73"/>
  <c r="A500" i="73" s="1"/>
  <c r="I515" i="80"/>
  <c r="M515" i="80"/>
  <c r="B518" i="80"/>
  <c r="H518" i="80"/>
  <c r="G518" i="80"/>
  <c r="F518" i="80"/>
  <c r="C519" i="80"/>
  <c r="E518" i="80"/>
  <c r="A517" i="80"/>
  <c r="D517" i="80" s="1"/>
  <c r="E494" i="73"/>
  <c r="L514" i="80" l="1"/>
  <c r="P514" i="80"/>
  <c r="K515" i="80"/>
  <c r="J515" i="80"/>
  <c r="O515" i="80"/>
  <c r="N515" i="80"/>
  <c r="D522" i="73"/>
  <c r="F521" i="73"/>
  <c r="C521" i="73"/>
  <c r="G499" i="73"/>
  <c r="H499" i="73" s="1"/>
  <c r="B501" i="73"/>
  <c r="A501" i="73" s="1"/>
  <c r="I516" i="80"/>
  <c r="M516" i="80"/>
  <c r="H519" i="80"/>
  <c r="G519" i="80"/>
  <c r="F519" i="80"/>
  <c r="C520" i="80"/>
  <c r="E519" i="80"/>
  <c r="A518" i="80"/>
  <c r="D518" i="80" s="1"/>
  <c r="B519" i="80"/>
  <c r="E495" i="73"/>
  <c r="L515" i="80" l="1"/>
  <c r="P515" i="80"/>
  <c r="J516" i="80"/>
  <c r="K516" i="80"/>
  <c r="N516" i="80"/>
  <c r="O516" i="80"/>
  <c r="C522" i="73"/>
  <c r="D523" i="73"/>
  <c r="F522" i="73"/>
  <c r="I499" i="73"/>
  <c r="G500" i="73"/>
  <c r="H500" i="73" s="1"/>
  <c r="I500" i="73"/>
  <c r="B502" i="73"/>
  <c r="A502" i="73" s="1"/>
  <c r="I517" i="80"/>
  <c r="M517" i="80"/>
  <c r="B520" i="80"/>
  <c r="H520" i="80"/>
  <c r="G520" i="80"/>
  <c r="F520" i="80"/>
  <c r="A519" i="80"/>
  <c r="D519" i="80" s="1"/>
  <c r="C521" i="80"/>
  <c r="E520" i="80"/>
  <c r="E496" i="73"/>
  <c r="L516" i="80" l="1"/>
  <c r="P516" i="80"/>
  <c r="O517" i="80"/>
  <c r="N517" i="80"/>
  <c r="K517" i="80"/>
  <c r="J517" i="80"/>
  <c r="D524" i="73"/>
  <c r="F523" i="73"/>
  <c r="C523" i="73"/>
  <c r="C524" i="73" s="1"/>
  <c r="B503" i="73"/>
  <c r="A503" i="73" s="1"/>
  <c r="G501" i="73"/>
  <c r="H501" i="73" s="1"/>
  <c r="I518" i="80"/>
  <c r="M518" i="80"/>
  <c r="H521" i="80"/>
  <c r="G521" i="80"/>
  <c r="F521" i="80"/>
  <c r="C522" i="80"/>
  <c r="E521" i="80"/>
  <c r="A520" i="80"/>
  <c r="D520" i="80" s="1"/>
  <c r="B521" i="80"/>
  <c r="E497" i="73"/>
  <c r="P517" i="80" l="1"/>
  <c r="J518" i="80"/>
  <c r="K518" i="80"/>
  <c r="O518" i="80"/>
  <c r="N518" i="80"/>
  <c r="L517" i="80"/>
  <c r="D525" i="73"/>
  <c r="F524" i="73"/>
  <c r="I501" i="73"/>
  <c r="G502" i="73"/>
  <c r="H502" i="73" s="1"/>
  <c r="I502" i="73"/>
  <c r="B504" i="73"/>
  <c r="A504" i="73" s="1"/>
  <c r="I519" i="80"/>
  <c r="M519" i="80"/>
  <c r="B522" i="80"/>
  <c r="H522" i="80"/>
  <c r="G522" i="80"/>
  <c r="F522" i="80"/>
  <c r="A521" i="80"/>
  <c r="D521" i="80" s="1"/>
  <c r="C523" i="80"/>
  <c r="E522" i="80"/>
  <c r="E498" i="73"/>
  <c r="P518" i="80" l="1"/>
  <c r="N519" i="80"/>
  <c r="O519" i="80"/>
  <c r="L518" i="80"/>
  <c r="J519" i="80"/>
  <c r="K519" i="80"/>
  <c r="D526" i="73"/>
  <c r="F525" i="73"/>
  <c r="C525" i="73"/>
  <c r="G503" i="73"/>
  <c r="H503" i="73" s="1"/>
  <c r="B505" i="73"/>
  <c r="A505" i="73" s="1"/>
  <c r="I520" i="80"/>
  <c r="M520" i="80"/>
  <c r="H523" i="80"/>
  <c r="G523" i="80"/>
  <c r="F523" i="80"/>
  <c r="A522" i="80"/>
  <c r="D522" i="80" s="1"/>
  <c r="C524" i="80"/>
  <c r="E523" i="80"/>
  <c r="B523" i="80"/>
  <c r="E499" i="73"/>
  <c r="J520" i="80" l="1"/>
  <c r="K520" i="80"/>
  <c r="P519" i="80"/>
  <c r="N520" i="80"/>
  <c r="O520" i="80"/>
  <c r="L519" i="80"/>
  <c r="C526" i="73"/>
  <c r="I503" i="73"/>
  <c r="D527" i="73"/>
  <c r="F526" i="73"/>
  <c r="G504" i="73"/>
  <c r="H504" i="73" s="1"/>
  <c r="I504" i="73"/>
  <c r="B506" i="73"/>
  <c r="A506" i="73" s="1"/>
  <c r="I521" i="80"/>
  <c r="M521" i="80"/>
  <c r="H524" i="80"/>
  <c r="G524" i="80"/>
  <c r="F524" i="80"/>
  <c r="B524" i="80"/>
  <c r="C525" i="80"/>
  <c r="E524" i="80"/>
  <c r="A523" i="80"/>
  <c r="D523" i="80" s="1"/>
  <c r="E500" i="73"/>
  <c r="N521" i="80" l="1"/>
  <c r="O521" i="80"/>
  <c r="L520" i="80"/>
  <c r="K521" i="80"/>
  <c r="J521" i="80"/>
  <c r="P520" i="80"/>
  <c r="D528" i="73"/>
  <c r="F527" i="73"/>
  <c r="C527" i="73"/>
  <c r="G505" i="73"/>
  <c r="H505" i="73" s="1"/>
  <c r="B507" i="73"/>
  <c r="A507" i="73" s="1"/>
  <c r="I522" i="80"/>
  <c r="M522" i="80"/>
  <c r="H525" i="80"/>
  <c r="G525" i="80"/>
  <c r="F525" i="80"/>
  <c r="A524" i="80"/>
  <c r="D524" i="80" s="1"/>
  <c r="C526" i="80"/>
  <c r="E525" i="80"/>
  <c r="B525" i="80"/>
  <c r="E501" i="73"/>
  <c r="L521" i="80" l="1"/>
  <c r="P521" i="80"/>
  <c r="N522" i="80"/>
  <c r="O522" i="80"/>
  <c r="K522" i="80"/>
  <c r="J522" i="80"/>
  <c r="C528" i="73"/>
  <c r="D529" i="73"/>
  <c r="F528" i="73"/>
  <c r="I505" i="73"/>
  <c r="G506" i="73"/>
  <c r="H506" i="73" s="1"/>
  <c r="I506" i="73"/>
  <c r="B508" i="73"/>
  <c r="A508" i="73" s="1"/>
  <c r="I523" i="80"/>
  <c r="M523" i="80"/>
  <c r="B526" i="80"/>
  <c r="H526" i="80"/>
  <c r="G526" i="80"/>
  <c r="F526" i="80"/>
  <c r="C527" i="80"/>
  <c r="E526" i="80"/>
  <c r="A525" i="80"/>
  <c r="D525" i="80" s="1"/>
  <c r="E502" i="73"/>
  <c r="L522" i="80" l="1"/>
  <c r="N523" i="80"/>
  <c r="O523" i="80"/>
  <c r="P522" i="80"/>
  <c r="K523" i="80"/>
  <c r="J523" i="80"/>
  <c r="D530" i="73"/>
  <c r="F529" i="73"/>
  <c r="C529" i="73"/>
  <c r="B509" i="73"/>
  <c r="A509" i="73" s="1"/>
  <c r="G507" i="73"/>
  <c r="H507" i="73" s="1"/>
  <c r="I524" i="80"/>
  <c r="M524" i="80"/>
  <c r="H527" i="80"/>
  <c r="G527" i="80"/>
  <c r="F527" i="80"/>
  <c r="C528" i="80"/>
  <c r="E527" i="80"/>
  <c r="A526" i="80"/>
  <c r="D526" i="80" s="1"/>
  <c r="B527" i="80"/>
  <c r="E503" i="73"/>
  <c r="L523" i="80" l="1"/>
  <c r="P523" i="80"/>
  <c r="J524" i="80"/>
  <c r="K524" i="80"/>
  <c r="N524" i="80"/>
  <c r="O524" i="80"/>
  <c r="C530" i="73"/>
  <c r="D531" i="73"/>
  <c r="F530" i="73"/>
  <c r="I507" i="73"/>
  <c r="G508" i="73"/>
  <c r="H508" i="73" s="1"/>
  <c r="B510" i="73"/>
  <c r="A510" i="73" s="1"/>
  <c r="I525" i="80"/>
  <c r="M525" i="80"/>
  <c r="B528" i="80"/>
  <c r="H528" i="80"/>
  <c r="G528" i="80"/>
  <c r="F528" i="80"/>
  <c r="A527" i="80"/>
  <c r="D527" i="80" s="1"/>
  <c r="C529" i="80"/>
  <c r="E528" i="80"/>
  <c r="E504" i="73"/>
  <c r="L524" i="80" l="1"/>
  <c r="O525" i="80"/>
  <c r="N525" i="80"/>
  <c r="J525" i="80"/>
  <c r="K525" i="80"/>
  <c r="P524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H529" i="80"/>
  <c r="G529" i="80"/>
  <c r="F529" i="80"/>
  <c r="C530" i="80"/>
  <c r="E529" i="80"/>
  <c r="A528" i="80"/>
  <c r="D528" i="80" s="1"/>
  <c r="B529" i="80"/>
  <c r="E505" i="73"/>
  <c r="P525" i="80" l="1"/>
  <c r="J526" i="80"/>
  <c r="K526" i="80"/>
  <c r="O526" i="80"/>
  <c r="N526" i="80"/>
  <c r="L525" i="80"/>
  <c r="I509" i="73"/>
  <c r="D533" i="73"/>
  <c r="F532" i="73"/>
  <c r="G510" i="73"/>
  <c r="H510" i="73" s="1"/>
  <c r="B512" i="73"/>
  <c r="A512" i="73" s="1"/>
  <c r="I527" i="80"/>
  <c r="M527" i="80"/>
  <c r="B530" i="80"/>
  <c r="H530" i="80"/>
  <c r="G530" i="80"/>
  <c r="F530" i="80"/>
  <c r="A529" i="80"/>
  <c r="D529" i="80" s="1"/>
  <c r="C531" i="80"/>
  <c r="E530" i="80"/>
  <c r="E506" i="73"/>
  <c r="L526" i="80" l="1"/>
  <c r="J527" i="80"/>
  <c r="K527" i="80"/>
  <c r="N527" i="80"/>
  <c r="O527" i="80"/>
  <c r="P526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H531" i="80"/>
  <c r="G531" i="80"/>
  <c r="F531" i="80"/>
  <c r="C532" i="80"/>
  <c r="E531" i="80"/>
  <c r="A530" i="80"/>
  <c r="D530" i="80" s="1"/>
  <c r="B531" i="80"/>
  <c r="E507" i="73"/>
  <c r="L527" i="80" l="1"/>
  <c r="P527" i="80"/>
  <c r="K528" i="80"/>
  <c r="J528" i="80"/>
  <c r="N528" i="80"/>
  <c r="O528" i="80"/>
  <c r="D535" i="73"/>
  <c r="F534" i="73"/>
  <c r="G512" i="73"/>
  <c r="H512" i="73" s="1"/>
  <c r="B514" i="73"/>
  <c r="A514" i="73" s="1"/>
  <c r="I511" i="73"/>
  <c r="I529" i="80"/>
  <c r="M529" i="80"/>
  <c r="B532" i="80"/>
  <c r="H532" i="80"/>
  <c r="G532" i="80"/>
  <c r="F532" i="80"/>
  <c r="A531" i="80"/>
  <c r="D531" i="80" s="1"/>
  <c r="C533" i="80"/>
  <c r="E532" i="80"/>
  <c r="E508" i="73"/>
  <c r="L528" i="80" l="1"/>
  <c r="O529" i="80"/>
  <c r="N529" i="80"/>
  <c r="P528" i="80"/>
  <c r="J529" i="80"/>
  <c r="K529" i="80"/>
  <c r="D536" i="73"/>
  <c r="F535" i="73"/>
  <c r="C535" i="73"/>
  <c r="G513" i="73"/>
  <c r="H513" i="73" s="1"/>
  <c r="B515" i="73"/>
  <c r="A515" i="73" s="1"/>
  <c r="I512" i="73"/>
  <c r="I530" i="80"/>
  <c r="M530" i="80"/>
  <c r="H533" i="80"/>
  <c r="G533" i="80"/>
  <c r="F533" i="80"/>
  <c r="C534" i="80"/>
  <c r="E533" i="80"/>
  <c r="A532" i="80"/>
  <c r="D532" i="80" s="1"/>
  <c r="B533" i="80"/>
  <c r="E509" i="73"/>
  <c r="P529" i="80" l="1"/>
  <c r="K530" i="80"/>
  <c r="J530" i="80"/>
  <c r="N530" i="80"/>
  <c r="O530" i="80"/>
  <c r="L529" i="80"/>
  <c r="C536" i="73"/>
  <c r="D537" i="73"/>
  <c r="F536" i="73"/>
  <c r="G514" i="73"/>
  <c r="H514" i="73" s="1"/>
  <c r="B516" i="73"/>
  <c r="A516" i="73" s="1"/>
  <c r="I513" i="73"/>
  <c r="I531" i="80"/>
  <c r="M531" i="80"/>
  <c r="H534" i="80"/>
  <c r="G534" i="80"/>
  <c r="F534" i="80"/>
  <c r="B534" i="80"/>
  <c r="A533" i="80"/>
  <c r="D533" i="80" s="1"/>
  <c r="C535" i="80"/>
  <c r="E534" i="80"/>
  <c r="E510" i="73"/>
  <c r="L530" i="80" l="1"/>
  <c r="P530" i="80"/>
  <c r="O531" i="80"/>
  <c r="N531" i="80"/>
  <c r="J531" i="80"/>
  <c r="K531" i="80"/>
  <c r="D538" i="73"/>
  <c r="F537" i="73"/>
  <c r="C537" i="73"/>
  <c r="G515" i="73"/>
  <c r="H515" i="73" s="1"/>
  <c r="B517" i="73"/>
  <c r="A517" i="73" s="1"/>
  <c r="I514" i="73"/>
  <c r="I532" i="80"/>
  <c r="M532" i="80"/>
  <c r="H535" i="80"/>
  <c r="G535" i="80"/>
  <c r="F535" i="80"/>
  <c r="A534" i="80"/>
  <c r="D534" i="80" s="1"/>
  <c r="C536" i="80"/>
  <c r="E535" i="80"/>
  <c r="B535" i="80"/>
  <c r="E511" i="73"/>
  <c r="P531" i="80" l="1"/>
  <c r="J532" i="80"/>
  <c r="K532" i="80"/>
  <c r="L531" i="80"/>
  <c r="N532" i="80"/>
  <c r="O532" i="80"/>
  <c r="C538" i="73"/>
  <c r="D539" i="73"/>
  <c r="F538" i="73"/>
  <c r="G516" i="73"/>
  <c r="H516" i="73" s="1"/>
  <c r="B518" i="73"/>
  <c r="A518" i="73" s="1"/>
  <c r="I515" i="73"/>
  <c r="I533" i="80"/>
  <c r="M533" i="80"/>
  <c r="B536" i="80"/>
  <c r="H536" i="80"/>
  <c r="G536" i="80"/>
  <c r="F536" i="80"/>
  <c r="C537" i="80"/>
  <c r="E536" i="80"/>
  <c r="A535" i="80"/>
  <c r="D535" i="80" s="1"/>
  <c r="E512" i="73"/>
  <c r="P532" i="80" l="1"/>
  <c r="J533" i="80"/>
  <c r="K533" i="80"/>
  <c r="N533" i="80"/>
  <c r="O533" i="80"/>
  <c r="L532" i="80"/>
  <c r="D540" i="73"/>
  <c r="F539" i="73"/>
  <c r="I516" i="73"/>
  <c r="C539" i="73"/>
  <c r="G517" i="73"/>
  <c r="H517" i="73" s="1"/>
  <c r="B519" i="73"/>
  <c r="A519" i="73" s="1"/>
  <c r="I534" i="80"/>
  <c r="M534" i="80"/>
  <c r="H537" i="80"/>
  <c r="G537" i="80"/>
  <c r="F537" i="80"/>
  <c r="A536" i="80"/>
  <c r="D536" i="80" s="1"/>
  <c r="C538" i="80"/>
  <c r="E537" i="80"/>
  <c r="B537" i="80"/>
  <c r="E513" i="73"/>
  <c r="L533" i="80" l="1"/>
  <c r="P533" i="80"/>
  <c r="O534" i="80"/>
  <c r="N534" i="80"/>
  <c r="J534" i="80"/>
  <c r="K534" i="80"/>
  <c r="C540" i="73"/>
  <c r="D541" i="73"/>
  <c r="F540" i="73"/>
  <c r="I517" i="73"/>
  <c r="G518" i="73"/>
  <c r="H518" i="73" s="1"/>
  <c r="B520" i="73"/>
  <c r="A520" i="73" s="1"/>
  <c r="I535" i="80"/>
  <c r="M535" i="80"/>
  <c r="B538" i="80"/>
  <c r="H538" i="80"/>
  <c r="G538" i="80"/>
  <c r="F538" i="80"/>
  <c r="C539" i="80"/>
  <c r="E538" i="80"/>
  <c r="A537" i="80"/>
  <c r="D537" i="80" s="1"/>
  <c r="E514" i="73"/>
  <c r="C541" i="73" l="1"/>
  <c r="P534" i="80"/>
  <c r="J535" i="80"/>
  <c r="K535" i="80"/>
  <c r="N535" i="80"/>
  <c r="O535" i="80"/>
  <c r="L534" i="80"/>
  <c r="I518" i="73"/>
  <c r="D542" i="73"/>
  <c r="C542" i="73" s="1"/>
  <c r="F541" i="73"/>
  <c r="G519" i="73"/>
  <c r="H519" i="73" s="1"/>
  <c r="B521" i="73"/>
  <c r="A521" i="73" s="1"/>
  <c r="I536" i="80"/>
  <c r="M536" i="80"/>
  <c r="H539" i="80"/>
  <c r="G539" i="80"/>
  <c r="F539" i="80"/>
  <c r="A538" i="80"/>
  <c r="D538" i="80" s="1"/>
  <c r="C540" i="80"/>
  <c r="E539" i="80"/>
  <c r="B539" i="80"/>
  <c r="E515" i="73"/>
  <c r="L535" i="80" l="1"/>
  <c r="J536" i="80"/>
  <c r="K536" i="80"/>
  <c r="P535" i="80"/>
  <c r="N536" i="80"/>
  <c r="O536" i="80"/>
  <c r="D543" i="73"/>
  <c r="F542" i="73"/>
  <c r="I519" i="73"/>
  <c r="G520" i="73"/>
  <c r="H520" i="73" s="1"/>
  <c r="I520" i="73"/>
  <c r="B522" i="73"/>
  <c r="A522" i="73" s="1"/>
  <c r="I537" i="80"/>
  <c r="M537" i="80"/>
  <c r="B540" i="80"/>
  <c r="H540" i="80"/>
  <c r="G540" i="80"/>
  <c r="F540" i="80"/>
  <c r="C541" i="80"/>
  <c r="E540" i="80"/>
  <c r="A539" i="80"/>
  <c r="D539" i="80" s="1"/>
  <c r="E516" i="73"/>
  <c r="L536" i="80" l="1"/>
  <c r="P536" i="80"/>
  <c r="J537" i="80"/>
  <c r="K537" i="80"/>
  <c r="N537" i="80"/>
  <c r="O537" i="80"/>
  <c r="D544" i="73"/>
  <c r="F543" i="73"/>
  <c r="C543" i="73"/>
  <c r="G521" i="73"/>
  <c r="H521" i="73" s="1"/>
  <c r="B523" i="73"/>
  <c r="A523" i="73" s="1"/>
  <c r="I538" i="80"/>
  <c r="M538" i="80"/>
  <c r="H541" i="80"/>
  <c r="G541" i="80"/>
  <c r="F541" i="80"/>
  <c r="C542" i="80"/>
  <c r="E541" i="80"/>
  <c r="A540" i="80"/>
  <c r="D540" i="80" s="1"/>
  <c r="B541" i="80"/>
  <c r="E517" i="73"/>
  <c r="L537" i="80" l="1"/>
  <c r="P537" i="80"/>
  <c r="J538" i="80"/>
  <c r="K538" i="80"/>
  <c r="N538" i="80"/>
  <c r="O538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B542" i="80"/>
  <c r="H542" i="80"/>
  <c r="G542" i="80"/>
  <c r="F542" i="80"/>
  <c r="A541" i="80"/>
  <c r="D541" i="80" s="1"/>
  <c r="C543" i="80"/>
  <c r="E542" i="80"/>
  <c r="E518" i="73"/>
  <c r="L538" i="80" l="1"/>
  <c r="J539" i="80"/>
  <c r="K539" i="80"/>
  <c r="N539" i="80"/>
  <c r="O539" i="80"/>
  <c r="P538" i="80"/>
  <c r="D546" i="73"/>
  <c r="F545" i="73"/>
  <c r="C545" i="73"/>
  <c r="C546" i="73" s="1"/>
  <c r="G523" i="73"/>
  <c r="H523" i="73" s="1"/>
  <c r="B525" i="73"/>
  <c r="A525" i="73" s="1"/>
  <c r="I540" i="80"/>
  <c r="M540" i="80"/>
  <c r="H543" i="80"/>
  <c r="F543" i="80"/>
  <c r="G543" i="80"/>
  <c r="C544" i="80"/>
  <c r="E543" i="80"/>
  <c r="A542" i="80"/>
  <c r="D542" i="80" s="1"/>
  <c r="B543" i="80"/>
  <c r="E519" i="73"/>
  <c r="L539" i="80" l="1"/>
  <c r="J540" i="80"/>
  <c r="K540" i="80"/>
  <c r="O540" i="80"/>
  <c r="N540" i="80"/>
  <c r="P539" i="80"/>
  <c r="I523" i="73"/>
  <c r="D547" i="73"/>
  <c r="F546" i="73"/>
  <c r="B526" i="73"/>
  <c r="A526" i="73" s="1"/>
  <c r="G524" i="73"/>
  <c r="H524" i="73" s="1"/>
  <c r="I541" i="80"/>
  <c r="M541" i="80"/>
  <c r="B544" i="80"/>
  <c r="H544" i="80"/>
  <c r="G544" i="80"/>
  <c r="F544" i="80"/>
  <c r="A543" i="80"/>
  <c r="D543" i="80" s="1"/>
  <c r="C545" i="80"/>
  <c r="E544" i="80"/>
  <c r="E520" i="73"/>
  <c r="L540" i="80" l="1"/>
  <c r="J541" i="80"/>
  <c r="K541" i="80"/>
  <c r="O541" i="80"/>
  <c r="N541" i="80"/>
  <c r="P540" i="80"/>
  <c r="D548" i="73"/>
  <c r="F547" i="73"/>
  <c r="C547" i="73"/>
  <c r="C548" i="73" s="1"/>
  <c r="I524" i="73"/>
  <c r="G525" i="73"/>
  <c r="H525" i="73" s="1"/>
  <c r="B527" i="73"/>
  <c r="A527" i="73" s="1"/>
  <c r="I542" i="80"/>
  <c r="M542" i="80"/>
  <c r="H545" i="80"/>
  <c r="G545" i="80"/>
  <c r="F545" i="80"/>
  <c r="C546" i="80"/>
  <c r="E545" i="80"/>
  <c r="A544" i="80"/>
  <c r="D544" i="80" s="1"/>
  <c r="B545" i="80"/>
  <c r="E521" i="73"/>
  <c r="P541" i="80" l="1"/>
  <c r="N542" i="80"/>
  <c r="O542" i="80"/>
  <c r="L541" i="80"/>
  <c r="K542" i="80"/>
  <c r="J542" i="80"/>
  <c r="I525" i="73"/>
  <c r="D549" i="73"/>
  <c r="F548" i="73"/>
  <c r="G526" i="73"/>
  <c r="H526" i="73" s="1"/>
  <c r="B528" i="73"/>
  <c r="A528" i="73" s="1"/>
  <c r="I543" i="80"/>
  <c r="M543" i="80"/>
  <c r="B546" i="80"/>
  <c r="H546" i="80"/>
  <c r="G546" i="80"/>
  <c r="F546" i="80"/>
  <c r="A545" i="80"/>
  <c r="D545" i="80" s="1"/>
  <c r="C547" i="80"/>
  <c r="E546" i="80"/>
  <c r="E522" i="73"/>
  <c r="L542" i="80" l="1"/>
  <c r="P542" i="80"/>
  <c r="J543" i="80"/>
  <c r="K543" i="80"/>
  <c r="N543" i="80"/>
  <c r="O543" i="80"/>
  <c r="D550" i="73"/>
  <c r="F549" i="73"/>
  <c r="C549" i="73"/>
  <c r="C550" i="73" s="1"/>
  <c r="I526" i="73"/>
  <c r="B529" i="73"/>
  <c r="A529" i="73" s="1"/>
  <c r="G527" i="73"/>
  <c r="H527" i="73" s="1"/>
  <c r="I544" i="80"/>
  <c r="M544" i="80"/>
  <c r="H547" i="80"/>
  <c r="G547" i="80"/>
  <c r="F547" i="80"/>
  <c r="A546" i="80"/>
  <c r="D546" i="80" s="1"/>
  <c r="C548" i="80"/>
  <c r="E547" i="80"/>
  <c r="B547" i="80"/>
  <c r="E523" i="73"/>
  <c r="L543" i="80" l="1"/>
  <c r="J544" i="80"/>
  <c r="K544" i="80"/>
  <c r="O544" i="80"/>
  <c r="N544" i="80"/>
  <c r="P543" i="80"/>
  <c r="D551" i="73"/>
  <c r="F550" i="73"/>
  <c r="I527" i="73"/>
  <c r="G528" i="73"/>
  <c r="H528" i="73" s="1"/>
  <c r="B530" i="73"/>
  <c r="A530" i="73" s="1"/>
  <c r="I545" i="80"/>
  <c r="M545" i="80"/>
  <c r="B548" i="80"/>
  <c r="H548" i="80"/>
  <c r="G548" i="80"/>
  <c r="F548" i="80"/>
  <c r="C549" i="80"/>
  <c r="E548" i="80"/>
  <c r="A547" i="80"/>
  <c r="D547" i="80" s="1"/>
  <c r="E524" i="73"/>
  <c r="P544" i="80" l="1"/>
  <c r="L544" i="80"/>
  <c r="K545" i="80"/>
  <c r="J545" i="80"/>
  <c r="O545" i="80"/>
  <c r="N545" i="80"/>
  <c r="D552" i="73"/>
  <c r="F551" i="73"/>
  <c r="C551" i="73"/>
  <c r="C552" i="73" s="1"/>
  <c r="I528" i="73"/>
  <c r="G529" i="73"/>
  <c r="H529" i="73" s="1"/>
  <c r="B531" i="73"/>
  <c r="A531" i="73" s="1"/>
  <c r="I546" i="80"/>
  <c r="M546" i="80"/>
  <c r="H549" i="80"/>
  <c r="G549" i="80"/>
  <c r="F549" i="80"/>
  <c r="C550" i="80"/>
  <c r="E549" i="80"/>
  <c r="A548" i="80"/>
  <c r="D548" i="80" s="1"/>
  <c r="B549" i="80"/>
  <c r="E525" i="73"/>
  <c r="L545" i="80" l="1"/>
  <c r="P545" i="80"/>
  <c r="K546" i="80"/>
  <c r="J546" i="80"/>
  <c r="O546" i="80"/>
  <c r="N546" i="80"/>
  <c r="D553" i="73"/>
  <c r="F552" i="73"/>
  <c r="I529" i="73"/>
  <c r="G530" i="73"/>
  <c r="H530" i="73" s="1"/>
  <c r="B532" i="73"/>
  <c r="A532" i="73" s="1"/>
  <c r="I547" i="80"/>
  <c r="M547" i="80"/>
  <c r="B550" i="80"/>
  <c r="H550" i="80"/>
  <c r="G550" i="80"/>
  <c r="F550" i="80"/>
  <c r="A549" i="80"/>
  <c r="D549" i="80" s="1"/>
  <c r="C551" i="80"/>
  <c r="E550" i="80"/>
  <c r="E526" i="73"/>
  <c r="L546" i="80" l="1"/>
  <c r="P546" i="80"/>
  <c r="J547" i="80"/>
  <c r="K547" i="80"/>
  <c r="N547" i="80"/>
  <c r="O547" i="80"/>
  <c r="D554" i="73"/>
  <c r="F553" i="73"/>
  <c r="C553" i="73"/>
  <c r="C554" i="73" s="1"/>
  <c r="I530" i="73"/>
  <c r="B533" i="73"/>
  <c r="A533" i="73" s="1"/>
  <c r="G531" i="73"/>
  <c r="H531" i="73" s="1"/>
  <c r="I531" i="73"/>
  <c r="I548" i="80"/>
  <c r="M548" i="80"/>
  <c r="H551" i="80"/>
  <c r="G551" i="80"/>
  <c r="F551" i="80"/>
  <c r="A550" i="80"/>
  <c r="D550" i="80" s="1"/>
  <c r="C552" i="80"/>
  <c r="E551" i="80"/>
  <c r="B551" i="80"/>
  <c r="E527" i="73"/>
  <c r="O548" i="80" l="1"/>
  <c r="N548" i="80"/>
  <c r="L547" i="80"/>
  <c r="P547" i="80"/>
  <c r="K548" i="80"/>
  <c r="J548" i="80"/>
  <c r="D555" i="73"/>
  <c r="F554" i="73"/>
  <c r="G532" i="73"/>
  <c r="H532" i="73" s="1"/>
  <c r="B534" i="73"/>
  <c r="A534" i="73" s="1"/>
  <c r="I549" i="80"/>
  <c r="M549" i="80"/>
  <c r="B552" i="80"/>
  <c r="H552" i="80"/>
  <c r="G552" i="80"/>
  <c r="F552" i="80"/>
  <c r="C553" i="80"/>
  <c r="E552" i="80"/>
  <c r="A551" i="80"/>
  <c r="D551" i="80" s="1"/>
  <c r="E528" i="73"/>
  <c r="L548" i="80" l="1"/>
  <c r="P548" i="80"/>
  <c r="J549" i="80"/>
  <c r="K549" i="80"/>
  <c r="N549" i="80"/>
  <c r="O549" i="80"/>
  <c r="D556" i="73"/>
  <c r="F555" i="73"/>
  <c r="C555" i="73"/>
  <c r="C556" i="73" s="1"/>
  <c r="I532" i="73"/>
  <c r="G533" i="73"/>
  <c r="H533" i="73" s="1"/>
  <c r="B535" i="73"/>
  <c r="A535" i="73" s="1"/>
  <c r="I550" i="80"/>
  <c r="M550" i="80"/>
  <c r="H553" i="80"/>
  <c r="G553" i="80"/>
  <c r="F553" i="80"/>
  <c r="A552" i="80"/>
  <c r="D552" i="80" s="1"/>
  <c r="C554" i="80"/>
  <c r="E553" i="80"/>
  <c r="B553" i="80"/>
  <c r="E529" i="73"/>
  <c r="L549" i="80" l="1"/>
  <c r="J550" i="80"/>
  <c r="K550" i="80"/>
  <c r="P549" i="80"/>
  <c r="O550" i="80"/>
  <c r="N550" i="80"/>
  <c r="D557" i="73"/>
  <c r="F556" i="73"/>
  <c r="I533" i="73"/>
  <c r="G534" i="73"/>
  <c r="H534" i="73" s="1"/>
  <c r="B536" i="73"/>
  <c r="A536" i="73" s="1"/>
  <c r="I551" i="80"/>
  <c r="M551" i="80"/>
  <c r="B554" i="80"/>
  <c r="H554" i="80"/>
  <c r="G554" i="80"/>
  <c r="F554" i="80"/>
  <c r="C555" i="80"/>
  <c r="E554" i="80"/>
  <c r="A553" i="80"/>
  <c r="D553" i="80" s="1"/>
  <c r="E530" i="73"/>
  <c r="L550" i="80" l="1"/>
  <c r="P550" i="80"/>
  <c r="N551" i="80"/>
  <c r="O551" i="80"/>
  <c r="J551" i="80"/>
  <c r="K551" i="80"/>
  <c r="D558" i="73"/>
  <c r="F557" i="73"/>
  <c r="C557" i="73"/>
  <c r="I534" i="73"/>
  <c r="G535" i="73"/>
  <c r="H535" i="73" s="1"/>
  <c r="B537" i="73"/>
  <c r="A537" i="73" s="1"/>
  <c r="I552" i="80"/>
  <c r="M552" i="80"/>
  <c r="H555" i="80"/>
  <c r="G555" i="80"/>
  <c r="F555" i="80"/>
  <c r="A554" i="80"/>
  <c r="D554" i="80" s="1"/>
  <c r="C556" i="80"/>
  <c r="E555" i="80"/>
  <c r="B555" i="80"/>
  <c r="E531" i="73"/>
  <c r="L551" i="80" l="1"/>
  <c r="P551" i="80"/>
  <c r="K552" i="80"/>
  <c r="J552" i="80"/>
  <c r="O552" i="80"/>
  <c r="N552" i="80"/>
  <c r="C558" i="73"/>
  <c r="D559" i="73"/>
  <c r="F558" i="73"/>
  <c r="I535" i="73"/>
  <c r="G536" i="73"/>
  <c r="H536" i="73" s="1"/>
  <c r="B538" i="73"/>
  <c r="A538" i="73" s="1"/>
  <c r="I553" i="80"/>
  <c r="M553" i="80"/>
  <c r="H556" i="80"/>
  <c r="G556" i="80"/>
  <c r="F556" i="80"/>
  <c r="B556" i="80"/>
  <c r="C557" i="80"/>
  <c r="E556" i="80"/>
  <c r="A555" i="80"/>
  <c r="D555" i="80" s="1"/>
  <c r="E532" i="73"/>
  <c r="L552" i="80" l="1"/>
  <c r="K553" i="80"/>
  <c r="J553" i="80"/>
  <c r="N553" i="80"/>
  <c r="O553" i="80"/>
  <c r="P552" i="80"/>
  <c r="D560" i="73"/>
  <c r="F559" i="73"/>
  <c r="C559" i="73"/>
  <c r="C560" i="73" s="1"/>
  <c r="I536" i="73"/>
  <c r="G537" i="73"/>
  <c r="H537" i="73" s="1"/>
  <c r="B539" i="73"/>
  <c r="A539" i="73" s="1"/>
  <c r="I554" i="80"/>
  <c r="M554" i="80"/>
  <c r="H557" i="80"/>
  <c r="G557" i="80"/>
  <c r="F557" i="80"/>
  <c r="C558" i="80"/>
  <c r="E557" i="80"/>
  <c r="A556" i="80"/>
  <c r="D556" i="80" s="1"/>
  <c r="B557" i="80"/>
  <c r="E533" i="73"/>
  <c r="L553" i="80" l="1"/>
  <c r="P553" i="80"/>
  <c r="N554" i="80"/>
  <c r="O554" i="80"/>
  <c r="J554" i="80"/>
  <c r="K554" i="80"/>
  <c r="I537" i="73"/>
  <c r="D561" i="73"/>
  <c r="F560" i="73"/>
  <c r="G538" i="73"/>
  <c r="H538" i="73" s="1"/>
  <c r="B540" i="73"/>
  <c r="A540" i="73" s="1"/>
  <c r="I555" i="80"/>
  <c r="M555" i="80"/>
  <c r="B558" i="80"/>
  <c r="H558" i="80"/>
  <c r="G558" i="80"/>
  <c r="F558" i="80"/>
  <c r="A557" i="80"/>
  <c r="D557" i="80" s="1"/>
  <c r="C559" i="80"/>
  <c r="E558" i="80"/>
  <c r="E534" i="73"/>
  <c r="P554" i="80" l="1"/>
  <c r="J555" i="80"/>
  <c r="K555" i="80"/>
  <c r="N555" i="80"/>
  <c r="O555" i="80"/>
  <c r="L554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H559" i="80"/>
  <c r="G559" i="80"/>
  <c r="F559" i="80"/>
  <c r="C560" i="80"/>
  <c r="E559" i="80"/>
  <c r="A558" i="80"/>
  <c r="D558" i="80" s="1"/>
  <c r="B559" i="80"/>
  <c r="E535" i="73"/>
  <c r="L555" i="80" l="1"/>
  <c r="K556" i="80"/>
  <c r="J556" i="80"/>
  <c r="O556" i="80"/>
  <c r="N556" i="80"/>
  <c r="P555" i="80"/>
  <c r="D563" i="73"/>
  <c r="F562" i="73"/>
  <c r="I539" i="73"/>
  <c r="G540" i="73"/>
  <c r="H540" i="73" s="1"/>
  <c r="I540" i="73"/>
  <c r="B542" i="73"/>
  <c r="A542" i="73" s="1"/>
  <c r="I557" i="80"/>
  <c r="M557" i="80"/>
  <c r="B560" i="80"/>
  <c r="H560" i="80"/>
  <c r="G560" i="80"/>
  <c r="F560" i="80"/>
  <c r="A559" i="80"/>
  <c r="D559" i="80" s="1"/>
  <c r="C561" i="80"/>
  <c r="E560" i="80"/>
  <c r="E536" i="73"/>
  <c r="L556" i="80" l="1"/>
  <c r="O557" i="80"/>
  <c r="N557" i="80"/>
  <c r="J557" i="80"/>
  <c r="K557" i="80"/>
  <c r="P556" i="80"/>
  <c r="D564" i="73"/>
  <c r="F563" i="73"/>
  <c r="C563" i="73"/>
  <c r="B543" i="73"/>
  <c r="A543" i="73" s="1"/>
  <c r="G541" i="73"/>
  <c r="H541" i="73" s="1"/>
  <c r="I558" i="80"/>
  <c r="M558" i="80"/>
  <c r="H561" i="80"/>
  <c r="G561" i="80"/>
  <c r="F561" i="80"/>
  <c r="C562" i="80"/>
  <c r="E561" i="80"/>
  <c r="A560" i="80"/>
  <c r="D560" i="80" s="1"/>
  <c r="B561" i="80"/>
  <c r="E537" i="73"/>
  <c r="P557" i="80" l="1"/>
  <c r="J558" i="80"/>
  <c r="K558" i="80"/>
  <c r="L557" i="80"/>
  <c r="O558" i="80"/>
  <c r="N558" i="80"/>
  <c r="C564" i="73"/>
  <c r="D565" i="73"/>
  <c r="F564" i="73"/>
  <c r="I541" i="73"/>
  <c r="G542" i="73"/>
  <c r="H542" i="73" s="1"/>
  <c r="I542" i="73"/>
  <c r="B544" i="73"/>
  <c r="A544" i="73" s="1"/>
  <c r="I559" i="80"/>
  <c r="M559" i="80"/>
  <c r="B562" i="80"/>
  <c r="H562" i="80"/>
  <c r="G562" i="80"/>
  <c r="F562" i="80"/>
  <c r="A561" i="80"/>
  <c r="D561" i="80" s="1"/>
  <c r="C563" i="80"/>
  <c r="E562" i="80"/>
  <c r="E538" i="73"/>
  <c r="P558" i="80" l="1"/>
  <c r="L558" i="80"/>
  <c r="J559" i="80"/>
  <c r="K559" i="80"/>
  <c r="N559" i="80"/>
  <c r="O559" i="80"/>
  <c r="D566" i="73"/>
  <c r="F565" i="73"/>
  <c r="C565" i="73"/>
  <c r="C566" i="73" s="1"/>
  <c r="B545" i="73"/>
  <c r="A545" i="73" s="1"/>
  <c r="G543" i="73"/>
  <c r="H543" i="73" s="1"/>
  <c r="I560" i="80"/>
  <c r="M560" i="80"/>
  <c r="H563" i="80"/>
  <c r="G563" i="80"/>
  <c r="F563" i="80"/>
  <c r="C564" i="80"/>
  <c r="E563" i="80"/>
  <c r="A562" i="80"/>
  <c r="D562" i="80" s="1"/>
  <c r="B563" i="80"/>
  <c r="E539" i="73"/>
  <c r="J560" i="80" l="1"/>
  <c r="K560" i="80"/>
  <c r="N560" i="80"/>
  <c r="O560" i="80"/>
  <c r="L559" i="80"/>
  <c r="P559" i="80"/>
  <c r="D567" i="73"/>
  <c r="F566" i="73"/>
  <c r="I543" i="73"/>
  <c r="G544" i="73"/>
  <c r="H544" i="73" s="1"/>
  <c r="I544" i="73"/>
  <c r="B546" i="73"/>
  <c r="A546" i="73" s="1"/>
  <c r="I561" i="80"/>
  <c r="M561" i="80"/>
  <c r="B564" i="80"/>
  <c r="H564" i="80"/>
  <c r="G564" i="80"/>
  <c r="F564" i="80"/>
  <c r="A563" i="80"/>
  <c r="D563" i="80" s="1"/>
  <c r="C565" i="80"/>
  <c r="E564" i="80"/>
  <c r="E540" i="73"/>
  <c r="P560" i="80" l="1"/>
  <c r="L560" i="80"/>
  <c r="N561" i="80"/>
  <c r="O561" i="80"/>
  <c r="J561" i="80"/>
  <c r="K561" i="80"/>
  <c r="D568" i="73"/>
  <c r="F567" i="73"/>
  <c r="C567" i="73"/>
  <c r="B547" i="73"/>
  <c r="A547" i="73" s="1"/>
  <c r="G545" i="73"/>
  <c r="H545" i="73" s="1"/>
  <c r="I562" i="80"/>
  <c r="M562" i="80"/>
  <c r="H565" i="80"/>
  <c r="G565" i="80"/>
  <c r="F565" i="80"/>
  <c r="C566" i="80"/>
  <c r="E565" i="80"/>
  <c r="A564" i="80"/>
  <c r="D564" i="80" s="1"/>
  <c r="B565" i="80"/>
  <c r="E541" i="73"/>
  <c r="P561" i="80" l="1"/>
  <c r="J562" i="80"/>
  <c r="K562" i="80"/>
  <c r="N562" i="80"/>
  <c r="O562" i="80"/>
  <c r="L561" i="80"/>
  <c r="C568" i="73"/>
  <c r="D569" i="73"/>
  <c r="F568" i="73"/>
  <c r="I545" i="73"/>
  <c r="G546" i="73"/>
  <c r="H546" i="73" s="1"/>
  <c r="I546" i="73"/>
  <c r="B548" i="73"/>
  <c r="A548" i="73" s="1"/>
  <c r="I563" i="80"/>
  <c r="M563" i="80"/>
  <c r="B566" i="80"/>
  <c r="H566" i="80"/>
  <c r="G566" i="80"/>
  <c r="F566" i="80"/>
  <c r="A565" i="80"/>
  <c r="D565" i="80" s="1"/>
  <c r="C567" i="80"/>
  <c r="E566" i="80"/>
  <c r="E542" i="73"/>
  <c r="L562" i="80" l="1"/>
  <c r="P562" i="80"/>
  <c r="K563" i="80"/>
  <c r="J563" i="80"/>
  <c r="N563" i="80"/>
  <c r="O563" i="80"/>
  <c r="D570" i="73"/>
  <c r="F569" i="73"/>
  <c r="C569" i="73"/>
  <c r="B549" i="73"/>
  <c r="A549" i="73" s="1"/>
  <c r="G547" i="73"/>
  <c r="H547" i="73" s="1"/>
  <c r="I564" i="80"/>
  <c r="M564" i="80"/>
  <c r="H567" i="80"/>
  <c r="G567" i="80"/>
  <c r="F567" i="80"/>
  <c r="C568" i="80"/>
  <c r="E567" i="80"/>
  <c r="A566" i="80"/>
  <c r="D566" i="80" s="1"/>
  <c r="B567" i="80"/>
  <c r="E543" i="73"/>
  <c r="L563" i="80" l="1"/>
  <c r="J564" i="80"/>
  <c r="K564" i="80"/>
  <c r="O564" i="80"/>
  <c r="N564" i="80"/>
  <c r="P563" i="80"/>
  <c r="C570" i="73"/>
  <c r="D571" i="73"/>
  <c r="F570" i="73"/>
  <c r="B550" i="73"/>
  <c r="A550" i="73" s="1"/>
  <c r="I547" i="73"/>
  <c r="G548" i="73"/>
  <c r="H548" i="73" s="1"/>
  <c r="I548" i="73"/>
  <c r="I565" i="80"/>
  <c r="M565" i="80"/>
  <c r="B568" i="80"/>
  <c r="H568" i="80"/>
  <c r="G568" i="80"/>
  <c r="F568" i="80"/>
  <c r="A567" i="80"/>
  <c r="D567" i="80" s="1"/>
  <c r="C569" i="80"/>
  <c r="E568" i="80"/>
  <c r="E544" i="73"/>
  <c r="P564" i="80" l="1"/>
  <c r="O565" i="80"/>
  <c r="N565" i="80"/>
  <c r="L564" i="80"/>
  <c r="K565" i="80"/>
  <c r="J565" i="80"/>
  <c r="D572" i="73"/>
  <c r="F571" i="73"/>
  <c r="C571" i="73"/>
  <c r="B551" i="73"/>
  <c r="A551" i="73" s="1"/>
  <c r="G549" i="73"/>
  <c r="H549" i="73" s="1"/>
  <c r="I566" i="80"/>
  <c r="M566" i="80"/>
  <c r="H569" i="80"/>
  <c r="G569" i="80"/>
  <c r="F569" i="80"/>
  <c r="C570" i="80"/>
  <c r="E569" i="80"/>
  <c r="A568" i="80"/>
  <c r="D568" i="80" s="1"/>
  <c r="B569" i="80"/>
  <c r="E545" i="73"/>
  <c r="L565" i="80" l="1"/>
  <c r="P565" i="80"/>
  <c r="J566" i="80"/>
  <c r="K566" i="80"/>
  <c r="O566" i="80"/>
  <c r="N566" i="80"/>
  <c r="C572" i="73"/>
  <c r="D573" i="73"/>
  <c r="F572" i="73"/>
  <c r="I549" i="73"/>
  <c r="G550" i="73"/>
  <c r="H550" i="73" s="1"/>
  <c r="I550" i="73"/>
  <c r="B552" i="73"/>
  <c r="A552" i="73" s="1"/>
  <c r="I567" i="80"/>
  <c r="M567" i="80"/>
  <c r="B570" i="80"/>
  <c r="H570" i="80"/>
  <c r="G570" i="80"/>
  <c r="F570" i="80"/>
  <c r="A569" i="80"/>
  <c r="D569" i="80" s="1"/>
  <c r="C571" i="80"/>
  <c r="E570" i="80"/>
  <c r="E546" i="73"/>
  <c r="P566" i="80" l="1"/>
  <c r="J567" i="80"/>
  <c r="K567" i="80"/>
  <c r="N567" i="80"/>
  <c r="O567" i="80"/>
  <c r="L566" i="80"/>
  <c r="D574" i="73"/>
  <c r="F573" i="73"/>
  <c r="C573" i="73"/>
  <c r="B553" i="73"/>
  <c r="A553" i="73" s="1"/>
  <c r="G551" i="73"/>
  <c r="H551" i="73" s="1"/>
  <c r="I568" i="80"/>
  <c r="M568" i="80"/>
  <c r="H571" i="80"/>
  <c r="G571" i="80"/>
  <c r="F571" i="80"/>
  <c r="C572" i="80"/>
  <c r="E571" i="80"/>
  <c r="A570" i="80"/>
  <c r="D570" i="80" s="1"/>
  <c r="B571" i="80"/>
  <c r="E547" i="73"/>
  <c r="L567" i="80" l="1"/>
  <c r="P567" i="80"/>
  <c r="J568" i="80"/>
  <c r="K568" i="80"/>
  <c r="N568" i="80"/>
  <c r="O568" i="80"/>
  <c r="C574" i="73"/>
  <c r="D575" i="73"/>
  <c r="F574" i="73"/>
  <c r="I551" i="73"/>
  <c r="G552" i="73"/>
  <c r="H552" i="73" s="1"/>
  <c r="I552" i="73"/>
  <c r="B554" i="73"/>
  <c r="A554" i="73" s="1"/>
  <c r="I569" i="80"/>
  <c r="M569" i="80"/>
  <c r="B572" i="80"/>
  <c r="H572" i="80"/>
  <c r="G572" i="80"/>
  <c r="F572" i="80"/>
  <c r="A571" i="80"/>
  <c r="D571" i="80" s="1"/>
  <c r="C573" i="80"/>
  <c r="E572" i="80"/>
  <c r="E548" i="73"/>
  <c r="K569" i="80" l="1"/>
  <c r="J569" i="80"/>
  <c r="L568" i="80"/>
  <c r="N569" i="80"/>
  <c r="O569" i="80"/>
  <c r="P568" i="80"/>
  <c r="D576" i="73"/>
  <c r="F575" i="73"/>
  <c r="C575" i="73"/>
  <c r="B555" i="73"/>
  <c r="A555" i="73" s="1"/>
  <c r="G553" i="73"/>
  <c r="H553" i="73" s="1"/>
  <c r="I570" i="80"/>
  <c r="M570" i="80"/>
  <c r="H573" i="80"/>
  <c r="G573" i="80"/>
  <c r="F573" i="80"/>
  <c r="C574" i="80"/>
  <c r="E573" i="80"/>
  <c r="A572" i="80"/>
  <c r="D572" i="80" s="1"/>
  <c r="B573" i="80"/>
  <c r="E549" i="73"/>
  <c r="L569" i="80" l="1"/>
  <c r="P569" i="80"/>
  <c r="N570" i="80"/>
  <c r="O570" i="80"/>
  <c r="J570" i="80"/>
  <c r="K570" i="80"/>
  <c r="C576" i="73"/>
  <c r="D577" i="73"/>
  <c r="F576" i="73"/>
  <c r="I553" i="73"/>
  <c r="G554" i="73"/>
  <c r="H554" i="73" s="1"/>
  <c r="B556" i="73"/>
  <c r="A556" i="73" s="1"/>
  <c r="I571" i="80"/>
  <c r="M571" i="80"/>
  <c r="B574" i="80"/>
  <c r="H574" i="80"/>
  <c r="G574" i="80"/>
  <c r="F574" i="80"/>
  <c r="A573" i="80"/>
  <c r="D573" i="80" s="1"/>
  <c r="C575" i="80"/>
  <c r="E574" i="80"/>
  <c r="E550" i="73"/>
  <c r="L570" i="80" l="1"/>
  <c r="P570" i="80"/>
  <c r="J571" i="80"/>
  <c r="K571" i="80"/>
  <c r="N571" i="80"/>
  <c r="O571" i="80"/>
  <c r="D578" i="73"/>
  <c r="F577" i="73"/>
  <c r="C577" i="73"/>
  <c r="C578" i="73" s="1"/>
  <c r="B557" i="73"/>
  <c r="A557" i="73" s="1"/>
  <c r="G555" i="73"/>
  <c r="H555" i="73" s="1"/>
  <c r="I554" i="73"/>
  <c r="I572" i="80"/>
  <c r="M572" i="80"/>
  <c r="H575" i="80"/>
  <c r="G575" i="80"/>
  <c r="F575" i="80"/>
  <c r="C576" i="80"/>
  <c r="E575" i="80"/>
  <c r="A574" i="80"/>
  <c r="D574" i="80" s="1"/>
  <c r="B575" i="80"/>
  <c r="E551" i="73"/>
  <c r="L571" i="80" l="1"/>
  <c r="P571" i="80"/>
  <c r="J572" i="80"/>
  <c r="K572" i="80"/>
  <c r="N572" i="80"/>
  <c r="O572" i="80"/>
  <c r="D579" i="73"/>
  <c r="F578" i="73"/>
  <c r="I555" i="73"/>
  <c r="G556" i="73"/>
  <c r="H556" i="73" s="1"/>
  <c r="I556" i="73"/>
  <c r="B558" i="73"/>
  <c r="A558" i="73" s="1"/>
  <c r="B576" i="80"/>
  <c r="I573" i="80"/>
  <c r="M573" i="80"/>
  <c r="H576" i="80"/>
  <c r="G576" i="80"/>
  <c r="F576" i="80"/>
  <c r="A575" i="80"/>
  <c r="D575" i="80" s="1"/>
  <c r="C577" i="80"/>
  <c r="E576" i="80"/>
  <c r="E552" i="73"/>
  <c r="J573" i="80" l="1"/>
  <c r="K573" i="80"/>
  <c r="N573" i="80"/>
  <c r="O573" i="80"/>
  <c r="L572" i="80"/>
  <c r="P572" i="80"/>
  <c r="D580" i="73"/>
  <c r="F579" i="73"/>
  <c r="C579" i="73"/>
  <c r="C580" i="73" s="1"/>
  <c r="G557" i="73"/>
  <c r="H557" i="73" s="1"/>
  <c r="B559" i="73"/>
  <c r="A559" i="73" s="1"/>
  <c r="I574" i="80"/>
  <c r="M574" i="80"/>
  <c r="H577" i="80"/>
  <c r="G577" i="80"/>
  <c r="F577" i="80"/>
  <c r="C578" i="80"/>
  <c r="E577" i="80"/>
  <c r="A576" i="80"/>
  <c r="D576" i="80" s="1"/>
  <c r="B577" i="80"/>
  <c r="E553" i="73"/>
  <c r="O574" i="80" l="1"/>
  <c r="N574" i="80"/>
  <c r="L573" i="80"/>
  <c r="P573" i="80"/>
  <c r="J574" i="80"/>
  <c r="K574" i="80"/>
  <c r="D581" i="73"/>
  <c r="F580" i="73"/>
  <c r="I557" i="73"/>
  <c r="G558" i="73"/>
  <c r="H558" i="73" s="1"/>
  <c r="I558" i="73"/>
  <c r="B560" i="73"/>
  <c r="A560" i="73" s="1"/>
  <c r="I575" i="80"/>
  <c r="M575" i="80"/>
  <c r="H578" i="80"/>
  <c r="G578" i="80"/>
  <c r="F578" i="80"/>
  <c r="B578" i="80"/>
  <c r="A577" i="80"/>
  <c r="D577" i="80" s="1"/>
  <c r="C579" i="80"/>
  <c r="E578" i="80"/>
  <c r="E554" i="73"/>
  <c r="P574" i="80" l="1"/>
  <c r="J575" i="80"/>
  <c r="K575" i="80"/>
  <c r="L574" i="80"/>
  <c r="N575" i="80"/>
  <c r="O575" i="80"/>
  <c r="D582" i="73"/>
  <c r="F581" i="73"/>
  <c r="C581" i="73"/>
  <c r="G559" i="73"/>
  <c r="H559" i="73" s="1"/>
  <c r="B561" i="73"/>
  <c r="A561" i="73" s="1"/>
  <c r="I576" i="80"/>
  <c r="M576" i="80"/>
  <c r="H579" i="80"/>
  <c r="G579" i="80"/>
  <c r="F579" i="80"/>
  <c r="C580" i="80"/>
  <c r="E579" i="80"/>
  <c r="A578" i="80"/>
  <c r="D578" i="80" s="1"/>
  <c r="B579" i="80"/>
  <c r="E555" i="73"/>
  <c r="L575" i="80" l="1"/>
  <c r="J576" i="80"/>
  <c r="K576" i="80"/>
  <c r="O576" i="80"/>
  <c r="N576" i="80"/>
  <c r="P575" i="80"/>
  <c r="C582" i="73"/>
  <c r="D583" i="73"/>
  <c r="F582" i="73"/>
  <c r="I559" i="73"/>
  <c r="G560" i="73"/>
  <c r="H560" i="73" s="1"/>
  <c r="B562" i="73"/>
  <c r="A562" i="73" s="1"/>
  <c r="I577" i="80"/>
  <c r="M577" i="80"/>
  <c r="B580" i="80"/>
  <c r="H580" i="80"/>
  <c r="G580" i="80"/>
  <c r="F580" i="80"/>
  <c r="A579" i="80"/>
  <c r="D579" i="80" s="1"/>
  <c r="C581" i="80"/>
  <c r="E580" i="80"/>
  <c r="E556" i="73"/>
  <c r="L576" i="80" l="1"/>
  <c r="P576" i="80"/>
  <c r="J577" i="80"/>
  <c r="K577" i="80"/>
  <c r="N577" i="80"/>
  <c r="O577" i="80"/>
  <c r="D584" i="73"/>
  <c r="F583" i="73"/>
  <c r="C583" i="73"/>
  <c r="G561" i="73"/>
  <c r="H561" i="73" s="1"/>
  <c r="B563" i="73"/>
  <c r="A563" i="73" s="1"/>
  <c r="I560" i="73"/>
  <c r="I578" i="80"/>
  <c r="M578" i="80"/>
  <c r="H581" i="80"/>
  <c r="G581" i="80"/>
  <c r="F581" i="80"/>
  <c r="C582" i="80"/>
  <c r="E581" i="80"/>
  <c r="A580" i="80"/>
  <c r="D580" i="80" s="1"/>
  <c r="B581" i="80"/>
  <c r="E557" i="73"/>
  <c r="L577" i="80" l="1"/>
  <c r="P577" i="80"/>
  <c r="J578" i="80"/>
  <c r="K578" i="80"/>
  <c r="O578" i="80"/>
  <c r="N578" i="80"/>
  <c r="C584" i="73"/>
  <c r="D585" i="73"/>
  <c r="F584" i="73"/>
  <c r="I561" i="73"/>
  <c r="G562" i="73"/>
  <c r="H562" i="73" s="1"/>
  <c r="B564" i="73"/>
  <c r="A564" i="73" s="1"/>
  <c r="I579" i="80"/>
  <c r="M579" i="80"/>
  <c r="B582" i="80"/>
  <c r="H582" i="80"/>
  <c r="G582" i="80"/>
  <c r="F582" i="80"/>
  <c r="A581" i="80"/>
  <c r="D581" i="80" s="1"/>
  <c r="C583" i="80"/>
  <c r="E582" i="80"/>
  <c r="E558" i="73"/>
  <c r="C585" i="73" l="1"/>
  <c r="L578" i="80"/>
  <c r="J579" i="80"/>
  <c r="K579" i="80"/>
  <c r="N579" i="80"/>
  <c r="O579" i="80"/>
  <c r="P578" i="80"/>
  <c r="D586" i="73"/>
  <c r="F585" i="73"/>
  <c r="G563" i="73"/>
  <c r="H563" i="73" s="1"/>
  <c r="B565" i="73"/>
  <c r="A565" i="73" s="1"/>
  <c r="I562" i="73"/>
  <c r="I580" i="80"/>
  <c r="M580" i="80"/>
  <c r="H583" i="80"/>
  <c r="G583" i="80"/>
  <c r="F583" i="80"/>
  <c r="C584" i="80"/>
  <c r="E583" i="80"/>
  <c r="A582" i="80"/>
  <c r="D582" i="80" s="1"/>
  <c r="B583" i="80"/>
  <c r="E559" i="73"/>
  <c r="C586" i="73" l="1"/>
  <c r="P579" i="80"/>
  <c r="L579" i="80"/>
  <c r="J580" i="80"/>
  <c r="K580" i="80"/>
  <c r="N580" i="80"/>
  <c r="O580" i="80"/>
  <c r="D587" i="73"/>
  <c r="F586" i="73"/>
  <c r="I563" i="73"/>
  <c r="G564" i="73"/>
  <c r="H564" i="73" s="1"/>
  <c r="B566" i="73"/>
  <c r="A566" i="73" s="1"/>
  <c r="I581" i="80"/>
  <c r="M581" i="80"/>
  <c r="H584" i="80"/>
  <c r="G584" i="80"/>
  <c r="F584" i="80"/>
  <c r="B584" i="80"/>
  <c r="A583" i="80"/>
  <c r="D583" i="80" s="1"/>
  <c r="C585" i="80"/>
  <c r="E584" i="80"/>
  <c r="E560" i="73"/>
  <c r="L580" i="80" l="1"/>
  <c r="J581" i="80"/>
  <c r="K581" i="80"/>
  <c r="N581" i="80"/>
  <c r="O581" i="80"/>
  <c r="P580" i="80"/>
  <c r="D588" i="73"/>
  <c r="F587" i="73"/>
  <c r="C587" i="73"/>
  <c r="C588" i="73" s="1"/>
  <c r="G565" i="73"/>
  <c r="H565" i="73" s="1"/>
  <c r="B567" i="73"/>
  <c r="A567" i="73" s="1"/>
  <c r="I564" i="73"/>
  <c r="I582" i="80"/>
  <c r="M582" i="80"/>
  <c r="H585" i="80"/>
  <c r="G585" i="80"/>
  <c r="F585" i="80"/>
  <c r="C586" i="80"/>
  <c r="E585" i="80"/>
  <c r="A584" i="80"/>
  <c r="D584" i="80" s="1"/>
  <c r="B585" i="80"/>
  <c r="E561" i="73"/>
  <c r="L581" i="80" l="1"/>
  <c r="K582" i="80"/>
  <c r="J582" i="80"/>
  <c r="N582" i="80"/>
  <c r="O582" i="80"/>
  <c r="P581" i="80"/>
  <c r="D589" i="73"/>
  <c r="F588" i="73"/>
  <c r="I565" i="73"/>
  <c r="G566" i="73"/>
  <c r="H566" i="73" s="1"/>
  <c r="B568" i="73"/>
  <c r="A568" i="73" s="1"/>
  <c r="I583" i="80"/>
  <c r="M583" i="80"/>
  <c r="B586" i="80"/>
  <c r="H586" i="80"/>
  <c r="G586" i="80"/>
  <c r="F586" i="80"/>
  <c r="A585" i="80"/>
  <c r="D585" i="80" s="1"/>
  <c r="C587" i="80"/>
  <c r="E586" i="80"/>
  <c r="E562" i="73"/>
  <c r="L582" i="80" l="1"/>
  <c r="P582" i="80"/>
  <c r="J583" i="80"/>
  <c r="K583" i="80"/>
  <c r="N583" i="80"/>
  <c r="O583" i="80"/>
  <c r="D590" i="73"/>
  <c r="F589" i="73"/>
  <c r="C589" i="73"/>
  <c r="C590" i="73" s="1"/>
  <c r="B569" i="73"/>
  <c r="A569" i="73" s="1"/>
  <c r="G567" i="73"/>
  <c r="H567" i="73" s="1"/>
  <c r="I566" i="73"/>
  <c r="I584" i="80"/>
  <c r="M584" i="80"/>
  <c r="H587" i="80"/>
  <c r="G587" i="80"/>
  <c r="F587" i="80"/>
  <c r="A586" i="80"/>
  <c r="D586" i="80" s="1"/>
  <c r="C588" i="80"/>
  <c r="E587" i="80"/>
  <c r="B587" i="80"/>
  <c r="E563" i="73"/>
  <c r="L583" i="80" l="1"/>
  <c r="J584" i="80"/>
  <c r="K584" i="80"/>
  <c r="P583" i="80"/>
  <c r="N584" i="80"/>
  <c r="O584" i="80"/>
  <c r="D591" i="73"/>
  <c r="F590" i="73"/>
  <c r="I567" i="73"/>
  <c r="G568" i="73"/>
  <c r="H568" i="73" s="1"/>
  <c r="B570" i="73"/>
  <c r="A570" i="73" s="1"/>
  <c r="I585" i="80"/>
  <c r="M585" i="80"/>
  <c r="B588" i="80"/>
  <c r="H588" i="80"/>
  <c r="G588" i="80"/>
  <c r="F588" i="80"/>
  <c r="C589" i="80"/>
  <c r="E588" i="80"/>
  <c r="A587" i="80"/>
  <c r="D587" i="80" s="1"/>
  <c r="E564" i="73"/>
  <c r="L584" i="80" l="1"/>
  <c r="N585" i="80"/>
  <c r="O585" i="80"/>
  <c r="P584" i="80"/>
  <c r="J585" i="80"/>
  <c r="K585" i="80"/>
  <c r="D592" i="73"/>
  <c r="F591" i="73"/>
  <c r="C591" i="73"/>
  <c r="I568" i="73"/>
  <c r="G569" i="73"/>
  <c r="H569" i="73" s="1"/>
  <c r="B571" i="73"/>
  <c r="A571" i="73" s="1"/>
  <c r="I586" i="80"/>
  <c r="M586" i="80"/>
  <c r="H589" i="80"/>
  <c r="G589" i="80"/>
  <c r="F589" i="80"/>
  <c r="A588" i="80"/>
  <c r="D588" i="80" s="1"/>
  <c r="C590" i="80"/>
  <c r="E589" i="80"/>
  <c r="B589" i="80"/>
  <c r="E565" i="73"/>
  <c r="N586" i="80" l="1"/>
  <c r="O586" i="80"/>
  <c r="P585" i="80"/>
  <c r="J586" i="80"/>
  <c r="K586" i="80"/>
  <c r="L585" i="80"/>
  <c r="C592" i="73"/>
  <c r="D593" i="73"/>
  <c r="F592" i="73"/>
  <c r="I569" i="73"/>
  <c r="G570" i="73"/>
  <c r="H570" i="73" s="1"/>
  <c r="I570" i="73"/>
  <c r="B572" i="73"/>
  <c r="A572" i="73" s="1"/>
  <c r="I587" i="80"/>
  <c r="M587" i="80"/>
  <c r="B590" i="80"/>
  <c r="H590" i="80"/>
  <c r="G590" i="80"/>
  <c r="F590" i="80"/>
  <c r="C591" i="80"/>
  <c r="E590" i="80"/>
  <c r="A589" i="80"/>
  <c r="D589" i="80" s="1"/>
  <c r="E566" i="73"/>
  <c r="P586" i="80" l="1"/>
  <c r="J587" i="80"/>
  <c r="K587" i="80"/>
  <c r="N587" i="80"/>
  <c r="O587" i="80"/>
  <c r="L586" i="80"/>
  <c r="D594" i="73"/>
  <c r="F593" i="73"/>
  <c r="C593" i="73"/>
  <c r="C594" i="73" s="1"/>
  <c r="G571" i="73"/>
  <c r="H571" i="73" s="1"/>
  <c r="B573" i="73"/>
  <c r="A573" i="73" s="1"/>
  <c r="I588" i="80"/>
  <c r="M588" i="80"/>
  <c r="H591" i="80"/>
  <c r="G591" i="80"/>
  <c r="F591" i="80"/>
  <c r="C592" i="80"/>
  <c r="E591" i="80"/>
  <c r="A590" i="80"/>
  <c r="D590" i="80" s="1"/>
  <c r="B591" i="80"/>
  <c r="E567" i="73"/>
  <c r="L587" i="80" l="1"/>
  <c r="O588" i="80"/>
  <c r="N588" i="80"/>
  <c r="K588" i="80"/>
  <c r="J588" i="80"/>
  <c r="P587" i="80"/>
  <c r="D595" i="73"/>
  <c r="F594" i="73"/>
  <c r="I571" i="73"/>
  <c r="G572" i="73"/>
  <c r="H572" i="73" s="1"/>
  <c r="B574" i="73"/>
  <c r="A574" i="73" s="1"/>
  <c r="I589" i="80"/>
  <c r="M589" i="80"/>
  <c r="B592" i="80"/>
  <c r="H592" i="80"/>
  <c r="G592" i="80"/>
  <c r="F592" i="80"/>
  <c r="A591" i="80"/>
  <c r="D591" i="80" s="1"/>
  <c r="C593" i="80"/>
  <c r="E592" i="80"/>
  <c r="E568" i="73"/>
  <c r="P588" i="80" l="1"/>
  <c r="J589" i="80"/>
  <c r="K589" i="80"/>
  <c r="O589" i="80"/>
  <c r="N589" i="80"/>
  <c r="L588" i="80"/>
  <c r="D596" i="73"/>
  <c r="F595" i="73"/>
  <c r="C595" i="73"/>
  <c r="C596" i="73" s="1"/>
  <c r="G573" i="73"/>
  <c r="H573" i="73" s="1"/>
  <c r="B575" i="73"/>
  <c r="A575" i="73" s="1"/>
  <c r="I572" i="73"/>
  <c r="I590" i="80"/>
  <c r="M590" i="80"/>
  <c r="G593" i="80"/>
  <c r="H593" i="80"/>
  <c r="F593" i="80"/>
  <c r="C594" i="80"/>
  <c r="E593" i="80"/>
  <c r="A592" i="80"/>
  <c r="D592" i="80" s="1"/>
  <c r="B593" i="80"/>
  <c r="E569" i="73"/>
  <c r="P589" i="80" l="1"/>
  <c r="O590" i="80"/>
  <c r="N590" i="80"/>
  <c r="L589" i="80"/>
  <c r="J590" i="80"/>
  <c r="K590" i="80"/>
  <c r="D597" i="73"/>
  <c r="F596" i="73"/>
  <c r="G574" i="73"/>
  <c r="H574" i="73" s="1"/>
  <c r="B576" i="73"/>
  <c r="A576" i="73" s="1"/>
  <c r="I573" i="73"/>
  <c r="I591" i="80"/>
  <c r="M591" i="80"/>
  <c r="B594" i="80"/>
  <c r="H594" i="80"/>
  <c r="G594" i="80"/>
  <c r="F594" i="80"/>
  <c r="A593" i="80"/>
  <c r="D593" i="80" s="1"/>
  <c r="C595" i="80"/>
  <c r="E594" i="80"/>
  <c r="E570" i="73"/>
  <c r="P590" i="80" l="1"/>
  <c r="J591" i="80"/>
  <c r="K591" i="80"/>
  <c r="N591" i="80"/>
  <c r="O591" i="80"/>
  <c r="L590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H595" i="80"/>
  <c r="G595" i="80"/>
  <c r="F595" i="80"/>
  <c r="C596" i="80"/>
  <c r="E595" i="80"/>
  <c r="A594" i="80"/>
  <c r="D594" i="80" s="1"/>
  <c r="B595" i="80"/>
  <c r="E571" i="73"/>
  <c r="L591" i="80" l="1"/>
  <c r="J592" i="80"/>
  <c r="K592" i="80"/>
  <c r="N592" i="80"/>
  <c r="O592" i="80"/>
  <c r="P591" i="80"/>
  <c r="D599" i="73"/>
  <c r="F598" i="73"/>
  <c r="I575" i="73"/>
  <c r="G576" i="73"/>
  <c r="H576" i="73" s="1"/>
  <c r="B578" i="73"/>
  <c r="A578" i="73" s="1"/>
  <c r="I593" i="80"/>
  <c r="M593" i="80"/>
  <c r="B596" i="80"/>
  <c r="H596" i="80"/>
  <c r="G596" i="80"/>
  <c r="F596" i="80"/>
  <c r="A595" i="80"/>
  <c r="D595" i="80" s="1"/>
  <c r="C597" i="80"/>
  <c r="E596" i="80"/>
  <c r="E572" i="73"/>
  <c r="L592" i="80" l="1"/>
  <c r="P592" i="80"/>
  <c r="O593" i="80"/>
  <c r="N593" i="80"/>
  <c r="J593" i="80"/>
  <c r="K593" i="80"/>
  <c r="D600" i="73"/>
  <c r="F599" i="73"/>
  <c r="C599" i="73"/>
  <c r="C600" i="73" s="1"/>
  <c r="B579" i="73"/>
  <c r="A579" i="73" s="1"/>
  <c r="G577" i="73"/>
  <c r="H577" i="73" s="1"/>
  <c r="I576" i="73"/>
  <c r="I594" i="80"/>
  <c r="M594" i="80"/>
  <c r="H597" i="80"/>
  <c r="G597" i="80"/>
  <c r="F597" i="80"/>
  <c r="C598" i="80"/>
  <c r="E597" i="80"/>
  <c r="A596" i="80"/>
  <c r="D596" i="80" s="1"/>
  <c r="B597" i="80"/>
  <c r="E573" i="73"/>
  <c r="L593" i="80" l="1"/>
  <c r="P593" i="80"/>
  <c r="J594" i="80"/>
  <c r="K594" i="80"/>
  <c r="N594" i="80"/>
  <c r="O594" i="80"/>
  <c r="D601" i="73"/>
  <c r="F600" i="73"/>
  <c r="I577" i="73"/>
  <c r="G578" i="73"/>
  <c r="H578" i="73" s="1"/>
  <c r="B580" i="73"/>
  <c r="A580" i="73" s="1"/>
  <c r="I595" i="80"/>
  <c r="M595" i="80"/>
  <c r="B598" i="80"/>
  <c r="H598" i="80"/>
  <c r="G598" i="80"/>
  <c r="F598" i="80"/>
  <c r="A597" i="80"/>
  <c r="D597" i="80" s="1"/>
  <c r="C599" i="80"/>
  <c r="E598" i="80"/>
  <c r="E574" i="73"/>
  <c r="L594" i="80" l="1"/>
  <c r="P594" i="80"/>
  <c r="J595" i="80"/>
  <c r="K595" i="80"/>
  <c r="O595" i="80"/>
  <c r="N595" i="80"/>
  <c r="D602" i="73"/>
  <c r="F601" i="73"/>
  <c r="C601" i="73"/>
  <c r="C602" i="73" s="1"/>
  <c r="I578" i="73"/>
  <c r="B581" i="73"/>
  <c r="A581" i="73" s="1"/>
  <c r="G579" i="73"/>
  <c r="H579" i="73" s="1"/>
  <c r="I579" i="73"/>
  <c r="I596" i="80"/>
  <c r="M596" i="80"/>
  <c r="H599" i="80"/>
  <c r="G599" i="80"/>
  <c r="F599" i="80"/>
  <c r="C600" i="80"/>
  <c r="E599" i="80"/>
  <c r="A598" i="80"/>
  <c r="D598" i="80" s="1"/>
  <c r="B599" i="80"/>
  <c r="E575" i="73"/>
  <c r="L595" i="80" l="1"/>
  <c r="J596" i="80"/>
  <c r="K596" i="80"/>
  <c r="O596" i="80"/>
  <c r="N596" i="80"/>
  <c r="P595" i="80"/>
  <c r="D603" i="73"/>
  <c r="F602" i="73"/>
  <c r="G580" i="73"/>
  <c r="H580" i="73" s="1"/>
  <c r="B582" i="73"/>
  <c r="A582" i="73" s="1"/>
  <c r="I597" i="80"/>
  <c r="M597" i="80"/>
  <c r="B600" i="80"/>
  <c r="H600" i="80"/>
  <c r="G600" i="80"/>
  <c r="F600" i="80"/>
  <c r="A599" i="80"/>
  <c r="D599" i="80" s="1"/>
  <c r="C601" i="80"/>
  <c r="E600" i="80"/>
  <c r="E576" i="73"/>
  <c r="L596" i="80" l="1"/>
  <c r="J597" i="80"/>
  <c r="K597" i="80"/>
  <c r="O597" i="80"/>
  <c r="N597" i="80"/>
  <c r="P596" i="80"/>
  <c r="D604" i="73"/>
  <c r="F603" i="73"/>
  <c r="C603" i="73"/>
  <c r="I580" i="73"/>
  <c r="G581" i="73"/>
  <c r="H581" i="73" s="1"/>
  <c r="B583" i="73"/>
  <c r="A583" i="73" s="1"/>
  <c r="I598" i="80"/>
  <c r="M598" i="80"/>
  <c r="H601" i="80"/>
  <c r="G601" i="80"/>
  <c r="F601" i="80"/>
  <c r="C602" i="80"/>
  <c r="E601" i="80"/>
  <c r="A600" i="80"/>
  <c r="D600" i="80" s="1"/>
  <c r="B601" i="80"/>
  <c r="E577" i="73"/>
  <c r="L597" i="80" l="1"/>
  <c r="N598" i="80"/>
  <c r="O598" i="80"/>
  <c r="K598" i="80"/>
  <c r="J598" i="80"/>
  <c r="P597" i="80"/>
  <c r="C604" i="73"/>
  <c r="D605" i="73"/>
  <c r="F604" i="73"/>
  <c r="G582" i="73"/>
  <c r="H582" i="73" s="1"/>
  <c r="B584" i="73"/>
  <c r="A584" i="73" s="1"/>
  <c r="I581" i="73"/>
  <c r="I599" i="80"/>
  <c r="M599" i="80"/>
  <c r="B602" i="80"/>
  <c r="H602" i="80"/>
  <c r="G602" i="80"/>
  <c r="F602" i="80"/>
  <c r="A601" i="80"/>
  <c r="D601" i="80" s="1"/>
  <c r="C603" i="80"/>
  <c r="E602" i="80"/>
  <c r="E578" i="73"/>
  <c r="P598" i="80" l="1"/>
  <c r="N599" i="80"/>
  <c r="O599" i="80"/>
  <c r="J599" i="80"/>
  <c r="K599" i="80"/>
  <c r="L598" i="80"/>
  <c r="D606" i="73"/>
  <c r="F605" i="73"/>
  <c r="C605" i="73"/>
  <c r="I582" i="73"/>
  <c r="G583" i="73"/>
  <c r="H583" i="73" s="1"/>
  <c r="B585" i="73"/>
  <c r="A585" i="73" s="1"/>
  <c r="I600" i="80"/>
  <c r="M600" i="80"/>
  <c r="H603" i="80"/>
  <c r="G603" i="80"/>
  <c r="F603" i="80"/>
  <c r="C604" i="80"/>
  <c r="E603" i="80"/>
  <c r="A602" i="80"/>
  <c r="D602" i="80" s="1"/>
  <c r="B603" i="80"/>
  <c r="E579" i="73"/>
  <c r="P599" i="80" l="1"/>
  <c r="L599" i="80"/>
  <c r="N600" i="80"/>
  <c r="O600" i="80"/>
  <c r="K600" i="80"/>
  <c r="J600" i="80"/>
  <c r="C606" i="73"/>
  <c r="D607" i="73"/>
  <c r="F606" i="73"/>
  <c r="G584" i="73"/>
  <c r="H584" i="73" s="1"/>
  <c r="B586" i="73"/>
  <c r="A586" i="73" s="1"/>
  <c r="I583" i="73"/>
  <c r="I601" i="80"/>
  <c r="M601" i="80"/>
  <c r="B604" i="80"/>
  <c r="H604" i="80"/>
  <c r="G604" i="80"/>
  <c r="F604" i="80"/>
  <c r="A603" i="80"/>
  <c r="D603" i="80" s="1"/>
  <c r="C605" i="80"/>
  <c r="E604" i="80"/>
  <c r="E580" i="73"/>
  <c r="L600" i="80" l="1"/>
  <c r="P600" i="80"/>
  <c r="J601" i="80"/>
  <c r="K601" i="80"/>
  <c r="N601" i="80"/>
  <c r="O601" i="80"/>
  <c r="D608" i="73"/>
  <c r="F607" i="73"/>
  <c r="C607" i="73"/>
  <c r="C608" i="73" s="1"/>
  <c r="G585" i="73"/>
  <c r="H585" i="73" s="1"/>
  <c r="B587" i="73"/>
  <c r="A587" i="73" s="1"/>
  <c r="I584" i="73"/>
  <c r="I602" i="80"/>
  <c r="M602" i="80"/>
  <c r="H605" i="80"/>
  <c r="G605" i="80"/>
  <c r="F605" i="80"/>
  <c r="C606" i="80"/>
  <c r="E605" i="80"/>
  <c r="A604" i="80"/>
  <c r="D604" i="80" s="1"/>
  <c r="B605" i="80"/>
  <c r="E581" i="73"/>
  <c r="L601" i="80" l="1"/>
  <c r="O602" i="80"/>
  <c r="N602" i="80"/>
  <c r="K602" i="80"/>
  <c r="J602" i="80"/>
  <c r="P601" i="80"/>
  <c r="D609" i="73"/>
  <c r="F608" i="73"/>
  <c r="I585" i="73"/>
  <c r="G586" i="73"/>
  <c r="H586" i="73" s="1"/>
  <c r="I586" i="73"/>
  <c r="B588" i="73"/>
  <c r="A588" i="73" s="1"/>
  <c r="I603" i="80"/>
  <c r="M603" i="80"/>
  <c r="B606" i="80"/>
  <c r="H606" i="80"/>
  <c r="G606" i="80"/>
  <c r="F606" i="80"/>
  <c r="A605" i="80"/>
  <c r="D605" i="80" s="1"/>
  <c r="C607" i="80"/>
  <c r="E606" i="80"/>
  <c r="E582" i="73"/>
  <c r="P602" i="80" l="1"/>
  <c r="N603" i="80"/>
  <c r="O603" i="80"/>
  <c r="J603" i="80"/>
  <c r="K603" i="80"/>
  <c r="L602" i="80"/>
  <c r="D610" i="73"/>
  <c r="F609" i="73"/>
  <c r="C609" i="73"/>
  <c r="B589" i="73"/>
  <c r="A589" i="73" s="1"/>
  <c r="G587" i="73"/>
  <c r="H587" i="73" s="1"/>
  <c r="I604" i="80"/>
  <c r="M604" i="80"/>
  <c r="H607" i="80"/>
  <c r="F607" i="80"/>
  <c r="G607" i="80"/>
  <c r="C608" i="80"/>
  <c r="E607" i="80"/>
  <c r="A606" i="80"/>
  <c r="D606" i="80" s="1"/>
  <c r="B607" i="80"/>
  <c r="E583" i="73"/>
  <c r="P603" i="80" l="1"/>
  <c r="K604" i="80"/>
  <c r="J604" i="80"/>
  <c r="L603" i="80"/>
  <c r="N604" i="80"/>
  <c r="O604" i="80"/>
  <c r="C610" i="73"/>
  <c r="D611" i="73"/>
  <c r="F610" i="73"/>
  <c r="I587" i="73"/>
  <c r="G588" i="73"/>
  <c r="H588" i="73" s="1"/>
  <c r="B590" i="73"/>
  <c r="A590" i="73" s="1"/>
  <c r="I605" i="80"/>
  <c r="M605" i="80"/>
  <c r="B608" i="80"/>
  <c r="H608" i="80"/>
  <c r="G608" i="80"/>
  <c r="F608" i="80"/>
  <c r="A607" i="80"/>
  <c r="D607" i="80" s="1"/>
  <c r="C609" i="80"/>
  <c r="E608" i="80"/>
  <c r="E584" i="73"/>
  <c r="J605" i="80" l="1"/>
  <c r="K605" i="80"/>
  <c r="P604" i="80"/>
  <c r="N605" i="80"/>
  <c r="O605" i="80"/>
  <c r="L604" i="80"/>
  <c r="D612" i="73"/>
  <c r="F611" i="73"/>
  <c r="C611" i="73"/>
  <c r="C612" i="73" s="1"/>
  <c r="I588" i="73"/>
  <c r="B591" i="73"/>
  <c r="A591" i="73" s="1"/>
  <c r="G589" i="73"/>
  <c r="H589" i="73" s="1"/>
  <c r="I606" i="80"/>
  <c r="M606" i="80"/>
  <c r="G609" i="80"/>
  <c r="H609" i="80"/>
  <c r="F609" i="80"/>
  <c r="C610" i="80"/>
  <c r="E609" i="80"/>
  <c r="A608" i="80"/>
  <c r="D608" i="80" s="1"/>
  <c r="B609" i="80"/>
  <c r="E585" i="73"/>
  <c r="L605" i="80" l="1"/>
  <c r="J606" i="80"/>
  <c r="K606" i="80"/>
  <c r="O606" i="80"/>
  <c r="N606" i="80"/>
  <c r="P605" i="80"/>
  <c r="D613" i="73"/>
  <c r="F612" i="73"/>
  <c r="I589" i="73"/>
  <c r="G590" i="73"/>
  <c r="H590" i="73" s="1"/>
  <c r="B592" i="73"/>
  <c r="A592" i="73" s="1"/>
  <c r="I607" i="80"/>
  <c r="M607" i="80"/>
  <c r="B610" i="80"/>
  <c r="H610" i="80"/>
  <c r="G610" i="80"/>
  <c r="F610" i="80"/>
  <c r="A609" i="80"/>
  <c r="D609" i="80" s="1"/>
  <c r="C611" i="80"/>
  <c r="E610" i="80"/>
  <c r="E586" i="73"/>
  <c r="L606" i="80" l="1"/>
  <c r="J607" i="80"/>
  <c r="K607" i="80"/>
  <c r="N607" i="80"/>
  <c r="O607" i="80"/>
  <c r="P606" i="80"/>
  <c r="D614" i="73"/>
  <c r="F613" i="73"/>
  <c r="C613" i="73"/>
  <c r="C614" i="73" s="1"/>
  <c r="B593" i="73"/>
  <c r="A593" i="73" s="1"/>
  <c r="I590" i="73"/>
  <c r="G591" i="73"/>
  <c r="H591" i="73" s="1"/>
  <c r="I608" i="80"/>
  <c r="M608" i="80"/>
  <c r="H611" i="80"/>
  <c r="G611" i="80"/>
  <c r="F611" i="80"/>
  <c r="C612" i="80"/>
  <c r="E611" i="80"/>
  <c r="A610" i="80"/>
  <c r="D610" i="80" s="1"/>
  <c r="B611" i="80"/>
  <c r="E587" i="73"/>
  <c r="L607" i="80" l="1"/>
  <c r="P607" i="80"/>
  <c r="O608" i="80"/>
  <c r="N608" i="80"/>
  <c r="K608" i="80"/>
  <c r="J608" i="80"/>
  <c r="D615" i="73"/>
  <c r="F614" i="73"/>
  <c r="I591" i="73"/>
  <c r="G592" i="73"/>
  <c r="H592" i="73" s="1"/>
  <c r="B594" i="73"/>
  <c r="A594" i="73" s="1"/>
  <c r="I609" i="80"/>
  <c r="M609" i="80"/>
  <c r="B612" i="80"/>
  <c r="H612" i="80"/>
  <c r="G612" i="80"/>
  <c r="F612" i="80"/>
  <c r="A611" i="80"/>
  <c r="D611" i="80" s="1"/>
  <c r="C613" i="80"/>
  <c r="E612" i="80"/>
  <c r="E588" i="73"/>
  <c r="L608" i="80" l="1"/>
  <c r="P608" i="80"/>
  <c r="J609" i="80"/>
  <c r="K609" i="80"/>
  <c r="N609" i="80"/>
  <c r="O609" i="80"/>
  <c r="D616" i="73"/>
  <c r="F615" i="73"/>
  <c r="C615" i="73"/>
  <c r="I592" i="73"/>
  <c r="G593" i="73"/>
  <c r="H593" i="73" s="1"/>
  <c r="B595" i="73"/>
  <c r="A595" i="73" s="1"/>
  <c r="I610" i="80"/>
  <c r="M610" i="80"/>
  <c r="H613" i="80"/>
  <c r="G613" i="80"/>
  <c r="F613" i="80"/>
  <c r="C614" i="80"/>
  <c r="E613" i="80"/>
  <c r="A612" i="80"/>
  <c r="D612" i="80" s="1"/>
  <c r="B613" i="80"/>
  <c r="E589" i="73"/>
  <c r="L609" i="80" l="1"/>
  <c r="P609" i="80"/>
  <c r="J610" i="80"/>
  <c r="K610" i="80"/>
  <c r="O610" i="80"/>
  <c r="N610" i="80"/>
  <c r="C616" i="73"/>
  <c r="I593" i="73"/>
  <c r="D617" i="73"/>
  <c r="F616" i="73"/>
  <c r="G594" i="73"/>
  <c r="H594" i="73" s="1"/>
  <c r="B596" i="73"/>
  <c r="A596" i="73" s="1"/>
  <c r="I611" i="80"/>
  <c r="M611" i="80"/>
  <c r="B614" i="80"/>
  <c r="H614" i="80"/>
  <c r="G614" i="80"/>
  <c r="F614" i="80"/>
  <c r="A613" i="80"/>
  <c r="D613" i="80" s="1"/>
  <c r="C615" i="80"/>
  <c r="E614" i="80"/>
  <c r="E590" i="73"/>
  <c r="L610" i="80" l="1"/>
  <c r="J611" i="80"/>
  <c r="K611" i="80"/>
  <c r="N611" i="80"/>
  <c r="O611" i="80"/>
  <c r="P610" i="80"/>
  <c r="D618" i="73"/>
  <c r="F617" i="73"/>
  <c r="C617" i="73"/>
  <c r="I594" i="73"/>
  <c r="G595" i="73"/>
  <c r="H595" i="73" s="1"/>
  <c r="B597" i="73"/>
  <c r="A597" i="73" s="1"/>
  <c r="I612" i="80"/>
  <c r="M612" i="80"/>
  <c r="H615" i="80"/>
  <c r="G615" i="80"/>
  <c r="F615" i="80"/>
  <c r="C616" i="80"/>
  <c r="E615" i="80"/>
  <c r="A614" i="80"/>
  <c r="D614" i="80" s="1"/>
  <c r="B615" i="80"/>
  <c r="E591" i="73"/>
  <c r="L611" i="80" l="1"/>
  <c r="P611" i="80"/>
  <c r="N612" i="80"/>
  <c r="O612" i="80"/>
  <c r="K612" i="80"/>
  <c r="J612" i="80"/>
  <c r="C618" i="73"/>
  <c r="D619" i="73"/>
  <c r="F618" i="73"/>
  <c r="G596" i="73"/>
  <c r="H596" i="73" s="1"/>
  <c r="B598" i="73"/>
  <c r="A598" i="73" s="1"/>
  <c r="I595" i="73"/>
  <c r="I613" i="80"/>
  <c r="M613" i="80"/>
  <c r="B616" i="80"/>
  <c r="H616" i="80"/>
  <c r="G616" i="80"/>
  <c r="F616" i="80"/>
  <c r="A615" i="80"/>
  <c r="D615" i="80" s="1"/>
  <c r="C617" i="80"/>
  <c r="E616" i="80"/>
  <c r="E592" i="73"/>
  <c r="P612" i="80" l="1"/>
  <c r="J613" i="80"/>
  <c r="K613" i="80"/>
  <c r="N613" i="80"/>
  <c r="O613" i="80"/>
  <c r="L612" i="80"/>
  <c r="D620" i="73"/>
  <c r="F619" i="73"/>
  <c r="C619" i="73"/>
  <c r="G597" i="73"/>
  <c r="H597" i="73" s="1"/>
  <c r="B599" i="73"/>
  <c r="A599" i="73" s="1"/>
  <c r="I596" i="73"/>
  <c r="I614" i="80"/>
  <c r="M614" i="80"/>
  <c r="H617" i="80"/>
  <c r="G617" i="80"/>
  <c r="F617" i="80"/>
  <c r="C618" i="80"/>
  <c r="E617" i="80"/>
  <c r="A616" i="80"/>
  <c r="D616" i="80" s="1"/>
  <c r="B617" i="80"/>
  <c r="E593" i="73"/>
  <c r="C620" i="73" l="1"/>
  <c r="P613" i="80"/>
  <c r="L613" i="80"/>
  <c r="O614" i="80"/>
  <c r="N614" i="80"/>
  <c r="J614" i="80"/>
  <c r="K614" i="80"/>
  <c r="D621" i="73"/>
  <c r="F620" i="73"/>
  <c r="I597" i="73"/>
  <c r="G598" i="73"/>
  <c r="H598" i="73" s="1"/>
  <c r="B600" i="73"/>
  <c r="A600" i="73" s="1"/>
  <c r="I615" i="80"/>
  <c r="M615" i="80"/>
  <c r="B618" i="80"/>
  <c r="H618" i="80"/>
  <c r="G618" i="80"/>
  <c r="F618" i="80"/>
  <c r="A617" i="80"/>
  <c r="D617" i="80" s="1"/>
  <c r="C619" i="80"/>
  <c r="E618" i="80"/>
  <c r="E594" i="73"/>
  <c r="L614" i="80" l="1"/>
  <c r="P614" i="80"/>
  <c r="J615" i="80"/>
  <c r="K615" i="80"/>
  <c r="O615" i="80"/>
  <c r="N615" i="80"/>
  <c r="D622" i="73"/>
  <c r="F621" i="73"/>
  <c r="C621" i="73"/>
  <c r="C622" i="73" s="1"/>
  <c r="G599" i="73"/>
  <c r="H599" i="73" s="1"/>
  <c r="B601" i="73"/>
  <c r="A601" i="73" s="1"/>
  <c r="I598" i="73"/>
  <c r="I616" i="80"/>
  <c r="M616" i="80"/>
  <c r="H619" i="80"/>
  <c r="G619" i="80"/>
  <c r="F619" i="80"/>
  <c r="C620" i="80"/>
  <c r="E619" i="80"/>
  <c r="A618" i="80"/>
  <c r="D618" i="80" s="1"/>
  <c r="B619" i="80"/>
  <c r="E595" i="73"/>
  <c r="L615" i="80" l="1"/>
  <c r="J616" i="80"/>
  <c r="K616" i="80"/>
  <c r="O616" i="80"/>
  <c r="N616" i="80"/>
  <c r="P615" i="80"/>
  <c r="D623" i="73"/>
  <c r="F622" i="73"/>
  <c r="I599" i="73"/>
  <c r="G600" i="73"/>
  <c r="H600" i="73" s="1"/>
  <c r="B602" i="73"/>
  <c r="A602" i="73" s="1"/>
  <c r="I617" i="80"/>
  <c r="M617" i="80"/>
  <c r="B620" i="80"/>
  <c r="H620" i="80"/>
  <c r="G620" i="80"/>
  <c r="F620" i="80"/>
  <c r="A619" i="80"/>
  <c r="D619" i="80" s="1"/>
  <c r="C621" i="80"/>
  <c r="E620" i="80"/>
  <c r="E596" i="73"/>
  <c r="L616" i="80" l="1"/>
  <c r="J617" i="80"/>
  <c r="K617" i="80"/>
  <c r="O617" i="80"/>
  <c r="N617" i="80"/>
  <c r="P616" i="80"/>
  <c r="D624" i="73"/>
  <c r="F623" i="73"/>
  <c r="C623" i="73"/>
  <c r="I600" i="73"/>
  <c r="G601" i="73"/>
  <c r="H601" i="73" s="1"/>
  <c r="B603" i="73"/>
  <c r="A603" i="73" s="1"/>
  <c r="I618" i="80"/>
  <c r="M618" i="80"/>
  <c r="H621" i="80"/>
  <c r="G621" i="80"/>
  <c r="F621" i="80"/>
  <c r="A620" i="80"/>
  <c r="D620" i="80" s="1"/>
  <c r="C622" i="80"/>
  <c r="E621" i="80"/>
  <c r="B621" i="80"/>
  <c r="E597" i="73"/>
  <c r="L617" i="80" l="1"/>
  <c r="K618" i="80"/>
  <c r="J618" i="80"/>
  <c r="N618" i="80"/>
  <c r="O618" i="80"/>
  <c r="P617" i="80"/>
  <c r="C624" i="73"/>
  <c r="D625" i="73"/>
  <c r="F624" i="73"/>
  <c r="I601" i="73"/>
  <c r="G602" i="73"/>
  <c r="H602" i="73" s="1"/>
  <c r="B604" i="73"/>
  <c r="A604" i="73" s="1"/>
  <c r="I619" i="80"/>
  <c r="M619" i="80"/>
  <c r="H622" i="80"/>
  <c r="G622" i="80"/>
  <c r="F622" i="80"/>
  <c r="B622" i="80"/>
  <c r="C623" i="80"/>
  <c r="E622" i="80"/>
  <c r="A621" i="80"/>
  <c r="D621" i="80" s="1"/>
  <c r="E598" i="73"/>
  <c r="P618" i="80" l="1"/>
  <c r="L618" i="80"/>
  <c r="O619" i="80"/>
  <c r="N619" i="80"/>
  <c r="J619" i="80"/>
  <c r="K619" i="80"/>
  <c r="D626" i="73"/>
  <c r="F625" i="73"/>
  <c r="I602" i="73"/>
  <c r="C625" i="73"/>
  <c r="G603" i="73"/>
  <c r="H603" i="73" s="1"/>
  <c r="B605" i="73"/>
  <c r="A605" i="73" s="1"/>
  <c r="I620" i="80"/>
  <c r="M620" i="80"/>
  <c r="H623" i="80"/>
  <c r="G623" i="80"/>
  <c r="F623" i="80"/>
  <c r="A622" i="80"/>
  <c r="D622" i="80" s="1"/>
  <c r="C624" i="80"/>
  <c r="E623" i="80"/>
  <c r="B623" i="80"/>
  <c r="E599" i="73"/>
  <c r="L619" i="80" l="1"/>
  <c r="P619" i="80"/>
  <c r="K620" i="80"/>
  <c r="J620" i="80"/>
  <c r="N620" i="80"/>
  <c r="O620" i="80"/>
  <c r="C626" i="73"/>
  <c r="D627" i="73"/>
  <c r="F626" i="73"/>
  <c r="I603" i="73"/>
  <c r="G604" i="73"/>
  <c r="H604" i="73" s="1"/>
  <c r="B606" i="73"/>
  <c r="A606" i="73" s="1"/>
  <c r="I621" i="80"/>
  <c r="M621" i="80"/>
  <c r="B624" i="80"/>
  <c r="H624" i="80"/>
  <c r="G624" i="80"/>
  <c r="F624" i="80"/>
  <c r="C625" i="80"/>
  <c r="E624" i="80"/>
  <c r="A623" i="80"/>
  <c r="D623" i="80" s="1"/>
  <c r="E600" i="73"/>
  <c r="L620" i="80" l="1"/>
  <c r="P620" i="80"/>
  <c r="J621" i="80"/>
  <c r="K621" i="80"/>
  <c r="N621" i="80"/>
  <c r="O621" i="80"/>
  <c r="D628" i="73"/>
  <c r="F627" i="73"/>
  <c r="C627" i="73"/>
  <c r="C628" i="73" s="1"/>
  <c r="B607" i="73"/>
  <c r="A607" i="73" s="1"/>
  <c r="G605" i="73"/>
  <c r="H605" i="73" s="1"/>
  <c r="I604" i="73"/>
  <c r="I622" i="80"/>
  <c r="M622" i="80"/>
  <c r="H625" i="80"/>
  <c r="G625" i="80"/>
  <c r="F625" i="80"/>
  <c r="A624" i="80"/>
  <c r="D624" i="80" s="1"/>
  <c r="C626" i="80"/>
  <c r="E625" i="80"/>
  <c r="B625" i="80"/>
  <c r="E601" i="73"/>
  <c r="L621" i="80" l="1"/>
  <c r="P621" i="80"/>
  <c r="J622" i="80"/>
  <c r="K622" i="80"/>
  <c r="O622" i="80"/>
  <c r="N622" i="80"/>
  <c r="D629" i="73"/>
  <c r="F628" i="73"/>
  <c r="I605" i="73"/>
  <c r="G606" i="73"/>
  <c r="H606" i="73" s="1"/>
  <c r="B608" i="73"/>
  <c r="A608" i="73" s="1"/>
  <c r="I623" i="80"/>
  <c r="M623" i="80"/>
  <c r="B626" i="80"/>
  <c r="H626" i="80"/>
  <c r="G626" i="80"/>
  <c r="F626" i="80"/>
  <c r="C627" i="80"/>
  <c r="E626" i="80"/>
  <c r="A625" i="80"/>
  <c r="D625" i="80" s="1"/>
  <c r="E602" i="73"/>
  <c r="L622" i="80" l="1"/>
  <c r="J623" i="80"/>
  <c r="K623" i="80"/>
  <c r="N623" i="80"/>
  <c r="O623" i="80"/>
  <c r="P622" i="80"/>
  <c r="D630" i="73"/>
  <c r="F629" i="73"/>
  <c r="C629" i="73"/>
  <c r="C630" i="73" s="1"/>
  <c r="I606" i="73"/>
  <c r="B609" i="73"/>
  <c r="A609" i="73" s="1"/>
  <c r="G607" i="73"/>
  <c r="H607" i="73" s="1"/>
  <c r="I624" i="80"/>
  <c r="M624" i="80"/>
  <c r="H627" i="80"/>
  <c r="G627" i="80"/>
  <c r="F627" i="80"/>
  <c r="A626" i="80"/>
  <c r="D626" i="80" s="1"/>
  <c r="C628" i="80"/>
  <c r="E627" i="80"/>
  <c r="B627" i="80"/>
  <c r="E603" i="73"/>
  <c r="P623" i="80" l="1"/>
  <c r="L623" i="80"/>
  <c r="N624" i="80"/>
  <c r="O624" i="80"/>
  <c r="K624" i="80"/>
  <c r="J624" i="80"/>
  <c r="D631" i="73"/>
  <c r="F630" i="73"/>
  <c r="I607" i="73"/>
  <c r="G608" i="73"/>
  <c r="H608" i="73" s="1"/>
  <c r="B610" i="73"/>
  <c r="A610" i="73" s="1"/>
  <c r="I625" i="80"/>
  <c r="M625" i="80"/>
  <c r="H628" i="80"/>
  <c r="G628" i="80"/>
  <c r="F628" i="80"/>
  <c r="B628" i="80"/>
  <c r="C629" i="80"/>
  <c r="E628" i="80"/>
  <c r="A627" i="80"/>
  <c r="D627" i="80" s="1"/>
  <c r="E604" i="73"/>
  <c r="P624" i="80" l="1"/>
  <c r="O625" i="80"/>
  <c r="N625" i="80"/>
  <c r="J625" i="80"/>
  <c r="K625" i="80"/>
  <c r="L624" i="80"/>
  <c r="D632" i="73"/>
  <c r="F631" i="73"/>
  <c r="C631" i="73"/>
  <c r="C632" i="73" s="1"/>
  <c r="I608" i="73"/>
  <c r="B611" i="73"/>
  <c r="A611" i="73" s="1"/>
  <c r="G609" i="73"/>
  <c r="H609" i="73" s="1"/>
  <c r="I626" i="80"/>
  <c r="M626" i="80"/>
  <c r="H629" i="80"/>
  <c r="G629" i="80"/>
  <c r="F629" i="80"/>
  <c r="A628" i="80"/>
  <c r="D628" i="80" s="1"/>
  <c r="C630" i="80"/>
  <c r="E629" i="80"/>
  <c r="B629" i="80"/>
  <c r="E605" i="73"/>
  <c r="L625" i="80" l="1"/>
  <c r="P625" i="80"/>
  <c r="N626" i="80"/>
  <c r="O626" i="80"/>
  <c r="K626" i="80"/>
  <c r="J626" i="80"/>
  <c r="D633" i="73"/>
  <c r="F632" i="73"/>
  <c r="I609" i="73"/>
  <c r="G610" i="73"/>
  <c r="H610" i="73" s="1"/>
  <c r="B612" i="73"/>
  <c r="A612" i="73" s="1"/>
  <c r="I627" i="80"/>
  <c r="M627" i="80"/>
  <c r="B630" i="80"/>
  <c r="H630" i="80"/>
  <c r="G630" i="80"/>
  <c r="F630" i="80"/>
  <c r="C631" i="80"/>
  <c r="E630" i="80"/>
  <c r="A629" i="80"/>
  <c r="D629" i="80" s="1"/>
  <c r="E606" i="73"/>
  <c r="L626" i="80" l="1"/>
  <c r="P626" i="80"/>
  <c r="J627" i="80"/>
  <c r="K627" i="80"/>
  <c r="N627" i="80"/>
  <c r="O627" i="80"/>
  <c r="D634" i="73"/>
  <c r="F633" i="73"/>
  <c r="C633" i="73"/>
  <c r="C634" i="73" s="1"/>
  <c r="I610" i="73"/>
  <c r="B613" i="73"/>
  <c r="A613" i="73" s="1"/>
  <c r="G611" i="73"/>
  <c r="H611" i="73" s="1"/>
  <c r="I628" i="80"/>
  <c r="M628" i="80"/>
  <c r="H631" i="80"/>
  <c r="G631" i="80"/>
  <c r="F631" i="80"/>
  <c r="C632" i="80"/>
  <c r="E631" i="80"/>
  <c r="A630" i="80"/>
  <c r="D630" i="80" s="1"/>
  <c r="B631" i="80"/>
  <c r="E607" i="73"/>
  <c r="O628" i="80" l="1"/>
  <c r="N628" i="80"/>
  <c r="L627" i="80"/>
  <c r="J628" i="80"/>
  <c r="K628" i="80"/>
  <c r="P627" i="80"/>
  <c r="D635" i="73"/>
  <c r="F634" i="73"/>
  <c r="I611" i="73"/>
  <c r="G612" i="73"/>
  <c r="H612" i="73" s="1"/>
  <c r="B614" i="73"/>
  <c r="A614" i="73" s="1"/>
  <c r="I629" i="80"/>
  <c r="M629" i="80"/>
  <c r="B632" i="80"/>
  <c r="H632" i="80"/>
  <c r="G632" i="80"/>
  <c r="F632" i="80"/>
  <c r="A631" i="80"/>
  <c r="D631" i="80" s="1"/>
  <c r="C633" i="80"/>
  <c r="E632" i="80"/>
  <c r="E608" i="73"/>
  <c r="P628" i="80" l="1"/>
  <c r="N629" i="80"/>
  <c r="O629" i="80"/>
  <c r="J629" i="80"/>
  <c r="K629" i="80"/>
  <c r="L628" i="80"/>
  <c r="D636" i="73"/>
  <c r="F635" i="73"/>
  <c r="C635" i="73"/>
  <c r="I612" i="73"/>
  <c r="B615" i="73"/>
  <c r="A615" i="73" s="1"/>
  <c r="G613" i="73"/>
  <c r="H613" i="73" s="1"/>
  <c r="I613" i="73"/>
  <c r="I630" i="80"/>
  <c r="M630" i="80"/>
  <c r="H633" i="80"/>
  <c r="G633" i="80"/>
  <c r="F633" i="80"/>
  <c r="C634" i="80"/>
  <c r="E633" i="80"/>
  <c r="A632" i="80"/>
  <c r="D632" i="80" s="1"/>
  <c r="B633" i="80"/>
  <c r="E609" i="73"/>
  <c r="J630" i="80" l="1"/>
  <c r="K630" i="80"/>
  <c r="P629" i="80"/>
  <c r="N630" i="80"/>
  <c r="O630" i="80"/>
  <c r="L629" i="80"/>
  <c r="C636" i="73"/>
  <c r="D637" i="73"/>
  <c r="F636" i="73"/>
  <c r="G614" i="73"/>
  <c r="H614" i="73" s="1"/>
  <c r="B616" i="73"/>
  <c r="A616" i="73" s="1"/>
  <c r="I631" i="80"/>
  <c r="M631" i="80"/>
  <c r="B634" i="80"/>
  <c r="H634" i="80"/>
  <c r="G634" i="80"/>
  <c r="F634" i="80"/>
  <c r="A633" i="80"/>
  <c r="D633" i="80" s="1"/>
  <c r="C635" i="80"/>
  <c r="E634" i="80"/>
  <c r="E610" i="73"/>
  <c r="O631" i="80" l="1"/>
  <c r="N631" i="80"/>
  <c r="L630" i="80"/>
  <c r="J631" i="80"/>
  <c r="K631" i="80"/>
  <c r="P630" i="80"/>
  <c r="D638" i="73"/>
  <c r="F637" i="73"/>
  <c r="C637" i="73"/>
  <c r="I614" i="73"/>
  <c r="B617" i="73"/>
  <c r="A617" i="73" s="1"/>
  <c r="G615" i="73"/>
  <c r="H615" i="73" s="1"/>
  <c r="I632" i="80"/>
  <c r="M632" i="80"/>
  <c r="H635" i="80"/>
  <c r="G635" i="80"/>
  <c r="F635" i="80"/>
  <c r="C636" i="80"/>
  <c r="E635" i="80"/>
  <c r="A634" i="80"/>
  <c r="D634" i="80" s="1"/>
  <c r="B635" i="80"/>
  <c r="E611" i="73"/>
  <c r="P631" i="80" l="1"/>
  <c r="K632" i="80"/>
  <c r="J632" i="80"/>
  <c r="O632" i="80"/>
  <c r="N632" i="80"/>
  <c r="L631" i="80"/>
  <c r="C638" i="73"/>
  <c r="D639" i="73"/>
  <c r="F638" i="73"/>
  <c r="I615" i="73"/>
  <c r="G616" i="73"/>
  <c r="H616" i="73" s="1"/>
  <c r="I616" i="73"/>
  <c r="B618" i="73"/>
  <c r="A618" i="73" s="1"/>
  <c r="B636" i="80"/>
  <c r="I633" i="80"/>
  <c r="M633" i="80"/>
  <c r="H636" i="80"/>
  <c r="G636" i="80"/>
  <c r="F636" i="80"/>
  <c r="A635" i="80"/>
  <c r="D635" i="80" s="1"/>
  <c r="C637" i="80"/>
  <c r="E636" i="80"/>
  <c r="E612" i="73"/>
  <c r="L632" i="80" l="1"/>
  <c r="P632" i="80"/>
  <c r="J633" i="80"/>
  <c r="K633" i="80"/>
  <c r="O633" i="80"/>
  <c r="N633" i="80"/>
  <c r="D640" i="73"/>
  <c r="F639" i="73"/>
  <c r="C639" i="73"/>
  <c r="C640" i="73" s="1"/>
  <c r="B619" i="73"/>
  <c r="A619" i="73" s="1"/>
  <c r="G617" i="73"/>
  <c r="H617" i="73" s="1"/>
  <c r="I634" i="80"/>
  <c r="M634" i="80"/>
  <c r="H637" i="80"/>
  <c r="G637" i="80"/>
  <c r="F637" i="80"/>
  <c r="C638" i="80"/>
  <c r="E637" i="80"/>
  <c r="A636" i="80"/>
  <c r="D636" i="80" s="1"/>
  <c r="B637" i="80"/>
  <c r="E613" i="73"/>
  <c r="P633" i="80" l="1"/>
  <c r="O634" i="80"/>
  <c r="N634" i="80"/>
  <c r="L633" i="80"/>
  <c r="K634" i="80"/>
  <c r="J634" i="80"/>
  <c r="D641" i="73"/>
  <c r="F640" i="73"/>
  <c r="I617" i="73"/>
  <c r="G618" i="73"/>
  <c r="H618" i="73" s="1"/>
  <c r="B620" i="73"/>
  <c r="A620" i="73" s="1"/>
  <c r="I635" i="80"/>
  <c r="M635" i="80"/>
  <c r="B638" i="80"/>
  <c r="H638" i="80"/>
  <c r="G638" i="80"/>
  <c r="F638" i="80"/>
  <c r="A637" i="80"/>
  <c r="D637" i="80" s="1"/>
  <c r="C639" i="80"/>
  <c r="E638" i="80"/>
  <c r="E614" i="73"/>
  <c r="L634" i="80" l="1"/>
  <c r="P634" i="80"/>
  <c r="J635" i="80"/>
  <c r="K635" i="80"/>
  <c r="N635" i="80"/>
  <c r="O635" i="80"/>
  <c r="D642" i="73"/>
  <c r="F641" i="73"/>
  <c r="C641" i="73"/>
  <c r="C642" i="73" s="1"/>
  <c r="I618" i="73"/>
  <c r="B621" i="73"/>
  <c r="A621" i="73" s="1"/>
  <c r="G619" i="73"/>
  <c r="H619" i="73" s="1"/>
  <c r="I619" i="73"/>
  <c r="I636" i="80"/>
  <c r="M636" i="80"/>
  <c r="H639" i="80"/>
  <c r="G639" i="80"/>
  <c r="F639" i="80"/>
  <c r="C640" i="80"/>
  <c r="E639" i="80"/>
  <c r="A638" i="80"/>
  <c r="D638" i="80" s="1"/>
  <c r="B639" i="80"/>
  <c r="E615" i="73"/>
  <c r="L635" i="80" l="1"/>
  <c r="P635" i="80"/>
  <c r="O636" i="80"/>
  <c r="N636" i="80"/>
  <c r="J636" i="80"/>
  <c r="K636" i="80"/>
  <c r="D643" i="73"/>
  <c r="F642" i="73"/>
  <c r="G620" i="73"/>
  <c r="H620" i="73" s="1"/>
  <c r="B622" i="73"/>
  <c r="A622" i="73" s="1"/>
  <c r="I637" i="80"/>
  <c r="M637" i="80"/>
  <c r="B640" i="80"/>
  <c r="H640" i="80"/>
  <c r="G640" i="80"/>
  <c r="F640" i="80"/>
  <c r="A639" i="80"/>
  <c r="D639" i="80" s="1"/>
  <c r="C641" i="80"/>
  <c r="E640" i="80"/>
  <c r="E616" i="73"/>
  <c r="P636" i="80" l="1"/>
  <c r="O637" i="80"/>
  <c r="N637" i="80"/>
  <c r="L636" i="80"/>
  <c r="J637" i="80"/>
  <c r="K637" i="80"/>
  <c r="D644" i="73"/>
  <c r="F643" i="73"/>
  <c r="C643" i="73"/>
  <c r="C644" i="73" s="1"/>
  <c r="I620" i="73"/>
  <c r="B623" i="73"/>
  <c r="A623" i="73" s="1"/>
  <c r="G621" i="73"/>
  <c r="H621" i="73" s="1"/>
  <c r="I638" i="80"/>
  <c r="M638" i="80"/>
  <c r="H641" i="80"/>
  <c r="G641" i="80"/>
  <c r="F641" i="80"/>
  <c r="C642" i="80"/>
  <c r="E641" i="80"/>
  <c r="A640" i="80"/>
  <c r="D640" i="80" s="1"/>
  <c r="B641" i="80"/>
  <c r="E617" i="73"/>
  <c r="L637" i="80" l="1"/>
  <c r="P637" i="80"/>
  <c r="O638" i="80"/>
  <c r="N638" i="80"/>
  <c r="J638" i="80"/>
  <c r="K638" i="80"/>
  <c r="D645" i="73"/>
  <c r="F644" i="73"/>
  <c r="I621" i="73"/>
  <c r="G622" i="73"/>
  <c r="H622" i="73" s="1"/>
  <c r="I622" i="73"/>
  <c r="B624" i="73"/>
  <c r="A624" i="73" s="1"/>
  <c r="I639" i="80"/>
  <c r="M639" i="80"/>
  <c r="B642" i="80"/>
  <c r="H642" i="80"/>
  <c r="G642" i="80"/>
  <c r="F642" i="80"/>
  <c r="A641" i="80"/>
  <c r="D641" i="80" s="1"/>
  <c r="C643" i="80"/>
  <c r="E642" i="80"/>
  <c r="E618" i="73"/>
  <c r="P638" i="80" l="1"/>
  <c r="J639" i="80"/>
  <c r="K639" i="80"/>
  <c r="L638" i="80"/>
  <c r="O639" i="80"/>
  <c r="N639" i="80"/>
  <c r="D646" i="73"/>
  <c r="F645" i="73"/>
  <c r="C645" i="73"/>
  <c r="B625" i="73"/>
  <c r="A625" i="73" s="1"/>
  <c r="G623" i="73"/>
  <c r="H623" i="73" s="1"/>
  <c r="I640" i="80"/>
  <c r="M640" i="80"/>
  <c r="H643" i="80"/>
  <c r="G643" i="80"/>
  <c r="F643" i="80"/>
  <c r="C644" i="80"/>
  <c r="E643" i="80"/>
  <c r="A642" i="80"/>
  <c r="D642" i="80" s="1"/>
  <c r="B643" i="80"/>
  <c r="E619" i="73"/>
  <c r="P639" i="80" l="1"/>
  <c r="L639" i="80"/>
  <c r="J640" i="80"/>
  <c r="K640" i="80"/>
  <c r="O640" i="80"/>
  <c r="N640" i="80"/>
  <c r="C646" i="73"/>
  <c r="D647" i="73"/>
  <c r="F646" i="73"/>
  <c r="I623" i="73"/>
  <c r="G624" i="73"/>
  <c r="H624" i="73" s="1"/>
  <c r="I624" i="73"/>
  <c r="B626" i="73"/>
  <c r="A626" i="73" s="1"/>
  <c r="I641" i="80"/>
  <c r="M641" i="80"/>
  <c r="B644" i="80"/>
  <c r="H644" i="80"/>
  <c r="G644" i="80"/>
  <c r="F644" i="80"/>
  <c r="A643" i="80"/>
  <c r="D643" i="80" s="1"/>
  <c r="C645" i="80"/>
  <c r="E644" i="80"/>
  <c r="E620" i="73"/>
  <c r="L640" i="80" l="1"/>
  <c r="P640" i="80"/>
  <c r="J641" i="80"/>
  <c r="K641" i="80"/>
  <c r="N641" i="80"/>
  <c r="O641" i="80"/>
  <c r="D648" i="73"/>
  <c r="F647" i="73"/>
  <c r="C647" i="73"/>
  <c r="B627" i="73"/>
  <c r="A627" i="73" s="1"/>
  <c r="G625" i="73"/>
  <c r="H625" i="73" s="1"/>
  <c r="I642" i="80"/>
  <c r="M642" i="80"/>
  <c r="H645" i="80"/>
  <c r="G645" i="80"/>
  <c r="F645" i="80"/>
  <c r="C646" i="80"/>
  <c r="E645" i="80"/>
  <c r="A644" i="80"/>
  <c r="D644" i="80" s="1"/>
  <c r="B645" i="80"/>
  <c r="E621" i="73"/>
  <c r="L641" i="80" l="1"/>
  <c r="P641" i="80"/>
  <c r="J642" i="80"/>
  <c r="K642" i="80"/>
  <c r="N642" i="80"/>
  <c r="O642" i="80"/>
  <c r="C648" i="73"/>
  <c r="D649" i="73"/>
  <c r="F648" i="73"/>
  <c r="I625" i="73"/>
  <c r="G626" i="73"/>
  <c r="H626" i="73" s="1"/>
  <c r="I626" i="73"/>
  <c r="B628" i="73"/>
  <c r="A628" i="73" s="1"/>
  <c r="I643" i="80"/>
  <c r="M643" i="80"/>
  <c r="B646" i="80"/>
  <c r="H646" i="80"/>
  <c r="G646" i="80"/>
  <c r="F646" i="80"/>
  <c r="A645" i="80"/>
  <c r="D645" i="80" s="1"/>
  <c r="C647" i="80"/>
  <c r="E646" i="80"/>
  <c r="E622" i="73"/>
  <c r="L642" i="80" l="1"/>
  <c r="P642" i="80"/>
  <c r="K643" i="80"/>
  <c r="J643" i="80"/>
  <c r="O643" i="80"/>
  <c r="N643" i="80"/>
  <c r="D650" i="73"/>
  <c r="F649" i="73"/>
  <c r="C649" i="73"/>
  <c r="G627" i="73"/>
  <c r="H627" i="73" s="1"/>
  <c r="B629" i="73"/>
  <c r="A629" i="73" s="1"/>
  <c r="I644" i="80"/>
  <c r="M644" i="80"/>
  <c r="H647" i="80"/>
  <c r="G647" i="80"/>
  <c r="F647" i="80"/>
  <c r="C648" i="80"/>
  <c r="E647" i="80"/>
  <c r="A646" i="80"/>
  <c r="D646" i="80" s="1"/>
  <c r="B647" i="80"/>
  <c r="E623" i="73"/>
  <c r="L643" i="80" l="1"/>
  <c r="K644" i="80"/>
  <c r="J644" i="80"/>
  <c r="N644" i="80"/>
  <c r="O644" i="80"/>
  <c r="P643" i="80"/>
  <c r="C650" i="73"/>
  <c r="D651" i="73"/>
  <c r="F650" i="73"/>
  <c r="G628" i="73"/>
  <c r="H628" i="73" s="1"/>
  <c r="B630" i="73"/>
  <c r="A630" i="73" s="1"/>
  <c r="I627" i="73"/>
  <c r="I645" i="80"/>
  <c r="M645" i="80"/>
  <c r="B648" i="80"/>
  <c r="H648" i="80"/>
  <c r="G648" i="80"/>
  <c r="F648" i="80"/>
  <c r="A647" i="80"/>
  <c r="D647" i="80" s="1"/>
  <c r="C649" i="80"/>
  <c r="E648" i="80"/>
  <c r="E624" i="73"/>
  <c r="L644" i="80" l="1"/>
  <c r="P644" i="80"/>
  <c r="O645" i="80"/>
  <c r="N645" i="80"/>
  <c r="K645" i="80"/>
  <c r="J645" i="80"/>
  <c r="D652" i="73"/>
  <c r="F651" i="73"/>
  <c r="C651" i="73"/>
  <c r="C652" i="73" s="1"/>
  <c r="G629" i="73"/>
  <c r="H629" i="73" s="1"/>
  <c r="B631" i="73"/>
  <c r="A631" i="73" s="1"/>
  <c r="I628" i="73"/>
  <c r="I646" i="80"/>
  <c r="M646" i="80"/>
  <c r="H649" i="80"/>
  <c r="G649" i="80"/>
  <c r="F649" i="80"/>
  <c r="A648" i="80"/>
  <c r="D648" i="80" s="1"/>
  <c r="C650" i="80"/>
  <c r="E649" i="80"/>
  <c r="B649" i="80"/>
  <c r="E625" i="73"/>
  <c r="L645" i="80" l="1"/>
  <c r="P645" i="80"/>
  <c r="J646" i="80"/>
  <c r="K646" i="80"/>
  <c r="O646" i="80"/>
  <c r="N646" i="80"/>
  <c r="D653" i="73"/>
  <c r="F652" i="73"/>
  <c r="I629" i="73"/>
  <c r="G630" i="73"/>
  <c r="H630" i="73" s="1"/>
  <c r="I630" i="73"/>
  <c r="B632" i="73"/>
  <c r="A632" i="73" s="1"/>
  <c r="I647" i="80"/>
  <c r="M647" i="80"/>
  <c r="B650" i="80"/>
  <c r="H650" i="80"/>
  <c r="G650" i="80"/>
  <c r="F650" i="80"/>
  <c r="C651" i="80"/>
  <c r="E650" i="80"/>
  <c r="A649" i="80"/>
  <c r="D649" i="80" s="1"/>
  <c r="E626" i="73"/>
  <c r="P646" i="80" l="1"/>
  <c r="L646" i="80"/>
  <c r="K647" i="80"/>
  <c r="J647" i="80"/>
  <c r="N647" i="80"/>
  <c r="O647" i="80"/>
  <c r="D654" i="73"/>
  <c r="F653" i="73"/>
  <c r="C653" i="73"/>
  <c r="C654" i="73" s="1"/>
  <c r="G631" i="73"/>
  <c r="H631" i="73" s="1"/>
  <c r="B633" i="73"/>
  <c r="A633" i="73" s="1"/>
  <c r="I648" i="80"/>
  <c r="M648" i="80"/>
  <c r="H651" i="80"/>
  <c r="G651" i="80"/>
  <c r="F651" i="80"/>
  <c r="A650" i="80"/>
  <c r="D650" i="80" s="1"/>
  <c r="C652" i="80"/>
  <c r="E651" i="80"/>
  <c r="B651" i="80"/>
  <c r="E627" i="73"/>
  <c r="P647" i="80" l="1"/>
  <c r="K648" i="80"/>
  <c r="J648" i="80"/>
  <c r="O648" i="80"/>
  <c r="N648" i="80"/>
  <c r="L647" i="80"/>
  <c r="D655" i="73"/>
  <c r="F654" i="73"/>
  <c r="I631" i="73"/>
  <c r="G632" i="73"/>
  <c r="H632" i="73" s="1"/>
  <c r="B634" i="73"/>
  <c r="A634" i="73" s="1"/>
  <c r="I649" i="80"/>
  <c r="M649" i="80"/>
  <c r="B652" i="80"/>
  <c r="H652" i="80"/>
  <c r="G652" i="80"/>
  <c r="F652" i="80"/>
  <c r="C653" i="80"/>
  <c r="E652" i="80"/>
  <c r="A651" i="80"/>
  <c r="D651" i="80" s="1"/>
  <c r="E628" i="73"/>
  <c r="K649" i="80" l="1"/>
  <c r="J649" i="80"/>
  <c r="L648" i="80"/>
  <c r="N649" i="80"/>
  <c r="O649" i="80"/>
  <c r="P648" i="80"/>
  <c r="D656" i="73"/>
  <c r="F655" i="73"/>
  <c r="I632" i="73"/>
  <c r="C655" i="73"/>
  <c r="C656" i="73" s="1"/>
  <c r="G633" i="73"/>
  <c r="H633" i="73" s="1"/>
  <c r="B635" i="73"/>
  <c r="A635" i="73" s="1"/>
  <c r="I650" i="80"/>
  <c r="M650" i="80"/>
  <c r="H653" i="80"/>
  <c r="G653" i="80"/>
  <c r="F653" i="80"/>
  <c r="A652" i="80"/>
  <c r="D652" i="80" s="1"/>
  <c r="C654" i="80"/>
  <c r="E653" i="80"/>
  <c r="B653" i="80"/>
  <c r="E629" i="73"/>
  <c r="L649" i="80" l="1"/>
  <c r="K650" i="80"/>
  <c r="J650" i="80"/>
  <c r="O650" i="80"/>
  <c r="N650" i="80"/>
  <c r="P649" i="80"/>
  <c r="D657" i="73"/>
  <c r="F656" i="73"/>
  <c r="G634" i="73"/>
  <c r="H634" i="73" s="1"/>
  <c r="B636" i="73"/>
  <c r="A636" i="73" s="1"/>
  <c r="I633" i="73"/>
  <c r="I651" i="80"/>
  <c r="M651" i="80"/>
  <c r="H654" i="80"/>
  <c r="G654" i="80"/>
  <c r="F654" i="80"/>
  <c r="B654" i="80"/>
  <c r="C655" i="80"/>
  <c r="E654" i="80"/>
  <c r="A653" i="80"/>
  <c r="D653" i="80" s="1"/>
  <c r="E630" i="73"/>
  <c r="L650" i="80" l="1"/>
  <c r="P650" i="80"/>
  <c r="J651" i="80"/>
  <c r="K651" i="80"/>
  <c r="O651" i="80"/>
  <c r="N651" i="80"/>
  <c r="D658" i="73"/>
  <c r="F657" i="73"/>
  <c r="I634" i="73"/>
  <c r="C657" i="73"/>
  <c r="C658" i="73" s="1"/>
  <c r="G635" i="73"/>
  <c r="H635" i="73" s="1"/>
  <c r="B637" i="73"/>
  <c r="A637" i="73" s="1"/>
  <c r="I652" i="80"/>
  <c r="M652" i="80"/>
  <c r="H655" i="80"/>
  <c r="G655" i="80"/>
  <c r="F655" i="80"/>
  <c r="A654" i="80"/>
  <c r="D654" i="80" s="1"/>
  <c r="C656" i="80"/>
  <c r="E655" i="80"/>
  <c r="B655" i="80"/>
  <c r="E631" i="73"/>
  <c r="P651" i="80" l="1"/>
  <c r="L651" i="80"/>
  <c r="K652" i="80"/>
  <c r="J652" i="80"/>
  <c r="N652" i="80"/>
  <c r="O652" i="80"/>
  <c r="D659" i="73"/>
  <c r="F658" i="73"/>
  <c r="I635" i="73"/>
  <c r="G636" i="73"/>
  <c r="H636" i="73" s="1"/>
  <c r="I636" i="73"/>
  <c r="B638" i="73"/>
  <c r="A638" i="73" s="1"/>
  <c r="I653" i="80"/>
  <c r="M653" i="80"/>
  <c r="B656" i="80"/>
  <c r="H656" i="80"/>
  <c r="G656" i="80"/>
  <c r="F656" i="80"/>
  <c r="C657" i="80"/>
  <c r="E656" i="80"/>
  <c r="A655" i="80"/>
  <c r="D655" i="80" s="1"/>
  <c r="E632" i="73"/>
  <c r="L652" i="80" l="1"/>
  <c r="K653" i="80"/>
  <c r="J653" i="80"/>
  <c r="O653" i="80"/>
  <c r="N653" i="80"/>
  <c r="P652" i="80"/>
  <c r="D660" i="73"/>
  <c r="F659" i="73"/>
  <c r="C659" i="73"/>
  <c r="G637" i="73"/>
  <c r="H637" i="73" s="1"/>
  <c r="B639" i="73"/>
  <c r="A639" i="73" s="1"/>
  <c r="I654" i="80"/>
  <c r="M654" i="80"/>
  <c r="G657" i="80"/>
  <c r="H657" i="80"/>
  <c r="F657" i="80"/>
  <c r="C658" i="80"/>
  <c r="E657" i="80"/>
  <c r="A656" i="80"/>
  <c r="D656" i="80" s="1"/>
  <c r="B657" i="80"/>
  <c r="E633" i="73"/>
  <c r="L653" i="80" l="1"/>
  <c r="P653" i="80"/>
  <c r="N654" i="80"/>
  <c r="O654" i="80"/>
  <c r="J654" i="80"/>
  <c r="K654" i="80"/>
  <c r="C660" i="73"/>
  <c r="D661" i="73"/>
  <c r="F660" i="73"/>
  <c r="G638" i="73"/>
  <c r="H638" i="73" s="1"/>
  <c r="B640" i="73"/>
  <c r="A640" i="73" s="1"/>
  <c r="I637" i="73"/>
  <c r="I655" i="80"/>
  <c r="M655" i="80"/>
  <c r="B658" i="80"/>
  <c r="H658" i="80"/>
  <c r="G658" i="80"/>
  <c r="F658" i="80"/>
  <c r="A657" i="80"/>
  <c r="D657" i="80" s="1"/>
  <c r="C659" i="80"/>
  <c r="E658" i="80"/>
  <c r="E634" i="73"/>
  <c r="P654" i="80" l="1"/>
  <c r="J655" i="80"/>
  <c r="K655" i="80"/>
  <c r="L654" i="80"/>
  <c r="N655" i="80"/>
  <c r="O655" i="80"/>
  <c r="D662" i="73"/>
  <c r="F661" i="73"/>
  <c r="C661" i="73"/>
  <c r="I638" i="73"/>
  <c r="G639" i="73"/>
  <c r="H639" i="73" s="1"/>
  <c r="B641" i="73"/>
  <c r="A641" i="73" s="1"/>
  <c r="I656" i="80"/>
  <c r="M656" i="80"/>
  <c r="H659" i="80"/>
  <c r="G659" i="80"/>
  <c r="F659" i="80"/>
  <c r="C660" i="80"/>
  <c r="E659" i="80"/>
  <c r="A658" i="80"/>
  <c r="D658" i="80" s="1"/>
  <c r="B659" i="80"/>
  <c r="E635" i="73"/>
  <c r="L655" i="80" l="1"/>
  <c r="J656" i="80"/>
  <c r="K656" i="80"/>
  <c r="P655" i="80"/>
  <c r="O656" i="80"/>
  <c r="N656" i="80"/>
  <c r="C662" i="73"/>
  <c r="D663" i="73"/>
  <c r="F662" i="73"/>
  <c r="G640" i="73"/>
  <c r="H640" i="73" s="1"/>
  <c r="B642" i="73"/>
  <c r="A642" i="73" s="1"/>
  <c r="I639" i="73"/>
  <c r="I657" i="80"/>
  <c r="M657" i="80"/>
  <c r="B660" i="80"/>
  <c r="H660" i="80"/>
  <c r="G660" i="80"/>
  <c r="F660" i="80"/>
  <c r="A659" i="80"/>
  <c r="D659" i="80" s="1"/>
  <c r="C661" i="80"/>
  <c r="E660" i="80"/>
  <c r="E636" i="73"/>
  <c r="L656" i="80" l="1"/>
  <c r="P656" i="80"/>
  <c r="J657" i="80"/>
  <c r="K657" i="80"/>
  <c r="N657" i="80"/>
  <c r="O657" i="80"/>
  <c r="D664" i="73"/>
  <c r="F663" i="73"/>
  <c r="C663" i="73"/>
  <c r="C664" i="73" s="1"/>
  <c r="I640" i="73"/>
  <c r="G641" i="73"/>
  <c r="H641" i="73" s="1"/>
  <c r="B643" i="73"/>
  <c r="A643" i="73" s="1"/>
  <c r="I658" i="80"/>
  <c r="M658" i="80"/>
  <c r="H661" i="80"/>
  <c r="G661" i="80"/>
  <c r="F661" i="80"/>
  <c r="C662" i="80"/>
  <c r="E661" i="80"/>
  <c r="A660" i="80"/>
  <c r="D660" i="80" s="1"/>
  <c r="B661" i="80"/>
  <c r="E637" i="73"/>
  <c r="L657" i="80" l="1"/>
  <c r="P657" i="80"/>
  <c r="K658" i="80"/>
  <c r="J658" i="80"/>
  <c r="N658" i="80"/>
  <c r="O658" i="80"/>
  <c r="D665" i="73"/>
  <c r="F664" i="73"/>
  <c r="G642" i="73"/>
  <c r="H642" i="73" s="1"/>
  <c r="B644" i="73"/>
  <c r="A644" i="73" s="1"/>
  <c r="I641" i="73"/>
  <c r="I659" i="80"/>
  <c r="M659" i="80"/>
  <c r="B662" i="80"/>
  <c r="H662" i="80"/>
  <c r="G662" i="80"/>
  <c r="F662" i="80"/>
  <c r="A661" i="80"/>
  <c r="D661" i="80" s="1"/>
  <c r="C663" i="80"/>
  <c r="E662" i="80"/>
  <c r="E638" i="73"/>
  <c r="L658" i="80" l="1"/>
  <c r="J659" i="80"/>
  <c r="K659" i="80"/>
  <c r="N659" i="80"/>
  <c r="O659" i="80"/>
  <c r="P658" i="80"/>
  <c r="D666" i="73"/>
  <c r="F665" i="73"/>
  <c r="C665" i="73"/>
  <c r="C666" i="73" s="1"/>
  <c r="I642" i="73"/>
  <c r="G643" i="73"/>
  <c r="H643" i="73" s="1"/>
  <c r="B645" i="73"/>
  <c r="A645" i="73" s="1"/>
  <c r="I660" i="80"/>
  <c r="M660" i="80"/>
  <c r="H663" i="80"/>
  <c r="G663" i="80"/>
  <c r="F663" i="80"/>
  <c r="C664" i="80"/>
  <c r="E663" i="80"/>
  <c r="A662" i="80"/>
  <c r="D662" i="80" s="1"/>
  <c r="B663" i="80"/>
  <c r="E639" i="73"/>
  <c r="L659" i="80" l="1"/>
  <c r="P659" i="80"/>
  <c r="J660" i="80"/>
  <c r="K660" i="80"/>
  <c r="O660" i="80"/>
  <c r="N660" i="80"/>
  <c r="D667" i="73"/>
  <c r="F666" i="73"/>
  <c r="G644" i="73"/>
  <c r="H644" i="73" s="1"/>
  <c r="B646" i="73"/>
  <c r="A646" i="73" s="1"/>
  <c r="I643" i="73"/>
  <c r="I661" i="80"/>
  <c r="M661" i="80"/>
  <c r="B664" i="80"/>
  <c r="H664" i="80"/>
  <c r="G664" i="80"/>
  <c r="F664" i="80"/>
  <c r="A663" i="80"/>
  <c r="D663" i="80" s="1"/>
  <c r="C665" i="80"/>
  <c r="E664" i="80"/>
  <c r="E640" i="73"/>
  <c r="L660" i="80" l="1"/>
  <c r="J661" i="80"/>
  <c r="K661" i="80"/>
  <c r="O661" i="80"/>
  <c r="N661" i="80"/>
  <c r="P660" i="80"/>
  <c r="D668" i="73"/>
  <c r="F667" i="73"/>
  <c r="C667" i="73"/>
  <c r="C668" i="73" s="1"/>
  <c r="I644" i="73"/>
  <c r="G645" i="73"/>
  <c r="H645" i="73" s="1"/>
  <c r="B647" i="73"/>
  <c r="A647" i="73" s="1"/>
  <c r="I662" i="80"/>
  <c r="M662" i="80"/>
  <c r="H665" i="80"/>
  <c r="G665" i="80"/>
  <c r="F665" i="80"/>
  <c r="C666" i="80"/>
  <c r="E665" i="80"/>
  <c r="A664" i="80"/>
  <c r="D664" i="80" s="1"/>
  <c r="B665" i="80"/>
  <c r="E641" i="73"/>
  <c r="P661" i="80" l="1"/>
  <c r="N662" i="80"/>
  <c r="O662" i="80"/>
  <c r="L661" i="80"/>
  <c r="J662" i="80"/>
  <c r="K662" i="80"/>
  <c r="I645" i="73"/>
  <c r="D669" i="73"/>
  <c r="F668" i="73"/>
  <c r="G646" i="73"/>
  <c r="H646" i="73" s="1"/>
  <c r="B648" i="73"/>
  <c r="A648" i="73" s="1"/>
  <c r="I663" i="80"/>
  <c r="M663" i="80"/>
  <c r="B666" i="80"/>
  <c r="H666" i="80"/>
  <c r="G666" i="80"/>
  <c r="F666" i="80"/>
  <c r="A665" i="80"/>
  <c r="D665" i="80" s="1"/>
  <c r="C667" i="80"/>
  <c r="E666" i="80"/>
  <c r="E642" i="73"/>
  <c r="P662" i="80" l="1"/>
  <c r="J663" i="80"/>
  <c r="K663" i="80"/>
  <c r="O663" i="80"/>
  <c r="N663" i="80"/>
  <c r="L662" i="80"/>
  <c r="D670" i="73"/>
  <c r="F669" i="73"/>
  <c r="C669" i="73"/>
  <c r="C670" i="73" s="1"/>
  <c r="I646" i="73"/>
  <c r="B649" i="73"/>
  <c r="A649" i="73" s="1"/>
  <c r="G647" i="73"/>
  <c r="H647" i="73" s="1"/>
  <c r="I664" i="80"/>
  <c r="M664" i="80"/>
  <c r="H667" i="80"/>
  <c r="G667" i="80"/>
  <c r="F667" i="80"/>
  <c r="C668" i="80"/>
  <c r="E667" i="80"/>
  <c r="A666" i="80"/>
  <c r="D666" i="80" s="1"/>
  <c r="B667" i="80"/>
  <c r="E643" i="73"/>
  <c r="L663" i="80" l="1"/>
  <c r="P663" i="80"/>
  <c r="K664" i="80"/>
  <c r="J664" i="80"/>
  <c r="N664" i="80"/>
  <c r="O664" i="80"/>
  <c r="D671" i="73"/>
  <c r="F670" i="73"/>
  <c r="I647" i="73"/>
  <c r="G648" i="73"/>
  <c r="H648" i="73" s="1"/>
  <c r="B650" i="73"/>
  <c r="A650" i="73" s="1"/>
  <c r="I665" i="80"/>
  <c r="M665" i="80"/>
  <c r="B668" i="80"/>
  <c r="H668" i="80"/>
  <c r="G668" i="80"/>
  <c r="F668" i="80"/>
  <c r="A667" i="80"/>
  <c r="D667" i="80" s="1"/>
  <c r="C669" i="80"/>
  <c r="E668" i="80"/>
  <c r="E644" i="73"/>
  <c r="L664" i="80" l="1"/>
  <c r="J665" i="80"/>
  <c r="K665" i="80"/>
  <c r="N665" i="80"/>
  <c r="O665" i="80"/>
  <c r="P664" i="80"/>
  <c r="D672" i="73"/>
  <c r="F671" i="73"/>
  <c r="C671" i="73"/>
  <c r="I648" i="73"/>
  <c r="B651" i="73"/>
  <c r="A651" i="73" s="1"/>
  <c r="G649" i="73"/>
  <c r="H649" i="73" s="1"/>
  <c r="I666" i="80"/>
  <c r="M666" i="80"/>
  <c r="H669" i="80"/>
  <c r="G669" i="80"/>
  <c r="F669" i="80"/>
  <c r="C670" i="80"/>
  <c r="E669" i="80"/>
  <c r="A668" i="80"/>
  <c r="D668" i="80" s="1"/>
  <c r="B669" i="80"/>
  <c r="E645" i="73"/>
  <c r="L665" i="80" l="1"/>
  <c r="K666" i="80"/>
  <c r="J666" i="80"/>
  <c r="N666" i="80"/>
  <c r="O666" i="80"/>
  <c r="P665" i="80"/>
  <c r="C672" i="73"/>
  <c r="D673" i="73"/>
  <c r="F672" i="73"/>
  <c r="I649" i="73"/>
  <c r="G650" i="73"/>
  <c r="H650" i="73" s="1"/>
  <c r="B652" i="73"/>
  <c r="A652" i="73" s="1"/>
  <c r="I667" i="80"/>
  <c r="M667" i="80"/>
  <c r="B670" i="80"/>
  <c r="H670" i="80"/>
  <c r="G670" i="80"/>
  <c r="F670" i="80"/>
  <c r="A669" i="80"/>
  <c r="D669" i="80" s="1"/>
  <c r="C671" i="80"/>
  <c r="E670" i="80"/>
  <c r="E646" i="73"/>
  <c r="P666" i="80" l="1"/>
  <c r="J667" i="80"/>
  <c r="K667" i="80"/>
  <c r="O667" i="80"/>
  <c r="N667" i="80"/>
  <c r="L666" i="80"/>
  <c r="D674" i="73"/>
  <c r="F673" i="73"/>
  <c r="C673" i="73"/>
  <c r="I650" i="73"/>
  <c r="B653" i="73"/>
  <c r="A653" i="73" s="1"/>
  <c r="G651" i="73"/>
  <c r="H651" i="73" s="1"/>
  <c r="I668" i="80"/>
  <c r="M668" i="80"/>
  <c r="H671" i="80"/>
  <c r="F671" i="80"/>
  <c r="G671" i="80"/>
  <c r="C672" i="80"/>
  <c r="E671" i="80"/>
  <c r="A670" i="80"/>
  <c r="D670" i="80" s="1"/>
  <c r="B671" i="80"/>
  <c r="E647" i="73"/>
  <c r="P667" i="80" l="1"/>
  <c r="N668" i="80"/>
  <c r="O668" i="80"/>
  <c r="L667" i="80"/>
  <c r="J668" i="80"/>
  <c r="K668" i="80"/>
  <c r="C674" i="73"/>
  <c r="D675" i="73"/>
  <c r="F674" i="73"/>
  <c r="I651" i="73"/>
  <c r="G652" i="73"/>
  <c r="H652" i="73" s="1"/>
  <c r="B654" i="73"/>
  <c r="A654" i="73" s="1"/>
  <c r="I669" i="80"/>
  <c r="M669" i="80"/>
  <c r="B672" i="80"/>
  <c r="H672" i="80"/>
  <c r="G672" i="80"/>
  <c r="F672" i="80"/>
  <c r="A671" i="80"/>
  <c r="D671" i="80" s="1"/>
  <c r="C673" i="80"/>
  <c r="E672" i="80"/>
  <c r="E648" i="73"/>
  <c r="P668" i="80" l="1"/>
  <c r="J669" i="80"/>
  <c r="K669" i="80"/>
  <c r="N669" i="80"/>
  <c r="O669" i="80"/>
  <c r="L668" i="80"/>
  <c r="D676" i="73"/>
  <c r="F675" i="73"/>
  <c r="C675" i="73"/>
  <c r="I652" i="73"/>
  <c r="B655" i="73"/>
  <c r="A655" i="73" s="1"/>
  <c r="G653" i="73"/>
  <c r="H653" i="73" s="1"/>
  <c r="I653" i="73"/>
  <c r="I670" i="80"/>
  <c r="M670" i="80"/>
  <c r="G673" i="80"/>
  <c r="F673" i="80"/>
  <c r="H673" i="80"/>
  <c r="C674" i="80"/>
  <c r="E673" i="80"/>
  <c r="A672" i="80"/>
  <c r="D672" i="80" s="1"/>
  <c r="B673" i="80"/>
  <c r="E649" i="73"/>
  <c r="L669" i="80" l="1"/>
  <c r="P669" i="80"/>
  <c r="J670" i="80"/>
  <c r="K670" i="80"/>
  <c r="N670" i="80"/>
  <c r="O670" i="80"/>
  <c r="C676" i="73"/>
  <c r="D677" i="73"/>
  <c r="F676" i="73"/>
  <c r="G654" i="73"/>
  <c r="H654" i="73" s="1"/>
  <c r="B656" i="73"/>
  <c r="A656" i="73" s="1"/>
  <c r="I671" i="80"/>
  <c r="M671" i="80"/>
  <c r="B674" i="80"/>
  <c r="H674" i="80"/>
  <c r="G674" i="80"/>
  <c r="F674" i="80"/>
  <c r="A673" i="80"/>
  <c r="D673" i="80" s="1"/>
  <c r="C675" i="80"/>
  <c r="E674" i="80"/>
  <c r="E650" i="73"/>
  <c r="L670" i="80" l="1"/>
  <c r="P670" i="80"/>
  <c r="N671" i="80"/>
  <c r="O671" i="80"/>
  <c r="J671" i="80"/>
  <c r="K671" i="80"/>
  <c r="D678" i="73"/>
  <c r="F677" i="73"/>
  <c r="I654" i="73"/>
  <c r="C677" i="73"/>
  <c r="B657" i="73"/>
  <c r="A657" i="73" s="1"/>
  <c r="G655" i="73"/>
  <c r="H655" i="73" s="1"/>
  <c r="I672" i="80"/>
  <c r="M672" i="80"/>
  <c r="H675" i="80"/>
  <c r="G675" i="80"/>
  <c r="F675" i="80"/>
  <c r="C676" i="80"/>
  <c r="E675" i="80"/>
  <c r="A674" i="80"/>
  <c r="D674" i="80" s="1"/>
  <c r="B675" i="80"/>
  <c r="E651" i="73"/>
  <c r="L671" i="80" l="1"/>
  <c r="P671" i="80"/>
  <c r="K672" i="80"/>
  <c r="J672" i="80"/>
  <c r="O672" i="80"/>
  <c r="N672" i="80"/>
  <c r="C678" i="73"/>
  <c r="D679" i="73"/>
  <c r="F678" i="73"/>
  <c r="I655" i="73"/>
  <c r="G656" i="73"/>
  <c r="H656" i="73" s="1"/>
  <c r="B658" i="73"/>
  <c r="A658" i="73" s="1"/>
  <c r="I673" i="80"/>
  <c r="M673" i="80"/>
  <c r="B676" i="80"/>
  <c r="H676" i="80"/>
  <c r="G676" i="80"/>
  <c r="F676" i="80"/>
  <c r="A675" i="80"/>
  <c r="D675" i="80" s="1"/>
  <c r="C677" i="80"/>
  <c r="E676" i="80"/>
  <c r="E652" i="73"/>
  <c r="L672" i="80" l="1"/>
  <c r="K673" i="80"/>
  <c r="J673" i="80"/>
  <c r="O673" i="80"/>
  <c r="N673" i="80"/>
  <c r="P672" i="80"/>
  <c r="I656" i="73"/>
  <c r="D680" i="73"/>
  <c r="F679" i="73"/>
  <c r="C679" i="73"/>
  <c r="G657" i="73"/>
  <c r="H657" i="73" s="1"/>
  <c r="B659" i="73"/>
  <c r="A659" i="73" s="1"/>
  <c r="I674" i="80"/>
  <c r="M674" i="80"/>
  <c r="H677" i="80"/>
  <c r="G677" i="80"/>
  <c r="F677" i="80"/>
  <c r="C678" i="80"/>
  <c r="E677" i="80"/>
  <c r="A676" i="80"/>
  <c r="D676" i="80" s="1"/>
  <c r="B677" i="80"/>
  <c r="E653" i="73"/>
  <c r="L673" i="80" l="1"/>
  <c r="P673" i="80"/>
  <c r="K674" i="80"/>
  <c r="J674" i="80"/>
  <c r="O674" i="80"/>
  <c r="N674" i="80"/>
  <c r="C680" i="73"/>
  <c r="I657" i="73"/>
  <c r="D681" i="73"/>
  <c r="F680" i="73"/>
  <c r="G658" i="73"/>
  <c r="H658" i="73" s="1"/>
  <c r="I658" i="73"/>
  <c r="B660" i="73"/>
  <c r="A660" i="73" s="1"/>
  <c r="I675" i="80"/>
  <c r="M675" i="80"/>
  <c r="B678" i="80"/>
  <c r="H678" i="80"/>
  <c r="G678" i="80"/>
  <c r="F678" i="80"/>
  <c r="A677" i="80"/>
  <c r="D677" i="80" s="1"/>
  <c r="C679" i="80"/>
  <c r="E678" i="80"/>
  <c r="E654" i="73"/>
  <c r="O675" i="80" l="1"/>
  <c r="N675" i="80"/>
  <c r="L674" i="80"/>
  <c r="J675" i="80"/>
  <c r="K675" i="80"/>
  <c r="P674" i="80"/>
  <c r="D682" i="73"/>
  <c r="F681" i="73"/>
  <c r="C681" i="73"/>
  <c r="G659" i="73"/>
  <c r="H659" i="73" s="1"/>
  <c r="B661" i="73"/>
  <c r="A661" i="73" s="1"/>
  <c r="I676" i="80"/>
  <c r="M676" i="80"/>
  <c r="H679" i="80"/>
  <c r="G679" i="80"/>
  <c r="F679" i="80"/>
  <c r="C680" i="80"/>
  <c r="E679" i="80"/>
  <c r="A678" i="80"/>
  <c r="D678" i="80" s="1"/>
  <c r="B679" i="80"/>
  <c r="E655" i="73"/>
  <c r="P675" i="80" l="1"/>
  <c r="N676" i="80"/>
  <c r="O676" i="80"/>
  <c r="K676" i="80"/>
  <c r="J676" i="80"/>
  <c r="L675" i="80"/>
  <c r="C682" i="73"/>
  <c r="D683" i="73"/>
  <c r="F682" i="73"/>
  <c r="I659" i="73"/>
  <c r="G660" i="73"/>
  <c r="H660" i="73" s="1"/>
  <c r="B662" i="73"/>
  <c r="A662" i="73" s="1"/>
  <c r="I677" i="80"/>
  <c r="M677" i="80"/>
  <c r="B680" i="80"/>
  <c r="H680" i="80"/>
  <c r="G680" i="80"/>
  <c r="F680" i="80"/>
  <c r="A679" i="80"/>
  <c r="D679" i="80" s="1"/>
  <c r="C681" i="80"/>
  <c r="E680" i="80"/>
  <c r="E656" i="73"/>
  <c r="L676" i="80" l="1"/>
  <c r="J677" i="80"/>
  <c r="K677" i="80"/>
  <c r="O677" i="80"/>
  <c r="N677" i="80"/>
  <c r="P676" i="80"/>
  <c r="I660" i="73"/>
  <c r="D684" i="73"/>
  <c r="F683" i="73"/>
  <c r="C683" i="73"/>
  <c r="C684" i="73" s="1"/>
  <c r="G661" i="73"/>
  <c r="H661" i="73" s="1"/>
  <c r="B663" i="73"/>
  <c r="A663" i="73" s="1"/>
  <c r="I678" i="80"/>
  <c r="M678" i="80"/>
  <c r="H681" i="80"/>
  <c r="G681" i="80"/>
  <c r="F681" i="80"/>
  <c r="C682" i="80"/>
  <c r="E681" i="80"/>
  <c r="A680" i="80"/>
  <c r="D680" i="80" s="1"/>
  <c r="B681" i="80"/>
  <c r="E657" i="73"/>
  <c r="P677" i="80" l="1"/>
  <c r="J678" i="80"/>
  <c r="K678" i="80"/>
  <c r="N678" i="80"/>
  <c r="O678" i="80"/>
  <c r="L677" i="80"/>
  <c r="D685" i="73"/>
  <c r="F684" i="73"/>
  <c r="G662" i="73"/>
  <c r="H662" i="73" s="1"/>
  <c r="B664" i="73"/>
  <c r="A664" i="73" s="1"/>
  <c r="I661" i="73"/>
  <c r="I679" i="80"/>
  <c r="M679" i="80"/>
  <c r="B682" i="80"/>
  <c r="H682" i="80"/>
  <c r="G682" i="80"/>
  <c r="F682" i="80"/>
  <c r="A681" i="80"/>
  <c r="D681" i="80" s="1"/>
  <c r="C683" i="80"/>
  <c r="E682" i="80"/>
  <c r="E658" i="73"/>
  <c r="L678" i="80" l="1"/>
  <c r="P678" i="80"/>
  <c r="J679" i="80"/>
  <c r="K679" i="80"/>
  <c r="O679" i="80"/>
  <c r="N679" i="80"/>
  <c r="D686" i="73"/>
  <c r="F685" i="73"/>
  <c r="I662" i="73"/>
  <c r="C685" i="73"/>
  <c r="G663" i="73"/>
  <c r="H663" i="73" s="1"/>
  <c r="B665" i="73"/>
  <c r="A665" i="73" s="1"/>
  <c r="I680" i="80"/>
  <c r="M680" i="80"/>
  <c r="H683" i="80"/>
  <c r="G683" i="80"/>
  <c r="F683" i="80"/>
  <c r="C684" i="80"/>
  <c r="E683" i="80"/>
  <c r="A682" i="80"/>
  <c r="D682" i="80" s="1"/>
  <c r="B683" i="80"/>
  <c r="E659" i="73"/>
  <c r="L679" i="80" l="1"/>
  <c r="K680" i="80"/>
  <c r="J680" i="80"/>
  <c r="N680" i="80"/>
  <c r="O680" i="80"/>
  <c r="P679" i="80"/>
  <c r="C686" i="73"/>
  <c r="D687" i="73"/>
  <c r="F686" i="73"/>
  <c r="I663" i="73"/>
  <c r="G664" i="73"/>
  <c r="H664" i="73" s="1"/>
  <c r="B666" i="73"/>
  <c r="A666" i="73" s="1"/>
  <c r="I681" i="80"/>
  <c r="M681" i="80"/>
  <c r="B684" i="80"/>
  <c r="H684" i="80"/>
  <c r="G684" i="80"/>
  <c r="F684" i="80"/>
  <c r="A683" i="80"/>
  <c r="D683" i="80" s="1"/>
  <c r="C685" i="80"/>
  <c r="E684" i="80"/>
  <c r="E660" i="73"/>
  <c r="P680" i="80" l="1"/>
  <c r="L680" i="80"/>
  <c r="N681" i="80"/>
  <c r="O681" i="80"/>
  <c r="J681" i="80"/>
  <c r="K681" i="80"/>
  <c r="I664" i="73"/>
  <c r="D688" i="73"/>
  <c r="F687" i="73"/>
  <c r="C687" i="73"/>
  <c r="G665" i="73"/>
  <c r="H665" i="73" s="1"/>
  <c r="B667" i="73"/>
  <c r="A667" i="73" s="1"/>
  <c r="I682" i="80"/>
  <c r="M682" i="80"/>
  <c r="H685" i="80"/>
  <c r="G685" i="80"/>
  <c r="F685" i="80"/>
  <c r="C686" i="80"/>
  <c r="E685" i="80"/>
  <c r="A684" i="80"/>
  <c r="D684" i="80" s="1"/>
  <c r="B685" i="80"/>
  <c r="E661" i="73"/>
  <c r="L681" i="80" l="1"/>
  <c r="P681" i="80"/>
  <c r="J682" i="80"/>
  <c r="K682" i="80"/>
  <c r="N682" i="80"/>
  <c r="O682" i="80"/>
  <c r="C688" i="73"/>
  <c r="I665" i="73"/>
  <c r="D689" i="73"/>
  <c r="F688" i="73"/>
  <c r="G666" i="73"/>
  <c r="H666" i="73" s="1"/>
  <c r="I666" i="73"/>
  <c r="B668" i="73"/>
  <c r="A668" i="73" s="1"/>
  <c r="I683" i="80"/>
  <c r="M683" i="80"/>
  <c r="B686" i="80"/>
  <c r="H686" i="80"/>
  <c r="G686" i="80"/>
  <c r="F686" i="80"/>
  <c r="A685" i="80"/>
  <c r="D685" i="80" s="1"/>
  <c r="C687" i="80"/>
  <c r="E686" i="80"/>
  <c r="E662" i="73"/>
  <c r="L682" i="80" l="1"/>
  <c r="P682" i="80"/>
  <c r="N683" i="80"/>
  <c r="O683" i="80"/>
  <c r="J683" i="80"/>
  <c r="K683" i="80"/>
  <c r="D690" i="73"/>
  <c r="F689" i="73"/>
  <c r="C689" i="73"/>
  <c r="G667" i="73"/>
  <c r="H667" i="73" s="1"/>
  <c r="B669" i="73"/>
  <c r="A669" i="73" s="1"/>
  <c r="I684" i="80"/>
  <c r="M684" i="80"/>
  <c r="H687" i="80"/>
  <c r="G687" i="80"/>
  <c r="F687" i="80"/>
  <c r="C688" i="80"/>
  <c r="E687" i="80"/>
  <c r="A686" i="80"/>
  <c r="D686" i="80" s="1"/>
  <c r="B687" i="80"/>
  <c r="E663" i="73"/>
  <c r="L683" i="80" l="1"/>
  <c r="P683" i="80"/>
  <c r="O684" i="80"/>
  <c r="N684" i="80"/>
  <c r="K684" i="80"/>
  <c r="J684" i="80"/>
  <c r="C690" i="73"/>
  <c r="I667" i="73"/>
  <c r="D691" i="73"/>
  <c r="F690" i="73"/>
  <c r="G668" i="73"/>
  <c r="H668" i="73" s="1"/>
  <c r="I668" i="73"/>
  <c r="B670" i="73"/>
  <c r="A670" i="73" s="1"/>
  <c r="I685" i="80"/>
  <c r="M685" i="80"/>
  <c r="B688" i="80"/>
  <c r="H688" i="80"/>
  <c r="G688" i="80"/>
  <c r="F688" i="80"/>
  <c r="A687" i="80"/>
  <c r="D687" i="80" s="1"/>
  <c r="C689" i="80"/>
  <c r="E688" i="80"/>
  <c r="E664" i="73"/>
  <c r="L684" i="80" l="1"/>
  <c r="P684" i="80"/>
  <c r="N685" i="80"/>
  <c r="O685" i="80"/>
  <c r="K685" i="80"/>
  <c r="J685" i="80"/>
  <c r="D692" i="73"/>
  <c r="F691" i="73"/>
  <c r="C691" i="73"/>
  <c r="B671" i="73"/>
  <c r="A671" i="73" s="1"/>
  <c r="G669" i="73"/>
  <c r="H669" i="73" s="1"/>
  <c r="I686" i="80"/>
  <c r="M686" i="80"/>
  <c r="H689" i="80"/>
  <c r="G689" i="80"/>
  <c r="F689" i="80"/>
  <c r="C690" i="80"/>
  <c r="E689" i="80"/>
  <c r="A688" i="80"/>
  <c r="D688" i="80" s="1"/>
  <c r="B689" i="80"/>
  <c r="E665" i="73"/>
  <c r="P685" i="80" l="1"/>
  <c r="O686" i="80"/>
  <c r="N686" i="80"/>
  <c r="J686" i="80"/>
  <c r="K686" i="80"/>
  <c r="L685" i="80"/>
  <c r="C692" i="73"/>
  <c r="D693" i="73"/>
  <c r="F692" i="73"/>
  <c r="I669" i="73"/>
  <c r="G670" i="73"/>
  <c r="H670" i="73" s="1"/>
  <c r="B672" i="73"/>
  <c r="A672" i="73" s="1"/>
  <c r="I687" i="80"/>
  <c r="M687" i="80"/>
  <c r="B690" i="80"/>
  <c r="H690" i="80"/>
  <c r="G690" i="80"/>
  <c r="F690" i="80"/>
  <c r="A689" i="80"/>
  <c r="D689" i="80" s="1"/>
  <c r="C691" i="80"/>
  <c r="E690" i="80"/>
  <c r="E666" i="73"/>
  <c r="L686" i="80" l="1"/>
  <c r="P686" i="80"/>
  <c r="K687" i="80"/>
  <c r="J687" i="80"/>
  <c r="N687" i="80"/>
  <c r="O687" i="80"/>
  <c r="D694" i="73"/>
  <c r="F693" i="73"/>
  <c r="C693" i="73"/>
  <c r="I670" i="73"/>
  <c r="G671" i="73"/>
  <c r="H671" i="73" s="1"/>
  <c r="B673" i="73"/>
  <c r="A673" i="73" s="1"/>
  <c r="I688" i="80"/>
  <c r="M688" i="80"/>
  <c r="H691" i="80"/>
  <c r="G691" i="80"/>
  <c r="F691" i="80"/>
  <c r="C692" i="80"/>
  <c r="E691" i="80"/>
  <c r="A690" i="80"/>
  <c r="D690" i="80" s="1"/>
  <c r="B691" i="80"/>
  <c r="E667" i="73"/>
  <c r="P687" i="80" l="1"/>
  <c r="J688" i="80"/>
  <c r="K688" i="80"/>
  <c r="N688" i="80"/>
  <c r="O688" i="80"/>
  <c r="L687" i="80"/>
  <c r="C694" i="73"/>
  <c r="I671" i="73"/>
  <c r="D695" i="73"/>
  <c r="F694" i="73"/>
  <c r="G672" i="73"/>
  <c r="H672" i="73" s="1"/>
  <c r="B674" i="73"/>
  <c r="A674" i="73" s="1"/>
  <c r="I689" i="80"/>
  <c r="M689" i="80"/>
  <c r="B692" i="80"/>
  <c r="H692" i="80"/>
  <c r="G692" i="80"/>
  <c r="F692" i="80"/>
  <c r="A691" i="80"/>
  <c r="D691" i="80" s="1"/>
  <c r="C693" i="80"/>
  <c r="E692" i="80"/>
  <c r="E668" i="73"/>
  <c r="L688" i="80" l="1"/>
  <c r="J689" i="80"/>
  <c r="K689" i="80"/>
  <c r="P688" i="80"/>
  <c r="N689" i="80"/>
  <c r="O689" i="80"/>
  <c r="D696" i="73"/>
  <c r="F695" i="73"/>
  <c r="C695" i="73"/>
  <c r="I672" i="73"/>
  <c r="G673" i="73"/>
  <c r="H673" i="73" s="1"/>
  <c r="B675" i="73"/>
  <c r="A675" i="73" s="1"/>
  <c r="I690" i="80"/>
  <c r="M690" i="80"/>
  <c r="H693" i="80"/>
  <c r="G693" i="80"/>
  <c r="F693" i="80"/>
  <c r="C694" i="80"/>
  <c r="E693" i="80"/>
  <c r="A692" i="80"/>
  <c r="D692" i="80" s="1"/>
  <c r="B693" i="80"/>
  <c r="E669" i="73"/>
  <c r="L689" i="80" l="1"/>
  <c r="J690" i="80"/>
  <c r="K690" i="80"/>
  <c r="P689" i="80"/>
  <c r="N690" i="80"/>
  <c r="O690" i="80"/>
  <c r="C696" i="73"/>
  <c r="D697" i="73"/>
  <c r="F696" i="73"/>
  <c r="G674" i="73"/>
  <c r="H674" i="73" s="1"/>
  <c r="B676" i="73"/>
  <c r="A676" i="73" s="1"/>
  <c r="I673" i="73"/>
  <c r="I691" i="80"/>
  <c r="M691" i="80"/>
  <c r="B694" i="80"/>
  <c r="H694" i="80"/>
  <c r="G694" i="80"/>
  <c r="F694" i="80"/>
  <c r="A693" i="80"/>
  <c r="D693" i="80" s="1"/>
  <c r="C695" i="80"/>
  <c r="E694" i="80"/>
  <c r="E670" i="73"/>
  <c r="L690" i="80" l="1"/>
  <c r="N691" i="80"/>
  <c r="O691" i="80"/>
  <c r="J691" i="80"/>
  <c r="K691" i="80"/>
  <c r="P690" i="80"/>
  <c r="D698" i="73"/>
  <c r="F697" i="73"/>
  <c r="C697" i="73"/>
  <c r="G675" i="73"/>
  <c r="H675" i="73" s="1"/>
  <c r="B677" i="73"/>
  <c r="A677" i="73" s="1"/>
  <c r="I674" i="73"/>
  <c r="I692" i="80"/>
  <c r="M692" i="80"/>
  <c r="H695" i="80"/>
  <c r="G695" i="80"/>
  <c r="F695" i="80"/>
  <c r="C696" i="80"/>
  <c r="E695" i="80"/>
  <c r="A694" i="80"/>
  <c r="D694" i="80" s="1"/>
  <c r="B695" i="80"/>
  <c r="E671" i="73"/>
  <c r="L691" i="80" l="1"/>
  <c r="P691" i="80"/>
  <c r="K692" i="80"/>
  <c r="J692" i="80"/>
  <c r="N692" i="80"/>
  <c r="O692" i="80"/>
  <c r="C698" i="73"/>
  <c r="D699" i="73"/>
  <c r="F698" i="73"/>
  <c r="I675" i="73"/>
  <c r="G676" i="73"/>
  <c r="H676" i="73" s="1"/>
  <c r="B678" i="73"/>
  <c r="A678" i="73" s="1"/>
  <c r="I693" i="80"/>
  <c r="M693" i="80"/>
  <c r="B696" i="80"/>
  <c r="H696" i="80"/>
  <c r="G696" i="80"/>
  <c r="F696" i="80"/>
  <c r="A695" i="80"/>
  <c r="D695" i="80" s="1"/>
  <c r="C697" i="80"/>
  <c r="E696" i="80"/>
  <c r="E672" i="73"/>
  <c r="L692" i="80" l="1"/>
  <c r="P692" i="80"/>
  <c r="J693" i="80"/>
  <c r="K693" i="80"/>
  <c r="N693" i="80"/>
  <c r="O693" i="80"/>
  <c r="D700" i="73"/>
  <c r="F699" i="73"/>
  <c r="I676" i="73"/>
  <c r="C699" i="73"/>
  <c r="G677" i="73"/>
  <c r="H677" i="73" s="1"/>
  <c r="B679" i="73"/>
  <c r="A679" i="73" s="1"/>
  <c r="I694" i="80"/>
  <c r="M694" i="80"/>
  <c r="H697" i="80"/>
  <c r="G697" i="80"/>
  <c r="F697" i="80"/>
  <c r="C698" i="80"/>
  <c r="E697" i="80"/>
  <c r="A696" i="80"/>
  <c r="D696" i="80" s="1"/>
  <c r="B697" i="80"/>
  <c r="E673" i="73"/>
  <c r="J694" i="80" l="1"/>
  <c r="K694" i="80"/>
  <c r="L693" i="80"/>
  <c r="N694" i="80"/>
  <c r="O694" i="80"/>
  <c r="P693" i="80"/>
  <c r="C700" i="73"/>
  <c r="D701" i="73"/>
  <c r="F700" i="73"/>
  <c r="G678" i="73"/>
  <c r="H678" i="73" s="1"/>
  <c r="B680" i="73"/>
  <c r="A680" i="73" s="1"/>
  <c r="I677" i="73"/>
  <c r="I695" i="80"/>
  <c r="M695" i="80"/>
  <c r="H698" i="80"/>
  <c r="G698" i="80"/>
  <c r="F698" i="80"/>
  <c r="B698" i="80"/>
  <c r="A697" i="80"/>
  <c r="D697" i="80" s="1"/>
  <c r="C699" i="80"/>
  <c r="E698" i="80"/>
  <c r="E674" i="73"/>
  <c r="L694" i="80" l="1"/>
  <c r="O695" i="80"/>
  <c r="N695" i="80"/>
  <c r="J695" i="80"/>
  <c r="K695" i="80"/>
  <c r="P694" i="80"/>
  <c r="D702" i="73"/>
  <c r="F701" i="73"/>
  <c r="C701" i="73"/>
  <c r="G679" i="73"/>
  <c r="H679" i="73" s="1"/>
  <c r="B681" i="73"/>
  <c r="A681" i="73" s="1"/>
  <c r="I678" i="73"/>
  <c r="I696" i="80"/>
  <c r="M696" i="80"/>
  <c r="H699" i="80"/>
  <c r="G699" i="80"/>
  <c r="F699" i="80"/>
  <c r="C700" i="80"/>
  <c r="E699" i="80"/>
  <c r="A698" i="80"/>
  <c r="D698" i="80" s="1"/>
  <c r="B699" i="80"/>
  <c r="E675" i="73"/>
  <c r="P695" i="80" l="1"/>
  <c r="J696" i="80"/>
  <c r="K696" i="80"/>
  <c r="N696" i="80"/>
  <c r="O696" i="80"/>
  <c r="L695" i="80"/>
  <c r="C702" i="73"/>
  <c r="D703" i="73"/>
  <c r="F702" i="73"/>
  <c r="I679" i="73"/>
  <c r="G680" i="73"/>
  <c r="H680" i="73" s="1"/>
  <c r="B682" i="73"/>
  <c r="A682" i="73" s="1"/>
  <c r="I697" i="80"/>
  <c r="M697" i="80"/>
  <c r="B700" i="80"/>
  <c r="H700" i="80"/>
  <c r="G700" i="80"/>
  <c r="F700" i="80"/>
  <c r="A699" i="80"/>
  <c r="D699" i="80" s="1"/>
  <c r="C701" i="80"/>
  <c r="E700" i="80"/>
  <c r="E676" i="73"/>
  <c r="O697" i="80" l="1"/>
  <c r="N697" i="80"/>
  <c r="L696" i="80"/>
  <c r="P696" i="80"/>
  <c r="J697" i="80"/>
  <c r="K697" i="80"/>
  <c r="D704" i="73"/>
  <c r="F703" i="73"/>
  <c r="C703" i="73"/>
  <c r="I680" i="73"/>
  <c r="G681" i="73"/>
  <c r="H681" i="73" s="1"/>
  <c r="I681" i="73"/>
  <c r="B683" i="73"/>
  <c r="A683" i="73" s="1"/>
  <c r="I698" i="80"/>
  <c r="M698" i="80"/>
  <c r="H701" i="80"/>
  <c r="G701" i="80"/>
  <c r="F701" i="80"/>
  <c r="C702" i="80"/>
  <c r="E701" i="80"/>
  <c r="A700" i="80"/>
  <c r="D700" i="80" s="1"/>
  <c r="B701" i="80"/>
  <c r="E677" i="73"/>
  <c r="P697" i="80" l="1"/>
  <c r="N698" i="80"/>
  <c r="O698" i="80"/>
  <c r="L697" i="80"/>
  <c r="J698" i="80"/>
  <c r="K698" i="80"/>
  <c r="C704" i="73"/>
  <c r="D705" i="73"/>
  <c r="F704" i="73"/>
  <c r="G682" i="73"/>
  <c r="H682" i="73" s="1"/>
  <c r="B684" i="73"/>
  <c r="A684" i="73" s="1"/>
  <c r="I699" i="80"/>
  <c r="M699" i="80"/>
  <c r="B702" i="80"/>
  <c r="H702" i="80"/>
  <c r="G702" i="80"/>
  <c r="F702" i="80"/>
  <c r="A701" i="80"/>
  <c r="D701" i="80" s="1"/>
  <c r="C703" i="80"/>
  <c r="E702" i="80"/>
  <c r="E678" i="73"/>
  <c r="P698" i="80" l="1"/>
  <c r="K699" i="80"/>
  <c r="J699" i="80"/>
  <c r="N699" i="80"/>
  <c r="O699" i="80"/>
  <c r="L698" i="80"/>
  <c r="D706" i="73"/>
  <c r="F705" i="73"/>
  <c r="C705" i="73"/>
  <c r="I682" i="73"/>
  <c r="B685" i="73"/>
  <c r="A685" i="73" s="1"/>
  <c r="G683" i="73"/>
  <c r="H683" i="73" s="1"/>
  <c r="I700" i="80"/>
  <c r="M700" i="80"/>
  <c r="H703" i="80"/>
  <c r="G703" i="80"/>
  <c r="F703" i="80"/>
  <c r="C704" i="80"/>
  <c r="E703" i="80"/>
  <c r="A702" i="80"/>
  <c r="D702" i="80" s="1"/>
  <c r="B703" i="80"/>
  <c r="E679" i="73"/>
  <c r="L699" i="80" l="1"/>
  <c r="N700" i="80"/>
  <c r="O700" i="80"/>
  <c r="P699" i="80"/>
  <c r="J700" i="80"/>
  <c r="K700" i="80"/>
  <c r="C706" i="73"/>
  <c r="D707" i="73"/>
  <c r="F706" i="73"/>
  <c r="I683" i="73"/>
  <c r="G684" i="73"/>
  <c r="H684" i="73" s="1"/>
  <c r="B686" i="73"/>
  <c r="A686" i="73" s="1"/>
  <c r="I701" i="80"/>
  <c r="M701" i="80"/>
  <c r="B704" i="80"/>
  <c r="H704" i="80"/>
  <c r="G704" i="80"/>
  <c r="F704" i="80"/>
  <c r="A703" i="80"/>
  <c r="D703" i="80" s="1"/>
  <c r="C705" i="80"/>
  <c r="E704" i="80"/>
  <c r="E680" i="73"/>
  <c r="P700" i="80" l="1"/>
  <c r="N701" i="80"/>
  <c r="O701" i="80"/>
  <c r="J701" i="80"/>
  <c r="K701" i="80"/>
  <c r="L700" i="80"/>
  <c r="D708" i="73"/>
  <c r="F707" i="73"/>
  <c r="C707" i="73"/>
  <c r="G685" i="73"/>
  <c r="H685" i="73" s="1"/>
  <c r="B687" i="73"/>
  <c r="A687" i="73" s="1"/>
  <c r="I684" i="73"/>
  <c r="I702" i="80"/>
  <c r="M702" i="80"/>
  <c r="H705" i="80"/>
  <c r="G705" i="80"/>
  <c r="F705" i="80"/>
  <c r="C706" i="80"/>
  <c r="E705" i="80"/>
  <c r="A704" i="80"/>
  <c r="D704" i="80" s="1"/>
  <c r="B705" i="80"/>
  <c r="E681" i="73"/>
  <c r="P701" i="80" l="1"/>
  <c r="L701" i="80"/>
  <c r="O702" i="80"/>
  <c r="N702" i="80"/>
  <c r="J702" i="80"/>
  <c r="K702" i="80"/>
  <c r="C708" i="73"/>
  <c r="D709" i="73"/>
  <c r="F708" i="73"/>
  <c r="G686" i="73"/>
  <c r="H686" i="73" s="1"/>
  <c r="B688" i="73"/>
  <c r="A688" i="73" s="1"/>
  <c r="I685" i="73"/>
  <c r="I703" i="80"/>
  <c r="M703" i="80"/>
  <c r="B706" i="80"/>
  <c r="H706" i="80"/>
  <c r="G706" i="80"/>
  <c r="F706" i="80"/>
  <c r="A705" i="80"/>
  <c r="D705" i="80" s="1"/>
  <c r="C707" i="80"/>
  <c r="E706" i="80"/>
  <c r="E682" i="73"/>
  <c r="P702" i="80" l="1"/>
  <c r="J703" i="80"/>
  <c r="K703" i="80"/>
  <c r="L702" i="80"/>
  <c r="O703" i="80"/>
  <c r="N703" i="80"/>
  <c r="D710" i="73"/>
  <c r="F709" i="73"/>
  <c r="C709" i="73"/>
  <c r="I686" i="73"/>
  <c r="G687" i="73"/>
  <c r="H687" i="73" s="1"/>
  <c r="B689" i="73"/>
  <c r="A689" i="73" s="1"/>
  <c r="I704" i="80"/>
  <c r="M704" i="80"/>
  <c r="H707" i="80"/>
  <c r="G707" i="80"/>
  <c r="F707" i="80"/>
  <c r="C708" i="80"/>
  <c r="E707" i="80"/>
  <c r="A706" i="80"/>
  <c r="D706" i="80" s="1"/>
  <c r="B707" i="80"/>
  <c r="E683" i="73"/>
  <c r="L703" i="80" l="1"/>
  <c r="P703" i="80"/>
  <c r="N704" i="80"/>
  <c r="O704" i="80"/>
  <c r="J704" i="80"/>
  <c r="K704" i="80"/>
  <c r="C710" i="73"/>
  <c r="D711" i="73"/>
  <c r="F710" i="73"/>
  <c r="G688" i="73"/>
  <c r="H688" i="73" s="1"/>
  <c r="B690" i="73"/>
  <c r="A690" i="73" s="1"/>
  <c r="I687" i="73"/>
  <c r="I705" i="80"/>
  <c r="M705" i="80"/>
  <c r="B708" i="80"/>
  <c r="H708" i="80"/>
  <c r="G708" i="80"/>
  <c r="F708" i="80"/>
  <c r="A707" i="80"/>
  <c r="D707" i="80" s="1"/>
  <c r="C709" i="80"/>
  <c r="E708" i="80"/>
  <c r="E684" i="73"/>
  <c r="P704" i="80" l="1"/>
  <c r="J705" i="80"/>
  <c r="L705" i="80" s="1"/>
  <c r="K705" i="80"/>
  <c r="L704" i="80"/>
  <c r="N705" i="80"/>
  <c r="O705" i="80"/>
  <c r="D712" i="73"/>
  <c r="F711" i="73"/>
  <c r="C711" i="73"/>
  <c r="G689" i="73"/>
  <c r="H689" i="73" s="1"/>
  <c r="B691" i="73"/>
  <c r="A691" i="73" s="1"/>
  <c r="I688" i="73"/>
  <c r="I706" i="80"/>
  <c r="M706" i="80"/>
  <c r="H709" i="80"/>
  <c r="G709" i="80"/>
  <c r="F709" i="80"/>
  <c r="C710" i="80"/>
  <c r="E709" i="80"/>
  <c r="A708" i="80"/>
  <c r="D708" i="80" s="1"/>
  <c r="B709" i="80"/>
  <c r="E685" i="73"/>
  <c r="P705" i="80" l="1"/>
  <c r="J706" i="80"/>
  <c r="K706" i="80"/>
  <c r="N706" i="80"/>
  <c r="O706" i="80"/>
  <c r="C712" i="73"/>
  <c r="D713" i="73"/>
  <c r="F712" i="73"/>
  <c r="G690" i="73"/>
  <c r="H690" i="73" s="1"/>
  <c r="B692" i="73"/>
  <c r="A692" i="73" s="1"/>
  <c r="I689" i="73"/>
  <c r="I707" i="80"/>
  <c r="M707" i="80"/>
  <c r="B710" i="80"/>
  <c r="H710" i="80"/>
  <c r="G710" i="80"/>
  <c r="F710" i="80"/>
  <c r="A709" i="80"/>
  <c r="D709" i="80" s="1"/>
  <c r="C711" i="80"/>
  <c r="E710" i="80"/>
  <c r="E686" i="73"/>
  <c r="L706" i="80" l="1"/>
  <c r="P706" i="80"/>
  <c r="J707" i="80"/>
  <c r="K707" i="80"/>
  <c r="N707" i="80"/>
  <c r="O707" i="80"/>
  <c r="D714" i="73"/>
  <c r="F713" i="73"/>
  <c r="C713" i="73"/>
  <c r="C714" i="73" s="1"/>
  <c r="B693" i="73"/>
  <c r="A693" i="73" s="1"/>
  <c r="G691" i="73"/>
  <c r="H691" i="73" s="1"/>
  <c r="I690" i="73"/>
  <c r="I708" i="80"/>
  <c r="M708" i="80"/>
  <c r="H711" i="80"/>
  <c r="G711" i="80"/>
  <c r="F711" i="80"/>
  <c r="C712" i="80"/>
  <c r="E711" i="80"/>
  <c r="A710" i="80"/>
  <c r="D710" i="80" s="1"/>
  <c r="B711" i="80"/>
  <c r="E687" i="73"/>
  <c r="L707" i="80" l="1"/>
  <c r="J708" i="80"/>
  <c r="K708" i="80"/>
  <c r="P707" i="80"/>
  <c r="N708" i="80"/>
  <c r="O708" i="80"/>
  <c r="D715" i="73"/>
  <c r="F714" i="73"/>
  <c r="I691" i="73"/>
  <c r="G692" i="73"/>
  <c r="H692" i="73" s="1"/>
  <c r="B694" i="73"/>
  <c r="A694" i="73" s="1"/>
  <c r="I709" i="80"/>
  <c r="M709" i="80"/>
  <c r="B712" i="80"/>
  <c r="H712" i="80"/>
  <c r="G712" i="80"/>
  <c r="F712" i="80"/>
  <c r="A711" i="80"/>
  <c r="D711" i="80" s="1"/>
  <c r="C713" i="80"/>
  <c r="E712" i="80"/>
  <c r="E688" i="73"/>
  <c r="O709" i="80" l="1"/>
  <c r="N709" i="80"/>
  <c r="P708" i="80"/>
  <c r="L708" i="80"/>
  <c r="J709" i="80"/>
  <c r="K709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H713" i="80"/>
  <c r="G713" i="80"/>
  <c r="F713" i="80"/>
  <c r="C714" i="80"/>
  <c r="E713" i="80"/>
  <c r="A712" i="80"/>
  <c r="D712" i="80" s="1"/>
  <c r="B713" i="80"/>
  <c r="E689" i="73"/>
  <c r="P709" i="80" l="1"/>
  <c r="L709" i="80"/>
  <c r="J710" i="80"/>
  <c r="K710" i="80"/>
  <c r="O710" i="80"/>
  <c r="N710" i="80"/>
  <c r="D717" i="73"/>
  <c r="F716" i="73"/>
  <c r="I693" i="73"/>
  <c r="G694" i="73"/>
  <c r="H694" i="73" s="1"/>
  <c r="B696" i="73"/>
  <c r="A696" i="73" s="1"/>
  <c r="I711" i="80"/>
  <c r="M711" i="80"/>
  <c r="B714" i="80"/>
  <c r="H714" i="80"/>
  <c r="G714" i="80"/>
  <c r="F714" i="80"/>
  <c r="A713" i="80"/>
  <c r="D713" i="80" s="1"/>
  <c r="C715" i="80"/>
  <c r="E714" i="80"/>
  <c r="E690" i="73"/>
  <c r="L710" i="80" l="1"/>
  <c r="P710" i="80"/>
  <c r="J711" i="80"/>
  <c r="K711" i="80"/>
  <c r="O711" i="80"/>
  <c r="N711" i="80"/>
  <c r="D718" i="73"/>
  <c r="F717" i="73"/>
  <c r="C717" i="73"/>
  <c r="G695" i="73"/>
  <c r="H695" i="73" s="1"/>
  <c r="B697" i="73"/>
  <c r="A697" i="73" s="1"/>
  <c r="I694" i="73"/>
  <c r="I712" i="80"/>
  <c r="M712" i="80"/>
  <c r="H715" i="80"/>
  <c r="G715" i="80"/>
  <c r="F715" i="80"/>
  <c r="C716" i="80"/>
  <c r="E715" i="80"/>
  <c r="A714" i="80"/>
  <c r="D714" i="80" s="1"/>
  <c r="B715" i="80"/>
  <c r="E691" i="73"/>
  <c r="L711" i="80" l="1"/>
  <c r="K712" i="80"/>
  <c r="J712" i="80"/>
  <c r="O712" i="80"/>
  <c r="N712" i="80"/>
  <c r="P711" i="80"/>
  <c r="C718" i="73"/>
  <c r="D719" i="73"/>
  <c r="F718" i="73"/>
  <c r="I695" i="73"/>
  <c r="G696" i="73"/>
  <c r="H696" i="73" s="1"/>
  <c r="B698" i="73"/>
  <c r="A698" i="73" s="1"/>
  <c r="I713" i="80"/>
  <c r="M713" i="80"/>
  <c r="B716" i="80"/>
  <c r="H716" i="80"/>
  <c r="G716" i="80"/>
  <c r="F716" i="80"/>
  <c r="A715" i="80"/>
  <c r="D715" i="80" s="1"/>
  <c r="C717" i="80"/>
  <c r="E716" i="80"/>
  <c r="E692" i="73"/>
  <c r="L712" i="80" l="1"/>
  <c r="P712" i="80"/>
  <c r="N713" i="80"/>
  <c r="O713" i="80"/>
  <c r="J713" i="80"/>
  <c r="K713" i="80"/>
  <c r="D720" i="73"/>
  <c r="F719" i="73"/>
  <c r="C719" i="73"/>
  <c r="I696" i="73"/>
  <c r="G697" i="73"/>
  <c r="H697" i="73" s="1"/>
  <c r="B699" i="73"/>
  <c r="A699" i="73" s="1"/>
  <c r="I714" i="80"/>
  <c r="M714" i="80"/>
  <c r="H717" i="80"/>
  <c r="G717" i="80"/>
  <c r="F717" i="80"/>
  <c r="A716" i="80"/>
  <c r="D716" i="80" s="1"/>
  <c r="C718" i="80"/>
  <c r="E717" i="80"/>
  <c r="B717" i="80"/>
  <c r="E693" i="73"/>
  <c r="P713" i="80" l="1"/>
  <c r="J714" i="80"/>
  <c r="K714" i="80"/>
  <c r="L713" i="80"/>
  <c r="N714" i="80"/>
  <c r="O714" i="80"/>
  <c r="C720" i="73"/>
  <c r="D721" i="73"/>
  <c r="F720" i="73"/>
  <c r="G698" i="73"/>
  <c r="H698" i="73" s="1"/>
  <c r="B700" i="73"/>
  <c r="A700" i="73" s="1"/>
  <c r="I697" i="73"/>
  <c r="I715" i="80"/>
  <c r="M715" i="80"/>
  <c r="B718" i="80"/>
  <c r="H718" i="80"/>
  <c r="G718" i="80"/>
  <c r="F718" i="80"/>
  <c r="C719" i="80"/>
  <c r="E718" i="80"/>
  <c r="A717" i="80"/>
  <c r="D717" i="80" s="1"/>
  <c r="E694" i="73"/>
  <c r="J715" i="80" l="1"/>
  <c r="K715" i="80"/>
  <c r="P714" i="80"/>
  <c r="O715" i="80"/>
  <c r="N715" i="80"/>
  <c r="L714" i="80"/>
  <c r="D722" i="73"/>
  <c r="F721" i="73"/>
  <c r="I698" i="73"/>
  <c r="C721" i="73"/>
  <c r="C722" i="73" s="1"/>
  <c r="G699" i="73"/>
  <c r="H699" i="73" s="1"/>
  <c r="B701" i="73"/>
  <c r="A701" i="73" s="1"/>
  <c r="I716" i="80"/>
  <c r="M716" i="80"/>
  <c r="H719" i="80"/>
  <c r="G719" i="80"/>
  <c r="F719" i="80"/>
  <c r="A718" i="80"/>
  <c r="D718" i="80" s="1"/>
  <c r="C720" i="80"/>
  <c r="E719" i="80"/>
  <c r="B719" i="80"/>
  <c r="E695" i="73"/>
  <c r="P715" i="80" l="1"/>
  <c r="L715" i="80"/>
  <c r="O716" i="80"/>
  <c r="N716" i="80"/>
  <c r="J716" i="80"/>
  <c r="K716" i="80"/>
  <c r="D723" i="73"/>
  <c r="F722" i="73"/>
  <c r="B702" i="73"/>
  <c r="A702" i="73" s="1"/>
  <c r="G700" i="73"/>
  <c r="H700" i="73" s="1"/>
  <c r="I699" i="73"/>
  <c r="I717" i="80"/>
  <c r="M717" i="80"/>
  <c r="B720" i="80"/>
  <c r="H720" i="80"/>
  <c r="G720" i="80"/>
  <c r="F720" i="80"/>
  <c r="C721" i="80"/>
  <c r="E720" i="80"/>
  <c r="A719" i="80"/>
  <c r="D719" i="80" s="1"/>
  <c r="E696" i="73"/>
  <c r="P716" i="80" l="1"/>
  <c r="J717" i="80"/>
  <c r="K717" i="80"/>
  <c r="O717" i="80"/>
  <c r="N717" i="80"/>
  <c r="L716" i="80"/>
  <c r="I700" i="73"/>
  <c r="D724" i="73"/>
  <c r="F723" i="73"/>
  <c r="C723" i="73"/>
  <c r="C724" i="73" s="1"/>
  <c r="G701" i="73"/>
  <c r="H701" i="73" s="1"/>
  <c r="B703" i="73"/>
  <c r="A703" i="73" s="1"/>
  <c r="I718" i="80"/>
  <c r="M718" i="80"/>
  <c r="G721" i="80"/>
  <c r="H721" i="80"/>
  <c r="F721" i="80"/>
  <c r="A720" i="80"/>
  <c r="D720" i="80" s="1"/>
  <c r="C722" i="80"/>
  <c r="E721" i="80"/>
  <c r="B721" i="80"/>
  <c r="E697" i="73"/>
  <c r="L717" i="80" l="1"/>
  <c r="O718" i="80"/>
  <c r="N718" i="80"/>
  <c r="J718" i="80"/>
  <c r="K718" i="80"/>
  <c r="P717" i="80"/>
  <c r="D725" i="73"/>
  <c r="F724" i="73"/>
  <c r="G702" i="73"/>
  <c r="H702" i="73" s="1"/>
  <c r="B704" i="73"/>
  <c r="A704" i="73" s="1"/>
  <c r="I701" i="73"/>
  <c r="I719" i="80"/>
  <c r="M719" i="80"/>
  <c r="B722" i="80"/>
  <c r="H722" i="80"/>
  <c r="G722" i="80"/>
  <c r="F722" i="80"/>
  <c r="C723" i="80"/>
  <c r="E722" i="80"/>
  <c r="A721" i="80"/>
  <c r="D721" i="80" s="1"/>
  <c r="E698" i="73"/>
  <c r="L718" i="80" l="1"/>
  <c r="P718" i="80"/>
  <c r="J719" i="80"/>
  <c r="K719" i="80"/>
  <c r="N719" i="80"/>
  <c r="O719" i="80"/>
  <c r="D726" i="73"/>
  <c r="F725" i="73"/>
  <c r="C725" i="73"/>
  <c r="C726" i="73" s="1"/>
  <c r="I702" i="73"/>
  <c r="G703" i="73"/>
  <c r="H703" i="73" s="1"/>
  <c r="B705" i="73"/>
  <c r="A705" i="73" s="1"/>
  <c r="I720" i="80"/>
  <c r="M720" i="80"/>
  <c r="H723" i="80"/>
  <c r="G723" i="80"/>
  <c r="F723" i="80"/>
  <c r="C724" i="80"/>
  <c r="E723" i="80"/>
  <c r="A722" i="80"/>
  <c r="D722" i="80" s="1"/>
  <c r="B723" i="80"/>
  <c r="E699" i="73"/>
  <c r="L719" i="80" l="1"/>
  <c r="P719" i="80"/>
  <c r="J720" i="80"/>
  <c r="K720" i="80"/>
  <c r="N720" i="80"/>
  <c r="O720" i="80"/>
  <c r="D727" i="73"/>
  <c r="F726" i="73"/>
  <c r="G704" i="73"/>
  <c r="H704" i="73" s="1"/>
  <c r="B706" i="73"/>
  <c r="A706" i="73" s="1"/>
  <c r="I703" i="73"/>
  <c r="I721" i="80"/>
  <c r="M721" i="80"/>
  <c r="B724" i="80"/>
  <c r="H724" i="80"/>
  <c r="G724" i="80"/>
  <c r="F724" i="80"/>
  <c r="A723" i="80"/>
  <c r="D723" i="80" s="1"/>
  <c r="C725" i="80"/>
  <c r="E724" i="80"/>
  <c r="E700" i="73"/>
  <c r="L720" i="80" l="1"/>
  <c r="P720" i="80"/>
  <c r="J721" i="80"/>
  <c r="K721" i="80"/>
  <c r="N721" i="80"/>
  <c r="O721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H725" i="80"/>
  <c r="G725" i="80"/>
  <c r="F725" i="80"/>
  <c r="C726" i="80"/>
  <c r="E725" i="80"/>
  <c r="A724" i="80"/>
  <c r="D724" i="80" s="1"/>
  <c r="B725" i="80"/>
  <c r="E701" i="73"/>
  <c r="L721" i="80" l="1"/>
  <c r="P721" i="80"/>
  <c r="K722" i="80"/>
  <c r="J722" i="80"/>
  <c r="N722" i="80"/>
  <c r="O722" i="80"/>
  <c r="D729" i="73"/>
  <c r="F728" i="73"/>
  <c r="B708" i="73"/>
  <c r="A708" i="73" s="1"/>
  <c r="G706" i="73"/>
  <c r="H706" i="73" s="1"/>
  <c r="I705" i="73"/>
  <c r="I723" i="80"/>
  <c r="M723" i="80"/>
  <c r="B726" i="80"/>
  <c r="H726" i="80"/>
  <c r="G726" i="80"/>
  <c r="F726" i="80"/>
  <c r="A725" i="80"/>
  <c r="D725" i="80" s="1"/>
  <c r="C727" i="80"/>
  <c r="E726" i="80"/>
  <c r="E702" i="73"/>
  <c r="L722" i="80" l="1"/>
  <c r="J723" i="80"/>
  <c r="K723" i="80"/>
  <c r="N723" i="80"/>
  <c r="O723" i="80"/>
  <c r="P722" i="80"/>
  <c r="D730" i="73"/>
  <c r="F729" i="73"/>
  <c r="C729" i="73"/>
  <c r="C730" i="73" s="1"/>
  <c r="I706" i="73"/>
  <c r="G707" i="73"/>
  <c r="H707" i="73" s="1"/>
  <c r="B709" i="73"/>
  <c r="A709" i="73" s="1"/>
  <c r="I724" i="80"/>
  <c r="M724" i="80"/>
  <c r="H727" i="80"/>
  <c r="G727" i="80"/>
  <c r="F727" i="80"/>
  <c r="A726" i="80"/>
  <c r="D726" i="80" s="1"/>
  <c r="C728" i="80"/>
  <c r="E727" i="80"/>
  <c r="B727" i="80"/>
  <c r="E703" i="73"/>
  <c r="N724" i="80" l="1"/>
  <c r="O724" i="80"/>
  <c r="L723" i="80"/>
  <c r="P723" i="80"/>
  <c r="J724" i="80"/>
  <c r="K724" i="80"/>
  <c r="D731" i="73"/>
  <c r="F730" i="73"/>
  <c r="B710" i="73"/>
  <c r="A710" i="73" s="1"/>
  <c r="I707" i="73"/>
  <c r="G708" i="73"/>
  <c r="H708" i="73" s="1"/>
  <c r="I725" i="80"/>
  <c r="M725" i="80"/>
  <c r="B728" i="80"/>
  <c r="H728" i="80"/>
  <c r="G728" i="80"/>
  <c r="F728" i="80"/>
  <c r="C729" i="80"/>
  <c r="E728" i="80"/>
  <c r="A727" i="80"/>
  <c r="D727" i="80" s="1"/>
  <c r="E704" i="73"/>
  <c r="L724" i="80" l="1"/>
  <c r="P724" i="80"/>
  <c r="J725" i="80"/>
  <c r="K725" i="80"/>
  <c r="O725" i="80"/>
  <c r="N725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H729" i="80"/>
  <c r="G729" i="80"/>
  <c r="F729" i="80"/>
  <c r="C730" i="80"/>
  <c r="E729" i="80"/>
  <c r="A728" i="80"/>
  <c r="D728" i="80" s="1"/>
  <c r="B729" i="80"/>
  <c r="E705" i="73"/>
  <c r="P725" i="80" l="1"/>
  <c r="J726" i="80"/>
  <c r="K726" i="80"/>
  <c r="L725" i="80"/>
  <c r="N726" i="80"/>
  <c r="O726" i="80"/>
  <c r="I709" i="73"/>
  <c r="D733" i="73"/>
  <c r="F732" i="73"/>
  <c r="B712" i="73"/>
  <c r="A712" i="73" s="1"/>
  <c r="G710" i="73"/>
  <c r="H710" i="73" s="1"/>
  <c r="I727" i="80"/>
  <c r="M727" i="80"/>
  <c r="B730" i="80"/>
  <c r="H730" i="80"/>
  <c r="G730" i="80"/>
  <c r="F730" i="80"/>
  <c r="A729" i="80"/>
  <c r="D729" i="80" s="1"/>
  <c r="C731" i="80"/>
  <c r="E730" i="80"/>
  <c r="E706" i="73"/>
  <c r="L726" i="80" l="1"/>
  <c r="J727" i="80"/>
  <c r="K727" i="80"/>
  <c r="O727" i="80"/>
  <c r="N727" i="80"/>
  <c r="P726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I728" i="80"/>
  <c r="M728" i="80"/>
  <c r="H731" i="80"/>
  <c r="G731" i="80"/>
  <c r="F731" i="80"/>
  <c r="C732" i="80"/>
  <c r="E731" i="80"/>
  <c r="A730" i="80"/>
  <c r="D730" i="80" s="1"/>
  <c r="B731" i="80"/>
  <c r="E707" i="73"/>
  <c r="L727" i="80" l="1"/>
  <c r="K728" i="80"/>
  <c r="J728" i="80"/>
  <c r="O728" i="80"/>
  <c r="N728" i="80"/>
  <c r="P727" i="80"/>
  <c r="D735" i="73"/>
  <c r="F734" i="73"/>
  <c r="B714" i="73"/>
  <c r="A714" i="73" s="1"/>
  <c r="I711" i="73"/>
  <c r="I729" i="80"/>
  <c r="M729" i="80"/>
  <c r="B732" i="80"/>
  <c r="H732" i="80"/>
  <c r="G732" i="80"/>
  <c r="F732" i="80"/>
  <c r="A731" i="80"/>
  <c r="D731" i="80" s="1"/>
  <c r="C733" i="80"/>
  <c r="E732" i="80"/>
  <c r="E708" i="73"/>
  <c r="L728" i="80" l="1"/>
  <c r="P728" i="80"/>
  <c r="J729" i="80"/>
  <c r="K729" i="80"/>
  <c r="O729" i="80"/>
  <c r="N729" i="80"/>
  <c r="D736" i="73"/>
  <c r="F735" i="73"/>
  <c r="C735" i="73"/>
  <c r="G713" i="73"/>
  <c r="H713" i="73" s="1"/>
  <c r="B715" i="73"/>
  <c r="A715" i="73" s="1"/>
  <c r="G714" i="73"/>
  <c r="H714" i="73" s="1"/>
  <c r="I730" i="80"/>
  <c r="M730" i="80"/>
  <c r="H733" i="80"/>
  <c r="G733" i="80"/>
  <c r="F733" i="80"/>
  <c r="C734" i="80"/>
  <c r="E733" i="80"/>
  <c r="A732" i="80"/>
  <c r="D732" i="80" s="1"/>
  <c r="B733" i="80"/>
  <c r="E709" i="73"/>
  <c r="P729" i="80" l="1"/>
  <c r="L729" i="80"/>
  <c r="J730" i="80"/>
  <c r="K730" i="80"/>
  <c r="O730" i="80"/>
  <c r="N730" i="80"/>
  <c r="C736" i="73"/>
  <c r="D737" i="73"/>
  <c r="F736" i="73"/>
  <c r="I713" i="73"/>
  <c r="B716" i="73"/>
  <c r="A716" i="73" s="1"/>
  <c r="I731" i="80"/>
  <c r="M731" i="80"/>
  <c r="B734" i="80"/>
  <c r="H734" i="80"/>
  <c r="G734" i="80"/>
  <c r="F734" i="80"/>
  <c r="A733" i="80"/>
  <c r="D733" i="80" s="1"/>
  <c r="C735" i="80"/>
  <c r="E734" i="80"/>
  <c r="E710" i="73"/>
  <c r="L730" i="80" l="1"/>
  <c r="P730" i="80"/>
  <c r="J731" i="80"/>
  <c r="K731" i="80"/>
  <c r="N731" i="80"/>
  <c r="O731" i="80"/>
  <c r="D738" i="73"/>
  <c r="F737" i="73"/>
  <c r="C737" i="73"/>
  <c r="G715" i="73"/>
  <c r="H715" i="73" s="1"/>
  <c r="B717" i="73"/>
  <c r="A717" i="73" s="1"/>
  <c r="I732" i="80"/>
  <c r="M732" i="80"/>
  <c r="H735" i="80"/>
  <c r="F735" i="80"/>
  <c r="G735" i="80"/>
  <c r="A734" i="80"/>
  <c r="D734" i="80" s="1"/>
  <c r="C736" i="80"/>
  <c r="E735" i="80"/>
  <c r="B735" i="80"/>
  <c r="E711" i="73"/>
  <c r="L731" i="80" l="1"/>
  <c r="P731" i="80"/>
  <c r="O732" i="80"/>
  <c r="N732" i="80"/>
  <c r="J732" i="80"/>
  <c r="K732" i="80"/>
  <c r="C738" i="73"/>
  <c r="I715" i="73"/>
  <c r="D739" i="73"/>
  <c r="F738" i="73"/>
  <c r="G716" i="73"/>
  <c r="H716" i="73" s="1"/>
  <c r="B718" i="73"/>
  <c r="A718" i="73" s="1"/>
  <c r="I733" i="80"/>
  <c r="M733" i="80"/>
  <c r="H736" i="80"/>
  <c r="G736" i="80"/>
  <c r="F736" i="80"/>
  <c r="B736" i="80"/>
  <c r="C737" i="80"/>
  <c r="E736" i="80"/>
  <c r="A735" i="80"/>
  <c r="D735" i="80" s="1"/>
  <c r="E712" i="73"/>
  <c r="L732" i="80" l="1"/>
  <c r="P732" i="80"/>
  <c r="K733" i="80"/>
  <c r="J733" i="80"/>
  <c r="N733" i="80"/>
  <c r="O733" i="80"/>
  <c r="D740" i="73"/>
  <c r="F739" i="73"/>
  <c r="C739" i="73"/>
  <c r="C740" i="73" s="1"/>
  <c r="I716" i="73"/>
  <c r="G717" i="73"/>
  <c r="H717" i="73" s="1"/>
  <c r="B719" i="73"/>
  <c r="A719" i="73" s="1"/>
  <c r="I734" i="80"/>
  <c r="M734" i="80"/>
  <c r="G737" i="80"/>
  <c r="H737" i="80"/>
  <c r="F737" i="80"/>
  <c r="C738" i="80"/>
  <c r="E737" i="80"/>
  <c r="A736" i="80"/>
  <c r="D736" i="80" s="1"/>
  <c r="B737" i="80"/>
  <c r="E713" i="73"/>
  <c r="L733" i="80" l="1"/>
  <c r="P733" i="80"/>
  <c r="J734" i="80"/>
  <c r="K734" i="80"/>
  <c r="O734" i="80"/>
  <c r="N734" i="80"/>
  <c r="D741" i="73"/>
  <c r="F740" i="73"/>
  <c r="B720" i="73"/>
  <c r="A720" i="73" s="1"/>
  <c r="G718" i="73"/>
  <c r="H718" i="73" s="1"/>
  <c r="I717" i="73"/>
  <c r="B738" i="80"/>
  <c r="I735" i="80"/>
  <c r="M735" i="80"/>
  <c r="H738" i="80"/>
  <c r="G738" i="80"/>
  <c r="F738" i="80"/>
  <c r="A737" i="80"/>
  <c r="D737" i="80" s="1"/>
  <c r="C739" i="80"/>
  <c r="E738" i="80"/>
  <c r="E714" i="73"/>
  <c r="L734" i="80" l="1"/>
  <c r="J735" i="80"/>
  <c r="K735" i="80"/>
  <c r="N735" i="80"/>
  <c r="O735" i="80"/>
  <c r="P734" i="80"/>
  <c r="D742" i="73"/>
  <c r="F741" i="73"/>
  <c r="C741" i="73"/>
  <c r="I718" i="73"/>
  <c r="G719" i="73"/>
  <c r="H719" i="73" s="1"/>
  <c r="B721" i="73"/>
  <c r="A721" i="73" s="1"/>
  <c r="I736" i="80"/>
  <c r="M736" i="80"/>
  <c r="H739" i="80"/>
  <c r="G739" i="80"/>
  <c r="F739" i="80"/>
  <c r="C740" i="80"/>
  <c r="E739" i="80"/>
  <c r="A738" i="80"/>
  <c r="D738" i="80" s="1"/>
  <c r="B739" i="80"/>
  <c r="E715" i="73"/>
  <c r="L735" i="80" l="1"/>
  <c r="J736" i="80"/>
  <c r="K736" i="80"/>
  <c r="P735" i="80"/>
  <c r="O736" i="80"/>
  <c r="N736" i="80"/>
  <c r="C742" i="73"/>
  <c r="D743" i="73"/>
  <c r="F742" i="73"/>
  <c r="I719" i="73"/>
  <c r="G720" i="73"/>
  <c r="H720" i="73" s="1"/>
  <c r="I720" i="73"/>
  <c r="B722" i="73"/>
  <c r="A722" i="73" s="1"/>
  <c r="I737" i="80"/>
  <c r="M737" i="80"/>
  <c r="B740" i="80"/>
  <c r="H740" i="80"/>
  <c r="G740" i="80"/>
  <c r="F740" i="80"/>
  <c r="A739" i="80"/>
  <c r="D739" i="80" s="1"/>
  <c r="C741" i="80"/>
  <c r="E740" i="80"/>
  <c r="E716" i="73"/>
  <c r="L736" i="80" l="1"/>
  <c r="P736" i="80"/>
  <c r="J737" i="80"/>
  <c r="K737" i="80"/>
  <c r="N737" i="80"/>
  <c r="O737" i="80"/>
  <c r="D744" i="73"/>
  <c r="F743" i="73"/>
  <c r="C743" i="73"/>
  <c r="G721" i="73"/>
  <c r="H721" i="73" s="1"/>
  <c r="B723" i="73"/>
  <c r="A723" i="73" s="1"/>
  <c r="I738" i="80"/>
  <c r="M738" i="80"/>
  <c r="H741" i="80"/>
  <c r="G741" i="80"/>
  <c r="F741" i="80"/>
  <c r="A740" i="80"/>
  <c r="D740" i="80" s="1"/>
  <c r="C742" i="80"/>
  <c r="E741" i="80"/>
  <c r="B741" i="80"/>
  <c r="E717" i="73"/>
  <c r="L737" i="80" l="1"/>
  <c r="P737" i="80"/>
  <c r="K738" i="80"/>
  <c r="J738" i="80"/>
  <c r="O738" i="80"/>
  <c r="N738" i="80"/>
  <c r="C744" i="73"/>
  <c r="D745" i="73"/>
  <c r="F744" i="73"/>
  <c r="I721" i="73"/>
  <c r="G722" i="73"/>
  <c r="H722" i="73" s="1"/>
  <c r="B724" i="73"/>
  <c r="A724" i="73" s="1"/>
  <c r="I739" i="80"/>
  <c r="M739" i="80"/>
  <c r="H742" i="80"/>
  <c r="G742" i="80"/>
  <c r="F742" i="80"/>
  <c r="B742" i="80"/>
  <c r="C743" i="80"/>
  <c r="E742" i="80"/>
  <c r="A741" i="80"/>
  <c r="D741" i="80" s="1"/>
  <c r="E718" i="73"/>
  <c r="L738" i="80" l="1"/>
  <c r="K739" i="80"/>
  <c r="J739" i="80"/>
  <c r="O739" i="80"/>
  <c r="N739" i="80"/>
  <c r="P738" i="80"/>
  <c r="I722" i="73"/>
  <c r="D746" i="73"/>
  <c r="F745" i="73"/>
  <c r="C745" i="73"/>
  <c r="C746" i="73" s="1"/>
  <c r="G723" i="73"/>
  <c r="H723" i="73" s="1"/>
  <c r="B725" i="73"/>
  <c r="A725" i="73" s="1"/>
  <c r="I740" i="80"/>
  <c r="M740" i="80"/>
  <c r="H743" i="80"/>
  <c r="G743" i="80"/>
  <c r="F743" i="80"/>
  <c r="A742" i="80"/>
  <c r="D742" i="80" s="1"/>
  <c r="C744" i="80"/>
  <c r="E743" i="80"/>
  <c r="B743" i="80"/>
  <c r="E719" i="73"/>
  <c r="L739" i="80" l="1"/>
  <c r="P739" i="80"/>
  <c r="J740" i="80"/>
  <c r="K740" i="80"/>
  <c r="N740" i="80"/>
  <c r="O740" i="80"/>
  <c r="D747" i="73"/>
  <c r="F746" i="73"/>
  <c r="G724" i="73"/>
  <c r="H724" i="73" s="1"/>
  <c r="B726" i="73"/>
  <c r="A726" i="73" s="1"/>
  <c r="I723" i="73"/>
  <c r="I741" i="80"/>
  <c r="M741" i="80"/>
  <c r="B744" i="80"/>
  <c r="H744" i="80"/>
  <c r="G744" i="80"/>
  <c r="F744" i="80"/>
  <c r="C745" i="80"/>
  <c r="E744" i="80"/>
  <c r="A743" i="80"/>
  <c r="D743" i="80" s="1"/>
  <c r="E720" i="73"/>
  <c r="L740" i="80" l="1"/>
  <c r="J741" i="80"/>
  <c r="K741" i="80"/>
  <c r="N741" i="80"/>
  <c r="O741" i="80"/>
  <c r="P740" i="80"/>
  <c r="D748" i="73"/>
  <c r="F747" i="73"/>
  <c r="C747" i="73"/>
  <c r="I724" i="73"/>
  <c r="G725" i="73"/>
  <c r="H725" i="73" s="1"/>
  <c r="B727" i="73"/>
  <c r="A727" i="73" s="1"/>
  <c r="I742" i="80"/>
  <c r="M742" i="80"/>
  <c r="H745" i="80"/>
  <c r="G745" i="80"/>
  <c r="F745" i="80"/>
  <c r="A744" i="80"/>
  <c r="D744" i="80" s="1"/>
  <c r="C746" i="80"/>
  <c r="E745" i="80"/>
  <c r="B745" i="80"/>
  <c r="E721" i="73"/>
  <c r="L741" i="80" l="1"/>
  <c r="P741" i="80"/>
  <c r="K742" i="80"/>
  <c r="J742" i="80"/>
  <c r="O742" i="80"/>
  <c r="N742" i="80"/>
  <c r="C748" i="73"/>
  <c r="I725" i="73"/>
  <c r="D749" i="73"/>
  <c r="F748" i="73"/>
  <c r="G726" i="73"/>
  <c r="H726" i="73" s="1"/>
  <c r="B728" i="73"/>
  <c r="A728" i="73" s="1"/>
  <c r="I743" i="80"/>
  <c r="M743" i="80"/>
  <c r="B746" i="80"/>
  <c r="H746" i="80"/>
  <c r="G746" i="80"/>
  <c r="F746" i="80"/>
  <c r="C747" i="80"/>
  <c r="E746" i="80"/>
  <c r="A745" i="80"/>
  <c r="D745" i="80" s="1"/>
  <c r="E722" i="73"/>
  <c r="L742" i="80" l="1"/>
  <c r="P742" i="80"/>
  <c r="N743" i="80"/>
  <c r="O743" i="80"/>
  <c r="J743" i="80"/>
  <c r="K743" i="80"/>
  <c r="D750" i="73"/>
  <c r="F749" i="73"/>
  <c r="C749" i="73"/>
  <c r="C750" i="73" s="1"/>
  <c r="I726" i="73"/>
  <c r="G727" i="73"/>
  <c r="H727" i="73" s="1"/>
  <c r="B729" i="73"/>
  <c r="A729" i="73" s="1"/>
  <c r="I744" i="80"/>
  <c r="M744" i="80"/>
  <c r="H747" i="80"/>
  <c r="G747" i="80"/>
  <c r="F747" i="80"/>
  <c r="A746" i="80"/>
  <c r="D746" i="80" s="1"/>
  <c r="C748" i="80"/>
  <c r="E747" i="80"/>
  <c r="B747" i="80"/>
  <c r="E723" i="73"/>
  <c r="P743" i="80" l="1"/>
  <c r="J744" i="80"/>
  <c r="K744" i="80"/>
  <c r="L743" i="80"/>
  <c r="N744" i="80"/>
  <c r="O744" i="80"/>
  <c r="I727" i="73"/>
  <c r="D751" i="73"/>
  <c r="F750" i="73"/>
  <c r="G728" i="73"/>
  <c r="H728" i="73" s="1"/>
  <c r="B730" i="73"/>
  <c r="A730" i="73" s="1"/>
  <c r="I745" i="80"/>
  <c r="M745" i="80"/>
  <c r="B748" i="80"/>
  <c r="H748" i="80"/>
  <c r="G748" i="80"/>
  <c r="F748" i="80"/>
  <c r="C749" i="80"/>
  <c r="E748" i="80"/>
  <c r="A747" i="80"/>
  <c r="D747" i="80" s="1"/>
  <c r="E724" i="73"/>
  <c r="L744" i="80" l="1"/>
  <c r="O745" i="80"/>
  <c r="N745" i="80"/>
  <c r="P744" i="80"/>
  <c r="J745" i="80"/>
  <c r="K745" i="80"/>
  <c r="D752" i="73"/>
  <c r="F751" i="73"/>
  <c r="C751" i="73"/>
  <c r="C752" i="73" s="1"/>
  <c r="I728" i="73"/>
  <c r="B731" i="73"/>
  <c r="A731" i="73" s="1"/>
  <c r="G729" i="73"/>
  <c r="H729" i="73" s="1"/>
  <c r="I746" i="80"/>
  <c r="M746" i="80"/>
  <c r="H749" i="80"/>
  <c r="G749" i="80"/>
  <c r="F749" i="80"/>
  <c r="A748" i="80"/>
  <c r="D748" i="80" s="1"/>
  <c r="C750" i="80"/>
  <c r="E749" i="80"/>
  <c r="B749" i="80"/>
  <c r="E725" i="73"/>
  <c r="P745" i="80" l="1"/>
  <c r="O746" i="80"/>
  <c r="N746" i="80"/>
  <c r="J746" i="80"/>
  <c r="K746" i="80"/>
  <c r="L745" i="80"/>
  <c r="D753" i="73"/>
  <c r="F752" i="73"/>
  <c r="I729" i="73"/>
  <c r="G730" i="73"/>
  <c r="H730" i="73" s="1"/>
  <c r="I730" i="73"/>
  <c r="B732" i="73"/>
  <c r="A732" i="73" s="1"/>
  <c r="I747" i="80"/>
  <c r="M747" i="80"/>
  <c r="B750" i="80"/>
  <c r="H750" i="80"/>
  <c r="G750" i="80"/>
  <c r="F750" i="80"/>
  <c r="C751" i="80"/>
  <c r="E750" i="80"/>
  <c r="A749" i="80"/>
  <c r="D749" i="80" s="1"/>
  <c r="E726" i="73"/>
  <c r="L746" i="80" l="1"/>
  <c r="P746" i="80"/>
  <c r="O747" i="80"/>
  <c r="N747" i="80"/>
  <c r="J747" i="80"/>
  <c r="K747" i="80"/>
  <c r="D754" i="73"/>
  <c r="F753" i="73"/>
  <c r="C753" i="73"/>
  <c r="B733" i="73"/>
  <c r="A733" i="73" s="1"/>
  <c r="G731" i="73"/>
  <c r="H731" i="73" s="1"/>
  <c r="I748" i="80"/>
  <c r="M748" i="80"/>
  <c r="H751" i="80"/>
  <c r="G751" i="80"/>
  <c r="F751" i="80"/>
  <c r="A750" i="80"/>
  <c r="D750" i="80" s="1"/>
  <c r="C752" i="80"/>
  <c r="E751" i="80"/>
  <c r="B751" i="80"/>
  <c r="E727" i="73"/>
  <c r="L747" i="80" l="1"/>
  <c r="P747" i="80"/>
  <c r="K748" i="80"/>
  <c r="J748" i="80"/>
  <c r="N748" i="80"/>
  <c r="O748" i="80"/>
  <c r="C754" i="73"/>
  <c r="D755" i="73"/>
  <c r="F754" i="73"/>
  <c r="I731" i="73"/>
  <c r="G732" i="73"/>
  <c r="H732" i="73" s="1"/>
  <c r="I732" i="73"/>
  <c r="B734" i="73"/>
  <c r="A734" i="73" s="1"/>
  <c r="I749" i="80"/>
  <c r="M749" i="80"/>
  <c r="B752" i="80"/>
  <c r="H752" i="80"/>
  <c r="G752" i="80"/>
  <c r="F752" i="80"/>
  <c r="C753" i="80"/>
  <c r="E752" i="80"/>
  <c r="A751" i="80"/>
  <c r="D751" i="80" s="1"/>
  <c r="E728" i="73"/>
  <c r="L748" i="80" l="1"/>
  <c r="P748" i="80"/>
  <c r="O749" i="80"/>
  <c r="N749" i="80"/>
  <c r="K749" i="80"/>
  <c r="J749" i="80"/>
  <c r="D756" i="73"/>
  <c r="F755" i="73"/>
  <c r="C755" i="73"/>
  <c r="G733" i="73"/>
  <c r="H733" i="73" s="1"/>
  <c r="B735" i="73"/>
  <c r="A735" i="73" s="1"/>
  <c r="I750" i="80"/>
  <c r="M750" i="80"/>
  <c r="H753" i="80"/>
  <c r="G753" i="80"/>
  <c r="F753" i="80"/>
  <c r="C754" i="80"/>
  <c r="E753" i="80"/>
  <c r="A752" i="80"/>
  <c r="D752" i="80" s="1"/>
  <c r="B753" i="80"/>
  <c r="E729" i="73"/>
  <c r="L749" i="80" l="1"/>
  <c r="P749" i="80"/>
  <c r="J750" i="80"/>
  <c r="K750" i="80"/>
  <c r="N750" i="80"/>
  <c r="O750" i="80"/>
  <c r="C756" i="73"/>
  <c r="D757" i="73"/>
  <c r="F756" i="73"/>
  <c r="I733" i="73"/>
  <c r="G734" i="73"/>
  <c r="H734" i="73" s="1"/>
  <c r="B736" i="73"/>
  <c r="A736" i="73" s="1"/>
  <c r="I751" i="80"/>
  <c r="M751" i="80"/>
  <c r="B754" i="80"/>
  <c r="H754" i="80"/>
  <c r="G754" i="80"/>
  <c r="F754" i="80"/>
  <c r="A753" i="80"/>
  <c r="D753" i="80" s="1"/>
  <c r="C755" i="80"/>
  <c r="E754" i="80"/>
  <c r="E730" i="73"/>
  <c r="L750" i="80" l="1"/>
  <c r="P750" i="80"/>
  <c r="K751" i="80"/>
  <c r="J751" i="80"/>
  <c r="O751" i="80"/>
  <c r="N751" i="80"/>
  <c r="D758" i="73"/>
  <c r="F757" i="73"/>
  <c r="C757" i="73"/>
  <c r="C758" i="73" s="1"/>
  <c r="I734" i="73"/>
  <c r="G735" i="73"/>
  <c r="H735" i="73" s="1"/>
  <c r="B737" i="73"/>
  <c r="A737" i="73" s="1"/>
  <c r="I752" i="80"/>
  <c r="M752" i="80"/>
  <c r="H755" i="80"/>
  <c r="G755" i="80"/>
  <c r="F755" i="80"/>
  <c r="C756" i="80"/>
  <c r="E755" i="80"/>
  <c r="A754" i="80"/>
  <c r="D754" i="80" s="1"/>
  <c r="B755" i="80"/>
  <c r="E731" i="73"/>
  <c r="L751" i="80" l="1"/>
  <c r="K752" i="80"/>
  <c r="J752" i="80"/>
  <c r="N752" i="80"/>
  <c r="O752" i="80"/>
  <c r="P751" i="80"/>
  <c r="I735" i="73"/>
  <c r="D759" i="73"/>
  <c r="F758" i="73"/>
  <c r="B738" i="73"/>
  <c r="A738" i="73" s="1"/>
  <c r="G736" i="73"/>
  <c r="H736" i="73" s="1"/>
  <c r="I753" i="80"/>
  <c r="M753" i="80"/>
  <c r="B756" i="80"/>
  <c r="H756" i="80"/>
  <c r="G756" i="80"/>
  <c r="F756" i="80"/>
  <c r="A755" i="80"/>
  <c r="D755" i="80" s="1"/>
  <c r="C757" i="80"/>
  <c r="E756" i="80"/>
  <c r="E732" i="73"/>
  <c r="L752" i="80" l="1"/>
  <c r="P752" i="80"/>
  <c r="J753" i="80"/>
  <c r="K753" i="80"/>
  <c r="N753" i="80"/>
  <c r="O753" i="80"/>
  <c r="D760" i="73"/>
  <c r="F759" i="73"/>
  <c r="C759" i="73"/>
  <c r="C760" i="73" s="1"/>
  <c r="I736" i="73"/>
  <c r="G737" i="73"/>
  <c r="H737" i="73" s="1"/>
  <c r="B739" i="73"/>
  <c r="A739" i="73" s="1"/>
  <c r="I754" i="80"/>
  <c r="M754" i="80"/>
  <c r="H757" i="80"/>
  <c r="G757" i="80"/>
  <c r="F757" i="80"/>
  <c r="C758" i="80"/>
  <c r="E757" i="80"/>
  <c r="A756" i="80"/>
  <c r="D756" i="80" s="1"/>
  <c r="B757" i="80"/>
  <c r="E733" i="73"/>
  <c r="L753" i="80" l="1"/>
  <c r="P753" i="80"/>
  <c r="J754" i="80"/>
  <c r="K754" i="80"/>
  <c r="O754" i="80"/>
  <c r="N754" i="80"/>
  <c r="I737" i="73"/>
  <c r="D761" i="73"/>
  <c r="F760" i="73"/>
  <c r="G738" i="73"/>
  <c r="H738" i="73" s="1"/>
  <c r="B740" i="73"/>
  <c r="A740" i="73" s="1"/>
  <c r="I755" i="80"/>
  <c r="M755" i="80"/>
  <c r="B758" i="80"/>
  <c r="H758" i="80"/>
  <c r="G758" i="80"/>
  <c r="F758" i="80"/>
  <c r="A757" i="80"/>
  <c r="D757" i="80" s="1"/>
  <c r="C759" i="80"/>
  <c r="E758" i="80"/>
  <c r="E734" i="73"/>
  <c r="L754" i="80" l="1"/>
  <c r="J755" i="80"/>
  <c r="K755" i="80"/>
  <c r="N755" i="80"/>
  <c r="O755" i="80"/>
  <c r="P754" i="80"/>
  <c r="D762" i="73"/>
  <c r="F761" i="73"/>
  <c r="C761" i="73"/>
  <c r="I738" i="73"/>
  <c r="B741" i="73"/>
  <c r="A741" i="73" s="1"/>
  <c r="G739" i="73"/>
  <c r="H739" i="73" s="1"/>
  <c r="I739" i="73"/>
  <c r="I756" i="80"/>
  <c r="M756" i="80"/>
  <c r="H759" i="80"/>
  <c r="G759" i="80"/>
  <c r="F759" i="80"/>
  <c r="C760" i="80"/>
  <c r="E759" i="80"/>
  <c r="A758" i="80"/>
  <c r="D758" i="80" s="1"/>
  <c r="B759" i="80"/>
  <c r="E735" i="73"/>
  <c r="L755" i="80" l="1"/>
  <c r="P755" i="80"/>
  <c r="K756" i="80"/>
  <c r="J756" i="80"/>
  <c r="O756" i="80"/>
  <c r="N756" i="80"/>
  <c r="C762" i="73"/>
  <c r="D763" i="73"/>
  <c r="F762" i="73"/>
  <c r="G740" i="73"/>
  <c r="H740" i="73" s="1"/>
  <c r="B742" i="73"/>
  <c r="A742" i="73" s="1"/>
  <c r="I757" i="80"/>
  <c r="M757" i="80"/>
  <c r="B760" i="80"/>
  <c r="H760" i="80"/>
  <c r="G760" i="80"/>
  <c r="F760" i="80"/>
  <c r="A759" i="80"/>
  <c r="D759" i="80" s="1"/>
  <c r="C761" i="80"/>
  <c r="E760" i="80"/>
  <c r="E736" i="73"/>
  <c r="L756" i="80" l="1"/>
  <c r="J757" i="80"/>
  <c r="K757" i="80"/>
  <c r="O757" i="80"/>
  <c r="N757" i="80"/>
  <c r="P756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H761" i="80"/>
  <c r="G761" i="80"/>
  <c r="F761" i="80"/>
  <c r="C762" i="80"/>
  <c r="E761" i="80"/>
  <c r="A760" i="80"/>
  <c r="D760" i="80" s="1"/>
  <c r="B761" i="80"/>
  <c r="E737" i="73"/>
  <c r="L757" i="80" l="1"/>
  <c r="J758" i="80"/>
  <c r="K758" i="80"/>
  <c r="N758" i="80"/>
  <c r="O758" i="80"/>
  <c r="P757" i="80"/>
  <c r="D765" i="73"/>
  <c r="F764" i="73"/>
  <c r="B744" i="73"/>
  <c r="A744" i="73" s="1"/>
  <c r="G742" i="73"/>
  <c r="H742" i="73" s="1"/>
  <c r="I741" i="73"/>
  <c r="I759" i="80"/>
  <c r="M759" i="80"/>
  <c r="B762" i="80"/>
  <c r="H762" i="80"/>
  <c r="G762" i="80"/>
  <c r="F762" i="80"/>
  <c r="A761" i="80"/>
  <c r="D761" i="80" s="1"/>
  <c r="C763" i="80"/>
  <c r="E762" i="80"/>
  <c r="E738" i="73"/>
  <c r="L758" i="80" l="1"/>
  <c r="P758" i="80"/>
  <c r="J759" i="80"/>
  <c r="K759" i="80"/>
  <c r="O759" i="80"/>
  <c r="N759" i="80"/>
  <c r="D766" i="73"/>
  <c r="F765" i="73"/>
  <c r="C765" i="73"/>
  <c r="C766" i="73" s="1"/>
  <c r="I742" i="73"/>
  <c r="G743" i="73"/>
  <c r="H743" i="73" s="1"/>
  <c r="B745" i="73"/>
  <c r="A745" i="73" s="1"/>
  <c r="I760" i="80"/>
  <c r="M760" i="80"/>
  <c r="H763" i="80"/>
  <c r="G763" i="80"/>
  <c r="F763" i="80"/>
  <c r="C764" i="80"/>
  <c r="E763" i="80"/>
  <c r="A762" i="80"/>
  <c r="D762" i="80" s="1"/>
  <c r="B763" i="80"/>
  <c r="E739" i="73"/>
  <c r="L759" i="80" l="1"/>
  <c r="P759" i="80"/>
  <c r="J760" i="80"/>
  <c r="K760" i="80"/>
  <c r="N760" i="80"/>
  <c r="O760" i="80"/>
  <c r="I743" i="73"/>
  <c r="D767" i="73"/>
  <c r="F766" i="73"/>
  <c r="G744" i="73"/>
  <c r="H744" i="73" s="1"/>
  <c r="B746" i="73"/>
  <c r="A746" i="73" s="1"/>
  <c r="I761" i="80"/>
  <c r="M761" i="80"/>
  <c r="B764" i="80"/>
  <c r="H764" i="80"/>
  <c r="G764" i="80"/>
  <c r="F764" i="80"/>
  <c r="A763" i="80"/>
  <c r="D763" i="80" s="1"/>
  <c r="C765" i="80"/>
  <c r="E764" i="80"/>
  <c r="E740" i="73"/>
  <c r="L760" i="80" l="1"/>
  <c r="P760" i="80"/>
  <c r="J761" i="80"/>
  <c r="K761" i="80"/>
  <c r="O761" i="80"/>
  <c r="N761" i="80"/>
  <c r="D768" i="73"/>
  <c r="F767" i="73"/>
  <c r="C767" i="73"/>
  <c r="C768" i="73" s="1"/>
  <c r="I744" i="73"/>
  <c r="B747" i="73"/>
  <c r="A747" i="73" s="1"/>
  <c r="G745" i="73"/>
  <c r="H745" i="73" s="1"/>
  <c r="I745" i="73"/>
  <c r="I762" i="80"/>
  <c r="M762" i="80"/>
  <c r="H765" i="80"/>
  <c r="G765" i="80"/>
  <c r="F765" i="80"/>
  <c r="A764" i="80"/>
  <c r="D764" i="80" s="1"/>
  <c r="C766" i="80"/>
  <c r="E765" i="80"/>
  <c r="B765" i="80"/>
  <c r="E741" i="73"/>
  <c r="P761" i="80" l="1"/>
  <c r="L761" i="80"/>
  <c r="K762" i="80"/>
  <c r="J762" i="80"/>
  <c r="O762" i="80"/>
  <c r="N762" i="80"/>
  <c r="D769" i="73"/>
  <c r="F768" i="73"/>
  <c r="G746" i="73"/>
  <c r="H746" i="73" s="1"/>
  <c r="B748" i="73"/>
  <c r="A748" i="73" s="1"/>
  <c r="I763" i="80"/>
  <c r="M763" i="80"/>
  <c r="H766" i="80"/>
  <c r="G766" i="80"/>
  <c r="F766" i="80"/>
  <c r="B766" i="80"/>
  <c r="C767" i="80"/>
  <c r="E766" i="80"/>
  <c r="A765" i="80"/>
  <c r="D765" i="80" s="1"/>
  <c r="E742" i="73"/>
  <c r="L762" i="80" l="1"/>
  <c r="P762" i="80"/>
  <c r="K763" i="80"/>
  <c r="J763" i="80"/>
  <c r="N763" i="80"/>
  <c r="O763" i="80"/>
  <c r="D770" i="73"/>
  <c r="F769" i="73"/>
  <c r="C769" i="73"/>
  <c r="C770" i="73" s="1"/>
  <c r="G747" i="73"/>
  <c r="H747" i="73" s="1"/>
  <c r="B749" i="73"/>
  <c r="A749" i="73" s="1"/>
  <c r="I746" i="73"/>
  <c r="I764" i="80"/>
  <c r="M764" i="80"/>
  <c r="H767" i="80"/>
  <c r="G767" i="80"/>
  <c r="F767" i="80"/>
  <c r="A766" i="80"/>
  <c r="D766" i="80" s="1"/>
  <c r="C768" i="80"/>
  <c r="E767" i="80"/>
  <c r="B767" i="80"/>
  <c r="E743" i="73"/>
  <c r="P763" i="80" l="1"/>
  <c r="L763" i="80"/>
  <c r="K764" i="80"/>
  <c r="J764" i="80"/>
  <c r="N764" i="80"/>
  <c r="O764" i="80"/>
  <c r="D771" i="73"/>
  <c r="F770" i="73"/>
  <c r="I747" i="73"/>
  <c r="G748" i="73"/>
  <c r="H748" i="73" s="1"/>
  <c r="B750" i="73"/>
  <c r="A750" i="73" s="1"/>
  <c r="I765" i="80"/>
  <c r="M765" i="80"/>
  <c r="B768" i="80"/>
  <c r="H768" i="80"/>
  <c r="G768" i="80"/>
  <c r="F768" i="80"/>
  <c r="C769" i="80"/>
  <c r="E768" i="80"/>
  <c r="A767" i="80"/>
  <c r="D767" i="80" s="1"/>
  <c r="E744" i="73"/>
  <c r="L764" i="80" l="1"/>
  <c r="J765" i="80"/>
  <c r="K765" i="80"/>
  <c r="N765" i="80"/>
  <c r="O765" i="80"/>
  <c r="P764" i="80"/>
  <c r="D772" i="73"/>
  <c r="F771" i="73"/>
  <c r="C771" i="73"/>
  <c r="B751" i="73"/>
  <c r="A751" i="73" s="1"/>
  <c r="G749" i="73"/>
  <c r="H749" i="73" s="1"/>
  <c r="I748" i="73"/>
  <c r="I766" i="80"/>
  <c r="M766" i="80"/>
  <c r="H769" i="80"/>
  <c r="G769" i="80"/>
  <c r="F769" i="80"/>
  <c r="A768" i="80"/>
  <c r="D768" i="80" s="1"/>
  <c r="C770" i="80"/>
  <c r="E769" i="80"/>
  <c r="B769" i="80"/>
  <c r="E745" i="73"/>
  <c r="L765" i="80" l="1"/>
  <c r="P765" i="80"/>
  <c r="N766" i="80"/>
  <c r="O766" i="80"/>
  <c r="J766" i="80"/>
  <c r="K766" i="80"/>
  <c r="C772" i="73"/>
  <c r="D773" i="73"/>
  <c r="F772" i="73"/>
  <c r="I749" i="73"/>
  <c r="G750" i="73"/>
  <c r="H750" i="73" s="1"/>
  <c r="I750" i="73"/>
  <c r="B752" i="73"/>
  <c r="A752" i="73" s="1"/>
  <c r="I767" i="80"/>
  <c r="M767" i="80"/>
  <c r="B770" i="80"/>
  <c r="H770" i="80"/>
  <c r="G770" i="80"/>
  <c r="F770" i="80"/>
  <c r="C771" i="80"/>
  <c r="E770" i="80"/>
  <c r="A769" i="80"/>
  <c r="D769" i="80" s="1"/>
  <c r="E746" i="73"/>
  <c r="P766" i="80" l="1"/>
  <c r="L766" i="80"/>
  <c r="J767" i="80"/>
  <c r="K767" i="80"/>
  <c r="N767" i="80"/>
  <c r="O767" i="80"/>
  <c r="D774" i="73"/>
  <c r="F773" i="73"/>
  <c r="C773" i="73"/>
  <c r="C774" i="73" s="1"/>
  <c r="G751" i="73"/>
  <c r="H751" i="73" s="1"/>
  <c r="B753" i="73"/>
  <c r="A753" i="73" s="1"/>
  <c r="I768" i="80"/>
  <c r="M768" i="80"/>
  <c r="H771" i="80"/>
  <c r="G771" i="80"/>
  <c r="F771" i="80"/>
  <c r="A770" i="80"/>
  <c r="D770" i="80" s="1"/>
  <c r="C772" i="80"/>
  <c r="E771" i="80"/>
  <c r="B771" i="80"/>
  <c r="E747" i="73"/>
  <c r="L767" i="80" l="1"/>
  <c r="P767" i="80"/>
  <c r="J768" i="80"/>
  <c r="K768" i="80"/>
  <c r="N768" i="80"/>
  <c r="O768" i="80"/>
  <c r="D775" i="73"/>
  <c r="C775" i="73" s="1"/>
  <c r="F774" i="73"/>
  <c r="I751" i="73"/>
  <c r="G752" i="73"/>
  <c r="H752" i="73" s="1"/>
  <c r="B754" i="73"/>
  <c r="A754" i="73" s="1"/>
  <c r="I769" i="80"/>
  <c r="M769" i="80"/>
  <c r="B772" i="80"/>
  <c r="H772" i="80"/>
  <c r="G772" i="80"/>
  <c r="F772" i="80"/>
  <c r="C773" i="80"/>
  <c r="E772" i="80"/>
  <c r="A771" i="80"/>
  <c r="D771" i="80" s="1"/>
  <c r="E748" i="73"/>
  <c r="L768" i="80" l="1"/>
  <c r="P768" i="80"/>
  <c r="K769" i="80"/>
  <c r="J769" i="80"/>
  <c r="O769" i="80"/>
  <c r="N769" i="80"/>
  <c r="D776" i="73"/>
  <c r="C776" i="73" s="1"/>
  <c r="F775" i="73"/>
  <c r="I752" i="73"/>
  <c r="B755" i="73"/>
  <c r="A755" i="73" s="1"/>
  <c r="G753" i="73"/>
  <c r="H753" i="73" s="1"/>
  <c r="I770" i="80"/>
  <c r="M770" i="80"/>
  <c r="H773" i="80"/>
  <c r="G773" i="80"/>
  <c r="F773" i="80"/>
  <c r="A772" i="80"/>
  <c r="D772" i="80" s="1"/>
  <c r="C774" i="80"/>
  <c r="E773" i="80"/>
  <c r="B773" i="80"/>
  <c r="E749" i="73"/>
  <c r="P769" i="80" l="1"/>
  <c r="L769" i="80"/>
  <c r="K770" i="80"/>
  <c r="J770" i="80"/>
  <c r="N770" i="80"/>
  <c r="O770" i="80"/>
  <c r="D777" i="73"/>
  <c r="C777" i="73" s="1"/>
  <c r="F776" i="73"/>
  <c r="I753" i="73"/>
  <c r="G754" i="73"/>
  <c r="H754" i="73" s="1"/>
  <c r="B756" i="73"/>
  <c r="A756" i="73" s="1"/>
  <c r="I771" i="80"/>
  <c r="M771" i="80"/>
  <c r="B774" i="80"/>
  <c r="H774" i="80"/>
  <c r="G774" i="80"/>
  <c r="F774" i="80"/>
  <c r="C775" i="80"/>
  <c r="E774" i="80"/>
  <c r="A773" i="80"/>
  <c r="D773" i="80" s="1"/>
  <c r="E750" i="73"/>
  <c r="L770" i="80" l="1"/>
  <c r="P770" i="80"/>
  <c r="K771" i="80"/>
  <c r="J771" i="80"/>
  <c r="O771" i="80"/>
  <c r="N771" i="80"/>
  <c r="D778" i="73"/>
  <c r="C778" i="73" s="1"/>
  <c r="F777" i="73"/>
  <c r="I754" i="73"/>
  <c r="B757" i="73"/>
  <c r="A757" i="73" s="1"/>
  <c r="G755" i="73"/>
  <c r="H755" i="73" s="1"/>
  <c r="I772" i="80"/>
  <c r="M772" i="80"/>
  <c r="H775" i="80"/>
  <c r="G775" i="80"/>
  <c r="F775" i="80"/>
  <c r="C776" i="80"/>
  <c r="E775" i="80"/>
  <c r="A774" i="80"/>
  <c r="D774" i="80" s="1"/>
  <c r="B775" i="80"/>
  <c r="E751" i="73"/>
  <c r="L771" i="80" l="1"/>
  <c r="K772" i="80"/>
  <c r="J772" i="80"/>
  <c r="O772" i="80"/>
  <c r="N772" i="80"/>
  <c r="P771" i="80"/>
  <c r="D779" i="73"/>
  <c r="F778" i="73"/>
  <c r="G756" i="73"/>
  <c r="H756" i="73" s="1"/>
  <c r="B758" i="73"/>
  <c r="A758" i="73" s="1"/>
  <c r="I755" i="73"/>
  <c r="I773" i="80"/>
  <c r="M773" i="80"/>
  <c r="H776" i="80"/>
  <c r="G776" i="80"/>
  <c r="F776" i="80"/>
  <c r="B776" i="80"/>
  <c r="A775" i="80"/>
  <c r="D775" i="80" s="1"/>
  <c r="C777" i="80"/>
  <c r="E776" i="80"/>
  <c r="E752" i="73"/>
  <c r="L772" i="80" l="1"/>
  <c r="P772" i="80"/>
  <c r="K773" i="80"/>
  <c r="J773" i="80"/>
  <c r="O773" i="80"/>
  <c r="N773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H777" i="80"/>
  <c r="G777" i="80"/>
  <c r="F777" i="80"/>
  <c r="C778" i="80"/>
  <c r="E777" i="80"/>
  <c r="A776" i="80"/>
  <c r="D776" i="80" s="1"/>
  <c r="B777" i="80"/>
  <c r="E753" i="73"/>
  <c r="P773" i="80" l="1"/>
  <c r="L773" i="80"/>
  <c r="J774" i="80"/>
  <c r="K774" i="80"/>
  <c r="O774" i="80"/>
  <c r="N774" i="80"/>
  <c r="D781" i="73"/>
  <c r="F780" i="73"/>
  <c r="I757" i="73"/>
  <c r="G758" i="73"/>
  <c r="H758" i="73" s="1"/>
  <c r="B760" i="73"/>
  <c r="A760" i="73" s="1"/>
  <c r="I775" i="80"/>
  <c r="M775" i="80"/>
  <c r="H778" i="80"/>
  <c r="G778" i="80"/>
  <c r="F778" i="80"/>
  <c r="B778" i="80"/>
  <c r="A777" i="80"/>
  <c r="D777" i="80" s="1"/>
  <c r="C779" i="80"/>
  <c r="E778" i="80"/>
  <c r="E754" i="73"/>
  <c r="L774" i="80" l="1"/>
  <c r="P774" i="80"/>
  <c r="J775" i="80"/>
  <c r="K775" i="80"/>
  <c r="N775" i="80"/>
  <c r="O775" i="80"/>
  <c r="D782" i="73"/>
  <c r="F781" i="73"/>
  <c r="C781" i="73"/>
  <c r="C782" i="73" s="1"/>
  <c r="I758" i="73"/>
  <c r="G759" i="73"/>
  <c r="H759" i="73" s="1"/>
  <c r="B761" i="73"/>
  <c r="A761" i="73" s="1"/>
  <c r="I776" i="80"/>
  <c r="M776" i="80"/>
  <c r="H779" i="80"/>
  <c r="G779" i="80"/>
  <c r="F779" i="80"/>
  <c r="A778" i="80"/>
  <c r="D778" i="80" s="1"/>
  <c r="C780" i="80"/>
  <c r="E779" i="80"/>
  <c r="B779" i="80"/>
  <c r="E755" i="73"/>
  <c r="L775" i="80" l="1"/>
  <c r="K776" i="80"/>
  <c r="J776" i="80"/>
  <c r="P775" i="80"/>
  <c r="O776" i="80"/>
  <c r="N776" i="80"/>
  <c r="D783" i="73"/>
  <c r="F782" i="73"/>
  <c r="I759" i="73"/>
  <c r="G760" i="73"/>
  <c r="H760" i="73" s="1"/>
  <c r="I760" i="73"/>
  <c r="B762" i="73"/>
  <c r="A762" i="73" s="1"/>
  <c r="I777" i="80"/>
  <c r="M777" i="80"/>
  <c r="H780" i="80"/>
  <c r="G780" i="80"/>
  <c r="F780" i="80"/>
  <c r="B780" i="80"/>
  <c r="C781" i="80"/>
  <c r="E780" i="80"/>
  <c r="A779" i="80"/>
  <c r="D779" i="80" s="1"/>
  <c r="E756" i="73"/>
  <c r="P776" i="80" l="1"/>
  <c r="J777" i="80"/>
  <c r="K777" i="80"/>
  <c r="N777" i="80"/>
  <c r="O777" i="80"/>
  <c r="L776" i="80"/>
  <c r="D784" i="73"/>
  <c r="F783" i="73"/>
  <c r="C783" i="73"/>
  <c r="G761" i="73"/>
  <c r="H761" i="73" s="1"/>
  <c r="B763" i="73"/>
  <c r="A763" i="73" s="1"/>
  <c r="I778" i="80"/>
  <c r="M778" i="80"/>
  <c r="H781" i="80"/>
  <c r="G781" i="80"/>
  <c r="F781" i="80"/>
  <c r="A780" i="80"/>
  <c r="D780" i="80" s="1"/>
  <c r="C782" i="80"/>
  <c r="E781" i="80"/>
  <c r="B781" i="80"/>
  <c r="E757" i="73"/>
  <c r="L777" i="80" l="1"/>
  <c r="P777" i="80"/>
  <c r="J778" i="80"/>
  <c r="K778" i="80"/>
  <c r="N778" i="80"/>
  <c r="O778" i="80"/>
  <c r="C784" i="73"/>
  <c r="D785" i="73"/>
  <c r="F784" i="73"/>
  <c r="I761" i="73"/>
  <c r="G762" i="73"/>
  <c r="H762" i="73" s="1"/>
  <c r="I762" i="73"/>
  <c r="B764" i="73"/>
  <c r="A764" i="73" s="1"/>
  <c r="I779" i="80"/>
  <c r="M779" i="80"/>
  <c r="H782" i="80"/>
  <c r="G782" i="80"/>
  <c r="F782" i="80"/>
  <c r="B782" i="80"/>
  <c r="C783" i="80"/>
  <c r="E782" i="80"/>
  <c r="A781" i="80"/>
  <c r="D781" i="80" s="1"/>
  <c r="E758" i="73"/>
  <c r="L778" i="80" l="1"/>
  <c r="P778" i="80"/>
  <c r="N779" i="80"/>
  <c r="O779" i="80"/>
  <c r="J779" i="80"/>
  <c r="K779" i="80"/>
  <c r="D786" i="73"/>
  <c r="F785" i="73"/>
  <c r="C785" i="73"/>
  <c r="G763" i="73"/>
  <c r="H763" i="73" s="1"/>
  <c r="B765" i="73"/>
  <c r="A765" i="73" s="1"/>
  <c r="I780" i="80"/>
  <c r="M780" i="80"/>
  <c r="H783" i="80"/>
  <c r="G783" i="80"/>
  <c r="F783" i="80"/>
  <c r="C784" i="80"/>
  <c r="E783" i="80"/>
  <c r="A782" i="80"/>
  <c r="D782" i="80" s="1"/>
  <c r="B783" i="80"/>
  <c r="E759" i="73"/>
  <c r="J780" i="80" l="1"/>
  <c r="K780" i="80"/>
  <c r="P779" i="80"/>
  <c r="O780" i="80"/>
  <c r="N780" i="80"/>
  <c r="L779" i="80"/>
  <c r="C786" i="73"/>
  <c r="D787" i="73"/>
  <c r="F786" i="73"/>
  <c r="I763" i="73"/>
  <c r="B766" i="73"/>
  <c r="A766" i="73" s="1"/>
  <c r="G764" i="73"/>
  <c r="H764" i="73" s="1"/>
  <c r="I781" i="80"/>
  <c r="M781" i="80"/>
  <c r="H784" i="80"/>
  <c r="G784" i="80"/>
  <c r="F784" i="80"/>
  <c r="B784" i="80"/>
  <c r="A783" i="80"/>
  <c r="D783" i="80" s="1"/>
  <c r="C785" i="80"/>
  <c r="E784" i="80"/>
  <c r="E760" i="73"/>
  <c r="P780" i="80" l="1"/>
  <c r="L780" i="80"/>
  <c r="J781" i="80"/>
  <c r="K781" i="80"/>
  <c r="N781" i="80"/>
  <c r="O781" i="80"/>
  <c r="D788" i="73"/>
  <c r="F787" i="73"/>
  <c r="C787" i="73"/>
  <c r="C788" i="73" s="1"/>
  <c r="I764" i="73"/>
  <c r="G765" i="73"/>
  <c r="H765" i="73" s="1"/>
  <c r="B767" i="73"/>
  <c r="A767" i="73" s="1"/>
  <c r="I782" i="80"/>
  <c r="M782" i="80"/>
  <c r="G785" i="80"/>
  <c r="H785" i="80"/>
  <c r="F785" i="80"/>
  <c r="C786" i="80"/>
  <c r="E785" i="80"/>
  <c r="A784" i="80"/>
  <c r="D784" i="80" s="1"/>
  <c r="B785" i="80"/>
  <c r="E761" i="73"/>
  <c r="O782" i="80" l="1"/>
  <c r="N782" i="80"/>
  <c r="L781" i="80"/>
  <c r="J782" i="80"/>
  <c r="K782" i="80"/>
  <c r="P781" i="80"/>
  <c r="D789" i="73"/>
  <c r="F788" i="73"/>
  <c r="I765" i="73"/>
  <c r="G766" i="73"/>
  <c r="H766" i="73" s="1"/>
  <c r="I766" i="73"/>
  <c r="B768" i="73"/>
  <c r="A768" i="73" s="1"/>
  <c r="I783" i="80"/>
  <c r="M783" i="80"/>
  <c r="H786" i="80"/>
  <c r="G786" i="80"/>
  <c r="F786" i="80"/>
  <c r="B786" i="80"/>
  <c r="A785" i="80"/>
  <c r="D785" i="80" s="1"/>
  <c r="C787" i="80"/>
  <c r="E786" i="80"/>
  <c r="E762" i="73"/>
  <c r="L782" i="80" l="1"/>
  <c r="P782" i="80"/>
  <c r="J783" i="80"/>
  <c r="K783" i="80"/>
  <c r="N783" i="80"/>
  <c r="O783" i="80"/>
  <c r="D790" i="73"/>
  <c r="F789" i="73"/>
  <c r="C789" i="73"/>
  <c r="G767" i="73"/>
  <c r="H767" i="73" s="1"/>
  <c r="B769" i="73"/>
  <c r="A769" i="73" s="1"/>
  <c r="I784" i="80"/>
  <c r="M784" i="80"/>
  <c r="H787" i="80"/>
  <c r="G787" i="80"/>
  <c r="F787" i="80"/>
  <c r="A786" i="80"/>
  <c r="D786" i="80" s="1"/>
  <c r="C788" i="80"/>
  <c r="E787" i="80"/>
  <c r="B787" i="80"/>
  <c r="E763" i="73"/>
  <c r="L783" i="80" l="1"/>
  <c r="P783" i="80"/>
  <c r="J784" i="80"/>
  <c r="K784" i="80"/>
  <c r="N784" i="80"/>
  <c r="O784" i="80"/>
  <c r="C790" i="73"/>
  <c r="D791" i="73"/>
  <c r="F790" i="73"/>
  <c r="I767" i="73"/>
  <c r="G768" i="73"/>
  <c r="H768" i="73" s="1"/>
  <c r="B770" i="73"/>
  <c r="A770" i="73" s="1"/>
  <c r="I785" i="80"/>
  <c r="M785" i="80"/>
  <c r="B788" i="80"/>
  <c r="H788" i="80"/>
  <c r="G788" i="80"/>
  <c r="F788" i="80"/>
  <c r="C789" i="80"/>
  <c r="E788" i="80"/>
  <c r="A787" i="80"/>
  <c r="D787" i="80" s="1"/>
  <c r="E764" i="73"/>
  <c r="L784" i="80" l="1"/>
  <c r="K785" i="80"/>
  <c r="J785" i="80"/>
  <c r="P784" i="80"/>
  <c r="O785" i="80"/>
  <c r="N785" i="80"/>
  <c r="D792" i="73"/>
  <c r="F791" i="73"/>
  <c r="C791" i="73"/>
  <c r="C792" i="73" s="1"/>
  <c r="I768" i="73"/>
  <c r="G769" i="73"/>
  <c r="H769" i="73" s="1"/>
  <c r="B771" i="73"/>
  <c r="A771" i="73" s="1"/>
  <c r="I786" i="80"/>
  <c r="M786" i="80"/>
  <c r="H789" i="80"/>
  <c r="G789" i="80"/>
  <c r="F789" i="80"/>
  <c r="A788" i="80"/>
  <c r="D788" i="80" s="1"/>
  <c r="C790" i="80"/>
  <c r="E789" i="80"/>
  <c r="B789" i="80"/>
  <c r="E765" i="73"/>
  <c r="P785" i="80" l="1"/>
  <c r="N786" i="80"/>
  <c r="O786" i="80"/>
  <c r="J786" i="80"/>
  <c r="K786" i="80"/>
  <c r="L785" i="80"/>
  <c r="D793" i="73"/>
  <c r="F792" i="73"/>
  <c r="I769" i="73"/>
  <c r="G770" i="73"/>
  <c r="H770" i="73" s="1"/>
  <c r="B772" i="73"/>
  <c r="A772" i="73" s="1"/>
  <c r="I787" i="80"/>
  <c r="M787" i="80"/>
  <c r="H790" i="80"/>
  <c r="G790" i="80"/>
  <c r="F790" i="80"/>
  <c r="B790" i="80"/>
  <c r="C791" i="80"/>
  <c r="E790" i="80"/>
  <c r="A789" i="80"/>
  <c r="D789" i="80" s="1"/>
  <c r="E766" i="73"/>
  <c r="L786" i="80" l="1"/>
  <c r="P786" i="80"/>
  <c r="N787" i="80"/>
  <c r="O787" i="80"/>
  <c r="J787" i="80"/>
  <c r="K787" i="80"/>
  <c r="D794" i="73"/>
  <c r="F793" i="73"/>
  <c r="C793" i="73"/>
  <c r="C794" i="73" s="1"/>
  <c r="I770" i="73"/>
  <c r="G771" i="73"/>
  <c r="H771" i="73" s="1"/>
  <c r="B773" i="73"/>
  <c r="A773" i="73" s="1"/>
  <c r="I788" i="80"/>
  <c r="M788" i="80"/>
  <c r="H791" i="80"/>
  <c r="G791" i="80"/>
  <c r="F791" i="80"/>
  <c r="C792" i="80"/>
  <c r="E791" i="80"/>
  <c r="A790" i="80"/>
  <c r="D790" i="80" s="1"/>
  <c r="B791" i="80"/>
  <c r="E767" i="73"/>
  <c r="P787" i="80" l="1"/>
  <c r="L787" i="80"/>
  <c r="K788" i="80"/>
  <c r="J788" i="80"/>
  <c r="N788" i="80"/>
  <c r="O788" i="80"/>
  <c r="D795" i="73"/>
  <c r="F794" i="73"/>
  <c r="I771" i="73"/>
  <c r="G772" i="73"/>
  <c r="H772" i="73" s="1"/>
  <c r="I772" i="73"/>
  <c r="B774" i="73"/>
  <c r="A774" i="73" s="1"/>
  <c r="I789" i="80"/>
  <c r="M789" i="80"/>
  <c r="H792" i="80"/>
  <c r="G792" i="80"/>
  <c r="F792" i="80"/>
  <c r="B792" i="80"/>
  <c r="A791" i="80"/>
  <c r="D791" i="80" s="1"/>
  <c r="C793" i="80"/>
  <c r="E792" i="80"/>
  <c r="E768" i="73"/>
  <c r="L788" i="80" l="1"/>
  <c r="P788" i="80"/>
  <c r="J789" i="80"/>
  <c r="K789" i="80"/>
  <c r="O789" i="80"/>
  <c r="N789" i="80"/>
  <c r="D796" i="73"/>
  <c r="F795" i="73"/>
  <c r="C795" i="73"/>
  <c r="G773" i="73"/>
  <c r="H773" i="73" s="1"/>
  <c r="B775" i="73"/>
  <c r="A775" i="73" s="1"/>
  <c r="I790" i="80"/>
  <c r="M790" i="80"/>
  <c r="H793" i="80"/>
  <c r="G793" i="80"/>
  <c r="F793" i="80"/>
  <c r="C794" i="80"/>
  <c r="E793" i="80"/>
  <c r="A792" i="80"/>
  <c r="D792" i="80" s="1"/>
  <c r="B793" i="80"/>
  <c r="E769" i="73"/>
  <c r="L789" i="80" l="1"/>
  <c r="N790" i="80"/>
  <c r="O790" i="80"/>
  <c r="J790" i="80"/>
  <c r="K790" i="80"/>
  <c r="P789" i="80"/>
  <c r="C796" i="73"/>
  <c r="D797" i="73"/>
  <c r="F796" i="73"/>
  <c r="I773" i="73"/>
  <c r="G774" i="73"/>
  <c r="H774" i="73" s="1"/>
  <c r="I774" i="73"/>
  <c r="B776" i="73"/>
  <c r="A776" i="73" s="1"/>
  <c r="I791" i="80"/>
  <c r="M791" i="80"/>
  <c r="H794" i="80"/>
  <c r="G794" i="80"/>
  <c r="F794" i="80"/>
  <c r="B794" i="80"/>
  <c r="A793" i="80"/>
  <c r="D793" i="80" s="1"/>
  <c r="C795" i="80"/>
  <c r="E794" i="80"/>
  <c r="E770" i="73"/>
  <c r="K791" i="80" l="1"/>
  <c r="J791" i="80"/>
  <c r="P790" i="80"/>
  <c r="O791" i="80"/>
  <c r="N791" i="80"/>
  <c r="L790" i="80"/>
  <c r="D798" i="73"/>
  <c r="F797" i="73"/>
  <c r="C797" i="73"/>
  <c r="C798" i="73" s="1"/>
  <c r="G775" i="73"/>
  <c r="H775" i="73" s="1"/>
  <c r="B777" i="73"/>
  <c r="A777" i="73" s="1"/>
  <c r="I792" i="80"/>
  <c r="M792" i="80"/>
  <c r="H795" i="80"/>
  <c r="G795" i="80"/>
  <c r="F795" i="80"/>
  <c r="C796" i="80"/>
  <c r="E795" i="80"/>
  <c r="A794" i="80"/>
  <c r="D794" i="80" s="1"/>
  <c r="B795" i="80"/>
  <c r="E771" i="73"/>
  <c r="L791" i="80" l="1"/>
  <c r="P791" i="80"/>
  <c r="N792" i="80"/>
  <c r="O792" i="80"/>
  <c r="J792" i="80"/>
  <c r="K792" i="80"/>
  <c r="D799" i="73"/>
  <c r="F798" i="73"/>
  <c r="I775" i="73"/>
  <c r="G776" i="73"/>
  <c r="H776" i="73" s="1"/>
  <c r="I776" i="73"/>
  <c r="B778" i="73"/>
  <c r="A778" i="73" s="1"/>
  <c r="I793" i="80"/>
  <c r="M793" i="80"/>
  <c r="H796" i="80"/>
  <c r="G796" i="80"/>
  <c r="F796" i="80"/>
  <c r="B796" i="80"/>
  <c r="A795" i="80"/>
  <c r="D795" i="80" s="1"/>
  <c r="C797" i="80"/>
  <c r="E796" i="80"/>
  <c r="E772" i="73"/>
  <c r="P792" i="80" l="1"/>
  <c r="L792" i="80"/>
  <c r="J793" i="80"/>
  <c r="K793" i="80"/>
  <c r="N793" i="80"/>
  <c r="O793" i="80"/>
  <c r="D800" i="73"/>
  <c r="F799" i="73"/>
  <c r="C799" i="73"/>
  <c r="C800" i="73" s="1"/>
  <c r="G777" i="73"/>
  <c r="H777" i="73" s="1"/>
  <c r="B779" i="73"/>
  <c r="A779" i="73" s="1"/>
  <c r="I794" i="80"/>
  <c r="M794" i="80"/>
  <c r="H797" i="80"/>
  <c r="G797" i="80"/>
  <c r="F797" i="80"/>
  <c r="A796" i="80"/>
  <c r="D796" i="80" s="1"/>
  <c r="C798" i="80"/>
  <c r="E797" i="80"/>
  <c r="B797" i="80"/>
  <c r="E773" i="73"/>
  <c r="L793" i="80" l="1"/>
  <c r="P793" i="80"/>
  <c r="N794" i="80"/>
  <c r="O794" i="80"/>
  <c r="J794" i="80"/>
  <c r="K794" i="80"/>
  <c r="D801" i="73"/>
  <c r="F800" i="73"/>
  <c r="G778" i="73"/>
  <c r="H778" i="73" s="1"/>
  <c r="B780" i="73"/>
  <c r="A780" i="73" s="1"/>
  <c r="I777" i="73"/>
  <c r="I795" i="80"/>
  <c r="M795" i="80"/>
  <c r="H798" i="80"/>
  <c r="G798" i="80"/>
  <c r="F798" i="80"/>
  <c r="B798" i="80"/>
  <c r="C799" i="80"/>
  <c r="E798" i="80"/>
  <c r="A797" i="80"/>
  <c r="D797" i="80" s="1"/>
  <c r="E774" i="73"/>
  <c r="P794" i="80" l="1"/>
  <c r="K795" i="80"/>
  <c r="J795" i="80"/>
  <c r="N795" i="80"/>
  <c r="O795" i="80"/>
  <c r="L794" i="80"/>
  <c r="D802" i="73"/>
  <c r="F801" i="73"/>
  <c r="C801" i="73"/>
  <c r="C802" i="73" s="1"/>
  <c r="I778" i="73"/>
  <c r="G779" i="73"/>
  <c r="H779" i="73" s="1"/>
  <c r="B781" i="73"/>
  <c r="A781" i="73" s="1"/>
  <c r="I796" i="80"/>
  <c r="M796" i="80"/>
  <c r="H799" i="80"/>
  <c r="G799" i="80"/>
  <c r="F799" i="80"/>
  <c r="C800" i="80"/>
  <c r="E799" i="80"/>
  <c r="A798" i="80"/>
  <c r="D798" i="80" s="1"/>
  <c r="B799" i="80"/>
  <c r="E775" i="73"/>
  <c r="P795" i="80" l="1"/>
  <c r="K796" i="80"/>
  <c r="J796" i="80"/>
  <c r="N796" i="80"/>
  <c r="O796" i="80"/>
  <c r="L795" i="80"/>
  <c r="I779" i="73"/>
  <c r="D803" i="73"/>
  <c r="F802" i="73"/>
  <c r="G780" i="73"/>
  <c r="H780" i="73" s="1"/>
  <c r="B782" i="73"/>
  <c r="A782" i="73" s="1"/>
  <c r="I797" i="80"/>
  <c r="M797" i="80"/>
  <c r="H800" i="80"/>
  <c r="G800" i="80"/>
  <c r="F800" i="80"/>
  <c r="B800" i="80"/>
  <c r="A799" i="80"/>
  <c r="D799" i="80" s="1"/>
  <c r="C801" i="80"/>
  <c r="E800" i="80"/>
  <c r="E776" i="73"/>
  <c r="L796" i="80" l="1"/>
  <c r="P796" i="80"/>
  <c r="J797" i="80"/>
  <c r="K797" i="80"/>
  <c r="N797" i="80"/>
  <c r="O797" i="80"/>
  <c r="D804" i="73"/>
  <c r="F803" i="73"/>
  <c r="C803" i="73"/>
  <c r="C804" i="73" s="1"/>
  <c r="I780" i="73"/>
  <c r="G781" i="73"/>
  <c r="H781" i="73" s="1"/>
  <c r="B783" i="73"/>
  <c r="A783" i="73" s="1"/>
  <c r="I798" i="80"/>
  <c r="M798" i="80"/>
  <c r="G801" i="80"/>
  <c r="H801" i="80"/>
  <c r="F801" i="80"/>
  <c r="C802" i="80"/>
  <c r="E801" i="80"/>
  <c r="A800" i="80"/>
  <c r="D800" i="80" s="1"/>
  <c r="B801" i="80"/>
  <c r="E777" i="73"/>
  <c r="L797" i="80" l="1"/>
  <c r="J798" i="80"/>
  <c r="K798" i="80"/>
  <c r="O798" i="80"/>
  <c r="N798" i="80"/>
  <c r="P797" i="80"/>
  <c r="D805" i="73"/>
  <c r="F804" i="73"/>
  <c r="G782" i="73"/>
  <c r="H782" i="73" s="1"/>
  <c r="B784" i="73"/>
  <c r="A784" i="73" s="1"/>
  <c r="I781" i="73"/>
  <c r="I799" i="80"/>
  <c r="M799" i="80"/>
  <c r="H802" i="80"/>
  <c r="G802" i="80"/>
  <c r="F802" i="80"/>
  <c r="B802" i="80"/>
  <c r="A801" i="80"/>
  <c r="D801" i="80" s="1"/>
  <c r="C803" i="80"/>
  <c r="E802" i="80"/>
  <c r="E778" i="73"/>
  <c r="L798" i="80" l="1"/>
  <c r="P798" i="80"/>
  <c r="K799" i="80"/>
  <c r="J799" i="80"/>
  <c r="O799" i="80"/>
  <c r="N799" i="80"/>
  <c r="D806" i="73"/>
  <c r="F805" i="73"/>
  <c r="C805" i="73"/>
  <c r="C806" i="73" s="1"/>
  <c r="I782" i="73"/>
  <c r="G783" i="73"/>
  <c r="H783" i="73" s="1"/>
  <c r="B785" i="73"/>
  <c r="A785" i="73" s="1"/>
  <c r="I800" i="80"/>
  <c r="M800" i="80"/>
  <c r="H803" i="80"/>
  <c r="G803" i="80"/>
  <c r="F803" i="80"/>
  <c r="A802" i="80"/>
  <c r="D802" i="80" s="1"/>
  <c r="C804" i="80"/>
  <c r="E803" i="80"/>
  <c r="B803" i="80"/>
  <c r="E779" i="73"/>
  <c r="L799" i="80" l="1"/>
  <c r="P799" i="80"/>
  <c r="O800" i="80"/>
  <c r="N800" i="80"/>
  <c r="K800" i="80"/>
  <c r="J800" i="80"/>
  <c r="D807" i="73"/>
  <c r="C807" i="73" s="1"/>
  <c r="F806" i="73"/>
  <c r="I783" i="73"/>
  <c r="G784" i="73"/>
  <c r="H784" i="73" s="1"/>
  <c r="B786" i="73"/>
  <c r="A786" i="73" s="1"/>
  <c r="I801" i="80"/>
  <c r="M801" i="80"/>
  <c r="B804" i="80"/>
  <c r="H804" i="80"/>
  <c r="G804" i="80"/>
  <c r="F804" i="80"/>
  <c r="C805" i="80"/>
  <c r="E804" i="80"/>
  <c r="A803" i="80"/>
  <c r="D803" i="80" s="1"/>
  <c r="E780" i="73"/>
  <c r="L800" i="80" l="1"/>
  <c r="P800" i="80"/>
  <c r="J801" i="80"/>
  <c r="K801" i="80"/>
  <c r="N801" i="80"/>
  <c r="O801" i="80"/>
  <c r="D808" i="73"/>
  <c r="C808" i="73" s="1"/>
  <c r="F807" i="73"/>
  <c r="I784" i="73"/>
  <c r="G785" i="73"/>
  <c r="H785" i="73" s="1"/>
  <c r="I785" i="73"/>
  <c r="B787" i="73"/>
  <c r="A787" i="73" s="1"/>
  <c r="I802" i="80"/>
  <c r="M802" i="80"/>
  <c r="H805" i="80"/>
  <c r="G805" i="80"/>
  <c r="F805" i="80"/>
  <c r="A804" i="80"/>
  <c r="D804" i="80" s="1"/>
  <c r="C806" i="80"/>
  <c r="E805" i="80"/>
  <c r="B805" i="80"/>
  <c r="E781" i="73"/>
  <c r="L801" i="80" l="1"/>
  <c r="K802" i="80"/>
  <c r="J802" i="80"/>
  <c r="P801" i="80"/>
  <c r="O802" i="80"/>
  <c r="N802" i="80"/>
  <c r="D809" i="73"/>
  <c r="F808" i="73"/>
  <c r="G786" i="73"/>
  <c r="H786" i="73" s="1"/>
  <c r="B788" i="73"/>
  <c r="A788" i="73" s="1"/>
  <c r="I803" i="80"/>
  <c r="M803" i="80"/>
  <c r="H806" i="80"/>
  <c r="G806" i="80"/>
  <c r="F806" i="80"/>
  <c r="B806" i="80"/>
  <c r="C807" i="80"/>
  <c r="E806" i="80"/>
  <c r="A805" i="80"/>
  <c r="D805" i="80" s="1"/>
  <c r="E782" i="73"/>
  <c r="P802" i="80" l="1"/>
  <c r="N803" i="80"/>
  <c r="O803" i="80"/>
  <c r="J803" i="80"/>
  <c r="K803" i="80"/>
  <c r="L802" i="80"/>
  <c r="D810" i="73"/>
  <c r="F809" i="73"/>
  <c r="C809" i="73"/>
  <c r="C810" i="73" s="1"/>
  <c r="I786" i="73"/>
  <c r="G787" i="73"/>
  <c r="H787" i="73" s="1"/>
  <c r="B789" i="73"/>
  <c r="A789" i="73" s="1"/>
  <c r="I804" i="80"/>
  <c r="M804" i="80"/>
  <c r="H807" i="80"/>
  <c r="G807" i="80"/>
  <c r="F807" i="80"/>
  <c r="A806" i="80"/>
  <c r="D806" i="80" s="1"/>
  <c r="C808" i="80"/>
  <c r="E807" i="80"/>
  <c r="B807" i="80"/>
  <c r="E783" i="73"/>
  <c r="P803" i="80" l="1"/>
  <c r="L803" i="80"/>
  <c r="N804" i="80"/>
  <c r="O804" i="80"/>
  <c r="J804" i="80"/>
  <c r="K804" i="80"/>
  <c r="I787" i="73"/>
  <c r="D811" i="73"/>
  <c r="F810" i="73"/>
  <c r="G788" i="73"/>
  <c r="H788" i="73" s="1"/>
  <c r="B790" i="73"/>
  <c r="A790" i="73" s="1"/>
  <c r="I805" i="80"/>
  <c r="M805" i="80"/>
  <c r="H808" i="80"/>
  <c r="G808" i="80"/>
  <c r="F808" i="80"/>
  <c r="B808" i="80"/>
  <c r="C809" i="80"/>
  <c r="E808" i="80"/>
  <c r="A807" i="80"/>
  <c r="D807" i="80" s="1"/>
  <c r="E784" i="73"/>
  <c r="P804" i="80" l="1"/>
  <c r="J805" i="80"/>
  <c r="K805" i="80"/>
  <c r="O805" i="80"/>
  <c r="N805" i="80"/>
  <c r="L804" i="80"/>
  <c r="D812" i="73"/>
  <c r="F811" i="73"/>
  <c r="C811" i="73"/>
  <c r="C812" i="73" s="1"/>
  <c r="I788" i="73"/>
  <c r="G789" i="73"/>
  <c r="H789" i="73" s="1"/>
  <c r="B791" i="73"/>
  <c r="A791" i="73" s="1"/>
  <c r="I806" i="80"/>
  <c r="M806" i="80"/>
  <c r="H809" i="80"/>
  <c r="G809" i="80"/>
  <c r="F809" i="80"/>
  <c r="A808" i="80"/>
  <c r="D808" i="80" s="1"/>
  <c r="C810" i="80"/>
  <c r="E809" i="80"/>
  <c r="B809" i="80"/>
  <c r="E785" i="73"/>
  <c r="P805" i="80" l="1"/>
  <c r="L805" i="80"/>
  <c r="J806" i="80"/>
  <c r="K806" i="80"/>
  <c r="O806" i="80"/>
  <c r="N806" i="80"/>
  <c r="I789" i="73"/>
  <c r="D813" i="73"/>
  <c r="F812" i="73"/>
  <c r="G790" i="73"/>
  <c r="H790" i="73" s="1"/>
  <c r="B792" i="73"/>
  <c r="A792" i="73" s="1"/>
  <c r="I807" i="80"/>
  <c r="M807" i="80"/>
  <c r="B810" i="80"/>
  <c r="H810" i="80"/>
  <c r="G810" i="80"/>
  <c r="F810" i="80"/>
  <c r="C811" i="80"/>
  <c r="E810" i="80"/>
  <c r="A809" i="80"/>
  <c r="D809" i="80" s="1"/>
  <c r="E786" i="73"/>
  <c r="P806" i="80" l="1"/>
  <c r="L806" i="80"/>
  <c r="J807" i="80"/>
  <c r="K807" i="80"/>
  <c r="N807" i="80"/>
  <c r="O807" i="80"/>
  <c r="D814" i="73"/>
  <c r="F813" i="73"/>
  <c r="C813" i="73"/>
  <c r="I790" i="73"/>
  <c r="G791" i="73"/>
  <c r="H791" i="73" s="1"/>
  <c r="B793" i="73"/>
  <c r="A793" i="73" s="1"/>
  <c r="I808" i="80"/>
  <c r="M808" i="80"/>
  <c r="H811" i="80"/>
  <c r="G811" i="80"/>
  <c r="F811" i="80"/>
  <c r="A810" i="80"/>
  <c r="D810" i="80" s="1"/>
  <c r="C812" i="80"/>
  <c r="E811" i="80"/>
  <c r="B811" i="80"/>
  <c r="E787" i="73"/>
  <c r="L807" i="80" l="1"/>
  <c r="J808" i="80"/>
  <c r="K808" i="80"/>
  <c r="O808" i="80"/>
  <c r="N808" i="80"/>
  <c r="P807" i="80"/>
  <c r="C814" i="73"/>
  <c r="I791" i="73"/>
  <c r="D815" i="73"/>
  <c r="F814" i="73"/>
  <c r="G792" i="73"/>
  <c r="H792" i="73" s="1"/>
  <c r="B794" i="73"/>
  <c r="A794" i="73" s="1"/>
  <c r="I809" i="80"/>
  <c r="M809" i="80"/>
  <c r="B812" i="80"/>
  <c r="H812" i="80"/>
  <c r="G812" i="80"/>
  <c r="F812" i="80"/>
  <c r="C813" i="80"/>
  <c r="E812" i="80"/>
  <c r="A811" i="80"/>
  <c r="D811" i="80" s="1"/>
  <c r="E788" i="73"/>
  <c r="P808" i="80" l="1"/>
  <c r="N809" i="80"/>
  <c r="O809" i="80"/>
  <c r="L808" i="80"/>
  <c r="K809" i="80"/>
  <c r="J809" i="80"/>
  <c r="D816" i="73"/>
  <c r="F815" i="73"/>
  <c r="C815" i="73"/>
  <c r="C816" i="73" s="1"/>
  <c r="I792" i="73"/>
  <c r="G793" i="73"/>
  <c r="H793" i="73" s="1"/>
  <c r="B795" i="73"/>
  <c r="A795" i="73" s="1"/>
  <c r="I810" i="80"/>
  <c r="M810" i="80"/>
  <c r="H813" i="80"/>
  <c r="G813" i="80"/>
  <c r="F813" i="80"/>
  <c r="A812" i="80"/>
  <c r="D812" i="80" s="1"/>
  <c r="C814" i="80"/>
  <c r="E813" i="80"/>
  <c r="B813" i="80"/>
  <c r="E789" i="73"/>
  <c r="L809" i="80" l="1"/>
  <c r="P809" i="80"/>
  <c r="N810" i="80"/>
  <c r="O810" i="80"/>
  <c r="J810" i="80"/>
  <c r="K810" i="80"/>
  <c r="I793" i="73"/>
  <c r="D817" i="73"/>
  <c r="F816" i="73"/>
  <c r="G794" i="73"/>
  <c r="H794" i="73" s="1"/>
  <c r="B796" i="73"/>
  <c r="A796" i="73" s="1"/>
  <c r="I811" i="80"/>
  <c r="M811" i="80"/>
  <c r="H814" i="80"/>
  <c r="G814" i="80"/>
  <c r="F814" i="80"/>
  <c r="B814" i="80"/>
  <c r="C815" i="80"/>
  <c r="E814" i="80"/>
  <c r="A813" i="80"/>
  <c r="D813" i="80" s="1"/>
  <c r="E790" i="73"/>
  <c r="L810" i="80" l="1"/>
  <c r="P810" i="80"/>
  <c r="J811" i="80"/>
  <c r="K811" i="80"/>
  <c r="N811" i="80"/>
  <c r="O811" i="80"/>
  <c r="D818" i="73"/>
  <c r="F817" i="73"/>
  <c r="C817" i="73"/>
  <c r="C818" i="73" s="1"/>
  <c r="I794" i="73"/>
  <c r="B797" i="73"/>
  <c r="A797" i="73" s="1"/>
  <c r="G795" i="73"/>
  <c r="H795" i="73" s="1"/>
  <c r="I812" i="80"/>
  <c r="M812" i="80"/>
  <c r="H815" i="80"/>
  <c r="G815" i="80"/>
  <c r="F815" i="80"/>
  <c r="A814" i="80"/>
  <c r="D814" i="80" s="1"/>
  <c r="C816" i="80"/>
  <c r="E815" i="80"/>
  <c r="B815" i="80"/>
  <c r="E791" i="73"/>
  <c r="L811" i="80" l="1"/>
  <c r="P811" i="80"/>
  <c r="J812" i="80"/>
  <c r="K812" i="80"/>
  <c r="N812" i="80"/>
  <c r="O812" i="80"/>
  <c r="D819" i="73"/>
  <c r="F818" i="73"/>
  <c r="I795" i="73"/>
  <c r="G796" i="73"/>
  <c r="H796" i="73" s="1"/>
  <c r="B798" i="73"/>
  <c r="A798" i="73" s="1"/>
  <c r="I813" i="80"/>
  <c r="M813" i="80"/>
  <c r="H816" i="80"/>
  <c r="G816" i="80"/>
  <c r="F816" i="80"/>
  <c r="B816" i="80"/>
  <c r="C817" i="80"/>
  <c r="E816" i="80"/>
  <c r="A815" i="80"/>
  <c r="D815" i="80" s="1"/>
  <c r="E792" i="73"/>
  <c r="L812" i="80" l="1"/>
  <c r="P812" i="80"/>
  <c r="J813" i="80"/>
  <c r="K813" i="80"/>
  <c r="N813" i="80"/>
  <c r="O813" i="80"/>
  <c r="D820" i="73"/>
  <c r="F819" i="73"/>
  <c r="C819" i="73"/>
  <c r="C820" i="73" s="1"/>
  <c r="G797" i="73"/>
  <c r="H797" i="73" s="1"/>
  <c r="B799" i="73"/>
  <c r="A799" i="73" s="1"/>
  <c r="I796" i="73"/>
  <c r="I814" i="80"/>
  <c r="M814" i="80"/>
  <c r="H817" i="80"/>
  <c r="G817" i="80"/>
  <c r="F817" i="80"/>
  <c r="A816" i="80"/>
  <c r="D816" i="80" s="1"/>
  <c r="C818" i="80"/>
  <c r="E817" i="80"/>
  <c r="B817" i="80"/>
  <c r="E793" i="73"/>
  <c r="L813" i="80" l="1"/>
  <c r="P813" i="80"/>
  <c r="K814" i="80"/>
  <c r="J814" i="80"/>
  <c r="N814" i="80"/>
  <c r="O814" i="80"/>
  <c r="D821" i="73"/>
  <c r="F820" i="73"/>
  <c r="I797" i="73"/>
  <c r="G798" i="73"/>
  <c r="H798" i="73" s="1"/>
  <c r="B800" i="73"/>
  <c r="A800" i="73" s="1"/>
  <c r="I815" i="80"/>
  <c r="M815" i="80"/>
  <c r="H818" i="80"/>
  <c r="G818" i="80"/>
  <c r="F818" i="80"/>
  <c r="B818" i="80"/>
  <c r="C819" i="80"/>
  <c r="E818" i="80"/>
  <c r="A817" i="80"/>
  <c r="D817" i="80" s="1"/>
  <c r="E794" i="73"/>
  <c r="P814" i="80" l="1"/>
  <c r="L814" i="80"/>
  <c r="O815" i="80"/>
  <c r="N815" i="80"/>
  <c r="K815" i="80"/>
  <c r="J815" i="80"/>
  <c r="D822" i="73"/>
  <c r="F821" i="73"/>
  <c r="C821" i="73"/>
  <c r="C822" i="73" s="1"/>
  <c r="I798" i="73"/>
  <c r="G799" i="73"/>
  <c r="H799" i="73" s="1"/>
  <c r="B801" i="73"/>
  <c r="A801" i="73" s="1"/>
  <c r="I816" i="80"/>
  <c r="M816" i="80"/>
  <c r="H819" i="80"/>
  <c r="G819" i="80"/>
  <c r="F819" i="80"/>
  <c r="C820" i="80"/>
  <c r="E819" i="80"/>
  <c r="A818" i="80"/>
  <c r="D818" i="80" s="1"/>
  <c r="B819" i="80"/>
  <c r="E795" i="73"/>
  <c r="L815" i="80" l="1"/>
  <c r="P815" i="80"/>
  <c r="N816" i="80"/>
  <c r="O816" i="80"/>
  <c r="K816" i="80"/>
  <c r="J816" i="80"/>
  <c r="D823" i="73"/>
  <c r="F822" i="73"/>
  <c r="I799" i="73"/>
  <c r="G800" i="73"/>
  <c r="H800" i="73" s="1"/>
  <c r="B802" i="73"/>
  <c r="A802" i="73" s="1"/>
  <c r="I817" i="80"/>
  <c r="M817" i="80"/>
  <c r="H820" i="80"/>
  <c r="G820" i="80"/>
  <c r="F820" i="80"/>
  <c r="B820" i="80"/>
  <c r="A819" i="80"/>
  <c r="D819" i="80" s="1"/>
  <c r="C821" i="80"/>
  <c r="E820" i="80"/>
  <c r="E796" i="73"/>
  <c r="P816" i="80" l="1"/>
  <c r="J817" i="80"/>
  <c r="K817" i="80"/>
  <c r="N817" i="80"/>
  <c r="O817" i="80"/>
  <c r="L816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H821" i="80"/>
  <c r="G821" i="80"/>
  <c r="F821" i="80"/>
  <c r="C822" i="80"/>
  <c r="E821" i="80"/>
  <c r="A820" i="80"/>
  <c r="D820" i="80" s="1"/>
  <c r="B821" i="80"/>
  <c r="E797" i="73"/>
  <c r="L817" i="80" l="1"/>
  <c r="P817" i="80"/>
  <c r="K818" i="80"/>
  <c r="J818" i="80"/>
  <c r="O818" i="80"/>
  <c r="N818" i="80"/>
  <c r="I801" i="73"/>
  <c r="D825" i="73"/>
  <c r="F824" i="73"/>
  <c r="G802" i="73"/>
  <c r="H802" i="73" s="1"/>
  <c r="B804" i="73"/>
  <c r="A804" i="73" s="1"/>
  <c r="I819" i="80"/>
  <c r="M819" i="80"/>
  <c r="B822" i="80"/>
  <c r="H822" i="80"/>
  <c r="G822" i="80"/>
  <c r="F822" i="80"/>
  <c r="A821" i="80"/>
  <c r="D821" i="80" s="1"/>
  <c r="C823" i="80"/>
  <c r="E822" i="80"/>
  <c r="E798" i="73"/>
  <c r="J819" i="80" l="1"/>
  <c r="K819" i="80"/>
  <c r="L818" i="80"/>
  <c r="O819" i="80"/>
  <c r="N819" i="80"/>
  <c r="P818" i="80"/>
  <c r="D826" i="73"/>
  <c r="F825" i="73"/>
  <c r="C825" i="73"/>
  <c r="C826" i="73" s="1"/>
  <c r="I802" i="73"/>
  <c r="G803" i="73"/>
  <c r="H803" i="73" s="1"/>
  <c r="B805" i="73"/>
  <c r="A805" i="73" s="1"/>
  <c r="I820" i="80"/>
  <c r="M820" i="80"/>
  <c r="H823" i="80"/>
  <c r="G823" i="80"/>
  <c r="F823" i="80"/>
  <c r="A822" i="80"/>
  <c r="D822" i="80" s="1"/>
  <c r="C824" i="80"/>
  <c r="E823" i="80"/>
  <c r="B823" i="80"/>
  <c r="E799" i="73"/>
  <c r="P819" i="80" l="1"/>
  <c r="L819" i="80"/>
  <c r="O820" i="80"/>
  <c r="N820" i="80"/>
  <c r="K820" i="80"/>
  <c r="J820" i="80"/>
  <c r="I803" i="73"/>
  <c r="D827" i="73"/>
  <c r="F826" i="73"/>
  <c r="G804" i="73"/>
  <c r="H804" i="73" s="1"/>
  <c r="B806" i="73"/>
  <c r="A806" i="73" s="1"/>
  <c r="I821" i="80"/>
  <c r="M821" i="80"/>
  <c r="H824" i="80"/>
  <c r="G824" i="80"/>
  <c r="F824" i="80"/>
  <c r="B824" i="80"/>
  <c r="C825" i="80"/>
  <c r="E824" i="80"/>
  <c r="A823" i="80"/>
  <c r="D823" i="80" s="1"/>
  <c r="E800" i="73"/>
  <c r="J821" i="80" l="1"/>
  <c r="K821" i="80"/>
  <c r="P820" i="80"/>
  <c r="O821" i="80"/>
  <c r="N821" i="80"/>
  <c r="L820" i="80"/>
  <c r="D828" i="73"/>
  <c r="F827" i="73"/>
  <c r="C827" i="73"/>
  <c r="C828" i="73" s="1"/>
  <c r="I804" i="73"/>
  <c r="G805" i="73"/>
  <c r="H805" i="73" s="1"/>
  <c r="B807" i="73"/>
  <c r="A807" i="73" s="1"/>
  <c r="I822" i="80"/>
  <c r="M822" i="80"/>
  <c r="H825" i="80"/>
  <c r="G825" i="80"/>
  <c r="F825" i="80"/>
  <c r="C826" i="80"/>
  <c r="E825" i="80"/>
  <c r="A824" i="80"/>
  <c r="D824" i="80" s="1"/>
  <c r="B825" i="80"/>
  <c r="E801" i="73"/>
  <c r="P821" i="80" l="1"/>
  <c r="L821" i="80"/>
  <c r="K822" i="80"/>
  <c r="J822" i="80"/>
  <c r="O822" i="80"/>
  <c r="N822" i="80"/>
  <c r="I805" i="73"/>
  <c r="D829" i="73"/>
  <c r="F828" i="73"/>
  <c r="G806" i="73"/>
  <c r="H806" i="73" s="1"/>
  <c r="B808" i="73"/>
  <c r="A808" i="73" s="1"/>
  <c r="I823" i="80"/>
  <c r="M823" i="80"/>
  <c r="B826" i="80"/>
  <c r="H826" i="80"/>
  <c r="G826" i="80"/>
  <c r="F826" i="80"/>
  <c r="A825" i="80"/>
  <c r="D825" i="80" s="1"/>
  <c r="C827" i="80"/>
  <c r="E826" i="80"/>
  <c r="E802" i="73"/>
  <c r="L822" i="80" l="1"/>
  <c r="J823" i="80"/>
  <c r="K823" i="80"/>
  <c r="O823" i="80"/>
  <c r="N823" i="80"/>
  <c r="P822" i="80"/>
  <c r="D830" i="73"/>
  <c r="F829" i="73"/>
  <c r="C829" i="73"/>
  <c r="C830" i="73" s="1"/>
  <c r="I806" i="73"/>
  <c r="B809" i="73"/>
  <c r="A809" i="73" s="1"/>
  <c r="G807" i="73"/>
  <c r="H807" i="73" s="1"/>
  <c r="I824" i="80"/>
  <c r="M824" i="80"/>
  <c r="H827" i="80"/>
  <c r="G827" i="80"/>
  <c r="F827" i="80"/>
  <c r="A826" i="80"/>
  <c r="D826" i="80" s="1"/>
  <c r="C828" i="80"/>
  <c r="E827" i="80"/>
  <c r="B827" i="80"/>
  <c r="E803" i="73"/>
  <c r="L823" i="80" l="1"/>
  <c r="K824" i="80"/>
  <c r="J824" i="80"/>
  <c r="O824" i="80"/>
  <c r="N824" i="80"/>
  <c r="P823" i="80"/>
  <c r="D831" i="73"/>
  <c r="F830" i="73"/>
  <c r="I807" i="73"/>
  <c r="G808" i="73"/>
  <c r="H808" i="73" s="1"/>
  <c r="I808" i="73"/>
  <c r="B810" i="73"/>
  <c r="A810" i="73" s="1"/>
  <c r="I825" i="80"/>
  <c r="M825" i="80"/>
  <c r="H828" i="80"/>
  <c r="G828" i="80"/>
  <c r="F828" i="80"/>
  <c r="B828" i="80"/>
  <c r="C829" i="80"/>
  <c r="E828" i="80"/>
  <c r="A827" i="80"/>
  <c r="D827" i="80" s="1"/>
  <c r="E804" i="73"/>
  <c r="L824" i="80" l="1"/>
  <c r="P824" i="80"/>
  <c r="O825" i="80"/>
  <c r="N825" i="80"/>
  <c r="K825" i="80"/>
  <c r="J825" i="80"/>
  <c r="D832" i="73"/>
  <c r="F831" i="73"/>
  <c r="C831" i="73"/>
  <c r="C832" i="73" s="1"/>
  <c r="G809" i="73"/>
  <c r="H809" i="73" s="1"/>
  <c r="B811" i="73"/>
  <c r="A811" i="73" s="1"/>
  <c r="I826" i="80"/>
  <c r="M826" i="80"/>
  <c r="H829" i="80"/>
  <c r="G829" i="80"/>
  <c r="F829" i="80"/>
  <c r="C830" i="80"/>
  <c r="E829" i="80"/>
  <c r="A828" i="80"/>
  <c r="D828" i="80" s="1"/>
  <c r="B829" i="80"/>
  <c r="E805" i="73"/>
  <c r="L825" i="80" l="1"/>
  <c r="P825" i="80"/>
  <c r="J826" i="80"/>
  <c r="K826" i="80"/>
  <c r="N826" i="80"/>
  <c r="O826" i="80"/>
  <c r="I809" i="73"/>
  <c r="D833" i="73"/>
  <c r="F832" i="73"/>
  <c r="G810" i="73"/>
  <c r="H810" i="73" s="1"/>
  <c r="I810" i="73"/>
  <c r="B812" i="73"/>
  <c r="A812" i="73" s="1"/>
  <c r="I827" i="80"/>
  <c r="M827" i="80"/>
  <c r="B830" i="80"/>
  <c r="H830" i="80"/>
  <c r="G830" i="80"/>
  <c r="F830" i="80"/>
  <c r="A829" i="80"/>
  <c r="D829" i="80" s="1"/>
  <c r="C831" i="80"/>
  <c r="E830" i="80"/>
  <c r="E806" i="73"/>
  <c r="L826" i="80" l="1"/>
  <c r="K827" i="80"/>
  <c r="J827" i="80"/>
  <c r="P826" i="80"/>
  <c r="O827" i="80"/>
  <c r="N827" i="80"/>
  <c r="D834" i="73"/>
  <c r="F833" i="73"/>
  <c r="C833" i="73"/>
  <c r="C834" i="73" s="1"/>
  <c r="G811" i="73"/>
  <c r="H811" i="73" s="1"/>
  <c r="B813" i="73"/>
  <c r="A813" i="73" s="1"/>
  <c r="I828" i="80"/>
  <c r="M828" i="80"/>
  <c r="H831" i="80"/>
  <c r="G831" i="80"/>
  <c r="F831" i="80"/>
  <c r="A830" i="80"/>
  <c r="D830" i="80" s="1"/>
  <c r="C832" i="80"/>
  <c r="E831" i="80"/>
  <c r="B831" i="80"/>
  <c r="E807" i="73"/>
  <c r="P827" i="80" l="1"/>
  <c r="O828" i="80"/>
  <c r="N828" i="80"/>
  <c r="L827" i="80"/>
  <c r="K828" i="80"/>
  <c r="J828" i="80"/>
  <c r="I811" i="73"/>
  <c r="D835" i="73"/>
  <c r="F834" i="73"/>
  <c r="G812" i="73"/>
  <c r="H812" i="73" s="1"/>
  <c r="I812" i="73"/>
  <c r="B814" i="73"/>
  <c r="A814" i="73" s="1"/>
  <c r="I829" i="80"/>
  <c r="M829" i="80"/>
  <c r="H832" i="80"/>
  <c r="G832" i="80"/>
  <c r="F832" i="80"/>
  <c r="B832" i="80"/>
  <c r="C833" i="80"/>
  <c r="E832" i="80"/>
  <c r="A831" i="80"/>
  <c r="D831" i="80" s="1"/>
  <c r="E808" i="73"/>
  <c r="L828" i="80" l="1"/>
  <c r="P828" i="80"/>
  <c r="J829" i="80"/>
  <c r="K829" i="80"/>
  <c r="N829" i="80"/>
  <c r="O829" i="80"/>
  <c r="D836" i="73"/>
  <c r="F835" i="73"/>
  <c r="C835" i="73"/>
  <c r="C836" i="73" s="1"/>
  <c r="G813" i="73"/>
  <c r="H813" i="73" s="1"/>
  <c r="B815" i="73"/>
  <c r="A815" i="73" s="1"/>
  <c r="I830" i="80"/>
  <c r="M830" i="80"/>
  <c r="H833" i="80"/>
  <c r="G833" i="80"/>
  <c r="F833" i="80"/>
  <c r="C834" i="80"/>
  <c r="E833" i="80"/>
  <c r="A832" i="80"/>
  <c r="D832" i="80" s="1"/>
  <c r="B833" i="80"/>
  <c r="E809" i="73"/>
  <c r="L829" i="80" l="1"/>
  <c r="P829" i="80"/>
  <c r="J830" i="80"/>
  <c r="K830" i="80"/>
  <c r="O830" i="80"/>
  <c r="N830" i="80"/>
  <c r="I813" i="73"/>
  <c r="D837" i="73"/>
  <c r="F836" i="73"/>
  <c r="G814" i="73"/>
  <c r="H814" i="73" s="1"/>
  <c r="I814" i="73"/>
  <c r="B816" i="73"/>
  <c r="A816" i="73" s="1"/>
  <c r="I831" i="80"/>
  <c r="M831" i="80"/>
  <c r="B834" i="80"/>
  <c r="H834" i="80"/>
  <c r="G834" i="80"/>
  <c r="F834" i="80"/>
  <c r="A833" i="80"/>
  <c r="D833" i="80" s="1"/>
  <c r="C835" i="80"/>
  <c r="E834" i="80"/>
  <c r="E810" i="73"/>
  <c r="L830" i="80" l="1"/>
  <c r="J831" i="80"/>
  <c r="K831" i="80"/>
  <c r="N831" i="80"/>
  <c r="O831" i="80"/>
  <c r="P830" i="80"/>
  <c r="D838" i="73"/>
  <c r="F837" i="73"/>
  <c r="C837" i="73"/>
  <c r="C838" i="73" s="1"/>
  <c r="G815" i="73"/>
  <c r="H815" i="73" s="1"/>
  <c r="B817" i="73"/>
  <c r="A817" i="73" s="1"/>
  <c r="I832" i="80"/>
  <c r="M832" i="80"/>
  <c r="H835" i="80"/>
  <c r="G835" i="80"/>
  <c r="F835" i="80"/>
  <c r="C836" i="80"/>
  <c r="E835" i="80"/>
  <c r="A834" i="80"/>
  <c r="D834" i="80" s="1"/>
  <c r="B835" i="80"/>
  <c r="E811" i="73"/>
  <c r="L831" i="80" l="1"/>
  <c r="J832" i="80"/>
  <c r="K832" i="80"/>
  <c r="P831" i="80"/>
  <c r="O832" i="80"/>
  <c r="N832" i="80"/>
  <c r="I815" i="73"/>
  <c r="D839" i="73"/>
  <c r="F838" i="73"/>
  <c r="G816" i="73"/>
  <c r="H816" i="73" s="1"/>
  <c r="I816" i="73"/>
  <c r="B818" i="73"/>
  <c r="A818" i="73" s="1"/>
  <c r="I833" i="80"/>
  <c r="M833" i="80"/>
  <c r="H836" i="80"/>
  <c r="G836" i="80"/>
  <c r="F836" i="80"/>
  <c r="B836" i="80"/>
  <c r="A835" i="80"/>
  <c r="D835" i="80" s="1"/>
  <c r="C837" i="80"/>
  <c r="E836" i="80"/>
  <c r="E812" i="73"/>
  <c r="L832" i="80" l="1"/>
  <c r="P832" i="80"/>
  <c r="N833" i="80"/>
  <c r="O833" i="80"/>
  <c r="J833" i="80"/>
  <c r="K833" i="80"/>
  <c r="D840" i="73"/>
  <c r="F839" i="73"/>
  <c r="C839" i="73"/>
  <c r="C840" i="73" s="1"/>
  <c r="G817" i="73"/>
  <c r="H817" i="73" s="1"/>
  <c r="B819" i="73"/>
  <c r="A819" i="73" s="1"/>
  <c r="I834" i="80"/>
  <c r="M834" i="80"/>
  <c r="G837" i="80"/>
  <c r="H837" i="80"/>
  <c r="F837" i="80"/>
  <c r="A836" i="80"/>
  <c r="D836" i="80" s="1"/>
  <c r="C838" i="80"/>
  <c r="E837" i="80"/>
  <c r="B837" i="80"/>
  <c r="E813" i="73"/>
  <c r="P833" i="80" l="1"/>
  <c r="J834" i="80"/>
  <c r="K834" i="80"/>
  <c r="N834" i="80"/>
  <c r="O834" i="80"/>
  <c r="L833" i="80"/>
  <c r="I817" i="73"/>
  <c r="D841" i="73"/>
  <c r="F840" i="73"/>
  <c r="G818" i="73"/>
  <c r="H818" i="73" s="1"/>
  <c r="I818" i="73"/>
  <c r="B820" i="73"/>
  <c r="A820" i="73" s="1"/>
  <c r="I835" i="80"/>
  <c r="M835" i="80"/>
  <c r="H838" i="80"/>
  <c r="G838" i="80"/>
  <c r="F838" i="80"/>
  <c r="B838" i="80"/>
  <c r="C839" i="80"/>
  <c r="E838" i="80"/>
  <c r="A837" i="80"/>
  <c r="D837" i="80" s="1"/>
  <c r="E814" i="73"/>
  <c r="L834" i="80" l="1"/>
  <c r="P834" i="80"/>
  <c r="K835" i="80"/>
  <c r="J835" i="80"/>
  <c r="O835" i="80"/>
  <c r="N835" i="80"/>
  <c r="D842" i="73"/>
  <c r="F841" i="73"/>
  <c r="C841" i="73"/>
  <c r="G819" i="73"/>
  <c r="H819" i="73" s="1"/>
  <c r="B821" i="73"/>
  <c r="A821" i="73" s="1"/>
  <c r="I836" i="80"/>
  <c r="M836" i="80"/>
  <c r="H839" i="80"/>
  <c r="G839" i="80"/>
  <c r="F839" i="80"/>
  <c r="C840" i="80"/>
  <c r="E839" i="80"/>
  <c r="A838" i="80"/>
  <c r="D838" i="80" s="1"/>
  <c r="B839" i="80"/>
  <c r="E815" i="73"/>
  <c r="C842" i="73" l="1"/>
  <c r="L835" i="80"/>
  <c r="N836" i="80"/>
  <c r="O836" i="80"/>
  <c r="K836" i="80"/>
  <c r="J836" i="80"/>
  <c r="P835" i="80"/>
  <c r="I819" i="73"/>
  <c r="D843" i="73"/>
  <c r="F842" i="73"/>
  <c r="G820" i="73"/>
  <c r="H820" i="73" s="1"/>
  <c r="I820" i="73"/>
  <c r="B822" i="73"/>
  <c r="A822" i="73" s="1"/>
  <c r="I837" i="80"/>
  <c r="M837" i="80"/>
  <c r="H840" i="80"/>
  <c r="G840" i="80"/>
  <c r="F840" i="80"/>
  <c r="B840" i="80"/>
  <c r="A839" i="80"/>
  <c r="D839" i="80" s="1"/>
  <c r="C841" i="80"/>
  <c r="E840" i="80"/>
  <c r="E816" i="73"/>
  <c r="P836" i="80" l="1"/>
  <c r="O837" i="80"/>
  <c r="N837" i="80"/>
  <c r="K837" i="80"/>
  <c r="J837" i="80"/>
  <c r="L836" i="80"/>
  <c r="D844" i="73"/>
  <c r="F843" i="73"/>
  <c r="C843" i="73"/>
  <c r="C844" i="73" s="1"/>
  <c r="G821" i="73"/>
  <c r="H821" i="73" s="1"/>
  <c r="B823" i="73"/>
  <c r="A823" i="73" s="1"/>
  <c r="I838" i="80"/>
  <c r="M838" i="80"/>
  <c r="H841" i="80"/>
  <c r="G841" i="80"/>
  <c r="F841" i="80"/>
  <c r="C842" i="80"/>
  <c r="E841" i="80"/>
  <c r="A840" i="80"/>
  <c r="D840" i="80" s="1"/>
  <c r="B841" i="80"/>
  <c r="E817" i="73"/>
  <c r="P837" i="80" l="1"/>
  <c r="L837" i="80"/>
  <c r="J838" i="80"/>
  <c r="K838" i="80"/>
  <c r="N838" i="80"/>
  <c r="O838" i="80"/>
  <c r="I821" i="73"/>
  <c r="D845" i="73"/>
  <c r="F844" i="73"/>
  <c r="G822" i="73"/>
  <c r="H822" i="73" s="1"/>
  <c r="B824" i="73"/>
  <c r="A824" i="73" s="1"/>
  <c r="B842" i="80"/>
  <c r="I839" i="80"/>
  <c r="M839" i="80"/>
  <c r="H842" i="80"/>
  <c r="G842" i="80"/>
  <c r="F842" i="80"/>
  <c r="A841" i="80"/>
  <c r="D841" i="80" s="1"/>
  <c r="C843" i="80"/>
  <c r="E842" i="80"/>
  <c r="E818" i="73"/>
  <c r="L838" i="80" l="1"/>
  <c r="J839" i="80"/>
  <c r="K839" i="80"/>
  <c r="P838" i="80"/>
  <c r="O839" i="80"/>
  <c r="N839" i="80"/>
  <c r="D846" i="73"/>
  <c r="F845" i="73"/>
  <c r="C845" i="73"/>
  <c r="C846" i="73" s="1"/>
  <c r="I822" i="73"/>
  <c r="G823" i="73"/>
  <c r="H823" i="73" s="1"/>
  <c r="B825" i="73"/>
  <c r="A825" i="73" s="1"/>
  <c r="I840" i="80"/>
  <c r="M840" i="80"/>
  <c r="H843" i="80"/>
  <c r="G843" i="80"/>
  <c r="F843" i="80"/>
  <c r="C844" i="80"/>
  <c r="E843" i="80"/>
  <c r="A842" i="80"/>
  <c r="D842" i="80" s="1"/>
  <c r="B843" i="80"/>
  <c r="E819" i="73"/>
  <c r="L839" i="80" l="1"/>
  <c r="P839" i="80"/>
  <c r="J840" i="80"/>
  <c r="K840" i="80"/>
  <c r="N840" i="80"/>
  <c r="O840" i="80"/>
  <c r="I823" i="73"/>
  <c r="D847" i="73"/>
  <c r="F846" i="73"/>
  <c r="G824" i="73"/>
  <c r="H824" i="73" s="1"/>
  <c r="B826" i="73"/>
  <c r="A826" i="73" s="1"/>
  <c r="I841" i="80"/>
  <c r="M841" i="80"/>
  <c r="H844" i="80"/>
  <c r="G844" i="80"/>
  <c r="F844" i="80"/>
  <c r="B844" i="80"/>
  <c r="A843" i="80"/>
  <c r="D843" i="80" s="1"/>
  <c r="C845" i="80"/>
  <c r="E844" i="80"/>
  <c r="E820" i="73"/>
  <c r="L840" i="80" l="1"/>
  <c r="P840" i="80"/>
  <c r="J841" i="80"/>
  <c r="K841" i="80"/>
  <c r="N841" i="80"/>
  <c r="O841" i="80"/>
  <c r="D848" i="73"/>
  <c r="F847" i="73"/>
  <c r="I824" i="73"/>
  <c r="C847" i="73"/>
  <c r="G825" i="73"/>
  <c r="H825" i="73" s="1"/>
  <c r="B827" i="73"/>
  <c r="A827" i="73" s="1"/>
  <c r="I842" i="80"/>
  <c r="M842" i="80"/>
  <c r="G845" i="80"/>
  <c r="H845" i="80"/>
  <c r="F845" i="80"/>
  <c r="C846" i="80"/>
  <c r="E845" i="80"/>
  <c r="A844" i="80"/>
  <c r="D844" i="80" s="1"/>
  <c r="B845" i="80"/>
  <c r="E821" i="73"/>
  <c r="L841" i="80" l="1"/>
  <c r="P841" i="80"/>
  <c r="K842" i="80"/>
  <c r="J842" i="80"/>
  <c r="O842" i="80"/>
  <c r="N842" i="80"/>
  <c r="C848" i="73"/>
  <c r="I825" i="73"/>
  <c r="D849" i="73"/>
  <c r="F848" i="73"/>
  <c r="G826" i="73"/>
  <c r="H826" i="73" s="1"/>
  <c r="B828" i="73"/>
  <c r="A828" i="73" s="1"/>
  <c r="I843" i="80"/>
  <c r="M843" i="80"/>
  <c r="B846" i="80"/>
  <c r="H846" i="80"/>
  <c r="G846" i="80"/>
  <c r="F846" i="80"/>
  <c r="A845" i="80"/>
  <c r="D845" i="80" s="1"/>
  <c r="C847" i="80"/>
  <c r="E846" i="80"/>
  <c r="E822" i="73"/>
  <c r="L842" i="80" l="1"/>
  <c r="J843" i="80"/>
  <c r="K843" i="80"/>
  <c r="N843" i="80"/>
  <c r="O843" i="80"/>
  <c r="P842" i="80"/>
  <c r="D850" i="73"/>
  <c r="F849" i="73"/>
  <c r="C849" i="73"/>
  <c r="C850" i="73" s="1"/>
  <c r="I826" i="73"/>
  <c r="B829" i="73"/>
  <c r="A829" i="73" s="1"/>
  <c r="G827" i="73"/>
  <c r="H827" i="73" s="1"/>
  <c r="I827" i="73"/>
  <c r="I844" i="80"/>
  <c r="M844" i="80"/>
  <c r="H847" i="80"/>
  <c r="G847" i="80"/>
  <c r="F847" i="80"/>
  <c r="A846" i="80"/>
  <c r="D846" i="80" s="1"/>
  <c r="C848" i="80"/>
  <c r="E847" i="80"/>
  <c r="B847" i="80"/>
  <c r="E823" i="73"/>
  <c r="P843" i="80" l="1"/>
  <c r="L843" i="80"/>
  <c r="J844" i="80"/>
  <c r="K844" i="80"/>
  <c r="O844" i="80"/>
  <c r="N844" i="80"/>
  <c r="D851" i="73"/>
  <c r="F850" i="73"/>
  <c r="G828" i="73"/>
  <c r="H828" i="73" s="1"/>
  <c r="B830" i="73"/>
  <c r="A830" i="73" s="1"/>
  <c r="I845" i="80"/>
  <c r="M845" i="80"/>
  <c r="H848" i="80"/>
  <c r="G848" i="80"/>
  <c r="F848" i="80"/>
  <c r="B848" i="80"/>
  <c r="C849" i="80"/>
  <c r="E848" i="80"/>
  <c r="A847" i="80"/>
  <c r="D847" i="80" s="1"/>
  <c r="E824" i="73"/>
  <c r="P844" i="80" l="1"/>
  <c r="J845" i="80"/>
  <c r="K845" i="80"/>
  <c r="L844" i="80"/>
  <c r="N845" i="80"/>
  <c r="O845" i="80"/>
  <c r="D852" i="73"/>
  <c r="F851" i="73"/>
  <c r="I828" i="73"/>
  <c r="C851" i="73"/>
  <c r="C852" i="73" s="1"/>
  <c r="G829" i="73"/>
  <c r="H829" i="73" s="1"/>
  <c r="B831" i="73"/>
  <c r="A831" i="73" s="1"/>
  <c r="I846" i="80"/>
  <c r="M846" i="80"/>
  <c r="H849" i="80"/>
  <c r="G849" i="80"/>
  <c r="F849" i="80"/>
  <c r="C850" i="80"/>
  <c r="E849" i="80"/>
  <c r="A848" i="80"/>
  <c r="D848" i="80" s="1"/>
  <c r="B849" i="80"/>
  <c r="E825" i="73"/>
  <c r="O846" i="80" l="1"/>
  <c r="N846" i="80"/>
  <c r="L845" i="80"/>
  <c r="K846" i="80"/>
  <c r="J846" i="80"/>
  <c r="P845" i="80"/>
  <c r="I829" i="73"/>
  <c r="D853" i="73"/>
  <c r="F852" i="73"/>
  <c r="G830" i="73"/>
  <c r="H830" i="73" s="1"/>
  <c r="B832" i="73"/>
  <c r="A832" i="73" s="1"/>
  <c r="I847" i="80"/>
  <c r="M847" i="80"/>
  <c r="B850" i="80"/>
  <c r="H850" i="80"/>
  <c r="G850" i="80"/>
  <c r="F850" i="80"/>
  <c r="A849" i="80"/>
  <c r="D849" i="80" s="1"/>
  <c r="C851" i="80"/>
  <c r="E850" i="80"/>
  <c r="E826" i="73"/>
  <c r="L846" i="80" l="1"/>
  <c r="P846" i="80"/>
  <c r="N847" i="80"/>
  <c r="O847" i="80"/>
  <c r="J847" i="80"/>
  <c r="K847" i="80"/>
  <c r="D854" i="73"/>
  <c r="F853" i="73"/>
  <c r="I830" i="73"/>
  <c r="C853" i="73"/>
  <c r="C854" i="73" s="1"/>
  <c r="G831" i="73"/>
  <c r="H831" i="73" s="1"/>
  <c r="B833" i="73"/>
  <c r="A833" i="73" s="1"/>
  <c r="I848" i="80"/>
  <c r="M848" i="80"/>
  <c r="H851" i="80"/>
  <c r="G851" i="80"/>
  <c r="F851" i="80"/>
  <c r="A850" i="80"/>
  <c r="D850" i="80" s="1"/>
  <c r="C852" i="80"/>
  <c r="E851" i="80"/>
  <c r="B851" i="80"/>
  <c r="E827" i="73"/>
  <c r="P847" i="80" l="1"/>
  <c r="J848" i="80"/>
  <c r="K848" i="80"/>
  <c r="N848" i="80"/>
  <c r="O848" i="80"/>
  <c r="L847" i="80"/>
  <c r="I831" i="73"/>
  <c r="D855" i="73"/>
  <c r="F854" i="73"/>
  <c r="G832" i="73"/>
  <c r="H832" i="73" s="1"/>
  <c r="B834" i="73"/>
  <c r="A834" i="73" s="1"/>
  <c r="I849" i="80"/>
  <c r="M849" i="80"/>
  <c r="B852" i="80"/>
  <c r="H852" i="80"/>
  <c r="G852" i="80"/>
  <c r="F852" i="80"/>
  <c r="C853" i="80"/>
  <c r="E852" i="80"/>
  <c r="A851" i="80"/>
  <c r="D851" i="80" s="1"/>
  <c r="E828" i="73"/>
  <c r="L848" i="80" l="1"/>
  <c r="P848" i="80"/>
  <c r="J849" i="80"/>
  <c r="K849" i="80"/>
  <c r="N849" i="80"/>
  <c r="O849" i="80"/>
  <c r="D856" i="73"/>
  <c r="F855" i="73"/>
  <c r="C855" i="73"/>
  <c r="C856" i="73" s="1"/>
  <c r="I832" i="73"/>
  <c r="G833" i="73"/>
  <c r="H833" i="73" s="1"/>
  <c r="B835" i="73"/>
  <c r="A835" i="73" s="1"/>
  <c r="I850" i="80"/>
  <c r="M850" i="80"/>
  <c r="H853" i="80"/>
  <c r="G853" i="80"/>
  <c r="F853" i="80"/>
  <c r="C854" i="80"/>
  <c r="E853" i="80"/>
  <c r="A852" i="80"/>
  <c r="D852" i="80" s="1"/>
  <c r="B853" i="80"/>
  <c r="E829" i="73"/>
  <c r="L849" i="80" l="1"/>
  <c r="J850" i="80"/>
  <c r="K850" i="80"/>
  <c r="P849" i="80"/>
  <c r="N850" i="80"/>
  <c r="O850" i="80"/>
  <c r="I833" i="73"/>
  <c r="D857" i="73"/>
  <c r="F856" i="73"/>
  <c r="G834" i="73"/>
  <c r="H834" i="73" s="1"/>
  <c r="B836" i="73"/>
  <c r="A836" i="73" s="1"/>
  <c r="I851" i="80"/>
  <c r="M851" i="80"/>
  <c r="B854" i="80"/>
  <c r="H854" i="80"/>
  <c r="G854" i="80"/>
  <c r="F854" i="80"/>
  <c r="A853" i="80"/>
  <c r="D853" i="80" s="1"/>
  <c r="C855" i="80"/>
  <c r="E854" i="80"/>
  <c r="E830" i="73"/>
  <c r="L850" i="80" l="1"/>
  <c r="J851" i="80"/>
  <c r="K851" i="80"/>
  <c r="N851" i="80"/>
  <c r="O851" i="80"/>
  <c r="P850" i="80"/>
  <c r="D858" i="73"/>
  <c r="F857" i="73"/>
  <c r="C857" i="73"/>
  <c r="C858" i="73" s="1"/>
  <c r="I834" i="73"/>
  <c r="B837" i="73"/>
  <c r="A837" i="73" s="1"/>
  <c r="G835" i="73"/>
  <c r="H835" i="73" s="1"/>
  <c r="I835" i="73"/>
  <c r="I852" i="80"/>
  <c r="M852" i="80"/>
  <c r="H855" i="80"/>
  <c r="G855" i="80"/>
  <c r="F855" i="80"/>
  <c r="A854" i="80"/>
  <c r="D854" i="80" s="1"/>
  <c r="C856" i="80"/>
  <c r="E855" i="80"/>
  <c r="B855" i="80"/>
  <c r="E831" i="73"/>
  <c r="L851" i="80" l="1"/>
  <c r="P851" i="80"/>
  <c r="N852" i="80"/>
  <c r="O852" i="80"/>
  <c r="J852" i="80"/>
  <c r="K852" i="80"/>
  <c r="D859" i="73"/>
  <c r="F858" i="73"/>
  <c r="G836" i="73"/>
  <c r="H836" i="73" s="1"/>
  <c r="B838" i="73"/>
  <c r="A838" i="73" s="1"/>
  <c r="I853" i="80"/>
  <c r="M853" i="80"/>
  <c r="H856" i="80"/>
  <c r="G856" i="80"/>
  <c r="F856" i="80"/>
  <c r="B856" i="80"/>
  <c r="C857" i="80"/>
  <c r="E856" i="80"/>
  <c r="A855" i="80"/>
  <c r="D855" i="80" s="1"/>
  <c r="E832" i="73"/>
  <c r="J853" i="80" l="1"/>
  <c r="K853" i="80"/>
  <c r="P852" i="80"/>
  <c r="O853" i="80"/>
  <c r="N853" i="80"/>
  <c r="L852" i="80"/>
  <c r="D860" i="73"/>
  <c r="F859" i="73"/>
  <c r="C859" i="73"/>
  <c r="C860" i="73" s="1"/>
  <c r="I836" i="73"/>
  <c r="G837" i="73"/>
  <c r="H837" i="73" s="1"/>
  <c r="B839" i="73"/>
  <c r="A839" i="73" s="1"/>
  <c r="I854" i="80"/>
  <c r="M854" i="80"/>
  <c r="H857" i="80"/>
  <c r="G857" i="80"/>
  <c r="F857" i="80"/>
  <c r="A856" i="80"/>
  <c r="D856" i="80" s="1"/>
  <c r="C858" i="80"/>
  <c r="E857" i="80"/>
  <c r="B857" i="80"/>
  <c r="E833" i="73"/>
  <c r="P853" i="80" l="1"/>
  <c r="L853" i="80"/>
  <c r="O854" i="80"/>
  <c r="N854" i="80"/>
  <c r="J854" i="80"/>
  <c r="K854" i="80"/>
  <c r="I837" i="73"/>
  <c r="D861" i="73"/>
  <c r="C861" i="73" s="1"/>
  <c r="F860" i="73"/>
  <c r="G838" i="73"/>
  <c r="H838" i="73" s="1"/>
  <c r="B840" i="73"/>
  <c r="A840" i="73" s="1"/>
  <c r="I855" i="80"/>
  <c r="M855" i="80"/>
  <c r="B858" i="80"/>
  <c r="H858" i="80"/>
  <c r="G858" i="80"/>
  <c r="F858" i="80"/>
  <c r="C859" i="80"/>
  <c r="E858" i="80"/>
  <c r="A857" i="80"/>
  <c r="D857" i="80" s="1"/>
  <c r="E834" i="73"/>
  <c r="L854" i="80" l="1"/>
  <c r="J855" i="80"/>
  <c r="K855" i="80"/>
  <c r="P854" i="80"/>
  <c r="O855" i="80"/>
  <c r="N855" i="80"/>
  <c r="D862" i="73"/>
  <c r="C862" i="73" s="1"/>
  <c r="F861" i="73"/>
  <c r="I838" i="73"/>
  <c r="G839" i="73"/>
  <c r="H839" i="73" s="1"/>
  <c r="B841" i="73"/>
  <c r="A841" i="73" s="1"/>
  <c r="I856" i="80"/>
  <c r="M856" i="80"/>
  <c r="H859" i="80"/>
  <c r="G859" i="80"/>
  <c r="F859" i="80"/>
  <c r="C860" i="80"/>
  <c r="E859" i="80"/>
  <c r="A858" i="80"/>
  <c r="D858" i="80" s="1"/>
  <c r="B859" i="80"/>
  <c r="E835" i="73"/>
  <c r="L855" i="80" l="1"/>
  <c r="P855" i="80"/>
  <c r="J856" i="80"/>
  <c r="K856" i="80"/>
  <c r="N856" i="80"/>
  <c r="O856" i="80"/>
  <c r="D863" i="73"/>
  <c r="F862" i="73"/>
  <c r="I839" i="73"/>
  <c r="G840" i="73"/>
  <c r="H840" i="73" s="1"/>
  <c r="I840" i="73"/>
  <c r="B842" i="73"/>
  <c r="A842" i="73" s="1"/>
  <c r="I857" i="80"/>
  <c r="M857" i="80"/>
  <c r="B860" i="80"/>
  <c r="H860" i="80"/>
  <c r="G860" i="80"/>
  <c r="F860" i="80"/>
  <c r="A859" i="80"/>
  <c r="D859" i="80" s="1"/>
  <c r="C861" i="80"/>
  <c r="E860" i="80"/>
  <c r="E836" i="73"/>
  <c r="L856" i="80" l="1"/>
  <c r="K857" i="80"/>
  <c r="J857" i="80"/>
  <c r="P856" i="80"/>
  <c r="O857" i="80"/>
  <c r="N857" i="80"/>
  <c r="D864" i="73"/>
  <c r="F863" i="73"/>
  <c r="C863" i="73"/>
  <c r="C864" i="73" s="1"/>
  <c r="B843" i="73"/>
  <c r="A843" i="73" s="1"/>
  <c r="G841" i="73"/>
  <c r="H841" i="73" s="1"/>
  <c r="I858" i="80"/>
  <c r="M858" i="80"/>
  <c r="H861" i="80"/>
  <c r="G861" i="80"/>
  <c r="F861" i="80"/>
  <c r="A860" i="80"/>
  <c r="D860" i="80" s="1"/>
  <c r="C862" i="80"/>
  <c r="E861" i="80"/>
  <c r="B861" i="80"/>
  <c r="E837" i="73"/>
  <c r="L857" i="80" l="1"/>
  <c r="P857" i="80"/>
  <c r="J858" i="80"/>
  <c r="K858" i="80"/>
  <c r="N858" i="80"/>
  <c r="O858" i="80"/>
  <c r="D865" i="73"/>
  <c r="F864" i="73"/>
  <c r="I841" i="73"/>
  <c r="G842" i="73"/>
  <c r="H842" i="73" s="1"/>
  <c r="I842" i="73"/>
  <c r="B844" i="73"/>
  <c r="A844" i="73" s="1"/>
  <c r="I859" i="80"/>
  <c r="M859" i="80"/>
  <c r="B862" i="80"/>
  <c r="G862" i="80"/>
  <c r="F862" i="80"/>
  <c r="H862" i="80"/>
  <c r="C863" i="80"/>
  <c r="E862" i="80"/>
  <c r="A861" i="80"/>
  <c r="D861" i="80" s="1"/>
  <c r="E838" i="73"/>
  <c r="L858" i="80" l="1"/>
  <c r="P858" i="80"/>
  <c r="J859" i="80"/>
  <c r="K859" i="80"/>
  <c r="N859" i="80"/>
  <c r="O859" i="80"/>
  <c r="D866" i="73"/>
  <c r="F865" i="73"/>
  <c r="C865" i="73"/>
  <c r="C866" i="73" s="1"/>
  <c r="G843" i="73"/>
  <c r="H843" i="73" s="1"/>
  <c r="B845" i="73"/>
  <c r="A845" i="73" s="1"/>
  <c r="I860" i="80"/>
  <c r="M860" i="80"/>
  <c r="H863" i="80"/>
  <c r="F863" i="80"/>
  <c r="G863" i="80"/>
  <c r="A862" i="80"/>
  <c r="D862" i="80" s="1"/>
  <c r="C864" i="80"/>
  <c r="E863" i="80"/>
  <c r="B863" i="80"/>
  <c r="E839" i="73"/>
  <c r="L859" i="80" l="1"/>
  <c r="P859" i="80"/>
  <c r="O860" i="80"/>
  <c r="N860" i="80"/>
  <c r="J860" i="80"/>
  <c r="K860" i="80"/>
  <c r="D867" i="73"/>
  <c r="F866" i="73"/>
  <c r="I843" i="73"/>
  <c r="G844" i="73"/>
  <c r="H844" i="73" s="1"/>
  <c r="B846" i="73"/>
  <c r="A846" i="73" s="1"/>
  <c r="I861" i="80"/>
  <c r="M861" i="80"/>
  <c r="B864" i="80"/>
  <c r="H864" i="80"/>
  <c r="G864" i="80"/>
  <c r="F864" i="80"/>
  <c r="C865" i="80"/>
  <c r="E864" i="80"/>
  <c r="A863" i="80"/>
  <c r="D863" i="80" s="1"/>
  <c r="E840" i="73"/>
  <c r="P860" i="80" l="1"/>
  <c r="K861" i="80"/>
  <c r="J861" i="80"/>
  <c r="N861" i="80"/>
  <c r="O861" i="80"/>
  <c r="L860" i="80"/>
  <c r="I844" i="73"/>
  <c r="D868" i="73"/>
  <c r="F867" i="73"/>
  <c r="C867" i="73"/>
  <c r="G845" i="73"/>
  <c r="H845" i="73" s="1"/>
  <c r="B847" i="73"/>
  <c r="A847" i="73" s="1"/>
  <c r="I862" i="80"/>
  <c r="M862" i="80"/>
  <c r="H865" i="80"/>
  <c r="G865" i="80"/>
  <c r="F865" i="80"/>
  <c r="C866" i="80"/>
  <c r="E865" i="80"/>
  <c r="A864" i="80"/>
  <c r="D864" i="80" s="1"/>
  <c r="B865" i="80"/>
  <c r="E841" i="73"/>
  <c r="L861" i="80" l="1"/>
  <c r="N862" i="80"/>
  <c r="O862" i="80"/>
  <c r="P861" i="80"/>
  <c r="K862" i="80"/>
  <c r="J862" i="80"/>
  <c r="C868" i="73"/>
  <c r="D869" i="73"/>
  <c r="F868" i="73"/>
  <c r="I845" i="73"/>
  <c r="G846" i="73"/>
  <c r="H846" i="73" s="1"/>
  <c r="B848" i="73"/>
  <c r="A848" i="73" s="1"/>
  <c r="I863" i="80"/>
  <c r="M863" i="80"/>
  <c r="B866" i="80"/>
  <c r="H866" i="80"/>
  <c r="G866" i="80"/>
  <c r="F866" i="80"/>
  <c r="A865" i="80"/>
  <c r="D865" i="80" s="1"/>
  <c r="C867" i="80"/>
  <c r="E866" i="80"/>
  <c r="E842" i="73"/>
  <c r="L862" i="80" l="1"/>
  <c r="P862" i="80"/>
  <c r="N863" i="80"/>
  <c r="O863" i="80"/>
  <c r="J863" i="80"/>
  <c r="K863" i="80"/>
  <c r="C869" i="73"/>
  <c r="I846" i="73"/>
  <c r="D870" i="73"/>
  <c r="F869" i="73"/>
  <c r="G847" i="73"/>
  <c r="H847" i="73" s="1"/>
  <c r="B849" i="73"/>
  <c r="A849" i="73" s="1"/>
  <c r="I864" i="80"/>
  <c r="M864" i="80"/>
  <c r="H867" i="80"/>
  <c r="G867" i="80"/>
  <c r="F867" i="80"/>
  <c r="C868" i="80"/>
  <c r="E867" i="80"/>
  <c r="A866" i="80"/>
  <c r="D866" i="80" s="1"/>
  <c r="B867" i="80"/>
  <c r="E843" i="73"/>
  <c r="P863" i="80" l="1"/>
  <c r="L863" i="80"/>
  <c r="J864" i="80"/>
  <c r="K864" i="80"/>
  <c r="N864" i="80"/>
  <c r="O864" i="80"/>
  <c r="C870" i="73"/>
  <c r="I847" i="73"/>
  <c r="D871" i="73"/>
  <c r="F870" i="73"/>
  <c r="G848" i="73"/>
  <c r="H848" i="73" s="1"/>
  <c r="I848" i="73"/>
  <c r="B850" i="73"/>
  <c r="A850" i="73" s="1"/>
  <c r="I865" i="80"/>
  <c r="M865" i="80"/>
  <c r="B868" i="80"/>
  <c r="H868" i="80"/>
  <c r="G868" i="80"/>
  <c r="F868" i="80"/>
  <c r="A867" i="80"/>
  <c r="D867" i="80" s="1"/>
  <c r="C869" i="80"/>
  <c r="E868" i="80"/>
  <c r="E844" i="73"/>
  <c r="L864" i="80" l="1"/>
  <c r="P864" i="80"/>
  <c r="N865" i="80"/>
  <c r="O865" i="80"/>
  <c r="J865" i="80"/>
  <c r="K865" i="80"/>
  <c r="D872" i="73"/>
  <c r="F871" i="73"/>
  <c r="C871" i="73"/>
  <c r="C872" i="73" s="1"/>
  <c r="B851" i="73"/>
  <c r="A851" i="73" s="1"/>
  <c r="G849" i="73"/>
  <c r="H849" i="73" s="1"/>
  <c r="I866" i="80"/>
  <c r="M866" i="80"/>
  <c r="H869" i="80"/>
  <c r="G869" i="80"/>
  <c r="F869" i="80"/>
  <c r="C870" i="80"/>
  <c r="E869" i="80"/>
  <c r="A868" i="80"/>
  <c r="D868" i="80" s="1"/>
  <c r="B869" i="80"/>
  <c r="E845" i="73"/>
  <c r="P865" i="80" l="1"/>
  <c r="L865" i="80"/>
  <c r="J866" i="80"/>
  <c r="K866" i="80"/>
  <c r="N866" i="80"/>
  <c r="O866" i="80"/>
  <c r="D873" i="73"/>
  <c r="F872" i="73"/>
  <c r="I849" i="73"/>
  <c r="G850" i="73"/>
  <c r="H850" i="73" s="1"/>
  <c r="B852" i="73"/>
  <c r="A852" i="73" s="1"/>
  <c r="B870" i="80"/>
  <c r="I867" i="80"/>
  <c r="M867" i="80"/>
  <c r="H870" i="80"/>
  <c r="G870" i="80"/>
  <c r="F870" i="80"/>
  <c r="A869" i="80"/>
  <c r="D869" i="80" s="1"/>
  <c r="C871" i="80"/>
  <c r="E870" i="80"/>
  <c r="E846" i="73"/>
  <c r="L866" i="80" l="1"/>
  <c r="P866" i="80"/>
  <c r="K867" i="80"/>
  <c r="J867" i="80"/>
  <c r="O867" i="80"/>
  <c r="N867" i="80"/>
  <c r="I850" i="73"/>
  <c r="D874" i="73"/>
  <c r="F873" i="73"/>
  <c r="C873" i="73"/>
  <c r="G851" i="73"/>
  <c r="H851" i="73" s="1"/>
  <c r="B853" i="73"/>
  <c r="A853" i="73" s="1"/>
  <c r="I868" i="80"/>
  <c r="M868" i="80"/>
  <c r="H871" i="80"/>
  <c r="G871" i="80"/>
  <c r="F871" i="80"/>
  <c r="C872" i="80"/>
  <c r="E871" i="80"/>
  <c r="A870" i="80"/>
  <c r="D870" i="80" s="1"/>
  <c r="B871" i="80"/>
  <c r="E847" i="73"/>
  <c r="L867" i="80" l="1"/>
  <c r="J868" i="80"/>
  <c r="K868" i="80"/>
  <c r="O868" i="80"/>
  <c r="N868" i="80"/>
  <c r="P867" i="80"/>
  <c r="C874" i="73"/>
  <c r="D875" i="73"/>
  <c r="F874" i="73"/>
  <c r="I851" i="73"/>
  <c r="G852" i="73"/>
  <c r="H852" i="73" s="1"/>
  <c r="B854" i="73"/>
  <c r="A854" i="73" s="1"/>
  <c r="I869" i="80"/>
  <c r="M869" i="80"/>
  <c r="B872" i="80"/>
  <c r="H872" i="80"/>
  <c r="G872" i="80"/>
  <c r="F872" i="80"/>
  <c r="A871" i="80"/>
  <c r="D871" i="80" s="1"/>
  <c r="C873" i="80"/>
  <c r="E872" i="80"/>
  <c r="E848" i="73"/>
  <c r="L868" i="80" l="1"/>
  <c r="J869" i="80"/>
  <c r="K869" i="80"/>
  <c r="O869" i="80"/>
  <c r="N869" i="80"/>
  <c r="P868" i="80"/>
  <c r="D876" i="73"/>
  <c r="F875" i="73"/>
  <c r="C875" i="73"/>
  <c r="C876" i="73" s="1"/>
  <c r="G853" i="73"/>
  <c r="H853" i="73" s="1"/>
  <c r="B855" i="73"/>
  <c r="A855" i="73" s="1"/>
  <c r="I852" i="73"/>
  <c r="I870" i="80"/>
  <c r="M870" i="80"/>
  <c r="H873" i="80"/>
  <c r="G873" i="80"/>
  <c r="F873" i="80"/>
  <c r="C874" i="80"/>
  <c r="E873" i="80"/>
  <c r="A872" i="80"/>
  <c r="D872" i="80" s="1"/>
  <c r="B873" i="80"/>
  <c r="E849" i="73"/>
  <c r="L869" i="80" l="1"/>
  <c r="K870" i="80"/>
  <c r="J870" i="80"/>
  <c r="N870" i="80"/>
  <c r="O870" i="80"/>
  <c r="P869" i="80"/>
  <c r="D877" i="73"/>
  <c r="F876" i="73"/>
  <c r="I853" i="73"/>
  <c r="G854" i="73"/>
  <c r="H854" i="73" s="1"/>
  <c r="B856" i="73"/>
  <c r="A856" i="73" s="1"/>
  <c r="I871" i="80"/>
  <c r="M871" i="80"/>
  <c r="B874" i="80"/>
  <c r="H874" i="80"/>
  <c r="G874" i="80"/>
  <c r="F874" i="80"/>
  <c r="A873" i="80"/>
  <c r="D873" i="80" s="1"/>
  <c r="C875" i="80"/>
  <c r="E874" i="80"/>
  <c r="E850" i="73"/>
  <c r="L870" i="80" l="1"/>
  <c r="P870" i="80"/>
  <c r="K871" i="80"/>
  <c r="J871" i="80"/>
  <c r="N871" i="80"/>
  <c r="O871" i="80"/>
  <c r="I854" i="73"/>
  <c r="D878" i="73"/>
  <c r="F877" i="73"/>
  <c r="C877" i="73"/>
  <c r="C878" i="73" s="1"/>
  <c r="G855" i="73"/>
  <c r="H855" i="73" s="1"/>
  <c r="B857" i="73"/>
  <c r="A857" i="73" s="1"/>
  <c r="I872" i="80"/>
  <c r="M872" i="80"/>
  <c r="H875" i="80"/>
  <c r="G875" i="80"/>
  <c r="F875" i="80"/>
  <c r="C876" i="80"/>
  <c r="E875" i="80"/>
  <c r="A874" i="80"/>
  <c r="D874" i="80" s="1"/>
  <c r="B875" i="80"/>
  <c r="E851" i="73"/>
  <c r="L871" i="80" l="1"/>
  <c r="P871" i="80"/>
  <c r="J872" i="80"/>
  <c r="K872" i="80"/>
  <c r="N872" i="80"/>
  <c r="O872" i="80"/>
  <c r="D879" i="73"/>
  <c r="C879" i="73" s="1"/>
  <c r="F878" i="73"/>
  <c r="I855" i="73"/>
  <c r="G856" i="73"/>
  <c r="H856" i="73" s="1"/>
  <c r="B858" i="73"/>
  <c r="A858" i="73" s="1"/>
  <c r="I873" i="80"/>
  <c r="M873" i="80"/>
  <c r="H876" i="80"/>
  <c r="G876" i="80"/>
  <c r="F876" i="80"/>
  <c r="B876" i="80"/>
  <c r="A875" i="80"/>
  <c r="D875" i="80" s="1"/>
  <c r="C877" i="80"/>
  <c r="E876" i="80"/>
  <c r="E852" i="73"/>
  <c r="L872" i="80" l="1"/>
  <c r="P872" i="80"/>
  <c r="J873" i="80"/>
  <c r="K873" i="80"/>
  <c r="N873" i="80"/>
  <c r="O873" i="80"/>
  <c r="I856" i="73"/>
  <c r="D880" i="73"/>
  <c r="C880" i="73" s="1"/>
  <c r="F879" i="73"/>
  <c r="G857" i="73"/>
  <c r="H857" i="73" s="1"/>
  <c r="B859" i="73"/>
  <c r="A859" i="73" s="1"/>
  <c r="I874" i="80"/>
  <c r="M874" i="80"/>
  <c r="H877" i="80"/>
  <c r="G877" i="80"/>
  <c r="F877" i="80"/>
  <c r="C878" i="80"/>
  <c r="E877" i="80"/>
  <c r="A876" i="80"/>
  <c r="D876" i="80" s="1"/>
  <c r="B877" i="80"/>
  <c r="E853" i="73"/>
  <c r="L873" i="80" l="1"/>
  <c r="P873" i="80"/>
  <c r="K874" i="80"/>
  <c r="J874" i="80"/>
  <c r="O874" i="80"/>
  <c r="N874" i="80"/>
  <c r="I857" i="73"/>
  <c r="D881" i="73"/>
  <c r="F880" i="73"/>
  <c r="G858" i="73"/>
  <c r="H858" i="73" s="1"/>
  <c r="I858" i="73"/>
  <c r="B860" i="73"/>
  <c r="A860" i="73" s="1"/>
  <c r="I875" i="80"/>
  <c r="M875" i="80"/>
  <c r="B878" i="80"/>
  <c r="G878" i="80"/>
  <c r="H878" i="80"/>
  <c r="F878" i="80"/>
  <c r="A877" i="80"/>
  <c r="D877" i="80" s="1"/>
  <c r="C879" i="80"/>
  <c r="E878" i="80"/>
  <c r="E854" i="73"/>
  <c r="L874" i="80" l="1"/>
  <c r="J875" i="80"/>
  <c r="K875" i="80"/>
  <c r="O875" i="80"/>
  <c r="N875" i="80"/>
  <c r="P874" i="80"/>
  <c r="D882" i="73"/>
  <c r="F881" i="73"/>
  <c r="C881" i="73"/>
  <c r="C882" i="73" s="1"/>
  <c r="B861" i="73"/>
  <c r="A861" i="73" s="1"/>
  <c r="G859" i="73"/>
  <c r="H859" i="73" s="1"/>
  <c r="I876" i="80"/>
  <c r="M876" i="80"/>
  <c r="H879" i="80"/>
  <c r="G879" i="80"/>
  <c r="F879" i="80"/>
  <c r="C880" i="80"/>
  <c r="E879" i="80"/>
  <c r="A878" i="80"/>
  <c r="D878" i="80" s="1"/>
  <c r="B879" i="80"/>
  <c r="E855" i="73"/>
  <c r="L875" i="80" l="1"/>
  <c r="O876" i="80"/>
  <c r="N876" i="80"/>
  <c r="K876" i="80"/>
  <c r="J876" i="80"/>
  <c r="P875" i="80"/>
  <c r="D883" i="73"/>
  <c r="F882" i="73"/>
  <c r="I859" i="73"/>
  <c r="G860" i="73"/>
  <c r="H860" i="73" s="1"/>
  <c r="I860" i="73"/>
  <c r="B862" i="73"/>
  <c r="A862" i="73" s="1"/>
  <c r="I877" i="80"/>
  <c r="M877" i="80"/>
  <c r="B880" i="80"/>
  <c r="H880" i="80"/>
  <c r="G880" i="80"/>
  <c r="F880" i="80"/>
  <c r="A879" i="80"/>
  <c r="D879" i="80" s="1"/>
  <c r="C881" i="80"/>
  <c r="E880" i="80"/>
  <c r="E856" i="73"/>
  <c r="L876" i="80" l="1"/>
  <c r="P876" i="80"/>
  <c r="K877" i="80"/>
  <c r="J877" i="80"/>
  <c r="N877" i="80"/>
  <c r="O877" i="80"/>
  <c r="D884" i="73"/>
  <c r="F883" i="73"/>
  <c r="C883" i="73"/>
  <c r="C884" i="73" s="1"/>
  <c r="B863" i="73"/>
  <c r="A863" i="73" s="1"/>
  <c r="G861" i="73"/>
  <c r="H861" i="73" s="1"/>
  <c r="I878" i="80"/>
  <c r="M878" i="80"/>
  <c r="H881" i="80"/>
  <c r="G881" i="80"/>
  <c r="F881" i="80"/>
  <c r="A880" i="80"/>
  <c r="D880" i="80" s="1"/>
  <c r="C882" i="80"/>
  <c r="E881" i="80"/>
  <c r="B881" i="80"/>
  <c r="E857" i="73"/>
  <c r="P877" i="80" l="1"/>
  <c r="K878" i="80"/>
  <c r="J878" i="80"/>
  <c r="L877" i="80"/>
  <c r="O878" i="80"/>
  <c r="N878" i="80"/>
  <c r="D885" i="73"/>
  <c r="F884" i="73"/>
  <c r="I861" i="73"/>
  <c r="G862" i="73"/>
  <c r="H862" i="73" s="1"/>
  <c r="I862" i="73"/>
  <c r="B864" i="73"/>
  <c r="A864" i="73" s="1"/>
  <c r="I879" i="80"/>
  <c r="M879" i="80"/>
  <c r="B882" i="80"/>
  <c r="H882" i="80"/>
  <c r="G882" i="80"/>
  <c r="F882" i="80"/>
  <c r="C883" i="80"/>
  <c r="E882" i="80"/>
  <c r="A881" i="80"/>
  <c r="D881" i="80" s="1"/>
  <c r="E858" i="73"/>
  <c r="L878" i="80" l="1"/>
  <c r="P878" i="80"/>
  <c r="O879" i="80"/>
  <c r="N879" i="80"/>
  <c r="K879" i="80"/>
  <c r="J879" i="80"/>
  <c r="D886" i="73"/>
  <c r="F885" i="73"/>
  <c r="C885" i="73"/>
  <c r="C886" i="73" s="1"/>
  <c r="G863" i="73"/>
  <c r="H863" i="73" s="1"/>
  <c r="B865" i="73"/>
  <c r="A865" i="73" s="1"/>
  <c r="I880" i="80"/>
  <c r="M880" i="80"/>
  <c r="H883" i="80"/>
  <c r="G883" i="80"/>
  <c r="F883" i="80"/>
  <c r="A882" i="80"/>
  <c r="D882" i="80" s="1"/>
  <c r="C884" i="80"/>
  <c r="E883" i="80"/>
  <c r="B883" i="80"/>
  <c r="E859" i="73"/>
  <c r="L879" i="80" l="1"/>
  <c r="P879" i="80"/>
  <c r="J880" i="80"/>
  <c r="K880" i="80"/>
  <c r="N880" i="80"/>
  <c r="O880" i="80"/>
  <c r="I863" i="73"/>
  <c r="D887" i="73"/>
  <c r="F886" i="73"/>
  <c r="G864" i="73"/>
  <c r="H864" i="73" s="1"/>
  <c r="I864" i="73"/>
  <c r="B866" i="73"/>
  <c r="A866" i="73" s="1"/>
  <c r="I881" i="80"/>
  <c r="M881" i="80"/>
  <c r="H884" i="80"/>
  <c r="G884" i="80"/>
  <c r="F884" i="80"/>
  <c r="B884" i="80"/>
  <c r="C885" i="80"/>
  <c r="E884" i="80"/>
  <c r="A883" i="80"/>
  <c r="D883" i="80" s="1"/>
  <c r="E860" i="73"/>
  <c r="J881" i="80" l="1"/>
  <c r="K881" i="80"/>
  <c r="L880" i="80"/>
  <c r="O881" i="80"/>
  <c r="N881" i="80"/>
  <c r="P880" i="80"/>
  <c r="D888" i="73"/>
  <c r="F887" i="73"/>
  <c r="C887" i="73"/>
  <c r="C888" i="73" s="1"/>
  <c r="G865" i="73"/>
  <c r="H865" i="73" s="1"/>
  <c r="B867" i="73"/>
  <c r="A867" i="73" s="1"/>
  <c r="I882" i="80"/>
  <c r="M882" i="80"/>
  <c r="H885" i="80"/>
  <c r="G885" i="80"/>
  <c r="F885" i="80"/>
  <c r="C886" i="80"/>
  <c r="E885" i="80"/>
  <c r="A884" i="80"/>
  <c r="D884" i="80" s="1"/>
  <c r="B885" i="80"/>
  <c r="E861" i="73"/>
  <c r="P881" i="80" l="1"/>
  <c r="N882" i="80"/>
  <c r="O882" i="80"/>
  <c r="L881" i="80"/>
  <c r="J882" i="80"/>
  <c r="K882" i="80"/>
  <c r="I865" i="73"/>
  <c r="D889" i="73"/>
  <c r="F888" i="73"/>
  <c r="G866" i="73"/>
  <c r="H866" i="73" s="1"/>
  <c r="B868" i="73"/>
  <c r="A868" i="73" s="1"/>
  <c r="I883" i="80"/>
  <c r="M883" i="80"/>
  <c r="B886" i="80"/>
  <c r="H886" i="80"/>
  <c r="G886" i="80"/>
  <c r="F886" i="80"/>
  <c r="A885" i="80"/>
  <c r="D885" i="80" s="1"/>
  <c r="C887" i="80"/>
  <c r="E886" i="80"/>
  <c r="E862" i="73"/>
  <c r="P882" i="80" l="1"/>
  <c r="J883" i="80"/>
  <c r="K883" i="80"/>
  <c r="N883" i="80"/>
  <c r="O883" i="80"/>
  <c r="L882" i="80"/>
  <c r="D890" i="73"/>
  <c r="F889" i="73"/>
  <c r="C889" i="73"/>
  <c r="C890" i="73" s="1"/>
  <c r="I866" i="73"/>
  <c r="G867" i="73"/>
  <c r="H867" i="73" s="1"/>
  <c r="B869" i="73"/>
  <c r="A869" i="73" s="1"/>
  <c r="I884" i="80"/>
  <c r="M884" i="80"/>
  <c r="H887" i="80"/>
  <c r="G887" i="80"/>
  <c r="F887" i="80"/>
  <c r="A886" i="80"/>
  <c r="D886" i="80" s="1"/>
  <c r="C888" i="80"/>
  <c r="E887" i="80"/>
  <c r="B887" i="80"/>
  <c r="E863" i="73"/>
  <c r="L883" i="80" l="1"/>
  <c r="J884" i="80"/>
  <c r="K884" i="80"/>
  <c r="O884" i="80"/>
  <c r="N884" i="80"/>
  <c r="P883" i="80"/>
  <c r="I867" i="73"/>
  <c r="D891" i="73"/>
  <c r="F890" i="73"/>
  <c r="G868" i="73"/>
  <c r="H868" i="73" s="1"/>
  <c r="B870" i="73"/>
  <c r="A870" i="73" s="1"/>
  <c r="I885" i="80"/>
  <c r="M885" i="80"/>
  <c r="B888" i="80"/>
  <c r="H888" i="80"/>
  <c r="G888" i="80"/>
  <c r="F888" i="80"/>
  <c r="C889" i="80"/>
  <c r="E888" i="80"/>
  <c r="A887" i="80"/>
  <c r="D887" i="80" s="1"/>
  <c r="E864" i="73"/>
  <c r="L884" i="80" l="1"/>
  <c r="J885" i="80"/>
  <c r="K885" i="80"/>
  <c r="O885" i="80"/>
  <c r="N885" i="80"/>
  <c r="P884" i="80"/>
  <c r="D892" i="73"/>
  <c r="F891" i="73"/>
  <c r="C891" i="73"/>
  <c r="C892" i="73" s="1"/>
  <c r="I868" i="73"/>
  <c r="G869" i="73"/>
  <c r="H869" i="73" s="1"/>
  <c r="B871" i="73"/>
  <c r="A871" i="73" s="1"/>
  <c r="I886" i="80"/>
  <c r="M886" i="80"/>
  <c r="H889" i="80"/>
  <c r="G889" i="80"/>
  <c r="F889" i="80"/>
  <c r="A888" i="80"/>
  <c r="D888" i="80" s="1"/>
  <c r="C890" i="80"/>
  <c r="E889" i="80"/>
  <c r="B889" i="80"/>
  <c r="E865" i="73"/>
  <c r="L885" i="80" l="1"/>
  <c r="N886" i="80"/>
  <c r="O886" i="80"/>
  <c r="J886" i="80"/>
  <c r="K886" i="80"/>
  <c r="P885" i="80"/>
  <c r="I869" i="73"/>
  <c r="D893" i="73"/>
  <c r="F892" i="73"/>
  <c r="G870" i="73"/>
  <c r="H870" i="73" s="1"/>
  <c r="B872" i="73"/>
  <c r="A872" i="73" s="1"/>
  <c r="I887" i="80"/>
  <c r="M887" i="80"/>
  <c r="B890" i="80"/>
  <c r="H890" i="80"/>
  <c r="G890" i="80"/>
  <c r="F890" i="80"/>
  <c r="C891" i="80"/>
  <c r="E890" i="80"/>
  <c r="A889" i="80"/>
  <c r="D889" i="80" s="1"/>
  <c r="E866" i="73"/>
  <c r="L886" i="80" l="1"/>
  <c r="P886" i="80"/>
  <c r="J887" i="80"/>
  <c r="K887" i="80"/>
  <c r="O887" i="80"/>
  <c r="N887" i="80"/>
  <c r="D894" i="73"/>
  <c r="F893" i="73"/>
  <c r="C893" i="73"/>
  <c r="C894" i="73" s="1"/>
  <c r="I870" i="73"/>
  <c r="G871" i="73"/>
  <c r="H871" i="73" s="1"/>
  <c r="B873" i="73"/>
  <c r="A873" i="73" s="1"/>
  <c r="I888" i="80"/>
  <c r="M888" i="80"/>
  <c r="H891" i="80"/>
  <c r="G891" i="80"/>
  <c r="F891" i="80"/>
  <c r="A890" i="80"/>
  <c r="D890" i="80" s="1"/>
  <c r="C892" i="80"/>
  <c r="E891" i="80"/>
  <c r="B891" i="80"/>
  <c r="E867" i="73"/>
  <c r="L887" i="80" l="1"/>
  <c r="K888" i="80"/>
  <c r="J888" i="80"/>
  <c r="O888" i="80"/>
  <c r="N888" i="80"/>
  <c r="P887" i="80"/>
  <c r="I871" i="73"/>
  <c r="D895" i="73"/>
  <c r="F894" i="73"/>
  <c r="G872" i="73"/>
  <c r="H872" i="73" s="1"/>
  <c r="B874" i="73"/>
  <c r="A874" i="73" s="1"/>
  <c r="I889" i="80"/>
  <c r="M889" i="80"/>
  <c r="H892" i="80"/>
  <c r="G892" i="80"/>
  <c r="F892" i="80"/>
  <c r="B892" i="80"/>
  <c r="C893" i="80"/>
  <c r="E892" i="80"/>
  <c r="A891" i="80"/>
  <c r="D891" i="80" s="1"/>
  <c r="E868" i="73"/>
  <c r="L888" i="80" l="1"/>
  <c r="J889" i="80"/>
  <c r="K889" i="80"/>
  <c r="N889" i="80"/>
  <c r="O889" i="80"/>
  <c r="P888" i="80"/>
  <c r="D896" i="73"/>
  <c r="F895" i="73"/>
  <c r="C895" i="73"/>
  <c r="C896" i="73" s="1"/>
  <c r="G873" i="73"/>
  <c r="H873" i="73" s="1"/>
  <c r="B875" i="73"/>
  <c r="A875" i="73" s="1"/>
  <c r="I872" i="73"/>
  <c r="I890" i="80"/>
  <c r="M890" i="80"/>
  <c r="H893" i="80"/>
  <c r="G893" i="80"/>
  <c r="F893" i="80"/>
  <c r="A892" i="80"/>
  <c r="D892" i="80" s="1"/>
  <c r="C894" i="80"/>
  <c r="E893" i="80"/>
  <c r="B893" i="80"/>
  <c r="E869" i="73"/>
  <c r="L889" i="80" l="1"/>
  <c r="P889" i="80"/>
  <c r="N890" i="80"/>
  <c r="O890" i="80"/>
  <c r="J890" i="80"/>
  <c r="K890" i="80"/>
  <c r="I873" i="73"/>
  <c r="D897" i="73"/>
  <c r="F896" i="73"/>
  <c r="G874" i="73"/>
  <c r="H874" i="73" s="1"/>
  <c r="I874" i="73"/>
  <c r="B876" i="73"/>
  <c r="A876" i="73" s="1"/>
  <c r="I891" i="80"/>
  <c r="M891" i="80"/>
  <c r="G894" i="80"/>
  <c r="H894" i="80"/>
  <c r="F894" i="80"/>
  <c r="B894" i="80"/>
  <c r="C895" i="80"/>
  <c r="E894" i="80"/>
  <c r="A893" i="80"/>
  <c r="D893" i="80" s="1"/>
  <c r="E870" i="73"/>
  <c r="L890" i="80" l="1"/>
  <c r="P890" i="80"/>
  <c r="J891" i="80"/>
  <c r="K891" i="80"/>
  <c r="N891" i="80"/>
  <c r="O891" i="80"/>
  <c r="D898" i="73"/>
  <c r="F897" i="73"/>
  <c r="C897" i="73"/>
  <c r="C898" i="73" s="1"/>
  <c r="G875" i="73"/>
  <c r="H875" i="73" s="1"/>
  <c r="B877" i="73"/>
  <c r="A877" i="73" s="1"/>
  <c r="I892" i="80"/>
  <c r="M892" i="80"/>
  <c r="H895" i="80"/>
  <c r="G895" i="80"/>
  <c r="F895" i="80"/>
  <c r="C896" i="80"/>
  <c r="E895" i="80"/>
  <c r="A894" i="80"/>
  <c r="D894" i="80" s="1"/>
  <c r="B895" i="80"/>
  <c r="E871" i="73"/>
  <c r="L891" i="80" l="1"/>
  <c r="P891" i="80"/>
  <c r="K892" i="80"/>
  <c r="J892" i="80"/>
  <c r="O892" i="80"/>
  <c r="N892" i="80"/>
  <c r="D899" i="73"/>
  <c r="F898" i="73"/>
  <c r="I875" i="73"/>
  <c r="G876" i="73"/>
  <c r="H876" i="73" s="1"/>
  <c r="I876" i="73"/>
  <c r="B878" i="73"/>
  <c r="A878" i="73" s="1"/>
  <c r="I893" i="80"/>
  <c r="M893" i="80"/>
  <c r="H896" i="80"/>
  <c r="G896" i="80"/>
  <c r="F896" i="80"/>
  <c r="B896" i="80"/>
  <c r="A895" i="80"/>
  <c r="D895" i="80" s="1"/>
  <c r="C897" i="80"/>
  <c r="E896" i="80"/>
  <c r="E872" i="73"/>
  <c r="P892" i="80" l="1"/>
  <c r="L892" i="80"/>
  <c r="K893" i="80"/>
  <c r="J893" i="80"/>
  <c r="O893" i="80"/>
  <c r="N893" i="80"/>
  <c r="D900" i="73"/>
  <c r="F899" i="73"/>
  <c r="C899" i="73"/>
  <c r="C900" i="73" s="1"/>
  <c r="G877" i="73"/>
  <c r="H877" i="73" s="1"/>
  <c r="B879" i="73"/>
  <c r="A879" i="73" s="1"/>
  <c r="I894" i="80"/>
  <c r="M894" i="80"/>
  <c r="H897" i="80"/>
  <c r="G897" i="80"/>
  <c r="F897" i="80"/>
  <c r="C898" i="80"/>
  <c r="E897" i="80"/>
  <c r="A896" i="80"/>
  <c r="D896" i="80" s="1"/>
  <c r="B897" i="80"/>
  <c r="E873" i="73"/>
  <c r="L893" i="80" l="1"/>
  <c r="P893" i="80"/>
  <c r="N894" i="80"/>
  <c r="O894" i="80"/>
  <c r="K894" i="80"/>
  <c r="J894" i="80"/>
  <c r="I877" i="73"/>
  <c r="D901" i="73"/>
  <c r="F900" i="73"/>
  <c r="B880" i="73"/>
  <c r="A880" i="73" s="1"/>
  <c r="G878" i="73"/>
  <c r="H878" i="73" s="1"/>
  <c r="B898" i="80"/>
  <c r="I895" i="80"/>
  <c r="M895" i="80"/>
  <c r="H898" i="80"/>
  <c r="G898" i="80"/>
  <c r="F898" i="80"/>
  <c r="A897" i="80"/>
  <c r="D897" i="80" s="1"/>
  <c r="C899" i="80"/>
  <c r="E898" i="80"/>
  <c r="E874" i="73"/>
  <c r="L894" i="80" l="1"/>
  <c r="P894" i="80"/>
  <c r="K895" i="80"/>
  <c r="J895" i="80"/>
  <c r="N895" i="80"/>
  <c r="O895" i="80"/>
  <c r="D902" i="73"/>
  <c r="F901" i="73"/>
  <c r="C901" i="73"/>
  <c r="C902" i="73" s="1"/>
  <c r="I878" i="73"/>
  <c r="G879" i="73"/>
  <c r="H879" i="73" s="1"/>
  <c r="B881" i="73"/>
  <c r="A881" i="73" s="1"/>
  <c r="I896" i="80"/>
  <c r="M896" i="80"/>
  <c r="H899" i="80"/>
  <c r="G899" i="80"/>
  <c r="F899" i="80"/>
  <c r="A898" i="80"/>
  <c r="D898" i="80" s="1"/>
  <c r="C900" i="80"/>
  <c r="E899" i="80"/>
  <c r="B899" i="80"/>
  <c r="E875" i="73"/>
  <c r="P895" i="80" l="1"/>
  <c r="N896" i="80"/>
  <c r="O896" i="80"/>
  <c r="L895" i="80"/>
  <c r="J896" i="80"/>
  <c r="K896" i="80"/>
  <c r="I879" i="73"/>
  <c r="D903" i="73"/>
  <c r="F902" i="73"/>
  <c r="G880" i="73"/>
  <c r="H880" i="73" s="1"/>
  <c r="B882" i="73"/>
  <c r="A882" i="73" s="1"/>
  <c r="I897" i="80"/>
  <c r="M897" i="80"/>
  <c r="H900" i="80"/>
  <c r="G900" i="80"/>
  <c r="F900" i="80"/>
  <c r="B900" i="80"/>
  <c r="C901" i="80"/>
  <c r="E900" i="80"/>
  <c r="A899" i="80"/>
  <c r="D899" i="80" s="1"/>
  <c r="E876" i="73"/>
  <c r="J897" i="80" l="1"/>
  <c r="K897" i="80"/>
  <c r="P896" i="80"/>
  <c r="N897" i="80"/>
  <c r="O897" i="80"/>
  <c r="L896" i="80"/>
  <c r="D904" i="73"/>
  <c r="F903" i="73"/>
  <c r="I880" i="73"/>
  <c r="C903" i="73"/>
  <c r="C904" i="73" s="1"/>
  <c r="G881" i="73"/>
  <c r="H881" i="73" s="1"/>
  <c r="B883" i="73"/>
  <c r="A883" i="73" s="1"/>
  <c r="I898" i="80"/>
  <c r="M898" i="80"/>
  <c r="H901" i="80"/>
  <c r="G901" i="80"/>
  <c r="F901" i="80"/>
  <c r="C902" i="80"/>
  <c r="E901" i="80"/>
  <c r="A900" i="80"/>
  <c r="D900" i="80" s="1"/>
  <c r="B901" i="80"/>
  <c r="E877" i="73"/>
  <c r="L897" i="80" l="1"/>
  <c r="N898" i="80"/>
  <c r="O898" i="80"/>
  <c r="J898" i="80"/>
  <c r="K898" i="80"/>
  <c r="P897" i="80"/>
  <c r="I881" i="73"/>
  <c r="D905" i="73"/>
  <c r="F904" i="73"/>
  <c r="G882" i="73"/>
  <c r="H882" i="73" s="1"/>
  <c r="B884" i="73"/>
  <c r="A884" i="73" s="1"/>
  <c r="I899" i="80"/>
  <c r="M899" i="80"/>
  <c r="B902" i="80"/>
  <c r="H902" i="80"/>
  <c r="G902" i="80"/>
  <c r="F902" i="80"/>
  <c r="A901" i="80"/>
  <c r="D901" i="80" s="1"/>
  <c r="C903" i="80"/>
  <c r="E902" i="80"/>
  <c r="E878" i="73"/>
  <c r="L898" i="80" l="1"/>
  <c r="P898" i="80"/>
  <c r="J899" i="80"/>
  <c r="K899" i="80"/>
  <c r="N899" i="80"/>
  <c r="O899" i="80"/>
  <c r="D906" i="73"/>
  <c r="F905" i="73"/>
  <c r="I882" i="73"/>
  <c r="C905" i="73"/>
  <c r="G883" i="73"/>
  <c r="H883" i="73" s="1"/>
  <c r="B885" i="73"/>
  <c r="A885" i="73" s="1"/>
  <c r="I900" i="80"/>
  <c r="M900" i="80"/>
  <c r="H903" i="80"/>
  <c r="G903" i="80"/>
  <c r="F903" i="80"/>
  <c r="A902" i="80"/>
  <c r="D902" i="80" s="1"/>
  <c r="C904" i="80"/>
  <c r="E903" i="80"/>
  <c r="B903" i="80"/>
  <c r="E879" i="73"/>
  <c r="L899" i="80" l="1"/>
  <c r="K900" i="80"/>
  <c r="J900" i="80"/>
  <c r="P899" i="80"/>
  <c r="N900" i="80"/>
  <c r="O900" i="80"/>
  <c r="C906" i="73"/>
  <c r="D907" i="73"/>
  <c r="F906" i="73"/>
  <c r="I883" i="73"/>
  <c r="G884" i="73"/>
  <c r="H884" i="73" s="1"/>
  <c r="B886" i="73"/>
  <c r="A886" i="73" s="1"/>
  <c r="I901" i="80"/>
  <c r="M901" i="80"/>
  <c r="H904" i="80"/>
  <c r="G904" i="80"/>
  <c r="F904" i="80"/>
  <c r="B904" i="80"/>
  <c r="C905" i="80"/>
  <c r="E904" i="80"/>
  <c r="A903" i="80"/>
  <c r="D903" i="80" s="1"/>
  <c r="E880" i="73"/>
  <c r="J901" i="80" l="1"/>
  <c r="K901" i="80"/>
  <c r="P900" i="80"/>
  <c r="O901" i="80"/>
  <c r="N901" i="80"/>
  <c r="L900" i="80"/>
  <c r="D908" i="73"/>
  <c r="F907" i="73"/>
  <c r="C907" i="73"/>
  <c r="C908" i="73" s="1"/>
  <c r="G885" i="73"/>
  <c r="H885" i="73" s="1"/>
  <c r="B887" i="73"/>
  <c r="A887" i="73" s="1"/>
  <c r="I884" i="73"/>
  <c r="I902" i="80"/>
  <c r="M902" i="80"/>
  <c r="H905" i="80"/>
  <c r="G905" i="80"/>
  <c r="F905" i="80"/>
  <c r="A904" i="80"/>
  <c r="D904" i="80" s="1"/>
  <c r="C906" i="80"/>
  <c r="E905" i="80"/>
  <c r="B905" i="80"/>
  <c r="E881" i="73"/>
  <c r="P901" i="80" l="1"/>
  <c r="J902" i="80"/>
  <c r="K902" i="80"/>
  <c r="L901" i="80"/>
  <c r="N902" i="80"/>
  <c r="O902" i="80"/>
  <c r="I885" i="73"/>
  <c r="D909" i="73"/>
  <c r="F908" i="73"/>
  <c r="G886" i="73"/>
  <c r="H886" i="73" s="1"/>
  <c r="I886" i="73"/>
  <c r="B888" i="73"/>
  <c r="A888" i="73" s="1"/>
  <c r="I903" i="80"/>
  <c r="M903" i="80"/>
  <c r="B906" i="80"/>
  <c r="H906" i="80"/>
  <c r="G906" i="80"/>
  <c r="F906" i="80"/>
  <c r="C907" i="80"/>
  <c r="E906" i="80"/>
  <c r="A905" i="80"/>
  <c r="D905" i="80" s="1"/>
  <c r="E882" i="73"/>
  <c r="L902" i="80" l="1"/>
  <c r="J903" i="80"/>
  <c r="K903" i="80"/>
  <c r="O903" i="80"/>
  <c r="N903" i="80"/>
  <c r="P902" i="80"/>
  <c r="D910" i="73"/>
  <c r="F909" i="73"/>
  <c r="C909" i="73"/>
  <c r="C910" i="73" s="1"/>
  <c r="G887" i="73"/>
  <c r="H887" i="73" s="1"/>
  <c r="B889" i="73"/>
  <c r="A889" i="73" s="1"/>
  <c r="I904" i="80"/>
  <c r="M904" i="80"/>
  <c r="H907" i="80"/>
  <c r="G907" i="80"/>
  <c r="F907" i="80"/>
  <c r="A906" i="80"/>
  <c r="D906" i="80" s="1"/>
  <c r="C908" i="80"/>
  <c r="E907" i="80"/>
  <c r="B907" i="80"/>
  <c r="E883" i="73"/>
  <c r="P903" i="80" l="1"/>
  <c r="J904" i="80"/>
  <c r="K904" i="80"/>
  <c r="L903" i="80"/>
  <c r="N904" i="80"/>
  <c r="O904" i="80"/>
  <c r="I887" i="73"/>
  <c r="D911" i="73"/>
  <c r="F910" i="73"/>
  <c r="G888" i="73"/>
  <c r="H888" i="73" s="1"/>
  <c r="B890" i="73"/>
  <c r="A890" i="73" s="1"/>
  <c r="I905" i="80"/>
  <c r="M905" i="80"/>
  <c r="H908" i="80"/>
  <c r="G908" i="80"/>
  <c r="F908" i="80"/>
  <c r="B908" i="80"/>
  <c r="C909" i="80"/>
  <c r="E908" i="80"/>
  <c r="A907" i="80"/>
  <c r="D907" i="80" s="1"/>
  <c r="E884" i="73"/>
  <c r="L904" i="80" l="1"/>
  <c r="K905" i="80"/>
  <c r="J905" i="80"/>
  <c r="O905" i="80"/>
  <c r="N905" i="80"/>
  <c r="P904" i="80"/>
  <c r="D912" i="73"/>
  <c r="F911" i="73"/>
  <c r="C911" i="73"/>
  <c r="C912" i="73" s="1"/>
  <c r="G889" i="73"/>
  <c r="H889" i="73" s="1"/>
  <c r="B891" i="73"/>
  <c r="A891" i="73" s="1"/>
  <c r="I888" i="73"/>
  <c r="I906" i="80"/>
  <c r="M906" i="80"/>
  <c r="H909" i="80"/>
  <c r="G909" i="80"/>
  <c r="F909" i="80"/>
  <c r="C910" i="80"/>
  <c r="E909" i="80"/>
  <c r="A908" i="80"/>
  <c r="D908" i="80" s="1"/>
  <c r="B909" i="80"/>
  <c r="E885" i="73"/>
  <c r="L905" i="80" l="1"/>
  <c r="P905" i="80"/>
  <c r="J906" i="80"/>
  <c r="K906" i="80"/>
  <c r="N906" i="80"/>
  <c r="O906" i="80"/>
  <c r="D913" i="73"/>
  <c r="F912" i="73"/>
  <c r="I889" i="73"/>
  <c r="G890" i="73"/>
  <c r="H890" i="73" s="1"/>
  <c r="B892" i="73"/>
  <c r="A892" i="73" s="1"/>
  <c r="I907" i="80"/>
  <c r="M907" i="80"/>
  <c r="B910" i="80"/>
  <c r="G910" i="80"/>
  <c r="H910" i="80"/>
  <c r="F910" i="80"/>
  <c r="A909" i="80"/>
  <c r="D909" i="80" s="1"/>
  <c r="C911" i="80"/>
  <c r="E910" i="80"/>
  <c r="E886" i="73"/>
  <c r="P906" i="80" l="1"/>
  <c r="L906" i="80"/>
  <c r="K907" i="80"/>
  <c r="J907" i="80"/>
  <c r="O907" i="80"/>
  <c r="N907" i="80"/>
  <c r="D914" i="73"/>
  <c r="F913" i="73"/>
  <c r="C913" i="73"/>
  <c r="C914" i="73" s="1"/>
  <c r="G891" i="73"/>
  <c r="H891" i="73" s="1"/>
  <c r="B893" i="73"/>
  <c r="A893" i="73" s="1"/>
  <c r="I890" i="73"/>
  <c r="I908" i="80"/>
  <c r="M908" i="80"/>
  <c r="H911" i="80"/>
  <c r="G911" i="80"/>
  <c r="F911" i="80"/>
  <c r="A910" i="80"/>
  <c r="D910" i="80" s="1"/>
  <c r="C912" i="80"/>
  <c r="E911" i="80"/>
  <c r="B911" i="80"/>
  <c r="E887" i="73"/>
  <c r="L907" i="80" l="1"/>
  <c r="P907" i="80"/>
  <c r="K908" i="80"/>
  <c r="J908" i="80"/>
  <c r="N908" i="80"/>
  <c r="O908" i="80"/>
  <c r="D915" i="73"/>
  <c r="F914" i="73"/>
  <c r="G892" i="73"/>
  <c r="H892" i="73" s="1"/>
  <c r="B894" i="73"/>
  <c r="A894" i="73" s="1"/>
  <c r="I891" i="73"/>
  <c r="I909" i="80"/>
  <c r="M909" i="80"/>
  <c r="B912" i="80"/>
  <c r="H912" i="80"/>
  <c r="G912" i="80"/>
  <c r="F912" i="80"/>
  <c r="C913" i="80"/>
  <c r="B913" i="80" s="1"/>
  <c r="E912" i="80"/>
  <c r="A911" i="80"/>
  <c r="D911" i="80" s="1"/>
  <c r="E888" i="73"/>
  <c r="L908" i="80" l="1"/>
  <c r="P908" i="80"/>
  <c r="J909" i="80"/>
  <c r="K909" i="80"/>
  <c r="O909" i="80"/>
  <c r="N909" i="80"/>
  <c r="D916" i="73"/>
  <c r="F915" i="73"/>
  <c r="I892" i="73"/>
  <c r="C915" i="73"/>
  <c r="G893" i="73"/>
  <c r="H893" i="73" s="1"/>
  <c r="B895" i="73"/>
  <c r="A895" i="73" s="1"/>
  <c r="I910" i="80"/>
  <c r="M910" i="80"/>
  <c r="H913" i="80"/>
  <c r="G913" i="80"/>
  <c r="F913" i="80"/>
  <c r="A912" i="80"/>
  <c r="D912" i="80" s="1"/>
  <c r="C914" i="80"/>
  <c r="B914" i="80" s="1"/>
  <c r="E913" i="80"/>
  <c r="E889" i="73"/>
  <c r="L909" i="80" l="1"/>
  <c r="P909" i="80"/>
  <c r="K910" i="80"/>
  <c r="J910" i="80"/>
  <c r="N910" i="80"/>
  <c r="O910" i="80"/>
  <c r="C916" i="73"/>
  <c r="D917" i="73"/>
  <c r="F916" i="73"/>
  <c r="I893" i="73"/>
  <c r="G894" i="73"/>
  <c r="H894" i="73" s="1"/>
  <c r="B896" i="73"/>
  <c r="A896" i="73" s="1"/>
  <c r="I911" i="80"/>
  <c r="M911" i="80"/>
  <c r="H914" i="80"/>
  <c r="G914" i="80"/>
  <c r="F914" i="80"/>
  <c r="C915" i="80"/>
  <c r="E914" i="80"/>
  <c r="A913" i="80"/>
  <c r="D913" i="80" s="1"/>
  <c r="E890" i="73"/>
  <c r="L910" i="80" l="1"/>
  <c r="P910" i="80"/>
  <c r="J911" i="80"/>
  <c r="K911" i="80"/>
  <c r="N911" i="80"/>
  <c r="O911" i="80"/>
  <c r="D918" i="73"/>
  <c r="F917" i="73"/>
  <c r="C917" i="73"/>
  <c r="C918" i="73" s="1"/>
  <c r="I894" i="73"/>
  <c r="G895" i="73"/>
  <c r="H895" i="73" s="1"/>
  <c r="B897" i="73"/>
  <c r="A897" i="73" s="1"/>
  <c r="I912" i="80"/>
  <c r="M912" i="80"/>
  <c r="H915" i="80"/>
  <c r="G915" i="80"/>
  <c r="F915" i="80"/>
  <c r="C916" i="80"/>
  <c r="E915" i="80"/>
  <c r="A914" i="80"/>
  <c r="D914" i="80" s="1"/>
  <c r="B915" i="80"/>
  <c r="E891" i="73"/>
  <c r="L911" i="80" l="1"/>
  <c r="J912" i="80"/>
  <c r="K912" i="80"/>
  <c r="P911" i="80"/>
  <c r="N912" i="80"/>
  <c r="O912" i="80"/>
  <c r="D919" i="73"/>
  <c r="F918" i="73"/>
  <c r="G896" i="73"/>
  <c r="H896" i="73" s="1"/>
  <c r="B898" i="73"/>
  <c r="A898" i="73" s="1"/>
  <c r="I895" i="73"/>
  <c r="I913" i="80"/>
  <c r="M913" i="80"/>
  <c r="B916" i="80"/>
  <c r="H916" i="80"/>
  <c r="G916" i="80"/>
  <c r="F916" i="80"/>
  <c r="A915" i="80"/>
  <c r="D915" i="80" s="1"/>
  <c r="C917" i="80"/>
  <c r="E916" i="80"/>
  <c r="E892" i="73"/>
  <c r="L912" i="80" l="1"/>
  <c r="N913" i="80"/>
  <c r="O913" i="80"/>
  <c r="P912" i="80"/>
  <c r="J913" i="80"/>
  <c r="K913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H917" i="80"/>
  <c r="G917" i="80"/>
  <c r="F917" i="80"/>
  <c r="A916" i="80"/>
  <c r="D916" i="80" s="1"/>
  <c r="C918" i="80"/>
  <c r="E917" i="80"/>
  <c r="B917" i="80"/>
  <c r="E893" i="73"/>
  <c r="P913" i="80" l="1"/>
  <c r="J914" i="80"/>
  <c r="K914" i="80"/>
  <c r="N914" i="80"/>
  <c r="O914" i="80"/>
  <c r="L913" i="80"/>
  <c r="D921" i="73"/>
  <c r="F920" i="73"/>
  <c r="G898" i="73"/>
  <c r="H898" i="73" s="1"/>
  <c r="B900" i="73"/>
  <c r="A900" i="73" s="1"/>
  <c r="I897" i="73"/>
  <c r="I915" i="80"/>
  <c r="M915" i="80"/>
  <c r="H918" i="80"/>
  <c r="G918" i="80"/>
  <c r="F918" i="80"/>
  <c r="B918" i="80"/>
  <c r="C919" i="80"/>
  <c r="E918" i="80"/>
  <c r="A917" i="80"/>
  <c r="D917" i="80" s="1"/>
  <c r="E894" i="73"/>
  <c r="L914" i="80" l="1"/>
  <c r="P914" i="80"/>
  <c r="O915" i="80"/>
  <c r="N915" i="80"/>
  <c r="J915" i="80"/>
  <c r="K915" i="80"/>
  <c r="D922" i="73"/>
  <c r="F921" i="73"/>
  <c r="I898" i="73"/>
  <c r="C921" i="73"/>
  <c r="C922" i="73" s="1"/>
  <c r="G899" i="73"/>
  <c r="H899" i="73" s="1"/>
  <c r="B901" i="73"/>
  <c r="A901" i="73" s="1"/>
  <c r="I916" i="80"/>
  <c r="M916" i="80"/>
  <c r="H919" i="80"/>
  <c r="G919" i="80"/>
  <c r="F919" i="80"/>
  <c r="C920" i="80"/>
  <c r="E919" i="80"/>
  <c r="A918" i="80"/>
  <c r="D918" i="80" s="1"/>
  <c r="B919" i="80"/>
  <c r="E895" i="73"/>
  <c r="P915" i="80" l="1"/>
  <c r="J916" i="80"/>
  <c r="K916" i="80"/>
  <c r="L915" i="80"/>
  <c r="N916" i="80"/>
  <c r="O916" i="80"/>
  <c r="I899" i="73"/>
  <c r="D923" i="73"/>
  <c r="F922" i="73"/>
  <c r="G900" i="73"/>
  <c r="H900" i="73" s="1"/>
  <c r="B902" i="73"/>
  <c r="A902" i="73" s="1"/>
  <c r="I917" i="80"/>
  <c r="M917" i="80"/>
  <c r="B920" i="80"/>
  <c r="H920" i="80"/>
  <c r="G920" i="80"/>
  <c r="F920" i="80"/>
  <c r="A919" i="80"/>
  <c r="D919" i="80" s="1"/>
  <c r="C921" i="80"/>
  <c r="E920" i="80"/>
  <c r="E896" i="73"/>
  <c r="L916" i="80" l="1"/>
  <c r="J917" i="80"/>
  <c r="K917" i="80"/>
  <c r="O917" i="80"/>
  <c r="N917" i="80"/>
  <c r="P916" i="80"/>
  <c r="D924" i="73"/>
  <c r="F923" i="73"/>
  <c r="I900" i="73"/>
  <c r="C923" i="73"/>
  <c r="C924" i="73" s="1"/>
  <c r="G901" i="73"/>
  <c r="H901" i="73" s="1"/>
  <c r="B903" i="73"/>
  <c r="A903" i="73" s="1"/>
  <c r="I918" i="80"/>
  <c r="M918" i="80"/>
  <c r="H921" i="80"/>
  <c r="G921" i="80"/>
  <c r="F921" i="80"/>
  <c r="A920" i="80"/>
  <c r="D920" i="80" s="1"/>
  <c r="C922" i="80"/>
  <c r="E921" i="80"/>
  <c r="B921" i="80"/>
  <c r="E897" i="73"/>
  <c r="L917" i="80" l="1"/>
  <c r="J918" i="80"/>
  <c r="K918" i="80"/>
  <c r="N918" i="80"/>
  <c r="O918" i="80"/>
  <c r="P917" i="80"/>
  <c r="I901" i="73"/>
  <c r="D925" i="73"/>
  <c r="F924" i="73"/>
  <c r="G902" i="73"/>
  <c r="H902" i="73" s="1"/>
  <c r="I902" i="73"/>
  <c r="B904" i="73"/>
  <c r="A904" i="73" s="1"/>
  <c r="I919" i="80"/>
  <c r="M919" i="80"/>
  <c r="H922" i="80"/>
  <c r="G922" i="80"/>
  <c r="F922" i="80"/>
  <c r="B922" i="80"/>
  <c r="C923" i="80"/>
  <c r="E922" i="80"/>
  <c r="A921" i="80"/>
  <c r="D921" i="80" s="1"/>
  <c r="E898" i="73"/>
  <c r="L918" i="80" l="1"/>
  <c r="P918" i="80"/>
  <c r="O919" i="80"/>
  <c r="N919" i="80"/>
  <c r="J919" i="80"/>
  <c r="K919" i="80"/>
  <c r="D926" i="73"/>
  <c r="F925" i="73"/>
  <c r="C925" i="73"/>
  <c r="C926" i="73" s="1"/>
  <c r="G903" i="73"/>
  <c r="H903" i="73" s="1"/>
  <c r="B905" i="73"/>
  <c r="A905" i="73" s="1"/>
  <c r="I920" i="80"/>
  <c r="M920" i="80"/>
  <c r="H923" i="80"/>
  <c r="G923" i="80"/>
  <c r="F923" i="80"/>
  <c r="A922" i="80"/>
  <c r="D922" i="80" s="1"/>
  <c r="C924" i="80"/>
  <c r="E923" i="80"/>
  <c r="B923" i="80"/>
  <c r="E899" i="73"/>
  <c r="L919" i="80" l="1"/>
  <c r="P919" i="80"/>
  <c r="J920" i="80"/>
  <c r="K920" i="80"/>
  <c r="N920" i="80"/>
  <c r="O920" i="80"/>
  <c r="I903" i="73"/>
  <c r="D927" i="73"/>
  <c r="F926" i="73"/>
  <c r="G904" i="73"/>
  <c r="H904" i="73" s="1"/>
  <c r="I904" i="73"/>
  <c r="B906" i="73"/>
  <c r="A906" i="73" s="1"/>
  <c r="I921" i="80"/>
  <c r="M921" i="80"/>
  <c r="B924" i="80"/>
  <c r="H924" i="80"/>
  <c r="G924" i="80"/>
  <c r="F924" i="80"/>
  <c r="C925" i="80"/>
  <c r="E924" i="80"/>
  <c r="A923" i="80"/>
  <c r="D923" i="80" s="1"/>
  <c r="E900" i="73"/>
  <c r="L920" i="80" l="1"/>
  <c r="P920" i="80"/>
  <c r="K921" i="80"/>
  <c r="J921" i="80"/>
  <c r="O921" i="80"/>
  <c r="N921" i="80"/>
  <c r="D928" i="73"/>
  <c r="F927" i="73"/>
  <c r="C927" i="73"/>
  <c r="C928" i="73" s="1"/>
  <c r="G905" i="73"/>
  <c r="H905" i="73" s="1"/>
  <c r="B907" i="73"/>
  <c r="A907" i="73" s="1"/>
  <c r="I922" i="80"/>
  <c r="M922" i="80"/>
  <c r="H925" i="80"/>
  <c r="G925" i="80"/>
  <c r="F925" i="80"/>
  <c r="A924" i="80"/>
  <c r="D924" i="80" s="1"/>
  <c r="C926" i="80"/>
  <c r="E925" i="80"/>
  <c r="B925" i="80"/>
  <c r="E901" i="73"/>
  <c r="L921" i="80" l="1"/>
  <c r="P921" i="80"/>
  <c r="J922" i="80"/>
  <c r="K922" i="80"/>
  <c r="N922" i="80"/>
  <c r="O922" i="80"/>
  <c r="I905" i="73"/>
  <c r="D929" i="73"/>
  <c r="F928" i="73"/>
  <c r="G906" i="73"/>
  <c r="H906" i="73" s="1"/>
  <c r="B908" i="73"/>
  <c r="A908" i="73" s="1"/>
  <c r="I923" i="80"/>
  <c r="M923" i="80"/>
  <c r="B926" i="80"/>
  <c r="G926" i="80"/>
  <c r="F926" i="80"/>
  <c r="H926" i="80"/>
  <c r="C927" i="80"/>
  <c r="E926" i="80"/>
  <c r="A925" i="80"/>
  <c r="D925" i="80" s="1"/>
  <c r="E902" i="73"/>
  <c r="L922" i="80" l="1"/>
  <c r="K923" i="80"/>
  <c r="J923" i="80"/>
  <c r="O923" i="80"/>
  <c r="N923" i="80"/>
  <c r="P922" i="80"/>
  <c r="I906" i="73"/>
  <c r="D930" i="73"/>
  <c r="F929" i="73"/>
  <c r="C929" i="73"/>
  <c r="G907" i="73"/>
  <c r="H907" i="73" s="1"/>
  <c r="B909" i="73"/>
  <c r="A909" i="73" s="1"/>
  <c r="I924" i="80"/>
  <c r="M924" i="80"/>
  <c r="H927" i="80"/>
  <c r="G927" i="80"/>
  <c r="F927" i="80"/>
  <c r="A926" i="80"/>
  <c r="D926" i="80" s="1"/>
  <c r="C928" i="80"/>
  <c r="E927" i="80"/>
  <c r="B927" i="80"/>
  <c r="E903" i="73"/>
  <c r="L923" i="80" l="1"/>
  <c r="P923" i="80"/>
  <c r="K924" i="80"/>
  <c r="J924" i="80"/>
  <c r="N924" i="80"/>
  <c r="O924" i="80"/>
  <c r="C930" i="73"/>
  <c r="I907" i="73"/>
  <c r="D931" i="73"/>
  <c r="F930" i="73"/>
  <c r="G908" i="73"/>
  <c r="H908" i="73" s="1"/>
  <c r="I908" i="73"/>
  <c r="B910" i="73"/>
  <c r="A910" i="73" s="1"/>
  <c r="I925" i="80"/>
  <c r="M925" i="80"/>
  <c r="H928" i="80"/>
  <c r="G928" i="80"/>
  <c r="F928" i="80"/>
  <c r="B928" i="80"/>
  <c r="C929" i="80"/>
  <c r="E928" i="80"/>
  <c r="A927" i="80"/>
  <c r="D927" i="80" s="1"/>
  <c r="E904" i="73"/>
  <c r="P924" i="80" l="1"/>
  <c r="N925" i="80"/>
  <c r="O925" i="80"/>
  <c r="L924" i="80"/>
  <c r="J925" i="80"/>
  <c r="K925" i="80"/>
  <c r="D932" i="73"/>
  <c r="F931" i="73"/>
  <c r="C931" i="73"/>
  <c r="C932" i="73" s="1"/>
  <c r="G909" i="73"/>
  <c r="H909" i="73" s="1"/>
  <c r="B911" i="73"/>
  <c r="A911" i="73" s="1"/>
  <c r="I926" i="80"/>
  <c r="M926" i="80"/>
  <c r="H929" i="80"/>
  <c r="G929" i="80"/>
  <c r="F929" i="80"/>
  <c r="A928" i="80"/>
  <c r="D928" i="80" s="1"/>
  <c r="C930" i="80"/>
  <c r="E929" i="80"/>
  <c r="B929" i="80"/>
  <c r="E905" i="73"/>
  <c r="P925" i="80" l="1"/>
  <c r="J926" i="80"/>
  <c r="K926" i="80"/>
  <c r="O926" i="80"/>
  <c r="N926" i="80"/>
  <c r="L925" i="80"/>
  <c r="I909" i="73"/>
  <c r="D933" i="73"/>
  <c r="F932" i="73"/>
  <c r="G910" i="73"/>
  <c r="H910" i="73" s="1"/>
  <c r="I910" i="73"/>
  <c r="B912" i="73"/>
  <c r="A912" i="73" s="1"/>
  <c r="I927" i="80"/>
  <c r="M927" i="80"/>
  <c r="B930" i="80"/>
  <c r="H930" i="80"/>
  <c r="G930" i="80"/>
  <c r="F930" i="80"/>
  <c r="C931" i="80"/>
  <c r="E930" i="80"/>
  <c r="A929" i="80"/>
  <c r="D929" i="80" s="1"/>
  <c r="E906" i="73"/>
  <c r="L926" i="80" l="1"/>
  <c r="P926" i="80"/>
  <c r="J927" i="80"/>
  <c r="K927" i="80"/>
  <c r="N927" i="80"/>
  <c r="O927" i="80"/>
  <c r="D934" i="73"/>
  <c r="F933" i="73"/>
  <c r="C933" i="73"/>
  <c r="C934" i="73" s="1"/>
  <c r="G911" i="73"/>
  <c r="H911" i="73" s="1"/>
  <c r="B913" i="73"/>
  <c r="A913" i="73" s="1"/>
  <c r="I928" i="80"/>
  <c r="M928" i="80"/>
  <c r="H931" i="80"/>
  <c r="G931" i="80"/>
  <c r="F931" i="80"/>
  <c r="C932" i="80"/>
  <c r="E931" i="80"/>
  <c r="A930" i="80"/>
  <c r="D930" i="80" s="1"/>
  <c r="B931" i="80"/>
  <c r="E907" i="73"/>
  <c r="L927" i="80" l="1"/>
  <c r="P927" i="80"/>
  <c r="N928" i="80"/>
  <c r="O928" i="80"/>
  <c r="J928" i="80"/>
  <c r="K928" i="80"/>
  <c r="I911" i="73"/>
  <c r="D935" i="73"/>
  <c r="F934" i="73"/>
  <c r="B914" i="73"/>
  <c r="A914" i="73" s="1"/>
  <c r="G912" i="73"/>
  <c r="H912" i="73" s="1"/>
  <c r="I929" i="80"/>
  <c r="M929" i="80"/>
  <c r="B932" i="80"/>
  <c r="H932" i="80"/>
  <c r="G932" i="80"/>
  <c r="F932" i="80"/>
  <c r="A931" i="80"/>
  <c r="D931" i="80" s="1"/>
  <c r="C933" i="80"/>
  <c r="E932" i="80"/>
  <c r="E908" i="73"/>
  <c r="K929" i="80" l="1"/>
  <c r="J929" i="80"/>
  <c r="P928" i="80"/>
  <c r="N929" i="80"/>
  <c r="O929" i="80"/>
  <c r="L928" i="80"/>
  <c r="D936" i="73"/>
  <c r="F935" i="73"/>
  <c r="C935" i="73"/>
  <c r="C936" i="73" s="1"/>
  <c r="I912" i="73"/>
  <c r="G913" i="73"/>
  <c r="H913" i="73" s="1"/>
  <c r="B915" i="73"/>
  <c r="A915" i="73" s="1"/>
  <c r="I930" i="80"/>
  <c r="M930" i="80"/>
  <c r="H933" i="80"/>
  <c r="G933" i="80"/>
  <c r="F933" i="80"/>
  <c r="C934" i="80"/>
  <c r="E933" i="80"/>
  <c r="A932" i="80"/>
  <c r="D932" i="80" s="1"/>
  <c r="B933" i="80"/>
  <c r="E909" i="73"/>
  <c r="L929" i="80" l="1"/>
  <c r="J930" i="80"/>
  <c r="K930" i="80"/>
  <c r="N930" i="80"/>
  <c r="O930" i="80"/>
  <c r="P929" i="80"/>
  <c r="D937" i="73"/>
  <c r="F936" i="73"/>
  <c r="I913" i="73"/>
  <c r="B916" i="73"/>
  <c r="A916" i="73" s="1"/>
  <c r="G914" i="73"/>
  <c r="H914" i="73" s="1"/>
  <c r="I931" i="80"/>
  <c r="M931" i="80"/>
  <c r="B934" i="80"/>
  <c r="H934" i="80"/>
  <c r="G934" i="80"/>
  <c r="F934" i="80"/>
  <c r="A933" i="80"/>
  <c r="D933" i="80" s="1"/>
  <c r="C935" i="80"/>
  <c r="E934" i="80"/>
  <c r="E910" i="73"/>
  <c r="L930" i="80" l="1"/>
  <c r="P930" i="80"/>
  <c r="J931" i="80"/>
  <c r="K931" i="80"/>
  <c r="N931" i="80"/>
  <c r="O931" i="80"/>
  <c r="D938" i="73"/>
  <c r="F937" i="73"/>
  <c r="C937" i="73"/>
  <c r="I914" i="73"/>
  <c r="G915" i="73"/>
  <c r="H915" i="73" s="1"/>
  <c r="B917" i="73"/>
  <c r="A917" i="73" s="1"/>
  <c r="I932" i="80"/>
  <c r="M932" i="80"/>
  <c r="B935" i="80"/>
  <c r="H935" i="80"/>
  <c r="G935" i="80"/>
  <c r="F935" i="80"/>
  <c r="C936" i="80"/>
  <c r="E935" i="80"/>
  <c r="A934" i="80"/>
  <c r="D934" i="80" s="1"/>
  <c r="E911" i="73"/>
  <c r="L931" i="80" l="1"/>
  <c r="K932" i="80"/>
  <c r="J932" i="80"/>
  <c r="P931" i="80"/>
  <c r="O932" i="80"/>
  <c r="N932" i="80"/>
  <c r="C938" i="73"/>
  <c r="D939" i="73"/>
  <c r="F938" i="73"/>
  <c r="I915" i="73"/>
  <c r="B918" i="73"/>
  <c r="A918" i="73" s="1"/>
  <c r="G916" i="73"/>
  <c r="H916" i="73" s="1"/>
  <c r="I933" i="80"/>
  <c r="M933" i="80"/>
  <c r="H936" i="80"/>
  <c r="G936" i="80"/>
  <c r="F936" i="80"/>
  <c r="A935" i="80"/>
  <c r="D935" i="80" s="1"/>
  <c r="C937" i="80"/>
  <c r="E936" i="80"/>
  <c r="B936" i="80"/>
  <c r="E912" i="73"/>
  <c r="L932" i="80" l="1"/>
  <c r="P932" i="80"/>
  <c r="J933" i="80"/>
  <c r="K933" i="80"/>
  <c r="O933" i="80"/>
  <c r="N933" i="80"/>
  <c r="D940" i="73"/>
  <c r="F939" i="73"/>
  <c r="C939" i="73"/>
  <c r="C940" i="73" s="1"/>
  <c r="I916" i="73"/>
  <c r="G917" i="73"/>
  <c r="H917" i="73" s="1"/>
  <c r="B919" i="73"/>
  <c r="A919" i="73" s="1"/>
  <c r="I934" i="80"/>
  <c r="M934" i="80"/>
  <c r="H937" i="80"/>
  <c r="G937" i="80"/>
  <c r="F937" i="80"/>
  <c r="B937" i="80"/>
  <c r="C938" i="80"/>
  <c r="E937" i="80"/>
  <c r="A936" i="80"/>
  <c r="D936" i="80" s="1"/>
  <c r="E913" i="73"/>
  <c r="L933" i="80" l="1"/>
  <c r="J934" i="80"/>
  <c r="K934" i="80"/>
  <c r="N934" i="80"/>
  <c r="O934" i="80"/>
  <c r="P933" i="80"/>
  <c r="D941" i="73"/>
  <c r="F940" i="73"/>
  <c r="G918" i="73"/>
  <c r="H918" i="73" s="1"/>
  <c r="B920" i="73"/>
  <c r="A920" i="73" s="1"/>
  <c r="I917" i="73"/>
  <c r="I935" i="80"/>
  <c r="M935" i="80"/>
  <c r="H938" i="80"/>
  <c r="G938" i="80"/>
  <c r="F938" i="80"/>
  <c r="A937" i="80"/>
  <c r="D937" i="80" s="1"/>
  <c r="C939" i="80"/>
  <c r="E938" i="80"/>
  <c r="B938" i="80"/>
  <c r="E914" i="73"/>
  <c r="L934" i="80" l="1"/>
  <c r="J935" i="80"/>
  <c r="K935" i="80"/>
  <c r="P934" i="80"/>
  <c r="O935" i="80"/>
  <c r="N935" i="80"/>
  <c r="D942" i="73"/>
  <c r="F941" i="73"/>
  <c r="I918" i="73"/>
  <c r="C941" i="73"/>
  <c r="B921" i="73"/>
  <c r="A921" i="73" s="1"/>
  <c r="G919" i="73"/>
  <c r="H919" i="73" s="1"/>
  <c r="I936" i="80"/>
  <c r="M936" i="80"/>
  <c r="H939" i="80"/>
  <c r="G939" i="80"/>
  <c r="F939" i="80"/>
  <c r="B939" i="80"/>
  <c r="C940" i="80"/>
  <c r="E939" i="80"/>
  <c r="A938" i="80"/>
  <c r="D938" i="80" s="1"/>
  <c r="E915" i="73"/>
  <c r="L935" i="80" l="1"/>
  <c r="P935" i="80"/>
  <c r="J936" i="80"/>
  <c r="K936" i="80"/>
  <c r="N936" i="80"/>
  <c r="O936" i="80"/>
  <c r="C942" i="73"/>
  <c r="D943" i="73"/>
  <c r="F942" i="73"/>
  <c r="I919" i="73"/>
  <c r="G920" i="73"/>
  <c r="H920" i="73" s="1"/>
  <c r="I920" i="73"/>
  <c r="B922" i="73"/>
  <c r="A922" i="73" s="1"/>
  <c r="I937" i="80"/>
  <c r="M937" i="80"/>
  <c r="H940" i="80"/>
  <c r="G940" i="80"/>
  <c r="F940" i="80"/>
  <c r="C941" i="80"/>
  <c r="E940" i="80"/>
  <c r="A939" i="80"/>
  <c r="D939" i="80" s="1"/>
  <c r="B940" i="80"/>
  <c r="E916" i="73"/>
  <c r="L936" i="80" l="1"/>
  <c r="P936" i="80"/>
  <c r="N937" i="80"/>
  <c r="O937" i="80"/>
  <c r="J937" i="80"/>
  <c r="K937" i="80"/>
  <c r="D944" i="73"/>
  <c r="F943" i="73"/>
  <c r="C943" i="73"/>
  <c r="C944" i="73" s="1"/>
  <c r="B923" i="73"/>
  <c r="A923" i="73" s="1"/>
  <c r="G921" i="73"/>
  <c r="H921" i="73" s="1"/>
  <c r="I938" i="80"/>
  <c r="M938" i="80"/>
  <c r="B941" i="80"/>
  <c r="H941" i="80"/>
  <c r="G941" i="80"/>
  <c r="F941" i="80"/>
  <c r="A940" i="80"/>
  <c r="D940" i="80" s="1"/>
  <c r="C942" i="80"/>
  <c r="E941" i="80"/>
  <c r="E917" i="73"/>
  <c r="P937" i="80" l="1"/>
  <c r="L937" i="80"/>
  <c r="J938" i="80"/>
  <c r="K938" i="80"/>
  <c r="N938" i="80"/>
  <c r="O938" i="80"/>
  <c r="D945" i="73"/>
  <c r="F944" i="73"/>
  <c r="I921" i="73"/>
  <c r="G922" i="73"/>
  <c r="H922" i="73" s="1"/>
  <c r="B924" i="73"/>
  <c r="A924" i="73" s="1"/>
  <c r="I939" i="80"/>
  <c r="M939" i="80"/>
  <c r="G942" i="80"/>
  <c r="H942" i="80"/>
  <c r="F942" i="80"/>
  <c r="C943" i="80"/>
  <c r="E942" i="80"/>
  <c r="A941" i="80"/>
  <c r="D941" i="80" s="1"/>
  <c r="B942" i="80"/>
  <c r="E918" i="73"/>
  <c r="L938" i="80" l="1"/>
  <c r="P938" i="80"/>
  <c r="O939" i="80"/>
  <c r="N939" i="80"/>
  <c r="K939" i="80"/>
  <c r="J939" i="80"/>
  <c r="D946" i="73"/>
  <c r="F945" i="73"/>
  <c r="C945" i="73"/>
  <c r="C946" i="73" s="1"/>
  <c r="I922" i="73"/>
  <c r="G923" i="73"/>
  <c r="H923" i="73" s="1"/>
  <c r="B925" i="73"/>
  <c r="A925" i="73" s="1"/>
  <c r="I940" i="80"/>
  <c r="M940" i="80"/>
  <c r="B943" i="80"/>
  <c r="H943" i="80"/>
  <c r="G943" i="80"/>
  <c r="F943" i="80"/>
  <c r="A942" i="80"/>
  <c r="D942" i="80" s="1"/>
  <c r="C944" i="80"/>
  <c r="E943" i="80"/>
  <c r="E919" i="73"/>
  <c r="L939" i="80" l="1"/>
  <c r="P939" i="80"/>
  <c r="J940" i="80"/>
  <c r="K940" i="80"/>
  <c r="O940" i="80"/>
  <c r="N940" i="80"/>
  <c r="D947" i="73"/>
  <c r="F946" i="73"/>
  <c r="I923" i="73"/>
  <c r="B926" i="73"/>
  <c r="A926" i="73" s="1"/>
  <c r="G924" i="73"/>
  <c r="H924" i="73" s="1"/>
  <c r="I941" i="80"/>
  <c r="M941" i="80"/>
  <c r="H944" i="80"/>
  <c r="G944" i="80"/>
  <c r="F944" i="80"/>
  <c r="A943" i="80"/>
  <c r="D943" i="80" s="1"/>
  <c r="C945" i="80"/>
  <c r="E944" i="80"/>
  <c r="B944" i="80"/>
  <c r="E920" i="73"/>
  <c r="P940" i="80" l="1"/>
  <c r="L940" i="80"/>
  <c r="K941" i="80"/>
  <c r="J941" i="80"/>
  <c r="O941" i="80"/>
  <c r="N941" i="80"/>
  <c r="D948" i="73"/>
  <c r="F947" i="73"/>
  <c r="C947" i="73"/>
  <c r="C948" i="73" s="1"/>
  <c r="I924" i="73"/>
  <c r="G925" i="73"/>
  <c r="H925" i="73" s="1"/>
  <c r="B927" i="73"/>
  <c r="A927" i="73" s="1"/>
  <c r="B945" i="80"/>
  <c r="I942" i="80"/>
  <c r="M942" i="80"/>
  <c r="H945" i="80"/>
  <c r="G945" i="80"/>
  <c r="F945" i="80"/>
  <c r="C946" i="80"/>
  <c r="E945" i="80"/>
  <c r="A944" i="80"/>
  <c r="D944" i="80" s="1"/>
  <c r="E921" i="73"/>
  <c r="L941" i="80" l="1"/>
  <c r="P941" i="80"/>
  <c r="J942" i="80"/>
  <c r="K942" i="80"/>
  <c r="N942" i="80"/>
  <c r="O942" i="80"/>
  <c r="D949" i="73"/>
  <c r="F948" i="73"/>
  <c r="I925" i="73"/>
  <c r="B928" i="73"/>
  <c r="A928" i="73" s="1"/>
  <c r="G926" i="73"/>
  <c r="H926" i="73" s="1"/>
  <c r="I926" i="73"/>
  <c r="I943" i="80"/>
  <c r="M943" i="80"/>
  <c r="H946" i="80"/>
  <c r="G946" i="80"/>
  <c r="F946" i="80"/>
  <c r="A945" i="80"/>
  <c r="D945" i="80" s="1"/>
  <c r="C947" i="80"/>
  <c r="E946" i="80"/>
  <c r="B946" i="80"/>
  <c r="E922" i="73"/>
  <c r="L942" i="80" l="1"/>
  <c r="J943" i="80"/>
  <c r="K943" i="80"/>
  <c r="P942" i="80"/>
  <c r="N943" i="80"/>
  <c r="O943" i="80"/>
  <c r="D950" i="73"/>
  <c r="F949" i="73"/>
  <c r="C949" i="73"/>
  <c r="C950" i="73" s="1"/>
  <c r="G927" i="73"/>
  <c r="H927" i="73" s="1"/>
  <c r="B929" i="73"/>
  <c r="A929" i="73" s="1"/>
  <c r="I944" i="80"/>
  <c r="M944" i="80"/>
  <c r="H947" i="80"/>
  <c r="G947" i="80"/>
  <c r="F947" i="80"/>
  <c r="B947" i="80"/>
  <c r="C948" i="80"/>
  <c r="E947" i="80"/>
  <c r="A946" i="80"/>
  <c r="D946" i="80" s="1"/>
  <c r="E923" i="73"/>
  <c r="L943" i="80" l="1"/>
  <c r="N944" i="80"/>
  <c r="O944" i="80"/>
  <c r="P943" i="80"/>
  <c r="J944" i="80"/>
  <c r="K944" i="80"/>
  <c r="D951" i="73"/>
  <c r="F950" i="73"/>
  <c r="I927" i="73"/>
  <c r="G928" i="73"/>
  <c r="H928" i="73" s="1"/>
  <c r="B930" i="73"/>
  <c r="A930" i="73" s="1"/>
  <c r="I945" i="80"/>
  <c r="M945" i="80"/>
  <c r="H948" i="80"/>
  <c r="G948" i="80"/>
  <c r="F948" i="80"/>
  <c r="A947" i="80"/>
  <c r="D947" i="80" s="1"/>
  <c r="C949" i="80"/>
  <c r="E948" i="80"/>
  <c r="B948" i="80"/>
  <c r="E924" i="73"/>
  <c r="K945" i="80" l="1"/>
  <c r="J945" i="80"/>
  <c r="P944" i="80"/>
  <c r="N945" i="80"/>
  <c r="O945" i="80"/>
  <c r="L944" i="80"/>
  <c r="D952" i="73"/>
  <c r="F951" i="73"/>
  <c r="C951" i="73"/>
  <c r="C952" i="73" s="1"/>
  <c r="I928" i="73"/>
  <c r="B931" i="73"/>
  <c r="A931" i="73" s="1"/>
  <c r="G929" i="73"/>
  <c r="H929" i="73" s="1"/>
  <c r="I946" i="80"/>
  <c r="M946" i="80"/>
  <c r="H949" i="80"/>
  <c r="G949" i="80"/>
  <c r="F949" i="80"/>
  <c r="B949" i="80"/>
  <c r="C950" i="80"/>
  <c r="E949" i="80"/>
  <c r="A948" i="80"/>
  <c r="D948" i="80" s="1"/>
  <c r="E925" i="73"/>
  <c r="L945" i="80" l="1"/>
  <c r="N946" i="80"/>
  <c r="O946" i="80"/>
  <c r="J946" i="80"/>
  <c r="K946" i="80"/>
  <c r="P945" i="80"/>
  <c r="D953" i="73"/>
  <c r="F952" i="73"/>
  <c r="I929" i="73"/>
  <c r="G930" i="73"/>
  <c r="H930" i="73" s="1"/>
  <c r="I930" i="73"/>
  <c r="B932" i="73"/>
  <c r="A932" i="73" s="1"/>
  <c r="I947" i="80"/>
  <c r="M947" i="80"/>
  <c r="H950" i="80"/>
  <c r="F950" i="80"/>
  <c r="G950" i="80"/>
  <c r="C951" i="80"/>
  <c r="E950" i="80"/>
  <c r="A949" i="80"/>
  <c r="D949" i="80" s="1"/>
  <c r="B950" i="80"/>
  <c r="E926" i="73"/>
  <c r="P946" i="80" l="1"/>
  <c r="J947" i="80"/>
  <c r="K947" i="80"/>
  <c r="N947" i="80"/>
  <c r="O947" i="80"/>
  <c r="L946" i="80"/>
  <c r="D954" i="73"/>
  <c r="F953" i="73"/>
  <c r="C953" i="73"/>
  <c r="C954" i="73" s="1"/>
  <c r="G931" i="73"/>
  <c r="H931" i="73" s="1"/>
  <c r="B933" i="73"/>
  <c r="A933" i="73" s="1"/>
  <c r="I948" i="80"/>
  <c r="M948" i="80"/>
  <c r="B951" i="80"/>
  <c r="H951" i="80"/>
  <c r="G951" i="80"/>
  <c r="F951" i="80"/>
  <c r="A950" i="80"/>
  <c r="D950" i="80" s="1"/>
  <c r="C952" i="80"/>
  <c r="E951" i="80"/>
  <c r="E927" i="73"/>
  <c r="L947" i="80" l="1"/>
  <c r="O948" i="80"/>
  <c r="N948" i="80"/>
  <c r="K948" i="80"/>
  <c r="J948" i="80"/>
  <c r="P947" i="80"/>
  <c r="D955" i="73"/>
  <c r="F954" i="73"/>
  <c r="I931" i="73"/>
  <c r="G932" i="73"/>
  <c r="H932" i="73" s="1"/>
  <c r="B934" i="73"/>
  <c r="A934" i="73" s="1"/>
  <c r="I949" i="80"/>
  <c r="M949" i="80"/>
  <c r="H952" i="80"/>
  <c r="G952" i="80"/>
  <c r="F952" i="80"/>
  <c r="C953" i="80"/>
  <c r="E952" i="80"/>
  <c r="A951" i="80"/>
  <c r="D951" i="80" s="1"/>
  <c r="B952" i="80"/>
  <c r="E928" i="73"/>
  <c r="P948" i="80" l="1"/>
  <c r="J949" i="80"/>
  <c r="K949" i="80"/>
  <c r="O949" i="80"/>
  <c r="N949" i="80"/>
  <c r="L948" i="80"/>
  <c r="D956" i="73"/>
  <c r="F955" i="73"/>
  <c r="C955" i="73"/>
  <c r="C956" i="73" s="1"/>
  <c r="B935" i="73"/>
  <c r="A935" i="73" s="1"/>
  <c r="G933" i="73"/>
  <c r="H933" i="73" s="1"/>
  <c r="I932" i="73"/>
  <c r="I950" i="80"/>
  <c r="M950" i="80"/>
  <c r="B953" i="80"/>
  <c r="H953" i="80"/>
  <c r="G953" i="80"/>
  <c r="F953" i="80"/>
  <c r="A952" i="80"/>
  <c r="D952" i="80" s="1"/>
  <c r="C954" i="80"/>
  <c r="E953" i="80"/>
  <c r="E929" i="73"/>
  <c r="L949" i="80" l="1"/>
  <c r="N950" i="80"/>
  <c r="O950" i="80"/>
  <c r="J950" i="80"/>
  <c r="K950" i="80"/>
  <c r="P949" i="80"/>
  <c r="D957" i="73"/>
  <c r="F956" i="73"/>
  <c r="I933" i="73"/>
  <c r="G934" i="73"/>
  <c r="H934" i="73" s="1"/>
  <c r="B936" i="73"/>
  <c r="A936" i="73" s="1"/>
  <c r="I951" i="80"/>
  <c r="M951" i="80"/>
  <c r="H954" i="80"/>
  <c r="G954" i="80"/>
  <c r="F954" i="80"/>
  <c r="C955" i="80"/>
  <c r="E954" i="80"/>
  <c r="A953" i="80"/>
  <c r="D953" i="80" s="1"/>
  <c r="B954" i="80"/>
  <c r="E930" i="73"/>
  <c r="L950" i="80" l="1"/>
  <c r="P950" i="80"/>
  <c r="J951" i="80"/>
  <c r="K951" i="80"/>
  <c r="O951" i="80"/>
  <c r="N951" i="80"/>
  <c r="D958" i="73"/>
  <c r="F957" i="73"/>
  <c r="C957" i="73"/>
  <c r="C958" i="73" s="1"/>
  <c r="I934" i="73"/>
  <c r="G935" i="73"/>
  <c r="H935" i="73" s="1"/>
  <c r="B937" i="73"/>
  <c r="A937" i="73" s="1"/>
  <c r="I952" i="80"/>
  <c r="M952" i="80"/>
  <c r="B955" i="80"/>
  <c r="H955" i="80"/>
  <c r="G955" i="80"/>
  <c r="F955" i="80"/>
  <c r="A954" i="80"/>
  <c r="D954" i="80" s="1"/>
  <c r="C956" i="80"/>
  <c r="E955" i="80"/>
  <c r="E931" i="73"/>
  <c r="L951" i="80" l="1"/>
  <c r="J952" i="80"/>
  <c r="K952" i="80"/>
  <c r="N952" i="80"/>
  <c r="O952" i="80"/>
  <c r="P951" i="80"/>
  <c r="D959" i="73"/>
  <c r="F958" i="73"/>
  <c r="I935" i="73"/>
  <c r="B938" i="73"/>
  <c r="A938" i="73" s="1"/>
  <c r="G936" i="73"/>
  <c r="H936" i="73" s="1"/>
  <c r="I936" i="73"/>
  <c r="I953" i="80"/>
  <c r="M953" i="80"/>
  <c r="H956" i="80"/>
  <c r="G956" i="80"/>
  <c r="F956" i="80"/>
  <c r="A955" i="80"/>
  <c r="D955" i="80" s="1"/>
  <c r="C957" i="80"/>
  <c r="E956" i="80"/>
  <c r="B956" i="80"/>
  <c r="E932" i="73"/>
  <c r="L952" i="80" l="1"/>
  <c r="P952" i="80"/>
  <c r="J953" i="80"/>
  <c r="K953" i="80"/>
  <c r="N953" i="80"/>
  <c r="O953" i="80"/>
  <c r="D960" i="73"/>
  <c r="F959" i="73"/>
  <c r="C959" i="73"/>
  <c r="C960" i="73" s="1"/>
  <c r="G937" i="73"/>
  <c r="H937" i="73" s="1"/>
  <c r="B939" i="73"/>
  <c r="A939" i="73" s="1"/>
  <c r="I954" i="80"/>
  <c r="M954" i="80"/>
  <c r="B957" i="80"/>
  <c r="H957" i="80"/>
  <c r="G957" i="80"/>
  <c r="F957" i="80"/>
  <c r="C958" i="80"/>
  <c r="E957" i="80"/>
  <c r="A956" i="80"/>
  <c r="D956" i="80" s="1"/>
  <c r="E933" i="73"/>
  <c r="N954" i="80" l="1"/>
  <c r="O954" i="80"/>
  <c r="L953" i="80"/>
  <c r="P953" i="80"/>
  <c r="J954" i="80"/>
  <c r="K954" i="80"/>
  <c r="D961" i="73"/>
  <c r="F960" i="73"/>
  <c r="I937" i="73"/>
  <c r="G938" i="73"/>
  <c r="H938" i="73" s="1"/>
  <c r="B940" i="73"/>
  <c r="A940" i="73" s="1"/>
  <c r="I955" i="80"/>
  <c r="M955" i="80"/>
  <c r="H958" i="80"/>
  <c r="G958" i="80"/>
  <c r="F958" i="80"/>
  <c r="A957" i="80"/>
  <c r="D957" i="80" s="1"/>
  <c r="C959" i="80"/>
  <c r="E958" i="80"/>
  <c r="B958" i="80"/>
  <c r="E934" i="73"/>
  <c r="N955" i="80" l="1"/>
  <c r="O955" i="80"/>
  <c r="L954" i="80"/>
  <c r="P954" i="80"/>
  <c r="J955" i="80"/>
  <c r="K955" i="80"/>
  <c r="D962" i="73"/>
  <c r="F961" i="73"/>
  <c r="C961" i="73"/>
  <c r="C962" i="73" s="1"/>
  <c r="I938" i="73"/>
  <c r="G939" i="73"/>
  <c r="H939" i="73" s="1"/>
  <c r="B941" i="73"/>
  <c r="A941" i="73" s="1"/>
  <c r="I956" i="80"/>
  <c r="M956" i="80"/>
  <c r="B959" i="80"/>
  <c r="H959" i="80"/>
  <c r="G959" i="80"/>
  <c r="F959" i="80"/>
  <c r="C960" i="80"/>
  <c r="E959" i="80"/>
  <c r="A958" i="80"/>
  <c r="D958" i="80" s="1"/>
  <c r="E935" i="73"/>
  <c r="J956" i="80" l="1"/>
  <c r="K956" i="80"/>
  <c r="L955" i="80"/>
  <c r="P955" i="80"/>
  <c r="O956" i="80"/>
  <c r="N956" i="80"/>
  <c r="D963" i="73"/>
  <c r="F962" i="73"/>
  <c r="B942" i="73"/>
  <c r="A942" i="73" s="1"/>
  <c r="G940" i="73"/>
  <c r="H940" i="73" s="1"/>
  <c r="I939" i="73"/>
  <c r="I957" i="80"/>
  <c r="M957" i="80"/>
  <c r="H960" i="80"/>
  <c r="G960" i="80"/>
  <c r="F960" i="80"/>
  <c r="A959" i="80"/>
  <c r="D959" i="80" s="1"/>
  <c r="C961" i="80"/>
  <c r="E960" i="80"/>
  <c r="B960" i="80"/>
  <c r="E936" i="73"/>
  <c r="P956" i="80" l="1"/>
  <c r="N957" i="80"/>
  <c r="O957" i="80"/>
  <c r="L956" i="80"/>
  <c r="J957" i="80"/>
  <c r="K957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H961" i="80"/>
  <c r="G961" i="80"/>
  <c r="F961" i="80"/>
  <c r="B961" i="80"/>
  <c r="C962" i="80"/>
  <c r="E961" i="80"/>
  <c r="A960" i="80"/>
  <c r="D960" i="80" s="1"/>
  <c r="E937" i="73"/>
  <c r="P957" i="80" l="1"/>
  <c r="J958" i="80"/>
  <c r="K958" i="80"/>
  <c r="O958" i="80"/>
  <c r="N958" i="80"/>
  <c r="L957" i="80"/>
  <c r="I941" i="73"/>
  <c r="D965" i="73"/>
  <c r="F964" i="73"/>
  <c r="G942" i="73"/>
  <c r="H942" i="73" s="1"/>
  <c r="B944" i="73"/>
  <c r="A944" i="73" s="1"/>
  <c r="I959" i="80"/>
  <c r="M959" i="80"/>
  <c r="H962" i="80"/>
  <c r="F962" i="80"/>
  <c r="G962" i="80"/>
  <c r="C963" i="80"/>
  <c r="E962" i="80"/>
  <c r="A961" i="80"/>
  <c r="D961" i="80" s="1"/>
  <c r="B962" i="80"/>
  <c r="E938" i="73"/>
  <c r="L958" i="80" l="1"/>
  <c r="J959" i="80"/>
  <c r="K959" i="80"/>
  <c r="O959" i="80"/>
  <c r="N959" i="80"/>
  <c r="P958" i="80"/>
  <c r="D966" i="73"/>
  <c r="F965" i="73"/>
  <c r="C965" i="73"/>
  <c r="C966" i="73" s="1"/>
  <c r="I942" i="73"/>
  <c r="G943" i="73"/>
  <c r="H943" i="73" s="1"/>
  <c r="B945" i="73"/>
  <c r="A945" i="73" s="1"/>
  <c r="I960" i="80"/>
  <c r="M960" i="80"/>
  <c r="B963" i="80"/>
  <c r="H963" i="80"/>
  <c r="G963" i="80"/>
  <c r="F963" i="80"/>
  <c r="A962" i="80"/>
  <c r="D962" i="80" s="1"/>
  <c r="C964" i="80"/>
  <c r="E963" i="80"/>
  <c r="E939" i="73"/>
  <c r="P959" i="80" l="1"/>
  <c r="L959" i="80"/>
  <c r="J960" i="80"/>
  <c r="K960" i="80"/>
  <c r="N960" i="80"/>
  <c r="O960" i="80"/>
  <c r="D967" i="73"/>
  <c r="F966" i="73"/>
  <c r="G944" i="73"/>
  <c r="H944" i="73" s="1"/>
  <c r="B946" i="73"/>
  <c r="A946" i="73" s="1"/>
  <c r="I943" i="73"/>
  <c r="I961" i="80"/>
  <c r="M961" i="80"/>
  <c r="H964" i="80"/>
  <c r="G964" i="80"/>
  <c r="F964" i="80"/>
  <c r="A963" i="80"/>
  <c r="D963" i="80" s="1"/>
  <c r="C965" i="80"/>
  <c r="E964" i="80"/>
  <c r="B964" i="80"/>
  <c r="E940" i="73"/>
  <c r="L960" i="80" l="1"/>
  <c r="J961" i="80"/>
  <c r="K961" i="80"/>
  <c r="N961" i="80"/>
  <c r="O961" i="80"/>
  <c r="P960" i="80"/>
  <c r="D968" i="73"/>
  <c r="F967" i="73"/>
  <c r="C967" i="73"/>
  <c r="C968" i="73" s="1"/>
  <c r="G945" i="73"/>
  <c r="H945" i="73" s="1"/>
  <c r="B947" i="73"/>
  <c r="A947" i="73" s="1"/>
  <c r="G946" i="73"/>
  <c r="H946" i="73" s="1"/>
  <c r="I944" i="73"/>
  <c r="I962" i="80"/>
  <c r="M962" i="80"/>
  <c r="B965" i="80"/>
  <c r="H965" i="80"/>
  <c r="G965" i="80"/>
  <c r="F965" i="80"/>
  <c r="C966" i="80"/>
  <c r="E965" i="80"/>
  <c r="A964" i="80"/>
  <c r="D964" i="80" s="1"/>
  <c r="E941" i="73"/>
  <c r="J962" i="80" l="1"/>
  <c r="K962" i="80"/>
  <c r="L961" i="80"/>
  <c r="N962" i="80"/>
  <c r="O962" i="80"/>
  <c r="P961" i="80"/>
  <c r="D969" i="73"/>
  <c r="F968" i="73"/>
  <c r="B948" i="73"/>
  <c r="A948" i="73" s="1"/>
  <c r="I945" i="73"/>
  <c r="I963" i="80"/>
  <c r="M963" i="80"/>
  <c r="H966" i="80"/>
  <c r="G966" i="80"/>
  <c r="F966" i="80"/>
  <c r="C967" i="80"/>
  <c r="E966" i="80"/>
  <c r="A965" i="80"/>
  <c r="D965" i="80" s="1"/>
  <c r="B966" i="80"/>
  <c r="E942" i="73"/>
  <c r="L962" i="80" l="1"/>
  <c r="J963" i="80"/>
  <c r="K963" i="80"/>
  <c r="N963" i="80"/>
  <c r="O963" i="80"/>
  <c r="P962" i="80"/>
  <c r="D970" i="73"/>
  <c r="F969" i="73"/>
  <c r="C969" i="73"/>
  <c r="G947" i="73"/>
  <c r="H947" i="73" s="1"/>
  <c r="B949" i="73"/>
  <c r="A949" i="73" s="1"/>
  <c r="G948" i="73"/>
  <c r="H948" i="73" s="1"/>
  <c r="I964" i="80"/>
  <c r="M964" i="80"/>
  <c r="H967" i="80"/>
  <c r="G967" i="80"/>
  <c r="F967" i="80"/>
  <c r="B967" i="80"/>
  <c r="A966" i="80"/>
  <c r="D966" i="80" s="1"/>
  <c r="C968" i="80"/>
  <c r="E967" i="80"/>
  <c r="E943" i="73"/>
  <c r="L963" i="80" l="1"/>
  <c r="J964" i="80"/>
  <c r="K964" i="80"/>
  <c r="N964" i="80"/>
  <c r="O964" i="80"/>
  <c r="P963" i="80"/>
  <c r="C970" i="73"/>
  <c r="D971" i="73"/>
  <c r="F970" i="73"/>
  <c r="I947" i="73"/>
  <c r="B950" i="73"/>
  <c r="A950" i="73" s="1"/>
  <c r="I965" i="80"/>
  <c r="M965" i="80"/>
  <c r="H968" i="80"/>
  <c r="G968" i="80"/>
  <c r="F968" i="80"/>
  <c r="C969" i="80"/>
  <c r="E968" i="80"/>
  <c r="A967" i="80"/>
  <c r="D967" i="80" s="1"/>
  <c r="B968" i="80"/>
  <c r="E944" i="73"/>
  <c r="L964" i="80" l="1"/>
  <c r="P964" i="80"/>
  <c r="J965" i="80"/>
  <c r="K965" i="80"/>
  <c r="O965" i="80"/>
  <c r="N965" i="80"/>
  <c r="D972" i="73"/>
  <c r="F971" i="73"/>
  <c r="C971" i="73"/>
  <c r="C972" i="73" s="1"/>
  <c r="G949" i="73"/>
  <c r="H949" i="73" s="1"/>
  <c r="B951" i="73"/>
  <c r="A951" i="73" s="1"/>
  <c r="I966" i="80"/>
  <c r="M966" i="80"/>
  <c r="B969" i="80"/>
  <c r="H969" i="80"/>
  <c r="G969" i="80"/>
  <c r="F969" i="80"/>
  <c r="A968" i="80"/>
  <c r="D968" i="80" s="1"/>
  <c r="C970" i="80"/>
  <c r="E969" i="80"/>
  <c r="E945" i="73"/>
  <c r="L965" i="80" l="1"/>
  <c r="J966" i="80"/>
  <c r="K966" i="80"/>
  <c r="N966" i="80"/>
  <c r="O966" i="80"/>
  <c r="P965" i="80"/>
  <c r="D973" i="73"/>
  <c r="F972" i="73"/>
  <c r="I949" i="73"/>
  <c r="G950" i="73"/>
  <c r="H950" i="73" s="1"/>
  <c r="B952" i="73"/>
  <c r="A952" i="73" s="1"/>
  <c r="I967" i="80"/>
  <c r="M967" i="80"/>
  <c r="H970" i="80"/>
  <c r="G970" i="80"/>
  <c r="F970" i="80"/>
  <c r="C971" i="80"/>
  <c r="E970" i="80"/>
  <c r="A969" i="80"/>
  <c r="D969" i="80" s="1"/>
  <c r="B970" i="80"/>
  <c r="E946" i="73"/>
  <c r="L966" i="80" l="1"/>
  <c r="J967" i="80"/>
  <c r="K967" i="80"/>
  <c r="P966" i="80"/>
  <c r="N967" i="80"/>
  <c r="O967" i="80"/>
  <c r="D974" i="73"/>
  <c r="F973" i="73"/>
  <c r="C973" i="73"/>
  <c r="G951" i="73"/>
  <c r="H951" i="73" s="1"/>
  <c r="B953" i="73"/>
  <c r="A953" i="73" s="1"/>
  <c r="I950" i="73"/>
  <c r="I968" i="80"/>
  <c r="M968" i="80"/>
  <c r="B971" i="80"/>
  <c r="H971" i="80"/>
  <c r="G971" i="80"/>
  <c r="F971" i="80"/>
  <c r="A970" i="80"/>
  <c r="D970" i="80" s="1"/>
  <c r="C972" i="80"/>
  <c r="E971" i="80"/>
  <c r="E947" i="73"/>
  <c r="J968" i="80" l="1"/>
  <c r="K968" i="80"/>
  <c r="P967" i="80"/>
  <c r="N968" i="80"/>
  <c r="O968" i="80"/>
  <c r="L967" i="80"/>
  <c r="C974" i="73"/>
  <c r="C975" i="73" s="1"/>
  <c r="D975" i="73"/>
  <c r="F974" i="73"/>
  <c r="I951" i="73"/>
  <c r="G952" i="73"/>
  <c r="H952" i="73" s="1"/>
  <c r="B954" i="73"/>
  <c r="A954" i="73" s="1"/>
  <c r="I969" i="80"/>
  <c r="M969" i="80"/>
  <c r="H972" i="80"/>
  <c r="G972" i="80"/>
  <c r="F972" i="80"/>
  <c r="C973" i="80"/>
  <c r="E972" i="80"/>
  <c r="A971" i="80"/>
  <c r="D971" i="80" s="1"/>
  <c r="B972" i="80"/>
  <c r="E948" i="73"/>
  <c r="L968" i="80" l="1"/>
  <c r="J969" i="80"/>
  <c r="K969" i="80"/>
  <c r="N969" i="80"/>
  <c r="O969" i="80"/>
  <c r="P968" i="80"/>
  <c r="D976" i="73"/>
  <c r="C976" i="73" s="1"/>
  <c r="F975" i="73"/>
  <c r="I952" i="73"/>
  <c r="G953" i="73"/>
  <c r="H953" i="73" s="1"/>
  <c r="B955" i="73"/>
  <c r="A955" i="73" s="1"/>
  <c r="I970" i="80"/>
  <c r="M970" i="80"/>
  <c r="B973" i="80"/>
  <c r="H973" i="80"/>
  <c r="G973" i="80"/>
  <c r="F973" i="80"/>
  <c r="A972" i="80"/>
  <c r="D972" i="80" s="1"/>
  <c r="C974" i="80"/>
  <c r="E973" i="80"/>
  <c r="E949" i="73"/>
  <c r="L969" i="80" l="1"/>
  <c r="P969" i="80"/>
  <c r="J970" i="80"/>
  <c r="K970" i="80"/>
  <c r="N970" i="80"/>
  <c r="O970" i="80"/>
  <c r="D977" i="73"/>
  <c r="F976" i="73"/>
  <c r="I953" i="73"/>
  <c r="G954" i="73"/>
  <c r="H954" i="73" s="1"/>
  <c r="I954" i="73"/>
  <c r="B956" i="73"/>
  <c r="A956" i="73" s="1"/>
  <c r="I971" i="80"/>
  <c r="M971" i="80"/>
  <c r="H974" i="80"/>
  <c r="G974" i="80"/>
  <c r="F974" i="80"/>
  <c r="C975" i="80"/>
  <c r="E974" i="80"/>
  <c r="A973" i="80"/>
  <c r="D973" i="80" s="1"/>
  <c r="B974" i="80"/>
  <c r="E950" i="73"/>
  <c r="L970" i="80" l="1"/>
  <c r="J971" i="80"/>
  <c r="K971" i="80"/>
  <c r="N971" i="80"/>
  <c r="O971" i="80"/>
  <c r="P970" i="80"/>
  <c r="D978" i="73"/>
  <c r="F977" i="73"/>
  <c r="C977" i="73"/>
  <c r="C978" i="73" s="1"/>
  <c r="B957" i="73"/>
  <c r="A957" i="73" s="1"/>
  <c r="G955" i="73"/>
  <c r="H955" i="73" s="1"/>
  <c r="I972" i="80"/>
  <c r="M972" i="80"/>
  <c r="H975" i="80"/>
  <c r="G975" i="80"/>
  <c r="F975" i="80"/>
  <c r="B975" i="80"/>
  <c r="A974" i="80"/>
  <c r="D974" i="80" s="1"/>
  <c r="C976" i="80"/>
  <c r="E975" i="80"/>
  <c r="E951" i="73"/>
  <c r="L971" i="80" l="1"/>
  <c r="P971" i="80"/>
  <c r="K972" i="80"/>
  <c r="J972" i="80"/>
  <c r="N972" i="80"/>
  <c r="O972" i="80"/>
  <c r="D979" i="73"/>
  <c r="F978" i="73"/>
  <c r="I955" i="73"/>
  <c r="G956" i="73"/>
  <c r="H956" i="73" s="1"/>
  <c r="I956" i="73"/>
  <c r="B958" i="73"/>
  <c r="A958" i="73" s="1"/>
  <c r="I973" i="80"/>
  <c r="M973" i="80"/>
  <c r="H976" i="80"/>
  <c r="G976" i="80"/>
  <c r="F976" i="80"/>
  <c r="C977" i="80"/>
  <c r="E976" i="80"/>
  <c r="A975" i="80"/>
  <c r="D975" i="80" s="1"/>
  <c r="B976" i="80"/>
  <c r="E952" i="73"/>
  <c r="L972" i="80" l="1"/>
  <c r="P972" i="80"/>
  <c r="J973" i="80"/>
  <c r="K973" i="80"/>
  <c r="O973" i="80"/>
  <c r="N973" i="80"/>
  <c r="D980" i="73"/>
  <c r="F979" i="73"/>
  <c r="C979" i="73"/>
  <c r="C980" i="73" s="1"/>
  <c r="G957" i="73"/>
  <c r="H957" i="73" s="1"/>
  <c r="B959" i="73"/>
  <c r="A959" i="73" s="1"/>
  <c r="I974" i="80"/>
  <c r="M974" i="80"/>
  <c r="B977" i="80"/>
  <c r="H977" i="80"/>
  <c r="G977" i="80"/>
  <c r="F977" i="80"/>
  <c r="A976" i="80"/>
  <c r="D976" i="80" s="1"/>
  <c r="C978" i="80"/>
  <c r="E977" i="80"/>
  <c r="E953" i="73"/>
  <c r="P973" i="80" l="1"/>
  <c r="K974" i="80"/>
  <c r="J974" i="80"/>
  <c r="L973" i="80"/>
  <c r="N974" i="80"/>
  <c r="O974" i="80"/>
  <c r="D981" i="73"/>
  <c r="F980" i="73"/>
  <c r="G958" i="73"/>
  <c r="H958" i="73" s="1"/>
  <c r="B960" i="73"/>
  <c r="A960" i="73" s="1"/>
  <c r="I957" i="73"/>
  <c r="I975" i="80"/>
  <c r="M975" i="80"/>
  <c r="H978" i="80"/>
  <c r="F978" i="80"/>
  <c r="G978" i="80"/>
  <c r="A977" i="80"/>
  <c r="D977" i="80" s="1"/>
  <c r="C979" i="80"/>
  <c r="E978" i="80"/>
  <c r="B978" i="80"/>
  <c r="E954" i="73"/>
  <c r="L974" i="80" l="1"/>
  <c r="P974" i="80"/>
  <c r="K975" i="80"/>
  <c r="J975" i="80"/>
  <c r="O975" i="80"/>
  <c r="N975" i="80"/>
  <c r="D982" i="73"/>
  <c r="F981" i="73"/>
  <c r="C981" i="73"/>
  <c r="C982" i="73" s="1"/>
  <c r="I958" i="73"/>
  <c r="G959" i="73"/>
  <c r="H959" i="73" s="1"/>
  <c r="B961" i="73"/>
  <c r="A961" i="73" s="1"/>
  <c r="I976" i="80"/>
  <c r="M976" i="80"/>
  <c r="H979" i="80"/>
  <c r="G979" i="80"/>
  <c r="F979" i="80"/>
  <c r="B979" i="80"/>
  <c r="C980" i="80"/>
  <c r="E979" i="80"/>
  <c r="A978" i="80"/>
  <c r="D978" i="80" s="1"/>
  <c r="E955" i="73"/>
  <c r="L975" i="80" l="1"/>
  <c r="P975" i="80"/>
  <c r="J976" i="80"/>
  <c r="K976" i="80"/>
  <c r="N976" i="80"/>
  <c r="O976" i="80"/>
  <c r="I959" i="73"/>
  <c r="D983" i="73"/>
  <c r="F982" i="73"/>
  <c r="G960" i="73"/>
  <c r="H960" i="73" s="1"/>
  <c r="B962" i="73"/>
  <c r="A962" i="73" s="1"/>
  <c r="I977" i="80"/>
  <c r="M977" i="80"/>
  <c r="H980" i="80"/>
  <c r="G980" i="80"/>
  <c r="F980" i="80"/>
  <c r="A979" i="80"/>
  <c r="D979" i="80" s="1"/>
  <c r="C981" i="80"/>
  <c r="E980" i="80"/>
  <c r="B980" i="80"/>
  <c r="E956" i="73"/>
  <c r="O977" i="80" l="1"/>
  <c r="N977" i="80"/>
  <c r="L976" i="80"/>
  <c r="P976" i="80"/>
  <c r="K977" i="80"/>
  <c r="J977" i="80"/>
  <c r="D984" i="73"/>
  <c r="F983" i="73"/>
  <c r="C983" i="73"/>
  <c r="I960" i="73"/>
  <c r="G961" i="73"/>
  <c r="H961" i="73" s="1"/>
  <c r="B963" i="73"/>
  <c r="A963" i="73" s="1"/>
  <c r="I978" i="80"/>
  <c r="M978" i="80"/>
  <c r="B981" i="80"/>
  <c r="H981" i="80"/>
  <c r="G981" i="80"/>
  <c r="F981" i="80"/>
  <c r="C982" i="80"/>
  <c r="E981" i="80"/>
  <c r="A980" i="80"/>
  <c r="D980" i="80" s="1"/>
  <c r="E957" i="73"/>
  <c r="L977" i="80" l="1"/>
  <c r="N978" i="80"/>
  <c r="O978" i="80"/>
  <c r="P977" i="80"/>
  <c r="K978" i="80"/>
  <c r="J978" i="80"/>
  <c r="C984" i="73"/>
  <c r="I961" i="73"/>
  <c r="D985" i="73"/>
  <c r="F984" i="73"/>
  <c r="B964" i="73"/>
  <c r="A964" i="73" s="1"/>
  <c r="G962" i="73"/>
  <c r="H962" i="73" s="1"/>
  <c r="I979" i="80"/>
  <c r="M979" i="80"/>
  <c r="H982" i="80"/>
  <c r="F982" i="80"/>
  <c r="G982" i="80"/>
  <c r="C983" i="80"/>
  <c r="E982" i="80"/>
  <c r="A981" i="80"/>
  <c r="D981" i="80" s="1"/>
  <c r="B982" i="80"/>
  <c r="E958" i="73"/>
  <c r="L978" i="80" l="1"/>
  <c r="P978" i="80"/>
  <c r="N979" i="80"/>
  <c r="O979" i="80"/>
  <c r="K979" i="80"/>
  <c r="J979" i="80"/>
  <c r="D986" i="73"/>
  <c r="F985" i="73"/>
  <c r="C985" i="73"/>
  <c r="I962" i="73"/>
  <c r="G963" i="73"/>
  <c r="H963" i="73" s="1"/>
  <c r="B965" i="73"/>
  <c r="A965" i="73" s="1"/>
  <c r="I980" i="80"/>
  <c r="M980" i="80"/>
  <c r="B983" i="80"/>
  <c r="H983" i="80"/>
  <c r="G983" i="80"/>
  <c r="F983" i="80"/>
  <c r="A982" i="80"/>
  <c r="D982" i="80" s="1"/>
  <c r="C984" i="80"/>
  <c r="E983" i="80"/>
  <c r="E959" i="73"/>
  <c r="L979" i="80" l="1"/>
  <c r="P979" i="80"/>
  <c r="J980" i="80"/>
  <c r="K980" i="80"/>
  <c r="N980" i="80"/>
  <c r="O980" i="80"/>
  <c r="C986" i="73"/>
  <c r="D987" i="73"/>
  <c r="F986" i="73"/>
  <c r="I963" i="73"/>
  <c r="G964" i="73"/>
  <c r="H964" i="73" s="1"/>
  <c r="B966" i="73"/>
  <c r="A966" i="73" s="1"/>
  <c r="I981" i="80"/>
  <c r="M981" i="80"/>
  <c r="B984" i="80"/>
  <c r="H984" i="80"/>
  <c r="G984" i="80"/>
  <c r="F984" i="80"/>
  <c r="C985" i="80"/>
  <c r="E984" i="80"/>
  <c r="A983" i="80"/>
  <c r="D983" i="80" s="1"/>
  <c r="E960" i="73"/>
  <c r="L980" i="80" l="1"/>
  <c r="P980" i="80"/>
  <c r="J981" i="80"/>
  <c r="K981" i="80"/>
  <c r="O981" i="80"/>
  <c r="N981" i="80"/>
  <c r="D988" i="73"/>
  <c r="F987" i="73"/>
  <c r="C987" i="73"/>
  <c r="G965" i="73"/>
  <c r="H965" i="73" s="1"/>
  <c r="B967" i="73"/>
  <c r="A967" i="73" s="1"/>
  <c r="I964" i="73"/>
  <c r="I982" i="80"/>
  <c r="M982" i="80"/>
  <c r="H985" i="80"/>
  <c r="G985" i="80"/>
  <c r="F985" i="80"/>
  <c r="A984" i="80"/>
  <c r="D984" i="80" s="1"/>
  <c r="C986" i="80"/>
  <c r="E985" i="80"/>
  <c r="B985" i="80"/>
  <c r="E961" i="73"/>
  <c r="P981" i="80" l="1"/>
  <c r="L981" i="80"/>
  <c r="J982" i="80"/>
  <c r="K982" i="80"/>
  <c r="O982" i="80"/>
  <c r="N982" i="80"/>
  <c r="C988" i="73"/>
  <c r="D989" i="73"/>
  <c r="F988" i="73"/>
  <c r="I965" i="73"/>
  <c r="G966" i="73"/>
  <c r="H966" i="73" s="1"/>
  <c r="I966" i="73"/>
  <c r="B968" i="73"/>
  <c r="A968" i="73" s="1"/>
  <c r="I983" i="80"/>
  <c r="M983" i="80"/>
  <c r="H986" i="80"/>
  <c r="G986" i="80"/>
  <c r="F986" i="80"/>
  <c r="B986" i="80"/>
  <c r="C987" i="80"/>
  <c r="E986" i="80"/>
  <c r="A985" i="80"/>
  <c r="D985" i="80" s="1"/>
  <c r="E962" i="73"/>
  <c r="P982" i="80" l="1"/>
  <c r="J983" i="80"/>
  <c r="K983" i="80"/>
  <c r="O983" i="80"/>
  <c r="N983" i="80"/>
  <c r="L982" i="80"/>
  <c r="D990" i="73"/>
  <c r="F989" i="73"/>
  <c r="C989" i="73"/>
  <c r="C990" i="73" s="1"/>
  <c r="G967" i="73"/>
  <c r="H967" i="73" s="1"/>
  <c r="B969" i="73"/>
  <c r="A969" i="73" s="1"/>
  <c r="I984" i="80"/>
  <c r="M984" i="80"/>
  <c r="H987" i="80"/>
  <c r="G987" i="80"/>
  <c r="F987" i="80"/>
  <c r="C988" i="80"/>
  <c r="E987" i="80"/>
  <c r="A986" i="80"/>
  <c r="D986" i="80" s="1"/>
  <c r="B987" i="80"/>
  <c r="E963" i="73"/>
  <c r="P983" i="80" l="1"/>
  <c r="L983" i="80"/>
  <c r="J984" i="80"/>
  <c r="K984" i="80"/>
  <c r="N984" i="80"/>
  <c r="O984" i="80"/>
  <c r="D991" i="73"/>
  <c r="F990" i="73"/>
  <c r="I967" i="73"/>
  <c r="G968" i="73"/>
  <c r="H968" i="73" s="1"/>
  <c r="B970" i="73"/>
  <c r="A970" i="73" s="1"/>
  <c r="I985" i="80"/>
  <c r="M985" i="80"/>
  <c r="B988" i="80"/>
  <c r="H988" i="80"/>
  <c r="G988" i="80"/>
  <c r="F988" i="80"/>
  <c r="A987" i="80"/>
  <c r="D987" i="80" s="1"/>
  <c r="C989" i="80"/>
  <c r="E988" i="80"/>
  <c r="E964" i="73"/>
  <c r="L984" i="80" l="1"/>
  <c r="J985" i="80"/>
  <c r="K985" i="80"/>
  <c r="N985" i="80"/>
  <c r="O985" i="80"/>
  <c r="P984" i="80"/>
  <c r="D992" i="73"/>
  <c r="F991" i="73"/>
  <c r="C991" i="73"/>
  <c r="I968" i="73"/>
  <c r="G969" i="73"/>
  <c r="H969" i="73" s="1"/>
  <c r="B971" i="73"/>
  <c r="A971" i="73" s="1"/>
  <c r="I986" i="80"/>
  <c r="M986" i="80"/>
  <c r="H989" i="80"/>
  <c r="G989" i="80"/>
  <c r="F989" i="80"/>
  <c r="A988" i="80"/>
  <c r="D988" i="80" s="1"/>
  <c r="C990" i="80"/>
  <c r="E989" i="80"/>
  <c r="B989" i="80"/>
  <c r="E965" i="73"/>
  <c r="L985" i="80" l="1"/>
  <c r="J986" i="80"/>
  <c r="K986" i="80"/>
  <c r="N986" i="80"/>
  <c r="O986" i="80"/>
  <c r="P985" i="80"/>
  <c r="C992" i="73"/>
  <c r="D993" i="73"/>
  <c r="F992" i="73"/>
  <c r="I969" i="73"/>
  <c r="B972" i="73"/>
  <c r="A972" i="73" s="1"/>
  <c r="G970" i="73"/>
  <c r="H970" i="73" s="1"/>
  <c r="I970" i="73"/>
  <c r="I987" i="80"/>
  <c r="M987" i="80"/>
  <c r="H990" i="80"/>
  <c r="G990" i="80"/>
  <c r="F990" i="80"/>
  <c r="B990" i="80"/>
  <c r="C991" i="80"/>
  <c r="E990" i="80"/>
  <c r="A989" i="80"/>
  <c r="D989" i="80" s="1"/>
  <c r="E966" i="73"/>
  <c r="C993" i="73" l="1"/>
  <c r="L986" i="80"/>
  <c r="P986" i="80"/>
  <c r="K987" i="80"/>
  <c r="J987" i="80"/>
  <c r="O987" i="80"/>
  <c r="N987" i="80"/>
  <c r="D994" i="73"/>
  <c r="C994" i="73" s="1"/>
  <c r="F993" i="73"/>
  <c r="G971" i="73"/>
  <c r="H971" i="73" s="1"/>
  <c r="B973" i="73"/>
  <c r="A973" i="73" s="1"/>
  <c r="I988" i="80"/>
  <c r="M988" i="80"/>
  <c r="H991" i="80"/>
  <c r="G991" i="80"/>
  <c r="F991" i="80"/>
  <c r="A990" i="80"/>
  <c r="D990" i="80" s="1"/>
  <c r="C992" i="80"/>
  <c r="E991" i="80"/>
  <c r="B991" i="80"/>
  <c r="E967" i="73"/>
  <c r="L987" i="80" l="1"/>
  <c r="P987" i="80"/>
  <c r="K988" i="80"/>
  <c r="J988" i="80"/>
  <c r="N988" i="80"/>
  <c r="O988" i="80"/>
  <c r="I971" i="73"/>
  <c r="D995" i="73"/>
  <c r="F994" i="73"/>
  <c r="G972" i="73"/>
  <c r="H972" i="73" s="1"/>
  <c r="I972" i="73"/>
  <c r="B974" i="73"/>
  <c r="A974" i="73" s="1"/>
  <c r="I989" i="80"/>
  <c r="M989" i="80"/>
  <c r="B992" i="80"/>
  <c r="H992" i="80"/>
  <c r="G992" i="80"/>
  <c r="F992" i="80"/>
  <c r="C993" i="80"/>
  <c r="E992" i="80"/>
  <c r="A991" i="80"/>
  <c r="D991" i="80" s="1"/>
  <c r="E968" i="73"/>
  <c r="L988" i="80" l="1"/>
  <c r="J989" i="80"/>
  <c r="K989" i="80"/>
  <c r="P988" i="80"/>
  <c r="N989" i="80"/>
  <c r="O989" i="80"/>
  <c r="D996" i="73"/>
  <c r="F995" i="73"/>
  <c r="C995" i="73"/>
  <c r="C996" i="73" s="1"/>
  <c r="G973" i="73"/>
  <c r="H973" i="73" s="1"/>
  <c r="B975" i="73"/>
  <c r="A975" i="73" s="1"/>
  <c r="I990" i="80"/>
  <c r="M990" i="80"/>
  <c r="H993" i="80"/>
  <c r="G993" i="80"/>
  <c r="F993" i="80"/>
  <c r="C994" i="80"/>
  <c r="E993" i="80"/>
  <c r="A992" i="80"/>
  <c r="D992" i="80" s="1"/>
  <c r="B993" i="80"/>
  <c r="E969" i="73"/>
  <c r="L989" i="80" l="1"/>
  <c r="J990" i="80"/>
  <c r="K990" i="80"/>
  <c r="O990" i="80"/>
  <c r="N990" i="80"/>
  <c r="P989" i="80"/>
  <c r="D997" i="73"/>
  <c r="F996" i="73"/>
  <c r="I973" i="73"/>
  <c r="G974" i="73"/>
  <c r="H974" i="73" s="1"/>
  <c r="I974" i="73"/>
  <c r="B976" i="73"/>
  <c r="A976" i="73" s="1"/>
  <c r="I991" i="80"/>
  <c r="M991" i="80"/>
  <c r="B994" i="80"/>
  <c r="H994" i="80"/>
  <c r="F994" i="80"/>
  <c r="G994" i="80"/>
  <c r="A993" i="80"/>
  <c r="D993" i="80" s="1"/>
  <c r="C995" i="80"/>
  <c r="E994" i="80"/>
  <c r="E970" i="73"/>
  <c r="L990" i="80" l="1"/>
  <c r="K991" i="80"/>
  <c r="J991" i="80"/>
  <c r="P990" i="80"/>
  <c r="N991" i="80"/>
  <c r="O991" i="80"/>
  <c r="D998" i="73"/>
  <c r="F997" i="73"/>
  <c r="C997" i="73"/>
  <c r="C998" i="73" s="1"/>
  <c r="G975" i="73"/>
  <c r="H975" i="73" s="1"/>
  <c r="B977" i="73"/>
  <c r="A977" i="73" s="1"/>
  <c r="I992" i="80"/>
  <c r="M992" i="80"/>
  <c r="H995" i="80"/>
  <c r="G995" i="80"/>
  <c r="F995" i="80"/>
  <c r="A994" i="80"/>
  <c r="D994" i="80" s="1"/>
  <c r="C996" i="80"/>
  <c r="E995" i="80"/>
  <c r="B995" i="80"/>
  <c r="E971" i="73"/>
  <c r="L991" i="80" l="1"/>
  <c r="J992" i="80"/>
  <c r="K992" i="80"/>
  <c r="O992" i="80"/>
  <c r="N992" i="80"/>
  <c r="P991" i="80"/>
  <c r="D999" i="73"/>
  <c r="F998" i="73"/>
  <c r="G976" i="73"/>
  <c r="H976" i="73" s="1"/>
  <c r="B978" i="73"/>
  <c r="A978" i="73" s="1"/>
  <c r="I975" i="73"/>
  <c r="I993" i="80"/>
  <c r="M993" i="80"/>
  <c r="B996" i="80"/>
  <c r="H996" i="80"/>
  <c r="G996" i="80"/>
  <c r="F996" i="80"/>
  <c r="C997" i="80"/>
  <c r="E996" i="80"/>
  <c r="A995" i="80"/>
  <c r="D995" i="80" s="1"/>
  <c r="E972" i="73"/>
  <c r="L992" i="80" l="1"/>
  <c r="P992" i="80"/>
  <c r="J993" i="80"/>
  <c r="K993" i="80"/>
  <c r="N993" i="80"/>
  <c r="O993" i="80"/>
  <c r="D1000" i="73"/>
  <c r="F999" i="73"/>
  <c r="C999" i="73"/>
  <c r="C1000" i="73" s="1"/>
  <c r="C1001" i="73" s="1"/>
  <c r="I976" i="73"/>
  <c r="G977" i="73"/>
  <c r="H977" i="73" s="1"/>
  <c r="B979" i="73"/>
  <c r="A979" i="73" s="1"/>
  <c r="I994" i="80"/>
  <c r="M994" i="80"/>
  <c r="H997" i="80"/>
  <c r="G997" i="80"/>
  <c r="F997" i="80"/>
  <c r="A996" i="80"/>
  <c r="D996" i="80" s="1"/>
  <c r="C998" i="80"/>
  <c r="E997" i="80"/>
  <c r="B997" i="80"/>
  <c r="E973" i="73"/>
  <c r="L993" i="80" l="1"/>
  <c r="P993" i="80"/>
  <c r="J994" i="80"/>
  <c r="K994" i="80"/>
  <c r="N994" i="80"/>
  <c r="O994" i="80"/>
  <c r="F1000" i="73"/>
  <c r="D1001" i="73"/>
  <c r="C1002" i="73"/>
  <c r="E1001" i="73"/>
  <c r="G978" i="73"/>
  <c r="H978" i="73" s="1"/>
  <c r="B980" i="73"/>
  <c r="A980" i="73" s="1"/>
  <c r="I977" i="73"/>
  <c r="I995" i="80"/>
  <c r="M995" i="80"/>
  <c r="B998" i="80"/>
  <c r="H998" i="80"/>
  <c r="F998" i="80"/>
  <c r="G998" i="80"/>
  <c r="C999" i="80"/>
  <c r="E998" i="80"/>
  <c r="A997" i="80"/>
  <c r="D997" i="80" s="1"/>
  <c r="E974" i="73"/>
  <c r="L994" i="80" l="1"/>
  <c r="P994" i="80"/>
  <c r="J995" i="80"/>
  <c r="K995" i="80"/>
  <c r="N995" i="80"/>
  <c r="O995" i="80"/>
  <c r="D1002" i="73"/>
  <c r="F1001" i="73"/>
  <c r="C1003" i="73"/>
  <c r="E1002" i="73"/>
  <c r="I978" i="73"/>
  <c r="G979" i="73"/>
  <c r="H979" i="73" s="1"/>
  <c r="I979" i="73"/>
  <c r="B981" i="73"/>
  <c r="A981" i="73" s="1"/>
  <c r="I996" i="80"/>
  <c r="M996" i="80"/>
  <c r="H999" i="80"/>
  <c r="G999" i="80"/>
  <c r="F999" i="80"/>
  <c r="C1000" i="80"/>
  <c r="E999" i="80"/>
  <c r="A998" i="80"/>
  <c r="D998" i="80" s="1"/>
  <c r="B999" i="80"/>
  <c r="E975" i="73"/>
  <c r="L995" i="80" l="1"/>
  <c r="J996" i="80"/>
  <c r="K996" i="80"/>
  <c r="O996" i="80"/>
  <c r="N996" i="80"/>
  <c r="P995" i="80"/>
  <c r="D1003" i="73"/>
  <c r="F1002" i="73"/>
  <c r="C1004" i="73"/>
  <c r="E1003" i="73"/>
  <c r="G980" i="73"/>
  <c r="H980" i="73" s="1"/>
  <c r="B982" i="73"/>
  <c r="A982" i="73" s="1"/>
  <c r="I997" i="80"/>
  <c r="M997" i="80"/>
  <c r="B1000" i="80"/>
  <c r="E1000" i="80"/>
  <c r="H1000" i="80"/>
  <c r="G1000" i="80"/>
  <c r="F1000" i="80"/>
  <c r="A999" i="80"/>
  <c r="D999" i="80" s="1"/>
  <c r="E976" i="73"/>
  <c r="P996" i="80" l="1"/>
  <c r="O997" i="80"/>
  <c r="N997" i="80"/>
  <c r="L996" i="80"/>
  <c r="J997" i="80"/>
  <c r="K997" i="80"/>
  <c r="D1004" i="73"/>
  <c r="F1003" i="73"/>
  <c r="C1005" i="73"/>
  <c r="E1004" i="73"/>
  <c r="I980" i="73"/>
  <c r="G981" i="73"/>
  <c r="H981" i="73" s="1"/>
  <c r="B983" i="73"/>
  <c r="A983" i="73" s="1"/>
  <c r="I998" i="80"/>
  <c r="M998" i="80"/>
  <c r="A1000" i="80"/>
  <c r="D1000" i="80" s="1"/>
  <c r="E977" i="73"/>
  <c r="L997" i="80" l="1"/>
  <c r="P997" i="80"/>
  <c r="J998" i="80"/>
  <c r="K998" i="80"/>
  <c r="N998" i="80"/>
  <c r="O998" i="80"/>
  <c r="F1004" i="73"/>
  <c r="D1005" i="73"/>
  <c r="C1006" i="73"/>
  <c r="E1005" i="73"/>
  <c r="B984" i="73"/>
  <c r="A984" i="73" s="1"/>
  <c r="G982" i="73"/>
  <c r="H982" i="73" s="1"/>
  <c r="I981" i="73"/>
  <c r="I999" i="80"/>
  <c r="M999" i="80"/>
  <c r="E978" i="73"/>
  <c r="O999" i="80" l="1"/>
  <c r="N999" i="80"/>
  <c r="L998" i="80"/>
  <c r="P998" i="80"/>
  <c r="K999" i="80"/>
  <c r="J999" i="80"/>
  <c r="F1005" i="73"/>
  <c r="D1006" i="73"/>
  <c r="C1007" i="73"/>
  <c r="E1006" i="73"/>
  <c r="I982" i="73"/>
  <c r="G983" i="73"/>
  <c r="H983" i="73" s="1"/>
  <c r="B985" i="73"/>
  <c r="A985" i="73" s="1"/>
  <c r="I1000" i="80"/>
  <c r="M1000" i="80"/>
  <c r="E979" i="73"/>
  <c r="L999" i="80" l="1"/>
  <c r="P999" i="80"/>
  <c r="O1000" i="80"/>
  <c r="N1000" i="80"/>
  <c r="J1000" i="80"/>
  <c r="K1000" i="80"/>
  <c r="F1006" i="73"/>
  <c r="D1007" i="73"/>
  <c r="C1008" i="73"/>
  <c r="E1007" i="73"/>
  <c r="I983" i="73"/>
  <c r="G984" i="73"/>
  <c r="H984" i="73" s="1"/>
  <c r="I984" i="73"/>
  <c r="B986" i="73"/>
  <c r="A986" i="73" s="1"/>
  <c r="E980" i="73"/>
  <c r="P1000" i="80" l="1"/>
  <c r="L1000" i="80"/>
  <c r="D1008" i="73"/>
  <c r="F1007" i="73"/>
  <c r="C1009" i="73"/>
  <c r="E1008" i="73"/>
  <c r="G985" i="73"/>
  <c r="H985" i="73" s="1"/>
  <c r="I985" i="73"/>
  <c r="B987" i="73"/>
  <c r="A987" i="73" s="1"/>
  <c r="E981" i="73"/>
  <c r="F1008" i="73" l="1"/>
  <c r="D1009" i="73"/>
  <c r="C1010" i="73"/>
  <c r="E1009" i="73"/>
  <c r="G986" i="73"/>
  <c r="H986" i="73" s="1"/>
  <c r="I986" i="73"/>
  <c r="B988" i="73"/>
  <c r="A988" i="73" s="1"/>
  <c r="E982" i="73"/>
  <c r="F1009" i="73" l="1"/>
  <c r="D1010" i="73"/>
  <c r="C1011" i="73"/>
  <c r="E1010" i="73"/>
  <c r="G987" i="73"/>
  <c r="H987" i="73" s="1"/>
  <c r="B989" i="73"/>
  <c r="A989" i="73" s="1"/>
  <c r="E983" i="73"/>
  <c r="F1010" i="73" l="1"/>
  <c r="D1011" i="73"/>
  <c r="C1012" i="73"/>
  <c r="E1011" i="73"/>
  <c r="G988" i="73"/>
  <c r="H988" i="73" s="1"/>
  <c r="I988" i="73"/>
  <c r="B990" i="73"/>
  <c r="A990" i="73" s="1"/>
  <c r="I987" i="73"/>
  <c r="E984" i="73"/>
  <c r="D1012" i="73" l="1"/>
  <c r="F1011" i="73"/>
  <c r="C1013" i="73"/>
  <c r="E1012" i="73"/>
  <c r="G989" i="73"/>
  <c r="H989" i="73" s="1"/>
  <c r="B991" i="73"/>
  <c r="A991" i="73" s="1"/>
  <c r="E985" i="73"/>
  <c r="F1012" i="73" l="1"/>
  <c r="D1013" i="73"/>
  <c r="C1014" i="73"/>
  <c r="E1013" i="73"/>
  <c r="I989" i="73"/>
  <c r="G990" i="73"/>
  <c r="H990" i="73" s="1"/>
  <c r="B992" i="73"/>
  <c r="A992" i="73" s="1"/>
  <c r="E986" i="73"/>
  <c r="F1013" i="73" l="1"/>
  <c r="D1014" i="73"/>
  <c r="C1015" i="73"/>
  <c r="E1014" i="73"/>
  <c r="I990" i="73"/>
  <c r="G991" i="73"/>
  <c r="H991" i="73" s="1"/>
  <c r="B993" i="73"/>
  <c r="A993" i="73" s="1"/>
  <c r="E987" i="73"/>
  <c r="D1015" i="73" l="1"/>
  <c r="F1014" i="73"/>
  <c r="C1016" i="73"/>
  <c r="E1015" i="73"/>
  <c r="I991" i="73"/>
  <c r="G992" i="73"/>
  <c r="H992" i="73" s="1"/>
  <c r="B994" i="73"/>
  <c r="A994" i="73" s="1"/>
  <c r="E988" i="73"/>
  <c r="D1016" i="73" l="1"/>
  <c r="F1015" i="73"/>
  <c r="C1017" i="73"/>
  <c r="E1016" i="73"/>
  <c r="G993" i="73"/>
  <c r="H993" i="73" s="1"/>
  <c r="I993" i="73"/>
  <c r="B995" i="73"/>
  <c r="A995" i="73" s="1"/>
  <c r="I992" i="73"/>
  <c r="E989" i="73"/>
  <c r="F1016" i="73" l="1"/>
  <c r="D1017" i="73"/>
  <c r="C1018" i="73"/>
  <c r="E1017" i="73"/>
  <c r="G994" i="73"/>
  <c r="H994" i="73" s="1"/>
  <c r="B996" i="73"/>
  <c r="A996" i="73" s="1"/>
  <c r="E990" i="73"/>
  <c r="F1017" i="73" l="1"/>
  <c r="D1018" i="73"/>
  <c r="C1019" i="73"/>
  <c r="E1018" i="73"/>
  <c r="G995" i="73"/>
  <c r="H995" i="73" s="1"/>
  <c r="B997" i="73"/>
  <c r="A997" i="73" s="1"/>
  <c r="I994" i="73"/>
  <c r="E991" i="73"/>
  <c r="D1019" i="73" l="1"/>
  <c r="F1018" i="73"/>
  <c r="C1020" i="73"/>
  <c r="E1019" i="73"/>
  <c r="I995" i="73"/>
  <c r="G996" i="73"/>
  <c r="H996" i="73" s="1"/>
  <c r="B998" i="73"/>
  <c r="A998" i="73" s="1"/>
  <c r="E992" i="73"/>
  <c r="D1020" i="73" l="1"/>
  <c r="F1019" i="73"/>
  <c r="C1021" i="73"/>
  <c r="E1020" i="73"/>
  <c r="I996" i="73"/>
  <c r="G997" i="73"/>
  <c r="H997" i="73" s="1"/>
  <c r="I997" i="73"/>
  <c r="B999" i="73"/>
  <c r="A999" i="73" s="1"/>
  <c r="E993" i="73"/>
  <c r="F1020" i="73" l="1"/>
  <c r="D1021" i="73"/>
  <c r="C1022" i="73"/>
  <c r="E1021" i="73"/>
  <c r="G998" i="73"/>
  <c r="H998" i="73" s="1"/>
  <c r="B1000" i="73"/>
  <c r="E994" i="73"/>
  <c r="F1021" i="73" l="1"/>
  <c r="D1022" i="73"/>
  <c r="C1023" i="73"/>
  <c r="E1022" i="73"/>
  <c r="A1000" i="73"/>
  <c r="B1001" i="73"/>
  <c r="I998" i="73"/>
  <c r="G999" i="73"/>
  <c r="H999" i="73" s="1"/>
  <c r="E995" i="73"/>
  <c r="F1022" i="73" l="1"/>
  <c r="D1023" i="73"/>
  <c r="C1024" i="73"/>
  <c r="E1023" i="73"/>
  <c r="A1001" i="73"/>
  <c r="B1002" i="73"/>
  <c r="G1000" i="73"/>
  <c r="H1000" i="73" s="1"/>
  <c r="I999" i="73"/>
  <c r="E996" i="73"/>
  <c r="D1024" i="73" l="1"/>
  <c r="F1023" i="73"/>
  <c r="G1001" i="73"/>
  <c r="H1001" i="73" s="1"/>
  <c r="I1001" i="73"/>
  <c r="C1025" i="73"/>
  <c r="E1024" i="73"/>
  <c r="A1002" i="73"/>
  <c r="B1003" i="73"/>
  <c r="I1000" i="73"/>
  <c r="E997" i="73"/>
  <c r="F1024" i="73" l="1"/>
  <c r="D1025" i="73"/>
  <c r="C1026" i="73"/>
  <c r="E1025" i="73"/>
  <c r="A1003" i="73"/>
  <c r="B1004" i="73"/>
  <c r="G1002" i="73"/>
  <c r="H1002" i="73" s="1"/>
  <c r="I1002" i="73"/>
  <c r="E998" i="73"/>
  <c r="F1025" i="73" l="1"/>
  <c r="D1026" i="73"/>
  <c r="G1003" i="73"/>
  <c r="H1003" i="73" s="1"/>
  <c r="I1003" i="73"/>
  <c r="C1027" i="73"/>
  <c r="E1026" i="73"/>
  <c r="A1004" i="73"/>
  <c r="B1005" i="73"/>
  <c r="E1000" i="73"/>
  <c r="E999" i="73"/>
  <c r="F1026" i="73" l="1"/>
  <c r="D1027" i="73"/>
  <c r="C1028" i="73"/>
  <c r="E1027" i="73"/>
  <c r="A1005" i="73"/>
  <c r="B1006" i="73"/>
  <c r="G1004" i="73"/>
  <c r="H1004" i="73" s="1"/>
  <c r="I1004" i="73"/>
  <c r="K25" i="72"/>
  <c r="K27" i="72"/>
  <c r="J2" i="80" l="1"/>
  <c r="J20" i="80"/>
  <c r="L20" i="80" s="1"/>
  <c r="I142" i="73"/>
  <c r="N2" i="80"/>
  <c r="N20" i="80"/>
  <c r="P20" i="80" s="1"/>
  <c r="I144" i="73"/>
  <c r="P8" i="74" s="1"/>
  <c r="P118" i="74" s="1"/>
  <c r="D1028" i="73"/>
  <c r="F1027" i="73"/>
  <c r="A1006" i="73"/>
  <c r="B1007" i="73"/>
  <c r="G1005" i="73"/>
  <c r="H1005" i="73" s="1"/>
  <c r="I1005" i="73"/>
  <c r="C1029" i="73"/>
  <c r="E1028" i="73"/>
  <c r="I10" i="73"/>
  <c r="G6" i="74" s="1"/>
  <c r="G109" i="74" s="1"/>
  <c r="G126" i="74" s="1"/>
  <c r="I244" i="73"/>
  <c r="I478" i="73"/>
  <c r="I712" i="73"/>
  <c r="I946" i="73"/>
  <c r="I948" i="73"/>
  <c r="I480" i="73"/>
  <c r="I12" i="73"/>
  <c r="G8" i="74" s="1"/>
  <c r="G118" i="74" s="1"/>
  <c r="I714" i="73"/>
  <c r="I246" i="73"/>
  <c r="N3" i="80"/>
  <c r="P3" i="80" s="1"/>
  <c r="K2" i="80"/>
  <c r="J3" i="80"/>
  <c r="L3" i="80" s="1"/>
  <c r="O2" i="80"/>
  <c r="P2" i="80" s="1"/>
  <c r="G107" i="74"/>
  <c r="L2" i="80" l="1"/>
  <c r="G106" i="74"/>
  <c r="F1028" i="73"/>
  <c r="D1029" i="73"/>
  <c r="C1030" i="73"/>
  <c r="E1029" i="73"/>
  <c r="A1007" i="73"/>
  <c r="B1008" i="73"/>
  <c r="G1006" i="73"/>
  <c r="H1006" i="73" s="1"/>
  <c r="I1006" i="73"/>
  <c r="G121" i="74"/>
  <c r="G119" i="74"/>
  <c r="G129" i="74"/>
  <c r="G127" i="74"/>
  <c r="F1029" i="73" l="1"/>
  <c r="D1030" i="73"/>
  <c r="G1007" i="73"/>
  <c r="H1007" i="73" s="1"/>
  <c r="I1007" i="73"/>
  <c r="C1031" i="73"/>
  <c r="E1030" i="73"/>
  <c r="A1008" i="73"/>
  <c r="B1009" i="73"/>
  <c r="D1031" i="73" l="1"/>
  <c r="F1030" i="73"/>
  <c r="C1032" i="73"/>
  <c r="E1031" i="73"/>
  <c r="A1009" i="73"/>
  <c r="B1010" i="73"/>
  <c r="G1008" i="73"/>
  <c r="H1008" i="73" s="1"/>
  <c r="I1008" i="73"/>
  <c r="D1032" i="73" l="1"/>
  <c r="F1031" i="73"/>
  <c r="G1009" i="73"/>
  <c r="H1009" i="73" s="1"/>
  <c r="I1009" i="73"/>
  <c r="C1033" i="73"/>
  <c r="E1032" i="73"/>
  <c r="A1010" i="73"/>
  <c r="B1011" i="73"/>
  <c r="F1032" i="73" l="1"/>
  <c r="D1033" i="73"/>
  <c r="C1034" i="73"/>
  <c r="E1033" i="73"/>
  <c r="G1010" i="73"/>
  <c r="H1010" i="73" s="1"/>
  <c r="I1010" i="73"/>
  <c r="A1011" i="73"/>
  <c r="B1012" i="73"/>
  <c r="F1033" i="73" l="1"/>
  <c r="D1034" i="73"/>
  <c r="A1012" i="73"/>
  <c r="B1013" i="73"/>
  <c r="G1011" i="73"/>
  <c r="H1011" i="73" s="1"/>
  <c r="I1011" i="73"/>
  <c r="C1035" i="73"/>
  <c r="E1034" i="73"/>
  <c r="D1035" i="73" l="1"/>
  <c r="F1034" i="73"/>
  <c r="A1013" i="73"/>
  <c r="B1014" i="73"/>
  <c r="C1036" i="73"/>
  <c r="E1035" i="73"/>
  <c r="G1012" i="73"/>
  <c r="H1012" i="73" s="1"/>
  <c r="I1012" i="73"/>
  <c r="D1036" i="73" l="1"/>
  <c r="F1035" i="73"/>
  <c r="C1037" i="73"/>
  <c r="E1036" i="73"/>
  <c r="A1014" i="73"/>
  <c r="B1015" i="73"/>
  <c r="G1013" i="73"/>
  <c r="H1013" i="73" s="1"/>
  <c r="I1013" i="73"/>
  <c r="F1036" i="73" l="1"/>
  <c r="D1037" i="73"/>
  <c r="G1014" i="73"/>
  <c r="H1014" i="73" s="1"/>
  <c r="I1014" i="73"/>
  <c r="C1038" i="73"/>
  <c r="E1037" i="73"/>
  <c r="A1015" i="73"/>
  <c r="B1016" i="73"/>
  <c r="F1037" i="73" l="1"/>
  <c r="D1038" i="73"/>
  <c r="G1015" i="73"/>
  <c r="H1015" i="73" s="1"/>
  <c r="I1015" i="73"/>
  <c r="C1039" i="73"/>
  <c r="E1038" i="73"/>
  <c r="A1016" i="73"/>
  <c r="B1017" i="73"/>
  <c r="F1038" i="73" l="1"/>
  <c r="D1039" i="73"/>
  <c r="G1016" i="73"/>
  <c r="H1016" i="73" s="1"/>
  <c r="I1016" i="73"/>
  <c r="C1040" i="73"/>
  <c r="E1039" i="73"/>
  <c r="A1017" i="73"/>
  <c r="B1018" i="73"/>
  <c r="D1040" i="73" l="1"/>
  <c r="F1039" i="73"/>
  <c r="G1017" i="73"/>
  <c r="H1017" i="73" s="1"/>
  <c r="I1017" i="73"/>
  <c r="C1041" i="73"/>
  <c r="E1040" i="73"/>
  <c r="A1018" i="73"/>
  <c r="B1019" i="73"/>
  <c r="F1040" i="73" l="1"/>
  <c r="D1041" i="73"/>
  <c r="G1018" i="73"/>
  <c r="H1018" i="73" s="1"/>
  <c r="I1018" i="73"/>
  <c r="C1042" i="73"/>
  <c r="E1041" i="73"/>
  <c r="A1019" i="73"/>
  <c r="B1020" i="73"/>
  <c r="F1041" i="73" l="1"/>
  <c r="D1042" i="73"/>
  <c r="G1019" i="73"/>
  <c r="H1019" i="73" s="1"/>
  <c r="I1019" i="73"/>
  <c r="C1043" i="73"/>
  <c r="E1042" i="73"/>
  <c r="A1020" i="73"/>
  <c r="B1021" i="73"/>
  <c r="F1042" i="73" l="1"/>
  <c r="D1043" i="73"/>
  <c r="G1020" i="73"/>
  <c r="H1020" i="73" s="1"/>
  <c r="I1020" i="73"/>
  <c r="C1044" i="73"/>
  <c r="E1043" i="73"/>
  <c r="A1021" i="73"/>
  <c r="B1022" i="73"/>
  <c r="D1044" i="73" l="1"/>
  <c r="F1043" i="73"/>
  <c r="G1021" i="73"/>
  <c r="H1021" i="73" s="1"/>
  <c r="I1021" i="73"/>
  <c r="C1045" i="73"/>
  <c r="E1044" i="73"/>
  <c r="A1022" i="73"/>
  <c r="B1023" i="73"/>
  <c r="F1044" i="73" l="1"/>
  <c r="D1045" i="73"/>
  <c r="G1022" i="73"/>
  <c r="H1022" i="73" s="1"/>
  <c r="I1022" i="73"/>
  <c r="C1046" i="73"/>
  <c r="E1045" i="73"/>
  <c r="A1023" i="73"/>
  <c r="B1024" i="73"/>
  <c r="F1045" i="73" l="1"/>
  <c r="D1046" i="73"/>
  <c r="G1023" i="73"/>
  <c r="H1023" i="73" s="1"/>
  <c r="I1023" i="73"/>
  <c r="C1047" i="73"/>
  <c r="E1046" i="73"/>
  <c r="A1024" i="73"/>
  <c r="B1025" i="73"/>
  <c r="D1047" i="73" l="1"/>
  <c r="F1046" i="73"/>
  <c r="G1024" i="73"/>
  <c r="H1024" i="73" s="1"/>
  <c r="I1024" i="73"/>
  <c r="C1048" i="73"/>
  <c r="E1047" i="73"/>
  <c r="A1025" i="73"/>
  <c r="B1026" i="73"/>
  <c r="D1048" i="73" l="1"/>
  <c r="F1047" i="73"/>
  <c r="G1025" i="73"/>
  <c r="H1025" i="73" s="1"/>
  <c r="I1025" i="73"/>
  <c r="C1049" i="73"/>
  <c r="E1048" i="73"/>
  <c r="A1026" i="73"/>
  <c r="B1027" i="73"/>
  <c r="F1048" i="73" l="1"/>
  <c r="D1049" i="73"/>
  <c r="G1026" i="73"/>
  <c r="H1026" i="73" s="1"/>
  <c r="I1026" i="73"/>
  <c r="C1050" i="73"/>
  <c r="E1049" i="73"/>
  <c r="A1027" i="73"/>
  <c r="B1028" i="73"/>
  <c r="F1049" i="73" l="1"/>
  <c r="D1050" i="73"/>
  <c r="G1027" i="73"/>
  <c r="H1027" i="73" s="1"/>
  <c r="I1027" i="73"/>
  <c r="C1051" i="73"/>
  <c r="E1050" i="73"/>
  <c r="A1028" i="73"/>
  <c r="B1029" i="73"/>
  <c r="D1051" i="73" l="1"/>
  <c r="F1050" i="73"/>
  <c r="G1028" i="73"/>
  <c r="H1028" i="73" s="1"/>
  <c r="I1028" i="73"/>
  <c r="C1052" i="73"/>
  <c r="E1051" i="73"/>
  <c r="A1029" i="73"/>
  <c r="B1030" i="73"/>
  <c r="D1052" i="73" l="1"/>
  <c r="F1051" i="73"/>
  <c r="G1029" i="73"/>
  <c r="H1029" i="73" s="1"/>
  <c r="I1029" i="73"/>
  <c r="C1053" i="73"/>
  <c r="E1052" i="73"/>
  <c r="A1030" i="73"/>
  <c r="B1031" i="73"/>
  <c r="F1052" i="73" l="1"/>
  <c r="D1053" i="73"/>
  <c r="G1030" i="73"/>
  <c r="H1030" i="73" s="1"/>
  <c r="I1030" i="73"/>
  <c r="C1054" i="73"/>
  <c r="E1053" i="73"/>
  <c r="A1031" i="73"/>
  <c r="B1032" i="73"/>
  <c r="F1053" i="73" l="1"/>
  <c r="D1054" i="73"/>
  <c r="G1031" i="73"/>
  <c r="H1031" i="73" s="1"/>
  <c r="I1031" i="73"/>
  <c r="C1055" i="73"/>
  <c r="E1054" i="73"/>
  <c r="A1032" i="73"/>
  <c r="B1033" i="73"/>
  <c r="F1054" i="73" l="1"/>
  <c r="D1055" i="73"/>
  <c r="G1032" i="73"/>
  <c r="H1032" i="73" s="1"/>
  <c r="I1032" i="73"/>
  <c r="C1056" i="73"/>
  <c r="E1055" i="73"/>
  <c r="A1033" i="73"/>
  <c r="B1034" i="73"/>
  <c r="D1056" i="73" l="1"/>
  <c r="F1055" i="73"/>
  <c r="G1033" i="73"/>
  <c r="H1033" i="73" s="1"/>
  <c r="I1033" i="73"/>
  <c r="C1057" i="73"/>
  <c r="E1056" i="73"/>
  <c r="A1034" i="73"/>
  <c r="B1035" i="73"/>
  <c r="F1056" i="73" l="1"/>
  <c r="D1057" i="73"/>
  <c r="G1034" i="73"/>
  <c r="H1034" i="73" s="1"/>
  <c r="I1034" i="73"/>
  <c r="C1058" i="73"/>
  <c r="E1057" i="73"/>
  <c r="A1035" i="73"/>
  <c r="B1036" i="73"/>
  <c r="F1057" i="73" l="1"/>
  <c r="D1058" i="73"/>
  <c r="G1035" i="73"/>
  <c r="H1035" i="73" s="1"/>
  <c r="I1035" i="73"/>
  <c r="C1059" i="73"/>
  <c r="E1058" i="73"/>
  <c r="A1036" i="73"/>
  <c r="B1037" i="73"/>
  <c r="F1058" i="73" l="1"/>
  <c r="D1059" i="73"/>
  <c r="G1036" i="73"/>
  <c r="H1036" i="73" s="1"/>
  <c r="I1036" i="73"/>
  <c r="C1060" i="73"/>
  <c r="E1059" i="73"/>
  <c r="A1037" i="73"/>
  <c r="B1038" i="73"/>
  <c r="D1060" i="73" l="1"/>
  <c r="F1059" i="73"/>
  <c r="G1037" i="73"/>
  <c r="H1037" i="73" s="1"/>
  <c r="I1037" i="73"/>
  <c r="C1061" i="73"/>
  <c r="E1060" i="73"/>
  <c r="A1038" i="73"/>
  <c r="B1039" i="73"/>
  <c r="F1060" i="73" l="1"/>
  <c r="D1061" i="73"/>
  <c r="C1062" i="73"/>
  <c r="E1061" i="73"/>
  <c r="G1038" i="73"/>
  <c r="H1038" i="73" s="1"/>
  <c r="I1038" i="73"/>
  <c r="A1039" i="73"/>
  <c r="B1040" i="73"/>
  <c r="F1061" i="73" l="1"/>
  <c r="D1062" i="73"/>
  <c r="A1040" i="73"/>
  <c r="B1041" i="73"/>
  <c r="G1039" i="73"/>
  <c r="H1039" i="73" s="1"/>
  <c r="I1039" i="73"/>
  <c r="C1063" i="73"/>
  <c r="E1062" i="73"/>
  <c r="D1063" i="73" l="1"/>
  <c r="F1062" i="73"/>
  <c r="C1064" i="73"/>
  <c r="E1063" i="73"/>
  <c r="A1041" i="73"/>
  <c r="B1042" i="73"/>
  <c r="G1040" i="73"/>
  <c r="H1040" i="73" s="1"/>
  <c r="I1040" i="73"/>
  <c r="D1064" i="73" l="1"/>
  <c r="F1063" i="73"/>
  <c r="A1042" i="73"/>
  <c r="B1043" i="73"/>
  <c r="G1041" i="73"/>
  <c r="H1041" i="73" s="1"/>
  <c r="I1041" i="73"/>
  <c r="C1065" i="73"/>
  <c r="E1064" i="73"/>
  <c r="F1064" i="73" l="1"/>
  <c r="D1065" i="73"/>
  <c r="C1066" i="73"/>
  <c r="E1065" i="73"/>
  <c r="A1043" i="73"/>
  <c r="B1044" i="73"/>
  <c r="G1042" i="73"/>
  <c r="H1042" i="73" s="1"/>
  <c r="I1042" i="73"/>
  <c r="F1065" i="73" l="1"/>
  <c r="D1066" i="73"/>
  <c r="A1044" i="73"/>
  <c r="B1045" i="73"/>
  <c r="G1043" i="73"/>
  <c r="H1043" i="73" s="1"/>
  <c r="I1043" i="73"/>
  <c r="C1067" i="73"/>
  <c r="E1066" i="73"/>
  <c r="D1067" i="73" l="1"/>
  <c r="F1066" i="73"/>
  <c r="C1068" i="73"/>
  <c r="E1067" i="73"/>
  <c r="A1045" i="73"/>
  <c r="B1046" i="73"/>
  <c r="G1044" i="73"/>
  <c r="H1044" i="73" s="1"/>
  <c r="I1044" i="73"/>
  <c r="D1068" i="73" l="1"/>
  <c r="F1067" i="73"/>
  <c r="G1045" i="73"/>
  <c r="H1045" i="73" s="1"/>
  <c r="I1045" i="73"/>
  <c r="C1069" i="73"/>
  <c r="E1068" i="73"/>
  <c r="A1046" i="73"/>
  <c r="B1047" i="73"/>
  <c r="F1068" i="73" l="1"/>
  <c r="D1069" i="73"/>
  <c r="C1070" i="73"/>
  <c r="E1069" i="73"/>
  <c r="A1047" i="73"/>
  <c r="B1048" i="73"/>
  <c r="G1046" i="73"/>
  <c r="H1046" i="73" s="1"/>
  <c r="I1046" i="73"/>
  <c r="F1069" i="73" l="1"/>
  <c r="D1070" i="73"/>
  <c r="G1047" i="73"/>
  <c r="H1047" i="73" s="1"/>
  <c r="I1047" i="73"/>
  <c r="C1071" i="73"/>
  <c r="E1070" i="73"/>
  <c r="A1048" i="73"/>
  <c r="B1049" i="73"/>
  <c r="F1070" i="73" l="1"/>
  <c r="D1071" i="73"/>
  <c r="C1072" i="73"/>
  <c r="E1071" i="73"/>
  <c r="G1048" i="73"/>
  <c r="H1048" i="73" s="1"/>
  <c r="I1048" i="73"/>
  <c r="A1049" i="73"/>
  <c r="B1050" i="73"/>
  <c r="D1072" i="73" l="1"/>
  <c r="F1071" i="73"/>
  <c r="A1050" i="73"/>
  <c r="B1051" i="73"/>
  <c r="G1049" i="73"/>
  <c r="H1049" i="73" s="1"/>
  <c r="I1049" i="73"/>
  <c r="C1073" i="73"/>
  <c r="E1072" i="73"/>
  <c r="F1072" i="73" l="1"/>
  <c r="D1073" i="73"/>
  <c r="A1051" i="73"/>
  <c r="B1052" i="73"/>
  <c r="C1074" i="73"/>
  <c r="E1073" i="73"/>
  <c r="G1050" i="73"/>
  <c r="H1050" i="73" s="1"/>
  <c r="I1050" i="73"/>
  <c r="F1073" i="73" l="1"/>
  <c r="D1074" i="73"/>
  <c r="C1075" i="73"/>
  <c r="E1074" i="73"/>
  <c r="A1052" i="73"/>
  <c r="B1053" i="73"/>
  <c r="G1051" i="73"/>
  <c r="H1051" i="73" s="1"/>
  <c r="I1051" i="73"/>
  <c r="F1074" i="73" l="1"/>
  <c r="D1075" i="73"/>
  <c r="G1052" i="73"/>
  <c r="H1052" i="73" s="1"/>
  <c r="I1052" i="73"/>
  <c r="C1076" i="73"/>
  <c r="E1075" i="73"/>
  <c r="A1053" i="73"/>
  <c r="B1054" i="73"/>
  <c r="D1076" i="73" l="1"/>
  <c r="F1075" i="73"/>
  <c r="C1077" i="73"/>
  <c r="E1076" i="73"/>
  <c r="G1053" i="73"/>
  <c r="H1053" i="73" s="1"/>
  <c r="I1053" i="73"/>
  <c r="A1054" i="73"/>
  <c r="B1055" i="73"/>
  <c r="F1076" i="73" l="1"/>
  <c r="D1077" i="73"/>
  <c r="G1054" i="73"/>
  <c r="H1054" i="73" s="1"/>
  <c r="I1054" i="73"/>
  <c r="C1078" i="73"/>
  <c r="E1077" i="73"/>
  <c r="A1055" i="73"/>
  <c r="B1056" i="73"/>
  <c r="F1077" i="73" l="1"/>
  <c r="D1078" i="73"/>
  <c r="G1055" i="73"/>
  <c r="H1055" i="73" s="1"/>
  <c r="I1055" i="73"/>
  <c r="C1079" i="73"/>
  <c r="E1078" i="73"/>
  <c r="A1056" i="73"/>
  <c r="B1057" i="73"/>
  <c r="D1079" i="73" l="1"/>
  <c r="F1078" i="73"/>
  <c r="G1056" i="73"/>
  <c r="H1056" i="73" s="1"/>
  <c r="I1056" i="73"/>
  <c r="C1080" i="73"/>
  <c r="E1079" i="73"/>
  <c r="A1057" i="73"/>
  <c r="B1058" i="73"/>
  <c r="D1080" i="73" l="1"/>
  <c r="F1079" i="73"/>
  <c r="G1057" i="73"/>
  <c r="H1057" i="73" s="1"/>
  <c r="I1057" i="73"/>
  <c r="C1081" i="73"/>
  <c r="E1080" i="73"/>
  <c r="A1058" i="73"/>
  <c r="B1059" i="73"/>
  <c r="F1080" i="73" l="1"/>
  <c r="D1081" i="73"/>
  <c r="G1058" i="73"/>
  <c r="H1058" i="73" s="1"/>
  <c r="I1058" i="73"/>
  <c r="C1082" i="73"/>
  <c r="E1081" i="73"/>
  <c r="A1059" i="73"/>
  <c r="B1060" i="73"/>
  <c r="F1081" i="73" l="1"/>
  <c r="D1082" i="73"/>
  <c r="G1059" i="73"/>
  <c r="H1059" i="73" s="1"/>
  <c r="I1059" i="73"/>
  <c r="C1083" i="73"/>
  <c r="E1082" i="73"/>
  <c r="A1060" i="73"/>
  <c r="B1061" i="73"/>
  <c r="D1083" i="73" l="1"/>
  <c r="F1082" i="73"/>
  <c r="G1060" i="73"/>
  <c r="H1060" i="73" s="1"/>
  <c r="I1060" i="73"/>
  <c r="C1084" i="73"/>
  <c r="E1083" i="73"/>
  <c r="A1061" i="73"/>
  <c r="B1062" i="73"/>
  <c r="D1084" i="73" l="1"/>
  <c r="F1083" i="73"/>
  <c r="G1061" i="73"/>
  <c r="H1061" i="73" s="1"/>
  <c r="I1061" i="73"/>
  <c r="C1085" i="73"/>
  <c r="E1084" i="73"/>
  <c r="A1062" i="73"/>
  <c r="B1063" i="73"/>
  <c r="F1084" i="73" l="1"/>
  <c r="D1085" i="73"/>
  <c r="C1086" i="73"/>
  <c r="E1085" i="73"/>
  <c r="G1062" i="73"/>
  <c r="H1062" i="73" s="1"/>
  <c r="I1062" i="73"/>
  <c r="A1063" i="73"/>
  <c r="B1064" i="73"/>
  <c r="F1085" i="73" l="1"/>
  <c r="D1086" i="73"/>
  <c r="A1064" i="73"/>
  <c r="B1065" i="73"/>
  <c r="G1063" i="73"/>
  <c r="H1063" i="73" s="1"/>
  <c r="I1063" i="73"/>
  <c r="C1087" i="73"/>
  <c r="E1086" i="73"/>
  <c r="F1086" i="73" l="1"/>
  <c r="D1087" i="73"/>
  <c r="A1065" i="73"/>
  <c r="B1066" i="73"/>
  <c r="C1088" i="73"/>
  <c r="E1087" i="73"/>
  <c r="G1064" i="73"/>
  <c r="H1064" i="73" s="1"/>
  <c r="I1064" i="73"/>
  <c r="D1088" i="73" l="1"/>
  <c r="F1087" i="73"/>
  <c r="C1089" i="73"/>
  <c r="E1088" i="73"/>
  <c r="A1066" i="73"/>
  <c r="B1067" i="73"/>
  <c r="G1065" i="73"/>
  <c r="H1065" i="73" s="1"/>
  <c r="I1065" i="73"/>
  <c r="F1088" i="73" l="1"/>
  <c r="D1089" i="73"/>
  <c r="G1066" i="73"/>
  <c r="H1066" i="73" s="1"/>
  <c r="I1066" i="73"/>
  <c r="C1090" i="73"/>
  <c r="E1089" i="73"/>
  <c r="A1067" i="73"/>
  <c r="B1068" i="73"/>
  <c r="F1089" i="73" l="1"/>
  <c r="D1090" i="73"/>
  <c r="G1067" i="73"/>
  <c r="H1067" i="73" s="1"/>
  <c r="I1067" i="73"/>
  <c r="C1091" i="73"/>
  <c r="E1090" i="73"/>
  <c r="A1068" i="73"/>
  <c r="B1069" i="73"/>
  <c r="F1090" i="73" l="1"/>
  <c r="D1091" i="73"/>
  <c r="G1068" i="73"/>
  <c r="H1068" i="73" s="1"/>
  <c r="I1068" i="73"/>
  <c r="C1092" i="73"/>
  <c r="E1091" i="73"/>
  <c r="A1069" i="73"/>
  <c r="B1070" i="73"/>
  <c r="D1092" i="73" l="1"/>
  <c r="F1091" i="73"/>
  <c r="G1069" i="73"/>
  <c r="H1069" i="73" s="1"/>
  <c r="I1069" i="73"/>
  <c r="C1093" i="73"/>
  <c r="E1092" i="73"/>
  <c r="A1070" i="73"/>
  <c r="B1071" i="73"/>
  <c r="F1092" i="73" l="1"/>
  <c r="D1093" i="73"/>
  <c r="G1070" i="73"/>
  <c r="H1070" i="73" s="1"/>
  <c r="I1070" i="73"/>
  <c r="C1094" i="73"/>
  <c r="E1093" i="73"/>
  <c r="A1071" i="73"/>
  <c r="B1072" i="73"/>
  <c r="F1093" i="73" l="1"/>
  <c r="D1094" i="73"/>
  <c r="G1071" i="73"/>
  <c r="H1071" i="73" s="1"/>
  <c r="I1071" i="73"/>
  <c r="C1095" i="73"/>
  <c r="E1094" i="73"/>
  <c r="A1072" i="73"/>
  <c r="B1073" i="73"/>
  <c r="D1095" i="73" l="1"/>
  <c r="F1094" i="73"/>
  <c r="G1072" i="73"/>
  <c r="H1072" i="73" s="1"/>
  <c r="I1072" i="73"/>
  <c r="C1096" i="73"/>
  <c r="E1095" i="73"/>
  <c r="A1073" i="73"/>
  <c r="B1074" i="73"/>
  <c r="D1096" i="73" l="1"/>
  <c r="F1095" i="73"/>
  <c r="G1073" i="73"/>
  <c r="H1073" i="73" s="1"/>
  <c r="I1073" i="73"/>
  <c r="C1097" i="73"/>
  <c r="E1096" i="73"/>
  <c r="A1074" i="73"/>
  <c r="B1075" i="73"/>
  <c r="F1096" i="73" l="1"/>
  <c r="D1097" i="73"/>
  <c r="G1074" i="73"/>
  <c r="H1074" i="73" s="1"/>
  <c r="I1074" i="73"/>
  <c r="C1098" i="73"/>
  <c r="E1097" i="73"/>
  <c r="A1075" i="73"/>
  <c r="B1076" i="73"/>
  <c r="F1097" i="73" l="1"/>
  <c r="D1098" i="73"/>
  <c r="G1075" i="73"/>
  <c r="H1075" i="73" s="1"/>
  <c r="I1075" i="73"/>
  <c r="C1099" i="73"/>
  <c r="E1098" i="73"/>
  <c r="A1076" i="73"/>
  <c r="B1077" i="73"/>
  <c r="D1099" i="73" l="1"/>
  <c r="F1098" i="73"/>
  <c r="G1076" i="73"/>
  <c r="H1076" i="73" s="1"/>
  <c r="I1076" i="73"/>
  <c r="C1100" i="73"/>
  <c r="E1099" i="73"/>
  <c r="A1077" i="73"/>
  <c r="B1078" i="73"/>
  <c r="D1100" i="73" l="1"/>
  <c r="F1099" i="73"/>
  <c r="G1077" i="73"/>
  <c r="H1077" i="73" s="1"/>
  <c r="I1077" i="73"/>
  <c r="C1101" i="73"/>
  <c r="E1100" i="73"/>
  <c r="A1078" i="73"/>
  <c r="B1079" i="73"/>
  <c r="F1100" i="73" l="1"/>
  <c r="D1101" i="73"/>
  <c r="G1078" i="73"/>
  <c r="H1078" i="73" s="1"/>
  <c r="I1078" i="73"/>
  <c r="C1102" i="73"/>
  <c r="E1101" i="73"/>
  <c r="A1079" i="73"/>
  <c r="B1080" i="73"/>
  <c r="F1101" i="73" l="1"/>
  <c r="D1102" i="73"/>
  <c r="G1079" i="73"/>
  <c r="H1079" i="73" s="1"/>
  <c r="I1079" i="73"/>
  <c r="C1103" i="73"/>
  <c r="E1102" i="73"/>
  <c r="A1080" i="73"/>
  <c r="B1081" i="73"/>
  <c r="F1102" i="73" l="1"/>
  <c r="D1103" i="73"/>
  <c r="G1080" i="73"/>
  <c r="H1080" i="73" s="1"/>
  <c r="I1080" i="73"/>
  <c r="C1104" i="73"/>
  <c r="E1103" i="73"/>
  <c r="A1081" i="73"/>
  <c r="B1082" i="73"/>
  <c r="D1104" i="73" l="1"/>
  <c r="F1103" i="73"/>
  <c r="G1081" i="73"/>
  <c r="H1081" i="73" s="1"/>
  <c r="I1081" i="73"/>
  <c r="C1105" i="73"/>
  <c r="E1104" i="73"/>
  <c r="A1082" i="73"/>
  <c r="B1083" i="73"/>
  <c r="F1104" i="73" l="1"/>
  <c r="D1105" i="73"/>
  <c r="G1082" i="73"/>
  <c r="H1082" i="73" s="1"/>
  <c r="I1082" i="73"/>
  <c r="C1106" i="73"/>
  <c r="E1105" i="73"/>
  <c r="A1083" i="73"/>
  <c r="B1084" i="73"/>
  <c r="F1105" i="73" l="1"/>
  <c r="D1106" i="73"/>
  <c r="G1083" i="73"/>
  <c r="H1083" i="73" s="1"/>
  <c r="I1083" i="73"/>
  <c r="C1107" i="73"/>
  <c r="E1106" i="73"/>
  <c r="A1084" i="73"/>
  <c r="B1085" i="73"/>
  <c r="F1106" i="73" l="1"/>
  <c r="D1107" i="73"/>
  <c r="G1084" i="73"/>
  <c r="H1084" i="73" s="1"/>
  <c r="I1084" i="73"/>
  <c r="C1108" i="73"/>
  <c r="E1107" i="73"/>
  <c r="A1085" i="73"/>
  <c r="B1086" i="73"/>
  <c r="D1108" i="73" l="1"/>
  <c r="F1107" i="73"/>
  <c r="G1085" i="73"/>
  <c r="H1085" i="73" s="1"/>
  <c r="I1085" i="73"/>
  <c r="C1109" i="73"/>
  <c r="E1108" i="73"/>
  <c r="A1086" i="73"/>
  <c r="B1087" i="73"/>
  <c r="F1108" i="73" l="1"/>
  <c r="D1109" i="73"/>
  <c r="G1086" i="73"/>
  <c r="H1086" i="73" s="1"/>
  <c r="I1086" i="73"/>
  <c r="C1110" i="73"/>
  <c r="E1109" i="73"/>
  <c r="A1087" i="73"/>
  <c r="B1088" i="73"/>
  <c r="F1109" i="73" l="1"/>
  <c r="D1110" i="73"/>
  <c r="C1111" i="73"/>
  <c r="E1110" i="73"/>
  <c r="G1087" i="73"/>
  <c r="H1087" i="73" s="1"/>
  <c r="I1087" i="73"/>
  <c r="A1088" i="73"/>
  <c r="B1089" i="73"/>
  <c r="D1111" i="73" l="1"/>
  <c r="F1110" i="73"/>
  <c r="A1089" i="73"/>
  <c r="B1090" i="73"/>
  <c r="G1088" i="73"/>
  <c r="H1088" i="73" s="1"/>
  <c r="I1088" i="73"/>
  <c r="C1112" i="73"/>
  <c r="E1111" i="73"/>
  <c r="D1112" i="73" l="1"/>
  <c r="F1111" i="73"/>
  <c r="C1113" i="73"/>
  <c r="E1112" i="73"/>
  <c r="A1090" i="73"/>
  <c r="B1091" i="73"/>
  <c r="G1089" i="73"/>
  <c r="H1089" i="73" s="1"/>
  <c r="I1089" i="73"/>
  <c r="F1112" i="73" l="1"/>
  <c r="D1113" i="73"/>
  <c r="G1090" i="73"/>
  <c r="H1090" i="73" s="1"/>
  <c r="I1090" i="73"/>
  <c r="C1114" i="73"/>
  <c r="E1113" i="73"/>
  <c r="A1091" i="73"/>
  <c r="B1092" i="73"/>
  <c r="F1113" i="73" l="1"/>
  <c r="D1114" i="73"/>
  <c r="C1115" i="73"/>
  <c r="E1114" i="73"/>
  <c r="G1091" i="73"/>
  <c r="H1091" i="73" s="1"/>
  <c r="I1091" i="73"/>
  <c r="A1092" i="73"/>
  <c r="B1093" i="73"/>
  <c r="D1115" i="73" l="1"/>
  <c r="F1114" i="73"/>
  <c r="A1093" i="73"/>
  <c r="B1094" i="73"/>
  <c r="G1092" i="73"/>
  <c r="H1092" i="73" s="1"/>
  <c r="I1092" i="73"/>
  <c r="C1116" i="73"/>
  <c r="E1115" i="73"/>
  <c r="D1116" i="73" l="1"/>
  <c r="F1115" i="73"/>
  <c r="C1117" i="73"/>
  <c r="E1116" i="73"/>
  <c r="A1094" i="73"/>
  <c r="B1095" i="73"/>
  <c r="G1093" i="73"/>
  <c r="H1093" i="73" s="1"/>
  <c r="I1093" i="73"/>
  <c r="F1116" i="73" l="1"/>
  <c r="D1117" i="73"/>
  <c r="G1094" i="73"/>
  <c r="H1094" i="73" s="1"/>
  <c r="I1094" i="73"/>
  <c r="C1118" i="73"/>
  <c r="E1117" i="73"/>
  <c r="A1095" i="73"/>
  <c r="B1096" i="73"/>
  <c r="F1117" i="73" l="1"/>
  <c r="D1118" i="73"/>
  <c r="C1119" i="73"/>
  <c r="E1118" i="73"/>
  <c r="A1096" i="73"/>
  <c r="B1097" i="73"/>
  <c r="G1095" i="73"/>
  <c r="H1095" i="73" s="1"/>
  <c r="I1095" i="73"/>
  <c r="F1118" i="73" l="1"/>
  <c r="D1119" i="73"/>
  <c r="G1096" i="73"/>
  <c r="H1096" i="73" s="1"/>
  <c r="I1096" i="73"/>
  <c r="C1120" i="73"/>
  <c r="E1119" i="73"/>
  <c r="A1097" i="73"/>
  <c r="B1098" i="73"/>
  <c r="D1120" i="73" l="1"/>
  <c r="F1119" i="73"/>
  <c r="C1121" i="73"/>
  <c r="E1120" i="73"/>
  <c r="G1097" i="73"/>
  <c r="H1097" i="73" s="1"/>
  <c r="I1097" i="73"/>
  <c r="A1098" i="73"/>
  <c r="B1099" i="73"/>
  <c r="F1120" i="73" l="1"/>
  <c r="D1121" i="73"/>
  <c r="G1098" i="73"/>
  <c r="H1098" i="73" s="1"/>
  <c r="I1098" i="73"/>
  <c r="C1122" i="73"/>
  <c r="E1121" i="73"/>
  <c r="A1099" i="73"/>
  <c r="B1100" i="73"/>
  <c r="F1121" i="73" l="1"/>
  <c r="D1122" i="73"/>
  <c r="C1123" i="73"/>
  <c r="E1122" i="73"/>
  <c r="G1099" i="73"/>
  <c r="H1099" i="73" s="1"/>
  <c r="I1099" i="73"/>
  <c r="A1100" i="73"/>
  <c r="B1101" i="73"/>
  <c r="F1122" i="73" l="1"/>
  <c r="D1123" i="73"/>
  <c r="A1101" i="73"/>
  <c r="B1102" i="73"/>
  <c r="G1100" i="73"/>
  <c r="H1100" i="73" s="1"/>
  <c r="I1100" i="73"/>
  <c r="C1124" i="73"/>
  <c r="E1123" i="73"/>
  <c r="D1124" i="73" l="1"/>
  <c r="F1123" i="73"/>
  <c r="C1125" i="73"/>
  <c r="E1124" i="73"/>
  <c r="A1102" i="73"/>
  <c r="B1103" i="73"/>
  <c r="G1101" i="73"/>
  <c r="H1101" i="73" s="1"/>
  <c r="I1101" i="73"/>
  <c r="F1124" i="73" l="1"/>
  <c r="D1125" i="73"/>
  <c r="G1102" i="73"/>
  <c r="H1102" i="73" s="1"/>
  <c r="I1102" i="73"/>
  <c r="C1126" i="73"/>
  <c r="E1125" i="73"/>
  <c r="A1103" i="73"/>
  <c r="B1104" i="73"/>
  <c r="F1125" i="73" l="1"/>
  <c r="D1126" i="73"/>
  <c r="C1127" i="73"/>
  <c r="E1126" i="73"/>
  <c r="A1104" i="73"/>
  <c r="B1105" i="73"/>
  <c r="G1103" i="73"/>
  <c r="H1103" i="73" s="1"/>
  <c r="I1103" i="73"/>
  <c r="D1127" i="73" l="1"/>
  <c r="F1126" i="73"/>
  <c r="G1104" i="73"/>
  <c r="H1104" i="73" s="1"/>
  <c r="I1104" i="73"/>
  <c r="C1128" i="73"/>
  <c r="E1127" i="73"/>
  <c r="A1105" i="73"/>
  <c r="B1106" i="73"/>
  <c r="D1128" i="73" l="1"/>
  <c r="F1127" i="73"/>
  <c r="G1105" i="73"/>
  <c r="H1105" i="73" s="1"/>
  <c r="I1105" i="73"/>
  <c r="C1129" i="73"/>
  <c r="E1128" i="73"/>
  <c r="A1106" i="73"/>
  <c r="B1107" i="73"/>
  <c r="F1128" i="73" l="1"/>
  <c r="D1129" i="73"/>
  <c r="G1106" i="73"/>
  <c r="H1106" i="73" s="1"/>
  <c r="I1106" i="73"/>
  <c r="C1130" i="73"/>
  <c r="E1129" i="73"/>
  <c r="A1107" i="73"/>
  <c r="B1108" i="73"/>
  <c r="F1129" i="73" l="1"/>
  <c r="D1130" i="73"/>
  <c r="G1107" i="73"/>
  <c r="H1107" i="73" s="1"/>
  <c r="I1107" i="73"/>
  <c r="C1131" i="73"/>
  <c r="E1130" i="73"/>
  <c r="A1108" i="73"/>
  <c r="B1109" i="73"/>
  <c r="D1131" i="73" l="1"/>
  <c r="F1130" i="73"/>
  <c r="G1108" i="73"/>
  <c r="H1108" i="73" s="1"/>
  <c r="I1108" i="73"/>
  <c r="C1132" i="73"/>
  <c r="E1131" i="73"/>
  <c r="A1109" i="73"/>
  <c r="B1110" i="73"/>
  <c r="D1132" i="73" l="1"/>
  <c r="F1131" i="73"/>
  <c r="G1109" i="73"/>
  <c r="H1109" i="73" s="1"/>
  <c r="I1109" i="73"/>
  <c r="C1133" i="73"/>
  <c r="E1132" i="73"/>
  <c r="A1110" i="73"/>
  <c r="B1111" i="73"/>
  <c r="F1132" i="73" l="1"/>
  <c r="D1133" i="73"/>
  <c r="G1110" i="73"/>
  <c r="H1110" i="73" s="1"/>
  <c r="I1110" i="73"/>
  <c r="C1134" i="73"/>
  <c r="E1133" i="73"/>
  <c r="A1111" i="73"/>
  <c r="B1112" i="73"/>
  <c r="F1133" i="73" l="1"/>
  <c r="D1134" i="73"/>
  <c r="C1135" i="73"/>
  <c r="E1134" i="73"/>
  <c r="A1112" i="73"/>
  <c r="B1113" i="73"/>
  <c r="G1111" i="73"/>
  <c r="H1111" i="73" s="1"/>
  <c r="I1111" i="73"/>
  <c r="F1134" i="73" l="1"/>
  <c r="D1135" i="73"/>
  <c r="G1112" i="73"/>
  <c r="H1112" i="73" s="1"/>
  <c r="I1112" i="73"/>
  <c r="C1136" i="73"/>
  <c r="E1135" i="73"/>
  <c r="A1113" i="73"/>
  <c r="B1114" i="73"/>
  <c r="D1136" i="73" l="1"/>
  <c r="F1135" i="73"/>
  <c r="C1137" i="73"/>
  <c r="E1136" i="73"/>
  <c r="G1113" i="73"/>
  <c r="H1113" i="73" s="1"/>
  <c r="I1113" i="73"/>
  <c r="A1114" i="73"/>
  <c r="B1115" i="73"/>
  <c r="F1136" i="73" l="1"/>
  <c r="D1137" i="73"/>
  <c r="A1115" i="73"/>
  <c r="B1116" i="73"/>
  <c r="G1114" i="73"/>
  <c r="H1114" i="73" s="1"/>
  <c r="I1114" i="73"/>
  <c r="C1138" i="73"/>
  <c r="E1137" i="73"/>
  <c r="F1137" i="73" l="1"/>
  <c r="D1138" i="73"/>
  <c r="C1139" i="73"/>
  <c r="E1138" i="73"/>
  <c r="A1116" i="73"/>
  <c r="B1117" i="73"/>
  <c r="G1115" i="73"/>
  <c r="H1115" i="73" s="1"/>
  <c r="I1115" i="73"/>
  <c r="F1138" i="73" l="1"/>
  <c r="D1139" i="73"/>
  <c r="G1116" i="73"/>
  <c r="H1116" i="73" s="1"/>
  <c r="I1116" i="73"/>
  <c r="C1140" i="73"/>
  <c r="E1139" i="73"/>
  <c r="A1117" i="73"/>
  <c r="B1118" i="73"/>
  <c r="D1140" i="73" l="1"/>
  <c r="F1139" i="73"/>
  <c r="G1117" i="73"/>
  <c r="H1117" i="73" s="1"/>
  <c r="I1117" i="73"/>
  <c r="C1141" i="73"/>
  <c r="E1140" i="73"/>
  <c r="A1118" i="73"/>
  <c r="B1119" i="73"/>
  <c r="F1140" i="73" l="1"/>
  <c r="D1141" i="73"/>
  <c r="G1118" i="73"/>
  <c r="H1118" i="73" s="1"/>
  <c r="I1118" i="73"/>
  <c r="C1142" i="73"/>
  <c r="E1141" i="73"/>
  <c r="A1119" i="73"/>
  <c r="B1120" i="73"/>
  <c r="F1141" i="73" l="1"/>
  <c r="D1142" i="73"/>
  <c r="G1119" i="73"/>
  <c r="H1119" i="73" s="1"/>
  <c r="I1119" i="73"/>
  <c r="C1143" i="73"/>
  <c r="E1142" i="73"/>
  <c r="A1120" i="73"/>
  <c r="B1121" i="73"/>
  <c r="D1143" i="73" l="1"/>
  <c r="F1142" i="73"/>
  <c r="G1120" i="73"/>
  <c r="H1120" i="73" s="1"/>
  <c r="I1120" i="73"/>
  <c r="C1144" i="73"/>
  <c r="E1143" i="73"/>
  <c r="A1121" i="73"/>
  <c r="B1122" i="73"/>
  <c r="D1144" i="73" l="1"/>
  <c r="F1143" i="73"/>
  <c r="G1121" i="73"/>
  <c r="H1121" i="73" s="1"/>
  <c r="I1121" i="73"/>
  <c r="C1145" i="73"/>
  <c r="E1144" i="73"/>
  <c r="A1122" i="73"/>
  <c r="B1123" i="73"/>
  <c r="F1144" i="73" l="1"/>
  <c r="D1145" i="73"/>
  <c r="G1122" i="73"/>
  <c r="H1122" i="73" s="1"/>
  <c r="I1122" i="73"/>
  <c r="C1146" i="73"/>
  <c r="E1145" i="73"/>
  <c r="A1123" i="73"/>
  <c r="B1124" i="73"/>
  <c r="F1145" i="73" l="1"/>
  <c r="D1146" i="73"/>
  <c r="G1123" i="73"/>
  <c r="H1123" i="73" s="1"/>
  <c r="I1123" i="73"/>
  <c r="C1147" i="73"/>
  <c r="E1146" i="73"/>
  <c r="A1124" i="73"/>
  <c r="B1125" i="73"/>
  <c r="D1147" i="73" l="1"/>
  <c r="F1146" i="73"/>
  <c r="G1124" i="73"/>
  <c r="H1124" i="73" s="1"/>
  <c r="I1124" i="73"/>
  <c r="C1148" i="73"/>
  <c r="E1147" i="73"/>
  <c r="A1125" i="73"/>
  <c r="B1126" i="73"/>
  <c r="D1148" i="73" l="1"/>
  <c r="F1147" i="73"/>
  <c r="G1125" i="73"/>
  <c r="H1125" i="73" s="1"/>
  <c r="I1125" i="73"/>
  <c r="C1149" i="73"/>
  <c r="E1148" i="73"/>
  <c r="A1126" i="73"/>
  <c r="B1127" i="73"/>
  <c r="D1149" i="73" l="1"/>
  <c r="F1148" i="73"/>
  <c r="G1126" i="73"/>
  <c r="H1126" i="73" s="1"/>
  <c r="I1126" i="73"/>
  <c r="C1150" i="73"/>
  <c r="E1149" i="73"/>
  <c r="A1127" i="73"/>
  <c r="B1128" i="73"/>
  <c r="F1149" i="73" l="1"/>
  <c r="D1150" i="73"/>
  <c r="G1127" i="73"/>
  <c r="H1127" i="73" s="1"/>
  <c r="I1127" i="73"/>
  <c r="C1151" i="73"/>
  <c r="E1150" i="73"/>
  <c r="A1128" i="73"/>
  <c r="B1129" i="73"/>
  <c r="F1150" i="73" l="1"/>
  <c r="D1151" i="73"/>
  <c r="G1128" i="73"/>
  <c r="H1128" i="73" s="1"/>
  <c r="I1128" i="73"/>
  <c r="C1152" i="73"/>
  <c r="E1151" i="73"/>
  <c r="A1129" i="73"/>
  <c r="B1130" i="73"/>
  <c r="D1152" i="73" l="1"/>
  <c r="F1151" i="73"/>
  <c r="G1129" i="73"/>
  <c r="H1129" i="73" s="1"/>
  <c r="I1129" i="73"/>
  <c r="C1153" i="73"/>
  <c r="E1152" i="73"/>
  <c r="A1130" i="73"/>
  <c r="B1131" i="73"/>
  <c r="F1152" i="73" l="1"/>
  <c r="D1153" i="73"/>
  <c r="G1130" i="73"/>
  <c r="H1130" i="73" s="1"/>
  <c r="I1130" i="73"/>
  <c r="C1154" i="73"/>
  <c r="E1153" i="73"/>
  <c r="A1131" i="73"/>
  <c r="B1132" i="73"/>
  <c r="F1153" i="73" l="1"/>
  <c r="D1154" i="73"/>
  <c r="G1131" i="73"/>
  <c r="H1131" i="73" s="1"/>
  <c r="I1131" i="73"/>
  <c r="C1155" i="73"/>
  <c r="E1154" i="73"/>
  <c r="A1132" i="73"/>
  <c r="B1133" i="73"/>
  <c r="F1154" i="73" l="1"/>
  <c r="D1155" i="73"/>
  <c r="G1132" i="73"/>
  <c r="H1132" i="73" s="1"/>
  <c r="I1132" i="73"/>
  <c r="C1156" i="73"/>
  <c r="E1155" i="73"/>
  <c r="A1133" i="73"/>
  <c r="B1134" i="73"/>
  <c r="D1156" i="73" l="1"/>
  <c r="F1155" i="73"/>
  <c r="G1133" i="73"/>
  <c r="H1133" i="73" s="1"/>
  <c r="I1133" i="73"/>
  <c r="C1157" i="73"/>
  <c r="E1156" i="73"/>
  <c r="A1134" i="73"/>
  <c r="B1135" i="73"/>
  <c r="F1156" i="73" l="1"/>
  <c r="D1157" i="73"/>
  <c r="C1158" i="73"/>
  <c r="E1157" i="73"/>
  <c r="G1134" i="73"/>
  <c r="H1134" i="73" s="1"/>
  <c r="I1134" i="73"/>
  <c r="A1135" i="73"/>
  <c r="B1136" i="73"/>
  <c r="F1157" i="73" l="1"/>
  <c r="D1158" i="73"/>
  <c r="A1136" i="73"/>
  <c r="B1137" i="73"/>
  <c r="G1135" i="73"/>
  <c r="H1135" i="73" s="1"/>
  <c r="I1135" i="73"/>
  <c r="C1159" i="73"/>
  <c r="E1158" i="73"/>
  <c r="D1159" i="73" l="1"/>
  <c r="F1158" i="73"/>
  <c r="C1160" i="73"/>
  <c r="E1159" i="73"/>
  <c r="A1137" i="73"/>
  <c r="B1138" i="73"/>
  <c r="G1136" i="73"/>
  <c r="H1136" i="73" s="1"/>
  <c r="I1136" i="73"/>
  <c r="D1160" i="73" l="1"/>
  <c r="F1159" i="73"/>
  <c r="G1137" i="73"/>
  <c r="H1137" i="73" s="1"/>
  <c r="I1137" i="73"/>
  <c r="C1161" i="73"/>
  <c r="E1160" i="73"/>
  <c r="A1138" i="73"/>
  <c r="B1139" i="73"/>
  <c r="F1160" i="73" l="1"/>
  <c r="D1161" i="73"/>
  <c r="C1162" i="73"/>
  <c r="E1161" i="73"/>
  <c r="A1139" i="73"/>
  <c r="B1140" i="73"/>
  <c r="G1138" i="73"/>
  <c r="H1138" i="73" s="1"/>
  <c r="I1138" i="73"/>
  <c r="F1161" i="73" l="1"/>
  <c r="D1162" i="73"/>
  <c r="G1139" i="73"/>
  <c r="H1139" i="73" s="1"/>
  <c r="I1139" i="73"/>
  <c r="C1163" i="73"/>
  <c r="E1162" i="73"/>
  <c r="A1140" i="73"/>
  <c r="B1141" i="73"/>
  <c r="D1163" i="73" l="1"/>
  <c r="F1162" i="73"/>
  <c r="C1164" i="73"/>
  <c r="E1163" i="73"/>
  <c r="G1140" i="73"/>
  <c r="H1140" i="73" s="1"/>
  <c r="I1140" i="73"/>
  <c r="A1141" i="73"/>
  <c r="B1142" i="73"/>
  <c r="D1164" i="73" l="1"/>
  <c r="F1163" i="73"/>
  <c r="A1142" i="73"/>
  <c r="B1143" i="73"/>
  <c r="G1141" i="73"/>
  <c r="H1141" i="73" s="1"/>
  <c r="I1141" i="73"/>
  <c r="C1165" i="73"/>
  <c r="E1164" i="73"/>
  <c r="F1164" i="73" l="1"/>
  <c r="D1165" i="73"/>
  <c r="C1166" i="73"/>
  <c r="E1165" i="73"/>
  <c r="A1143" i="73"/>
  <c r="B1144" i="73"/>
  <c r="G1142" i="73"/>
  <c r="H1142" i="73" s="1"/>
  <c r="I1142" i="73"/>
  <c r="D1166" i="73" l="1"/>
  <c r="F1165" i="73"/>
  <c r="G1143" i="73"/>
  <c r="H1143" i="73" s="1"/>
  <c r="I1143" i="73"/>
  <c r="C1167" i="73"/>
  <c r="E1166" i="73"/>
  <c r="A1144" i="73"/>
  <c r="B1145" i="73"/>
  <c r="F1166" i="73" l="1"/>
  <c r="D1167" i="73"/>
  <c r="C1168" i="73"/>
  <c r="E1167" i="73"/>
  <c r="A1145" i="73"/>
  <c r="B1146" i="73"/>
  <c r="G1144" i="73"/>
  <c r="H1144" i="73" s="1"/>
  <c r="I1144" i="73"/>
  <c r="D1168" i="73" l="1"/>
  <c r="F1167" i="73"/>
  <c r="G1145" i="73"/>
  <c r="H1145" i="73" s="1"/>
  <c r="I1145" i="73"/>
  <c r="C1169" i="73"/>
  <c r="E1168" i="73"/>
  <c r="A1146" i="73"/>
  <c r="B1147" i="73"/>
  <c r="F1168" i="73" l="1"/>
  <c r="D1169" i="73"/>
  <c r="G1146" i="73"/>
  <c r="H1146" i="73" s="1"/>
  <c r="I1146" i="73"/>
  <c r="C1170" i="73"/>
  <c r="E1169" i="73"/>
  <c r="A1147" i="73"/>
  <c r="B1148" i="73"/>
  <c r="F1169" i="73" l="1"/>
  <c r="D1170" i="73"/>
  <c r="G1147" i="73"/>
  <c r="H1147" i="73" s="1"/>
  <c r="I1147" i="73"/>
  <c r="C1171" i="73"/>
  <c r="E1170" i="73"/>
  <c r="A1148" i="73"/>
  <c r="B1149" i="73"/>
  <c r="F1170" i="73" l="1"/>
  <c r="D1171" i="73"/>
  <c r="G1148" i="73"/>
  <c r="H1148" i="73" s="1"/>
  <c r="I1148" i="73"/>
  <c r="C1172" i="73"/>
  <c r="E1171" i="73"/>
  <c r="A1149" i="73"/>
  <c r="B1150" i="73"/>
  <c r="D1172" i="73" l="1"/>
  <c r="F1171" i="73"/>
  <c r="G1149" i="73"/>
  <c r="H1149" i="73" s="1"/>
  <c r="I1149" i="73"/>
  <c r="C1173" i="73"/>
  <c r="E1172" i="73"/>
  <c r="A1150" i="73"/>
  <c r="B1151" i="73"/>
  <c r="F1172" i="73" l="1"/>
  <c r="D1173" i="73"/>
  <c r="G1150" i="73"/>
  <c r="H1150" i="73" s="1"/>
  <c r="I1150" i="73"/>
  <c r="C1174" i="73"/>
  <c r="E1173" i="73"/>
  <c r="A1151" i="73"/>
  <c r="B1152" i="73"/>
  <c r="F1173" i="73" l="1"/>
  <c r="D1174" i="73"/>
  <c r="C1175" i="73"/>
  <c r="E1174" i="73"/>
  <c r="G1151" i="73"/>
  <c r="H1151" i="73" s="1"/>
  <c r="I1151" i="73"/>
  <c r="A1152" i="73"/>
  <c r="B1153" i="73"/>
  <c r="D1175" i="73" l="1"/>
  <c r="F1174" i="73"/>
  <c r="A1153" i="73"/>
  <c r="B1154" i="73"/>
  <c r="G1152" i="73"/>
  <c r="H1152" i="73" s="1"/>
  <c r="I1152" i="73"/>
  <c r="C1176" i="73"/>
  <c r="E1175" i="73"/>
  <c r="D1176" i="73" l="1"/>
  <c r="F1175" i="73"/>
  <c r="C1177" i="73"/>
  <c r="E1176" i="73"/>
  <c r="A1154" i="73"/>
  <c r="B1155" i="73"/>
  <c r="G1153" i="73"/>
  <c r="H1153" i="73" s="1"/>
  <c r="I1153" i="73"/>
  <c r="F1176" i="73" l="1"/>
  <c r="D1177" i="73"/>
  <c r="G1154" i="73"/>
  <c r="H1154" i="73" s="1"/>
  <c r="I1154" i="73"/>
  <c r="C1178" i="73"/>
  <c r="E1177" i="73"/>
  <c r="A1155" i="73"/>
  <c r="B1156" i="73"/>
  <c r="F1177" i="73" l="1"/>
  <c r="D1178" i="73"/>
  <c r="C1179" i="73"/>
  <c r="E1178" i="73"/>
  <c r="G1155" i="73"/>
  <c r="H1155" i="73" s="1"/>
  <c r="I1155" i="73"/>
  <c r="A1156" i="73"/>
  <c r="B1157" i="73"/>
  <c r="D1179" i="73" l="1"/>
  <c r="F1178" i="73"/>
  <c r="A1157" i="73"/>
  <c r="B1158" i="73"/>
  <c r="G1156" i="73"/>
  <c r="H1156" i="73" s="1"/>
  <c r="I1156" i="73"/>
  <c r="C1180" i="73"/>
  <c r="E1179" i="73"/>
  <c r="D1180" i="73" l="1"/>
  <c r="F1179" i="73"/>
  <c r="C1181" i="73"/>
  <c r="E1180" i="73"/>
  <c r="A1158" i="73"/>
  <c r="B1159" i="73"/>
  <c r="G1157" i="73"/>
  <c r="H1157" i="73" s="1"/>
  <c r="I1157" i="73"/>
  <c r="F1180" i="73" l="1"/>
  <c r="D1181" i="73"/>
  <c r="A1159" i="73"/>
  <c r="B1160" i="73"/>
  <c r="G1158" i="73"/>
  <c r="H1158" i="73" s="1"/>
  <c r="I1158" i="73"/>
  <c r="C1182" i="73"/>
  <c r="E1181" i="73"/>
  <c r="F1181" i="73" l="1"/>
  <c r="D1182" i="73"/>
  <c r="C1183" i="73"/>
  <c r="E1182" i="73"/>
  <c r="A1160" i="73"/>
  <c r="B1161" i="73"/>
  <c r="G1159" i="73"/>
  <c r="H1159" i="73" s="1"/>
  <c r="I1159" i="73"/>
  <c r="F1182" i="73" l="1"/>
  <c r="D1183" i="73"/>
  <c r="G1160" i="73"/>
  <c r="H1160" i="73" s="1"/>
  <c r="I1160" i="73"/>
  <c r="C1184" i="73"/>
  <c r="E1183" i="73"/>
  <c r="A1161" i="73"/>
  <c r="B1162" i="73"/>
  <c r="D1184" i="73" l="1"/>
  <c r="F1183" i="73"/>
  <c r="C1185" i="73"/>
  <c r="E1184" i="73"/>
  <c r="G1161" i="73"/>
  <c r="H1161" i="73" s="1"/>
  <c r="I1161" i="73"/>
  <c r="A1162" i="73"/>
  <c r="B1163" i="73"/>
  <c r="F1184" i="73" l="1"/>
  <c r="D1185" i="73"/>
  <c r="G1162" i="73"/>
  <c r="H1162" i="73" s="1"/>
  <c r="I1162" i="73"/>
  <c r="C1186" i="73"/>
  <c r="E1185" i="73"/>
  <c r="A1163" i="73"/>
  <c r="B1164" i="73"/>
  <c r="F1185" i="73" l="1"/>
  <c r="D1186" i="73"/>
  <c r="C1187" i="73"/>
  <c r="E1186" i="73"/>
  <c r="G1163" i="73"/>
  <c r="H1163" i="73" s="1"/>
  <c r="I1163" i="73"/>
  <c r="A1164" i="73"/>
  <c r="B1165" i="73"/>
  <c r="F1186" i="73" l="1"/>
  <c r="D1187" i="73"/>
  <c r="A1165" i="73"/>
  <c r="B1166" i="73"/>
  <c r="G1164" i="73"/>
  <c r="H1164" i="73" s="1"/>
  <c r="I1164" i="73"/>
  <c r="C1188" i="73"/>
  <c r="E1187" i="73"/>
  <c r="D1188" i="73" l="1"/>
  <c r="F1187" i="73"/>
  <c r="C1189" i="73"/>
  <c r="E1188" i="73"/>
  <c r="A1166" i="73"/>
  <c r="B1167" i="73"/>
  <c r="G1165" i="73"/>
  <c r="H1165" i="73" s="1"/>
  <c r="I1165" i="73"/>
  <c r="F1188" i="73" l="1"/>
  <c r="D1189" i="73"/>
  <c r="A1167" i="73"/>
  <c r="B1168" i="73"/>
  <c r="G1166" i="73"/>
  <c r="H1166" i="73" s="1"/>
  <c r="I1166" i="73"/>
  <c r="C1190" i="73"/>
  <c r="E1189" i="73"/>
  <c r="F1189" i="73" l="1"/>
  <c r="D1190" i="73"/>
  <c r="C1191" i="73"/>
  <c r="E1190" i="73"/>
  <c r="A1168" i="73"/>
  <c r="B1169" i="73"/>
  <c r="G1167" i="73"/>
  <c r="H1167" i="73" s="1"/>
  <c r="I1167" i="73"/>
  <c r="D1191" i="73" l="1"/>
  <c r="F1190" i="73"/>
  <c r="A1169" i="73"/>
  <c r="B1170" i="73"/>
  <c r="G1168" i="73"/>
  <c r="H1168" i="73" s="1"/>
  <c r="I1168" i="73"/>
  <c r="C1192" i="73"/>
  <c r="E1191" i="73"/>
  <c r="D1192" i="73" l="1"/>
  <c r="F1191" i="73"/>
  <c r="C1193" i="73"/>
  <c r="E1192" i="73"/>
  <c r="A1170" i="73"/>
  <c r="B1171" i="73"/>
  <c r="G1169" i="73"/>
  <c r="H1169" i="73" s="1"/>
  <c r="I1169" i="73"/>
  <c r="F1192" i="73" l="1"/>
  <c r="D1193" i="73"/>
  <c r="G1170" i="73"/>
  <c r="H1170" i="73" s="1"/>
  <c r="I1170" i="73"/>
  <c r="C1194" i="73"/>
  <c r="E1193" i="73"/>
  <c r="A1171" i="73"/>
  <c r="B1172" i="73"/>
  <c r="F1193" i="73" l="1"/>
  <c r="D1194" i="73"/>
  <c r="G1171" i="73"/>
  <c r="H1171" i="73" s="1"/>
  <c r="I1171" i="73"/>
  <c r="C1195" i="73"/>
  <c r="E1194" i="73"/>
  <c r="A1172" i="73"/>
  <c r="B1173" i="73"/>
  <c r="D1195" i="73" l="1"/>
  <c r="F1194" i="73"/>
  <c r="G1172" i="73"/>
  <c r="H1172" i="73" s="1"/>
  <c r="I1172" i="73"/>
  <c r="C1196" i="73"/>
  <c r="E1195" i="73"/>
  <c r="A1173" i="73"/>
  <c r="B1174" i="73"/>
  <c r="D1196" i="73" l="1"/>
  <c r="F1195" i="73"/>
  <c r="G1173" i="73"/>
  <c r="H1173" i="73" s="1"/>
  <c r="I1173" i="73"/>
  <c r="C1197" i="73"/>
  <c r="E1196" i="73"/>
  <c r="A1174" i="73"/>
  <c r="B1175" i="73"/>
  <c r="F1196" i="73" l="1"/>
  <c r="D1197" i="73"/>
  <c r="G1174" i="73"/>
  <c r="H1174" i="73" s="1"/>
  <c r="I1174" i="73"/>
  <c r="C1198" i="73"/>
  <c r="E1197" i="73"/>
  <c r="A1175" i="73"/>
  <c r="B1176" i="73"/>
  <c r="F1197" i="73" l="1"/>
  <c r="D1198" i="73"/>
  <c r="G1175" i="73"/>
  <c r="H1175" i="73" s="1"/>
  <c r="I1175" i="73"/>
  <c r="C1199" i="73"/>
  <c r="E1198" i="73"/>
  <c r="A1176" i="73"/>
  <c r="B1177" i="73"/>
  <c r="F1198" i="73" l="1"/>
  <c r="D1199" i="73"/>
  <c r="G1176" i="73"/>
  <c r="H1176" i="73" s="1"/>
  <c r="I1176" i="73"/>
  <c r="C1200" i="73"/>
  <c r="E1199" i="73"/>
  <c r="A1177" i="73"/>
  <c r="B1178" i="73"/>
  <c r="D1200" i="73" l="1"/>
  <c r="F1199" i="73"/>
  <c r="G1177" i="73"/>
  <c r="H1177" i="73" s="1"/>
  <c r="I1177" i="73"/>
  <c r="C1201" i="73"/>
  <c r="E1200" i="73"/>
  <c r="A1178" i="73"/>
  <c r="B1179" i="73"/>
  <c r="F1200" i="73" l="1"/>
  <c r="D1201" i="73"/>
  <c r="G1178" i="73"/>
  <c r="H1178" i="73" s="1"/>
  <c r="I1178" i="73"/>
  <c r="C1202" i="73"/>
  <c r="E1201" i="73"/>
  <c r="A1179" i="73"/>
  <c r="B1180" i="73"/>
  <c r="F1201" i="73" l="1"/>
  <c r="D1202" i="73"/>
  <c r="G1179" i="73"/>
  <c r="H1179" i="73" s="1"/>
  <c r="I1179" i="73"/>
  <c r="C1203" i="73"/>
  <c r="E1202" i="73"/>
  <c r="A1180" i="73"/>
  <c r="B1181" i="73"/>
  <c r="F1202" i="73" l="1"/>
  <c r="D1203" i="73"/>
  <c r="G1180" i="73"/>
  <c r="H1180" i="73" s="1"/>
  <c r="I1180" i="73"/>
  <c r="C1204" i="73"/>
  <c r="E1203" i="73"/>
  <c r="A1181" i="73"/>
  <c r="B1182" i="73"/>
  <c r="D1204" i="73" l="1"/>
  <c r="F1203" i="73"/>
  <c r="G1181" i="73"/>
  <c r="H1181" i="73" s="1"/>
  <c r="I1181" i="73"/>
  <c r="C1205" i="73"/>
  <c r="E1204" i="73"/>
  <c r="A1182" i="73"/>
  <c r="B1183" i="73"/>
  <c r="F1204" i="73" l="1"/>
  <c r="D1205" i="73"/>
  <c r="G1182" i="73"/>
  <c r="H1182" i="73" s="1"/>
  <c r="I1182" i="73"/>
  <c r="C1206" i="73"/>
  <c r="E1205" i="73"/>
  <c r="A1183" i="73"/>
  <c r="B1184" i="73"/>
  <c r="F1205" i="73" l="1"/>
  <c r="D1206" i="73"/>
  <c r="G1183" i="73"/>
  <c r="H1183" i="73" s="1"/>
  <c r="I1183" i="73"/>
  <c r="C1207" i="73"/>
  <c r="E1206" i="73"/>
  <c r="A1184" i="73"/>
  <c r="B1185" i="73"/>
  <c r="D1207" i="73" l="1"/>
  <c r="F1206" i="73"/>
  <c r="G1184" i="73"/>
  <c r="H1184" i="73" s="1"/>
  <c r="I1184" i="73"/>
  <c r="C1208" i="73"/>
  <c r="E1207" i="73"/>
  <c r="A1185" i="73"/>
  <c r="B1186" i="73"/>
  <c r="D1208" i="73" l="1"/>
  <c r="F1207" i="73"/>
  <c r="G1185" i="73"/>
  <c r="H1185" i="73" s="1"/>
  <c r="I1185" i="73"/>
  <c r="C1209" i="73"/>
  <c r="E1208" i="73"/>
  <c r="A1186" i="73"/>
  <c r="B1187" i="73"/>
  <c r="F1208" i="73" l="1"/>
  <c r="D1209" i="73"/>
  <c r="G1186" i="73"/>
  <c r="H1186" i="73" s="1"/>
  <c r="I1186" i="73"/>
  <c r="C1210" i="73"/>
  <c r="E1209" i="73"/>
  <c r="A1187" i="73"/>
  <c r="B1188" i="73"/>
  <c r="F1209" i="73" l="1"/>
  <c r="D1210" i="73"/>
  <c r="G1187" i="73"/>
  <c r="H1187" i="73" s="1"/>
  <c r="I1187" i="73"/>
  <c r="C1211" i="73"/>
  <c r="E1210" i="73"/>
  <c r="A1188" i="73"/>
  <c r="B1189" i="73"/>
  <c r="D1211" i="73" l="1"/>
  <c r="F1210" i="73"/>
  <c r="G1188" i="73"/>
  <c r="H1188" i="73" s="1"/>
  <c r="I1188" i="73"/>
  <c r="C1212" i="73"/>
  <c r="E1211" i="73"/>
  <c r="A1189" i="73"/>
  <c r="B1190" i="73"/>
  <c r="D1212" i="73" l="1"/>
  <c r="F1211" i="73"/>
  <c r="G1189" i="73"/>
  <c r="H1189" i="73" s="1"/>
  <c r="I1189" i="73"/>
  <c r="C1213" i="73"/>
  <c r="E1212" i="73"/>
  <c r="A1190" i="73"/>
  <c r="B1191" i="73"/>
  <c r="F1212" i="73" l="1"/>
  <c r="D1213" i="73"/>
  <c r="G1190" i="73"/>
  <c r="H1190" i="73" s="1"/>
  <c r="I1190" i="73"/>
  <c r="C1214" i="73"/>
  <c r="E1213" i="73"/>
  <c r="A1191" i="73"/>
  <c r="B1192" i="73"/>
  <c r="F1213" i="73" l="1"/>
  <c r="D1214" i="73"/>
  <c r="G1191" i="73"/>
  <c r="H1191" i="73" s="1"/>
  <c r="I1191" i="73"/>
  <c r="C1215" i="73"/>
  <c r="E1214" i="73"/>
  <c r="A1192" i="73"/>
  <c r="B1193" i="73"/>
  <c r="F1214" i="73" l="1"/>
  <c r="D1215" i="73"/>
  <c r="G1192" i="73"/>
  <c r="H1192" i="73" s="1"/>
  <c r="I1192" i="73"/>
  <c r="C1216" i="73"/>
  <c r="E1215" i="73"/>
  <c r="A1193" i="73"/>
  <c r="B1194" i="73"/>
  <c r="D1216" i="73" l="1"/>
  <c r="F1215" i="73"/>
  <c r="C1217" i="73"/>
  <c r="E1216" i="73"/>
  <c r="G1193" i="73"/>
  <c r="H1193" i="73" s="1"/>
  <c r="I1193" i="73"/>
  <c r="A1194" i="73"/>
  <c r="B1195" i="73"/>
  <c r="F1216" i="73" l="1"/>
  <c r="D1217" i="73"/>
  <c r="A1195" i="73"/>
  <c r="B1196" i="73"/>
  <c r="C1218" i="73"/>
  <c r="E1217" i="73"/>
  <c r="G1194" i="73"/>
  <c r="H1194" i="73" s="1"/>
  <c r="I1194" i="73"/>
  <c r="F1217" i="73" l="1"/>
  <c r="D1218" i="73"/>
  <c r="C1219" i="73"/>
  <c r="E1218" i="73"/>
  <c r="A1196" i="73"/>
  <c r="B1197" i="73"/>
  <c r="G1195" i="73"/>
  <c r="H1195" i="73" s="1"/>
  <c r="I1195" i="73"/>
  <c r="F1218" i="73" l="1"/>
  <c r="D1219" i="73"/>
  <c r="G1196" i="73"/>
  <c r="H1196" i="73" s="1"/>
  <c r="I1196" i="73"/>
  <c r="C1220" i="73"/>
  <c r="E1219" i="73"/>
  <c r="A1197" i="73"/>
  <c r="B1198" i="73"/>
  <c r="D1220" i="73" l="1"/>
  <c r="F1219" i="73"/>
  <c r="C1221" i="73"/>
  <c r="E1220" i="73"/>
  <c r="G1197" i="73"/>
  <c r="H1197" i="73" s="1"/>
  <c r="I1197" i="73"/>
  <c r="A1198" i="73"/>
  <c r="B1199" i="73"/>
  <c r="F1220" i="73" l="1"/>
  <c r="D1221" i="73"/>
  <c r="A1199" i="73"/>
  <c r="B1200" i="73"/>
  <c r="G1198" i="73"/>
  <c r="H1198" i="73" s="1"/>
  <c r="I1198" i="73"/>
  <c r="C1222" i="73"/>
  <c r="E1221" i="73"/>
  <c r="F1221" i="73" l="1"/>
  <c r="D1222" i="73"/>
  <c r="C1223" i="73"/>
  <c r="E1222" i="73"/>
  <c r="A1200" i="73"/>
  <c r="B1201" i="73"/>
  <c r="G1199" i="73"/>
  <c r="H1199" i="73" s="1"/>
  <c r="I1199" i="73"/>
  <c r="D1223" i="73" l="1"/>
  <c r="F1222" i="73"/>
  <c r="A1201" i="73"/>
  <c r="B1202" i="73"/>
  <c r="G1200" i="73"/>
  <c r="H1200" i="73" s="1"/>
  <c r="I1200" i="73"/>
  <c r="C1224" i="73"/>
  <c r="E1223" i="73"/>
  <c r="D1224" i="73" l="1"/>
  <c r="F1223" i="73"/>
  <c r="C1225" i="73"/>
  <c r="E1224" i="73"/>
  <c r="A1202" i="73"/>
  <c r="B1203" i="73"/>
  <c r="G1201" i="73"/>
  <c r="H1201" i="73" s="1"/>
  <c r="I1201" i="73"/>
  <c r="F1224" i="73" l="1"/>
  <c r="D1225" i="73"/>
  <c r="G1202" i="73"/>
  <c r="H1202" i="73" s="1"/>
  <c r="I1202" i="73"/>
  <c r="C1226" i="73"/>
  <c r="E1225" i="73"/>
  <c r="A1203" i="73"/>
  <c r="B1204" i="73"/>
  <c r="F1225" i="73" l="1"/>
  <c r="D1226" i="73"/>
  <c r="C1227" i="73"/>
  <c r="E1226" i="73"/>
  <c r="A1204" i="73"/>
  <c r="B1205" i="73"/>
  <c r="G1203" i="73"/>
  <c r="H1203" i="73" s="1"/>
  <c r="I1203" i="73"/>
  <c r="D1227" i="73" l="1"/>
  <c r="F1226" i="73"/>
  <c r="G1204" i="73"/>
  <c r="H1204" i="73" s="1"/>
  <c r="I1204" i="73"/>
  <c r="C1228" i="73"/>
  <c r="E1227" i="73"/>
  <c r="A1205" i="73"/>
  <c r="B1206" i="73"/>
  <c r="D1228" i="73" l="1"/>
  <c r="F1227" i="73"/>
  <c r="C1229" i="73"/>
  <c r="E1228" i="73"/>
  <c r="G1205" i="73"/>
  <c r="H1205" i="73" s="1"/>
  <c r="I1205" i="73"/>
  <c r="A1206" i="73"/>
  <c r="B1207" i="73"/>
  <c r="F1228" i="73" l="1"/>
  <c r="D1229" i="73"/>
  <c r="G1206" i="73"/>
  <c r="H1206" i="73" s="1"/>
  <c r="I1206" i="73"/>
  <c r="C1230" i="73"/>
  <c r="E1229" i="73"/>
  <c r="A1207" i="73"/>
  <c r="B1208" i="73"/>
  <c r="F1229" i="73" l="1"/>
  <c r="D1230" i="73"/>
  <c r="C1231" i="73"/>
  <c r="E1230" i="73"/>
  <c r="G1207" i="73"/>
  <c r="H1207" i="73" s="1"/>
  <c r="I1207" i="73"/>
  <c r="A1208" i="73"/>
  <c r="B1209" i="73"/>
  <c r="F1230" i="73" l="1"/>
  <c r="D1231" i="73"/>
  <c r="A1209" i="73"/>
  <c r="B1210" i="73"/>
  <c r="G1208" i="73"/>
  <c r="H1208" i="73" s="1"/>
  <c r="I1208" i="73"/>
  <c r="C1232" i="73"/>
  <c r="E1231" i="73"/>
  <c r="D1232" i="73" l="1"/>
  <c r="F1231" i="73"/>
  <c r="A1210" i="73"/>
  <c r="B1211" i="73"/>
  <c r="C1233" i="73"/>
  <c r="E1232" i="73"/>
  <c r="G1209" i="73"/>
  <c r="H1209" i="73" s="1"/>
  <c r="I1209" i="73"/>
  <c r="F1232" i="73" l="1"/>
  <c r="D1233" i="73"/>
  <c r="C1234" i="73"/>
  <c r="E1233" i="73"/>
  <c r="A1211" i="73"/>
  <c r="B1212" i="73"/>
  <c r="G1210" i="73"/>
  <c r="H1210" i="73" s="1"/>
  <c r="I1210" i="73"/>
  <c r="F1233" i="73" l="1"/>
  <c r="D1234" i="73"/>
  <c r="G1211" i="73"/>
  <c r="H1211" i="73" s="1"/>
  <c r="I1211" i="73"/>
  <c r="C1235" i="73"/>
  <c r="E1234" i="73"/>
  <c r="A1212" i="73"/>
  <c r="B1213" i="73"/>
  <c r="F1234" i="73" l="1"/>
  <c r="D1235" i="73"/>
  <c r="C1236" i="73"/>
  <c r="E1235" i="73"/>
  <c r="G1212" i="73"/>
  <c r="H1212" i="73" s="1"/>
  <c r="I1212" i="73"/>
  <c r="A1213" i="73"/>
  <c r="B1214" i="73"/>
  <c r="D1236" i="73" l="1"/>
  <c r="F1235" i="73"/>
  <c r="A1214" i="73"/>
  <c r="B1215" i="73"/>
  <c r="G1213" i="73"/>
  <c r="H1213" i="73" s="1"/>
  <c r="I1213" i="73"/>
  <c r="C1237" i="73"/>
  <c r="E1236" i="73"/>
  <c r="F1236" i="73" l="1"/>
  <c r="D1237" i="73"/>
  <c r="C1238" i="73"/>
  <c r="E1237" i="73"/>
  <c r="A1215" i="73"/>
  <c r="B1216" i="73"/>
  <c r="G1214" i="73"/>
  <c r="H1214" i="73" s="1"/>
  <c r="I1214" i="73"/>
  <c r="F1237" i="73" l="1"/>
  <c r="D1238" i="73"/>
  <c r="G1215" i="73"/>
  <c r="H1215" i="73" s="1"/>
  <c r="I1215" i="73"/>
  <c r="C1239" i="73"/>
  <c r="E1238" i="73"/>
  <c r="A1216" i="73"/>
  <c r="B1217" i="73"/>
  <c r="D1239" i="73" l="1"/>
  <c r="F1238" i="73"/>
  <c r="G1216" i="73"/>
  <c r="H1216" i="73" s="1"/>
  <c r="I1216" i="73"/>
  <c r="C1240" i="73"/>
  <c r="E1239" i="73"/>
  <c r="A1217" i="73"/>
  <c r="B1218" i="73"/>
  <c r="D1240" i="73" l="1"/>
  <c r="F1239" i="73"/>
  <c r="G1217" i="73"/>
  <c r="H1217" i="73" s="1"/>
  <c r="I1217" i="73"/>
  <c r="C1241" i="73"/>
  <c r="E1240" i="73"/>
  <c r="A1218" i="73"/>
  <c r="B1219" i="73"/>
  <c r="F1240" i="73" l="1"/>
  <c r="D1241" i="73"/>
  <c r="G1218" i="73"/>
  <c r="H1218" i="73" s="1"/>
  <c r="I1218" i="73"/>
  <c r="C1242" i="73"/>
  <c r="E1241" i="73"/>
  <c r="A1219" i="73"/>
  <c r="B1220" i="73"/>
  <c r="F1241" i="73" l="1"/>
  <c r="D1242" i="73"/>
  <c r="G1219" i="73"/>
  <c r="H1219" i="73" s="1"/>
  <c r="I1219" i="73"/>
  <c r="C1243" i="73"/>
  <c r="E1242" i="73"/>
  <c r="A1220" i="73"/>
  <c r="B1221" i="73"/>
  <c r="D1243" i="73" l="1"/>
  <c r="F1242" i="73"/>
  <c r="G1220" i="73"/>
  <c r="H1220" i="73" s="1"/>
  <c r="I1220" i="73"/>
  <c r="C1244" i="73"/>
  <c r="E1243" i="73"/>
  <c r="A1221" i="73"/>
  <c r="B1222" i="73"/>
  <c r="D1244" i="73" l="1"/>
  <c r="F1243" i="73"/>
  <c r="G1221" i="73"/>
  <c r="H1221" i="73" s="1"/>
  <c r="I1221" i="73"/>
  <c r="C1245" i="73"/>
  <c r="E1244" i="73"/>
  <c r="A1222" i="73"/>
  <c r="B1223" i="73"/>
  <c r="F1244" i="73" l="1"/>
  <c r="D1245" i="73"/>
  <c r="G1222" i="73"/>
  <c r="H1222" i="73" s="1"/>
  <c r="I1222" i="73"/>
  <c r="C1246" i="73"/>
  <c r="E1245" i="73"/>
  <c r="A1223" i="73"/>
  <c r="B1224" i="73"/>
  <c r="F1245" i="73" l="1"/>
  <c r="D1246" i="73"/>
  <c r="G1223" i="73"/>
  <c r="H1223" i="73" s="1"/>
  <c r="I1223" i="73"/>
  <c r="C1247" i="73"/>
  <c r="E1246" i="73"/>
  <c r="A1224" i="73"/>
  <c r="B1225" i="73"/>
  <c r="F1246" i="73" l="1"/>
  <c r="D1247" i="73"/>
  <c r="G1224" i="73"/>
  <c r="H1224" i="73" s="1"/>
  <c r="I1224" i="73"/>
  <c r="C1248" i="73"/>
  <c r="E1247" i="73"/>
  <c r="A1225" i="73"/>
  <c r="B1226" i="73"/>
  <c r="D1248" i="73" l="1"/>
  <c r="F1247" i="73"/>
  <c r="G1225" i="73"/>
  <c r="H1225" i="73" s="1"/>
  <c r="I1225" i="73"/>
  <c r="C1249" i="73"/>
  <c r="E1248" i="73"/>
  <c r="A1226" i="73"/>
  <c r="B1227" i="73"/>
  <c r="F1248" i="73" l="1"/>
  <c r="D1249" i="73"/>
  <c r="G1226" i="73"/>
  <c r="H1226" i="73" s="1"/>
  <c r="I1226" i="73"/>
  <c r="C1250" i="73"/>
  <c r="E1249" i="73"/>
  <c r="A1227" i="73"/>
  <c r="B1228" i="73"/>
  <c r="F1249" i="73" l="1"/>
  <c r="D1250" i="73"/>
  <c r="G1227" i="73"/>
  <c r="H1227" i="73" s="1"/>
  <c r="I1227" i="73"/>
  <c r="C1251" i="73"/>
  <c r="E1250" i="73"/>
  <c r="A1228" i="73"/>
  <c r="B1229" i="73"/>
  <c r="F1250" i="73" l="1"/>
  <c r="D1251" i="73"/>
  <c r="G1228" i="73"/>
  <c r="H1228" i="73" s="1"/>
  <c r="I1228" i="73"/>
  <c r="C1252" i="73"/>
  <c r="E1251" i="73"/>
  <c r="A1229" i="73"/>
  <c r="B1230" i="73"/>
  <c r="D1252" i="73" l="1"/>
  <c r="F1251" i="73"/>
  <c r="G1229" i="73"/>
  <c r="H1229" i="73" s="1"/>
  <c r="I1229" i="73"/>
  <c r="C1253" i="73"/>
  <c r="E1252" i="73"/>
  <c r="A1230" i="73"/>
  <c r="B1231" i="73"/>
  <c r="F1252" i="73" l="1"/>
  <c r="D1253" i="73"/>
  <c r="G1230" i="73"/>
  <c r="H1230" i="73" s="1"/>
  <c r="I1230" i="73"/>
  <c r="C1254" i="73"/>
  <c r="E1253" i="73"/>
  <c r="A1231" i="73"/>
  <c r="B1232" i="73"/>
  <c r="F1253" i="73" l="1"/>
  <c r="D1254" i="73"/>
  <c r="G1231" i="73"/>
  <c r="H1231" i="73" s="1"/>
  <c r="I1231" i="73"/>
  <c r="C1255" i="73"/>
  <c r="E1254" i="73"/>
  <c r="A1232" i="73"/>
  <c r="B1233" i="73"/>
  <c r="D1255" i="73" l="1"/>
  <c r="F1254" i="73"/>
  <c r="C1256" i="73"/>
  <c r="E1255" i="73"/>
  <c r="G1232" i="73"/>
  <c r="H1232" i="73" s="1"/>
  <c r="I1232" i="73"/>
  <c r="A1233" i="73"/>
  <c r="B1234" i="73"/>
  <c r="D1256" i="73" l="1"/>
  <c r="F1255" i="73"/>
  <c r="A1234" i="73"/>
  <c r="B1235" i="73"/>
  <c r="G1233" i="73"/>
  <c r="H1233" i="73" s="1"/>
  <c r="I1233" i="73"/>
  <c r="C1257" i="73"/>
  <c r="E1256" i="73"/>
  <c r="F1256" i="73" l="1"/>
  <c r="D1257" i="73"/>
  <c r="C1258" i="73"/>
  <c r="E1257" i="73"/>
  <c r="A1235" i="73"/>
  <c r="B1236" i="73"/>
  <c r="G1234" i="73"/>
  <c r="H1234" i="73" s="1"/>
  <c r="I1234" i="73"/>
  <c r="F1257" i="73" l="1"/>
  <c r="D1258" i="73"/>
  <c r="A1236" i="73"/>
  <c r="B1237" i="73"/>
  <c r="G1235" i="73"/>
  <c r="H1235" i="73" s="1"/>
  <c r="I1235" i="73"/>
  <c r="C1259" i="73"/>
  <c r="E1258" i="73"/>
  <c r="D1259" i="73" l="1"/>
  <c r="F1258" i="73"/>
  <c r="C1260" i="73"/>
  <c r="E1259" i="73"/>
  <c r="A1237" i="73"/>
  <c r="B1238" i="73"/>
  <c r="G1236" i="73"/>
  <c r="H1236" i="73" s="1"/>
  <c r="I1236" i="73"/>
  <c r="D1260" i="73" l="1"/>
  <c r="F1259" i="73"/>
  <c r="G1237" i="73"/>
  <c r="H1237" i="73" s="1"/>
  <c r="I1237" i="73"/>
  <c r="C1261" i="73"/>
  <c r="E1260" i="73"/>
  <c r="A1238" i="73"/>
  <c r="B1239" i="73"/>
  <c r="F1260" i="73" l="1"/>
  <c r="D1261" i="73"/>
  <c r="C1262" i="73"/>
  <c r="E1261" i="73"/>
  <c r="A1239" i="73"/>
  <c r="B1240" i="73"/>
  <c r="G1238" i="73"/>
  <c r="H1238" i="73" s="1"/>
  <c r="I1238" i="73"/>
  <c r="F1261" i="73" l="1"/>
  <c r="D1262" i="73"/>
  <c r="G1239" i="73"/>
  <c r="H1239" i="73" s="1"/>
  <c r="I1239" i="73"/>
  <c r="C1263" i="73"/>
  <c r="E1262" i="73"/>
  <c r="A1240" i="73"/>
  <c r="B1241" i="73"/>
  <c r="F1262" i="73" l="1"/>
  <c r="D1263" i="73"/>
  <c r="C1264" i="73"/>
  <c r="E1263" i="73"/>
  <c r="G1240" i="73"/>
  <c r="H1240" i="73" s="1"/>
  <c r="I1240" i="73"/>
  <c r="A1241" i="73"/>
  <c r="B1242" i="73"/>
  <c r="D1264" i="73" l="1"/>
  <c r="F1263" i="73"/>
  <c r="A1242" i="73"/>
  <c r="B1243" i="73"/>
  <c r="G1241" i="73"/>
  <c r="H1241" i="73" s="1"/>
  <c r="I1241" i="73"/>
  <c r="C1265" i="73"/>
  <c r="E1264" i="73"/>
  <c r="F1264" i="73" l="1"/>
  <c r="D1265" i="73"/>
  <c r="C1266" i="73"/>
  <c r="E1265" i="73"/>
  <c r="A1243" i="73"/>
  <c r="B1244" i="73"/>
  <c r="G1242" i="73"/>
  <c r="H1242" i="73" s="1"/>
  <c r="I1242" i="73"/>
  <c r="F1265" i="73" l="1"/>
  <c r="D1266" i="73"/>
  <c r="A1244" i="73"/>
  <c r="B1245" i="73"/>
  <c r="G1243" i="73"/>
  <c r="H1243" i="73" s="1"/>
  <c r="I1243" i="73"/>
  <c r="C1267" i="73"/>
  <c r="E1266" i="73"/>
  <c r="F1266" i="73" l="1"/>
  <c r="D1267" i="73"/>
  <c r="C1268" i="73"/>
  <c r="E1267" i="73"/>
  <c r="A1245" i="73"/>
  <c r="B1246" i="73"/>
  <c r="G1244" i="73"/>
  <c r="H1244" i="73" s="1"/>
  <c r="I1244" i="73"/>
  <c r="D1268" i="73" l="1"/>
  <c r="F1267" i="73"/>
  <c r="A1246" i="73"/>
  <c r="B1247" i="73"/>
  <c r="G1245" i="73"/>
  <c r="H1245" i="73" s="1"/>
  <c r="I1245" i="73"/>
  <c r="C1269" i="73"/>
  <c r="E1268" i="73"/>
  <c r="F1268" i="73" l="1"/>
  <c r="D1269" i="73"/>
  <c r="C1270" i="73"/>
  <c r="E1269" i="73"/>
  <c r="A1247" i="73"/>
  <c r="B1248" i="73"/>
  <c r="G1246" i="73"/>
  <c r="H1246" i="73" s="1"/>
  <c r="I1246" i="73"/>
  <c r="F1269" i="73" l="1"/>
  <c r="D1270" i="73"/>
  <c r="G1247" i="73"/>
  <c r="H1247" i="73" s="1"/>
  <c r="I1247" i="73"/>
  <c r="C1271" i="73"/>
  <c r="E1270" i="73"/>
  <c r="A1248" i="73"/>
  <c r="B1249" i="73"/>
  <c r="D1271" i="73" l="1"/>
  <c r="F1270" i="73"/>
  <c r="C1272" i="73"/>
  <c r="E1271" i="73"/>
  <c r="A1249" i="73"/>
  <c r="B1250" i="73"/>
  <c r="G1248" i="73"/>
  <c r="H1248" i="73" s="1"/>
  <c r="I1248" i="73"/>
  <c r="D1272" i="73" l="1"/>
  <c r="F1271" i="73"/>
  <c r="G1249" i="73"/>
  <c r="H1249" i="73" s="1"/>
  <c r="I1249" i="73"/>
  <c r="C1273" i="73"/>
  <c r="E1272" i="73"/>
  <c r="A1250" i="73"/>
  <c r="B1251" i="73"/>
  <c r="F1272" i="73" l="1"/>
  <c r="D1273" i="73"/>
  <c r="C1274" i="73"/>
  <c r="E1273" i="73"/>
  <c r="G1250" i="73"/>
  <c r="H1250" i="73" s="1"/>
  <c r="I1250" i="73"/>
  <c r="A1251" i="73"/>
  <c r="B1252" i="73"/>
  <c r="F1273" i="73" l="1"/>
  <c r="D1274" i="73"/>
  <c r="A1252" i="73"/>
  <c r="B1253" i="73"/>
  <c r="G1251" i="73"/>
  <c r="H1251" i="73" s="1"/>
  <c r="I1251" i="73"/>
  <c r="C1275" i="73"/>
  <c r="E1274" i="73"/>
  <c r="D1275" i="73" l="1"/>
  <c r="F1274" i="73"/>
  <c r="A1253" i="73"/>
  <c r="B1254" i="73"/>
  <c r="C1276" i="73"/>
  <c r="E1275" i="73"/>
  <c r="G1252" i="73"/>
  <c r="H1252" i="73" s="1"/>
  <c r="I1252" i="73"/>
  <c r="D1276" i="73" l="1"/>
  <c r="F1275" i="73"/>
  <c r="C1277" i="73"/>
  <c r="E1276" i="73"/>
  <c r="A1254" i="73"/>
  <c r="B1255" i="73"/>
  <c r="G1253" i="73"/>
  <c r="H1253" i="73" s="1"/>
  <c r="I1253" i="73"/>
  <c r="F1276" i="73" l="1"/>
  <c r="D1277" i="73"/>
  <c r="G1254" i="73"/>
  <c r="H1254" i="73" s="1"/>
  <c r="I1254" i="73"/>
  <c r="C1278" i="73"/>
  <c r="E1277" i="73"/>
  <c r="A1255" i="73"/>
  <c r="B1256" i="73"/>
  <c r="F1277" i="73" l="1"/>
  <c r="D1278" i="73"/>
  <c r="C1279" i="73"/>
  <c r="E1278" i="73"/>
  <c r="G1255" i="73"/>
  <c r="H1255" i="73" s="1"/>
  <c r="I1255" i="73"/>
  <c r="A1256" i="73"/>
  <c r="B1257" i="73"/>
  <c r="F1278" i="73" l="1"/>
  <c r="D1279" i="73"/>
  <c r="A1257" i="73"/>
  <c r="B1258" i="73"/>
  <c r="G1256" i="73"/>
  <c r="H1256" i="73" s="1"/>
  <c r="I1256" i="73"/>
  <c r="C1280" i="73"/>
  <c r="E1279" i="73"/>
  <c r="D1280" i="73" l="1"/>
  <c r="F1279" i="73"/>
  <c r="A1258" i="73"/>
  <c r="B1259" i="73"/>
  <c r="C1281" i="73"/>
  <c r="E1280" i="73"/>
  <c r="G1257" i="73"/>
  <c r="H1257" i="73" s="1"/>
  <c r="I1257" i="73"/>
  <c r="F1280" i="73" l="1"/>
  <c r="D1281" i="73"/>
  <c r="C1282" i="73"/>
  <c r="E1281" i="73"/>
  <c r="A1259" i="73"/>
  <c r="B1260" i="73"/>
  <c r="G1258" i="73"/>
  <c r="H1258" i="73" s="1"/>
  <c r="I1258" i="73"/>
  <c r="F1281" i="73" l="1"/>
  <c r="D1282" i="73"/>
  <c r="G1259" i="73"/>
  <c r="H1259" i="73" s="1"/>
  <c r="I1259" i="73"/>
  <c r="C1283" i="73"/>
  <c r="E1282" i="73"/>
  <c r="A1260" i="73"/>
  <c r="B1261" i="73"/>
  <c r="F1282" i="73" l="1"/>
  <c r="D1283" i="73"/>
  <c r="C1284" i="73"/>
  <c r="E1283" i="73"/>
  <c r="G1260" i="73"/>
  <c r="H1260" i="73" s="1"/>
  <c r="I1260" i="73"/>
  <c r="A1261" i="73"/>
  <c r="B1262" i="73"/>
  <c r="D1284" i="73" l="1"/>
  <c r="F1283" i="73"/>
  <c r="G1261" i="73"/>
  <c r="H1261" i="73" s="1"/>
  <c r="I1261" i="73"/>
  <c r="C1285" i="73"/>
  <c r="E1284" i="73"/>
  <c r="A1262" i="73"/>
  <c r="B1263" i="73"/>
  <c r="F1284" i="73" l="1"/>
  <c r="D1285" i="73"/>
  <c r="C1286" i="73"/>
  <c r="E1285" i="73"/>
  <c r="G1262" i="73"/>
  <c r="H1262" i="73" s="1"/>
  <c r="I1262" i="73"/>
  <c r="A1263" i="73"/>
  <c r="B1264" i="73"/>
  <c r="F1285" i="73" l="1"/>
  <c r="D1286" i="73"/>
  <c r="G1263" i="73"/>
  <c r="H1263" i="73" s="1"/>
  <c r="I1263" i="73"/>
  <c r="C1287" i="73"/>
  <c r="E1286" i="73"/>
  <c r="A1264" i="73"/>
  <c r="B1265" i="73"/>
  <c r="D1287" i="73" l="1"/>
  <c r="F1286" i="73"/>
  <c r="C1288" i="73"/>
  <c r="E1287" i="73"/>
  <c r="G1264" i="73"/>
  <c r="H1264" i="73" s="1"/>
  <c r="I1264" i="73"/>
  <c r="A1265" i="73"/>
  <c r="B1266" i="73"/>
  <c r="D1288" i="73" l="1"/>
  <c r="F1287" i="73"/>
  <c r="A1266" i="73"/>
  <c r="B1267" i="73"/>
  <c r="G1265" i="73"/>
  <c r="H1265" i="73" s="1"/>
  <c r="I1265" i="73"/>
  <c r="C1289" i="73"/>
  <c r="E1288" i="73"/>
  <c r="F1288" i="73" l="1"/>
  <c r="D1289" i="73"/>
  <c r="A1267" i="73"/>
  <c r="B1268" i="73"/>
  <c r="C1290" i="73"/>
  <c r="E1289" i="73"/>
  <c r="G1266" i="73"/>
  <c r="H1266" i="73" s="1"/>
  <c r="I1266" i="73"/>
  <c r="F1289" i="73" l="1"/>
  <c r="D1290" i="73"/>
  <c r="C1291" i="73"/>
  <c r="E1290" i="73"/>
  <c r="A1268" i="73"/>
  <c r="B1269" i="73"/>
  <c r="G1267" i="73"/>
  <c r="H1267" i="73" s="1"/>
  <c r="I1267" i="73"/>
  <c r="D1291" i="73" l="1"/>
  <c r="F1290" i="73"/>
  <c r="G1268" i="73"/>
  <c r="H1268" i="73" s="1"/>
  <c r="I1268" i="73"/>
  <c r="C1292" i="73"/>
  <c r="E1291" i="73"/>
  <c r="A1269" i="73"/>
  <c r="B1270" i="73"/>
  <c r="D1292" i="73" l="1"/>
  <c r="F1291" i="73"/>
  <c r="G1269" i="73"/>
  <c r="H1269" i="73" s="1"/>
  <c r="I1269" i="73"/>
  <c r="C1293" i="73"/>
  <c r="E1292" i="73"/>
  <c r="A1270" i="73"/>
  <c r="B1271" i="73"/>
  <c r="F1292" i="73" l="1"/>
  <c r="D1293" i="73"/>
  <c r="G1270" i="73"/>
  <c r="H1270" i="73" s="1"/>
  <c r="I1270" i="73"/>
  <c r="C1294" i="73"/>
  <c r="E1293" i="73"/>
  <c r="A1271" i="73"/>
  <c r="B1272" i="73"/>
  <c r="F1293" i="73" l="1"/>
  <c r="D1294" i="73"/>
  <c r="G1271" i="73"/>
  <c r="H1271" i="73" s="1"/>
  <c r="I1271" i="73"/>
  <c r="C1295" i="73"/>
  <c r="E1294" i="73"/>
  <c r="A1272" i="73"/>
  <c r="B1273" i="73"/>
  <c r="F1294" i="73" l="1"/>
  <c r="D1295" i="73"/>
  <c r="G1272" i="73"/>
  <c r="H1272" i="73" s="1"/>
  <c r="I1272" i="73"/>
  <c r="C1296" i="73"/>
  <c r="E1295" i="73"/>
  <c r="A1273" i="73"/>
  <c r="B1274" i="73"/>
  <c r="D1296" i="73" l="1"/>
  <c r="F1295" i="73"/>
  <c r="G1273" i="73"/>
  <c r="H1273" i="73" s="1"/>
  <c r="I1273" i="73"/>
  <c r="C1297" i="73"/>
  <c r="E1296" i="73"/>
  <c r="A1274" i="73"/>
  <c r="B1275" i="73"/>
  <c r="F1296" i="73" l="1"/>
  <c r="D1297" i="73"/>
  <c r="G1274" i="73"/>
  <c r="H1274" i="73" s="1"/>
  <c r="I1274" i="73"/>
  <c r="C1298" i="73"/>
  <c r="E1297" i="73"/>
  <c r="A1275" i="73"/>
  <c r="B1276" i="73"/>
  <c r="F1297" i="73" l="1"/>
  <c r="D1298" i="73"/>
  <c r="G1275" i="73"/>
  <c r="H1275" i="73" s="1"/>
  <c r="I1275" i="73"/>
  <c r="C1299" i="73"/>
  <c r="E1298" i="73"/>
  <c r="A1276" i="73"/>
  <c r="B1277" i="73"/>
  <c r="F1298" i="73" l="1"/>
  <c r="D1299" i="73"/>
  <c r="G1276" i="73"/>
  <c r="H1276" i="73" s="1"/>
  <c r="I1276" i="73"/>
  <c r="C1300" i="73"/>
  <c r="E1299" i="73"/>
  <c r="A1277" i="73"/>
  <c r="B1278" i="73"/>
  <c r="D1300" i="73" l="1"/>
  <c r="F1299" i="73"/>
  <c r="G1277" i="73"/>
  <c r="H1277" i="73" s="1"/>
  <c r="I1277" i="73"/>
  <c r="C1301" i="73"/>
  <c r="E1300" i="73"/>
  <c r="A1278" i="73"/>
  <c r="B1279" i="73"/>
  <c r="F1300" i="73" l="1"/>
  <c r="D1301" i="73"/>
  <c r="G1278" i="73"/>
  <c r="H1278" i="73" s="1"/>
  <c r="I1278" i="73"/>
  <c r="C1302" i="73"/>
  <c r="E1301" i="73"/>
  <c r="A1279" i="73"/>
  <c r="B1280" i="73"/>
  <c r="F1301" i="73" l="1"/>
  <c r="D1302" i="73"/>
  <c r="C1303" i="73"/>
  <c r="E1302" i="73"/>
  <c r="G1279" i="73"/>
  <c r="H1279" i="73" s="1"/>
  <c r="I1279" i="73"/>
  <c r="A1280" i="73"/>
  <c r="B1281" i="73"/>
  <c r="D1303" i="73" l="1"/>
  <c r="F1302" i="73"/>
  <c r="C1304" i="73"/>
  <c r="E1303" i="73"/>
  <c r="A1281" i="73"/>
  <c r="B1282" i="73"/>
  <c r="G1280" i="73"/>
  <c r="H1280" i="73" s="1"/>
  <c r="I1280" i="73"/>
  <c r="D1304" i="73" l="1"/>
  <c r="F1303" i="73"/>
  <c r="G1281" i="73"/>
  <c r="H1281" i="73" s="1"/>
  <c r="I1281" i="73"/>
  <c r="C1305" i="73"/>
  <c r="E1304" i="73"/>
  <c r="A1282" i="73"/>
  <c r="B1283" i="73"/>
  <c r="F1304" i="73" l="1"/>
  <c r="D1305" i="73"/>
  <c r="G1282" i="73"/>
  <c r="H1282" i="73" s="1"/>
  <c r="I1282" i="73"/>
  <c r="C1306" i="73"/>
  <c r="E1305" i="73"/>
  <c r="A1283" i="73"/>
  <c r="B1284" i="73"/>
  <c r="F1305" i="73" l="1"/>
  <c r="D1306" i="73"/>
  <c r="G1283" i="73"/>
  <c r="H1283" i="73" s="1"/>
  <c r="I1283" i="73"/>
  <c r="C1307" i="73"/>
  <c r="E1306" i="73"/>
  <c r="A1284" i="73"/>
  <c r="B1285" i="73"/>
  <c r="D1307" i="73" l="1"/>
  <c r="F1306" i="73"/>
  <c r="C1308" i="73"/>
  <c r="E1307" i="73"/>
  <c r="G1284" i="73"/>
  <c r="H1284" i="73" s="1"/>
  <c r="I1284" i="73"/>
  <c r="A1285" i="73"/>
  <c r="B1286" i="73"/>
  <c r="D1308" i="73" l="1"/>
  <c r="F1307" i="73"/>
  <c r="A1286" i="73"/>
  <c r="B1287" i="73"/>
  <c r="G1285" i="73"/>
  <c r="H1285" i="73" s="1"/>
  <c r="I1285" i="73"/>
  <c r="C1309" i="73"/>
  <c r="E1308" i="73"/>
  <c r="F1308" i="73" l="1"/>
  <c r="D1309" i="73"/>
  <c r="A1287" i="73"/>
  <c r="B1288" i="73"/>
  <c r="C1310" i="73"/>
  <c r="E1309" i="73"/>
  <c r="G1286" i="73"/>
  <c r="H1286" i="73" s="1"/>
  <c r="I1286" i="73"/>
  <c r="F1309" i="73" l="1"/>
  <c r="D1310" i="73"/>
  <c r="C1311" i="73"/>
  <c r="E1310" i="73"/>
  <c r="A1288" i="73"/>
  <c r="B1289" i="73"/>
  <c r="G1287" i="73"/>
  <c r="H1287" i="73" s="1"/>
  <c r="I1287" i="73"/>
  <c r="F1310" i="73" l="1"/>
  <c r="D1311" i="73"/>
  <c r="G1288" i="73"/>
  <c r="H1288" i="73" s="1"/>
  <c r="I1288" i="73"/>
  <c r="C1312" i="73"/>
  <c r="E1311" i="73"/>
  <c r="A1289" i="73"/>
  <c r="B1290" i="73"/>
  <c r="D1312" i="73" l="1"/>
  <c r="F1311" i="73"/>
  <c r="C1313" i="73"/>
  <c r="E1312" i="73"/>
  <c r="G1289" i="73"/>
  <c r="H1289" i="73" s="1"/>
  <c r="I1289" i="73"/>
  <c r="A1290" i="73"/>
  <c r="B1291" i="73"/>
  <c r="F1312" i="73" l="1"/>
  <c r="D1313" i="73"/>
  <c r="G1290" i="73"/>
  <c r="H1290" i="73" s="1"/>
  <c r="I1290" i="73"/>
  <c r="C1314" i="73"/>
  <c r="E1313" i="73"/>
  <c r="A1291" i="73"/>
  <c r="B1292" i="73"/>
  <c r="F1313" i="73" l="1"/>
  <c r="D1314" i="73"/>
  <c r="C1315" i="73"/>
  <c r="E1314" i="73"/>
  <c r="G1291" i="73"/>
  <c r="H1291" i="73" s="1"/>
  <c r="I1291" i="73"/>
  <c r="A1292" i="73"/>
  <c r="B1293" i="73"/>
  <c r="F1314" i="73" l="1"/>
  <c r="D1315" i="73"/>
  <c r="A1293" i="73"/>
  <c r="B1294" i="73"/>
  <c r="G1292" i="73"/>
  <c r="H1292" i="73" s="1"/>
  <c r="I1292" i="73"/>
  <c r="C1316" i="73"/>
  <c r="E1315" i="73"/>
  <c r="D1316" i="73" l="1"/>
  <c r="F1315" i="73"/>
  <c r="C1317" i="73"/>
  <c r="E1316" i="73"/>
  <c r="A1294" i="73"/>
  <c r="B1295" i="73"/>
  <c r="G1293" i="73"/>
  <c r="H1293" i="73" s="1"/>
  <c r="I1293" i="73"/>
  <c r="F1316" i="73" l="1"/>
  <c r="D1317" i="73"/>
  <c r="A1295" i="73"/>
  <c r="B1296" i="73"/>
  <c r="G1294" i="73"/>
  <c r="H1294" i="73" s="1"/>
  <c r="I1294" i="73"/>
  <c r="C1318" i="73"/>
  <c r="E1317" i="73"/>
  <c r="F1317" i="73" l="1"/>
  <c r="D1318" i="73"/>
  <c r="C1319" i="73"/>
  <c r="E1318" i="73"/>
  <c r="A1296" i="73"/>
  <c r="B1297" i="73"/>
  <c r="G1295" i="73"/>
  <c r="H1295" i="73" s="1"/>
  <c r="I1295" i="73"/>
  <c r="D1319" i="73" l="1"/>
  <c r="F1318" i="73"/>
  <c r="A1297" i="73"/>
  <c r="B1298" i="73"/>
  <c r="G1296" i="73"/>
  <c r="H1296" i="73" s="1"/>
  <c r="I1296" i="73"/>
  <c r="C1320" i="73"/>
  <c r="E1319" i="73"/>
  <c r="D1320" i="73" l="1"/>
  <c r="F1319" i="73"/>
  <c r="C1321" i="73"/>
  <c r="E1320" i="73"/>
  <c r="A1298" i="73"/>
  <c r="B1299" i="73"/>
  <c r="G1297" i="73"/>
  <c r="H1297" i="73" s="1"/>
  <c r="I1297" i="73"/>
  <c r="F1320" i="73" l="1"/>
  <c r="D1321" i="73"/>
  <c r="A1299" i="73"/>
  <c r="B1300" i="73"/>
  <c r="G1298" i="73"/>
  <c r="H1298" i="73" s="1"/>
  <c r="I1298" i="73"/>
  <c r="C1322" i="73"/>
  <c r="E1321" i="73"/>
  <c r="F1321" i="73" l="1"/>
  <c r="D1322" i="73"/>
  <c r="C1323" i="73"/>
  <c r="E1322" i="73"/>
  <c r="A1300" i="73"/>
  <c r="B1301" i="73"/>
  <c r="G1299" i="73"/>
  <c r="H1299" i="73" s="1"/>
  <c r="I1299" i="73"/>
  <c r="D1323" i="73" l="1"/>
  <c r="F1322" i="73"/>
  <c r="G1300" i="73"/>
  <c r="H1300" i="73" s="1"/>
  <c r="I1300" i="73"/>
  <c r="C1324" i="73"/>
  <c r="E1323" i="73"/>
  <c r="A1301" i="73"/>
  <c r="B1302" i="73"/>
  <c r="D1324" i="73" l="1"/>
  <c r="F1323" i="73"/>
  <c r="C1325" i="73"/>
  <c r="E1324" i="73"/>
  <c r="A1302" i="73"/>
  <c r="B1303" i="73"/>
  <c r="G1301" i="73"/>
  <c r="H1301" i="73" s="1"/>
  <c r="I1301" i="73"/>
  <c r="F1324" i="73" l="1"/>
  <c r="D1325" i="73"/>
  <c r="G1302" i="73"/>
  <c r="H1302" i="73" s="1"/>
  <c r="I1302" i="73"/>
  <c r="C1326" i="73"/>
  <c r="E1325" i="73"/>
  <c r="A1303" i="73"/>
  <c r="B1304" i="73"/>
  <c r="F1325" i="73" l="1"/>
  <c r="D1326" i="73"/>
  <c r="G1303" i="73"/>
  <c r="H1303" i="73" s="1"/>
  <c r="I1303" i="73"/>
  <c r="C1327" i="73"/>
  <c r="E1326" i="73"/>
  <c r="A1304" i="73"/>
  <c r="B1305" i="73"/>
  <c r="F1326" i="73" l="1"/>
  <c r="D1327" i="73"/>
  <c r="G1304" i="73"/>
  <c r="H1304" i="73" s="1"/>
  <c r="I1304" i="73"/>
  <c r="C1328" i="73"/>
  <c r="E1327" i="73"/>
  <c r="A1305" i="73"/>
  <c r="B1306" i="73"/>
  <c r="D1328" i="73" l="1"/>
  <c r="F1327" i="73"/>
  <c r="C1329" i="73"/>
  <c r="E1328" i="73"/>
  <c r="G1305" i="73"/>
  <c r="H1305" i="73" s="1"/>
  <c r="I1305" i="73"/>
  <c r="A1306" i="73"/>
  <c r="B1307" i="73"/>
  <c r="F1328" i="73" l="1"/>
  <c r="D1329" i="73"/>
  <c r="G1306" i="73"/>
  <c r="H1306" i="73" s="1"/>
  <c r="I1306" i="73"/>
  <c r="C1330" i="73"/>
  <c r="E1329" i="73"/>
  <c r="A1307" i="73"/>
  <c r="B1308" i="73"/>
  <c r="F1329" i="73" l="1"/>
  <c r="D1330" i="73"/>
  <c r="G1307" i="73"/>
  <c r="H1307" i="73" s="1"/>
  <c r="I1307" i="73"/>
  <c r="C1331" i="73"/>
  <c r="E1330" i="73"/>
  <c r="A1308" i="73"/>
  <c r="B1309" i="73"/>
  <c r="F1330" i="73" l="1"/>
  <c r="D1331" i="73"/>
  <c r="G1308" i="73"/>
  <c r="H1308" i="73" s="1"/>
  <c r="I1308" i="73"/>
  <c r="C1332" i="73"/>
  <c r="E1331" i="73"/>
  <c r="A1309" i="73"/>
  <c r="B1310" i="73"/>
  <c r="D1332" i="73" l="1"/>
  <c r="F1331" i="73"/>
  <c r="G1309" i="73"/>
  <c r="H1309" i="73" s="1"/>
  <c r="I1309" i="73"/>
  <c r="C1333" i="73"/>
  <c r="E1332" i="73"/>
  <c r="A1310" i="73"/>
  <c r="B1311" i="73"/>
  <c r="F1332" i="73" l="1"/>
  <c r="D1333" i="73"/>
  <c r="G1310" i="73"/>
  <c r="H1310" i="73" s="1"/>
  <c r="I1310" i="73"/>
  <c r="C1334" i="73"/>
  <c r="E1333" i="73"/>
  <c r="A1311" i="73"/>
  <c r="B1312" i="73"/>
  <c r="F1333" i="73" l="1"/>
  <c r="D1334" i="73"/>
  <c r="G1311" i="73"/>
  <c r="H1311" i="73" s="1"/>
  <c r="I1311" i="73"/>
  <c r="C1335" i="73"/>
  <c r="E1334" i="73"/>
  <c r="A1312" i="73"/>
  <c r="B1313" i="73"/>
  <c r="D1335" i="73" l="1"/>
  <c r="F1334" i="73"/>
  <c r="G1312" i="73"/>
  <c r="H1312" i="73" s="1"/>
  <c r="I1312" i="73"/>
  <c r="C1336" i="73"/>
  <c r="E1335" i="73"/>
  <c r="A1313" i="73"/>
  <c r="B1314" i="73"/>
  <c r="D1336" i="73" l="1"/>
  <c r="F1335" i="73"/>
  <c r="G1313" i="73"/>
  <c r="H1313" i="73" s="1"/>
  <c r="I1313" i="73"/>
  <c r="C1337" i="73"/>
  <c r="E1336" i="73"/>
  <c r="A1314" i="73"/>
  <c r="B1315" i="73"/>
  <c r="F1336" i="73" l="1"/>
  <c r="D1337" i="73"/>
  <c r="G1314" i="73"/>
  <c r="H1314" i="73" s="1"/>
  <c r="I1314" i="73"/>
  <c r="C1338" i="73"/>
  <c r="E1337" i="73"/>
  <c r="A1315" i="73"/>
  <c r="B1316" i="73"/>
  <c r="F1337" i="73" l="1"/>
  <c r="D1338" i="73"/>
  <c r="G1315" i="73"/>
  <c r="H1315" i="73" s="1"/>
  <c r="I1315" i="73"/>
  <c r="C1339" i="73"/>
  <c r="E1338" i="73"/>
  <c r="A1316" i="73"/>
  <c r="B1317" i="73"/>
  <c r="D1339" i="73" l="1"/>
  <c r="F1338" i="73"/>
  <c r="G1316" i="73"/>
  <c r="H1316" i="73" s="1"/>
  <c r="I1316" i="73"/>
  <c r="C1340" i="73"/>
  <c r="E1339" i="73"/>
  <c r="A1317" i="73"/>
  <c r="B1318" i="73"/>
  <c r="D1340" i="73" l="1"/>
  <c r="F1339" i="73"/>
  <c r="G1317" i="73"/>
  <c r="H1317" i="73" s="1"/>
  <c r="I1317" i="73"/>
  <c r="C1341" i="73"/>
  <c r="E1340" i="73"/>
  <c r="A1318" i="73"/>
  <c r="B1319" i="73"/>
  <c r="F1340" i="73" l="1"/>
  <c r="D1341" i="73"/>
  <c r="G1318" i="73"/>
  <c r="H1318" i="73" s="1"/>
  <c r="I1318" i="73"/>
  <c r="C1342" i="73"/>
  <c r="E1341" i="73"/>
  <c r="A1319" i="73"/>
  <c r="B1320" i="73"/>
  <c r="F1341" i="73" l="1"/>
  <c r="D1342" i="73"/>
  <c r="G1319" i="73"/>
  <c r="H1319" i="73" s="1"/>
  <c r="I1319" i="73"/>
  <c r="C1343" i="73"/>
  <c r="E1342" i="73"/>
  <c r="A1320" i="73"/>
  <c r="B1321" i="73"/>
  <c r="F1342" i="73" l="1"/>
  <c r="D1343" i="73"/>
  <c r="G1320" i="73"/>
  <c r="H1320" i="73" s="1"/>
  <c r="I1320" i="73"/>
  <c r="C1344" i="73"/>
  <c r="E1343" i="73"/>
  <c r="A1321" i="73"/>
  <c r="B1322" i="73"/>
  <c r="D1344" i="73" l="1"/>
  <c r="F1343" i="73"/>
  <c r="G1321" i="73"/>
  <c r="H1321" i="73" s="1"/>
  <c r="I1321" i="73"/>
  <c r="C1345" i="73"/>
  <c r="E1344" i="73"/>
  <c r="A1322" i="73"/>
  <c r="B1323" i="73"/>
  <c r="F1344" i="73" l="1"/>
  <c r="D1345" i="73"/>
  <c r="G1322" i="73"/>
  <c r="H1322" i="73" s="1"/>
  <c r="I1322" i="73"/>
  <c r="C1346" i="73"/>
  <c r="E1345" i="73"/>
  <c r="A1323" i="73"/>
  <c r="B1324" i="73"/>
  <c r="F1345" i="73" l="1"/>
  <c r="D1346" i="73"/>
  <c r="C1347" i="73"/>
  <c r="E1346" i="73"/>
  <c r="G1323" i="73"/>
  <c r="H1323" i="73" s="1"/>
  <c r="I1323" i="73"/>
  <c r="A1324" i="73"/>
  <c r="B1325" i="73"/>
  <c r="F1346" i="73" l="1"/>
  <c r="D1347" i="73"/>
  <c r="G1324" i="73"/>
  <c r="H1324" i="73" s="1"/>
  <c r="I1324" i="73"/>
  <c r="C1348" i="73"/>
  <c r="E1347" i="73"/>
  <c r="A1325" i="73"/>
  <c r="B1326" i="73"/>
  <c r="D1348" i="73" l="1"/>
  <c r="F1347" i="73"/>
  <c r="C1349" i="73"/>
  <c r="E1348" i="73"/>
  <c r="G1325" i="73"/>
  <c r="H1325" i="73" s="1"/>
  <c r="I1325" i="73"/>
  <c r="A1326" i="73"/>
  <c r="B1327" i="73"/>
  <c r="F1348" i="73" l="1"/>
  <c r="D1349" i="73"/>
  <c r="G1326" i="73"/>
  <c r="H1326" i="73" s="1"/>
  <c r="I1326" i="73"/>
  <c r="C1350" i="73"/>
  <c r="E1349" i="73"/>
  <c r="A1327" i="73"/>
  <c r="B1328" i="73"/>
  <c r="F1349" i="73" l="1"/>
  <c r="D1350" i="73"/>
  <c r="G1327" i="73"/>
  <c r="H1327" i="73" s="1"/>
  <c r="I1327" i="73"/>
  <c r="C1351" i="73"/>
  <c r="E1350" i="73"/>
  <c r="A1328" i="73"/>
  <c r="B1329" i="73"/>
  <c r="D1351" i="73" l="1"/>
  <c r="F1350" i="73"/>
  <c r="G1328" i="73"/>
  <c r="H1328" i="73" s="1"/>
  <c r="I1328" i="73"/>
  <c r="C1352" i="73"/>
  <c r="E1351" i="73"/>
  <c r="A1329" i="73"/>
  <c r="B1330" i="73"/>
  <c r="D1352" i="73" l="1"/>
  <c r="F1351" i="73"/>
  <c r="G1329" i="73"/>
  <c r="H1329" i="73" s="1"/>
  <c r="I1329" i="73"/>
  <c r="C1353" i="73"/>
  <c r="E1352" i="73"/>
  <c r="A1330" i="73"/>
  <c r="B1331" i="73"/>
  <c r="F1352" i="73" l="1"/>
  <c r="D1353" i="73"/>
  <c r="G1330" i="73"/>
  <c r="H1330" i="73" s="1"/>
  <c r="I1330" i="73"/>
  <c r="C1354" i="73"/>
  <c r="E1353" i="73"/>
  <c r="A1331" i="73"/>
  <c r="B1332" i="73"/>
  <c r="F1353" i="73" l="1"/>
  <c r="D1354" i="73"/>
  <c r="G1331" i="73"/>
  <c r="H1331" i="73" s="1"/>
  <c r="I1331" i="73"/>
  <c r="C1355" i="73"/>
  <c r="E1354" i="73"/>
  <c r="A1332" i="73"/>
  <c r="B1333" i="73"/>
  <c r="D1355" i="73" l="1"/>
  <c r="F1354" i="73"/>
  <c r="G1332" i="73"/>
  <c r="H1332" i="73" s="1"/>
  <c r="I1332" i="73"/>
  <c r="C1356" i="73"/>
  <c r="E1355" i="73"/>
  <c r="A1333" i="73"/>
  <c r="B1334" i="73"/>
  <c r="D1356" i="73" l="1"/>
  <c r="F1355" i="73"/>
  <c r="G1333" i="73"/>
  <c r="H1333" i="73" s="1"/>
  <c r="I1333" i="73"/>
  <c r="C1357" i="73"/>
  <c r="E1356" i="73"/>
  <c r="A1334" i="73"/>
  <c r="B1335" i="73"/>
  <c r="F1356" i="73" l="1"/>
  <c r="D1357" i="73"/>
  <c r="G1334" i="73"/>
  <c r="H1334" i="73" s="1"/>
  <c r="I1334" i="73"/>
  <c r="C1358" i="73"/>
  <c r="E1357" i="73"/>
  <c r="A1335" i="73"/>
  <c r="B1336" i="73"/>
  <c r="F1357" i="73" l="1"/>
  <c r="D1358" i="73"/>
  <c r="G1335" i="73"/>
  <c r="H1335" i="73" s="1"/>
  <c r="I1335" i="73"/>
  <c r="C1359" i="73"/>
  <c r="E1358" i="73"/>
  <c r="A1336" i="73"/>
  <c r="B1337" i="73"/>
  <c r="F1358" i="73" l="1"/>
  <c r="D1359" i="73"/>
  <c r="G1336" i="73"/>
  <c r="H1336" i="73" s="1"/>
  <c r="I1336" i="73"/>
  <c r="C1360" i="73"/>
  <c r="E1359" i="73"/>
  <c r="A1337" i="73"/>
  <c r="B1338" i="73"/>
  <c r="D1360" i="73" l="1"/>
  <c r="F1359" i="73"/>
  <c r="G1337" i="73"/>
  <c r="H1337" i="73" s="1"/>
  <c r="I1337" i="73"/>
  <c r="C1361" i="73"/>
  <c r="E1360" i="73"/>
  <c r="A1338" i="73"/>
  <c r="B1339" i="73"/>
  <c r="F1360" i="73" l="1"/>
  <c r="D1361" i="73"/>
  <c r="G1338" i="73"/>
  <c r="H1338" i="73" s="1"/>
  <c r="I1338" i="73"/>
  <c r="C1362" i="73"/>
  <c r="E1361" i="73"/>
  <c r="A1339" i="73"/>
  <c r="B1340" i="73"/>
  <c r="F1361" i="73" l="1"/>
  <c r="D1362" i="73"/>
  <c r="G1339" i="73"/>
  <c r="H1339" i="73" s="1"/>
  <c r="I1339" i="73"/>
  <c r="C1363" i="73"/>
  <c r="E1362" i="73"/>
  <c r="A1340" i="73"/>
  <c r="B1341" i="73"/>
  <c r="F1362" i="73" l="1"/>
  <c r="D1363" i="73"/>
  <c r="G1340" i="73"/>
  <c r="H1340" i="73" s="1"/>
  <c r="I1340" i="73"/>
  <c r="C1364" i="73"/>
  <c r="E1363" i="73"/>
  <c r="A1341" i="73"/>
  <c r="B1342" i="73"/>
  <c r="D1364" i="73" l="1"/>
  <c r="F1363" i="73"/>
  <c r="G1341" i="73"/>
  <c r="H1341" i="73" s="1"/>
  <c r="I1341" i="73"/>
  <c r="C1365" i="73"/>
  <c r="E1364" i="73"/>
  <c r="A1342" i="73"/>
  <c r="B1343" i="73"/>
  <c r="F1364" i="73" l="1"/>
  <c r="D1365" i="73"/>
  <c r="G1342" i="73"/>
  <c r="H1342" i="73" s="1"/>
  <c r="I1342" i="73"/>
  <c r="C1366" i="73"/>
  <c r="E1365" i="73"/>
  <c r="A1343" i="73"/>
  <c r="B1344" i="73"/>
  <c r="F1365" i="73" l="1"/>
  <c r="D1366" i="73"/>
  <c r="G1343" i="73"/>
  <c r="H1343" i="73" s="1"/>
  <c r="I1343" i="73"/>
  <c r="C1367" i="73"/>
  <c r="E1366" i="73"/>
  <c r="A1344" i="73"/>
  <c r="B1345" i="73"/>
  <c r="D1367" i="73" l="1"/>
  <c r="F1366" i="73"/>
  <c r="G1344" i="73"/>
  <c r="H1344" i="73" s="1"/>
  <c r="I1344" i="73"/>
  <c r="C1368" i="73"/>
  <c r="E1367" i="73"/>
  <c r="A1345" i="73"/>
  <c r="B1346" i="73"/>
  <c r="D1368" i="73" l="1"/>
  <c r="F1367" i="73"/>
  <c r="G1345" i="73"/>
  <c r="H1345" i="73" s="1"/>
  <c r="I1345" i="73"/>
  <c r="C1369" i="73"/>
  <c r="E1368" i="73"/>
  <c r="A1346" i="73"/>
  <c r="B1347" i="73"/>
  <c r="F1368" i="73" l="1"/>
  <c r="D1369" i="73"/>
  <c r="G1346" i="73"/>
  <c r="H1346" i="73" s="1"/>
  <c r="I1346" i="73"/>
  <c r="C1370" i="73"/>
  <c r="E1369" i="73"/>
  <c r="A1347" i="73"/>
  <c r="B1348" i="73"/>
  <c r="F1369" i="73" l="1"/>
  <c r="D1370" i="73"/>
  <c r="G1347" i="73"/>
  <c r="H1347" i="73" s="1"/>
  <c r="I1347" i="73"/>
  <c r="C1371" i="73"/>
  <c r="E1370" i="73"/>
  <c r="A1348" i="73"/>
  <c r="B1349" i="73"/>
  <c r="D1371" i="73" l="1"/>
  <c r="F1370" i="73"/>
  <c r="C1372" i="73"/>
  <c r="E1371" i="73"/>
  <c r="G1348" i="73"/>
  <c r="H1348" i="73" s="1"/>
  <c r="I1348" i="73"/>
  <c r="A1349" i="73"/>
  <c r="B1350" i="73"/>
  <c r="D1372" i="73" l="1"/>
  <c r="F1371" i="73"/>
  <c r="A1350" i="73"/>
  <c r="B1351" i="73"/>
  <c r="G1349" i="73"/>
  <c r="H1349" i="73" s="1"/>
  <c r="I1349" i="73"/>
  <c r="C1373" i="73"/>
  <c r="E1372" i="73"/>
  <c r="F1372" i="73" l="1"/>
  <c r="D1373" i="73"/>
  <c r="A1351" i="73"/>
  <c r="B1352" i="73"/>
  <c r="C1374" i="73"/>
  <c r="E1373" i="73"/>
  <c r="G1350" i="73"/>
  <c r="H1350" i="73" s="1"/>
  <c r="I1350" i="73"/>
  <c r="F1373" i="73" l="1"/>
  <c r="D1374" i="73"/>
  <c r="C1375" i="73"/>
  <c r="E1374" i="73"/>
  <c r="A1352" i="73"/>
  <c r="B1353" i="73"/>
  <c r="G1351" i="73"/>
  <c r="H1351" i="73" s="1"/>
  <c r="I1351" i="73"/>
  <c r="F1374" i="73" l="1"/>
  <c r="D1375" i="73"/>
  <c r="G1352" i="73"/>
  <c r="H1352" i="73" s="1"/>
  <c r="I1352" i="73"/>
  <c r="C1376" i="73"/>
  <c r="E1375" i="73"/>
  <c r="A1353" i="73"/>
  <c r="B1354" i="73"/>
  <c r="D1376" i="73" l="1"/>
  <c r="F1375" i="73"/>
  <c r="G1353" i="73"/>
  <c r="H1353" i="73" s="1"/>
  <c r="I1353" i="73"/>
  <c r="C1377" i="73"/>
  <c r="E1376" i="73"/>
  <c r="A1354" i="73"/>
  <c r="B1355" i="73"/>
  <c r="F1376" i="73" l="1"/>
  <c r="D1377" i="73"/>
  <c r="G1354" i="73"/>
  <c r="H1354" i="73" s="1"/>
  <c r="I1354" i="73"/>
  <c r="C1378" i="73"/>
  <c r="E1377" i="73"/>
  <c r="A1355" i="73"/>
  <c r="B1356" i="73"/>
  <c r="F1377" i="73" l="1"/>
  <c r="D1378" i="73"/>
  <c r="G1355" i="73"/>
  <c r="H1355" i="73" s="1"/>
  <c r="I1355" i="73"/>
  <c r="C1379" i="73"/>
  <c r="E1378" i="73"/>
  <c r="A1356" i="73"/>
  <c r="B1357" i="73"/>
  <c r="F1378" i="73" l="1"/>
  <c r="D1379" i="73"/>
  <c r="G1356" i="73"/>
  <c r="H1356" i="73" s="1"/>
  <c r="I1356" i="73"/>
  <c r="C1380" i="73"/>
  <c r="E1379" i="73"/>
  <c r="A1357" i="73"/>
  <c r="B1358" i="73"/>
  <c r="D1380" i="73" l="1"/>
  <c r="F1379" i="73"/>
  <c r="G1357" i="73"/>
  <c r="H1357" i="73" s="1"/>
  <c r="I1357" i="73"/>
  <c r="C1381" i="73"/>
  <c r="E1380" i="73"/>
  <c r="A1358" i="73"/>
  <c r="B1359" i="73"/>
  <c r="F1380" i="73" l="1"/>
  <c r="D1381" i="73"/>
  <c r="G1358" i="73"/>
  <c r="H1358" i="73" s="1"/>
  <c r="I1358" i="73"/>
  <c r="C1382" i="73"/>
  <c r="E1381" i="73"/>
  <c r="A1359" i="73"/>
  <c r="B1360" i="73"/>
  <c r="F1381" i="73" l="1"/>
  <c r="D1382" i="73"/>
  <c r="G1359" i="73"/>
  <c r="H1359" i="73" s="1"/>
  <c r="I1359" i="73"/>
  <c r="C1383" i="73"/>
  <c r="E1382" i="73"/>
  <c r="A1360" i="73"/>
  <c r="B1361" i="73"/>
  <c r="D1383" i="73" l="1"/>
  <c r="F1382" i="73"/>
  <c r="G1360" i="73"/>
  <c r="H1360" i="73" s="1"/>
  <c r="I1360" i="73"/>
  <c r="C1384" i="73"/>
  <c r="E1383" i="73"/>
  <c r="A1361" i="73"/>
  <c r="B1362" i="73"/>
  <c r="D1384" i="73" l="1"/>
  <c r="F1383" i="73"/>
  <c r="G1361" i="73"/>
  <c r="H1361" i="73" s="1"/>
  <c r="I1361" i="73"/>
  <c r="C1385" i="73"/>
  <c r="E1384" i="73"/>
  <c r="A1362" i="73"/>
  <c r="B1363" i="73"/>
  <c r="F1384" i="73" l="1"/>
  <c r="D1385" i="73"/>
  <c r="C1386" i="73"/>
  <c r="E1385" i="73"/>
  <c r="G1362" i="73"/>
  <c r="H1362" i="73" s="1"/>
  <c r="I1362" i="73"/>
  <c r="A1363" i="73"/>
  <c r="B1364" i="73"/>
  <c r="F1385" i="73" l="1"/>
  <c r="D1386" i="73"/>
  <c r="G1363" i="73"/>
  <c r="H1363" i="73" s="1"/>
  <c r="I1363" i="73"/>
  <c r="C1387" i="73"/>
  <c r="E1386" i="73"/>
  <c r="A1364" i="73"/>
  <c r="B1365" i="73"/>
  <c r="D1387" i="73" l="1"/>
  <c r="F1386" i="73"/>
  <c r="C1388" i="73"/>
  <c r="E1387" i="73"/>
  <c r="G1364" i="73"/>
  <c r="H1364" i="73" s="1"/>
  <c r="I1364" i="73"/>
  <c r="A1365" i="73"/>
  <c r="B1366" i="73"/>
  <c r="D1388" i="73" l="1"/>
  <c r="F1387" i="73"/>
  <c r="A1366" i="73"/>
  <c r="B1367" i="73"/>
  <c r="C1389" i="73"/>
  <c r="E1388" i="73"/>
  <c r="G1365" i="73"/>
  <c r="H1365" i="73" s="1"/>
  <c r="I1365" i="73"/>
  <c r="F1388" i="73" l="1"/>
  <c r="D1389" i="73"/>
  <c r="C1390" i="73"/>
  <c r="E1389" i="73"/>
  <c r="A1367" i="73"/>
  <c r="B1368" i="73"/>
  <c r="G1366" i="73"/>
  <c r="H1366" i="73" s="1"/>
  <c r="I1366" i="73"/>
  <c r="F1389" i="73" l="1"/>
  <c r="D1390" i="73"/>
  <c r="G1367" i="73"/>
  <c r="H1367" i="73" s="1"/>
  <c r="I1367" i="73"/>
  <c r="C1391" i="73"/>
  <c r="E1390" i="73"/>
  <c r="A1368" i="73"/>
  <c r="B1369" i="73"/>
  <c r="F1390" i="73" l="1"/>
  <c r="D1391" i="73"/>
  <c r="G1368" i="73"/>
  <c r="H1368" i="73" s="1"/>
  <c r="I1368" i="73"/>
  <c r="C1392" i="73"/>
  <c r="E1391" i="73"/>
  <c r="A1369" i="73"/>
  <c r="B1370" i="73"/>
  <c r="D1392" i="73" l="1"/>
  <c r="F1391" i="73"/>
  <c r="G1369" i="73"/>
  <c r="H1369" i="73" s="1"/>
  <c r="I1369" i="73"/>
  <c r="C1393" i="73"/>
  <c r="E1392" i="73"/>
  <c r="A1370" i="73"/>
  <c r="B1371" i="73"/>
  <c r="F1392" i="73" l="1"/>
  <c r="D1393" i="73"/>
  <c r="G1370" i="73"/>
  <c r="H1370" i="73" s="1"/>
  <c r="I1370" i="73"/>
  <c r="C1394" i="73"/>
  <c r="E1393" i="73"/>
  <c r="A1371" i="73"/>
  <c r="B1372" i="73"/>
  <c r="F1393" i="73" l="1"/>
  <c r="D1394" i="73"/>
  <c r="G1371" i="73"/>
  <c r="H1371" i="73" s="1"/>
  <c r="I1371" i="73"/>
  <c r="C1395" i="73"/>
  <c r="E1394" i="73"/>
  <c r="A1372" i="73"/>
  <c r="B1373" i="73"/>
  <c r="F1394" i="73" l="1"/>
  <c r="D1395" i="73"/>
  <c r="G1372" i="73"/>
  <c r="H1372" i="73" s="1"/>
  <c r="I1372" i="73"/>
  <c r="C1396" i="73"/>
  <c r="E1395" i="73"/>
  <c r="A1373" i="73"/>
  <c r="B1374" i="73"/>
  <c r="D1396" i="73" l="1"/>
  <c r="F1395" i="73"/>
  <c r="G1373" i="73"/>
  <c r="H1373" i="73" s="1"/>
  <c r="I1373" i="73"/>
  <c r="C1397" i="73"/>
  <c r="E1396" i="73"/>
  <c r="A1374" i="73"/>
  <c r="B1375" i="73"/>
  <c r="F1396" i="73" l="1"/>
  <c r="D1397" i="73"/>
  <c r="G1374" i="73"/>
  <c r="H1374" i="73" s="1"/>
  <c r="I1374" i="73"/>
  <c r="C1398" i="73"/>
  <c r="E1397" i="73"/>
  <c r="A1375" i="73"/>
  <c r="B1376" i="73"/>
  <c r="F1397" i="73" l="1"/>
  <c r="D1398" i="73"/>
  <c r="C1399" i="73"/>
  <c r="E1398" i="73"/>
  <c r="G1375" i="73"/>
  <c r="H1375" i="73" s="1"/>
  <c r="I1375" i="73"/>
  <c r="A1376" i="73"/>
  <c r="B1377" i="73"/>
  <c r="D1399" i="73" l="1"/>
  <c r="F1398" i="73"/>
  <c r="A1377" i="73"/>
  <c r="B1378" i="73"/>
  <c r="C1400" i="73"/>
  <c r="E1399" i="73"/>
  <c r="G1376" i="73"/>
  <c r="H1376" i="73" s="1"/>
  <c r="I1376" i="73"/>
  <c r="D1400" i="73" l="1"/>
  <c r="F1399" i="73"/>
  <c r="C1401" i="73"/>
  <c r="E1400" i="73"/>
  <c r="A1378" i="73"/>
  <c r="B1379" i="73"/>
  <c r="G1377" i="73"/>
  <c r="H1377" i="73" s="1"/>
  <c r="I1377" i="73"/>
  <c r="F1400" i="73" l="1"/>
  <c r="D1401" i="73"/>
  <c r="G1378" i="73"/>
  <c r="H1378" i="73" s="1"/>
  <c r="I1378" i="73"/>
  <c r="C1402" i="73"/>
  <c r="E1401" i="73"/>
  <c r="A1379" i="73"/>
  <c r="B1380" i="73"/>
  <c r="F1401" i="73" l="1"/>
  <c r="D1402" i="73"/>
  <c r="G1379" i="73"/>
  <c r="H1379" i="73" s="1"/>
  <c r="I1379" i="73"/>
  <c r="C1403" i="73"/>
  <c r="E1402" i="73"/>
  <c r="A1380" i="73"/>
  <c r="B1381" i="73"/>
  <c r="D1403" i="73" l="1"/>
  <c r="F1402" i="73"/>
  <c r="G1380" i="73"/>
  <c r="H1380" i="73" s="1"/>
  <c r="I1380" i="73"/>
  <c r="C1404" i="73"/>
  <c r="E1403" i="73"/>
  <c r="A1381" i="73"/>
  <c r="B1382" i="73"/>
  <c r="D1404" i="73" l="1"/>
  <c r="F1403" i="73"/>
  <c r="G1381" i="73"/>
  <c r="H1381" i="73" s="1"/>
  <c r="I1381" i="73"/>
  <c r="C1405" i="73"/>
  <c r="E1404" i="73"/>
  <c r="A1382" i="73"/>
  <c r="B1383" i="73"/>
  <c r="F1404" i="73" l="1"/>
  <c r="D1405" i="73"/>
  <c r="C1406" i="73"/>
  <c r="E1405" i="73"/>
  <c r="G1382" i="73"/>
  <c r="H1382" i="73" s="1"/>
  <c r="I1382" i="73"/>
  <c r="A1383" i="73"/>
  <c r="B1384" i="73"/>
  <c r="F1405" i="73" l="1"/>
  <c r="D1406" i="73"/>
  <c r="A1384" i="73"/>
  <c r="B1385" i="73"/>
  <c r="G1383" i="73"/>
  <c r="H1383" i="73" s="1"/>
  <c r="I1383" i="73"/>
  <c r="C1407" i="73"/>
  <c r="E1406" i="73"/>
  <c r="F1406" i="73" l="1"/>
  <c r="D1407" i="73"/>
  <c r="A1385" i="73"/>
  <c r="B1386" i="73"/>
  <c r="C1408" i="73"/>
  <c r="E1407" i="73"/>
  <c r="G1384" i="73"/>
  <c r="H1384" i="73" s="1"/>
  <c r="I1384" i="73"/>
  <c r="D1408" i="73" l="1"/>
  <c r="F1407" i="73"/>
  <c r="C1409" i="73"/>
  <c r="E1408" i="73"/>
  <c r="A1386" i="73"/>
  <c r="B1387" i="73"/>
  <c r="G1385" i="73"/>
  <c r="H1385" i="73" s="1"/>
  <c r="I1385" i="73"/>
  <c r="F1408" i="73" l="1"/>
  <c r="D1409" i="73"/>
  <c r="A1387" i="73"/>
  <c r="B1388" i="73"/>
  <c r="G1386" i="73"/>
  <c r="H1386" i="73" s="1"/>
  <c r="I1386" i="73"/>
  <c r="C1410" i="73"/>
  <c r="E1409" i="73"/>
  <c r="F1409" i="73" l="1"/>
  <c r="D1410" i="73"/>
  <c r="C1411" i="73"/>
  <c r="E1410" i="73"/>
  <c r="A1388" i="73"/>
  <c r="B1389" i="73"/>
  <c r="G1387" i="73"/>
  <c r="H1387" i="73" s="1"/>
  <c r="I1387" i="73"/>
  <c r="F1410" i="73" l="1"/>
  <c r="D1411" i="73"/>
  <c r="A1389" i="73"/>
  <c r="B1390" i="73"/>
  <c r="G1388" i="73"/>
  <c r="H1388" i="73" s="1"/>
  <c r="I1388" i="73"/>
  <c r="C1412" i="73"/>
  <c r="E1411" i="73"/>
  <c r="D1412" i="73" l="1"/>
  <c r="F1411" i="73"/>
  <c r="A1390" i="73"/>
  <c r="B1391" i="73"/>
  <c r="C1413" i="73"/>
  <c r="E1412" i="73"/>
  <c r="G1389" i="73"/>
  <c r="H1389" i="73" s="1"/>
  <c r="I1389" i="73"/>
  <c r="F1412" i="73" l="1"/>
  <c r="D1413" i="73"/>
  <c r="C1414" i="73"/>
  <c r="E1413" i="73"/>
  <c r="A1391" i="73"/>
  <c r="B1392" i="73"/>
  <c r="G1390" i="73"/>
  <c r="H1390" i="73" s="1"/>
  <c r="I1390" i="73"/>
  <c r="F1413" i="73" l="1"/>
  <c r="D1414" i="73"/>
  <c r="G1391" i="73"/>
  <c r="H1391" i="73" s="1"/>
  <c r="I1391" i="73"/>
  <c r="C1415" i="73"/>
  <c r="E1414" i="73"/>
  <c r="A1392" i="73"/>
  <c r="B1393" i="73"/>
  <c r="D1415" i="73" l="1"/>
  <c r="F1414" i="73"/>
  <c r="C1416" i="73"/>
  <c r="E1415" i="73"/>
  <c r="A1393" i="73"/>
  <c r="B1394" i="73"/>
  <c r="G1392" i="73"/>
  <c r="H1392" i="73" s="1"/>
  <c r="I1392" i="73"/>
  <c r="D1416" i="73" l="1"/>
  <c r="F1415" i="73"/>
  <c r="G1393" i="73"/>
  <c r="H1393" i="73" s="1"/>
  <c r="I1393" i="73"/>
  <c r="C1417" i="73"/>
  <c r="E1416" i="73"/>
  <c r="A1394" i="73"/>
  <c r="B1395" i="73"/>
  <c r="F1416" i="73" l="1"/>
  <c r="D1417" i="73"/>
  <c r="C1418" i="73"/>
  <c r="E1417" i="73"/>
  <c r="G1394" i="73"/>
  <c r="H1394" i="73" s="1"/>
  <c r="I1394" i="73"/>
  <c r="A1395" i="73"/>
  <c r="B1396" i="73"/>
  <c r="F1417" i="73" l="1"/>
  <c r="D1418" i="73"/>
  <c r="A1396" i="73"/>
  <c r="B1397" i="73"/>
  <c r="G1395" i="73"/>
  <c r="H1395" i="73" s="1"/>
  <c r="I1395" i="73"/>
  <c r="C1419" i="73"/>
  <c r="E1418" i="73"/>
  <c r="D1419" i="73" l="1"/>
  <c r="F1418" i="73"/>
  <c r="C1420" i="73"/>
  <c r="E1419" i="73"/>
  <c r="A1397" i="73"/>
  <c r="B1398" i="73"/>
  <c r="G1396" i="73"/>
  <c r="H1396" i="73" s="1"/>
  <c r="I1396" i="73"/>
  <c r="D1420" i="73" l="1"/>
  <c r="F1419" i="73"/>
  <c r="G1397" i="73"/>
  <c r="H1397" i="73" s="1"/>
  <c r="I1397" i="73"/>
  <c r="C1421" i="73"/>
  <c r="E1420" i="73"/>
  <c r="A1398" i="73"/>
  <c r="B1399" i="73"/>
  <c r="F1420" i="73" l="1"/>
  <c r="D1421" i="73"/>
  <c r="G1398" i="73"/>
  <c r="H1398" i="73" s="1"/>
  <c r="I1398" i="73"/>
  <c r="C1422" i="73"/>
  <c r="E1421" i="73"/>
  <c r="A1399" i="73"/>
  <c r="B1400" i="73"/>
  <c r="F1421" i="73" l="1"/>
  <c r="D1422" i="73"/>
  <c r="G1399" i="73"/>
  <c r="H1399" i="73" s="1"/>
  <c r="I1399" i="73"/>
  <c r="C1423" i="73"/>
  <c r="E1422" i="73"/>
  <c r="A1400" i="73"/>
  <c r="B1401" i="73"/>
  <c r="F1422" i="73" l="1"/>
  <c r="D1423" i="73"/>
  <c r="C1424" i="73"/>
  <c r="E1423" i="73"/>
  <c r="G1400" i="73"/>
  <c r="H1400" i="73" s="1"/>
  <c r="I1400" i="73"/>
  <c r="A1401" i="73"/>
  <c r="B1402" i="73"/>
  <c r="D1424" i="73" l="1"/>
  <c r="F1423" i="73"/>
  <c r="A1402" i="73"/>
  <c r="B1403" i="73"/>
  <c r="C1425" i="73"/>
  <c r="E1424" i="73"/>
  <c r="G1401" i="73"/>
  <c r="H1401" i="73" s="1"/>
  <c r="I1401" i="73"/>
  <c r="F1424" i="73" l="1"/>
  <c r="D1425" i="73"/>
  <c r="C1426" i="73"/>
  <c r="E1425" i="73"/>
  <c r="A1403" i="73"/>
  <c r="B1404" i="73"/>
  <c r="G1402" i="73"/>
  <c r="H1402" i="73" s="1"/>
  <c r="I1402" i="73"/>
  <c r="F1425" i="73" l="1"/>
  <c r="D1426" i="73"/>
  <c r="G1403" i="73"/>
  <c r="H1403" i="73" s="1"/>
  <c r="I1403" i="73"/>
  <c r="C1427" i="73"/>
  <c r="E1426" i="73"/>
  <c r="A1404" i="73"/>
  <c r="B1405" i="73"/>
  <c r="F1426" i="73" l="1"/>
  <c r="D1427" i="73"/>
  <c r="C1428" i="73"/>
  <c r="E1427" i="73"/>
  <c r="G1404" i="73"/>
  <c r="H1404" i="73" s="1"/>
  <c r="I1404" i="73"/>
  <c r="A1405" i="73"/>
  <c r="B1406" i="73"/>
  <c r="D1428" i="73" l="1"/>
  <c r="F1427" i="73"/>
  <c r="A1406" i="73"/>
  <c r="B1407" i="73"/>
  <c r="G1405" i="73"/>
  <c r="H1405" i="73" s="1"/>
  <c r="I1405" i="73"/>
  <c r="C1429" i="73"/>
  <c r="E1428" i="73"/>
  <c r="F1428" i="73" l="1"/>
  <c r="D1429" i="73"/>
  <c r="C1430" i="73"/>
  <c r="E1429" i="73"/>
  <c r="A1407" i="73"/>
  <c r="B1408" i="73"/>
  <c r="G1406" i="73"/>
  <c r="H1406" i="73" s="1"/>
  <c r="I1406" i="73"/>
  <c r="F1429" i="73" l="1"/>
  <c r="D1430" i="73"/>
  <c r="G1407" i="73"/>
  <c r="H1407" i="73" s="1"/>
  <c r="I1407" i="73"/>
  <c r="C1431" i="73"/>
  <c r="E1430" i="73"/>
  <c r="A1408" i="73"/>
  <c r="B1409" i="73"/>
  <c r="F1430" i="73" l="1"/>
  <c r="D1431" i="73"/>
  <c r="C1432" i="73"/>
  <c r="E1431" i="73"/>
  <c r="A1409" i="73"/>
  <c r="B1410" i="73"/>
  <c r="G1408" i="73"/>
  <c r="H1408" i="73" s="1"/>
  <c r="I1408" i="73"/>
  <c r="D1432" i="73" l="1"/>
  <c r="F1431" i="73"/>
  <c r="G1409" i="73"/>
  <c r="H1409" i="73" s="1"/>
  <c r="I1409" i="73"/>
  <c r="C1433" i="73"/>
  <c r="E1432" i="73"/>
  <c r="A1410" i="73"/>
  <c r="B1411" i="73"/>
  <c r="F1432" i="73" l="1"/>
  <c r="D1433" i="73"/>
  <c r="G1410" i="73"/>
  <c r="H1410" i="73" s="1"/>
  <c r="I1410" i="73"/>
  <c r="C1434" i="73"/>
  <c r="E1433" i="73"/>
  <c r="A1411" i="73"/>
  <c r="B1412" i="73"/>
  <c r="F1433" i="73" l="1"/>
  <c r="D1434" i="73"/>
  <c r="G1411" i="73"/>
  <c r="H1411" i="73" s="1"/>
  <c r="I1411" i="73"/>
  <c r="C1435" i="73"/>
  <c r="E1434" i="73"/>
  <c r="A1412" i="73"/>
  <c r="B1413" i="73"/>
  <c r="D1435" i="73" l="1"/>
  <c r="F1434" i="73"/>
  <c r="C1436" i="73"/>
  <c r="E1435" i="73"/>
  <c r="G1412" i="73"/>
  <c r="H1412" i="73" s="1"/>
  <c r="I1412" i="73"/>
  <c r="A1413" i="73"/>
  <c r="B1414" i="73"/>
  <c r="D1436" i="73" l="1"/>
  <c r="F1435" i="73"/>
  <c r="A1414" i="73"/>
  <c r="B1415" i="73"/>
  <c r="C1437" i="73"/>
  <c r="E1436" i="73"/>
  <c r="G1413" i="73"/>
  <c r="H1413" i="73" s="1"/>
  <c r="I1413" i="73"/>
  <c r="F1436" i="73" l="1"/>
  <c r="D1437" i="73"/>
  <c r="C1438" i="73"/>
  <c r="E1437" i="73"/>
  <c r="A1415" i="73"/>
  <c r="B1416" i="73"/>
  <c r="G1414" i="73"/>
  <c r="H1414" i="73" s="1"/>
  <c r="I1414" i="73"/>
  <c r="F1437" i="73" l="1"/>
  <c r="D1438" i="73"/>
  <c r="G1415" i="73"/>
  <c r="H1415" i="73" s="1"/>
  <c r="I1415" i="73"/>
  <c r="C1439" i="73"/>
  <c r="E1438" i="73"/>
  <c r="A1416" i="73"/>
  <c r="B1417" i="73"/>
  <c r="F1438" i="73" l="1"/>
  <c r="D1439" i="73"/>
  <c r="G1416" i="73"/>
  <c r="H1416" i="73" s="1"/>
  <c r="I1416" i="73"/>
  <c r="C1440" i="73"/>
  <c r="E1439" i="73"/>
  <c r="A1417" i="73"/>
  <c r="B1418" i="73"/>
  <c r="D1440" i="73" l="1"/>
  <c r="F1439" i="73"/>
  <c r="G1417" i="73"/>
  <c r="H1417" i="73" s="1"/>
  <c r="I1417" i="73"/>
  <c r="C1441" i="73"/>
  <c r="E1440" i="73"/>
  <c r="A1418" i="73"/>
  <c r="B1419" i="73"/>
  <c r="F1440" i="73" l="1"/>
  <c r="D1441" i="73"/>
  <c r="G1418" i="73"/>
  <c r="H1418" i="73" s="1"/>
  <c r="I1418" i="73"/>
  <c r="C1442" i="73"/>
  <c r="E1441" i="73"/>
  <c r="A1419" i="73"/>
  <c r="B1420" i="73"/>
  <c r="F1441" i="73" l="1"/>
  <c r="D1442" i="73"/>
  <c r="G1419" i="73"/>
  <c r="H1419" i="73" s="1"/>
  <c r="I1419" i="73"/>
  <c r="C1443" i="73"/>
  <c r="E1442" i="73"/>
  <c r="A1420" i="73"/>
  <c r="B1421" i="73"/>
  <c r="F1442" i="73" l="1"/>
  <c r="D1443" i="73"/>
  <c r="G1420" i="73"/>
  <c r="H1420" i="73" s="1"/>
  <c r="I1420" i="73"/>
  <c r="C1444" i="73"/>
  <c r="E1443" i="73"/>
  <c r="A1421" i="73"/>
  <c r="B1422" i="73"/>
  <c r="D1444" i="73" l="1"/>
  <c r="F1443" i="73"/>
  <c r="G1421" i="73"/>
  <c r="H1421" i="73" s="1"/>
  <c r="I1421" i="73"/>
  <c r="C1445" i="73"/>
  <c r="E1444" i="73"/>
  <c r="A1422" i="73"/>
  <c r="B1423" i="73"/>
  <c r="F1444" i="73" l="1"/>
  <c r="D1445" i="73"/>
  <c r="G1422" i="73"/>
  <c r="H1422" i="73" s="1"/>
  <c r="I1422" i="73"/>
  <c r="C1446" i="73"/>
  <c r="E1445" i="73"/>
  <c r="A1423" i="73"/>
  <c r="B1424" i="73"/>
  <c r="F1445" i="73" l="1"/>
  <c r="D1446" i="73"/>
  <c r="C1447" i="73"/>
  <c r="E1446" i="73"/>
  <c r="G1423" i="73"/>
  <c r="H1423" i="73" s="1"/>
  <c r="I1423" i="73"/>
  <c r="A1424" i="73"/>
  <c r="B1425" i="73"/>
  <c r="D1447" i="73" l="1"/>
  <c r="F1446" i="73"/>
  <c r="A1425" i="73"/>
  <c r="B1426" i="73"/>
  <c r="G1424" i="73"/>
  <c r="H1424" i="73" s="1"/>
  <c r="I1424" i="73"/>
  <c r="C1448" i="73"/>
  <c r="E1447" i="73"/>
  <c r="D1448" i="73" l="1"/>
  <c r="F1447" i="73"/>
  <c r="C1449" i="73"/>
  <c r="E1448" i="73"/>
  <c r="A1426" i="73"/>
  <c r="B1427" i="73"/>
  <c r="G1425" i="73"/>
  <c r="H1425" i="73" s="1"/>
  <c r="I1425" i="73"/>
  <c r="F1448" i="73" l="1"/>
  <c r="D1449" i="73"/>
  <c r="A1427" i="73"/>
  <c r="B1428" i="73"/>
  <c r="G1426" i="73"/>
  <c r="H1426" i="73" s="1"/>
  <c r="I1426" i="73"/>
  <c r="C1450" i="73"/>
  <c r="E1449" i="73"/>
  <c r="F1449" i="73" l="1"/>
  <c r="D1450" i="73"/>
  <c r="C1451" i="73"/>
  <c r="E1450" i="73"/>
  <c r="A1428" i="73"/>
  <c r="B1429" i="73"/>
  <c r="G1427" i="73"/>
  <c r="H1427" i="73" s="1"/>
  <c r="I1427" i="73"/>
  <c r="D1451" i="73" l="1"/>
  <c r="F1450" i="73"/>
  <c r="G1428" i="73"/>
  <c r="H1428" i="73" s="1"/>
  <c r="I1428" i="73"/>
  <c r="C1452" i="73"/>
  <c r="E1451" i="73"/>
  <c r="A1429" i="73"/>
  <c r="B1430" i="73"/>
  <c r="D1452" i="73" l="1"/>
  <c r="F1451" i="73"/>
  <c r="C1453" i="73"/>
  <c r="E1452" i="73"/>
  <c r="G1429" i="73"/>
  <c r="H1429" i="73" s="1"/>
  <c r="I1429" i="73"/>
  <c r="A1430" i="73"/>
  <c r="B1431" i="73"/>
  <c r="F1452" i="73" l="1"/>
  <c r="D1453" i="73"/>
  <c r="A1431" i="73"/>
  <c r="B1432" i="73"/>
  <c r="C1454" i="73"/>
  <c r="E1453" i="73"/>
  <c r="G1430" i="73"/>
  <c r="H1430" i="73" s="1"/>
  <c r="I1430" i="73"/>
  <c r="F1453" i="73" l="1"/>
  <c r="D1454" i="73"/>
  <c r="C1455" i="73"/>
  <c r="E1454" i="73"/>
  <c r="A1432" i="73"/>
  <c r="B1433" i="73"/>
  <c r="G1431" i="73"/>
  <c r="H1431" i="73" s="1"/>
  <c r="I1431" i="73"/>
  <c r="F1454" i="73" l="1"/>
  <c r="D1455" i="73"/>
  <c r="G1432" i="73"/>
  <c r="H1432" i="73" s="1"/>
  <c r="I1432" i="73"/>
  <c r="C1456" i="73"/>
  <c r="E1455" i="73"/>
  <c r="A1433" i="73"/>
  <c r="B1434" i="73"/>
  <c r="D1456" i="73" l="1"/>
  <c r="F1455" i="73"/>
  <c r="C1457" i="73"/>
  <c r="E1456" i="73"/>
  <c r="A1434" i="73"/>
  <c r="B1435" i="73"/>
  <c r="G1433" i="73"/>
  <c r="H1433" i="73" s="1"/>
  <c r="I1433" i="73"/>
  <c r="F1456" i="73" l="1"/>
  <c r="D1457" i="73"/>
  <c r="G1434" i="73"/>
  <c r="H1434" i="73" s="1"/>
  <c r="I1434" i="73"/>
  <c r="C1458" i="73"/>
  <c r="E1457" i="73"/>
  <c r="A1435" i="73"/>
  <c r="B1436" i="73"/>
  <c r="F1457" i="73" l="1"/>
  <c r="D1458" i="73"/>
  <c r="C1459" i="73"/>
  <c r="E1458" i="73"/>
  <c r="G1435" i="73"/>
  <c r="H1435" i="73" s="1"/>
  <c r="I1435" i="73"/>
  <c r="A1436" i="73"/>
  <c r="B1437" i="73"/>
  <c r="F1458" i="73" l="1"/>
  <c r="D1459" i="73"/>
  <c r="G1436" i="73"/>
  <c r="H1436" i="73" s="1"/>
  <c r="I1436" i="73"/>
  <c r="C1460" i="73"/>
  <c r="E1459" i="73"/>
  <c r="A1437" i="73"/>
  <c r="B1438" i="73"/>
  <c r="D1460" i="73" l="1"/>
  <c r="F1459" i="73"/>
  <c r="C1461" i="73"/>
  <c r="E1460" i="73"/>
  <c r="G1437" i="73"/>
  <c r="H1437" i="73" s="1"/>
  <c r="I1437" i="73"/>
  <c r="A1438" i="73"/>
  <c r="B1439" i="73"/>
  <c r="F1460" i="73" l="1"/>
  <c r="D1461" i="73"/>
  <c r="A1439" i="73"/>
  <c r="B1440" i="73"/>
  <c r="C1462" i="73"/>
  <c r="E1461" i="73"/>
  <c r="G1438" i="73"/>
  <c r="H1438" i="73" s="1"/>
  <c r="I1438" i="73"/>
  <c r="F1461" i="73" l="1"/>
  <c r="D1462" i="73"/>
  <c r="C1463" i="73"/>
  <c r="E1462" i="73"/>
  <c r="A1440" i="73"/>
  <c r="B1441" i="73"/>
  <c r="G1439" i="73"/>
  <c r="H1439" i="73" s="1"/>
  <c r="I1439" i="73"/>
  <c r="F1462" i="73" l="1"/>
  <c r="D1463" i="73"/>
  <c r="G1440" i="73"/>
  <c r="H1440" i="73" s="1"/>
  <c r="I1440" i="73"/>
  <c r="C1464" i="73"/>
  <c r="E1463" i="73"/>
  <c r="A1441" i="73"/>
  <c r="B1442" i="73"/>
  <c r="D1464" i="73" l="1"/>
  <c r="F1463" i="73"/>
  <c r="C1465" i="73"/>
  <c r="E1464" i="73"/>
  <c r="G1441" i="73"/>
  <c r="H1441" i="73" s="1"/>
  <c r="I1441" i="73"/>
  <c r="A1442" i="73"/>
  <c r="B1443" i="73"/>
  <c r="F1464" i="73" l="1"/>
  <c r="D1465" i="73"/>
  <c r="G1442" i="73"/>
  <c r="H1442" i="73" s="1"/>
  <c r="I1442" i="73"/>
  <c r="C1466" i="73"/>
  <c r="E1465" i="73"/>
  <c r="A1443" i="73"/>
  <c r="B1444" i="73"/>
  <c r="F1465" i="73" l="1"/>
  <c r="D1466" i="73"/>
  <c r="C1467" i="73"/>
  <c r="E1466" i="73"/>
  <c r="G1443" i="73"/>
  <c r="H1443" i="73" s="1"/>
  <c r="I1443" i="73"/>
  <c r="A1444" i="73"/>
  <c r="B1445" i="73"/>
  <c r="D1467" i="73" l="1"/>
  <c r="F1466" i="73"/>
  <c r="A1445" i="73"/>
  <c r="B1446" i="73"/>
  <c r="G1444" i="73"/>
  <c r="H1444" i="73" s="1"/>
  <c r="I1444" i="73"/>
  <c r="C1468" i="73"/>
  <c r="E1467" i="73"/>
  <c r="D1468" i="73" l="1"/>
  <c r="F1467" i="73"/>
  <c r="C1469" i="73"/>
  <c r="E1468" i="73"/>
  <c r="A1446" i="73"/>
  <c r="B1447" i="73"/>
  <c r="G1445" i="73"/>
  <c r="H1445" i="73" s="1"/>
  <c r="I1445" i="73"/>
  <c r="F1468" i="73" l="1"/>
  <c r="D1469" i="73"/>
  <c r="G1446" i="73"/>
  <c r="H1446" i="73" s="1"/>
  <c r="I1446" i="73"/>
  <c r="C1470" i="73"/>
  <c r="E1469" i="73"/>
  <c r="A1447" i="73"/>
  <c r="B1448" i="73"/>
  <c r="F1469" i="73" l="1"/>
  <c r="D1470" i="73"/>
  <c r="G1447" i="73"/>
  <c r="H1447" i="73" s="1"/>
  <c r="I1447" i="73"/>
  <c r="C1471" i="73"/>
  <c r="E1470" i="73"/>
  <c r="A1448" i="73"/>
  <c r="B1449" i="73"/>
  <c r="F1470" i="73" l="1"/>
  <c r="D1471" i="73"/>
  <c r="C1472" i="73"/>
  <c r="E1471" i="73"/>
  <c r="G1448" i="73"/>
  <c r="H1448" i="73" s="1"/>
  <c r="I1448" i="73"/>
  <c r="A1449" i="73"/>
  <c r="B1450" i="73"/>
  <c r="D1472" i="73" l="1"/>
  <c r="F1471" i="73"/>
  <c r="A1450" i="73"/>
  <c r="B1451" i="73"/>
  <c r="G1449" i="73"/>
  <c r="H1449" i="73" s="1"/>
  <c r="I1449" i="73"/>
  <c r="C1473" i="73"/>
  <c r="E1472" i="73"/>
  <c r="F1472" i="73" l="1"/>
  <c r="D1473" i="73"/>
  <c r="C1474" i="73"/>
  <c r="E1473" i="73"/>
  <c r="A1451" i="73"/>
  <c r="B1452" i="73"/>
  <c r="G1450" i="73"/>
  <c r="H1450" i="73" s="1"/>
  <c r="I1450" i="73"/>
  <c r="F1473" i="73" l="1"/>
  <c r="D1474" i="73"/>
  <c r="G1451" i="73"/>
  <c r="H1451" i="73" s="1"/>
  <c r="I1451" i="73"/>
  <c r="C1475" i="73"/>
  <c r="E1474" i="73"/>
  <c r="A1452" i="73"/>
  <c r="B1453" i="73"/>
  <c r="F1474" i="73" l="1"/>
  <c r="D1475" i="73"/>
  <c r="C1476" i="73"/>
  <c r="E1475" i="73"/>
  <c r="G1452" i="73"/>
  <c r="H1452" i="73" s="1"/>
  <c r="I1452" i="73"/>
  <c r="A1453" i="73"/>
  <c r="B1454" i="73"/>
  <c r="D1476" i="73" l="1"/>
  <c r="F1475" i="73"/>
  <c r="G1453" i="73"/>
  <c r="H1453" i="73" s="1"/>
  <c r="I1453" i="73"/>
  <c r="C1477" i="73"/>
  <c r="E1476" i="73"/>
  <c r="A1454" i="73"/>
  <c r="B1455" i="73"/>
  <c r="F1476" i="73" l="1"/>
  <c r="D1477" i="73"/>
  <c r="C1478" i="73"/>
  <c r="E1477" i="73"/>
  <c r="G1454" i="73"/>
  <c r="H1454" i="73" s="1"/>
  <c r="I1454" i="73"/>
  <c r="A1455" i="73"/>
  <c r="B1456" i="73"/>
  <c r="F1477" i="73" l="1"/>
  <c r="D1478" i="73"/>
  <c r="A1456" i="73"/>
  <c r="B1457" i="73"/>
  <c r="G1455" i="73"/>
  <c r="H1455" i="73" s="1"/>
  <c r="I1455" i="73"/>
  <c r="C1479" i="73"/>
  <c r="E1478" i="73"/>
  <c r="D1479" i="73" l="1"/>
  <c r="F1478" i="73"/>
  <c r="C1480" i="73"/>
  <c r="E1479" i="73"/>
  <c r="A1457" i="73"/>
  <c r="B1458" i="73"/>
  <c r="G1456" i="73"/>
  <c r="H1456" i="73" s="1"/>
  <c r="I1456" i="73"/>
  <c r="D1480" i="73" l="1"/>
  <c r="F1479" i="73"/>
  <c r="G1457" i="73"/>
  <c r="H1457" i="73" s="1"/>
  <c r="I1457" i="73"/>
  <c r="C1481" i="73"/>
  <c r="E1480" i="73"/>
  <c r="A1458" i="73"/>
  <c r="B1459" i="73"/>
  <c r="F1480" i="73" l="1"/>
  <c r="D1481" i="73"/>
  <c r="C1482" i="73"/>
  <c r="E1481" i="73"/>
  <c r="G1458" i="73"/>
  <c r="H1458" i="73" s="1"/>
  <c r="I1458" i="73"/>
  <c r="A1459" i="73"/>
  <c r="B1460" i="73"/>
  <c r="F1481" i="73" l="1"/>
  <c r="D1482" i="73"/>
  <c r="A1460" i="73"/>
  <c r="B1461" i="73"/>
  <c r="C1483" i="73"/>
  <c r="E1482" i="73"/>
  <c r="G1459" i="73"/>
  <c r="H1459" i="73" s="1"/>
  <c r="I1459" i="73"/>
  <c r="D1483" i="73" l="1"/>
  <c r="F1482" i="73"/>
  <c r="C1484" i="73"/>
  <c r="E1483" i="73"/>
  <c r="A1461" i="73"/>
  <c r="B1462" i="73"/>
  <c r="G1460" i="73"/>
  <c r="H1460" i="73" s="1"/>
  <c r="I1460" i="73"/>
  <c r="D1484" i="73" l="1"/>
  <c r="F1483" i="73"/>
  <c r="G1461" i="73"/>
  <c r="H1461" i="73" s="1"/>
  <c r="I1461" i="73"/>
  <c r="C1485" i="73"/>
  <c r="E1484" i="73"/>
  <c r="A1462" i="73"/>
  <c r="B1463" i="73"/>
  <c r="F1484" i="73" l="1"/>
  <c r="D1485" i="73"/>
  <c r="C1486" i="73"/>
  <c r="E1485" i="73"/>
  <c r="G1462" i="73"/>
  <c r="H1462" i="73" s="1"/>
  <c r="I1462" i="73"/>
  <c r="A1463" i="73"/>
  <c r="B1464" i="73"/>
  <c r="F1485" i="73" l="1"/>
  <c r="D1486" i="73"/>
  <c r="A1464" i="73"/>
  <c r="B1465" i="73"/>
  <c r="G1463" i="73"/>
  <c r="H1463" i="73" s="1"/>
  <c r="I1463" i="73"/>
  <c r="C1487" i="73"/>
  <c r="E1486" i="73"/>
  <c r="F1486" i="73" l="1"/>
  <c r="D1487" i="73"/>
  <c r="C1488" i="73"/>
  <c r="E1487" i="73"/>
  <c r="A1465" i="73"/>
  <c r="B1466" i="73"/>
  <c r="G1464" i="73"/>
  <c r="H1464" i="73" s="1"/>
  <c r="I1464" i="73"/>
  <c r="D1488" i="73" l="1"/>
  <c r="F1487" i="73"/>
  <c r="G1465" i="73"/>
  <c r="H1465" i="73" s="1"/>
  <c r="I1465" i="73"/>
  <c r="C1489" i="73"/>
  <c r="E1488" i="73"/>
  <c r="A1466" i="73"/>
  <c r="B1467" i="73"/>
  <c r="F1488" i="73" l="1"/>
  <c r="D1489" i="73"/>
  <c r="C1490" i="73"/>
  <c r="E1489" i="73"/>
  <c r="G1466" i="73"/>
  <c r="H1466" i="73" s="1"/>
  <c r="I1466" i="73"/>
  <c r="A1467" i="73"/>
  <c r="B1468" i="73"/>
  <c r="F1489" i="73" l="1"/>
  <c r="D1490" i="73"/>
  <c r="G1467" i="73"/>
  <c r="H1467" i="73" s="1"/>
  <c r="I1467" i="73"/>
  <c r="C1491" i="73"/>
  <c r="E1490" i="73"/>
  <c r="A1468" i="73"/>
  <c r="B1469" i="73"/>
  <c r="F1490" i="73" l="1"/>
  <c r="D1491" i="73"/>
  <c r="C1492" i="73"/>
  <c r="E1491" i="73"/>
  <c r="G1468" i="73"/>
  <c r="H1468" i="73" s="1"/>
  <c r="I1468" i="73"/>
  <c r="A1469" i="73"/>
  <c r="B1470" i="73"/>
  <c r="D1492" i="73" l="1"/>
  <c r="F1491" i="73"/>
  <c r="A1470" i="73"/>
  <c r="B1471" i="73"/>
  <c r="G1469" i="73"/>
  <c r="H1469" i="73" s="1"/>
  <c r="I1469" i="73"/>
  <c r="C1493" i="73"/>
  <c r="E1492" i="73"/>
  <c r="F1492" i="73" l="1"/>
  <c r="D1493" i="73"/>
  <c r="C1494" i="73"/>
  <c r="E1493" i="73"/>
  <c r="A1471" i="73"/>
  <c r="B1472" i="73"/>
  <c r="G1470" i="73"/>
  <c r="H1470" i="73" s="1"/>
  <c r="I1470" i="73"/>
  <c r="F1493" i="73" l="1"/>
  <c r="D1494" i="73"/>
  <c r="G1471" i="73"/>
  <c r="H1471" i="73" s="1"/>
  <c r="I1471" i="73"/>
  <c r="C1495" i="73"/>
  <c r="E1494" i="73"/>
  <c r="A1472" i="73"/>
  <c r="B1473" i="73"/>
  <c r="F1494" i="73" l="1"/>
  <c r="D1495" i="73"/>
  <c r="C1496" i="73"/>
  <c r="E1495" i="73"/>
  <c r="G1472" i="73"/>
  <c r="H1472" i="73" s="1"/>
  <c r="I1472" i="73"/>
  <c r="A1473" i="73"/>
  <c r="B1474" i="73"/>
  <c r="D1496" i="73" l="1"/>
  <c r="F1495" i="73"/>
  <c r="A1474" i="73"/>
  <c r="B1475" i="73"/>
  <c r="C1497" i="73"/>
  <c r="E1496" i="73"/>
  <c r="G1473" i="73"/>
  <c r="H1473" i="73" s="1"/>
  <c r="I1473" i="73"/>
  <c r="F1496" i="73" l="1"/>
  <c r="D1497" i="73"/>
  <c r="C1498" i="73"/>
  <c r="E1497" i="73"/>
  <c r="A1475" i="73"/>
  <c r="B1476" i="73"/>
  <c r="G1474" i="73"/>
  <c r="H1474" i="73" s="1"/>
  <c r="I1474" i="73"/>
  <c r="F1497" i="73" l="1"/>
  <c r="D1498" i="73"/>
  <c r="G1475" i="73"/>
  <c r="H1475" i="73" s="1"/>
  <c r="I1475" i="73"/>
  <c r="C1499" i="73"/>
  <c r="E1498" i="73"/>
  <c r="A1476" i="73"/>
  <c r="B1477" i="73"/>
  <c r="D1499" i="73" l="1"/>
  <c r="F1498" i="73"/>
  <c r="C1500" i="73"/>
  <c r="E1499" i="73"/>
  <c r="A1477" i="73"/>
  <c r="B1478" i="73"/>
  <c r="G1476" i="73"/>
  <c r="H1476" i="73" s="1"/>
  <c r="I1476" i="73"/>
  <c r="D1500" i="73" l="1"/>
  <c r="F1499" i="73"/>
  <c r="G1477" i="73"/>
  <c r="H1477" i="73" s="1"/>
  <c r="I1477" i="73"/>
  <c r="C1501" i="73"/>
  <c r="E1500" i="73"/>
  <c r="A1478" i="73"/>
  <c r="B1479" i="73"/>
  <c r="F1500" i="73" l="1"/>
  <c r="D1501" i="73"/>
  <c r="C1502" i="73"/>
  <c r="E1501" i="73"/>
  <c r="G1478" i="73"/>
  <c r="H1478" i="73" s="1"/>
  <c r="I1478" i="73"/>
  <c r="A1479" i="73"/>
  <c r="B1480" i="73"/>
  <c r="F1501" i="73" l="1"/>
  <c r="D1502" i="73"/>
  <c r="A1480" i="73"/>
  <c r="B1481" i="73"/>
  <c r="G1479" i="73"/>
  <c r="H1479" i="73" s="1"/>
  <c r="I1479" i="73"/>
  <c r="C1503" i="73"/>
  <c r="E1502" i="73"/>
  <c r="F1502" i="73" l="1"/>
  <c r="D1503" i="73"/>
  <c r="C1504" i="73"/>
  <c r="E1503" i="73"/>
  <c r="A1481" i="73"/>
  <c r="B1482" i="73"/>
  <c r="G1480" i="73"/>
  <c r="H1480" i="73" s="1"/>
  <c r="I1480" i="73"/>
  <c r="D1504" i="73" l="1"/>
  <c r="F1503" i="73"/>
  <c r="G1481" i="73"/>
  <c r="H1481" i="73" s="1"/>
  <c r="I1481" i="73"/>
  <c r="C1505" i="73"/>
  <c r="E1504" i="73"/>
  <c r="A1482" i="73"/>
  <c r="B1483" i="73"/>
  <c r="F1504" i="73" l="1"/>
  <c r="D1505" i="73"/>
  <c r="C1506" i="73"/>
  <c r="E1505" i="73"/>
  <c r="G1482" i="73"/>
  <c r="H1482" i="73" s="1"/>
  <c r="I1482" i="73"/>
  <c r="A1483" i="73"/>
  <c r="B1484" i="73"/>
  <c r="F1505" i="73" l="1"/>
  <c r="D1506" i="73"/>
  <c r="G1483" i="73"/>
  <c r="H1483" i="73" s="1"/>
  <c r="I1483" i="73"/>
  <c r="C1507" i="73"/>
  <c r="E1506" i="73"/>
  <c r="A1484" i="73"/>
  <c r="B1485" i="73"/>
  <c r="F1506" i="73" l="1"/>
  <c r="D1507" i="73"/>
  <c r="C1508" i="73"/>
  <c r="E1507" i="73"/>
  <c r="G1484" i="73"/>
  <c r="H1484" i="73" s="1"/>
  <c r="I1484" i="73"/>
  <c r="A1485" i="73"/>
  <c r="B1486" i="73"/>
  <c r="D1508" i="73" l="1"/>
  <c r="F1507" i="73"/>
  <c r="A1486" i="73"/>
  <c r="B1487" i="73"/>
  <c r="G1485" i="73"/>
  <c r="H1485" i="73" s="1"/>
  <c r="I1485" i="73"/>
  <c r="C1509" i="73"/>
  <c r="E1508" i="73"/>
  <c r="F1508" i="73" l="1"/>
  <c r="D1509" i="73"/>
  <c r="C1510" i="73"/>
  <c r="E1509" i="73"/>
  <c r="A1487" i="73"/>
  <c r="B1488" i="73"/>
  <c r="G1486" i="73"/>
  <c r="H1486" i="73" s="1"/>
  <c r="I1486" i="73"/>
  <c r="F1509" i="73" l="1"/>
  <c r="D1510" i="73"/>
  <c r="G1487" i="73"/>
  <c r="H1487" i="73" s="1"/>
  <c r="I1487" i="73"/>
  <c r="C1511" i="73"/>
  <c r="E1510" i="73"/>
  <c r="A1488" i="73"/>
  <c r="B1489" i="73"/>
  <c r="D1511" i="73" l="1"/>
  <c r="F1510" i="73"/>
  <c r="C1512" i="73"/>
  <c r="E1511" i="73"/>
  <c r="G1488" i="73"/>
  <c r="H1488" i="73" s="1"/>
  <c r="I1488" i="73"/>
  <c r="A1489" i="73"/>
  <c r="B1490" i="73"/>
  <c r="D1512" i="73" l="1"/>
  <c r="F1511" i="73"/>
  <c r="G1489" i="73"/>
  <c r="H1489" i="73" s="1"/>
  <c r="I1489" i="73"/>
  <c r="C1513" i="73"/>
  <c r="E1512" i="73"/>
  <c r="A1490" i="73"/>
  <c r="B1491" i="73"/>
  <c r="F1512" i="73" l="1"/>
  <c r="D1513" i="73"/>
  <c r="C1514" i="73"/>
  <c r="E1513" i="73"/>
  <c r="G1490" i="73"/>
  <c r="H1490" i="73" s="1"/>
  <c r="I1490" i="73"/>
  <c r="A1491" i="73"/>
  <c r="B1492" i="73"/>
  <c r="F1513" i="73" l="1"/>
  <c r="D1514" i="73"/>
  <c r="A1492" i="73"/>
  <c r="B1493" i="73"/>
  <c r="G1491" i="73"/>
  <c r="H1491" i="73" s="1"/>
  <c r="I1491" i="73"/>
  <c r="C1515" i="73"/>
  <c r="E1514" i="73"/>
  <c r="D1515" i="73" l="1"/>
  <c r="F1514" i="73"/>
  <c r="C1516" i="73"/>
  <c r="E1515" i="73"/>
  <c r="A1493" i="73"/>
  <c r="B1494" i="73"/>
  <c r="G1492" i="73"/>
  <c r="H1492" i="73" s="1"/>
  <c r="I1492" i="73"/>
  <c r="D1516" i="73" l="1"/>
  <c r="F1515" i="73"/>
  <c r="G1493" i="73"/>
  <c r="H1493" i="73" s="1"/>
  <c r="I1493" i="73"/>
  <c r="C1517" i="73"/>
  <c r="E1516" i="73"/>
  <c r="A1494" i="73"/>
  <c r="B1495" i="73"/>
  <c r="F1516" i="73" l="1"/>
  <c r="D1517" i="73"/>
  <c r="C1518" i="73"/>
  <c r="E1517" i="73"/>
  <c r="G1494" i="73"/>
  <c r="H1494" i="73" s="1"/>
  <c r="I1494" i="73"/>
  <c r="A1495" i="73"/>
  <c r="B1496" i="73"/>
  <c r="F1517" i="73" l="1"/>
  <c r="D1518" i="73"/>
  <c r="G1495" i="73"/>
  <c r="H1495" i="73" s="1"/>
  <c r="I1495" i="73"/>
  <c r="C1519" i="73"/>
  <c r="E1518" i="73"/>
  <c r="A1496" i="73"/>
  <c r="B1497" i="73"/>
  <c r="F1518" i="73" l="1"/>
  <c r="D1519" i="73"/>
  <c r="C1520" i="73"/>
  <c r="E1519" i="73"/>
  <c r="G1496" i="73"/>
  <c r="H1496" i="73" s="1"/>
  <c r="I1496" i="73"/>
  <c r="A1497" i="73"/>
  <c r="B1498" i="73"/>
  <c r="D1520" i="73" l="1"/>
  <c r="F1519" i="73"/>
  <c r="A1498" i="73"/>
  <c r="B1499" i="73"/>
  <c r="G1497" i="73"/>
  <c r="H1497" i="73" s="1"/>
  <c r="I1497" i="73"/>
  <c r="C1521" i="73"/>
  <c r="E1520" i="73"/>
  <c r="F1520" i="73" l="1"/>
  <c r="D1521" i="73"/>
  <c r="C1522" i="73"/>
  <c r="E1521" i="73"/>
  <c r="A1499" i="73"/>
  <c r="B1500" i="73"/>
  <c r="G1498" i="73"/>
  <c r="H1498" i="73" s="1"/>
  <c r="I1498" i="73"/>
  <c r="F1521" i="73" l="1"/>
  <c r="D1522" i="73"/>
  <c r="G1499" i="73"/>
  <c r="H1499" i="73" s="1"/>
  <c r="I1499" i="73"/>
  <c r="C1523" i="73"/>
  <c r="E1522" i="73"/>
  <c r="A1500" i="73"/>
  <c r="B1501" i="73"/>
  <c r="F1522" i="73" l="1"/>
  <c r="D1523" i="73"/>
  <c r="C1524" i="73"/>
  <c r="E1523" i="73"/>
  <c r="G1500" i="73"/>
  <c r="H1500" i="73" s="1"/>
  <c r="I1500" i="73"/>
  <c r="A1501" i="73"/>
  <c r="B1502" i="73"/>
  <c r="D1524" i="73" l="1"/>
  <c r="F1523" i="73"/>
  <c r="A1502" i="73"/>
  <c r="B1503" i="73"/>
  <c r="G1501" i="73"/>
  <c r="H1501" i="73" s="1"/>
  <c r="I1501" i="73"/>
  <c r="C1525" i="73"/>
  <c r="E1524" i="73"/>
  <c r="F1524" i="73" l="1"/>
  <c r="D1525" i="73"/>
  <c r="C1526" i="73"/>
  <c r="E1525" i="73"/>
  <c r="A1503" i="73"/>
  <c r="B1504" i="73"/>
  <c r="G1502" i="73"/>
  <c r="H1502" i="73" s="1"/>
  <c r="I1502" i="73"/>
  <c r="F1525" i="73" l="1"/>
  <c r="D1526" i="73"/>
  <c r="G1503" i="73"/>
  <c r="H1503" i="73" s="1"/>
  <c r="I1503" i="73"/>
  <c r="C1527" i="73"/>
  <c r="E1526" i="73"/>
  <c r="A1504" i="73"/>
  <c r="B1505" i="73"/>
  <c r="F1526" i="73" l="1"/>
  <c r="D1527" i="73"/>
  <c r="C1528" i="73"/>
  <c r="E1527" i="73"/>
  <c r="G1504" i="73"/>
  <c r="H1504" i="73" s="1"/>
  <c r="I1504" i="73"/>
  <c r="A1505" i="73"/>
  <c r="B1506" i="73"/>
  <c r="D1528" i="73" l="1"/>
  <c r="F1527" i="73"/>
  <c r="A1506" i="73"/>
  <c r="B1507" i="73"/>
  <c r="C1529" i="73"/>
  <c r="E1528" i="73"/>
  <c r="G1505" i="73"/>
  <c r="H1505" i="73" s="1"/>
  <c r="I1505" i="73"/>
  <c r="F1528" i="73" l="1"/>
  <c r="D1529" i="73"/>
  <c r="C1530" i="73"/>
  <c r="E1529" i="73"/>
  <c r="A1507" i="73"/>
  <c r="B1508" i="73"/>
  <c r="G1506" i="73"/>
  <c r="H1506" i="73" s="1"/>
  <c r="I1506" i="73"/>
  <c r="F1529" i="73" l="1"/>
  <c r="D1530" i="73"/>
  <c r="G1507" i="73"/>
  <c r="H1507" i="73" s="1"/>
  <c r="I1507" i="73"/>
  <c r="C1531" i="73"/>
  <c r="E1530" i="73"/>
  <c r="A1508" i="73"/>
  <c r="B1509" i="73"/>
  <c r="D1531" i="73" l="1"/>
  <c r="F1530" i="73"/>
  <c r="C1532" i="73"/>
  <c r="E1531" i="73"/>
  <c r="G1508" i="73"/>
  <c r="H1508" i="73" s="1"/>
  <c r="I1508" i="73"/>
  <c r="A1509" i="73"/>
  <c r="B1510" i="73"/>
  <c r="D1532" i="73" l="1"/>
  <c r="F1531" i="73"/>
  <c r="A1510" i="73"/>
  <c r="B1511" i="73"/>
  <c r="C1533" i="73"/>
  <c r="E1532" i="73"/>
  <c r="G1509" i="73"/>
  <c r="H1509" i="73" s="1"/>
  <c r="I1509" i="73"/>
  <c r="F1532" i="73" l="1"/>
  <c r="D1533" i="73"/>
  <c r="C1534" i="73"/>
  <c r="E1533" i="73"/>
  <c r="A1511" i="73"/>
  <c r="B1512" i="73"/>
  <c r="G1510" i="73"/>
  <c r="H1510" i="73" s="1"/>
  <c r="I1510" i="73"/>
  <c r="F1533" i="73" l="1"/>
  <c r="D1534" i="73"/>
  <c r="G1511" i="73"/>
  <c r="H1511" i="73" s="1"/>
  <c r="I1511" i="73"/>
  <c r="C1535" i="73"/>
  <c r="E1534" i="73"/>
  <c r="A1512" i="73"/>
  <c r="B1513" i="73"/>
  <c r="F1534" i="73" l="1"/>
  <c r="D1535" i="73"/>
  <c r="C1536" i="73"/>
  <c r="E1535" i="73"/>
  <c r="G1512" i="73"/>
  <c r="H1512" i="73" s="1"/>
  <c r="I1512" i="73"/>
  <c r="A1513" i="73"/>
  <c r="B1514" i="73"/>
  <c r="D1536" i="73" l="1"/>
  <c r="F1535" i="73"/>
  <c r="G1513" i="73"/>
  <c r="H1513" i="73" s="1"/>
  <c r="I1513" i="73"/>
  <c r="C1537" i="73"/>
  <c r="E1536" i="73"/>
  <c r="A1514" i="73"/>
  <c r="B1515" i="73"/>
  <c r="F1536" i="73" l="1"/>
  <c r="D1537" i="73"/>
  <c r="C1538" i="73"/>
  <c r="E1537" i="73"/>
  <c r="G1514" i="73"/>
  <c r="H1514" i="73" s="1"/>
  <c r="I1514" i="73"/>
  <c r="A1515" i="73"/>
  <c r="B1516" i="73"/>
  <c r="F1537" i="73" l="1"/>
  <c r="D1538" i="73"/>
  <c r="A1516" i="73"/>
  <c r="B1517" i="73"/>
  <c r="C1539" i="73"/>
  <c r="E1538" i="73"/>
  <c r="G1515" i="73"/>
  <c r="H1515" i="73" s="1"/>
  <c r="I1515" i="73"/>
  <c r="F1538" i="73" l="1"/>
  <c r="D1539" i="73"/>
  <c r="C1540" i="73"/>
  <c r="E1539" i="73"/>
  <c r="A1517" i="73"/>
  <c r="B1518" i="73"/>
  <c r="G1516" i="73"/>
  <c r="H1516" i="73" s="1"/>
  <c r="I1516" i="73"/>
  <c r="D1540" i="73" l="1"/>
  <c r="F1539" i="73"/>
  <c r="G1517" i="73"/>
  <c r="H1517" i="73" s="1"/>
  <c r="I1517" i="73"/>
  <c r="C1541" i="73"/>
  <c r="E1540" i="73"/>
  <c r="A1518" i="73"/>
  <c r="B1519" i="73"/>
  <c r="F1540" i="73" l="1"/>
  <c r="D1541" i="73"/>
  <c r="G1518" i="73"/>
  <c r="H1518" i="73" s="1"/>
  <c r="I1518" i="73"/>
  <c r="C1542" i="73"/>
  <c r="E1541" i="73"/>
  <c r="A1519" i="73"/>
  <c r="B1520" i="73"/>
  <c r="F1541" i="73" l="1"/>
  <c r="D1542" i="73"/>
  <c r="C1543" i="73"/>
  <c r="E1542" i="73"/>
  <c r="G1519" i="73"/>
  <c r="H1519" i="73" s="1"/>
  <c r="I1519" i="73"/>
  <c r="A1520" i="73"/>
  <c r="B1521" i="73"/>
  <c r="D1543" i="73" l="1"/>
  <c r="F1542" i="73"/>
  <c r="A1521" i="73"/>
  <c r="B1522" i="73"/>
  <c r="C1544" i="73"/>
  <c r="E1543" i="73"/>
  <c r="G1520" i="73"/>
  <c r="H1520" i="73" s="1"/>
  <c r="I1520" i="73"/>
  <c r="D1544" i="73" l="1"/>
  <c r="F1543" i="73"/>
  <c r="C1545" i="73"/>
  <c r="E1544" i="73"/>
  <c r="A1522" i="73"/>
  <c r="B1523" i="73"/>
  <c r="G1521" i="73"/>
  <c r="H1521" i="73" s="1"/>
  <c r="I1521" i="73"/>
  <c r="F1544" i="73" l="1"/>
  <c r="D1545" i="73"/>
  <c r="G1522" i="73"/>
  <c r="H1522" i="73" s="1"/>
  <c r="I1522" i="73"/>
  <c r="C1546" i="73"/>
  <c r="E1545" i="73"/>
  <c r="A1523" i="73"/>
  <c r="B1524" i="73"/>
  <c r="F1545" i="73" l="1"/>
  <c r="D1546" i="73"/>
  <c r="C1547" i="73"/>
  <c r="E1546" i="73"/>
  <c r="G1523" i="73"/>
  <c r="H1523" i="73" s="1"/>
  <c r="I1523" i="73"/>
  <c r="A1524" i="73"/>
  <c r="B1525" i="73"/>
  <c r="D1547" i="73" l="1"/>
  <c r="F1546" i="73"/>
  <c r="A1525" i="73"/>
  <c r="B1526" i="73"/>
  <c r="C1548" i="73"/>
  <c r="E1547" i="73"/>
  <c r="G1524" i="73"/>
  <c r="H1524" i="73" s="1"/>
  <c r="I1524" i="73"/>
  <c r="D1548" i="73" l="1"/>
  <c r="F1547" i="73"/>
  <c r="C1549" i="73"/>
  <c r="E1548" i="73"/>
  <c r="A1526" i="73"/>
  <c r="B1527" i="73"/>
  <c r="G1525" i="73"/>
  <c r="H1525" i="73" s="1"/>
  <c r="I1525" i="73"/>
  <c r="F1548" i="73" l="1"/>
  <c r="D1549" i="73"/>
  <c r="G1526" i="73"/>
  <c r="H1526" i="73" s="1"/>
  <c r="I1526" i="73"/>
  <c r="C1550" i="73"/>
  <c r="E1549" i="73"/>
  <c r="A1527" i="73"/>
  <c r="B1528" i="73"/>
  <c r="F1549" i="73" l="1"/>
  <c r="D1550" i="73"/>
  <c r="C1551" i="73"/>
  <c r="E1550" i="73"/>
  <c r="G1527" i="73"/>
  <c r="H1527" i="73" s="1"/>
  <c r="I1527" i="73"/>
  <c r="A1528" i="73"/>
  <c r="B1529" i="73"/>
  <c r="F1550" i="73" l="1"/>
  <c r="D1551" i="73"/>
  <c r="A1529" i="73"/>
  <c r="B1530" i="73"/>
  <c r="G1528" i="73"/>
  <c r="H1528" i="73" s="1"/>
  <c r="I1528" i="73"/>
  <c r="C1552" i="73"/>
  <c r="E1551" i="73"/>
  <c r="D1552" i="73" l="1"/>
  <c r="F1551" i="73"/>
  <c r="C1553" i="73"/>
  <c r="E1552" i="73"/>
  <c r="A1530" i="73"/>
  <c r="B1531" i="73"/>
  <c r="G1529" i="73"/>
  <c r="H1529" i="73" s="1"/>
  <c r="I1529" i="73"/>
  <c r="F1552" i="73" l="1"/>
  <c r="D1553" i="73"/>
  <c r="G1530" i="73"/>
  <c r="H1530" i="73" s="1"/>
  <c r="I1530" i="73"/>
  <c r="C1554" i="73"/>
  <c r="E1553" i="73"/>
  <c r="A1531" i="73"/>
  <c r="B1532" i="73"/>
  <c r="F1553" i="73" l="1"/>
  <c r="D1554" i="73"/>
  <c r="C1555" i="73"/>
  <c r="E1554" i="73"/>
  <c r="G1531" i="73"/>
  <c r="H1531" i="73" s="1"/>
  <c r="I1531" i="73"/>
  <c r="A1532" i="73"/>
  <c r="B1533" i="73"/>
  <c r="F1554" i="73" l="1"/>
  <c r="D1555" i="73"/>
  <c r="A1533" i="73"/>
  <c r="B1534" i="73"/>
  <c r="C1556" i="73"/>
  <c r="E1555" i="73"/>
  <c r="G1532" i="73"/>
  <c r="H1532" i="73" s="1"/>
  <c r="I1532" i="73"/>
  <c r="D1556" i="73" l="1"/>
  <c r="F1555" i="73"/>
  <c r="C1557" i="73"/>
  <c r="E1556" i="73"/>
  <c r="A1534" i="73"/>
  <c r="B1535" i="73"/>
  <c r="G1533" i="73"/>
  <c r="H1533" i="73" s="1"/>
  <c r="I1533" i="73"/>
  <c r="F1556" i="73" l="1"/>
  <c r="D1557" i="73"/>
  <c r="G1534" i="73"/>
  <c r="H1534" i="73" s="1"/>
  <c r="I1534" i="73"/>
  <c r="C1558" i="73"/>
  <c r="E1557" i="73"/>
  <c r="A1535" i="73"/>
  <c r="B1536" i="73"/>
  <c r="F1557" i="73" l="1"/>
  <c r="D1558" i="73"/>
  <c r="G1535" i="73"/>
  <c r="H1535" i="73" s="1"/>
  <c r="I1535" i="73"/>
  <c r="C1559" i="73"/>
  <c r="E1558" i="73"/>
  <c r="A1536" i="73"/>
  <c r="B1537" i="73"/>
  <c r="F1558" i="73" l="1"/>
  <c r="D1559" i="73"/>
  <c r="C1560" i="73"/>
  <c r="E1559" i="73"/>
  <c r="G1536" i="73"/>
  <c r="H1536" i="73" s="1"/>
  <c r="I1536" i="73"/>
  <c r="A1537" i="73"/>
  <c r="B1538" i="73"/>
  <c r="D1560" i="73" l="1"/>
  <c r="F1559" i="73"/>
  <c r="A1538" i="73"/>
  <c r="B1539" i="73"/>
  <c r="G1537" i="73"/>
  <c r="H1537" i="73" s="1"/>
  <c r="I1537" i="73"/>
  <c r="C1561" i="73"/>
  <c r="E1560" i="73"/>
  <c r="F1560" i="73" l="1"/>
  <c r="D1561" i="73"/>
  <c r="C1562" i="73"/>
  <c r="E1561" i="73"/>
  <c r="A1539" i="73"/>
  <c r="B1540" i="73"/>
  <c r="G1538" i="73"/>
  <c r="H1538" i="73" s="1"/>
  <c r="I1538" i="73"/>
  <c r="F1561" i="73" l="1"/>
  <c r="D1562" i="73"/>
  <c r="G1539" i="73"/>
  <c r="H1539" i="73" s="1"/>
  <c r="I1539" i="73"/>
  <c r="C1563" i="73"/>
  <c r="E1562" i="73"/>
  <c r="A1540" i="73"/>
  <c r="B1541" i="73"/>
  <c r="D1563" i="73" l="1"/>
  <c r="F1562" i="73"/>
  <c r="G1540" i="73"/>
  <c r="H1540" i="73" s="1"/>
  <c r="I1540" i="73"/>
  <c r="C1564" i="73"/>
  <c r="E1563" i="73"/>
  <c r="A1541" i="73"/>
  <c r="B1542" i="73"/>
  <c r="D1564" i="73" l="1"/>
  <c r="F1563" i="73"/>
  <c r="C1565" i="73"/>
  <c r="E1564" i="73"/>
  <c r="G1541" i="73"/>
  <c r="H1541" i="73" s="1"/>
  <c r="I1541" i="73"/>
  <c r="A1542" i="73"/>
  <c r="B1543" i="73"/>
  <c r="F1564" i="73" l="1"/>
  <c r="D1565" i="73"/>
  <c r="A1543" i="73"/>
  <c r="B1544" i="73"/>
  <c r="G1542" i="73"/>
  <c r="H1542" i="73" s="1"/>
  <c r="I1542" i="73"/>
  <c r="C1566" i="73"/>
  <c r="E1565" i="73"/>
  <c r="F1565" i="73" l="1"/>
  <c r="D1566" i="73"/>
  <c r="C1567" i="73"/>
  <c r="E1566" i="73"/>
  <c r="A1544" i="73"/>
  <c r="B1545" i="73"/>
  <c r="G1543" i="73"/>
  <c r="H1543" i="73" s="1"/>
  <c r="I1543" i="73"/>
  <c r="F1566" i="73" l="1"/>
  <c r="D1567" i="73"/>
  <c r="G1544" i="73"/>
  <c r="H1544" i="73" s="1"/>
  <c r="I1544" i="73"/>
  <c r="C1568" i="73"/>
  <c r="E1567" i="73"/>
  <c r="A1545" i="73"/>
  <c r="B1546" i="73"/>
  <c r="D1568" i="73" l="1"/>
  <c r="F1567" i="73"/>
  <c r="C1569" i="73"/>
  <c r="E1568" i="73"/>
  <c r="G1545" i="73"/>
  <c r="H1545" i="73" s="1"/>
  <c r="I1545" i="73"/>
  <c r="A1546" i="73"/>
  <c r="B1547" i="73"/>
  <c r="F1568" i="73" l="1"/>
  <c r="D1569" i="73"/>
  <c r="G1546" i="73"/>
  <c r="H1546" i="73" s="1"/>
  <c r="I1546" i="73"/>
  <c r="C1570" i="73"/>
  <c r="E1569" i="73"/>
  <c r="A1547" i="73"/>
  <c r="B1548" i="73"/>
  <c r="F1569" i="73" l="1"/>
  <c r="D1570" i="73"/>
  <c r="C1571" i="73"/>
  <c r="E1570" i="73"/>
  <c r="G1547" i="73"/>
  <c r="H1547" i="73" s="1"/>
  <c r="I1547" i="73"/>
  <c r="A1548" i="73"/>
  <c r="B1549" i="73"/>
  <c r="F1570" i="73" l="1"/>
  <c r="D1571" i="73"/>
  <c r="A1549" i="73"/>
  <c r="B1550" i="73"/>
  <c r="G1548" i="73"/>
  <c r="H1548" i="73" s="1"/>
  <c r="I1548" i="73"/>
  <c r="C1572" i="73"/>
  <c r="E1571" i="73"/>
  <c r="D1572" i="73" l="1"/>
  <c r="F1571" i="73"/>
  <c r="C1573" i="73"/>
  <c r="E1572" i="73"/>
  <c r="A1550" i="73"/>
  <c r="B1551" i="73"/>
  <c r="G1549" i="73"/>
  <c r="H1549" i="73" s="1"/>
  <c r="I1549" i="73"/>
  <c r="F1572" i="73" l="1"/>
  <c r="D1573" i="73"/>
  <c r="G1550" i="73"/>
  <c r="H1550" i="73" s="1"/>
  <c r="I1550" i="73"/>
  <c r="C1574" i="73"/>
  <c r="E1573" i="73"/>
  <c r="A1551" i="73"/>
  <c r="B1552" i="73"/>
  <c r="F1573" i="73" l="1"/>
  <c r="D1574" i="73"/>
  <c r="C1575" i="73"/>
  <c r="E1574" i="73"/>
  <c r="A1552" i="73"/>
  <c r="B1553" i="73"/>
  <c r="G1551" i="73"/>
  <c r="H1551" i="73" s="1"/>
  <c r="I1551" i="73"/>
  <c r="D1575" i="73" l="1"/>
  <c r="F1574" i="73"/>
  <c r="A1553" i="73"/>
  <c r="B1554" i="73"/>
  <c r="G1552" i="73"/>
  <c r="H1552" i="73" s="1"/>
  <c r="I1552" i="73"/>
  <c r="C1576" i="73"/>
  <c r="E1575" i="73"/>
  <c r="D1576" i="73" l="1"/>
  <c r="F1575" i="73"/>
  <c r="C1577" i="73"/>
  <c r="E1576" i="73"/>
  <c r="A1554" i="73"/>
  <c r="B1555" i="73"/>
  <c r="G1553" i="73"/>
  <c r="H1553" i="73" s="1"/>
  <c r="I1553" i="73"/>
  <c r="F1576" i="73" l="1"/>
  <c r="D1577" i="73"/>
  <c r="G1554" i="73"/>
  <c r="H1554" i="73" s="1"/>
  <c r="I1554" i="73"/>
  <c r="C1578" i="73"/>
  <c r="E1577" i="73"/>
  <c r="A1555" i="73"/>
  <c r="B1556" i="73"/>
  <c r="F1577" i="73" l="1"/>
  <c r="D1578" i="73"/>
  <c r="C1579" i="73"/>
  <c r="E1578" i="73"/>
  <c r="G1555" i="73"/>
  <c r="H1555" i="73" s="1"/>
  <c r="I1555" i="73"/>
  <c r="A1556" i="73"/>
  <c r="B1557" i="73"/>
  <c r="D1579" i="73" l="1"/>
  <c r="F1578" i="73"/>
  <c r="A1557" i="73"/>
  <c r="B1558" i="73"/>
  <c r="G1556" i="73"/>
  <c r="H1556" i="73" s="1"/>
  <c r="I1556" i="73"/>
  <c r="C1580" i="73"/>
  <c r="E1579" i="73"/>
  <c r="D1580" i="73" l="1"/>
  <c r="F1579" i="73"/>
  <c r="C1581" i="73"/>
  <c r="E1580" i="73"/>
  <c r="A1558" i="73"/>
  <c r="B1559" i="73"/>
  <c r="G1557" i="73"/>
  <c r="H1557" i="73" s="1"/>
  <c r="I1557" i="73"/>
  <c r="F1580" i="73" l="1"/>
  <c r="D1581" i="73"/>
  <c r="G1558" i="73"/>
  <c r="H1558" i="73" s="1"/>
  <c r="I1558" i="73"/>
  <c r="C1582" i="73"/>
  <c r="E1581" i="73"/>
  <c r="A1559" i="73"/>
  <c r="B1560" i="73"/>
  <c r="F1581" i="73" l="1"/>
  <c r="D1582" i="73"/>
  <c r="C1583" i="73"/>
  <c r="E1582" i="73"/>
  <c r="G1559" i="73"/>
  <c r="H1559" i="73" s="1"/>
  <c r="I1559" i="73"/>
  <c r="A1560" i="73"/>
  <c r="B1561" i="73"/>
  <c r="F1582" i="73" l="1"/>
  <c r="D1583" i="73"/>
  <c r="A1561" i="73"/>
  <c r="B1562" i="73"/>
  <c r="C1584" i="73"/>
  <c r="E1583" i="73"/>
  <c r="G1560" i="73"/>
  <c r="H1560" i="73" s="1"/>
  <c r="I1560" i="73"/>
  <c r="D1584" i="73" l="1"/>
  <c r="F1583" i="73"/>
  <c r="C1585" i="73"/>
  <c r="E1584" i="73"/>
  <c r="A1562" i="73"/>
  <c r="B1563" i="73"/>
  <c r="G1561" i="73"/>
  <c r="H1561" i="73" s="1"/>
  <c r="I1561" i="73"/>
  <c r="F1584" i="73" l="1"/>
  <c r="D1585" i="73"/>
  <c r="G1562" i="73"/>
  <c r="H1562" i="73" s="1"/>
  <c r="I1562" i="73"/>
  <c r="C1586" i="73"/>
  <c r="E1585" i="73"/>
  <c r="A1563" i="73"/>
  <c r="B1564" i="73"/>
  <c r="F1585" i="73" l="1"/>
  <c r="D1586" i="73"/>
  <c r="C1587" i="73"/>
  <c r="E1586" i="73"/>
  <c r="A1564" i="73"/>
  <c r="B1565" i="73"/>
  <c r="G1563" i="73"/>
  <c r="H1563" i="73" s="1"/>
  <c r="I1563" i="73"/>
  <c r="F1586" i="73" l="1"/>
  <c r="D1587" i="73"/>
  <c r="G1564" i="73"/>
  <c r="H1564" i="73" s="1"/>
  <c r="I1564" i="73"/>
  <c r="C1588" i="73"/>
  <c r="E1587" i="73"/>
  <c r="A1565" i="73"/>
  <c r="B1566" i="73"/>
  <c r="D1588" i="73" l="1"/>
  <c r="F1587" i="73"/>
  <c r="C1589" i="73"/>
  <c r="E1588" i="73"/>
  <c r="G1565" i="73"/>
  <c r="H1565" i="73" s="1"/>
  <c r="I1565" i="73"/>
  <c r="A1566" i="73"/>
  <c r="B1567" i="73"/>
  <c r="F1588" i="73" l="1"/>
  <c r="D1589" i="73"/>
  <c r="A1567" i="73"/>
  <c r="B1568" i="73"/>
  <c r="G1566" i="73"/>
  <c r="H1566" i="73" s="1"/>
  <c r="I1566" i="73"/>
  <c r="C1590" i="73"/>
  <c r="E1589" i="73"/>
  <c r="F1589" i="73" l="1"/>
  <c r="D1590" i="73"/>
  <c r="C1591" i="73"/>
  <c r="E1590" i="73"/>
  <c r="A1568" i="73"/>
  <c r="B1569" i="73"/>
  <c r="G1567" i="73"/>
  <c r="H1567" i="73" s="1"/>
  <c r="I1567" i="73"/>
  <c r="F1590" i="73" l="1"/>
  <c r="D1591" i="73"/>
  <c r="G1568" i="73"/>
  <c r="H1568" i="73" s="1"/>
  <c r="I1568" i="73"/>
  <c r="C1592" i="73"/>
  <c r="E1591" i="73"/>
  <c r="A1569" i="73"/>
  <c r="B1570" i="73"/>
  <c r="D1592" i="73" l="1"/>
  <c r="F1591" i="73"/>
  <c r="C1593" i="73"/>
  <c r="E1592" i="73"/>
  <c r="G1569" i="73"/>
  <c r="H1569" i="73" s="1"/>
  <c r="I1569" i="73"/>
  <c r="A1570" i="73"/>
  <c r="B1571" i="73"/>
  <c r="F1592" i="73" l="1"/>
  <c r="D1593" i="73"/>
  <c r="G1570" i="73"/>
  <c r="H1570" i="73" s="1"/>
  <c r="I1570" i="73"/>
  <c r="C1594" i="73"/>
  <c r="E1593" i="73"/>
  <c r="A1571" i="73"/>
  <c r="B1572" i="73"/>
  <c r="F1593" i="73" l="1"/>
  <c r="D1594" i="73"/>
  <c r="C1595" i="73"/>
  <c r="E1594" i="73"/>
  <c r="G1571" i="73"/>
  <c r="H1571" i="73" s="1"/>
  <c r="I1571" i="73"/>
  <c r="A1572" i="73"/>
  <c r="B1573" i="73"/>
  <c r="D1595" i="73" l="1"/>
  <c r="F1594" i="73"/>
  <c r="A1573" i="73"/>
  <c r="B1574" i="73"/>
  <c r="G1572" i="73"/>
  <c r="H1572" i="73" s="1"/>
  <c r="I1572" i="73"/>
  <c r="C1596" i="73"/>
  <c r="E1595" i="73"/>
  <c r="D1596" i="73" l="1"/>
  <c r="F1595" i="73"/>
  <c r="C1597" i="73"/>
  <c r="E1596" i="73"/>
  <c r="A1574" i="73"/>
  <c r="B1575" i="73"/>
  <c r="G1573" i="73"/>
  <c r="H1573" i="73" s="1"/>
  <c r="I1573" i="73"/>
  <c r="F1596" i="73" l="1"/>
  <c r="D1597" i="73"/>
  <c r="A1575" i="73"/>
  <c r="B1576" i="73"/>
  <c r="G1574" i="73"/>
  <c r="H1574" i="73" s="1"/>
  <c r="I1574" i="73"/>
  <c r="C1598" i="73"/>
  <c r="E1597" i="73"/>
  <c r="F1597" i="73" l="1"/>
  <c r="D1598" i="73"/>
  <c r="C1599" i="73"/>
  <c r="E1598" i="73"/>
  <c r="A1576" i="73"/>
  <c r="B1577" i="73"/>
  <c r="G1575" i="73"/>
  <c r="H1575" i="73" s="1"/>
  <c r="I1575" i="73"/>
  <c r="F1598" i="73" l="1"/>
  <c r="D1599" i="73"/>
  <c r="G1576" i="73"/>
  <c r="H1576" i="73" s="1"/>
  <c r="I1576" i="73"/>
  <c r="C1600" i="73"/>
  <c r="E1599" i="73"/>
  <c r="A1577" i="73"/>
  <c r="B1578" i="73"/>
  <c r="D1600" i="73" l="1"/>
  <c r="F1599" i="73"/>
  <c r="C1601" i="73"/>
  <c r="E1600" i="73"/>
  <c r="G1577" i="73"/>
  <c r="H1577" i="73" s="1"/>
  <c r="I1577" i="73"/>
  <c r="A1578" i="73"/>
  <c r="B1579" i="73"/>
  <c r="F1600" i="73" l="1"/>
  <c r="D1601" i="73"/>
  <c r="A1579" i="73"/>
  <c r="B1580" i="73"/>
  <c r="G1578" i="73"/>
  <c r="H1578" i="73" s="1"/>
  <c r="I1578" i="73"/>
  <c r="C1602" i="73"/>
  <c r="E1601" i="73"/>
  <c r="F1601" i="73" l="1"/>
  <c r="D1602" i="73"/>
  <c r="A1580" i="73"/>
  <c r="B1581" i="73"/>
  <c r="C1603" i="73"/>
  <c r="E1602" i="73"/>
  <c r="G1579" i="73"/>
  <c r="H1579" i="73" s="1"/>
  <c r="I1579" i="73"/>
  <c r="F1602" i="73" l="1"/>
  <c r="D1603" i="73"/>
  <c r="C1604" i="73"/>
  <c r="E1603" i="73"/>
  <c r="A1581" i="73"/>
  <c r="B1582" i="73"/>
  <c r="G1580" i="73"/>
  <c r="H1580" i="73" s="1"/>
  <c r="I1580" i="73"/>
  <c r="D1604" i="73" l="1"/>
  <c r="F1603" i="73"/>
  <c r="A1582" i="73"/>
  <c r="B1583" i="73"/>
  <c r="G1581" i="73"/>
  <c r="H1581" i="73" s="1"/>
  <c r="I1581" i="73"/>
  <c r="C1605" i="73"/>
  <c r="E1604" i="73"/>
  <c r="F1604" i="73" l="1"/>
  <c r="D1605" i="73"/>
  <c r="C1606" i="73"/>
  <c r="E1605" i="73"/>
  <c r="A1583" i="73"/>
  <c r="B1584" i="73"/>
  <c r="G1582" i="73"/>
  <c r="H1582" i="73" s="1"/>
  <c r="I1582" i="73"/>
  <c r="F1605" i="73" l="1"/>
  <c r="D1606" i="73"/>
  <c r="G1583" i="73"/>
  <c r="H1583" i="73" s="1"/>
  <c r="I1583" i="73"/>
  <c r="C1607" i="73"/>
  <c r="E1606" i="73"/>
  <c r="A1584" i="73"/>
  <c r="B1585" i="73"/>
  <c r="D1607" i="73" l="1"/>
  <c r="F1606" i="73"/>
  <c r="C1608" i="73"/>
  <c r="E1607" i="73"/>
  <c r="G1584" i="73"/>
  <c r="H1584" i="73" s="1"/>
  <c r="I1584" i="73"/>
  <c r="A1585" i="73"/>
  <c r="B1586" i="73"/>
  <c r="D1608" i="73" l="1"/>
  <c r="F1607" i="73"/>
  <c r="A1586" i="73"/>
  <c r="B1587" i="73"/>
  <c r="C1609" i="73"/>
  <c r="E1608" i="73"/>
  <c r="G1585" i="73"/>
  <c r="H1585" i="73" s="1"/>
  <c r="I1585" i="73"/>
  <c r="F1608" i="73" l="1"/>
  <c r="D1609" i="73"/>
  <c r="G1586" i="73"/>
  <c r="H1586" i="73" s="1"/>
  <c r="I1586" i="73"/>
  <c r="C1610" i="73"/>
  <c r="E1609" i="73"/>
  <c r="A1587" i="73"/>
  <c r="B1588" i="73"/>
  <c r="F1609" i="73" l="1"/>
  <c r="D1610" i="73"/>
  <c r="C1611" i="73"/>
  <c r="E1610" i="73"/>
  <c r="A1588" i="73"/>
  <c r="B1589" i="73"/>
  <c r="G1587" i="73"/>
  <c r="H1587" i="73" s="1"/>
  <c r="I1587" i="73"/>
  <c r="D1611" i="73" l="1"/>
  <c r="F1610" i="73"/>
  <c r="G1588" i="73"/>
  <c r="H1588" i="73" s="1"/>
  <c r="I1588" i="73"/>
  <c r="C1612" i="73"/>
  <c r="E1611" i="73"/>
  <c r="A1589" i="73"/>
  <c r="B1590" i="73"/>
  <c r="D1612" i="73" l="1"/>
  <c r="F1611" i="73"/>
  <c r="C1613" i="73"/>
  <c r="E1612" i="73"/>
  <c r="G1589" i="73"/>
  <c r="H1589" i="73" s="1"/>
  <c r="I1589" i="73"/>
  <c r="A1590" i="73"/>
  <c r="B1591" i="73"/>
  <c r="F1612" i="73" l="1"/>
  <c r="D1613" i="73"/>
  <c r="A1591" i="73"/>
  <c r="B1592" i="73"/>
  <c r="G1590" i="73"/>
  <c r="H1590" i="73" s="1"/>
  <c r="I1590" i="73"/>
  <c r="C1614" i="73"/>
  <c r="E1613" i="73"/>
  <c r="F1613" i="73" l="1"/>
  <c r="D1614" i="73"/>
  <c r="C1615" i="73"/>
  <c r="E1614" i="73"/>
  <c r="A1592" i="73"/>
  <c r="B1593" i="73"/>
  <c r="G1591" i="73"/>
  <c r="H1591" i="73" s="1"/>
  <c r="I1591" i="73"/>
  <c r="F1614" i="73" l="1"/>
  <c r="D1615" i="73"/>
  <c r="G1592" i="73"/>
  <c r="H1592" i="73" s="1"/>
  <c r="I1592" i="73"/>
  <c r="C1616" i="73"/>
  <c r="E1615" i="73"/>
  <c r="A1593" i="73"/>
  <c r="B1594" i="73"/>
  <c r="D1616" i="73" l="1"/>
  <c r="F1615" i="73"/>
  <c r="C1617" i="73"/>
  <c r="E1616" i="73"/>
  <c r="G1593" i="73"/>
  <c r="H1593" i="73" s="1"/>
  <c r="I1593" i="73"/>
  <c r="A1594" i="73"/>
  <c r="B1595" i="73"/>
  <c r="F1616" i="73" l="1"/>
  <c r="D1617" i="73"/>
  <c r="A1595" i="73"/>
  <c r="B1596" i="73"/>
  <c r="C1618" i="73"/>
  <c r="E1617" i="73"/>
  <c r="G1594" i="73"/>
  <c r="H1594" i="73" s="1"/>
  <c r="I1594" i="73"/>
  <c r="F1617" i="73" l="1"/>
  <c r="D1618" i="73"/>
  <c r="C1619" i="73"/>
  <c r="E1618" i="73"/>
  <c r="A1596" i="73"/>
  <c r="B1597" i="73"/>
  <c r="G1595" i="73"/>
  <c r="H1595" i="73" s="1"/>
  <c r="I1595" i="73"/>
  <c r="F1618" i="73" l="1"/>
  <c r="D1619" i="73"/>
  <c r="G1596" i="73"/>
  <c r="H1596" i="73" s="1"/>
  <c r="I1596" i="73"/>
  <c r="C1620" i="73"/>
  <c r="E1619" i="73"/>
  <c r="A1597" i="73"/>
  <c r="B1598" i="73"/>
  <c r="D1620" i="73" l="1"/>
  <c r="F1619" i="73"/>
  <c r="C1621" i="73"/>
  <c r="E1620" i="73"/>
  <c r="G1597" i="73"/>
  <c r="H1597" i="73" s="1"/>
  <c r="I1597" i="73"/>
  <c r="A1598" i="73"/>
  <c r="B1599" i="73"/>
  <c r="F1620" i="73" l="1"/>
  <c r="D1621" i="73"/>
  <c r="A1599" i="73"/>
  <c r="B1600" i="73"/>
  <c r="G1598" i="73"/>
  <c r="H1598" i="73" s="1"/>
  <c r="I1598" i="73"/>
  <c r="C1622" i="73"/>
  <c r="E1621" i="73"/>
  <c r="F1621" i="73" l="1"/>
  <c r="D1622" i="73"/>
  <c r="C1623" i="73"/>
  <c r="E1622" i="73"/>
  <c r="A1600" i="73"/>
  <c r="B1601" i="73"/>
  <c r="G1599" i="73"/>
  <c r="H1599" i="73" s="1"/>
  <c r="I1599" i="73"/>
  <c r="F1622" i="73" l="1"/>
  <c r="D1623" i="73"/>
  <c r="G1600" i="73"/>
  <c r="H1600" i="73" s="1"/>
  <c r="I1600" i="73"/>
  <c r="C1624" i="73"/>
  <c r="E1623" i="73"/>
  <c r="A1601" i="73"/>
  <c r="B1602" i="73"/>
  <c r="D1624" i="73" l="1"/>
  <c r="F1623" i="73"/>
  <c r="C1625" i="73"/>
  <c r="E1624" i="73"/>
  <c r="G1601" i="73"/>
  <c r="H1601" i="73" s="1"/>
  <c r="I1601" i="73"/>
  <c r="A1602" i="73"/>
  <c r="B1603" i="73"/>
  <c r="F1624" i="73" l="1"/>
  <c r="D1625" i="73"/>
  <c r="A1603" i="73"/>
  <c r="B1604" i="73"/>
  <c r="G1602" i="73"/>
  <c r="H1602" i="73" s="1"/>
  <c r="I1602" i="73"/>
  <c r="C1626" i="73"/>
  <c r="E1625" i="73"/>
  <c r="F1625" i="73" l="1"/>
  <c r="D1626" i="73"/>
  <c r="C1627" i="73"/>
  <c r="E1626" i="73"/>
  <c r="A1604" i="73"/>
  <c r="B1605" i="73"/>
  <c r="G1603" i="73"/>
  <c r="H1603" i="73" s="1"/>
  <c r="I1603" i="73"/>
  <c r="D1627" i="73" l="1"/>
  <c r="F1626" i="73"/>
  <c r="G1604" i="73"/>
  <c r="H1604" i="73" s="1"/>
  <c r="I1604" i="73"/>
  <c r="C1628" i="73"/>
  <c r="E1627" i="73"/>
  <c r="A1605" i="73"/>
  <c r="B1606" i="73"/>
  <c r="D1628" i="73" l="1"/>
  <c r="F1627" i="73"/>
  <c r="C1629" i="73"/>
  <c r="E1628" i="73"/>
  <c r="G1605" i="73"/>
  <c r="H1605" i="73" s="1"/>
  <c r="I1605" i="73"/>
  <c r="A1606" i="73"/>
  <c r="B1607" i="73"/>
  <c r="F1628" i="73" l="1"/>
  <c r="D1629" i="73"/>
  <c r="A1607" i="73"/>
  <c r="B1608" i="73"/>
  <c r="C1630" i="73"/>
  <c r="E1629" i="73"/>
  <c r="G1606" i="73"/>
  <c r="H1606" i="73" s="1"/>
  <c r="I1606" i="73"/>
  <c r="F1629" i="73" l="1"/>
  <c r="D1630" i="73"/>
  <c r="C1631" i="73"/>
  <c r="E1630" i="73"/>
  <c r="A1608" i="73"/>
  <c r="B1609" i="73"/>
  <c r="G1607" i="73"/>
  <c r="H1607" i="73" s="1"/>
  <c r="I1607" i="73"/>
  <c r="F1630" i="73" l="1"/>
  <c r="D1631" i="73"/>
  <c r="G1608" i="73"/>
  <c r="H1608" i="73" s="1"/>
  <c r="I1608" i="73"/>
  <c r="C1632" i="73"/>
  <c r="E1631" i="73"/>
  <c r="A1609" i="73"/>
  <c r="B1610" i="73"/>
  <c r="D1632" i="73" l="1"/>
  <c r="F1631" i="73"/>
  <c r="G1609" i="73"/>
  <c r="H1609" i="73" s="1"/>
  <c r="I1609" i="73"/>
  <c r="C1633" i="73"/>
  <c r="E1632" i="73"/>
  <c r="A1610" i="73"/>
  <c r="B1611" i="73"/>
  <c r="F1632" i="73" l="1"/>
  <c r="D1633" i="73"/>
  <c r="C1634" i="73"/>
  <c r="E1633" i="73"/>
  <c r="G1610" i="73"/>
  <c r="H1610" i="73" s="1"/>
  <c r="I1610" i="73"/>
  <c r="A1611" i="73"/>
  <c r="B1612" i="73"/>
  <c r="F1633" i="73" l="1"/>
  <c r="D1634" i="73"/>
  <c r="A1612" i="73"/>
  <c r="B1613" i="73"/>
  <c r="G1611" i="73"/>
  <c r="H1611" i="73" s="1"/>
  <c r="I1611" i="73"/>
  <c r="C1635" i="73"/>
  <c r="E1634" i="73"/>
  <c r="F1634" i="73" l="1"/>
  <c r="D1635" i="73"/>
  <c r="C1636" i="73"/>
  <c r="E1635" i="73"/>
  <c r="A1613" i="73"/>
  <c r="B1614" i="73"/>
  <c r="G1612" i="73"/>
  <c r="H1612" i="73" s="1"/>
  <c r="I1612" i="73"/>
  <c r="D1636" i="73" l="1"/>
  <c r="F1635" i="73"/>
  <c r="G1613" i="73"/>
  <c r="H1613" i="73" s="1"/>
  <c r="I1613" i="73"/>
  <c r="C1637" i="73"/>
  <c r="E1636" i="73"/>
  <c r="A1614" i="73"/>
  <c r="B1615" i="73"/>
  <c r="F1636" i="73" l="1"/>
  <c r="D1637" i="73"/>
  <c r="C1638" i="73"/>
  <c r="E1637" i="73"/>
  <c r="G1614" i="73"/>
  <c r="H1614" i="73" s="1"/>
  <c r="I1614" i="73"/>
  <c r="A1615" i="73"/>
  <c r="B1616" i="73"/>
  <c r="F1637" i="73" l="1"/>
  <c r="D1638" i="73"/>
  <c r="A1616" i="73"/>
  <c r="B1617" i="73"/>
  <c r="G1615" i="73"/>
  <c r="H1615" i="73" s="1"/>
  <c r="I1615" i="73"/>
  <c r="C1639" i="73"/>
  <c r="E1638" i="73"/>
  <c r="D1639" i="73" l="1"/>
  <c r="F1638" i="73"/>
  <c r="C1640" i="73"/>
  <c r="E1639" i="73"/>
  <c r="A1617" i="73"/>
  <c r="B1618" i="73"/>
  <c r="G1616" i="73"/>
  <c r="H1616" i="73" s="1"/>
  <c r="I1616" i="73"/>
  <c r="D1640" i="73" l="1"/>
  <c r="F1639" i="73"/>
  <c r="G1617" i="73"/>
  <c r="H1617" i="73" s="1"/>
  <c r="I1617" i="73"/>
  <c r="C1641" i="73"/>
  <c r="E1640" i="73"/>
  <c r="A1618" i="73"/>
  <c r="B1619" i="73"/>
  <c r="F1640" i="73" l="1"/>
  <c r="D1641" i="73"/>
  <c r="C1642" i="73"/>
  <c r="E1641" i="73"/>
  <c r="G1618" i="73"/>
  <c r="H1618" i="73" s="1"/>
  <c r="I1618" i="73"/>
  <c r="A1619" i="73"/>
  <c r="B1620" i="73"/>
  <c r="F1641" i="73" l="1"/>
  <c r="D1642" i="73"/>
  <c r="A1620" i="73"/>
  <c r="B1621" i="73"/>
  <c r="C1643" i="73"/>
  <c r="E1642" i="73"/>
  <c r="G1619" i="73"/>
  <c r="H1619" i="73" s="1"/>
  <c r="I1619" i="73"/>
  <c r="D1643" i="73" l="1"/>
  <c r="F1642" i="73"/>
  <c r="C1644" i="73"/>
  <c r="E1643" i="73"/>
  <c r="A1621" i="73"/>
  <c r="B1622" i="73"/>
  <c r="G1620" i="73"/>
  <c r="H1620" i="73" s="1"/>
  <c r="I1620" i="73"/>
  <c r="D1644" i="73" l="1"/>
  <c r="F1643" i="73"/>
  <c r="G1621" i="73"/>
  <c r="H1621" i="73" s="1"/>
  <c r="I1621" i="73"/>
  <c r="C1645" i="73"/>
  <c r="E1644" i="73"/>
  <c r="A1622" i="73"/>
  <c r="B1623" i="73"/>
  <c r="F1644" i="73" l="1"/>
  <c r="D1645" i="73"/>
  <c r="C1646" i="73"/>
  <c r="E1645" i="73"/>
  <c r="G1622" i="73"/>
  <c r="H1622" i="73" s="1"/>
  <c r="I1622" i="73"/>
  <c r="A1623" i="73"/>
  <c r="B1624" i="73"/>
  <c r="F1645" i="73" l="1"/>
  <c r="D1646" i="73"/>
  <c r="A1624" i="73"/>
  <c r="B1625" i="73"/>
  <c r="C1647" i="73"/>
  <c r="E1646" i="73"/>
  <c r="G1623" i="73"/>
  <c r="H1623" i="73" s="1"/>
  <c r="I1623" i="73"/>
  <c r="F1646" i="73" l="1"/>
  <c r="D1647" i="73"/>
  <c r="C1648" i="73"/>
  <c r="E1647" i="73"/>
  <c r="A1625" i="73"/>
  <c r="B1626" i="73"/>
  <c r="G1624" i="73"/>
  <c r="H1624" i="73" s="1"/>
  <c r="I1624" i="73"/>
  <c r="D1648" i="73" l="1"/>
  <c r="F1647" i="73"/>
  <c r="G1625" i="73"/>
  <c r="H1625" i="73" s="1"/>
  <c r="I1625" i="73"/>
  <c r="C1649" i="73"/>
  <c r="E1648" i="73"/>
  <c r="A1626" i="73"/>
  <c r="B1627" i="73"/>
  <c r="F1648" i="73" l="1"/>
  <c r="D1649" i="73"/>
  <c r="G1626" i="73"/>
  <c r="H1626" i="73" s="1"/>
  <c r="I1626" i="73"/>
  <c r="C1650" i="73"/>
  <c r="E1649" i="73"/>
  <c r="A1627" i="73"/>
  <c r="B1628" i="73"/>
  <c r="F1649" i="73" l="1"/>
  <c r="D1650" i="73"/>
  <c r="C1651" i="73"/>
  <c r="E1650" i="73"/>
  <c r="G1627" i="73"/>
  <c r="H1627" i="73" s="1"/>
  <c r="I1627" i="73"/>
  <c r="A1628" i="73"/>
  <c r="B1629" i="73"/>
  <c r="F1650" i="73" l="1"/>
  <c r="D1651" i="73"/>
  <c r="A1629" i="73"/>
  <c r="B1630" i="73"/>
  <c r="G1628" i="73"/>
  <c r="H1628" i="73" s="1"/>
  <c r="I1628" i="73"/>
  <c r="C1652" i="73"/>
  <c r="E1651" i="73"/>
  <c r="D1652" i="73" l="1"/>
  <c r="F1651" i="73"/>
  <c r="C1653" i="73"/>
  <c r="E1652" i="73"/>
  <c r="A1630" i="73"/>
  <c r="B1631" i="73"/>
  <c r="G1629" i="73"/>
  <c r="H1629" i="73" s="1"/>
  <c r="I1629" i="73"/>
  <c r="F1652" i="73" l="1"/>
  <c r="D1653" i="73"/>
  <c r="G1630" i="73"/>
  <c r="H1630" i="73" s="1"/>
  <c r="I1630" i="73"/>
  <c r="C1654" i="73"/>
  <c r="E1653" i="73"/>
  <c r="A1631" i="73"/>
  <c r="B1632" i="73"/>
  <c r="F1653" i="73" l="1"/>
  <c r="D1654" i="73"/>
  <c r="C1655" i="73"/>
  <c r="E1654" i="73"/>
  <c r="G1631" i="73"/>
  <c r="H1631" i="73" s="1"/>
  <c r="I1631" i="73"/>
  <c r="A1632" i="73"/>
  <c r="B1633" i="73"/>
  <c r="F1654" i="73" l="1"/>
  <c r="D1655" i="73"/>
  <c r="G1632" i="73"/>
  <c r="H1632" i="73" s="1"/>
  <c r="I1632" i="73"/>
  <c r="C1656" i="73"/>
  <c r="E1655" i="73"/>
  <c r="A1633" i="73"/>
  <c r="B1634" i="73"/>
  <c r="D1656" i="73" l="1"/>
  <c r="F1655" i="73"/>
  <c r="G1633" i="73"/>
  <c r="H1633" i="73" s="1"/>
  <c r="I1633" i="73"/>
  <c r="C1657" i="73"/>
  <c r="E1656" i="73"/>
  <c r="A1634" i="73"/>
  <c r="B1635" i="73"/>
  <c r="F1656" i="73" l="1"/>
  <c r="D1657" i="73"/>
  <c r="C1658" i="73"/>
  <c r="E1657" i="73"/>
  <c r="G1634" i="73"/>
  <c r="H1634" i="73" s="1"/>
  <c r="I1634" i="73"/>
  <c r="A1635" i="73"/>
  <c r="B1636" i="73"/>
  <c r="F1657" i="73" l="1"/>
  <c r="D1658" i="73"/>
  <c r="A1636" i="73"/>
  <c r="B1637" i="73"/>
  <c r="C1659" i="73"/>
  <c r="E1658" i="73"/>
  <c r="G1635" i="73"/>
  <c r="H1635" i="73" s="1"/>
  <c r="I1635" i="73"/>
  <c r="D1659" i="73" l="1"/>
  <c r="F1658" i="73"/>
  <c r="C1660" i="73"/>
  <c r="E1659" i="73"/>
  <c r="A1637" i="73"/>
  <c r="B1638" i="73"/>
  <c r="G1636" i="73"/>
  <c r="H1636" i="73" s="1"/>
  <c r="I1636" i="73"/>
  <c r="D1660" i="73" l="1"/>
  <c r="F1659" i="73"/>
  <c r="G1637" i="73"/>
  <c r="H1637" i="73" s="1"/>
  <c r="I1637" i="73"/>
  <c r="C1661" i="73"/>
  <c r="E1660" i="73"/>
  <c r="A1638" i="73"/>
  <c r="B1639" i="73"/>
  <c r="F1660" i="73" l="1"/>
  <c r="D1661" i="73"/>
  <c r="G1638" i="73"/>
  <c r="H1638" i="73" s="1"/>
  <c r="I1638" i="73"/>
  <c r="C1662" i="73"/>
  <c r="E1661" i="73"/>
  <c r="A1639" i="73"/>
  <c r="B1640" i="73"/>
  <c r="F1661" i="73" l="1"/>
  <c r="D1662" i="73"/>
  <c r="G1639" i="73"/>
  <c r="H1639" i="73" s="1"/>
  <c r="I1639" i="73"/>
  <c r="C1663" i="73"/>
  <c r="E1662" i="73"/>
  <c r="A1640" i="73"/>
  <c r="B1641" i="73"/>
  <c r="F1662" i="73" l="1"/>
  <c r="D1663" i="73"/>
  <c r="G1640" i="73"/>
  <c r="H1640" i="73" s="1"/>
  <c r="I1640" i="73"/>
  <c r="C1664" i="73"/>
  <c r="E1663" i="73"/>
  <c r="A1641" i="73"/>
  <c r="B1642" i="73"/>
  <c r="D1664" i="73" l="1"/>
  <c r="F1663" i="73"/>
  <c r="C1665" i="73"/>
  <c r="E1664" i="73"/>
  <c r="A1642" i="73"/>
  <c r="B1643" i="73"/>
  <c r="G1641" i="73"/>
  <c r="H1641" i="73" s="1"/>
  <c r="I1641" i="73"/>
  <c r="F1664" i="73" l="1"/>
  <c r="D1665" i="73"/>
  <c r="G1642" i="73"/>
  <c r="H1642" i="73" s="1"/>
  <c r="I1642" i="73"/>
  <c r="C1666" i="73"/>
  <c r="E1665" i="73"/>
  <c r="A1643" i="73"/>
  <c r="B1644" i="73"/>
  <c r="F1665" i="73" l="1"/>
  <c r="D1666" i="73"/>
  <c r="C1667" i="73"/>
  <c r="E1666" i="73"/>
  <c r="G1643" i="73"/>
  <c r="H1643" i="73" s="1"/>
  <c r="I1643" i="73"/>
  <c r="A1644" i="73"/>
  <c r="B1645" i="73"/>
  <c r="F1666" i="73" l="1"/>
  <c r="D1667" i="73"/>
  <c r="G1644" i="73"/>
  <c r="H1644" i="73" s="1"/>
  <c r="I1644" i="73"/>
  <c r="C1668" i="73"/>
  <c r="E1667" i="73"/>
  <c r="A1645" i="73"/>
  <c r="B1646" i="73"/>
  <c r="D1668" i="73" l="1"/>
  <c r="F1667" i="73"/>
  <c r="G1645" i="73"/>
  <c r="H1645" i="73" s="1"/>
  <c r="I1645" i="73"/>
  <c r="C1669" i="73"/>
  <c r="E1668" i="73"/>
  <c r="A1646" i="73"/>
  <c r="B1647" i="73"/>
  <c r="F1668" i="73" l="1"/>
  <c r="D1669" i="73"/>
  <c r="C1670" i="73"/>
  <c r="E1669" i="73"/>
  <c r="G1646" i="73"/>
  <c r="H1646" i="73" s="1"/>
  <c r="I1646" i="73"/>
  <c r="A1647" i="73"/>
  <c r="B1648" i="73"/>
  <c r="F1669" i="73" l="1"/>
  <c r="D1670" i="73"/>
  <c r="A1648" i="73"/>
  <c r="B1649" i="73"/>
  <c r="G1647" i="73"/>
  <c r="H1647" i="73" s="1"/>
  <c r="I1647" i="73"/>
  <c r="C1671" i="73"/>
  <c r="E1670" i="73"/>
  <c r="D1671" i="73" l="1"/>
  <c r="F1670" i="73"/>
  <c r="C1672" i="73"/>
  <c r="E1671" i="73"/>
  <c r="A1649" i="73"/>
  <c r="B1650" i="73"/>
  <c r="G1648" i="73"/>
  <c r="H1648" i="73" s="1"/>
  <c r="I1648" i="73"/>
  <c r="D1672" i="73" l="1"/>
  <c r="F1671" i="73"/>
  <c r="G1649" i="73"/>
  <c r="H1649" i="73" s="1"/>
  <c r="I1649" i="73"/>
  <c r="C1673" i="73"/>
  <c r="E1672" i="73"/>
  <c r="A1650" i="73"/>
  <c r="B1651" i="73"/>
  <c r="F1672" i="73" l="1"/>
  <c r="D1673" i="73"/>
  <c r="C1674" i="73"/>
  <c r="E1673" i="73"/>
  <c r="G1650" i="73"/>
  <c r="H1650" i="73" s="1"/>
  <c r="I1650" i="73"/>
  <c r="A1651" i="73"/>
  <c r="B1652" i="73"/>
  <c r="F1673" i="73" l="1"/>
  <c r="D1674" i="73"/>
  <c r="G1651" i="73"/>
  <c r="H1651" i="73" s="1"/>
  <c r="I1651" i="73"/>
  <c r="C1675" i="73"/>
  <c r="E1674" i="73"/>
  <c r="A1652" i="73"/>
  <c r="B1653" i="73"/>
  <c r="D1675" i="73" l="1"/>
  <c r="F1674" i="73"/>
  <c r="C1676" i="73"/>
  <c r="E1675" i="73"/>
  <c r="G1652" i="73"/>
  <c r="H1652" i="73" s="1"/>
  <c r="I1652" i="73"/>
  <c r="A1653" i="73"/>
  <c r="B1654" i="73"/>
  <c r="D1676" i="73" l="1"/>
  <c r="F1675" i="73"/>
  <c r="A1654" i="73"/>
  <c r="B1655" i="73"/>
  <c r="G1653" i="73"/>
  <c r="H1653" i="73" s="1"/>
  <c r="I1653" i="73"/>
  <c r="C1677" i="73"/>
  <c r="E1676" i="73"/>
  <c r="F1676" i="73" l="1"/>
  <c r="D1677" i="73"/>
  <c r="C1678" i="73"/>
  <c r="E1677" i="73"/>
  <c r="A1655" i="73"/>
  <c r="B1656" i="73"/>
  <c r="G1654" i="73"/>
  <c r="H1654" i="73" s="1"/>
  <c r="I1654" i="73"/>
  <c r="F1677" i="73" l="1"/>
  <c r="D1678" i="73"/>
  <c r="G1655" i="73"/>
  <c r="H1655" i="73" s="1"/>
  <c r="I1655" i="73"/>
  <c r="C1679" i="73"/>
  <c r="E1678" i="73"/>
  <c r="A1656" i="73"/>
  <c r="B1657" i="73"/>
  <c r="F1678" i="73" l="1"/>
  <c r="D1679" i="73"/>
  <c r="C1680" i="73"/>
  <c r="E1679" i="73"/>
  <c r="G1656" i="73"/>
  <c r="H1656" i="73" s="1"/>
  <c r="I1656" i="73"/>
  <c r="A1657" i="73"/>
  <c r="B1658" i="73"/>
  <c r="D1680" i="73" l="1"/>
  <c r="F1679" i="73"/>
  <c r="A1658" i="73"/>
  <c r="B1659" i="73"/>
  <c r="G1657" i="73"/>
  <c r="H1657" i="73" s="1"/>
  <c r="I1657" i="73"/>
  <c r="C1681" i="73"/>
  <c r="E1680" i="73"/>
  <c r="F1680" i="73" l="1"/>
  <c r="D1681" i="73"/>
  <c r="G1658" i="73"/>
  <c r="H1658" i="73" s="1"/>
  <c r="I1658" i="73"/>
  <c r="C1682" i="73"/>
  <c r="E1681" i="73"/>
  <c r="A1659" i="73"/>
  <c r="B1660" i="73"/>
  <c r="F1681" i="73" l="1"/>
  <c r="D1682" i="73"/>
  <c r="C1683" i="73"/>
  <c r="E1682" i="73"/>
  <c r="A1660" i="73"/>
  <c r="B1661" i="73"/>
  <c r="G1659" i="73"/>
  <c r="H1659" i="73" s="1"/>
  <c r="I1659" i="73"/>
  <c r="F1682" i="73" l="1"/>
  <c r="D1683" i="73"/>
  <c r="G1660" i="73"/>
  <c r="H1660" i="73" s="1"/>
  <c r="I1660" i="73"/>
  <c r="C1684" i="73"/>
  <c r="E1683" i="73"/>
  <c r="A1661" i="73"/>
  <c r="B1662" i="73"/>
  <c r="D1684" i="73" l="1"/>
  <c r="F1683" i="73"/>
  <c r="G1661" i="73"/>
  <c r="H1661" i="73" s="1"/>
  <c r="I1661" i="73"/>
  <c r="C1685" i="73"/>
  <c r="E1684" i="73"/>
  <c r="A1662" i="73"/>
  <c r="B1663" i="73"/>
  <c r="F1684" i="73" l="1"/>
  <c r="D1685" i="73"/>
  <c r="C1686" i="73"/>
  <c r="E1685" i="73"/>
  <c r="G1662" i="73"/>
  <c r="H1662" i="73" s="1"/>
  <c r="I1662" i="73"/>
  <c r="A1663" i="73"/>
  <c r="B1664" i="73"/>
  <c r="F1685" i="73" l="1"/>
  <c r="D1686" i="73"/>
  <c r="A1664" i="73"/>
  <c r="B1665" i="73"/>
  <c r="G1663" i="73"/>
  <c r="H1663" i="73" s="1"/>
  <c r="I1663" i="73"/>
  <c r="C1687" i="73"/>
  <c r="E1686" i="73"/>
  <c r="F1686" i="73" l="1"/>
  <c r="D1687" i="73"/>
  <c r="C1688" i="73"/>
  <c r="E1687" i="73"/>
  <c r="A1665" i="73"/>
  <c r="B1666" i="73"/>
  <c r="G1664" i="73"/>
  <c r="H1664" i="73" s="1"/>
  <c r="I1664" i="73"/>
  <c r="D1688" i="73" l="1"/>
  <c r="F1687" i="73"/>
  <c r="G1665" i="73"/>
  <c r="H1665" i="73" s="1"/>
  <c r="I1665" i="73"/>
  <c r="C1689" i="73"/>
  <c r="E1688" i="73"/>
  <c r="A1666" i="73"/>
  <c r="B1667" i="73"/>
  <c r="F1688" i="73" l="1"/>
  <c r="D1689" i="73"/>
  <c r="C1690" i="73"/>
  <c r="E1689" i="73"/>
  <c r="G1666" i="73"/>
  <c r="H1666" i="73" s="1"/>
  <c r="I1666" i="73"/>
  <c r="A1667" i="73"/>
  <c r="B1668" i="73"/>
  <c r="F1689" i="73" l="1"/>
  <c r="D1690" i="73"/>
  <c r="A1668" i="73"/>
  <c r="B1669" i="73"/>
  <c r="C1691" i="73"/>
  <c r="E1690" i="73"/>
  <c r="G1667" i="73"/>
  <c r="H1667" i="73" s="1"/>
  <c r="I1667" i="73"/>
  <c r="D1691" i="73" l="1"/>
  <c r="F1690" i="73"/>
  <c r="C1692" i="73"/>
  <c r="E1691" i="73"/>
  <c r="A1669" i="73"/>
  <c r="B1670" i="73"/>
  <c r="G1668" i="73"/>
  <c r="H1668" i="73" s="1"/>
  <c r="I1668" i="73"/>
  <c r="D1692" i="73" l="1"/>
  <c r="F1691" i="73"/>
  <c r="G1669" i="73"/>
  <c r="H1669" i="73" s="1"/>
  <c r="I1669" i="73"/>
  <c r="C1693" i="73"/>
  <c r="E1692" i="73"/>
  <c r="A1670" i="73"/>
  <c r="B1671" i="73"/>
  <c r="F1692" i="73" l="1"/>
  <c r="D1693" i="73"/>
  <c r="C1694" i="73"/>
  <c r="E1693" i="73"/>
  <c r="G1670" i="73"/>
  <c r="H1670" i="73" s="1"/>
  <c r="I1670" i="73"/>
  <c r="A1671" i="73"/>
  <c r="B1672" i="73"/>
  <c r="F1693" i="73" l="1"/>
  <c r="D1694" i="73"/>
  <c r="A1672" i="73"/>
  <c r="B1673" i="73"/>
  <c r="G1671" i="73"/>
  <c r="H1671" i="73" s="1"/>
  <c r="I1671" i="73"/>
  <c r="C1695" i="73"/>
  <c r="E1694" i="73"/>
  <c r="F1694" i="73" l="1"/>
  <c r="D1695" i="73"/>
  <c r="C1696" i="73"/>
  <c r="E1695" i="73"/>
  <c r="A1673" i="73"/>
  <c r="B1674" i="73"/>
  <c r="G1672" i="73"/>
  <c r="H1672" i="73" s="1"/>
  <c r="I1672" i="73"/>
  <c r="D1696" i="73" l="1"/>
  <c r="F1695" i="73"/>
  <c r="G1673" i="73"/>
  <c r="H1673" i="73" s="1"/>
  <c r="I1673" i="73"/>
  <c r="C1697" i="73"/>
  <c r="E1696" i="73"/>
  <c r="A1674" i="73"/>
  <c r="B1675" i="73"/>
  <c r="F1696" i="73" l="1"/>
  <c r="D1697" i="73"/>
  <c r="C1698" i="73"/>
  <c r="E1697" i="73"/>
  <c r="G1674" i="73"/>
  <c r="H1674" i="73" s="1"/>
  <c r="I1674" i="73"/>
  <c r="A1675" i="73"/>
  <c r="B1676" i="73"/>
  <c r="F1697" i="73" l="1"/>
  <c r="D1698" i="73"/>
  <c r="A1676" i="73"/>
  <c r="B1677" i="73"/>
  <c r="C1699" i="73"/>
  <c r="E1698" i="73"/>
  <c r="G1675" i="73"/>
  <c r="H1675" i="73" s="1"/>
  <c r="I1675" i="73"/>
  <c r="F1698" i="73" l="1"/>
  <c r="D1699" i="73"/>
  <c r="C1700" i="73"/>
  <c r="E1699" i="73"/>
  <c r="A1677" i="73"/>
  <c r="B1678" i="73"/>
  <c r="G1676" i="73"/>
  <c r="H1676" i="73" s="1"/>
  <c r="I1676" i="73"/>
  <c r="D1700" i="73" l="1"/>
  <c r="F1699" i="73"/>
  <c r="G1677" i="73"/>
  <c r="H1677" i="73" s="1"/>
  <c r="I1677" i="73"/>
  <c r="C1701" i="73"/>
  <c r="E1700" i="73"/>
  <c r="A1678" i="73"/>
  <c r="B1679" i="73"/>
  <c r="F1700" i="73" l="1"/>
  <c r="D1701" i="73"/>
  <c r="G1678" i="73"/>
  <c r="H1678" i="73" s="1"/>
  <c r="I1678" i="73"/>
  <c r="C1702" i="73"/>
  <c r="E1701" i="73"/>
  <c r="A1679" i="73"/>
  <c r="B1680" i="73"/>
  <c r="F1701" i="73" l="1"/>
  <c r="D1702" i="73"/>
  <c r="C1703" i="73"/>
  <c r="E1702" i="73"/>
  <c r="G1679" i="73"/>
  <c r="H1679" i="73" s="1"/>
  <c r="I1679" i="73"/>
  <c r="A1680" i="73"/>
  <c r="B1681" i="73"/>
  <c r="D1703" i="73" l="1"/>
  <c r="F1702" i="73"/>
  <c r="A1681" i="73"/>
  <c r="B1682" i="73"/>
  <c r="G1680" i="73"/>
  <c r="H1680" i="73" s="1"/>
  <c r="I1680" i="73"/>
  <c r="C1704" i="73"/>
  <c r="E1703" i="73"/>
  <c r="D1704" i="73" l="1"/>
  <c r="F1703" i="73"/>
  <c r="C1705" i="73"/>
  <c r="E1704" i="73"/>
  <c r="A1682" i="73"/>
  <c r="B1683" i="73"/>
  <c r="G1681" i="73"/>
  <c r="H1681" i="73" s="1"/>
  <c r="I1681" i="73"/>
  <c r="F1704" i="73" l="1"/>
  <c r="D1705" i="73"/>
  <c r="G1682" i="73"/>
  <c r="H1682" i="73" s="1"/>
  <c r="I1682" i="73"/>
  <c r="C1706" i="73"/>
  <c r="E1705" i="73"/>
  <c r="A1683" i="73"/>
  <c r="B1684" i="73"/>
  <c r="F1705" i="73" l="1"/>
  <c r="D1706" i="73"/>
  <c r="G1683" i="73"/>
  <c r="H1683" i="73" s="1"/>
  <c r="I1683" i="73"/>
  <c r="C1707" i="73"/>
  <c r="E1706" i="73"/>
  <c r="A1684" i="73"/>
  <c r="B1685" i="73"/>
  <c r="D1707" i="73" l="1"/>
  <c r="F1706" i="73"/>
  <c r="C1708" i="73"/>
  <c r="E1707" i="73"/>
  <c r="G1684" i="73"/>
  <c r="H1684" i="73" s="1"/>
  <c r="I1684" i="73"/>
  <c r="A1685" i="73"/>
  <c r="B1686" i="73"/>
  <c r="D1708" i="73" l="1"/>
  <c r="F1707" i="73"/>
  <c r="A1686" i="73"/>
  <c r="B1687" i="73"/>
  <c r="G1685" i="73"/>
  <c r="H1685" i="73" s="1"/>
  <c r="I1685" i="73"/>
  <c r="C1709" i="73"/>
  <c r="E1708" i="73"/>
  <c r="F1708" i="73" l="1"/>
  <c r="D1709" i="73"/>
  <c r="C1710" i="73"/>
  <c r="E1709" i="73"/>
  <c r="A1687" i="73"/>
  <c r="B1688" i="73"/>
  <c r="G1686" i="73"/>
  <c r="H1686" i="73" s="1"/>
  <c r="I1686" i="73"/>
  <c r="F1709" i="73" l="1"/>
  <c r="D1710" i="73"/>
  <c r="G1687" i="73"/>
  <c r="H1687" i="73" s="1"/>
  <c r="I1687" i="73"/>
  <c r="C1711" i="73"/>
  <c r="E1710" i="73"/>
  <c r="A1688" i="73"/>
  <c r="B1689" i="73"/>
  <c r="F1710" i="73" l="1"/>
  <c r="D1711" i="73"/>
  <c r="C1712" i="73"/>
  <c r="E1711" i="73"/>
  <c r="A1689" i="73"/>
  <c r="B1690" i="73"/>
  <c r="G1688" i="73"/>
  <c r="H1688" i="73" s="1"/>
  <c r="I1688" i="73"/>
  <c r="D1712" i="73" l="1"/>
  <c r="F1711" i="73"/>
  <c r="G1689" i="73"/>
  <c r="H1689" i="73" s="1"/>
  <c r="I1689" i="73"/>
  <c r="C1713" i="73"/>
  <c r="E1712" i="73"/>
  <c r="A1690" i="73"/>
  <c r="B1691" i="73"/>
  <c r="F1712" i="73" l="1"/>
  <c r="D1713" i="73"/>
  <c r="C1714" i="73"/>
  <c r="E1713" i="73"/>
  <c r="G1690" i="73"/>
  <c r="H1690" i="73" s="1"/>
  <c r="I1690" i="73"/>
  <c r="A1691" i="73"/>
  <c r="B1692" i="73"/>
  <c r="F1713" i="73" l="1"/>
  <c r="D1714" i="73"/>
  <c r="A1692" i="73"/>
  <c r="B1693" i="73"/>
  <c r="G1691" i="73"/>
  <c r="H1691" i="73" s="1"/>
  <c r="I1691" i="73"/>
  <c r="C1715" i="73"/>
  <c r="E1714" i="73"/>
  <c r="F1714" i="73" l="1"/>
  <c r="D1715" i="73"/>
  <c r="C1716" i="73"/>
  <c r="E1715" i="73"/>
  <c r="A1693" i="73"/>
  <c r="B1694" i="73"/>
  <c r="G1692" i="73"/>
  <c r="H1692" i="73" s="1"/>
  <c r="I1692" i="73"/>
  <c r="D1716" i="73" l="1"/>
  <c r="F1715" i="73"/>
  <c r="G1693" i="73"/>
  <c r="H1693" i="73" s="1"/>
  <c r="I1693" i="73"/>
  <c r="C1717" i="73"/>
  <c r="E1716" i="73"/>
  <c r="A1694" i="73"/>
  <c r="B1695" i="73"/>
  <c r="F1716" i="73" l="1"/>
  <c r="D1717" i="73"/>
  <c r="G1694" i="73"/>
  <c r="H1694" i="73" s="1"/>
  <c r="I1694" i="73"/>
  <c r="C1718" i="73"/>
  <c r="E1717" i="73"/>
  <c r="A1695" i="73"/>
  <c r="B1696" i="73"/>
  <c r="F1717" i="73" l="1"/>
  <c r="D1718" i="73"/>
  <c r="G1695" i="73"/>
  <c r="H1695" i="73" s="1"/>
  <c r="I1695" i="73"/>
  <c r="C1719" i="73"/>
  <c r="E1718" i="73"/>
  <c r="A1696" i="73"/>
  <c r="B1697" i="73"/>
  <c r="F1718" i="73" l="1"/>
  <c r="D1719" i="73"/>
  <c r="G1696" i="73"/>
  <c r="H1696" i="73" s="1"/>
  <c r="I1696" i="73"/>
  <c r="C1720" i="73"/>
  <c r="E1719" i="73"/>
  <c r="A1697" i="73"/>
  <c r="B1698" i="73"/>
  <c r="D1720" i="73" l="1"/>
  <c r="F1719" i="73"/>
  <c r="G1697" i="73"/>
  <c r="H1697" i="73" s="1"/>
  <c r="I1697" i="73"/>
  <c r="C1721" i="73"/>
  <c r="E1720" i="73"/>
  <c r="A1698" i="73"/>
  <c r="B1699" i="73"/>
  <c r="F1720" i="73" l="1"/>
  <c r="D1721" i="73"/>
  <c r="C1722" i="73"/>
  <c r="E1721" i="73"/>
  <c r="G1698" i="73"/>
  <c r="H1698" i="73" s="1"/>
  <c r="I1698" i="73"/>
  <c r="A1699" i="73"/>
  <c r="B1700" i="73"/>
  <c r="F1721" i="73" l="1"/>
  <c r="D1722" i="73"/>
  <c r="A1700" i="73"/>
  <c r="B1701" i="73"/>
  <c r="G1699" i="73"/>
  <c r="H1699" i="73" s="1"/>
  <c r="I1699" i="73"/>
  <c r="C1723" i="73"/>
  <c r="E1722" i="73"/>
  <c r="D1723" i="73" l="1"/>
  <c r="F1722" i="73"/>
  <c r="C1724" i="73"/>
  <c r="E1723" i="73"/>
  <c r="A1701" i="73"/>
  <c r="B1702" i="73"/>
  <c r="G1700" i="73"/>
  <c r="H1700" i="73" s="1"/>
  <c r="I1700" i="73"/>
  <c r="D1724" i="73" l="1"/>
  <c r="F1723" i="73"/>
  <c r="G1701" i="73"/>
  <c r="H1701" i="73" s="1"/>
  <c r="I1701" i="73"/>
  <c r="C1725" i="73"/>
  <c r="E1724" i="73"/>
  <c r="A1702" i="73"/>
  <c r="B1703" i="73"/>
  <c r="F1724" i="73" l="1"/>
  <c r="D1725" i="73"/>
  <c r="C1726" i="73"/>
  <c r="E1725" i="73"/>
  <c r="G1702" i="73"/>
  <c r="H1702" i="73" s="1"/>
  <c r="I1702" i="73"/>
  <c r="A1703" i="73"/>
  <c r="B1704" i="73"/>
  <c r="F1725" i="73" l="1"/>
  <c r="D1726" i="73"/>
  <c r="A1704" i="73"/>
  <c r="B1705" i="73"/>
  <c r="G1703" i="73"/>
  <c r="H1703" i="73" s="1"/>
  <c r="I1703" i="73"/>
  <c r="C1727" i="73"/>
  <c r="E1726" i="73"/>
  <c r="F1726" i="73" l="1"/>
  <c r="D1727" i="73"/>
  <c r="C1728" i="73"/>
  <c r="E1727" i="73"/>
  <c r="A1705" i="73"/>
  <c r="B1706" i="73"/>
  <c r="G1704" i="73"/>
  <c r="H1704" i="73" s="1"/>
  <c r="I1704" i="73"/>
  <c r="D1728" i="73" l="1"/>
  <c r="F1727" i="73"/>
  <c r="G1705" i="73"/>
  <c r="H1705" i="73" s="1"/>
  <c r="I1705" i="73"/>
  <c r="C1729" i="73"/>
  <c r="E1728" i="73"/>
  <c r="A1706" i="73"/>
  <c r="B1707" i="73"/>
  <c r="F1728" i="73" l="1"/>
  <c r="D1729" i="73"/>
  <c r="C1730" i="73"/>
  <c r="E1729" i="73"/>
  <c r="G1706" i="73"/>
  <c r="H1706" i="73" s="1"/>
  <c r="I1706" i="73"/>
  <c r="A1707" i="73"/>
  <c r="B1708" i="73"/>
  <c r="F1729" i="73" l="1"/>
  <c r="D1730" i="73"/>
  <c r="G1707" i="73"/>
  <c r="H1707" i="73" s="1"/>
  <c r="I1707" i="73"/>
  <c r="A1708" i="73"/>
  <c r="B1709" i="73"/>
  <c r="C1731" i="73"/>
  <c r="E1730" i="73"/>
  <c r="F1730" i="73" l="1"/>
  <c r="D1731" i="73"/>
  <c r="C1732" i="73"/>
  <c r="E1731" i="73"/>
  <c r="A1709" i="73"/>
  <c r="B1710" i="73"/>
  <c r="G1708" i="73"/>
  <c r="H1708" i="73" s="1"/>
  <c r="I1708" i="73"/>
  <c r="D1732" i="73" l="1"/>
  <c r="F1731" i="73"/>
  <c r="G1709" i="73"/>
  <c r="H1709" i="73" s="1"/>
  <c r="I1709" i="73"/>
  <c r="C1733" i="73"/>
  <c r="E1732" i="73"/>
  <c r="A1710" i="73"/>
  <c r="B1711" i="73"/>
  <c r="F1732" i="73" l="1"/>
  <c r="D1733" i="73"/>
  <c r="G1710" i="73"/>
  <c r="H1710" i="73" s="1"/>
  <c r="I1710" i="73"/>
  <c r="C1734" i="73"/>
  <c r="E1733" i="73"/>
  <c r="A1711" i="73"/>
  <c r="B1712" i="73"/>
  <c r="F1733" i="73" l="1"/>
  <c r="D1734" i="73"/>
  <c r="G1711" i="73"/>
  <c r="H1711" i="73" s="1"/>
  <c r="I1711" i="73"/>
  <c r="C1735" i="73"/>
  <c r="E1734" i="73"/>
  <c r="A1712" i="73"/>
  <c r="B1713" i="73"/>
  <c r="D1735" i="73" l="1"/>
  <c r="F1734" i="73"/>
  <c r="G1712" i="73"/>
  <c r="H1712" i="73" s="1"/>
  <c r="I1712" i="73"/>
  <c r="C1736" i="73"/>
  <c r="E1735" i="73"/>
  <c r="A1713" i="73"/>
  <c r="B1714" i="73"/>
  <c r="D1736" i="73" l="1"/>
  <c r="F1735" i="73"/>
  <c r="C1737" i="73"/>
  <c r="E1736" i="73"/>
  <c r="G1713" i="73"/>
  <c r="H1713" i="73" s="1"/>
  <c r="I1713" i="73"/>
  <c r="A1714" i="73"/>
  <c r="B1715" i="73"/>
  <c r="F1736" i="73" l="1"/>
  <c r="D1737" i="73"/>
  <c r="A1715" i="73"/>
  <c r="B1716" i="73"/>
  <c r="G1714" i="73"/>
  <c r="H1714" i="73" s="1"/>
  <c r="I1714" i="73"/>
  <c r="C1738" i="73"/>
  <c r="E1737" i="73"/>
  <c r="F1737" i="73" l="1"/>
  <c r="D1738" i="73"/>
  <c r="C1739" i="73"/>
  <c r="E1738" i="73"/>
  <c r="A1716" i="73"/>
  <c r="B1717" i="73"/>
  <c r="G1715" i="73"/>
  <c r="H1715" i="73" s="1"/>
  <c r="I1715" i="73"/>
  <c r="D1739" i="73" l="1"/>
  <c r="F1738" i="73"/>
  <c r="G1716" i="73"/>
  <c r="H1716" i="73" s="1"/>
  <c r="I1716" i="73"/>
  <c r="C1740" i="73"/>
  <c r="E1739" i="73"/>
  <c r="A1717" i="73"/>
  <c r="B1718" i="73"/>
  <c r="F1739" i="73" l="1"/>
  <c r="D1740" i="73"/>
  <c r="G1717" i="73"/>
  <c r="H1717" i="73" s="1"/>
  <c r="I1717" i="73"/>
  <c r="C1741" i="73"/>
  <c r="E1740" i="73"/>
  <c r="A1718" i="73"/>
  <c r="B1719" i="73"/>
  <c r="D1741" i="73" l="1"/>
  <c r="F1740" i="73"/>
  <c r="G1718" i="73"/>
  <c r="H1718" i="73" s="1"/>
  <c r="I1718" i="73"/>
  <c r="C1742" i="73"/>
  <c r="E1741" i="73"/>
  <c r="A1719" i="73"/>
  <c r="B1720" i="73"/>
  <c r="F1741" i="73" l="1"/>
  <c r="D1742" i="73"/>
  <c r="G1719" i="73"/>
  <c r="H1719" i="73" s="1"/>
  <c r="I1719" i="73"/>
  <c r="C1743" i="73"/>
  <c r="E1742" i="73"/>
  <c r="A1720" i="73"/>
  <c r="B1721" i="73"/>
  <c r="F1742" i="73" l="1"/>
  <c r="D1743" i="73"/>
  <c r="C1744" i="73"/>
  <c r="E1743" i="73"/>
  <c r="G1720" i="73"/>
  <c r="H1720" i="73" s="1"/>
  <c r="I1720" i="73"/>
  <c r="A1721" i="73"/>
  <c r="B1722" i="73"/>
  <c r="F1743" i="73" l="1"/>
  <c r="D1744" i="73"/>
  <c r="A1722" i="73"/>
  <c r="B1723" i="73"/>
  <c r="G1721" i="73"/>
  <c r="H1721" i="73" s="1"/>
  <c r="I1721" i="73"/>
  <c r="C1745" i="73"/>
  <c r="E1744" i="73"/>
  <c r="D1745" i="73" l="1"/>
  <c r="F1744" i="73"/>
  <c r="C1746" i="73"/>
  <c r="E1745" i="73"/>
  <c r="A1723" i="73"/>
  <c r="B1724" i="73"/>
  <c r="G1722" i="73"/>
  <c r="H1722" i="73" s="1"/>
  <c r="I1722" i="73"/>
  <c r="F1745" i="73" l="1"/>
  <c r="D1746" i="73"/>
  <c r="G1723" i="73"/>
  <c r="H1723" i="73" s="1"/>
  <c r="I1723" i="73"/>
  <c r="C1747" i="73"/>
  <c r="E1746" i="73"/>
  <c r="A1724" i="73"/>
  <c r="B1725" i="73"/>
  <c r="D1747" i="73" l="1"/>
  <c r="F1746" i="73"/>
  <c r="C1748" i="73"/>
  <c r="E1747" i="73"/>
  <c r="G1724" i="73"/>
  <c r="H1724" i="73" s="1"/>
  <c r="I1724" i="73"/>
  <c r="A1725" i="73"/>
  <c r="B1726" i="73"/>
  <c r="D1748" i="73" l="1"/>
  <c r="F1747" i="73"/>
  <c r="A1726" i="73"/>
  <c r="B1727" i="73"/>
  <c r="G1725" i="73"/>
  <c r="H1725" i="73" s="1"/>
  <c r="I1725" i="73"/>
  <c r="C1749" i="73"/>
  <c r="E1748" i="73"/>
  <c r="F1748" i="73" l="1"/>
  <c r="D1749" i="73"/>
  <c r="C1750" i="73"/>
  <c r="E1749" i="73"/>
  <c r="A1727" i="73"/>
  <c r="B1728" i="73"/>
  <c r="G1726" i="73"/>
  <c r="H1726" i="73" s="1"/>
  <c r="I1726" i="73"/>
  <c r="F1749" i="73" l="1"/>
  <c r="D1750" i="73"/>
  <c r="G1727" i="73"/>
  <c r="H1727" i="73" s="1"/>
  <c r="I1727" i="73"/>
  <c r="C1751" i="73"/>
  <c r="E1750" i="73"/>
  <c r="A1728" i="73"/>
  <c r="B1729" i="73"/>
  <c r="D1751" i="73" l="1"/>
  <c r="F1750" i="73"/>
  <c r="C1752" i="73"/>
  <c r="E1751" i="73"/>
  <c r="G1728" i="73"/>
  <c r="H1728" i="73" s="1"/>
  <c r="I1728" i="73"/>
  <c r="A1729" i="73"/>
  <c r="B1730" i="73"/>
  <c r="F1751" i="73" l="1"/>
  <c r="D1752" i="73"/>
  <c r="A1730" i="73"/>
  <c r="B1731" i="73"/>
  <c r="G1729" i="73"/>
  <c r="H1729" i="73" s="1"/>
  <c r="I1729" i="73"/>
  <c r="C1753" i="73"/>
  <c r="E1752" i="73"/>
  <c r="F1752" i="73" l="1"/>
  <c r="D1753" i="73"/>
  <c r="A1731" i="73"/>
  <c r="B1732" i="73"/>
  <c r="C1754" i="73"/>
  <c r="E1753" i="73"/>
  <c r="G1730" i="73"/>
  <c r="H1730" i="73" s="1"/>
  <c r="I1730" i="73"/>
  <c r="F1753" i="73" l="1"/>
  <c r="D1754" i="73"/>
  <c r="C1755" i="73"/>
  <c r="E1754" i="73"/>
  <c r="A1732" i="73"/>
  <c r="B1733" i="73"/>
  <c r="G1731" i="73"/>
  <c r="H1731" i="73" s="1"/>
  <c r="I1731" i="73"/>
  <c r="F1754" i="73" l="1"/>
  <c r="D1755" i="73"/>
  <c r="G1732" i="73"/>
  <c r="H1732" i="73" s="1"/>
  <c r="I1732" i="73"/>
  <c r="C1756" i="73"/>
  <c r="E1755" i="73"/>
  <c r="A1733" i="73"/>
  <c r="B1734" i="73"/>
  <c r="F1755" i="73" l="1"/>
  <c r="D1756" i="73"/>
  <c r="G1733" i="73"/>
  <c r="H1733" i="73" s="1"/>
  <c r="I1733" i="73"/>
  <c r="C1757" i="73"/>
  <c r="E1756" i="73"/>
  <c r="A1734" i="73"/>
  <c r="B1735" i="73"/>
  <c r="F1756" i="73" l="1"/>
  <c r="D1757" i="73"/>
  <c r="G1734" i="73"/>
  <c r="H1734" i="73" s="1"/>
  <c r="I1734" i="73"/>
  <c r="C1758" i="73"/>
  <c r="E1757" i="73"/>
  <c r="A1735" i="73"/>
  <c r="B1736" i="73"/>
  <c r="F1757" i="73" l="1"/>
  <c r="D1758" i="73"/>
  <c r="G1735" i="73"/>
  <c r="H1735" i="73" s="1"/>
  <c r="I1735" i="73"/>
  <c r="C1759" i="73"/>
  <c r="E1758" i="73"/>
  <c r="A1736" i="73"/>
  <c r="B1737" i="73"/>
  <c r="F1758" i="73" l="1"/>
  <c r="D1759" i="73"/>
  <c r="G1736" i="73"/>
  <c r="H1736" i="73" s="1"/>
  <c r="I1736" i="73"/>
  <c r="C1760" i="73"/>
  <c r="E1759" i="73"/>
  <c r="A1737" i="73"/>
  <c r="B1738" i="73"/>
  <c r="F1759" i="73" l="1"/>
  <c r="D1760" i="73"/>
  <c r="C1761" i="73"/>
  <c r="E1760" i="73"/>
  <c r="G1737" i="73"/>
  <c r="H1737" i="73" s="1"/>
  <c r="I1737" i="73"/>
  <c r="A1738" i="73"/>
  <c r="B1739" i="73"/>
  <c r="F1760" i="73" l="1"/>
  <c r="D1761" i="73"/>
  <c r="G1738" i="73"/>
  <c r="H1738" i="73" s="1"/>
  <c r="I1738" i="73"/>
  <c r="C1762" i="73"/>
  <c r="E1761" i="73"/>
  <c r="A1739" i="73"/>
  <c r="B1740" i="73"/>
  <c r="F1761" i="73" l="1"/>
  <c r="D1762" i="73"/>
  <c r="C1763" i="73"/>
  <c r="E1762" i="73"/>
  <c r="G1739" i="73"/>
  <c r="H1739" i="73" s="1"/>
  <c r="I1739" i="73"/>
  <c r="A1740" i="73"/>
  <c r="B1741" i="73"/>
  <c r="F1762" i="73" l="1"/>
  <c r="D1763" i="73"/>
  <c r="G1740" i="73"/>
  <c r="H1740" i="73" s="1"/>
  <c r="I1740" i="73"/>
  <c r="C1764" i="73"/>
  <c r="E1763" i="73"/>
  <c r="A1741" i="73"/>
  <c r="B1742" i="73"/>
  <c r="D1764" i="73" l="1"/>
  <c r="F1763" i="73"/>
  <c r="G1741" i="73"/>
  <c r="H1741" i="73" s="1"/>
  <c r="I1741" i="73"/>
  <c r="C1765" i="73"/>
  <c r="E1764" i="73"/>
  <c r="A1742" i="73"/>
  <c r="B1743" i="73"/>
  <c r="F1764" i="73" l="1"/>
  <c r="D1765" i="73"/>
  <c r="G1742" i="73"/>
  <c r="H1742" i="73" s="1"/>
  <c r="I1742" i="73"/>
  <c r="C1766" i="73"/>
  <c r="E1765" i="73"/>
  <c r="A1743" i="73"/>
  <c r="B1744" i="73"/>
  <c r="F1765" i="73" l="1"/>
  <c r="D1766" i="73"/>
  <c r="G1743" i="73"/>
  <c r="H1743" i="73" s="1"/>
  <c r="I1743" i="73"/>
  <c r="C1767" i="73"/>
  <c r="E1766" i="73"/>
  <c r="A1744" i="73"/>
  <c r="B1745" i="73"/>
  <c r="D1767" i="73" l="1"/>
  <c r="F1766" i="73"/>
  <c r="C1768" i="73"/>
  <c r="E1767" i="73"/>
  <c r="G1744" i="73"/>
  <c r="H1744" i="73" s="1"/>
  <c r="I1744" i="73"/>
  <c r="A1745" i="73"/>
  <c r="B1746" i="73"/>
  <c r="F1767" i="73" l="1"/>
  <c r="D1768" i="73"/>
  <c r="G1745" i="73"/>
  <c r="H1745" i="73" s="1"/>
  <c r="I1745" i="73"/>
  <c r="A1746" i="73"/>
  <c r="B1747" i="73"/>
  <c r="C1769" i="73"/>
  <c r="E1768" i="73"/>
  <c r="F1768" i="73" l="1"/>
  <c r="D1769" i="73"/>
  <c r="A1747" i="73"/>
  <c r="B1748" i="73"/>
  <c r="G1746" i="73"/>
  <c r="H1746" i="73" s="1"/>
  <c r="I1746" i="73"/>
  <c r="C1770" i="73"/>
  <c r="E1769" i="73"/>
  <c r="F1769" i="73" l="1"/>
  <c r="D1770" i="73"/>
  <c r="A1748" i="73"/>
  <c r="B1749" i="73"/>
  <c r="C1771" i="73"/>
  <c r="E1770" i="73"/>
  <c r="G1747" i="73"/>
  <c r="H1747" i="73" s="1"/>
  <c r="I1747" i="73"/>
  <c r="D1771" i="73" l="1"/>
  <c r="F1770" i="73"/>
  <c r="C1772" i="73"/>
  <c r="E1771" i="73"/>
  <c r="A1749" i="73"/>
  <c r="B1750" i="73"/>
  <c r="G1748" i="73"/>
  <c r="H1748" i="73" s="1"/>
  <c r="I1748" i="73"/>
  <c r="D1772" i="73" l="1"/>
  <c r="F1771" i="73"/>
  <c r="G1749" i="73"/>
  <c r="H1749" i="73" s="1"/>
  <c r="I1749" i="73"/>
  <c r="C1773" i="73"/>
  <c r="E1772" i="73"/>
  <c r="A1750" i="73"/>
  <c r="B1751" i="73"/>
  <c r="F1772" i="73" l="1"/>
  <c r="D1773" i="73"/>
  <c r="G1750" i="73"/>
  <c r="H1750" i="73" s="1"/>
  <c r="I1750" i="73"/>
  <c r="C1774" i="73"/>
  <c r="E1773" i="73"/>
  <c r="A1751" i="73"/>
  <c r="B1752" i="73"/>
  <c r="F1773" i="73" l="1"/>
  <c r="D1774" i="73"/>
  <c r="G1751" i="73"/>
  <c r="H1751" i="73" s="1"/>
  <c r="I1751" i="73"/>
  <c r="C1775" i="73"/>
  <c r="E1774" i="73"/>
  <c r="A1752" i="73"/>
  <c r="B1753" i="73"/>
  <c r="F1774" i="73" l="1"/>
  <c r="D1775" i="73"/>
  <c r="G1752" i="73"/>
  <c r="H1752" i="73" s="1"/>
  <c r="I1752" i="73"/>
  <c r="C1776" i="73"/>
  <c r="E1775" i="73"/>
  <c r="A1753" i="73"/>
  <c r="B1754" i="73"/>
  <c r="D1776" i="73" l="1"/>
  <c r="F1775" i="73"/>
  <c r="C1777" i="73"/>
  <c r="E1776" i="73"/>
  <c r="G1753" i="73"/>
  <c r="H1753" i="73" s="1"/>
  <c r="I1753" i="73"/>
  <c r="A1754" i="73"/>
  <c r="B1755" i="73"/>
  <c r="F1776" i="73" l="1"/>
  <c r="D1777" i="73"/>
  <c r="A1755" i="73"/>
  <c r="B1756" i="73"/>
  <c r="G1754" i="73"/>
  <c r="H1754" i="73" s="1"/>
  <c r="I1754" i="73"/>
  <c r="C1778" i="73"/>
  <c r="E1777" i="73"/>
  <c r="F1777" i="73" l="1"/>
  <c r="D1778" i="73"/>
  <c r="A1756" i="73"/>
  <c r="B1757" i="73"/>
  <c r="C1779" i="73"/>
  <c r="E1778" i="73"/>
  <c r="G1755" i="73"/>
  <c r="H1755" i="73" s="1"/>
  <c r="I1755" i="73"/>
  <c r="F1778" i="73" l="1"/>
  <c r="D1779" i="73"/>
  <c r="C1780" i="73"/>
  <c r="E1779" i="73"/>
  <c r="A1757" i="73"/>
  <c r="B1758" i="73"/>
  <c r="G1756" i="73"/>
  <c r="H1756" i="73" s="1"/>
  <c r="I1756" i="73"/>
  <c r="D1780" i="73" l="1"/>
  <c r="F1779" i="73"/>
  <c r="G1757" i="73"/>
  <c r="H1757" i="73" s="1"/>
  <c r="I1757" i="73"/>
  <c r="C1781" i="73"/>
  <c r="E1780" i="73"/>
  <c r="A1758" i="73"/>
  <c r="B1759" i="73"/>
  <c r="F1780" i="73" l="1"/>
  <c r="D1781" i="73"/>
  <c r="G1758" i="73"/>
  <c r="H1758" i="73" s="1"/>
  <c r="I1758" i="73"/>
  <c r="C1782" i="73"/>
  <c r="E1781" i="73"/>
  <c r="A1759" i="73"/>
  <c r="B1760" i="73"/>
  <c r="F1781" i="73" l="1"/>
  <c r="D1782" i="73"/>
  <c r="G1759" i="73"/>
  <c r="H1759" i="73" s="1"/>
  <c r="I1759" i="73"/>
  <c r="C1783" i="73"/>
  <c r="E1782" i="73"/>
  <c r="A1760" i="73"/>
  <c r="B1761" i="73"/>
  <c r="F1782" i="73" l="1"/>
  <c r="D1783" i="73"/>
  <c r="C1784" i="73"/>
  <c r="E1783" i="73"/>
  <c r="G1760" i="73"/>
  <c r="H1760" i="73" s="1"/>
  <c r="I1760" i="73"/>
  <c r="A1761" i="73"/>
  <c r="B1762" i="73"/>
  <c r="D1784" i="73" l="1"/>
  <c r="F1783" i="73"/>
  <c r="A1762" i="73"/>
  <c r="B1763" i="73"/>
  <c r="G1761" i="73"/>
  <c r="H1761" i="73" s="1"/>
  <c r="I1761" i="73"/>
  <c r="C1785" i="73"/>
  <c r="E1784" i="73"/>
  <c r="F1784" i="73" l="1"/>
  <c r="D1785" i="73"/>
  <c r="C1786" i="73"/>
  <c r="E1785" i="73"/>
  <c r="A1763" i="73"/>
  <c r="B1764" i="73"/>
  <c r="G1762" i="73"/>
  <c r="H1762" i="73" s="1"/>
  <c r="I1762" i="73"/>
  <c r="F1785" i="73" l="1"/>
  <c r="D1786" i="73"/>
  <c r="G1763" i="73"/>
  <c r="H1763" i="73" s="1"/>
  <c r="I1763" i="73"/>
  <c r="C1787" i="73"/>
  <c r="E1786" i="73"/>
  <c r="A1764" i="73"/>
  <c r="B1765" i="73"/>
  <c r="D1787" i="73" l="1"/>
  <c r="F1786" i="73"/>
  <c r="C1788" i="73"/>
  <c r="E1787" i="73"/>
  <c r="G1764" i="73"/>
  <c r="H1764" i="73" s="1"/>
  <c r="I1764" i="73"/>
  <c r="A1765" i="73"/>
  <c r="B1766" i="73"/>
  <c r="D1788" i="73" l="1"/>
  <c r="F1787" i="73"/>
  <c r="A1766" i="73"/>
  <c r="B1767" i="73"/>
  <c r="G1765" i="73"/>
  <c r="H1765" i="73" s="1"/>
  <c r="I1765" i="73"/>
  <c r="C1789" i="73"/>
  <c r="E1788" i="73"/>
  <c r="F1788" i="73" l="1"/>
  <c r="D1789" i="73"/>
  <c r="A1767" i="73"/>
  <c r="B1768" i="73"/>
  <c r="C1790" i="73"/>
  <c r="E1789" i="73"/>
  <c r="G1766" i="73"/>
  <c r="H1766" i="73" s="1"/>
  <c r="I1766" i="73"/>
  <c r="F1789" i="73" l="1"/>
  <c r="D1790" i="73"/>
  <c r="C1791" i="73"/>
  <c r="E1790" i="73"/>
  <c r="A1768" i="73"/>
  <c r="B1769" i="73"/>
  <c r="G1767" i="73"/>
  <c r="H1767" i="73" s="1"/>
  <c r="I1767" i="73"/>
  <c r="F1790" i="73" l="1"/>
  <c r="D1791" i="73"/>
  <c r="G1768" i="73"/>
  <c r="H1768" i="73" s="1"/>
  <c r="I1768" i="73"/>
  <c r="C1792" i="73"/>
  <c r="E1791" i="73"/>
  <c r="A1769" i="73"/>
  <c r="B1770" i="73"/>
  <c r="D1792" i="73" l="1"/>
  <c r="F1791" i="73"/>
  <c r="C1793" i="73"/>
  <c r="E1792" i="73"/>
  <c r="G1769" i="73"/>
  <c r="H1769" i="73" s="1"/>
  <c r="I1769" i="73"/>
  <c r="A1770" i="73"/>
  <c r="B1771" i="73"/>
  <c r="F1792" i="73" l="1"/>
  <c r="D1793" i="73"/>
  <c r="G1770" i="73"/>
  <c r="H1770" i="73" s="1"/>
  <c r="I1770" i="73"/>
  <c r="A1771" i="73"/>
  <c r="B1772" i="73"/>
  <c r="C1794" i="73"/>
  <c r="E1793" i="73"/>
  <c r="F1793" i="73" l="1"/>
  <c r="D1794" i="73"/>
  <c r="C1795" i="73"/>
  <c r="E1794" i="73"/>
  <c r="A1772" i="73"/>
  <c r="B1773" i="73"/>
  <c r="G1771" i="73"/>
  <c r="H1771" i="73" s="1"/>
  <c r="I1771" i="73"/>
  <c r="F1794" i="73" l="1"/>
  <c r="D1795" i="73"/>
  <c r="G1772" i="73"/>
  <c r="H1772" i="73" s="1"/>
  <c r="I1772" i="73"/>
  <c r="C1796" i="73"/>
  <c r="E1795" i="73"/>
  <c r="A1773" i="73"/>
  <c r="B1774" i="73"/>
  <c r="D1796" i="73" l="1"/>
  <c r="F1795" i="73"/>
  <c r="G1773" i="73"/>
  <c r="H1773" i="73" s="1"/>
  <c r="I1773" i="73"/>
  <c r="C1797" i="73"/>
  <c r="E1796" i="73"/>
  <c r="A1774" i="73"/>
  <c r="B1775" i="73"/>
  <c r="F1796" i="73" l="1"/>
  <c r="D1797" i="73"/>
  <c r="C1798" i="73"/>
  <c r="E1797" i="73"/>
  <c r="G1774" i="73"/>
  <c r="H1774" i="73" s="1"/>
  <c r="I1774" i="73"/>
  <c r="A1775" i="73"/>
  <c r="B1776" i="73"/>
  <c r="F1797" i="73" l="1"/>
  <c r="D1798" i="73"/>
  <c r="G1775" i="73"/>
  <c r="H1775" i="73" s="1"/>
  <c r="I1775" i="73"/>
  <c r="A1776" i="73"/>
  <c r="B1777" i="73"/>
  <c r="C1799" i="73"/>
  <c r="E1798" i="73"/>
  <c r="D1799" i="73" l="1"/>
  <c r="F1798" i="73"/>
  <c r="C1800" i="73"/>
  <c r="E1799" i="73"/>
  <c r="A1777" i="73"/>
  <c r="B1778" i="73"/>
  <c r="G1776" i="73"/>
  <c r="H1776" i="73" s="1"/>
  <c r="I1776" i="73"/>
  <c r="D1800" i="73" l="1"/>
  <c r="F1799" i="73"/>
  <c r="A1778" i="73"/>
  <c r="B1779" i="73"/>
  <c r="G1777" i="73"/>
  <c r="H1777" i="73" s="1"/>
  <c r="I1777" i="73"/>
  <c r="C1801" i="73"/>
  <c r="E1800" i="73"/>
  <c r="F1800" i="73" l="1"/>
  <c r="D1801" i="73"/>
  <c r="A1779" i="73"/>
  <c r="B1780" i="73"/>
  <c r="C1802" i="73"/>
  <c r="E1801" i="73"/>
  <c r="G1778" i="73"/>
  <c r="H1778" i="73" s="1"/>
  <c r="I1778" i="73"/>
  <c r="F1801" i="73" l="1"/>
  <c r="D1802" i="73"/>
  <c r="C1803" i="73"/>
  <c r="E1802" i="73"/>
  <c r="A1780" i="73"/>
  <c r="B1781" i="73"/>
  <c r="G1779" i="73"/>
  <c r="H1779" i="73" s="1"/>
  <c r="I1779" i="73"/>
  <c r="D1803" i="73" l="1"/>
  <c r="F1802" i="73"/>
  <c r="G1780" i="73"/>
  <c r="H1780" i="73" s="1"/>
  <c r="I1780" i="73"/>
  <c r="C1804" i="73"/>
  <c r="E1803" i="73"/>
  <c r="A1781" i="73"/>
  <c r="B1782" i="73"/>
  <c r="D1804" i="73" l="1"/>
  <c r="F1803" i="73"/>
  <c r="G1781" i="73"/>
  <c r="H1781" i="73" s="1"/>
  <c r="I1781" i="73"/>
  <c r="C1805" i="73"/>
  <c r="E1804" i="73"/>
  <c r="A1782" i="73"/>
  <c r="B1783" i="73"/>
  <c r="F1804" i="73" l="1"/>
  <c r="D1805" i="73"/>
  <c r="G1782" i="73"/>
  <c r="H1782" i="73" s="1"/>
  <c r="I1782" i="73"/>
  <c r="C1806" i="73"/>
  <c r="E1805" i="73"/>
  <c r="A1783" i="73"/>
  <c r="B1784" i="73"/>
  <c r="F1805" i="73" l="1"/>
  <c r="D1806" i="73"/>
  <c r="C1807" i="73"/>
  <c r="E1806" i="73"/>
  <c r="G1783" i="73"/>
  <c r="H1783" i="73" s="1"/>
  <c r="I1783" i="73"/>
  <c r="A1784" i="73"/>
  <c r="B1785" i="73"/>
  <c r="F1806" i="73" l="1"/>
  <c r="D1807" i="73"/>
  <c r="A1785" i="73"/>
  <c r="B1786" i="73"/>
  <c r="G1784" i="73"/>
  <c r="H1784" i="73" s="1"/>
  <c r="I1784" i="73"/>
  <c r="C1808" i="73"/>
  <c r="E1807" i="73"/>
  <c r="D1808" i="73" l="1"/>
  <c r="F1807" i="73"/>
  <c r="C1809" i="73"/>
  <c r="E1808" i="73"/>
  <c r="A1786" i="73"/>
  <c r="B1787" i="73"/>
  <c r="G1785" i="73"/>
  <c r="H1785" i="73" s="1"/>
  <c r="I1785" i="73"/>
  <c r="F1808" i="73" l="1"/>
  <c r="D1809" i="73"/>
  <c r="G1786" i="73"/>
  <c r="H1786" i="73" s="1"/>
  <c r="I1786" i="73"/>
  <c r="C1810" i="73"/>
  <c r="E1809" i="73"/>
  <c r="A1787" i="73"/>
  <c r="B1788" i="73"/>
  <c r="F1809" i="73" l="1"/>
  <c r="D1810" i="73"/>
  <c r="G1787" i="73"/>
  <c r="H1787" i="73" s="1"/>
  <c r="I1787" i="73"/>
  <c r="C1811" i="73"/>
  <c r="E1810" i="73"/>
  <c r="A1788" i="73"/>
  <c r="B1789" i="73"/>
  <c r="F1810" i="73" l="1"/>
  <c r="D1811" i="73"/>
  <c r="G1788" i="73"/>
  <c r="H1788" i="73" s="1"/>
  <c r="I1788" i="73"/>
  <c r="C1812" i="73"/>
  <c r="E1811" i="73"/>
  <c r="A1789" i="73"/>
  <c r="B1790" i="73"/>
  <c r="D1812" i="73" l="1"/>
  <c r="F1811" i="73"/>
  <c r="G1789" i="73"/>
  <c r="H1789" i="73" s="1"/>
  <c r="I1789" i="73"/>
  <c r="C1813" i="73"/>
  <c r="E1812" i="73"/>
  <c r="A1790" i="73"/>
  <c r="B1791" i="73"/>
  <c r="F1812" i="73" l="1"/>
  <c r="D1813" i="73"/>
  <c r="G1790" i="73"/>
  <c r="H1790" i="73" s="1"/>
  <c r="I1790" i="73"/>
  <c r="C1814" i="73"/>
  <c r="E1813" i="73"/>
  <c r="A1791" i="73"/>
  <c r="B1792" i="73"/>
  <c r="F1813" i="73" l="1"/>
  <c r="D1814" i="73"/>
  <c r="G1791" i="73"/>
  <c r="H1791" i="73" s="1"/>
  <c r="I1791" i="73"/>
  <c r="C1815" i="73"/>
  <c r="E1814" i="73"/>
  <c r="A1792" i="73"/>
  <c r="B1793" i="73"/>
  <c r="F1814" i="73" l="1"/>
  <c r="D1815" i="73"/>
  <c r="G1792" i="73"/>
  <c r="H1792" i="73" s="1"/>
  <c r="I1792" i="73"/>
  <c r="C1816" i="73"/>
  <c r="E1815" i="73"/>
  <c r="A1793" i="73"/>
  <c r="B1794" i="73"/>
  <c r="D1816" i="73" l="1"/>
  <c r="F1815" i="73"/>
  <c r="C1817" i="73"/>
  <c r="E1816" i="73"/>
  <c r="A1794" i="73"/>
  <c r="B1795" i="73"/>
  <c r="G1793" i="73"/>
  <c r="H1793" i="73" s="1"/>
  <c r="I1793" i="73"/>
  <c r="F1816" i="73" l="1"/>
  <c r="D1817" i="73"/>
  <c r="G1794" i="73"/>
  <c r="H1794" i="73" s="1"/>
  <c r="I1794" i="73"/>
  <c r="C1818" i="73"/>
  <c r="E1817" i="73"/>
  <c r="A1795" i="73"/>
  <c r="B1796" i="73"/>
  <c r="F1817" i="73" l="1"/>
  <c r="D1818" i="73"/>
  <c r="C1819" i="73"/>
  <c r="E1818" i="73"/>
  <c r="A1796" i="73"/>
  <c r="B1797" i="73"/>
  <c r="G1795" i="73"/>
  <c r="H1795" i="73" s="1"/>
  <c r="I1795" i="73"/>
  <c r="D1819" i="73" l="1"/>
  <c r="F1818" i="73"/>
  <c r="G1796" i="73"/>
  <c r="H1796" i="73" s="1"/>
  <c r="I1796" i="73"/>
  <c r="C1820" i="73"/>
  <c r="E1819" i="73"/>
  <c r="A1797" i="73"/>
  <c r="B1798" i="73"/>
  <c r="D1820" i="73" l="1"/>
  <c r="F1819" i="73"/>
  <c r="G1797" i="73"/>
  <c r="H1797" i="73" s="1"/>
  <c r="I1797" i="73"/>
  <c r="C1821" i="73"/>
  <c r="E1820" i="73"/>
  <c r="A1798" i="73"/>
  <c r="B1799" i="73"/>
  <c r="F1820" i="73" l="1"/>
  <c r="D1821" i="73"/>
  <c r="C1822" i="73"/>
  <c r="E1821" i="73"/>
  <c r="G1798" i="73"/>
  <c r="H1798" i="73" s="1"/>
  <c r="I1798" i="73"/>
  <c r="A1799" i="73"/>
  <c r="B1800" i="73"/>
  <c r="F1821" i="73" l="1"/>
  <c r="D1822" i="73"/>
  <c r="G1799" i="73"/>
  <c r="H1799" i="73" s="1"/>
  <c r="I1799" i="73"/>
  <c r="C1823" i="73"/>
  <c r="E1822" i="73"/>
  <c r="A1800" i="73"/>
  <c r="B1801" i="73"/>
  <c r="F1822" i="73" l="1"/>
  <c r="D1823" i="73"/>
  <c r="C1824" i="73"/>
  <c r="E1823" i="73"/>
  <c r="G1800" i="73"/>
  <c r="H1800" i="73" s="1"/>
  <c r="I1800" i="73"/>
  <c r="A1801" i="73"/>
  <c r="B1802" i="73"/>
  <c r="D1824" i="73" l="1"/>
  <c r="F1823" i="73"/>
  <c r="A1802" i="73"/>
  <c r="B1803" i="73"/>
  <c r="G1801" i="73"/>
  <c r="H1801" i="73" s="1"/>
  <c r="I1801" i="73"/>
  <c r="C1825" i="73"/>
  <c r="E1824" i="73"/>
  <c r="F1824" i="73" l="1"/>
  <c r="D1825" i="73"/>
  <c r="C1826" i="73"/>
  <c r="E1825" i="73"/>
  <c r="A1803" i="73"/>
  <c r="B1804" i="73"/>
  <c r="G1802" i="73"/>
  <c r="H1802" i="73" s="1"/>
  <c r="I1802" i="73"/>
  <c r="F1825" i="73" l="1"/>
  <c r="D1826" i="73"/>
  <c r="G1803" i="73"/>
  <c r="H1803" i="73" s="1"/>
  <c r="I1803" i="73"/>
  <c r="C1827" i="73"/>
  <c r="E1826" i="73"/>
  <c r="A1804" i="73"/>
  <c r="B1805" i="73"/>
  <c r="F1826" i="73" l="1"/>
  <c r="D1827" i="73"/>
  <c r="G1804" i="73"/>
  <c r="H1804" i="73" s="1"/>
  <c r="I1804" i="73"/>
  <c r="C1828" i="73"/>
  <c r="E1827" i="73"/>
  <c r="A1805" i="73"/>
  <c r="B1806" i="73"/>
  <c r="D1828" i="73" l="1"/>
  <c r="F1827" i="73"/>
  <c r="G1805" i="73"/>
  <c r="H1805" i="73" s="1"/>
  <c r="I1805" i="73"/>
  <c r="C1829" i="73"/>
  <c r="E1828" i="73"/>
  <c r="A1806" i="73"/>
  <c r="B1807" i="73"/>
  <c r="F1828" i="73" l="1"/>
  <c r="D1829" i="73"/>
  <c r="C1830" i="73"/>
  <c r="E1829" i="73"/>
  <c r="G1806" i="73"/>
  <c r="H1806" i="73" s="1"/>
  <c r="I1806" i="73"/>
  <c r="A1807" i="73"/>
  <c r="B1808" i="73"/>
  <c r="F1829" i="73" l="1"/>
  <c r="D1830" i="73"/>
  <c r="A1808" i="73"/>
  <c r="B1809" i="73"/>
  <c r="G1807" i="73"/>
  <c r="H1807" i="73" s="1"/>
  <c r="I1807" i="73"/>
  <c r="C1831" i="73"/>
  <c r="E1830" i="73"/>
  <c r="D1831" i="73" l="1"/>
  <c r="F1830" i="73"/>
  <c r="C1832" i="73"/>
  <c r="E1831" i="73"/>
  <c r="A1809" i="73"/>
  <c r="B1810" i="73"/>
  <c r="G1808" i="73"/>
  <c r="H1808" i="73" s="1"/>
  <c r="I1808" i="73"/>
  <c r="D1832" i="73" l="1"/>
  <c r="F1831" i="73"/>
  <c r="G1809" i="73"/>
  <c r="H1809" i="73" s="1"/>
  <c r="I1809" i="73"/>
  <c r="C1833" i="73"/>
  <c r="E1832" i="73"/>
  <c r="A1810" i="73"/>
  <c r="B1811" i="73"/>
  <c r="F1832" i="73" l="1"/>
  <c r="D1833" i="73"/>
  <c r="G1810" i="73"/>
  <c r="H1810" i="73" s="1"/>
  <c r="I1810" i="73"/>
  <c r="C1834" i="73"/>
  <c r="E1833" i="73"/>
  <c r="A1811" i="73"/>
  <c r="B1812" i="73"/>
  <c r="F1833" i="73" l="1"/>
  <c r="D1834" i="73"/>
  <c r="G1811" i="73"/>
  <c r="H1811" i="73" s="1"/>
  <c r="I1811" i="73"/>
  <c r="C1835" i="73"/>
  <c r="E1834" i="73"/>
  <c r="A1812" i="73"/>
  <c r="B1813" i="73"/>
  <c r="D1835" i="73" l="1"/>
  <c r="F1834" i="73"/>
  <c r="G1812" i="73"/>
  <c r="H1812" i="73" s="1"/>
  <c r="I1812" i="73"/>
  <c r="C1836" i="73"/>
  <c r="E1835" i="73"/>
  <c r="A1813" i="73"/>
  <c r="B1814" i="73"/>
  <c r="D1836" i="73" l="1"/>
  <c r="F1835" i="73"/>
  <c r="G1813" i="73"/>
  <c r="H1813" i="73" s="1"/>
  <c r="I1813" i="73"/>
  <c r="C1837" i="73"/>
  <c r="E1836" i="73"/>
  <c r="A1814" i="73"/>
  <c r="B1815" i="73"/>
  <c r="F1836" i="73" l="1"/>
  <c r="D1837" i="73"/>
  <c r="G1814" i="73"/>
  <c r="H1814" i="73" s="1"/>
  <c r="I1814" i="73"/>
  <c r="C1838" i="73"/>
  <c r="E1837" i="73"/>
  <c r="A1815" i="73"/>
  <c r="B1816" i="73"/>
  <c r="F1837" i="73" l="1"/>
  <c r="D1838" i="73"/>
  <c r="C1839" i="73"/>
  <c r="E1838" i="73"/>
  <c r="A1816" i="73"/>
  <c r="B1817" i="73"/>
  <c r="G1815" i="73"/>
  <c r="H1815" i="73" s="1"/>
  <c r="I1815" i="73"/>
  <c r="F1838" i="73" l="1"/>
  <c r="D1839" i="73"/>
  <c r="G1816" i="73"/>
  <c r="H1816" i="73" s="1"/>
  <c r="I1816" i="73"/>
  <c r="C1840" i="73"/>
  <c r="E1839" i="73"/>
  <c r="A1817" i="73"/>
  <c r="B1818" i="73"/>
  <c r="D1840" i="73" l="1"/>
  <c r="F1839" i="73"/>
  <c r="G1817" i="73"/>
  <c r="H1817" i="73" s="1"/>
  <c r="I1817" i="73"/>
  <c r="C1841" i="73"/>
  <c r="E1840" i="73"/>
  <c r="A1818" i="73"/>
  <c r="B1819" i="73"/>
  <c r="F1840" i="73" l="1"/>
  <c r="D1841" i="73"/>
  <c r="G1818" i="73"/>
  <c r="H1818" i="73" s="1"/>
  <c r="I1818" i="73"/>
  <c r="C1842" i="73"/>
  <c r="E1841" i="73"/>
  <c r="A1819" i="73"/>
  <c r="B1820" i="73"/>
  <c r="F1841" i="73" l="1"/>
  <c r="D1842" i="73"/>
  <c r="G1819" i="73"/>
  <c r="H1819" i="73" s="1"/>
  <c r="I1819" i="73"/>
  <c r="C1843" i="73"/>
  <c r="E1842" i="73"/>
  <c r="A1820" i="73"/>
  <c r="B1821" i="73"/>
  <c r="F1842" i="73" l="1"/>
  <c r="D1843" i="73"/>
  <c r="C1844" i="73"/>
  <c r="E1843" i="73"/>
  <c r="G1820" i="73"/>
  <c r="H1820" i="73" s="1"/>
  <c r="I1820" i="73"/>
  <c r="A1821" i="73"/>
  <c r="B1822" i="73"/>
  <c r="D1844" i="73" l="1"/>
  <c r="F1843" i="73"/>
  <c r="G1821" i="73"/>
  <c r="H1821" i="73" s="1"/>
  <c r="I1821" i="73"/>
  <c r="C1845" i="73"/>
  <c r="E1844" i="73"/>
  <c r="A1822" i="73"/>
  <c r="B1823" i="73"/>
  <c r="F1844" i="73" l="1"/>
  <c r="D1845" i="73"/>
  <c r="G1822" i="73"/>
  <c r="H1822" i="73" s="1"/>
  <c r="I1822" i="73"/>
  <c r="C1846" i="73"/>
  <c r="E1845" i="73"/>
  <c r="A1823" i="73"/>
  <c r="B1824" i="73"/>
  <c r="F1845" i="73" l="1"/>
  <c r="D1846" i="73"/>
  <c r="G1823" i="73"/>
  <c r="H1823" i="73" s="1"/>
  <c r="I1823" i="73"/>
  <c r="C1847" i="73"/>
  <c r="E1846" i="73"/>
  <c r="A1824" i="73"/>
  <c r="B1825" i="73"/>
  <c r="F1846" i="73" l="1"/>
  <c r="D1847" i="73"/>
  <c r="C1848" i="73"/>
  <c r="E1847" i="73"/>
  <c r="A1825" i="73"/>
  <c r="B1826" i="73"/>
  <c r="G1824" i="73"/>
  <c r="H1824" i="73" s="1"/>
  <c r="I1824" i="73"/>
  <c r="D1848" i="73" l="1"/>
  <c r="F1847" i="73"/>
  <c r="A1826" i="73"/>
  <c r="B1827" i="73"/>
  <c r="G1825" i="73"/>
  <c r="H1825" i="73" s="1"/>
  <c r="I1825" i="73"/>
  <c r="C1849" i="73"/>
  <c r="E1848" i="73"/>
  <c r="F1848" i="73" l="1"/>
  <c r="D1849" i="73"/>
  <c r="C1850" i="73"/>
  <c r="E1849" i="73"/>
  <c r="A1827" i="73"/>
  <c r="B1828" i="73"/>
  <c r="G1826" i="73"/>
  <c r="H1826" i="73" s="1"/>
  <c r="I1826" i="73"/>
  <c r="F1849" i="73" l="1"/>
  <c r="D1850" i="73"/>
  <c r="G1827" i="73"/>
  <c r="H1827" i="73" s="1"/>
  <c r="I1827" i="73"/>
  <c r="C1851" i="73"/>
  <c r="E1850" i="73"/>
  <c r="A1828" i="73"/>
  <c r="B1829" i="73"/>
  <c r="D1851" i="73" l="1"/>
  <c r="F1850" i="73"/>
  <c r="G1828" i="73"/>
  <c r="H1828" i="73" s="1"/>
  <c r="I1828" i="73"/>
  <c r="C1852" i="73"/>
  <c r="E1851" i="73"/>
  <c r="A1829" i="73"/>
  <c r="B1830" i="73"/>
  <c r="D1852" i="73" l="1"/>
  <c r="F1851" i="73"/>
  <c r="C1853" i="73"/>
  <c r="E1852" i="73"/>
  <c r="G1829" i="73"/>
  <c r="H1829" i="73" s="1"/>
  <c r="I1829" i="73"/>
  <c r="A1830" i="73"/>
  <c r="B1831" i="73"/>
  <c r="F1852" i="73" l="1"/>
  <c r="D1853" i="73"/>
  <c r="A1831" i="73"/>
  <c r="B1832" i="73"/>
  <c r="G1830" i="73"/>
  <c r="H1830" i="73" s="1"/>
  <c r="I1830" i="73"/>
  <c r="C1854" i="73"/>
  <c r="E1853" i="73"/>
  <c r="F1853" i="73" l="1"/>
  <c r="D1854" i="73"/>
  <c r="A1832" i="73"/>
  <c r="B1833" i="73"/>
  <c r="C1855" i="73"/>
  <c r="E1854" i="73"/>
  <c r="G1831" i="73"/>
  <c r="H1831" i="73" s="1"/>
  <c r="I1831" i="73"/>
  <c r="F1854" i="73" l="1"/>
  <c r="D1855" i="73"/>
  <c r="C1856" i="73"/>
  <c r="E1855" i="73"/>
  <c r="A1833" i="73"/>
  <c r="B1834" i="73"/>
  <c r="G1832" i="73"/>
  <c r="H1832" i="73" s="1"/>
  <c r="I1832" i="73"/>
  <c r="D1856" i="73" l="1"/>
  <c r="F1855" i="73"/>
  <c r="G1833" i="73"/>
  <c r="H1833" i="73" s="1"/>
  <c r="I1833" i="73"/>
  <c r="C1857" i="73"/>
  <c r="E1856" i="73"/>
  <c r="A1834" i="73"/>
  <c r="B1835" i="73"/>
  <c r="F1856" i="73" l="1"/>
  <c r="D1857" i="73"/>
  <c r="C1858" i="73"/>
  <c r="E1857" i="73"/>
  <c r="A1835" i="73"/>
  <c r="B1836" i="73"/>
  <c r="G1834" i="73"/>
  <c r="H1834" i="73" s="1"/>
  <c r="I1834" i="73"/>
  <c r="F1857" i="73" l="1"/>
  <c r="D1858" i="73"/>
  <c r="G1835" i="73"/>
  <c r="H1835" i="73" s="1"/>
  <c r="I1835" i="73"/>
  <c r="C1859" i="73"/>
  <c r="E1858" i="73"/>
  <c r="A1836" i="73"/>
  <c r="B1837" i="73"/>
  <c r="F1858" i="73" l="1"/>
  <c r="D1859" i="73"/>
  <c r="C1860" i="73"/>
  <c r="E1859" i="73"/>
  <c r="G1836" i="73"/>
  <c r="H1836" i="73" s="1"/>
  <c r="I1836" i="73"/>
  <c r="A1837" i="73"/>
  <c r="B1838" i="73"/>
  <c r="D1860" i="73" l="1"/>
  <c r="F1859" i="73"/>
  <c r="G1837" i="73"/>
  <c r="H1837" i="73" s="1"/>
  <c r="I1837" i="73"/>
  <c r="A1838" i="73"/>
  <c r="B1839" i="73"/>
  <c r="C1861" i="73"/>
  <c r="E1860" i="73"/>
  <c r="F1860" i="73" l="1"/>
  <c r="D1861" i="73"/>
  <c r="A1839" i="73"/>
  <c r="B1840" i="73"/>
  <c r="G1838" i="73"/>
  <c r="H1838" i="73" s="1"/>
  <c r="I1838" i="73"/>
  <c r="C1862" i="73"/>
  <c r="E1861" i="73"/>
  <c r="F1861" i="73" l="1"/>
  <c r="D1862" i="73"/>
  <c r="A1840" i="73"/>
  <c r="B1841" i="73"/>
  <c r="C1863" i="73"/>
  <c r="E1862" i="73"/>
  <c r="G1839" i="73"/>
  <c r="H1839" i="73" s="1"/>
  <c r="I1839" i="73"/>
  <c r="D1863" i="73" l="1"/>
  <c r="F1862" i="73"/>
  <c r="C1864" i="73"/>
  <c r="E1863" i="73"/>
  <c r="A1841" i="73"/>
  <c r="B1842" i="73"/>
  <c r="G1840" i="73"/>
  <c r="H1840" i="73" s="1"/>
  <c r="I1840" i="73"/>
  <c r="D1864" i="73" l="1"/>
  <c r="F1863" i="73"/>
  <c r="G1841" i="73"/>
  <c r="H1841" i="73" s="1"/>
  <c r="I1841" i="73"/>
  <c r="C1865" i="73"/>
  <c r="E1864" i="73"/>
  <c r="A1842" i="73"/>
  <c r="B1843" i="73"/>
  <c r="F1864" i="73" l="1"/>
  <c r="D1865" i="73"/>
  <c r="G1842" i="73"/>
  <c r="H1842" i="73" s="1"/>
  <c r="I1842" i="73"/>
  <c r="C1866" i="73"/>
  <c r="E1865" i="73"/>
  <c r="A1843" i="73"/>
  <c r="B1844" i="73"/>
  <c r="F1865" i="73" l="1"/>
  <c r="D1866" i="73"/>
  <c r="G1843" i="73"/>
  <c r="H1843" i="73" s="1"/>
  <c r="I1843" i="73"/>
  <c r="C1867" i="73"/>
  <c r="E1866" i="73"/>
  <c r="A1844" i="73"/>
  <c r="B1845" i="73"/>
  <c r="D1867" i="73" l="1"/>
  <c r="F1866" i="73"/>
  <c r="C1868" i="73"/>
  <c r="E1867" i="73"/>
  <c r="G1844" i="73"/>
  <c r="H1844" i="73" s="1"/>
  <c r="I1844" i="73"/>
  <c r="A1845" i="73"/>
  <c r="B1846" i="73"/>
  <c r="D1868" i="73" l="1"/>
  <c r="F1867" i="73"/>
  <c r="G1845" i="73"/>
  <c r="H1845" i="73" s="1"/>
  <c r="I1845" i="73"/>
  <c r="C1869" i="73"/>
  <c r="E1868" i="73"/>
  <c r="A1846" i="73"/>
  <c r="B1847" i="73"/>
  <c r="F1868" i="73" l="1"/>
  <c r="D1869" i="73"/>
  <c r="G1846" i="73"/>
  <c r="H1846" i="73" s="1"/>
  <c r="I1846" i="73"/>
  <c r="C1870" i="73"/>
  <c r="E1869" i="73"/>
  <c r="A1847" i="73"/>
  <c r="B1848" i="73"/>
  <c r="F1869" i="73" l="1"/>
  <c r="D1870" i="73"/>
  <c r="G1847" i="73"/>
  <c r="H1847" i="73" s="1"/>
  <c r="I1847" i="73"/>
  <c r="C1871" i="73"/>
  <c r="E1870" i="73"/>
  <c r="A1848" i="73"/>
  <c r="B1849" i="73"/>
  <c r="F1870" i="73" l="1"/>
  <c r="D1871" i="73"/>
  <c r="G1848" i="73"/>
  <c r="H1848" i="73" s="1"/>
  <c r="I1848" i="73"/>
  <c r="C1872" i="73"/>
  <c r="E1871" i="73"/>
  <c r="A1849" i="73"/>
  <c r="B1850" i="73"/>
  <c r="D1872" i="73" l="1"/>
  <c r="F1871" i="73"/>
  <c r="G1849" i="73"/>
  <c r="H1849" i="73" s="1"/>
  <c r="I1849" i="73"/>
  <c r="C1873" i="73"/>
  <c r="E1872" i="73"/>
  <c r="A1850" i="73"/>
  <c r="B1851" i="73"/>
  <c r="F1872" i="73" l="1"/>
  <c r="D1873" i="73"/>
  <c r="G1850" i="73"/>
  <c r="H1850" i="73" s="1"/>
  <c r="I1850" i="73"/>
  <c r="C1874" i="73"/>
  <c r="E1873" i="73"/>
  <c r="A1851" i="73"/>
  <c r="B1852" i="73"/>
  <c r="F1873" i="73" l="1"/>
  <c r="D1874" i="73"/>
  <c r="C1875" i="73"/>
  <c r="E1874" i="73"/>
  <c r="G1851" i="73"/>
  <c r="H1851" i="73" s="1"/>
  <c r="I1851" i="73"/>
  <c r="A1852" i="73"/>
  <c r="B1853" i="73"/>
  <c r="F1874" i="73" l="1"/>
  <c r="D1875" i="73"/>
  <c r="A1853" i="73"/>
  <c r="B1854" i="73"/>
  <c r="G1852" i="73"/>
  <c r="H1852" i="73" s="1"/>
  <c r="I1852" i="73"/>
  <c r="C1876" i="73"/>
  <c r="E1875" i="73"/>
  <c r="D1876" i="73" l="1"/>
  <c r="F1875" i="73"/>
  <c r="A1854" i="73"/>
  <c r="B1855" i="73"/>
  <c r="C1877" i="73"/>
  <c r="E1876" i="73"/>
  <c r="G1853" i="73"/>
  <c r="H1853" i="73" s="1"/>
  <c r="I1853" i="73"/>
  <c r="F1876" i="73" l="1"/>
  <c r="D1877" i="73"/>
  <c r="C1878" i="73"/>
  <c r="E1877" i="73"/>
  <c r="A1855" i="73"/>
  <c r="B1856" i="73"/>
  <c r="G1854" i="73"/>
  <c r="H1854" i="73" s="1"/>
  <c r="I1854" i="73"/>
  <c r="F1877" i="73" l="1"/>
  <c r="D1878" i="73"/>
  <c r="G1855" i="73"/>
  <c r="H1855" i="73" s="1"/>
  <c r="I1855" i="73"/>
  <c r="C1879" i="73"/>
  <c r="E1878" i="73"/>
  <c r="A1856" i="73"/>
  <c r="B1857" i="73"/>
  <c r="F1878" i="73" l="1"/>
  <c r="D1879" i="73"/>
  <c r="G1856" i="73"/>
  <c r="H1856" i="73" s="1"/>
  <c r="I1856" i="73"/>
  <c r="C1880" i="73"/>
  <c r="E1879" i="73"/>
  <c r="A1857" i="73"/>
  <c r="B1858" i="73"/>
  <c r="D1880" i="73" l="1"/>
  <c r="F1879" i="73"/>
  <c r="C1881" i="73"/>
  <c r="E1880" i="73"/>
  <c r="G1857" i="73"/>
  <c r="H1857" i="73" s="1"/>
  <c r="I1857" i="73"/>
  <c r="A1858" i="73"/>
  <c r="B1859" i="73"/>
  <c r="F1880" i="73" l="1"/>
  <c r="D1881" i="73"/>
  <c r="G1858" i="73"/>
  <c r="H1858" i="73" s="1"/>
  <c r="I1858" i="73"/>
  <c r="C1882" i="73"/>
  <c r="E1881" i="73"/>
  <c r="A1859" i="73"/>
  <c r="B1860" i="73"/>
  <c r="F1881" i="73" l="1"/>
  <c r="D1882" i="73"/>
  <c r="G1859" i="73"/>
  <c r="H1859" i="73" s="1"/>
  <c r="I1859" i="73"/>
  <c r="C1883" i="73"/>
  <c r="E1882" i="73"/>
  <c r="A1860" i="73"/>
  <c r="B1861" i="73"/>
  <c r="D1883" i="73" l="1"/>
  <c r="F1882" i="73"/>
  <c r="G1860" i="73"/>
  <c r="H1860" i="73" s="1"/>
  <c r="I1860" i="73"/>
  <c r="C1884" i="73"/>
  <c r="E1883" i="73"/>
  <c r="A1861" i="73"/>
  <c r="B1862" i="73"/>
  <c r="D1884" i="73" l="1"/>
  <c r="F1883" i="73"/>
  <c r="G1861" i="73"/>
  <c r="H1861" i="73" s="1"/>
  <c r="I1861" i="73"/>
  <c r="C1885" i="73"/>
  <c r="E1884" i="73"/>
  <c r="A1862" i="73"/>
  <c r="B1863" i="73"/>
  <c r="F1884" i="73" l="1"/>
  <c r="D1885" i="73"/>
  <c r="C1886" i="73"/>
  <c r="E1885" i="73"/>
  <c r="A1863" i="73"/>
  <c r="B1864" i="73"/>
  <c r="G1862" i="73"/>
  <c r="H1862" i="73" s="1"/>
  <c r="I1862" i="73"/>
  <c r="F1885" i="73" l="1"/>
  <c r="D1886" i="73"/>
  <c r="A1864" i="73"/>
  <c r="B1865" i="73"/>
  <c r="G1863" i="73"/>
  <c r="H1863" i="73" s="1"/>
  <c r="I1863" i="73"/>
  <c r="C1887" i="73"/>
  <c r="E1886" i="73"/>
  <c r="F1886" i="73" l="1"/>
  <c r="D1887" i="73"/>
  <c r="C1888" i="73"/>
  <c r="E1887" i="73"/>
  <c r="A1865" i="73"/>
  <c r="B1866" i="73"/>
  <c r="G1864" i="73"/>
  <c r="H1864" i="73" s="1"/>
  <c r="I1864" i="73"/>
  <c r="D1888" i="73" l="1"/>
  <c r="F1887" i="73"/>
  <c r="G1865" i="73"/>
  <c r="H1865" i="73" s="1"/>
  <c r="I1865" i="73"/>
  <c r="C1889" i="73"/>
  <c r="E1888" i="73"/>
  <c r="A1866" i="73"/>
  <c r="B1867" i="73"/>
  <c r="F1888" i="73" l="1"/>
  <c r="D1889" i="73"/>
  <c r="C1890" i="73"/>
  <c r="E1889" i="73"/>
  <c r="G1866" i="73"/>
  <c r="H1866" i="73" s="1"/>
  <c r="I1866" i="73"/>
  <c r="A1867" i="73"/>
  <c r="B1868" i="73"/>
  <c r="F1889" i="73" l="1"/>
  <c r="D1890" i="73"/>
  <c r="A1868" i="73"/>
  <c r="B1869" i="73"/>
  <c r="G1867" i="73"/>
  <c r="H1867" i="73" s="1"/>
  <c r="I1867" i="73"/>
  <c r="C1891" i="73"/>
  <c r="E1890" i="73"/>
  <c r="F1890" i="73" l="1"/>
  <c r="D1891" i="73"/>
  <c r="C1892" i="73"/>
  <c r="E1891" i="73"/>
  <c r="A1869" i="73"/>
  <c r="B1870" i="73"/>
  <c r="G1868" i="73"/>
  <c r="H1868" i="73" s="1"/>
  <c r="I1868" i="73"/>
  <c r="D1892" i="73" l="1"/>
  <c r="F1891" i="73"/>
  <c r="G1869" i="73"/>
  <c r="H1869" i="73" s="1"/>
  <c r="I1869" i="73"/>
  <c r="C1893" i="73"/>
  <c r="E1892" i="73"/>
  <c r="A1870" i="73"/>
  <c r="B1871" i="73"/>
  <c r="F1892" i="73" l="1"/>
  <c r="D1893" i="73"/>
  <c r="G1870" i="73"/>
  <c r="H1870" i="73" s="1"/>
  <c r="I1870" i="73"/>
  <c r="C1894" i="73"/>
  <c r="E1893" i="73"/>
  <c r="A1871" i="73"/>
  <c r="B1872" i="73"/>
  <c r="F1893" i="73" l="1"/>
  <c r="D1894" i="73"/>
  <c r="C1895" i="73"/>
  <c r="E1894" i="73"/>
  <c r="G1871" i="73"/>
  <c r="H1871" i="73" s="1"/>
  <c r="I1871" i="73"/>
  <c r="A1872" i="73"/>
  <c r="B1873" i="73"/>
  <c r="D1895" i="73" l="1"/>
  <c r="F1894" i="73"/>
  <c r="G1872" i="73"/>
  <c r="H1872" i="73" s="1"/>
  <c r="I1872" i="73"/>
  <c r="A1873" i="73"/>
  <c r="B1874" i="73"/>
  <c r="C1896" i="73"/>
  <c r="E1895" i="73"/>
  <c r="D1896" i="73" l="1"/>
  <c r="F1895" i="73"/>
  <c r="A1874" i="73"/>
  <c r="B1875" i="73"/>
  <c r="G1873" i="73"/>
  <c r="H1873" i="73" s="1"/>
  <c r="I1873" i="73"/>
  <c r="C1897" i="73"/>
  <c r="E1896" i="73"/>
  <c r="F1896" i="73" l="1"/>
  <c r="D1897" i="73"/>
  <c r="C1898" i="73"/>
  <c r="E1897" i="73"/>
  <c r="A1875" i="73"/>
  <c r="B1876" i="73"/>
  <c r="G1874" i="73"/>
  <c r="H1874" i="73" s="1"/>
  <c r="I1874" i="73"/>
  <c r="F1897" i="73" l="1"/>
  <c r="D1898" i="73"/>
  <c r="G1875" i="73"/>
  <c r="H1875" i="73" s="1"/>
  <c r="I1875" i="73"/>
  <c r="C1899" i="73"/>
  <c r="E1898" i="73"/>
  <c r="A1876" i="73"/>
  <c r="B1877" i="73"/>
  <c r="D1899" i="73" l="1"/>
  <c r="F1898" i="73"/>
  <c r="C1900" i="73"/>
  <c r="E1899" i="73"/>
  <c r="A1877" i="73"/>
  <c r="B1878" i="73"/>
  <c r="G1876" i="73"/>
  <c r="H1876" i="73" s="1"/>
  <c r="I1876" i="73"/>
  <c r="D1900" i="73" l="1"/>
  <c r="F1899" i="73"/>
  <c r="A1878" i="73"/>
  <c r="B1879" i="73"/>
  <c r="G1877" i="73"/>
  <c r="H1877" i="73" s="1"/>
  <c r="I1877" i="73"/>
  <c r="C1901" i="73"/>
  <c r="E1900" i="73"/>
  <c r="F1900" i="73" l="1"/>
  <c r="D1901" i="73"/>
  <c r="C1902" i="73"/>
  <c r="E1901" i="73"/>
  <c r="A1879" i="73"/>
  <c r="B1880" i="73"/>
  <c r="G1878" i="73"/>
  <c r="H1878" i="73" s="1"/>
  <c r="I1878" i="73"/>
  <c r="F1901" i="73" l="1"/>
  <c r="D1902" i="73"/>
  <c r="G1879" i="73"/>
  <c r="H1879" i="73" s="1"/>
  <c r="I1879" i="73"/>
  <c r="C1903" i="73"/>
  <c r="E1902" i="73"/>
  <c r="A1880" i="73"/>
  <c r="B1881" i="73"/>
  <c r="F1902" i="73" l="1"/>
  <c r="D1903" i="73"/>
  <c r="C1904" i="73"/>
  <c r="E1903" i="73"/>
  <c r="A1881" i="73"/>
  <c r="B1882" i="73"/>
  <c r="G1880" i="73"/>
  <c r="H1880" i="73" s="1"/>
  <c r="I1880" i="73"/>
  <c r="D1904" i="73" l="1"/>
  <c r="F1903" i="73"/>
  <c r="G1881" i="73"/>
  <c r="H1881" i="73" s="1"/>
  <c r="I1881" i="73"/>
  <c r="C1905" i="73"/>
  <c r="E1904" i="73"/>
  <c r="A1882" i="73"/>
  <c r="B1883" i="73"/>
  <c r="F1904" i="73" l="1"/>
  <c r="D1905" i="73"/>
  <c r="G1882" i="73"/>
  <c r="H1882" i="73" s="1"/>
  <c r="I1882" i="73"/>
  <c r="C1906" i="73"/>
  <c r="E1905" i="73"/>
  <c r="A1883" i="73"/>
  <c r="B1884" i="73"/>
  <c r="F1905" i="73" l="1"/>
  <c r="D1906" i="73"/>
  <c r="G1883" i="73"/>
  <c r="H1883" i="73" s="1"/>
  <c r="I1883" i="73"/>
  <c r="C1907" i="73"/>
  <c r="E1906" i="73"/>
  <c r="A1884" i="73"/>
  <c r="B1885" i="73"/>
  <c r="F1906" i="73" l="1"/>
  <c r="D1907" i="73"/>
  <c r="G1884" i="73"/>
  <c r="H1884" i="73" s="1"/>
  <c r="I1884" i="73"/>
  <c r="C1908" i="73"/>
  <c r="E1907" i="73"/>
  <c r="A1885" i="73"/>
  <c r="B1886" i="73"/>
  <c r="D1908" i="73" l="1"/>
  <c r="F1907" i="73"/>
  <c r="G1885" i="73"/>
  <c r="H1885" i="73" s="1"/>
  <c r="I1885" i="73"/>
  <c r="C1909" i="73"/>
  <c r="E1908" i="73"/>
  <c r="A1886" i="73"/>
  <c r="B1887" i="73"/>
  <c r="F1908" i="73" l="1"/>
  <c r="D1909" i="73"/>
  <c r="G1886" i="73"/>
  <c r="H1886" i="73" s="1"/>
  <c r="I1886" i="73"/>
  <c r="C1910" i="73"/>
  <c r="E1909" i="73"/>
  <c r="A1887" i="73"/>
  <c r="B1888" i="73"/>
  <c r="F1909" i="73" l="1"/>
  <c r="D1910" i="73"/>
  <c r="G1887" i="73"/>
  <c r="H1887" i="73" s="1"/>
  <c r="I1887" i="73"/>
  <c r="C1911" i="73"/>
  <c r="E1910" i="73"/>
  <c r="A1888" i="73"/>
  <c r="B1889" i="73"/>
  <c r="F1910" i="73" l="1"/>
  <c r="D1911" i="73"/>
  <c r="C1912" i="73"/>
  <c r="E1911" i="73"/>
  <c r="G1888" i="73"/>
  <c r="H1888" i="73" s="1"/>
  <c r="I1888" i="73"/>
  <c r="A1889" i="73"/>
  <c r="B1890" i="73"/>
  <c r="D1912" i="73" l="1"/>
  <c r="F1911" i="73"/>
  <c r="A1890" i="73"/>
  <c r="B1891" i="73"/>
  <c r="G1889" i="73"/>
  <c r="H1889" i="73" s="1"/>
  <c r="I1889" i="73"/>
  <c r="C1913" i="73"/>
  <c r="E1912" i="73"/>
  <c r="F1912" i="73" l="1"/>
  <c r="D1913" i="73"/>
  <c r="A1891" i="73"/>
  <c r="B1892" i="73"/>
  <c r="C1914" i="73"/>
  <c r="E1913" i="73"/>
  <c r="G1890" i="73"/>
  <c r="H1890" i="73" s="1"/>
  <c r="I1890" i="73"/>
  <c r="F1913" i="73" l="1"/>
  <c r="D1914" i="73"/>
  <c r="C1915" i="73"/>
  <c r="E1914" i="73"/>
  <c r="A1892" i="73"/>
  <c r="B1893" i="73"/>
  <c r="G1891" i="73"/>
  <c r="H1891" i="73" s="1"/>
  <c r="I1891" i="73"/>
  <c r="D1915" i="73" l="1"/>
  <c r="F1914" i="73"/>
  <c r="G1892" i="73"/>
  <c r="H1892" i="73" s="1"/>
  <c r="I1892" i="73"/>
  <c r="C1916" i="73"/>
  <c r="E1915" i="73"/>
  <c r="A1893" i="73"/>
  <c r="B1894" i="73"/>
  <c r="D1916" i="73" l="1"/>
  <c r="F1915" i="73"/>
  <c r="G1893" i="73"/>
  <c r="H1893" i="73" s="1"/>
  <c r="I1893" i="73"/>
  <c r="C1917" i="73"/>
  <c r="E1916" i="73"/>
  <c r="A1894" i="73"/>
  <c r="B1895" i="73"/>
  <c r="F1916" i="73" l="1"/>
  <c r="D1917" i="73"/>
  <c r="G1894" i="73"/>
  <c r="H1894" i="73" s="1"/>
  <c r="I1894" i="73"/>
  <c r="C1918" i="73"/>
  <c r="E1917" i="73"/>
  <c r="A1895" i="73"/>
  <c r="B1896" i="73"/>
  <c r="F1917" i="73" l="1"/>
  <c r="D1918" i="73"/>
  <c r="G1895" i="73"/>
  <c r="H1895" i="73" s="1"/>
  <c r="I1895" i="73"/>
  <c r="C1919" i="73"/>
  <c r="E1918" i="73"/>
  <c r="A1896" i="73"/>
  <c r="B1897" i="73"/>
  <c r="F1918" i="73" l="1"/>
  <c r="D1919" i="73"/>
  <c r="C1920" i="73"/>
  <c r="E1919" i="73"/>
  <c r="G1896" i="73"/>
  <c r="H1896" i="73" s="1"/>
  <c r="I1896" i="73"/>
  <c r="A1897" i="73"/>
  <c r="B1898" i="73"/>
  <c r="D1920" i="73" l="1"/>
  <c r="F1919" i="73"/>
  <c r="G1897" i="73"/>
  <c r="H1897" i="73" s="1"/>
  <c r="I1897" i="73"/>
  <c r="A1898" i="73"/>
  <c r="B1899" i="73"/>
  <c r="C1921" i="73"/>
  <c r="E1920" i="73"/>
  <c r="F1920" i="73" l="1"/>
  <c r="D1921" i="73"/>
  <c r="A1899" i="73"/>
  <c r="B1900" i="73"/>
  <c r="G1898" i="73"/>
  <c r="H1898" i="73" s="1"/>
  <c r="I1898" i="73"/>
  <c r="C1922" i="73"/>
  <c r="E1921" i="73"/>
  <c r="F1921" i="73" l="1"/>
  <c r="D1922" i="73"/>
  <c r="A1900" i="73"/>
  <c r="B1901" i="73"/>
  <c r="C1923" i="73"/>
  <c r="E1922" i="73"/>
  <c r="G1899" i="73"/>
  <c r="H1899" i="73" s="1"/>
  <c r="I1899" i="73"/>
  <c r="F1922" i="73" l="1"/>
  <c r="D1923" i="73"/>
  <c r="C1924" i="73"/>
  <c r="E1923" i="73"/>
  <c r="A1901" i="73"/>
  <c r="B1902" i="73"/>
  <c r="G1900" i="73"/>
  <c r="H1900" i="73" s="1"/>
  <c r="I1900" i="73"/>
  <c r="D1924" i="73" l="1"/>
  <c r="F1923" i="73"/>
  <c r="G1901" i="73"/>
  <c r="H1901" i="73" s="1"/>
  <c r="I1901" i="73"/>
  <c r="C1925" i="73"/>
  <c r="E1924" i="73"/>
  <c r="A1902" i="73"/>
  <c r="B1903" i="73"/>
  <c r="F1924" i="73" l="1"/>
  <c r="D1925" i="73"/>
  <c r="G1902" i="73"/>
  <c r="H1902" i="73" s="1"/>
  <c r="I1902" i="73"/>
  <c r="C1926" i="73"/>
  <c r="E1925" i="73"/>
  <c r="A1903" i="73"/>
  <c r="B1904" i="73"/>
  <c r="F1925" i="73" l="1"/>
  <c r="D1926" i="73"/>
  <c r="G1903" i="73"/>
  <c r="H1903" i="73" s="1"/>
  <c r="I1903" i="73"/>
  <c r="C1927" i="73"/>
  <c r="E1926" i="73"/>
  <c r="A1904" i="73"/>
  <c r="B1905" i="73"/>
  <c r="D1927" i="73" l="1"/>
  <c r="F1926" i="73"/>
  <c r="G1904" i="73"/>
  <c r="H1904" i="73" s="1"/>
  <c r="I1904" i="73"/>
  <c r="C1928" i="73"/>
  <c r="E1927" i="73"/>
  <c r="A1905" i="73"/>
  <c r="B1906" i="73"/>
  <c r="D1928" i="73" l="1"/>
  <c r="F1927" i="73"/>
  <c r="G1905" i="73"/>
  <c r="H1905" i="73" s="1"/>
  <c r="I1905" i="73"/>
  <c r="C1929" i="73"/>
  <c r="E1928" i="73"/>
  <c r="A1906" i="73"/>
  <c r="B1907" i="73"/>
  <c r="F1928" i="73" l="1"/>
  <c r="D1929" i="73"/>
  <c r="G1906" i="73"/>
  <c r="H1906" i="73" s="1"/>
  <c r="I1906" i="73"/>
  <c r="C1930" i="73"/>
  <c r="E1929" i="73"/>
  <c r="A1907" i="73"/>
  <c r="B1908" i="73"/>
  <c r="F1929" i="73" l="1"/>
  <c r="D1930" i="73"/>
  <c r="C1931" i="73"/>
  <c r="E1930" i="73"/>
  <c r="G1907" i="73"/>
  <c r="H1907" i="73" s="1"/>
  <c r="I1907" i="73"/>
  <c r="A1908" i="73"/>
  <c r="B1909" i="73"/>
  <c r="D1931" i="73" l="1"/>
  <c r="F1930" i="73"/>
  <c r="G1908" i="73"/>
  <c r="H1908" i="73" s="1"/>
  <c r="I1908" i="73"/>
  <c r="C1932" i="73"/>
  <c r="E1931" i="73"/>
  <c r="A1909" i="73"/>
  <c r="B1910" i="73"/>
  <c r="D1932" i="73" l="1"/>
  <c r="F1931" i="73"/>
  <c r="G1909" i="73"/>
  <c r="H1909" i="73" s="1"/>
  <c r="I1909" i="73"/>
  <c r="C1933" i="73"/>
  <c r="E1932" i="73"/>
  <c r="A1910" i="73"/>
  <c r="B1911" i="73"/>
  <c r="F1932" i="73" l="1"/>
  <c r="D1933" i="73"/>
  <c r="C1934" i="73"/>
  <c r="E1933" i="73"/>
  <c r="A1911" i="73"/>
  <c r="B1912" i="73"/>
  <c r="G1910" i="73"/>
  <c r="H1910" i="73" s="1"/>
  <c r="I1910" i="73"/>
  <c r="F1933" i="73" l="1"/>
  <c r="D1934" i="73"/>
  <c r="G1911" i="73"/>
  <c r="H1911" i="73" s="1"/>
  <c r="I1911" i="73"/>
  <c r="C1935" i="73"/>
  <c r="E1934" i="73"/>
  <c r="A1912" i="73"/>
  <c r="B1913" i="73"/>
  <c r="F1934" i="73" l="1"/>
  <c r="D1935" i="73"/>
  <c r="G1912" i="73"/>
  <c r="H1912" i="73" s="1"/>
  <c r="I1912" i="73"/>
  <c r="C1936" i="73"/>
  <c r="E1935" i="73"/>
  <c r="A1913" i="73"/>
  <c r="B1914" i="73"/>
  <c r="D1936" i="73" l="1"/>
  <c r="F1935" i="73"/>
  <c r="G1913" i="73"/>
  <c r="H1913" i="73" s="1"/>
  <c r="I1913" i="73"/>
  <c r="C1937" i="73"/>
  <c r="E1936" i="73"/>
  <c r="A1914" i="73"/>
  <c r="B1915" i="73"/>
  <c r="F1936" i="73" l="1"/>
  <c r="D1937" i="73"/>
  <c r="G1914" i="73"/>
  <c r="H1914" i="73" s="1"/>
  <c r="I1914" i="73"/>
  <c r="C1938" i="73"/>
  <c r="E1937" i="73"/>
  <c r="A1915" i="73"/>
  <c r="B1916" i="73"/>
  <c r="F1937" i="73" l="1"/>
  <c r="D1938" i="73"/>
  <c r="C1939" i="73"/>
  <c r="E1938" i="73"/>
  <c r="G1915" i="73"/>
  <c r="H1915" i="73" s="1"/>
  <c r="I1915" i="73"/>
  <c r="A1916" i="73"/>
  <c r="B1917" i="73"/>
  <c r="F1938" i="73" l="1"/>
  <c r="D1939" i="73"/>
  <c r="G1916" i="73"/>
  <c r="H1916" i="73" s="1"/>
  <c r="I1916" i="73"/>
  <c r="C1940" i="73"/>
  <c r="E1939" i="73"/>
  <c r="A1917" i="73"/>
  <c r="B1918" i="73"/>
  <c r="D1940" i="73" l="1"/>
  <c r="F1939" i="73"/>
  <c r="G1917" i="73"/>
  <c r="H1917" i="73" s="1"/>
  <c r="I1917" i="73"/>
  <c r="C1941" i="73"/>
  <c r="E1940" i="73"/>
  <c r="A1918" i="73"/>
  <c r="B1919" i="73"/>
  <c r="F1940" i="73" l="1"/>
  <c r="D1941" i="73"/>
  <c r="C1942" i="73"/>
  <c r="E1941" i="73"/>
  <c r="A1919" i="73"/>
  <c r="B1920" i="73"/>
  <c r="G1918" i="73"/>
  <c r="H1918" i="73" s="1"/>
  <c r="I1918" i="73"/>
  <c r="F1941" i="73" l="1"/>
  <c r="D1942" i="73"/>
  <c r="G1919" i="73"/>
  <c r="H1919" i="73" s="1"/>
  <c r="I1919" i="73"/>
  <c r="C1943" i="73"/>
  <c r="E1942" i="73"/>
  <c r="A1920" i="73"/>
  <c r="B1921" i="73"/>
  <c r="F1942" i="73" l="1"/>
  <c r="D1943" i="73"/>
  <c r="C1944" i="73"/>
  <c r="E1943" i="73"/>
  <c r="G1920" i="73"/>
  <c r="H1920" i="73" s="1"/>
  <c r="I1920" i="73"/>
  <c r="A1921" i="73"/>
  <c r="B1922" i="73"/>
  <c r="D1944" i="73" l="1"/>
  <c r="F1943" i="73"/>
  <c r="G1921" i="73"/>
  <c r="H1921" i="73" s="1"/>
  <c r="I1921" i="73"/>
  <c r="A1922" i="73"/>
  <c r="B1923" i="73"/>
  <c r="C1945" i="73"/>
  <c r="E1944" i="73"/>
  <c r="F1944" i="73" l="1"/>
  <c r="D1945" i="73"/>
  <c r="A1923" i="73"/>
  <c r="B1924" i="73"/>
  <c r="G1922" i="73"/>
  <c r="H1922" i="73" s="1"/>
  <c r="I1922" i="73"/>
  <c r="C1946" i="73"/>
  <c r="E1945" i="73"/>
  <c r="F1945" i="73" l="1"/>
  <c r="D1946" i="73"/>
  <c r="C1947" i="73"/>
  <c r="E1946" i="73"/>
  <c r="A1924" i="73"/>
  <c r="B1925" i="73"/>
  <c r="G1923" i="73"/>
  <c r="H1923" i="73" s="1"/>
  <c r="I1923" i="73"/>
  <c r="D1947" i="73" l="1"/>
  <c r="F1946" i="73"/>
  <c r="G1924" i="73"/>
  <c r="H1924" i="73" s="1"/>
  <c r="I1924" i="73"/>
  <c r="C1948" i="73"/>
  <c r="E1947" i="73"/>
  <c r="A1925" i="73"/>
  <c r="B1926" i="73"/>
  <c r="D1948" i="73" l="1"/>
  <c r="F1947" i="73"/>
  <c r="G1925" i="73"/>
  <c r="H1925" i="73" s="1"/>
  <c r="I1925" i="73"/>
  <c r="C1949" i="73"/>
  <c r="E1948" i="73"/>
  <c r="A1926" i="73"/>
  <c r="B1927" i="73"/>
  <c r="F1948" i="73" l="1"/>
  <c r="D1949" i="73"/>
  <c r="C1950" i="73"/>
  <c r="E1949" i="73"/>
  <c r="G1926" i="73"/>
  <c r="H1926" i="73" s="1"/>
  <c r="I1926" i="73"/>
  <c r="A1927" i="73"/>
  <c r="B1928" i="73"/>
  <c r="F1949" i="73" l="1"/>
  <c r="D1950" i="73"/>
  <c r="G1927" i="73"/>
  <c r="H1927" i="73" s="1"/>
  <c r="I1927" i="73"/>
  <c r="A1928" i="73"/>
  <c r="B1929" i="73"/>
  <c r="C1951" i="73"/>
  <c r="E1950" i="73"/>
  <c r="F1950" i="73" l="1"/>
  <c r="D1951" i="73"/>
  <c r="A1929" i="73"/>
  <c r="B1930" i="73"/>
  <c r="G1928" i="73"/>
  <c r="H1928" i="73" s="1"/>
  <c r="I1928" i="73"/>
  <c r="C1952" i="73"/>
  <c r="E1951" i="73"/>
  <c r="D1952" i="73" l="1"/>
  <c r="F1951" i="73"/>
  <c r="C1953" i="73"/>
  <c r="E1952" i="73"/>
  <c r="A1930" i="73"/>
  <c r="B1931" i="73"/>
  <c r="G1929" i="73"/>
  <c r="H1929" i="73" s="1"/>
  <c r="I1929" i="73"/>
  <c r="F1952" i="73" l="1"/>
  <c r="D1953" i="73"/>
  <c r="G1930" i="73"/>
  <c r="H1930" i="73" s="1"/>
  <c r="I1930" i="73"/>
  <c r="C1954" i="73"/>
  <c r="E1953" i="73"/>
  <c r="A1931" i="73"/>
  <c r="B1932" i="73"/>
  <c r="F1953" i="73" l="1"/>
  <c r="D1954" i="73"/>
  <c r="C1955" i="73"/>
  <c r="E1954" i="73"/>
  <c r="G1931" i="73"/>
  <c r="H1931" i="73" s="1"/>
  <c r="I1931" i="73"/>
  <c r="A1932" i="73"/>
  <c r="B1933" i="73"/>
  <c r="F1954" i="73" l="1"/>
  <c r="D1955" i="73"/>
  <c r="A1933" i="73"/>
  <c r="B1934" i="73"/>
  <c r="G1932" i="73"/>
  <c r="H1932" i="73" s="1"/>
  <c r="I1932" i="73"/>
  <c r="C1956" i="73"/>
  <c r="E1955" i="73"/>
  <c r="D1956" i="73" l="1"/>
  <c r="F1955" i="73"/>
  <c r="A1934" i="73"/>
  <c r="B1935" i="73"/>
  <c r="C1957" i="73"/>
  <c r="E1956" i="73"/>
  <c r="G1933" i="73"/>
  <c r="H1933" i="73" s="1"/>
  <c r="I1933" i="73"/>
  <c r="F1956" i="73" l="1"/>
  <c r="D1957" i="73"/>
  <c r="C1958" i="73"/>
  <c r="E1957" i="73"/>
  <c r="A1935" i="73"/>
  <c r="B1936" i="73"/>
  <c r="G1934" i="73"/>
  <c r="H1934" i="73" s="1"/>
  <c r="I1934" i="73"/>
  <c r="F1957" i="73" l="1"/>
  <c r="D1958" i="73"/>
  <c r="G1935" i="73"/>
  <c r="H1935" i="73" s="1"/>
  <c r="I1935" i="73"/>
  <c r="C1959" i="73"/>
  <c r="E1958" i="73"/>
  <c r="A1936" i="73"/>
  <c r="B1937" i="73"/>
  <c r="D1959" i="73" l="1"/>
  <c r="F1958" i="73"/>
  <c r="G1936" i="73"/>
  <c r="H1936" i="73" s="1"/>
  <c r="I1936" i="73"/>
  <c r="C1960" i="73"/>
  <c r="E1959" i="73"/>
  <c r="A1937" i="73"/>
  <c r="B1938" i="73"/>
  <c r="D1960" i="73" l="1"/>
  <c r="F1959" i="73"/>
  <c r="G1937" i="73"/>
  <c r="H1937" i="73" s="1"/>
  <c r="I1937" i="73"/>
  <c r="C1961" i="73"/>
  <c r="E1960" i="73"/>
  <c r="A1938" i="73"/>
  <c r="B1939" i="73"/>
  <c r="F1960" i="73" l="1"/>
  <c r="D1961" i="73"/>
  <c r="C1962" i="73"/>
  <c r="E1961" i="73"/>
  <c r="A1939" i="73"/>
  <c r="B1940" i="73"/>
  <c r="G1938" i="73"/>
  <c r="H1938" i="73" s="1"/>
  <c r="I1938" i="73"/>
  <c r="F1961" i="73" l="1"/>
  <c r="D1962" i="73"/>
  <c r="A1940" i="73"/>
  <c r="B1941" i="73"/>
  <c r="G1939" i="73"/>
  <c r="H1939" i="73" s="1"/>
  <c r="I1939" i="73"/>
  <c r="C1963" i="73"/>
  <c r="E1962" i="73"/>
  <c r="D1963" i="73" l="1"/>
  <c r="F1962" i="73"/>
  <c r="C1964" i="73"/>
  <c r="E1963" i="73"/>
  <c r="A1941" i="73"/>
  <c r="B1942" i="73"/>
  <c r="G1940" i="73"/>
  <c r="H1940" i="73" s="1"/>
  <c r="I1940" i="73"/>
  <c r="D1964" i="73" l="1"/>
  <c r="F1963" i="73"/>
  <c r="G1941" i="73"/>
  <c r="H1941" i="73" s="1"/>
  <c r="I1941" i="73"/>
  <c r="C1965" i="73"/>
  <c r="E1964" i="73"/>
  <c r="A1942" i="73"/>
  <c r="B1943" i="73"/>
  <c r="F1964" i="73" l="1"/>
  <c r="D1965" i="73"/>
  <c r="G1942" i="73"/>
  <c r="H1942" i="73" s="1"/>
  <c r="I1942" i="73"/>
  <c r="C1966" i="73"/>
  <c r="E1965" i="73"/>
  <c r="A1943" i="73"/>
  <c r="B1944" i="73"/>
  <c r="F1965" i="73" l="1"/>
  <c r="D1966" i="73"/>
  <c r="G1943" i="73"/>
  <c r="H1943" i="73" s="1"/>
  <c r="I1943" i="73"/>
  <c r="C1967" i="73"/>
  <c r="E1966" i="73"/>
  <c r="A1944" i="73"/>
  <c r="B1945" i="73"/>
  <c r="F1966" i="73" l="1"/>
  <c r="D1967" i="73"/>
  <c r="G1944" i="73"/>
  <c r="H1944" i="73" s="1"/>
  <c r="I1944" i="73"/>
  <c r="C1968" i="73"/>
  <c r="E1967" i="73"/>
  <c r="A1945" i="73"/>
  <c r="B1946" i="73"/>
  <c r="D1968" i="73" l="1"/>
  <c r="F1967" i="73"/>
  <c r="C1969" i="73"/>
  <c r="E1968" i="73"/>
  <c r="G1945" i="73"/>
  <c r="H1945" i="73" s="1"/>
  <c r="I1945" i="73"/>
  <c r="A1946" i="73"/>
  <c r="B1947" i="73"/>
  <c r="F1968" i="73" l="1"/>
  <c r="D1969" i="73"/>
  <c r="G1946" i="73"/>
  <c r="H1946" i="73" s="1"/>
  <c r="I1946" i="73"/>
  <c r="A1947" i="73"/>
  <c r="B1948" i="73"/>
  <c r="C1970" i="73"/>
  <c r="E1969" i="73"/>
  <c r="F1969" i="73" l="1"/>
  <c r="D1970" i="73"/>
  <c r="C1971" i="73"/>
  <c r="E1970" i="73"/>
  <c r="A1948" i="73"/>
  <c r="B1949" i="73"/>
  <c r="G1947" i="73"/>
  <c r="H1947" i="73" s="1"/>
  <c r="I1947" i="73"/>
  <c r="F1970" i="73" l="1"/>
  <c r="D1971" i="73"/>
  <c r="A1949" i="73"/>
  <c r="B1950" i="73"/>
  <c r="G1948" i="73"/>
  <c r="H1948" i="73" s="1"/>
  <c r="I1948" i="73"/>
  <c r="C1972" i="73"/>
  <c r="E1971" i="73"/>
  <c r="D1972" i="73" l="1"/>
  <c r="F1971" i="73"/>
  <c r="C1973" i="73"/>
  <c r="E1972" i="73"/>
  <c r="A1950" i="73"/>
  <c r="B1951" i="73"/>
  <c r="G1949" i="73"/>
  <c r="H1949" i="73" s="1"/>
  <c r="I1949" i="73"/>
  <c r="F1972" i="73" l="1"/>
  <c r="D1973" i="73"/>
  <c r="G1950" i="73"/>
  <c r="H1950" i="73" s="1"/>
  <c r="I1950" i="73"/>
  <c r="C1974" i="73"/>
  <c r="E1973" i="73"/>
  <c r="A1951" i="73"/>
  <c r="B1952" i="73"/>
  <c r="F1973" i="73" l="1"/>
  <c r="D1974" i="73"/>
  <c r="G1951" i="73"/>
  <c r="H1951" i="73" s="1"/>
  <c r="I1951" i="73"/>
  <c r="C1975" i="73"/>
  <c r="E1974" i="73"/>
  <c r="A1952" i="73"/>
  <c r="B1953" i="73"/>
  <c r="F1974" i="73" l="1"/>
  <c r="D1975" i="73"/>
  <c r="C1976" i="73"/>
  <c r="E1975" i="73"/>
  <c r="G1952" i="73"/>
  <c r="H1952" i="73" s="1"/>
  <c r="I1952" i="73"/>
  <c r="A1953" i="73"/>
  <c r="B1954" i="73"/>
  <c r="D1976" i="73" l="1"/>
  <c r="F1975" i="73"/>
  <c r="G1953" i="73"/>
  <c r="H1953" i="73" s="1"/>
  <c r="I1953" i="73"/>
  <c r="C1977" i="73"/>
  <c r="E1976" i="73"/>
  <c r="A1954" i="73"/>
  <c r="B1955" i="73"/>
  <c r="F1976" i="73" l="1"/>
  <c r="D1977" i="73"/>
  <c r="C1978" i="73"/>
  <c r="E1977" i="73"/>
  <c r="G1954" i="73"/>
  <c r="H1954" i="73" s="1"/>
  <c r="I1954" i="73"/>
  <c r="A1955" i="73"/>
  <c r="B1956" i="73"/>
  <c r="F1977" i="73" l="1"/>
  <c r="D1978" i="73"/>
  <c r="G1955" i="73"/>
  <c r="H1955" i="73" s="1"/>
  <c r="I1955" i="73"/>
  <c r="A1956" i="73"/>
  <c r="B1957" i="73"/>
  <c r="C1979" i="73"/>
  <c r="E1978" i="73"/>
  <c r="D1979" i="73" l="1"/>
  <c r="F1978" i="73"/>
  <c r="A1957" i="73"/>
  <c r="B1958" i="73"/>
  <c r="G1956" i="73"/>
  <c r="H1956" i="73" s="1"/>
  <c r="I1956" i="73"/>
  <c r="C1980" i="73"/>
  <c r="E1979" i="73"/>
  <c r="D1980" i="73" l="1"/>
  <c r="F1979" i="73"/>
  <c r="C1981" i="73"/>
  <c r="E1980" i="73"/>
  <c r="A1958" i="73"/>
  <c r="B1959" i="73"/>
  <c r="G1957" i="73"/>
  <c r="H1957" i="73" s="1"/>
  <c r="I1957" i="73"/>
  <c r="F1980" i="73" l="1"/>
  <c r="D1981" i="73"/>
  <c r="G1958" i="73"/>
  <c r="H1958" i="73" s="1"/>
  <c r="I1958" i="73"/>
  <c r="C1982" i="73"/>
  <c r="E1981" i="73"/>
  <c r="A1959" i="73"/>
  <c r="B1960" i="73"/>
  <c r="F1981" i="73" l="1"/>
  <c r="D1982" i="73"/>
  <c r="C1983" i="73"/>
  <c r="E1982" i="73"/>
  <c r="G1959" i="73"/>
  <c r="H1959" i="73" s="1"/>
  <c r="I1959" i="73"/>
  <c r="A1960" i="73"/>
  <c r="B1961" i="73"/>
  <c r="F1982" i="73" l="1"/>
  <c r="D1983" i="73"/>
  <c r="G1960" i="73"/>
  <c r="H1960" i="73" s="1"/>
  <c r="I1960" i="73"/>
  <c r="C1984" i="73"/>
  <c r="E1983" i="73"/>
  <c r="A1961" i="73"/>
  <c r="B1962" i="73"/>
  <c r="D1984" i="73" l="1"/>
  <c r="F1983" i="73"/>
  <c r="G1961" i="73"/>
  <c r="H1961" i="73" s="1"/>
  <c r="I1961" i="73"/>
  <c r="C1985" i="73"/>
  <c r="E1984" i="73"/>
  <c r="A1962" i="73"/>
  <c r="B1963" i="73"/>
  <c r="F1984" i="73" l="1"/>
  <c r="D1985" i="73"/>
  <c r="G1962" i="73"/>
  <c r="H1962" i="73" s="1"/>
  <c r="I1962" i="73"/>
  <c r="C1986" i="73"/>
  <c r="E1985" i="73"/>
  <c r="A1963" i="73"/>
  <c r="B1964" i="73"/>
  <c r="F1985" i="73" l="1"/>
  <c r="D1986" i="73"/>
  <c r="C1987" i="73"/>
  <c r="E1986" i="73"/>
  <c r="G1963" i="73"/>
  <c r="H1963" i="73" s="1"/>
  <c r="I1963" i="73"/>
  <c r="A1964" i="73"/>
  <c r="B1965" i="73"/>
  <c r="F1986" i="73" l="1"/>
  <c r="D1987" i="73"/>
  <c r="A1965" i="73"/>
  <c r="B1966" i="73"/>
  <c r="G1964" i="73"/>
  <c r="H1964" i="73" s="1"/>
  <c r="I1964" i="73"/>
  <c r="C1988" i="73"/>
  <c r="E1987" i="73"/>
  <c r="D1988" i="73" l="1"/>
  <c r="F1987" i="73"/>
  <c r="A1966" i="73"/>
  <c r="B1967" i="73"/>
  <c r="C1989" i="73"/>
  <c r="E1988" i="73"/>
  <c r="G1965" i="73"/>
  <c r="H1965" i="73" s="1"/>
  <c r="I1965" i="73"/>
  <c r="F1988" i="73" l="1"/>
  <c r="D1989" i="73"/>
  <c r="C1990" i="73"/>
  <c r="E1989" i="73"/>
  <c r="A1967" i="73"/>
  <c r="B1968" i="73"/>
  <c r="G1966" i="73"/>
  <c r="H1966" i="73" s="1"/>
  <c r="I1966" i="73"/>
  <c r="F1989" i="73" l="1"/>
  <c r="D1990" i="73"/>
  <c r="G1967" i="73"/>
  <c r="H1967" i="73" s="1"/>
  <c r="I1967" i="73"/>
  <c r="C1991" i="73"/>
  <c r="E1990" i="73"/>
  <c r="A1968" i="73"/>
  <c r="B1969" i="73"/>
  <c r="D1991" i="73" l="1"/>
  <c r="F1990" i="73"/>
  <c r="G1968" i="73"/>
  <c r="H1968" i="73" s="1"/>
  <c r="I1968" i="73"/>
  <c r="C1992" i="73"/>
  <c r="E1991" i="73"/>
  <c r="A1969" i="73"/>
  <c r="B1970" i="73"/>
  <c r="D1992" i="73" l="1"/>
  <c r="F1991" i="73"/>
  <c r="G1969" i="73"/>
  <c r="H1969" i="73" s="1"/>
  <c r="I1969" i="73"/>
  <c r="C1993" i="73"/>
  <c r="E1992" i="73"/>
  <c r="A1970" i="73"/>
  <c r="B1971" i="73"/>
  <c r="F1992" i="73" l="1"/>
  <c r="D1993" i="73"/>
  <c r="C1994" i="73"/>
  <c r="E1993" i="73"/>
  <c r="G1970" i="73"/>
  <c r="H1970" i="73" s="1"/>
  <c r="I1970" i="73"/>
  <c r="A1971" i="73"/>
  <c r="B1972" i="73"/>
  <c r="F1993" i="73" l="1"/>
  <c r="D1994" i="73"/>
  <c r="A1972" i="73"/>
  <c r="B1973" i="73"/>
  <c r="G1971" i="73"/>
  <c r="H1971" i="73" s="1"/>
  <c r="I1971" i="73"/>
  <c r="C1995" i="73"/>
  <c r="E1994" i="73"/>
  <c r="D1995" i="73" l="1"/>
  <c r="F1994" i="73"/>
  <c r="C1996" i="73"/>
  <c r="E1995" i="73"/>
  <c r="A1973" i="73"/>
  <c r="B1974" i="73"/>
  <c r="G1972" i="73"/>
  <c r="H1972" i="73" s="1"/>
  <c r="I1972" i="73"/>
  <c r="D1996" i="73" l="1"/>
  <c r="F1995" i="73"/>
  <c r="G1973" i="73"/>
  <c r="H1973" i="73" s="1"/>
  <c r="I1973" i="73"/>
  <c r="C1997" i="73"/>
  <c r="E1996" i="73"/>
  <c r="A1974" i="73"/>
  <c r="B1975" i="73"/>
  <c r="F1996" i="73" l="1"/>
  <c r="D1997" i="73"/>
  <c r="C1998" i="73"/>
  <c r="E1997" i="73"/>
  <c r="G1974" i="73"/>
  <c r="H1974" i="73" s="1"/>
  <c r="I1974" i="73"/>
  <c r="A1975" i="73"/>
  <c r="B1976" i="73"/>
  <c r="F1997" i="73" l="1"/>
  <c r="D1998" i="73"/>
  <c r="A1976" i="73"/>
  <c r="B1977" i="73"/>
  <c r="G1975" i="73"/>
  <c r="H1975" i="73" s="1"/>
  <c r="I1975" i="73"/>
  <c r="C1999" i="73"/>
  <c r="E1998" i="73"/>
  <c r="F1998" i="73" l="1"/>
  <c r="D1999" i="73"/>
  <c r="A1977" i="73"/>
  <c r="B1978" i="73"/>
  <c r="C2000" i="73"/>
  <c r="E1999" i="73"/>
  <c r="G1976" i="73"/>
  <c r="H1976" i="73" s="1"/>
  <c r="I1976" i="73"/>
  <c r="D2000" i="73" l="1"/>
  <c r="F1999" i="73"/>
  <c r="C2001" i="73"/>
  <c r="E2000" i="73"/>
  <c r="A1978" i="73"/>
  <c r="B1979" i="73"/>
  <c r="G1977" i="73"/>
  <c r="H1977" i="73" s="1"/>
  <c r="I1977" i="73"/>
  <c r="F2000" i="73" l="1"/>
  <c r="D2001" i="73"/>
  <c r="G1978" i="73"/>
  <c r="H1978" i="73" s="1"/>
  <c r="I1978" i="73"/>
  <c r="C2002" i="73"/>
  <c r="E2001" i="73"/>
  <c r="A1979" i="73"/>
  <c r="B1980" i="73"/>
  <c r="F2001" i="73" l="1"/>
  <c r="D2002" i="73"/>
  <c r="G1979" i="73"/>
  <c r="H1979" i="73" s="1"/>
  <c r="I1979" i="73"/>
  <c r="C2003" i="73"/>
  <c r="E2002" i="73"/>
  <c r="A1980" i="73"/>
  <c r="B1981" i="73"/>
  <c r="F2002" i="73" l="1"/>
  <c r="D2003" i="73"/>
  <c r="G1980" i="73"/>
  <c r="H1980" i="73" s="1"/>
  <c r="I1980" i="73"/>
  <c r="C2004" i="73"/>
  <c r="E2003" i="73"/>
  <c r="A1981" i="73"/>
  <c r="B1982" i="73"/>
  <c r="D2004" i="73" l="1"/>
  <c r="F2003" i="73"/>
  <c r="G1981" i="73"/>
  <c r="H1981" i="73" s="1"/>
  <c r="I1981" i="73"/>
  <c r="C2005" i="73"/>
  <c r="E2004" i="73"/>
  <c r="A1982" i="73"/>
  <c r="B1983" i="73"/>
  <c r="F2004" i="73" l="1"/>
  <c r="D2005" i="73"/>
  <c r="G1982" i="73"/>
  <c r="H1982" i="73" s="1"/>
  <c r="I1982" i="73"/>
  <c r="C2006" i="73"/>
  <c r="E2005" i="73"/>
  <c r="A1983" i="73"/>
  <c r="B1984" i="73"/>
  <c r="F2005" i="73" l="1"/>
  <c r="D2006" i="73"/>
  <c r="C2007" i="73"/>
  <c r="E2006" i="73"/>
  <c r="G1983" i="73"/>
  <c r="H1983" i="73" s="1"/>
  <c r="I1983" i="73"/>
  <c r="A1984" i="73"/>
  <c r="B1985" i="73"/>
  <c r="F2006" i="73" l="1"/>
  <c r="D2007" i="73"/>
  <c r="G1984" i="73"/>
  <c r="H1984" i="73" s="1"/>
  <c r="I1984" i="73"/>
  <c r="C2008" i="73"/>
  <c r="E2007" i="73"/>
  <c r="A1985" i="73"/>
  <c r="B1986" i="73"/>
  <c r="D2008" i="73" l="1"/>
  <c r="F2007" i="73"/>
  <c r="G1985" i="73"/>
  <c r="H1985" i="73" s="1"/>
  <c r="I1985" i="73"/>
  <c r="C2009" i="73"/>
  <c r="E2008" i="73"/>
  <c r="A1986" i="73"/>
  <c r="B1987" i="73"/>
  <c r="F2008" i="73" l="1"/>
  <c r="D2009" i="73"/>
  <c r="C2010" i="73"/>
  <c r="E2009" i="73"/>
  <c r="A1987" i="73"/>
  <c r="B1988" i="73"/>
  <c r="G1986" i="73"/>
  <c r="H1986" i="73" s="1"/>
  <c r="I1986" i="73"/>
  <c r="F2009" i="73" l="1"/>
  <c r="D2010" i="73"/>
  <c r="G1987" i="73"/>
  <c r="H1987" i="73" s="1"/>
  <c r="I1987" i="73"/>
  <c r="C2011" i="73"/>
  <c r="E2010" i="73"/>
  <c r="A1988" i="73"/>
  <c r="B1989" i="73"/>
  <c r="D2011" i="73" l="1"/>
  <c r="F2010" i="73"/>
  <c r="G1988" i="73"/>
  <c r="H1988" i="73" s="1"/>
  <c r="I1988" i="73"/>
  <c r="C2012" i="73"/>
  <c r="E2011" i="73"/>
  <c r="A1989" i="73"/>
  <c r="B1990" i="73"/>
  <c r="D2012" i="73" l="1"/>
  <c r="F2011" i="73"/>
  <c r="C2013" i="73"/>
  <c r="E2012" i="73"/>
  <c r="G1989" i="73"/>
  <c r="H1989" i="73" s="1"/>
  <c r="I1989" i="73"/>
  <c r="A1990" i="73"/>
  <c r="B1991" i="73"/>
  <c r="F2012" i="73" l="1"/>
  <c r="D2013" i="73"/>
  <c r="G1990" i="73"/>
  <c r="H1990" i="73" s="1"/>
  <c r="I1990" i="73"/>
  <c r="C2014" i="73"/>
  <c r="E2013" i="73"/>
  <c r="A1991" i="73"/>
  <c r="B1992" i="73"/>
  <c r="F2013" i="73" l="1"/>
  <c r="D2014" i="73"/>
  <c r="C2015" i="73"/>
  <c r="E2014" i="73"/>
  <c r="A1992" i="73"/>
  <c r="B1993" i="73"/>
  <c r="G1991" i="73"/>
  <c r="H1991" i="73" s="1"/>
  <c r="I1991" i="73"/>
  <c r="F2014" i="73" l="1"/>
  <c r="D2015" i="73"/>
  <c r="G1992" i="73"/>
  <c r="H1992" i="73" s="1"/>
  <c r="I1992" i="73"/>
  <c r="C2016" i="73"/>
  <c r="E2015" i="73"/>
  <c r="A1993" i="73"/>
  <c r="B1994" i="73"/>
  <c r="D2016" i="73" l="1"/>
  <c r="F2015" i="73"/>
  <c r="G1993" i="73"/>
  <c r="H1993" i="73" s="1"/>
  <c r="I1993" i="73"/>
  <c r="C2017" i="73"/>
  <c r="E2016" i="73"/>
  <c r="A1994" i="73"/>
  <c r="B1995" i="73"/>
  <c r="F2016" i="73" l="1"/>
  <c r="D2017" i="73"/>
  <c r="C2018" i="73"/>
  <c r="E2017" i="73"/>
  <c r="G1994" i="73"/>
  <c r="H1994" i="73" s="1"/>
  <c r="I1994" i="73"/>
  <c r="A1995" i="73"/>
  <c r="B1996" i="73"/>
  <c r="F2017" i="73" l="1"/>
  <c r="D2018" i="73"/>
  <c r="A1996" i="73"/>
  <c r="B1997" i="73"/>
  <c r="G1995" i="73"/>
  <c r="H1995" i="73" s="1"/>
  <c r="I1995" i="73"/>
  <c r="C2019" i="73"/>
  <c r="E2018" i="73"/>
  <c r="F2018" i="73" l="1"/>
  <c r="D2019" i="73"/>
  <c r="C2020" i="73"/>
  <c r="E2019" i="73"/>
  <c r="A1997" i="73"/>
  <c r="B1998" i="73"/>
  <c r="G1996" i="73"/>
  <c r="H1996" i="73" s="1"/>
  <c r="I1996" i="73"/>
  <c r="D2020" i="73" l="1"/>
  <c r="F2019" i="73"/>
  <c r="G1997" i="73"/>
  <c r="H1997" i="73" s="1"/>
  <c r="I1997" i="73"/>
  <c r="C2021" i="73"/>
  <c r="E2020" i="73"/>
  <c r="A1998" i="73"/>
  <c r="B1999" i="73"/>
  <c r="F2020" i="73" l="1"/>
  <c r="D2021" i="73"/>
  <c r="G1998" i="73"/>
  <c r="H1998" i="73" s="1"/>
  <c r="I1998" i="73"/>
  <c r="C2022" i="73"/>
  <c r="E2021" i="73"/>
  <c r="A1999" i="73"/>
  <c r="B2000" i="73"/>
  <c r="F2021" i="73" l="1"/>
  <c r="D2022" i="73"/>
  <c r="C2023" i="73"/>
  <c r="E2022" i="73"/>
  <c r="G1999" i="73"/>
  <c r="H1999" i="73" s="1"/>
  <c r="I1999" i="73"/>
  <c r="A2000" i="73"/>
  <c r="B2001" i="73"/>
  <c r="D2023" i="73" l="1"/>
  <c r="F2022" i="73"/>
  <c r="A2001" i="73"/>
  <c r="B2002" i="73"/>
  <c r="G2000" i="73"/>
  <c r="H2000" i="73" s="1"/>
  <c r="I2000" i="73"/>
  <c r="C2024" i="73"/>
  <c r="E2023" i="73"/>
  <c r="D2024" i="73" l="1"/>
  <c r="F2023" i="73"/>
  <c r="C2025" i="73"/>
  <c r="E2024" i="73"/>
  <c r="A2002" i="73"/>
  <c r="B2003" i="73"/>
  <c r="G2001" i="73"/>
  <c r="H2001" i="73" s="1"/>
  <c r="I2001" i="73"/>
  <c r="F2024" i="73" l="1"/>
  <c r="D2025" i="73"/>
  <c r="G2002" i="73"/>
  <c r="H2002" i="73" s="1"/>
  <c r="I2002" i="73"/>
  <c r="C2026" i="73"/>
  <c r="E2025" i="73"/>
  <c r="A2003" i="73"/>
  <c r="B2004" i="73"/>
  <c r="F2025" i="73" l="1"/>
  <c r="D2026" i="73"/>
  <c r="C2027" i="73"/>
  <c r="E2026" i="73"/>
  <c r="A2004" i="73"/>
  <c r="B2005" i="73"/>
  <c r="G2003" i="73"/>
  <c r="H2003" i="73" s="1"/>
  <c r="I2003" i="73"/>
  <c r="D2027" i="73" l="1"/>
  <c r="F2026" i="73"/>
  <c r="G2004" i="73"/>
  <c r="H2004" i="73" s="1"/>
  <c r="I2004" i="73"/>
  <c r="C2028" i="73"/>
  <c r="E2027" i="73"/>
  <c r="A2005" i="73"/>
  <c r="B2006" i="73"/>
  <c r="D2028" i="73" l="1"/>
  <c r="F2027" i="73"/>
  <c r="C2029" i="73"/>
  <c r="E2028" i="73"/>
  <c r="G2005" i="73"/>
  <c r="H2005" i="73" s="1"/>
  <c r="I2005" i="73"/>
  <c r="A2006" i="73"/>
  <c r="B2007" i="73"/>
  <c r="F2028" i="73" l="1"/>
  <c r="D2029" i="73"/>
  <c r="A2007" i="73"/>
  <c r="B2008" i="73"/>
  <c r="G2006" i="73"/>
  <c r="H2006" i="73" s="1"/>
  <c r="I2006" i="73"/>
  <c r="C2030" i="73"/>
  <c r="E2029" i="73"/>
  <c r="F2029" i="73" l="1"/>
  <c r="D2030" i="73"/>
  <c r="C2031" i="73"/>
  <c r="E2030" i="73"/>
  <c r="A2008" i="73"/>
  <c r="B2009" i="73"/>
  <c r="G2007" i="73"/>
  <c r="H2007" i="73" s="1"/>
  <c r="I2007" i="73"/>
  <c r="F2030" i="73" l="1"/>
  <c r="D2031" i="73"/>
  <c r="G2008" i="73"/>
  <c r="H2008" i="73" s="1"/>
  <c r="I2008" i="73"/>
  <c r="C2032" i="73"/>
  <c r="E2031" i="73"/>
  <c r="A2009" i="73"/>
  <c r="B2010" i="73"/>
  <c r="D2032" i="73" l="1"/>
  <c r="F2031" i="73"/>
  <c r="C2033" i="73"/>
  <c r="E2032" i="73"/>
  <c r="G2009" i="73"/>
  <c r="H2009" i="73" s="1"/>
  <c r="I2009" i="73"/>
  <c r="A2010" i="73"/>
  <c r="B2011" i="73"/>
  <c r="F2032" i="73" l="1"/>
  <c r="D2033" i="73"/>
  <c r="A2011" i="73"/>
  <c r="B2012" i="73"/>
  <c r="C2034" i="73"/>
  <c r="E2033" i="73"/>
  <c r="G2010" i="73"/>
  <c r="H2010" i="73" s="1"/>
  <c r="I2010" i="73"/>
  <c r="F2033" i="73" l="1"/>
  <c r="D2034" i="73"/>
  <c r="C2035" i="73"/>
  <c r="E2034" i="73"/>
  <c r="A2012" i="73"/>
  <c r="B2013" i="73"/>
  <c r="G2011" i="73"/>
  <c r="H2011" i="73" s="1"/>
  <c r="I2011" i="73"/>
  <c r="F2034" i="73" l="1"/>
  <c r="D2035" i="73"/>
  <c r="G2012" i="73"/>
  <c r="H2012" i="73" s="1"/>
  <c r="I2012" i="73"/>
  <c r="C2036" i="73"/>
  <c r="E2035" i="73"/>
  <c r="A2013" i="73"/>
  <c r="B2014" i="73"/>
  <c r="D2036" i="73" l="1"/>
  <c r="F2035" i="73"/>
  <c r="C2037" i="73"/>
  <c r="E2036" i="73"/>
  <c r="G2013" i="73"/>
  <c r="H2013" i="73" s="1"/>
  <c r="I2013" i="73"/>
  <c r="A2014" i="73"/>
  <c r="B2015" i="73"/>
  <c r="F2036" i="73" l="1"/>
  <c r="D2037" i="73"/>
  <c r="A2015" i="73"/>
  <c r="B2016" i="73"/>
  <c r="G2014" i="73"/>
  <c r="H2014" i="73" s="1"/>
  <c r="I2014" i="73"/>
  <c r="C2038" i="73"/>
  <c r="E2037" i="73"/>
  <c r="F2037" i="73" l="1"/>
  <c r="D2038" i="73"/>
  <c r="C2039" i="73"/>
  <c r="E2038" i="73"/>
  <c r="A2016" i="73"/>
  <c r="B2017" i="73"/>
  <c r="G2015" i="73"/>
  <c r="H2015" i="73" s="1"/>
  <c r="I2015" i="73"/>
  <c r="F2038" i="73" l="1"/>
  <c r="D2039" i="73"/>
  <c r="G2016" i="73"/>
  <c r="H2016" i="73" s="1"/>
  <c r="I2016" i="73"/>
  <c r="C2040" i="73"/>
  <c r="E2039" i="73"/>
  <c r="A2017" i="73"/>
  <c r="B2018" i="73"/>
  <c r="D2040" i="73" l="1"/>
  <c r="F2039" i="73"/>
  <c r="C2041" i="73"/>
  <c r="E2040" i="73"/>
  <c r="G2017" i="73"/>
  <c r="H2017" i="73" s="1"/>
  <c r="I2017" i="73"/>
  <c r="A2018" i="73"/>
  <c r="B2019" i="73"/>
  <c r="F2040" i="73" l="1"/>
  <c r="D2041" i="73"/>
  <c r="A2019" i="73"/>
  <c r="B2020" i="73"/>
  <c r="G2018" i="73"/>
  <c r="H2018" i="73" s="1"/>
  <c r="I2018" i="73"/>
  <c r="C2042" i="73"/>
  <c r="E2041" i="73"/>
  <c r="F2041" i="73" l="1"/>
  <c r="D2042" i="73"/>
  <c r="C2043" i="73"/>
  <c r="E2042" i="73"/>
  <c r="A2020" i="73"/>
  <c r="B2021" i="73"/>
  <c r="G2019" i="73"/>
  <c r="H2019" i="73" s="1"/>
  <c r="I2019" i="73"/>
  <c r="D2043" i="73" l="1"/>
  <c r="F2042" i="73"/>
  <c r="G2020" i="73"/>
  <c r="H2020" i="73" s="1"/>
  <c r="I2020" i="73"/>
  <c r="C2044" i="73"/>
  <c r="E2043" i="73"/>
  <c r="A2021" i="73"/>
  <c r="B2022" i="73"/>
  <c r="D2044" i="73" l="1"/>
  <c r="F2043" i="73"/>
  <c r="G2021" i="73"/>
  <c r="H2021" i="73" s="1"/>
  <c r="I2021" i="73"/>
  <c r="C2045" i="73"/>
  <c r="E2044" i="73"/>
  <c r="A2022" i="73"/>
  <c r="B2023" i="73"/>
  <c r="F2044" i="73" l="1"/>
  <c r="D2045" i="73"/>
  <c r="G2022" i="73"/>
  <c r="H2022" i="73" s="1"/>
  <c r="I2022" i="73"/>
  <c r="C2046" i="73"/>
  <c r="E2045" i="73"/>
  <c r="A2023" i="73"/>
  <c r="B2024" i="73"/>
  <c r="F2045" i="73" l="1"/>
  <c r="D2046" i="73"/>
  <c r="C2047" i="73"/>
  <c r="E2046" i="73"/>
  <c r="G2023" i="73"/>
  <c r="H2023" i="73" s="1"/>
  <c r="I2023" i="73"/>
  <c r="A2024" i="73"/>
  <c r="B2025" i="73"/>
  <c r="F2046" i="73" l="1"/>
  <c r="D2047" i="73"/>
  <c r="G2024" i="73"/>
  <c r="H2024" i="73" s="1"/>
  <c r="I2024" i="73"/>
  <c r="C2048" i="73"/>
  <c r="E2047" i="73"/>
  <c r="A2025" i="73"/>
  <c r="B2026" i="73"/>
  <c r="D2048" i="73" l="1"/>
  <c r="F2047" i="73"/>
  <c r="C2049" i="73"/>
  <c r="E2048" i="73"/>
  <c r="A2026" i="73"/>
  <c r="B2027" i="73"/>
  <c r="G2025" i="73"/>
  <c r="H2025" i="73" s="1"/>
  <c r="I2025" i="73"/>
  <c r="F2048" i="73" l="1"/>
  <c r="D2049" i="73"/>
  <c r="G2026" i="73"/>
  <c r="H2026" i="73" s="1"/>
  <c r="I2026" i="73"/>
  <c r="C2050" i="73"/>
  <c r="E2049" i="73"/>
  <c r="A2027" i="73"/>
  <c r="B2028" i="73"/>
  <c r="F2049" i="73" l="1"/>
  <c r="D2050" i="73"/>
  <c r="G2027" i="73"/>
  <c r="H2027" i="73" s="1"/>
  <c r="I2027" i="73"/>
  <c r="C2051" i="73"/>
  <c r="E2050" i="73"/>
  <c r="A2028" i="73"/>
  <c r="B2029" i="73"/>
  <c r="F2050" i="73" l="1"/>
  <c r="D2051" i="73"/>
  <c r="G2028" i="73"/>
  <c r="H2028" i="73" s="1"/>
  <c r="I2028" i="73"/>
  <c r="C2052" i="73"/>
  <c r="E2051" i="73"/>
  <c r="A2029" i="73"/>
  <c r="B2030" i="73"/>
  <c r="D2052" i="73" l="1"/>
  <c r="F2051" i="73"/>
  <c r="C2053" i="73"/>
  <c r="E2052" i="73"/>
  <c r="G2029" i="73"/>
  <c r="H2029" i="73" s="1"/>
  <c r="I2029" i="73"/>
  <c r="A2030" i="73"/>
  <c r="B2031" i="73"/>
  <c r="F2052" i="73" l="1"/>
  <c r="D2053" i="73"/>
  <c r="G2030" i="73"/>
  <c r="H2030" i="73" s="1"/>
  <c r="I2030" i="73"/>
  <c r="C2054" i="73"/>
  <c r="E2053" i="73"/>
  <c r="A2031" i="73"/>
  <c r="B2032" i="73"/>
  <c r="F2053" i="73" l="1"/>
  <c r="D2054" i="73"/>
  <c r="G2031" i="73"/>
  <c r="H2031" i="73" s="1"/>
  <c r="I2031" i="73"/>
  <c r="C2055" i="73"/>
  <c r="E2054" i="73"/>
  <c r="A2032" i="73"/>
  <c r="B2033" i="73"/>
  <c r="D2055" i="73" l="1"/>
  <c r="F2054" i="73"/>
  <c r="C2056" i="73"/>
  <c r="E2055" i="73"/>
  <c r="G2032" i="73"/>
  <c r="H2032" i="73" s="1"/>
  <c r="I2032" i="73"/>
  <c r="A2033" i="73"/>
  <c r="B2034" i="73"/>
  <c r="D2056" i="73" l="1"/>
  <c r="F2055" i="73"/>
  <c r="A2034" i="73"/>
  <c r="B2035" i="73"/>
  <c r="G2033" i="73"/>
  <c r="H2033" i="73" s="1"/>
  <c r="I2033" i="73"/>
  <c r="C2057" i="73"/>
  <c r="E2056" i="73"/>
  <c r="F2056" i="73" l="1"/>
  <c r="D2057" i="73"/>
  <c r="C2058" i="73"/>
  <c r="E2057" i="73"/>
  <c r="A2035" i="73"/>
  <c r="B2036" i="73"/>
  <c r="G2034" i="73"/>
  <c r="H2034" i="73" s="1"/>
  <c r="I2034" i="73"/>
  <c r="F2057" i="73" l="1"/>
  <c r="D2058" i="73"/>
  <c r="G2035" i="73"/>
  <c r="H2035" i="73" s="1"/>
  <c r="I2035" i="73"/>
  <c r="C2059" i="73"/>
  <c r="E2058" i="73"/>
  <c r="A2036" i="73"/>
  <c r="B2037" i="73"/>
  <c r="D2059" i="73" l="1"/>
  <c r="F2058" i="73"/>
  <c r="G2036" i="73"/>
  <c r="H2036" i="73" s="1"/>
  <c r="I2036" i="73"/>
  <c r="C2060" i="73"/>
  <c r="E2059" i="73"/>
  <c r="A2037" i="73"/>
  <c r="B2038" i="73"/>
  <c r="D2060" i="73" l="1"/>
  <c r="F2059" i="73"/>
  <c r="G2037" i="73"/>
  <c r="H2037" i="73" s="1"/>
  <c r="I2037" i="73"/>
  <c r="C2061" i="73"/>
  <c r="E2060" i="73"/>
  <c r="A2038" i="73"/>
  <c r="B2039" i="73"/>
  <c r="F2060" i="73" l="1"/>
  <c r="D2061" i="73"/>
  <c r="G2038" i="73"/>
  <c r="H2038" i="73" s="1"/>
  <c r="I2038" i="73"/>
  <c r="C2062" i="73"/>
  <c r="E2061" i="73"/>
  <c r="A2039" i="73"/>
  <c r="B2040" i="73"/>
  <c r="F2061" i="73" l="1"/>
  <c r="D2062" i="73"/>
  <c r="G2039" i="73"/>
  <c r="H2039" i="73" s="1"/>
  <c r="I2039" i="73"/>
  <c r="C2063" i="73"/>
  <c r="E2062" i="73"/>
  <c r="A2040" i="73"/>
  <c r="B2041" i="73"/>
  <c r="F2062" i="73" l="1"/>
  <c r="D2063" i="73"/>
  <c r="G2040" i="73"/>
  <c r="H2040" i="73" s="1"/>
  <c r="I2040" i="73"/>
  <c r="C2064" i="73"/>
  <c r="E2063" i="73"/>
  <c r="A2041" i="73"/>
  <c r="B2042" i="73"/>
  <c r="D2064" i="73" l="1"/>
  <c r="F2063" i="73"/>
  <c r="C2065" i="73"/>
  <c r="E2064" i="73"/>
  <c r="G2041" i="73"/>
  <c r="H2041" i="73" s="1"/>
  <c r="I2041" i="73"/>
  <c r="A2042" i="73"/>
  <c r="B2043" i="73"/>
  <c r="F2064" i="73" l="1"/>
  <c r="D2065" i="73"/>
  <c r="G2042" i="73"/>
  <c r="H2042" i="73" s="1"/>
  <c r="I2042" i="73"/>
  <c r="C2066" i="73"/>
  <c r="E2065" i="73"/>
  <c r="A2043" i="73"/>
  <c r="B2044" i="73"/>
  <c r="F2065" i="73" l="1"/>
  <c r="D2066" i="73"/>
  <c r="G2043" i="73"/>
  <c r="H2043" i="73" s="1"/>
  <c r="I2043" i="73"/>
  <c r="C2067" i="73"/>
  <c r="E2066" i="73"/>
  <c r="A2044" i="73"/>
  <c r="B2045" i="73"/>
  <c r="F2066" i="73" l="1"/>
  <c r="D2067" i="73"/>
  <c r="C2068" i="73"/>
  <c r="E2067" i="73"/>
  <c r="G2044" i="73"/>
  <c r="H2044" i="73" s="1"/>
  <c r="I2044" i="73"/>
  <c r="A2045" i="73"/>
  <c r="B2046" i="73"/>
  <c r="D2068" i="73" l="1"/>
  <c r="F2067" i="73"/>
  <c r="G2045" i="73"/>
  <c r="H2045" i="73" s="1"/>
  <c r="I2045" i="73"/>
  <c r="A2046" i="73"/>
  <c r="B2047" i="73"/>
  <c r="C2069" i="73"/>
  <c r="E2068" i="73"/>
  <c r="F2068" i="73" l="1"/>
  <c r="D2069" i="73"/>
  <c r="C2070" i="73"/>
  <c r="E2069" i="73"/>
  <c r="A2047" i="73"/>
  <c r="B2048" i="73"/>
  <c r="G2046" i="73"/>
  <c r="H2046" i="73" s="1"/>
  <c r="I2046" i="73"/>
  <c r="F2069" i="73" l="1"/>
  <c r="D2070" i="73"/>
  <c r="G2047" i="73"/>
  <c r="H2047" i="73" s="1"/>
  <c r="I2047" i="73"/>
  <c r="C2071" i="73"/>
  <c r="E2070" i="73"/>
  <c r="A2048" i="73"/>
  <c r="B2049" i="73"/>
  <c r="F2070" i="73" l="1"/>
  <c r="D2071" i="73"/>
  <c r="C2072" i="73"/>
  <c r="E2071" i="73"/>
  <c r="G2048" i="73"/>
  <c r="H2048" i="73" s="1"/>
  <c r="I2048" i="73"/>
  <c r="A2049" i="73"/>
  <c r="B2050" i="73"/>
  <c r="D2072" i="73" l="1"/>
  <c r="F2071" i="73"/>
  <c r="A2050" i="73"/>
  <c r="B2051" i="73"/>
  <c r="G2049" i="73"/>
  <c r="H2049" i="73" s="1"/>
  <c r="I2049" i="73"/>
  <c r="C2073" i="73"/>
  <c r="E2072" i="73"/>
  <c r="F2072" i="73" l="1"/>
  <c r="D2073" i="73"/>
  <c r="A2051" i="73"/>
  <c r="B2052" i="73"/>
  <c r="C2074" i="73"/>
  <c r="E2073" i="73"/>
  <c r="G2050" i="73"/>
  <c r="H2050" i="73" s="1"/>
  <c r="I2050" i="73"/>
  <c r="F2073" i="73" l="1"/>
  <c r="D2074" i="73"/>
  <c r="C2075" i="73"/>
  <c r="E2074" i="73"/>
  <c r="A2052" i="73"/>
  <c r="B2053" i="73"/>
  <c r="G2051" i="73"/>
  <c r="H2051" i="73" s="1"/>
  <c r="I2051" i="73"/>
  <c r="D2075" i="73" l="1"/>
  <c r="F2074" i="73"/>
  <c r="G2052" i="73"/>
  <c r="H2052" i="73" s="1"/>
  <c r="I2052" i="73"/>
  <c r="C2076" i="73"/>
  <c r="E2075" i="73"/>
  <c r="A2053" i="73"/>
  <c r="B2054" i="73"/>
  <c r="D2076" i="73" l="1"/>
  <c r="F2075" i="73"/>
  <c r="G2053" i="73"/>
  <c r="H2053" i="73" s="1"/>
  <c r="I2053" i="73"/>
  <c r="C2077" i="73"/>
  <c r="E2076" i="73"/>
  <c r="A2054" i="73"/>
  <c r="B2055" i="73"/>
  <c r="F2076" i="73" l="1"/>
  <c r="D2077" i="73"/>
  <c r="C2078" i="73"/>
  <c r="E2077" i="73"/>
  <c r="G2054" i="73"/>
  <c r="H2054" i="73" s="1"/>
  <c r="I2054" i="73"/>
  <c r="A2055" i="73"/>
  <c r="B2056" i="73"/>
  <c r="F2077" i="73" l="1"/>
  <c r="D2078" i="73"/>
  <c r="G2055" i="73"/>
  <c r="H2055" i="73" s="1"/>
  <c r="I2055" i="73"/>
  <c r="A2056" i="73"/>
  <c r="B2057" i="73"/>
  <c r="C2079" i="73"/>
  <c r="E2078" i="73"/>
  <c r="F2078" i="73" l="1"/>
  <c r="D2079" i="73"/>
  <c r="C2080" i="73"/>
  <c r="E2079" i="73"/>
  <c r="A2057" i="73"/>
  <c r="B2058" i="73"/>
  <c r="G2056" i="73"/>
  <c r="H2056" i="73" s="1"/>
  <c r="I2056" i="73"/>
  <c r="D2080" i="73" l="1"/>
  <c r="F2079" i="73"/>
  <c r="G2057" i="73"/>
  <c r="H2057" i="73" s="1"/>
  <c r="I2057" i="73"/>
  <c r="C2081" i="73"/>
  <c r="E2080" i="73"/>
  <c r="A2058" i="73"/>
  <c r="B2059" i="73"/>
  <c r="F2080" i="73" l="1"/>
  <c r="D2081" i="73"/>
  <c r="C2082" i="73"/>
  <c r="E2081" i="73"/>
  <c r="G2058" i="73"/>
  <c r="H2058" i="73" s="1"/>
  <c r="I2058" i="73"/>
  <c r="A2059" i="73"/>
  <c r="B2060" i="73"/>
  <c r="F2081" i="73" l="1"/>
  <c r="D2082" i="73"/>
  <c r="A2060" i="73"/>
  <c r="B2061" i="73"/>
  <c r="G2059" i="73"/>
  <c r="H2059" i="73" s="1"/>
  <c r="I2059" i="73"/>
  <c r="C2083" i="73"/>
  <c r="E2082" i="73"/>
  <c r="F2082" i="73" l="1"/>
  <c r="D2083" i="73"/>
  <c r="C2084" i="73"/>
  <c r="E2083" i="73"/>
  <c r="A2061" i="73"/>
  <c r="B2062" i="73"/>
  <c r="G2060" i="73"/>
  <c r="H2060" i="73" s="1"/>
  <c r="I2060" i="73"/>
  <c r="D2084" i="73" l="1"/>
  <c r="F2083" i="73"/>
  <c r="G2061" i="73"/>
  <c r="H2061" i="73" s="1"/>
  <c r="I2061" i="73"/>
  <c r="C2085" i="73"/>
  <c r="E2084" i="73"/>
  <c r="A2062" i="73"/>
  <c r="B2063" i="73"/>
  <c r="F2084" i="73" l="1"/>
  <c r="D2085" i="73"/>
  <c r="C2086" i="73"/>
  <c r="E2085" i="73"/>
  <c r="G2062" i="73"/>
  <c r="H2062" i="73" s="1"/>
  <c r="I2062" i="73"/>
  <c r="A2063" i="73"/>
  <c r="B2064" i="73"/>
  <c r="F2085" i="73" l="1"/>
  <c r="D2086" i="73"/>
  <c r="G2063" i="73"/>
  <c r="H2063" i="73" s="1"/>
  <c r="I2063" i="73"/>
  <c r="C2087" i="73"/>
  <c r="E2086" i="73"/>
  <c r="A2064" i="73"/>
  <c r="B2065" i="73"/>
  <c r="D2087" i="73" l="1"/>
  <c r="F2086" i="73"/>
  <c r="G2064" i="73"/>
  <c r="H2064" i="73" s="1"/>
  <c r="I2064" i="73"/>
  <c r="C2088" i="73"/>
  <c r="E2087" i="73"/>
  <c r="A2065" i="73"/>
  <c r="B2066" i="73"/>
  <c r="D2088" i="73" l="1"/>
  <c r="F2087" i="73"/>
  <c r="C2089" i="73"/>
  <c r="E2088" i="73"/>
  <c r="G2065" i="73"/>
  <c r="H2065" i="73" s="1"/>
  <c r="I2065" i="73"/>
  <c r="A2066" i="73"/>
  <c r="B2067" i="73"/>
  <c r="F2088" i="73" l="1"/>
  <c r="D2089" i="73"/>
  <c r="G2066" i="73"/>
  <c r="H2066" i="73" s="1"/>
  <c r="I2066" i="73"/>
  <c r="A2067" i="73"/>
  <c r="B2068" i="73"/>
  <c r="C2090" i="73"/>
  <c r="E2089" i="73"/>
  <c r="F2089" i="73" l="1"/>
  <c r="D2090" i="73"/>
  <c r="A2068" i="73"/>
  <c r="B2069" i="73"/>
  <c r="G2067" i="73"/>
  <c r="H2067" i="73" s="1"/>
  <c r="I2067" i="73"/>
  <c r="C2091" i="73"/>
  <c r="E2090" i="73"/>
  <c r="D2091" i="73" l="1"/>
  <c r="F2090" i="73"/>
  <c r="C2092" i="73"/>
  <c r="E2091" i="73"/>
  <c r="A2069" i="73"/>
  <c r="B2070" i="73"/>
  <c r="G2068" i="73"/>
  <c r="H2068" i="73" s="1"/>
  <c r="I2068" i="73"/>
  <c r="D2092" i="73" l="1"/>
  <c r="F2091" i="73"/>
  <c r="G2069" i="73"/>
  <c r="H2069" i="73" s="1"/>
  <c r="I2069" i="73"/>
  <c r="C2093" i="73"/>
  <c r="E2092" i="73"/>
  <c r="A2070" i="73"/>
  <c r="B2071" i="73"/>
  <c r="F2092" i="73" l="1"/>
  <c r="D2093" i="73"/>
  <c r="C2094" i="73"/>
  <c r="E2093" i="73"/>
  <c r="G2070" i="73"/>
  <c r="H2070" i="73" s="1"/>
  <c r="I2070" i="73"/>
  <c r="A2071" i="73"/>
  <c r="B2072" i="73"/>
  <c r="F2093" i="73" l="1"/>
  <c r="D2094" i="73"/>
  <c r="G2071" i="73"/>
  <c r="H2071" i="73" s="1"/>
  <c r="I2071" i="73"/>
  <c r="C2095" i="73"/>
  <c r="E2094" i="73"/>
  <c r="A2072" i="73"/>
  <c r="B2073" i="73"/>
  <c r="F2094" i="73" l="1"/>
  <c r="D2095" i="73"/>
  <c r="G2072" i="73"/>
  <c r="H2072" i="73" s="1"/>
  <c r="I2072" i="73"/>
  <c r="C2096" i="73"/>
  <c r="E2095" i="73"/>
  <c r="A2073" i="73"/>
  <c r="B2074" i="73"/>
  <c r="D2096" i="73" l="1"/>
  <c r="F2095" i="73"/>
  <c r="C2097" i="73"/>
  <c r="E2096" i="73"/>
  <c r="A2074" i="73"/>
  <c r="B2075" i="73"/>
  <c r="G2073" i="73"/>
  <c r="H2073" i="73" s="1"/>
  <c r="I2073" i="73"/>
  <c r="F2096" i="73" l="1"/>
  <c r="D2097" i="73"/>
  <c r="A2075" i="73"/>
  <c r="B2076" i="73"/>
  <c r="G2074" i="73"/>
  <c r="H2074" i="73" s="1"/>
  <c r="I2074" i="73"/>
  <c r="C2098" i="73"/>
  <c r="E2097" i="73"/>
  <c r="F2097" i="73" l="1"/>
  <c r="D2098" i="73"/>
  <c r="C2099" i="73"/>
  <c r="E2098" i="73"/>
  <c r="A2076" i="73"/>
  <c r="B2077" i="73"/>
  <c r="G2075" i="73"/>
  <c r="H2075" i="73" s="1"/>
  <c r="I2075" i="73"/>
  <c r="F2098" i="73" l="1"/>
  <c r="D2099" i="73"/>
  <c r="G2076" i="73"/>
  <c r="H2076" i="73" s="1"/>
  <c r="I2076" i="73"/>
  <c r="C2100" i="73"/>
  <c r="E2099" i="73"/>
  <c r="A2077" i="73"/>
  <c r="B2078" i="73"/>
  <c r="D2100" i="73" l="1"/>
  <c r="F2099" i="73"/>
  <c r="C2101" i="73"/>
  <c r="E2100" i="73"/>
  <c r="G2077" i="73"/>
  <c r="H2077" i="73" s="1"/>
  <c r="I2077" i="73"/>
  <c r="A2078" i="73"/>
  <c r="B2079" i="73"/>
  <c r="F2100" i="73" l="1"/>
  <c r="D2101" i="73"/>
  <c r="A2079" i="73"/>
  <c r="B2080" i="73"/>
  <c r="G2078" i="73"/>
  <c r="H2078" i="73" s="1"/>
  <c r="I2078" i="73"/>
  <c r="C2102" i="73"/>
  <c r="E2101" i="73"/>
  <c r="F2101" i="73" l="1"/>
  <c r="D2102" i="73"/>
  <c r="C2103" i="73"/>
  <c r="E2102" i="73"/>
  <c r="A2080" i="73"/>
  <c r="B2081" i="73"/>
  <c r="G2079" i="73"/>
  <c r="H2079" i="73" s="1"/>
  <c r="I2079" i="73"/>
  <c r="F2102" i="73" l="1"/>
  <c r="D2103" i="73"/>
  <c r="G2080" i="73"/>
  <c r="H2080" i="73" s="1"/>
  <c r="I2080" i="73"/>
  <c r="C2104" i="73"/>
  <c r="E2103" i="73"/>
  <c r="A2081" i="73"/>
  <c r="B2082" i="73"/>
  <c r="D2104" i="73" l="1"/>
  <c r="F2103" i="73"/>
  <c r="G2081" i="73"/>
  <c r="H2081" i="73" s="1"/>
  <c r="I2081" i="73"/>
  <c r="C2105" i="73"/>
  <c r="E2104" i="73"/>
  <c r="A2082" i="73"/>
  <c r="B2083" i="73"/>
  <c r="F2104" i="73" l="1"/>
  <c r="D2105" i="73"/>
  <c r="C2106" i="73"/>
  <c r="E2105" i="73"/>
  <c r="G2082" i="73"/>
  <c r="H2082" i="73" s="1"/>
  <c r="I2082" i="73"/>
  <c r="A2083" i="73"/>
  <c r="B2084" i="73"/>
  <c r="F2105" i="73" l="1"/>
  <c r="D2106" i="73"/>
  <c r="A2084" i="73"/>
  <c r="B2085" i="73"/>
  <c r="C2107" i="73"/>
  <c r="E2106" i="73"/>
  <c r="G2083" i="73"/>
  <c r="H2083" i="73" s="1"/>
  <c r="I2083" i="73"/>
  <c r="D2107" i="73" l="1"/>
  <c r="F2106" i="73"/>
  <c r="C2108" i="73"/>
  <c r="E2107" i="73"/>
  <c r="A2085" i="73"/>
  <c r="B2086" i="73"/>
  <c r="G2084" i="73"/>
  <c r="H2084" i="73" s="1"/>
  <c r="I2084" i="73"/>
  <c r="D2108" i="73" l="1"/>
  <c r="F2107" i="73"/>
  <c r="A2086" i="73"/>
  <c r="B2087" i="73"/>
  <c r="G2085" i="73"/>
  <c r="H2085" i="73" s="1"/>
  <c r="I2085" i="73"/>
  <c r="C2109" i="73"/>
  <c r="E2108" i="73"/>
  <c r="F2108" i="73" l="1"/>
  <c r="D2109" i="73"/>
  <c r="C2110" i="73"/>
  <c r="E2109" i="73"/>
  <c r="A2087" i="73"/>
  <c r="B2088" i="73"/>
  <c r="G2086" i="73"/>
  <c r="H2086" i="73" s="1"/>
  <c r="I2086" i="73"/>
  <c r="F2109" i="73" l="1"/>
  <c r="D2110" i="73"/>
  <c r="G2087" i="73"/>
  <c r="H2087" i="73" s="1"/>
  <c r="I2087" i="73"/>
  <c r="C2111" i="73"/>
  <c r="E2110" i="73"/>
  <c r="A2088" i="73"/>
  <c r="B2089" i="73"/>
  <c r="F2110" i="73" l="1"/>
  <c r="D2111" i="73"/>
  <c r="C2112" i="73"/>
  <c r="E2111" i="73"/>
  <c r="G2088" i="73"/>
  <c r="H2088" i="73" s="1"/>
  <c r="I2088" i="73"/>
  <c r="A2089" i="73"/>
  <c r="B2090" i="73"/>
  <c r="D2112" i="73" l="1"/>
  <c r="F2111" i="73"/>
  <c r="G2089" i="73"/>
  <c r="H2089" i="73" s="1"/>
  <c r="I2089" i="73"/>
  <c r="C2113" i="73"/>
  <c r="E2112" i="73"/>
  <c r="A2090" i="73"/>
  <c r="B2091" i="73"/>
  <c r="F2112" i="73" l="1"/>
  <c r="D2113" i="73"/>
  <c r="G2090" i="73"/>
  <c r="H2090" i="73" s="1"/>
  <c r="I2090" i="73"/>
  <c r="C2114" i="73"/>
  <c r="E2113" i="73"/>
  <c r="A2091" i="73"/>
  <c r="B2092" i="73"/>
  <c r="F2113" i="73" l="1"/>
  <c r="D2114" i="73"/>
  <c r="G2091" i="73"/>
  <c r="H2091" i="73" s="1"/>
  <c r="I2091" i="73"/>
  <c r="C2115" i="73"/>
  <c r="E2114" i="73"/>
  <c r="A2092" i="73"/>
  <c r="B2093" i="73"/>
  <c r="F2114" i="73" l="1"/>
  <c r="D2115" i="73"/>
  <c r="C2116" i="73"/>
  <c r="E2115" i="73"/>
  <c r="G2092" i="73"/>
  <c r="H2092" i="73" s="1"/>
  <c r="I2092" i="73"/>
  <c r="A2093" i="73"/>
  <c r="B2094" i="73"/>
  <c r="D2116" i="73" l="1"/>
  <c r="F2115" i="73"/>
  <c r="A2094" i="73"/>
  <c r="B2095" i="73"/>
  <c r="G2093" i="73"/>
  <c r="H2093" i="73" s="1"/>
  <c r="I2093" i="73"/>
  <c r="C2117" i="73"/>
  <c r="E2116" i="73"/>
  <c r="F2116" i="73" l="1"/>
  <c r="D2117" i="73"/>
  <c r="C2118" i="73"/>
  <c r="E2117" i="73"/>
  <c r="A2095" i="73"/>
  <c r="B2096" i="73"/>
  <c r="G2094" i="73"/>
  <c r="H2094" i="73" s="1"/>
  <c r="I2094" i="73"/>
  <c r="F2117" i="73" l="1"/>
  <c r="D2118" i="73"/>
  <c r="G2095" i="73"/>
  <c r="H2095" i="73" s="1"/>
  <c r="I2095" i="73"/>
  <c r="C2119" i="73"/>
  <c r="E2118" i="73"/>
  <c r="A2096" i="73"/>
  <c r="B2097" i="73"/>
  <c r="D2119" i="73" l="1"/>
  <c r="F2118" i="73"/>
  <c r="G2096" i="73"/>
  <c r="H2096" i="73" s="1"/>
  <c r="I2096" i="73"/>
  <c r="C2120" i="73"/>
  <c r="E2119" i="73"/>
  <c r="A2097" i="73"/>
  <c r="B2098" i="73"/>
  <c r="D2120" i="73" l="1"/>
  <c r="F2119" i="73"/>
  <c r="C2121" i="73"/>
  <c r="E2120" i="73"/>
  <c r="G2097" i="73"/>
  <c r="H2097" i="73" s="1"/>
  <c r="I2097" i="73"/>
  <c r="A2098" i="73"/>
  <c r="B2099" i="73"/>
  <c r="F2120" i="73" l="1"/>
  <c r="D2121" i="73"/>
  <c r="A2099" i="73"/>
  <c r="B2100" i="73"/>
  <c r="G2098" i="73"/>
  <c r="H2098" i="73" s="1"/>
  <c r="I2098" i="73"/>
  <c r="C2122" i="73"/>
  <c r="E2121" i="73"/>
  <c r="F2121" i="73" l="1"/>
  <c r="D2122" i="73"/>
  <c r="C2123" i="73"/>
  <c r="E2122" i="73"/>
  <c r="A2100" i="73"/>
  <c r="B2101" i="73"/>
  <c r="G2099" i="73"/>
  <c r="H2099" i="73" s="1"/>
  <c r="I2099" i="73"/>
  <c r="D2123" i="73" l="1"/>
  <c r="F2122" i="73"/>
  <c r="G2100" i="73"/>
  <c r="H2100" i="73" s="1"/>
  <c r="I2100" i="73"/>
  <c r="C2124" i="73"/>
  <c r="E2123" i="73"/>
  <c r="A2101" i="73"/>
  <c r="B2102" i="73"/>
  <c r="D2124" i="73" l="1"/>
  <c r="F2123" i="73"/>
  <c r="G2101" i="73"/>
  <c r="H2101" i="73" s="1"/>
  <c r="I2101" i="73"/>
  <c r="C2125" i="73"/>
  <c r="E2124" i="73"/>
  <c r="A2102" i="73"/>
  <c r="B2103" i="73"/>
  <c r="F2124" i="73" l="1"/>
  <c r="D2125" i="73"/>
  <c r="C2126" i="73"/>
  <c r="E2125" i="73"/>
  <c r="G2102" i="73"/>
  <c r="H2102" i="73" s="1"/>
  <c r="I2102" i="73"/>
  <c r="A2103" i="73"/>
  <c r="B2104" i="73"/>
  <c r="F2125" i="73" l="1"/>
  <c r="D2126" i="73"/>
  <c r="A2104" i="73"/>
  <c r="B2105" i="73"/>
  <c r="G2103" i="73"/>
  <c r="H2103" i="73" s="1"/>
  <c r="I2103" i="73"/>
  <c r="C2127" i="73"/>
  <c r="E2126" i="73"/>
  <c r="F2126" i="73" l="1"/>
  <c r="D2127" i="73"/>
  <c r="C2128" i="73"/>
  <c r="E2127" i="73"/>
  <c r="A2105" i="73"/>
  <c r="B2106" i="73"/>
  <c r="G2104" i="73"/>
  <c r="H2104" i="73" s="1"/>
  <c r="I2104" i="73"/>
  <c r="D2128" i="73" l="1"/>
  <c r="F2127" i="73"/>
  <c r="G2105" i="73"/>
  <c r="H2105" i="73" s="1"/>
  <c r="I2105" i="73"/>
  <c r="C2129" i="73"/>
  <c r="E2128" i="73"/>
  <c r="A2106" i="73"/>
  <c r="B2107" i="73"/>
  <c r="F2128" i="73" l="1"/>
  <c r="D2129" i="73"/>
  <c r="G2106" i="73"/>
  <c r="H2106" i="73" s="1"/>
  <c r="I2106" i="73"/>
  <c r="C2130" i="73"/>
  <c r="E2129" i="73"/>
  <c r="A2107" i="73"/>
  <c r="B2108" i="73"/>
  <c r="F2129" i="73" l="1"/>
  <c r="D2130" i="73"/>
  <c r="C2131" i="73"/>
  <c r="E2130" i="73"/>
  <c r="G2107" i="73"/>
  <c r="H2107" i="73" s="1"/>
  <c r="I2107" i="73"/>
  <c r="A2108" i="73"/>
  <c r="B2109" i="73"/>
  <c r="F2130" i="73" l="1"/>
  <c r="D2131" i="73"/>
  <c r="A2109" i="73"/>
  <c r="B2110" i="73"/>
  <c r="G2108" i="73"/>
  <c r="H2108" i="73" s="1"/>
  <c r="I2108" i="73"/>
  <c r="C2132" i="73"/>
  <c r="E2131" i="73"/>
  <c r="D2132" i="73" l="1"/>
  <c r="F2131" i="73"/>
  <c r="C2133" i="73"/>
  <c r="E2132" i="73"/>
  <c r="A2110" i="73"/>
  <c r="B2111" i="73"/>
  <c r="G2109" i="73"/>
  <c r="H2109" i="73" s="1"/>
  <c r="I2109" i="73"/>
  <c r="F2132" i="73" l="1"/>
  <c r="D2133" i="73"/>
  <c r="G2110" i="73"/>
  <c r="H2110" i="73" s="1"/>
  <c r="I2110" i="73"/>
  <c r="C2134" i="73"/>
  <c r="E2133" i="73"/>
  <c r="A2111" i="73"/>
  <c r="B2112" i="73"/>
  <c r="F2133" i="73" l="1"/>
  <c r="D2134" i="73"/>
  <c r="G2111" i="73"/>
  <c r="H2111" i="73" s="1"/>
  <c r="I2111" i="73"/>
  <c r="C2135" i="73"/>
  <c r="E2134" i="73"/>
  <c r="A2112" i="73"/>
  <c r="B2113" i="73"/>
  <c r="F2134" i="73" l="1"/>
  <c r="D2135" i="73"/>
  <c r="G2112" i="73"/>
  <c r="H2112" i="73" s="1"/>
  <c r="I2112" i="73"/>
  <c r="C2136" i="73"/>
  <c r="E2135" i="73"/>
  <c r="A2113" i="73"/>
  <c r="B2114" i="73"/>
  <c r="D2136" i="73" l="1"/>
  <c r="F2135" i="73"/>
  <c r="G2113" i="73"/>
  <c r="H2113" i="73" s="1"/>
  <c r="I2113" i="73"/>
  <c r="C2137" i="73"/>
  <c r="E2136" i="73"/>
  <c r="A2114" i="73"/>
  <c r="B2115" i="73"/>
  <c r="F2136" i="73" l="1"/>
  <c r="D2137" i="73"/>
  <c r="C2138" i="73"/>
  <c r="E2137" i="73"/>
  <c r="G2114" i="73"/>
  <c r="H2114" i="73" s="1"/>
  <c r="I2114" i="73"/>
  <c r="A2115" i="73"/>
  <c r="B2116" i="73"/>
  <c r="F2137" i="73" l="1"/>
  <c r="D2138" i="73"/>
  <c r="A2116" i="73"/>
  <c r="B2117" i="73"/>
  <c r="G2115" i="73"/>
  <c r="H2115" i="73" s="1"/>
  <c r="I2115" i="73"/>
  <c r="C2139" i="73"/>
  <c r="E2138" i="73"/>
  <c r="D2139" i="73" l="1"/>
  <c r="F2138" i="73"/>
  <c r="C2140" i="73"/>
  <c r="E2139" i="73"/>
  <c r="A2117" i="73"/>
  <c r="B2118" i="73"/>
  <c r="G2116" i="73"/>
  <c r="H2116" i="73" s="1"/>
  <c r="I2116" i="73"/>
  <c r="D2140" i="73" l="1"/>
  <c r="F2139" i="73"/>
  <c r="G2117" i="73"/>
  <c r="H2117" i="73" s="1"/>
  <c r="I2117" i="73"/>
  <c r="C2141" i="73"/>
  <c r="E2140" i="73"/>
  <c r="A2118" i="73"/>
  <c r="B2119" i="73"/>
  <c r="F2140" i="73" l="1"/>
  <c r="D2141" i="73"/>
  <c r="G2118" i="73"/>
  <c r="H2118" i="73" s="1"/>
  <c r="I2118" i="73"/>
  <c r="C2142" i="73"/>
  <c r="E2141" i="73"/>
  <c r="A2119" i="73"/>
  <c r="B2120" i="73"/>
  <c r="F2141" i="73" l="1"/>
  <c r="D2142" i="73"/>
  <c r="C2143" i="73"/>
  <c r="E2142" i="73"/>
  <c r="G2119" i="73"/>
  <c r="H2119" i="73" s="1"/>
  <c r="I2119" i="73"/>
  <c r="A2120" i="73"/>
  <c r="B2121" i="73"/>
  <c r="F2142" i="73" l="1"/>
  <c r="D2143" i="73"/>
  <c r="A2121" i="73"/>
  <c r="B2122" i="73"/>
  <c r="G2120" i="73"/>
  <c r="H2120" i="73" s="1"/>
  <c r="I2120" i="73"/>
  <c r="C2144" i="73"/>
  <c r="E2143" i="73"/>
  <c r="D2144" i="73" l="1"/>
  <c r="F2143" i="73"/>
  <c r="A2122" i="73"/>
  <c r="B2123" i="73"/>
  <c r="C2145" i="73"/>
  <c r="E2144" i="73"/>
  <c r="G2121" i="73"/>
  <c r="H2121" i="73" s="1"/>
  <c r="I2121" i="73"/>
  <c r="F2144" i="73" l="1"/>
  <c r="D2145" i="73"/>
  <c r="C2146" i="73"/>
  <c r="E2145" i="73"/>
  <c r="A2123" i="73"/>
  <c r="B2124" i="73"/>
  <c r="G2122" i="73"/>
  <c r="H2122" i="73" s="1"/>
  <c r="I2122" i="73"/>
  <c r="F2145" i="73" l="1"/>
  <c r="D2146" i="73"/>
  <c r="A2124" i="73"/>
  <c r="B2125" i="73"/>
  <c r="G2123" i="73"/>
  <c r="H2123" i="73" s="1"/>
  <c r="I2123" i="73"/>
  <c r="C2147" i="73"/>
  <c r="E2146" i="73"/>
  <c r="F2146" i="73" l="1"/>
  <c r="D2147" i="73"/>
  <c r="A2125" i="73"/>
  <c r="B2126" i="73"/>
  <c r="C2148" i="73"/>
  <c r="E2147" i="73"/>
  <c r="G2124" i="73"/>
  <c r="H2124" i="73" s="1"/>
  <c r="I2124" i="73"/>
  <c r="D2148" i="73" l="1"/>
  <c r="F2147" i="73"/>
  <c r="C2149" i="73"/>
  <c r="E2148" i="73"/>
  <c r="A2126" i="73"/>
  <c r="B2127" i="73"/>
  <c r="G2125" i="73"/>
  <c r="H2125" i="73" s="1"/>
  <c r="I2125" i="73"/>
  <c r="F2148" i="73" l="1"/>
  <c r="D2149" i="73"/>
  <c r="G2126" i="73"/>
  <c r="H2126" i="73" s="1"/>
  <c r="I2126" i="73"/>
  <c r="C2150" i="73"/>
  <c r="E2149" i="73"/>
  <c r="A2127" i="73"/>
  <c r="B2128" i="73"/>
  <c r="F2149" i="73" l="1"/>
  <c r="D2150" i="73"/>
  <c r="G2127" i="73"/>
  <c r="H2127" i="73" s="1"/>
  <c r="I2127" i="73"/>
  <c r="C2151" i="73"/>
  <c r="E2150" i="73"/>
  <c r="A2128" i="73"/>
  <c r="B2129" i="73"/>
  <c r="D2151" i="73" l="1"/>
  <c r="F2150" i="73"/>
  <c r="G2128" i="73"/>
  <c r="H2128" i="73" s="1"/>
  <c r="I2128" i="73"/>
  <c r="C2152" i="73"/>
  <c r="E2151" i="73"/>
  <c r="A2129" i="73"/>
  <c r="B2130" i="73"/>
  <c r="D2152" i="73" l="1"/>
  <c r="F2151" i="73"/>
  <c r="G2129" i="73"/>
  <c r="H2129" i="73" s="1"/>
  <c r="I2129" i="73"/>
  <c r="C2153" i="73"/>
  <c r="E2152" i="73"/>
  <c r="A2130" i="73"/>
  <c r="B2131" i="73"/>
  <c r="F2152" i="73" l="1"/>
  <c r="D2153" i="73"/>
  <c r="C2154" i="73"/>
  <c r="E2153" i="73"/>
  <c r="G2130" i="73"/>
  <c r="H2130" i="73" s="1"/>
  <c r="I2130" i="73"/>
  <c r="A2131" i="73"/>
  <c r="B2132" i="73"/>
  <c r="F2153" i="73" l="1"/>
  <c r="D2154" i="73"/>
  <c r="G2131" i="73"/>
  <c r="H2131" i="73" s="1"/>
  <c r="I2131" i="73"/>
  <c r="C2155" i="73"/>
  <c r="E2154" i="73"/>
  <c r="A2132" i="73"/>
  <c r="B2133" i="73"/>
  <c r="D2155" i="73" l="1"/>
  <c r="F2154" i="73"/>
  <c r="G2132" i="73"/>
  <c r="H2132" i="73" s="1"/>
  <c r="I2132" i="73"/>
  <c r="C2156" i="73"/>
  <c r="E2155" i="73"/>
  <c r="A2133" i="73"/>
  <c r="B2134" i="73"/>
  <c r="D2156" i="73" l="1"/>
  <c r="F2155" i="73"/>
  <c r="G2133" i="73"/>
  <c r="H2133" i="73" s="1"/>
  <c r="I2133" i="73"/>
  <c r="C2157" i="73"/>
  <c r="E2156" i="73"/>
  <c r="A2134" i="73"/>
  <c r="B2135" i="73"/>
  <c r="F2156" i="73" l="1"/>
  <c r="D2157" i="73"/>
  <c r="C2158" i="73"/>
  <c r="E2157" i="73"/>
  <c r="G2134" i="73"/>
  <c r="H2134" i="73" s="1"/>
  <c r="I2134" i="73"/>
  <c r="A2135" i="73"/>
  <c r="B2136" i="73"/>
  <c r="F2157" i="73" l="1"/>
  <c r="D2158" i="73"/>
  <c r="A2136" i="73"/>
  <c r="B2137" i="73"/>
  <c r="G2135" i="73"/>
  <c r="H2135" i="73" s="1"/>
  <c r="I2135" i="73"/>
  <c r="C2159" i="73"/>
  <c r="E2158" i="73"/>
  <c r="F2158" i="73" l="1"/>
  <c r="D2159" i="73"/>
  <c r="C2160" i="73"/>
  <c r="E2159" i="73"/>
  <c r="A2137" i="73"/>
  <c r="B2138" i="73"/>
  <c r="G2136" i="73"/>
  <c r="H2136" i="73" s="1"/>
  <c r="I2136" i="73"/>
  <c r="D2160" i="73" l="1"/>
  <c r="F2159" i="73"/>
  <c r="C2161" i="73"/>
  <c r="E2160" i="73"/>
  <c r="A2138" i="73"/>
  <c r="B2139" i="73"/>
  <c r="G2137" i="73"/>
  <c r="H2137" i="73" s="1"/>
  <c r="I2137" i="73"/>
  <c r="F2160" i="73" l="1"/>
  <c r="D2161" i="73"/>
  <c r="G2138" i="73"/>
  <c r="H2138" i="73" s="1"/>
  <c r="I2138" i="73"/>
  <c r="C2162" i="73"/>
  <c r="E2161" i="73"/>
  <c r="A2139" i="73"/>
  <c r="B2140" i="73"/>
  <c r="F2161" i="73" l="1"/>
  <c r="D2162" i="73"/>
  <c r="C2163" i="73"/>
  <c r="E2162" i="73"/>
  <c r="G2139" i="73"/>
  <c r="H2139" i="73" s="1"/>
  <c r="I2139" i="73"/>
  <c r="A2140" i="73"/>
  <c r="B2141" i="73"/>
  <c r="F2162" i="73" l="1"/>
  <c r="D2163" i="73"/>
  <c r="A2141" i="73"/>
  <c r="B2142" i="73"/>
  <c r="G2140" i="73"/>
  <c r="H2140" i="73" s="1"/>
  <c r="I2140" i="73"/>
  <c r="C2164" i="73"/>
  <c r="E2163" i="73"/>
  <c r="D2164" i="73" l="1"/>
  <c r="F2163" i="73"/>
  <c r="C2165" i="73"/>
  <c r="E2164" i="73"/>
  <c r="A2142" i="73"/>
  <c r="B2143" i="73"/>
  <c r="G2141" i="73"/>
  <c r="H2141" i="73" s="1"/>
  <c r="I2141" i="73"/>
  <c r="F2164" i="73" l="1"/>
  <c r="D2165" i="73"/>
  <c r="G2142" i="73"/>
  <c r="H2142" i="73" s="1"/>
  <c r="I2142" i="73"/>
  <c r="C2166" i="73"/>
  <c r="E2165" i="73"/>
  <c r="A2143" i="73"/>
  <c r="B2144" i="73"/>
  <c r="F2165" i="73" l="1"/>
  <c r="D2166" i="73"/>
  <c r="C2167" i="73"/>
  <c r="E2166" i="73"/>
  <c r="G2143" i="73"/>
  <c r="H2143" i="73" s="1"/>
  <c r="I2143" i="73"/>
  <c r="A2144" i="73"/>
  <c r="B2145" i="73"/>
  <c r="F2166" i="73" l="1"/>
  <c r="D2167" i="73"/>
  <c r="A2145" i="73"/>
  <c r="B2146" i="73"/>
  <c r="G2144" i="73"/>
  <c r="H2144" i="73" s="1"/>
  <c r="I2144" i="73"/>
  <c r="C2168" i="73"/>
  <c r="E2167" i="73"/>
  <c r="D2168" i="73" l="1"/>
  <c r="F2167" i="73"/>
  <c r="C2169" i="73"/>
  <c r="E2168" i="73"/>
  <c r="A2146" i="73"/>
  <c r="B2147" i="73"/>
  <c r="G2145" i="73"/>
  <c r="H2145" i="73" s="1"/>
  <c r="I2145" i="73"/>
  <c r="F2168" i="73" l="1"/>
  <c r="D2169" i="73"/>
  <c r="G2146" i="73"/>
  <c r="H2146" i="73" s="1"/>
  <c r="I2146" i="73"/>
  <c r="C2170" i="73"/>
  <c r="E2169" i="73"/>
  <c r="A2147" i="73"/>
  <c r="B2148" i="73"/>
  <c r="F2169" i="73" l="1"/>
  <c r="D2170" i="73"/>
  <c r="G2147" i="73"/>
  <c r="H2147" i="73" s="1"/>
  <c r="I2147" i="73"/>
  <c r="C2171" i="73"/>
  <c r="E2170" i="73"/>
  <c r="A2148" i="73"/>
  <c r="B2149" i="73"/>
  <c r="D2171" i="73" l="1"/>
  <c r="F2170" i="73"/>
  <c r="C2172" i="73"/>
  <c r="E2171" i="73"/>
  <c r="A2149" i="73"/>
  <c r="B2150" i="73"/>
  <c r="G2148" i="73"/>
  <c r="H2148" i="73" s="1"/>
  <c r="I2148" i="73"/>
  <c r="D2172" i="73" l="1"/>
  <c r="F2171" i="73"/>
  <c r="G2149" i="73"/>
  <c r="H2149" i="73" s="1"/>
  <c r="I2149" i="73"/>
  <c r="C2173" i="73"/>
  <c r="E2172" i="73"/>
  <c r="A2150" i="73"/>
  <c r="B2151" i="73"/>
  <c r="F2172" i="73" l="1"/>
  <c r="D2173" i="73"/>
  <c r="G2150" i="73"/>
  <c r="H2150" i="73" s="1"/>
  <c r="I2150" i="73"/>
  <c r="C2174" i="73"/>
  <c r="E2173" i="73"/>
  <c r="A2151" i="73"/>
  <c r="B2152" i="73"/>
  <c r="F2173" i="73" l="1"/>
  <c r="D2174" i="73"/>
  <c r="G2151" i="73"/>
  <c r="H2151" i="73" s="1"/>
  <c r="I2151" i="73"/>
  <c r="C2175" i="73"/>
  <c r="E2174" i="73"/>
  <c r="A2152" i="73"/>
  <c r="B2153" i="73"/>
  <c r="F2174" i="73" l="1"/>
  <c r="D2175" i="73"/>
  <c r="C2176" i="73"/>
  <c r="E2175" i="73"/>
  <c r="G2152" i="73"/>
  <c r="H2152" i="73" s="1"/>
  <c r="I2152" i="73"/>
  <c r="A2153" i="73"/>
  <c r="B2154" i="73"/>
  <c r="D2176" i="73" l="1"/>
  <c r="F2175" i="73"/>
  <c r="G2153" i="73"/>
  <c r="H2153" i="73" s="1"/>
  <c r="I2153" i="73"/>
  <c r="C2177" i="73"/>
  <c r="E2176" i="73"/>
  <c r="A2154" i="73"/>
  <c r="B2155" i="73"/>
  <c r="F2176" i="73" l="1"/>
  <c r="D2177" i="73"/>
  <c r="G2154" i="73"/>
  <c r="H2154" i="73" s="1"/>
  <c r="I2154" i="73"/>
  <c r="C2178" i="73"/>
  <c r="E2177" i="73"/>
  <c r="A2155" i="73"/>
  <c r="B2156" i="73"/>
  <c r="F2177" i="73" l="1"/>
  <c r="D2178" i="73"/>
  <c r="G2155" i="73"/>
  <c r="H2155" i="73" s="1"/>
  <c r="I2155" i="73"/>
  <c r="C2179" i="73"/>
  <c r="E2178" i="73"/>
  <c r="A2156" i="73"/>
  <c r="B2157" i="73"/>
  <c r="F2178" i="73" l="1"/>
  <c r="D2179" i="73"/>
  <c r="G2156" i="73"/>
  <c r="H2156" i="73" s="1"/>
  <c r="I2156" i="73"/>
  <c r="C2180" i="73"/>
  <c r="E2179" i="73"/>
  <c r="A2157" i="73"/>
  <c r="B2158" i="73"/>
  <c r="D2180" i="73" l="1"/>
  <c r="F2179" i="73"/>
  <c r="C2181" i="73"/>
  <c r="E2180" i="73"/>
  <c r="G2157" i="73"/>
  <c r="H2157" i="73" s="1"/>
  <c r="I2157" i="73"/>
  <c r="A2158" i="73"/>
  <c r="B2159" i="73"/>
  <c r="F2180" i="73" l="1"/>
  <c r="D2181" i="73"/>
  <c r="G2158" i="73"/>
  <c r="H2158" i="73" s="1"/>
  <c r="I2158" i="73"/>
  <c r="C2182" i="73"/>
  <c r="E2181" i="73"/>
  <c r="A2159" i="73"/>
  <c r="B2160" i="73"/>
  <c r="F2181" i="73" l="1"/>
  <c r="D2182" i="73"/>
  <c r="G2159" i="73"/>
  <c r="H2159" i="73" s="1"/>
  <c r="I2159" i="73"/>
  <c r="C2183" i="73"/>
  <c r="E2182" i="73"/>
  <c r="A2160" i="73"/>
  <c r="B2161" i="73"/>
  <c r="D2183" i="73" l="1"/>
  <c r="F2182" i="73"/>
  <c r="C2184" i="73"/>
  <c r="E2183" i="73"/>
  <c r="G2160" i="73"/>
  <c r="H2160" i="73" s="1"/>
  <c r="I2160" i="73"/>
  <c r="A2161" i="73"/>
  <c r="B2162" i="73"/>
  <c r="D2184" i="73" l="1"/>
  <c r="F2183" i="73"/>
  <c r="G2161" i="73"/>
  <c r="H2161" i="73" s="1"/>
  <c r="I2161" i="73"/>
  <c r="C2185" i="73"/>
  <c r="E2184" i="73"/>
  <c r="A2162" i="73"/>
  <c r="B2163" i="73"/>
  <c r="F2184" i="73" l="1"/>
  <c r="D2185" i="73"/>
  <c r="G2162" i="73"/>
  <c r="H2162" i="73" s="1"/>
  <c r="I2162" i="73"/>
  <c r="C2186" i="73"/>
  <c r="E2185" i="73"/>
  <c r="A2163" i="73"/>
  <c r="B2164" i="73"/>
  <c r="F2185" i="73" l="1"/>
  <c r="D2186" i="73"/>
  <c r="C2187" i="73"/>
  <c r="E2186" i="73"/>
  <c r="G2163" i="73"/>
  <c r="H2163" i="73" s="1"/>
  <c r="I2163" i="73"/>
  <c r="A2164" i="73"/>
  <c r="B2165" i="73"/>
  <c r="D2187" i="73" l="1"/>
  <c r="F2186" i="73"/>
  <c r="A2165" i="73"/>
  <c r="B2166" i="73"/>
  <c r="G2164" i="73"/>
  <c r="H2164" i="73" s="1"/>
  <c r="I2164" i="73"/>
  <c r="C2188" i="73"/>
  <c r="E2187" i="73"/>
  <c r="D2188" i="73" l="1"/>
  <c r="F2187" i="73"/>
  <c r="C2189" i="73"/>
  <c r="E2188" i="73"/>
  <c r="A2166" i="73"/>
  <c r="B2167" i="73"/>
  <c r="G2165" i="73"/>
  <c r="H2165" i="73" s="1"/>
  <c r="I2165" i="73"/>
  <c r="F2188" i="73" l="1"/>
  <c r="D2189" i="73"/>
  <c r="G2166" i="73"/>
  <c r="H2166" i="73" s="1"/>
  <c r="I2166" i="73"/>
  <c r="C2190" i="73"/>
  <c r="E2189" i="73"/>
  <c r="A2167" i="73"/>
  <c r="B2168" i="73"/>
  <c r="F2189" i="73" l="1"/>
  <c r="D2190" i="73"/>
  <c r="C2191" i="73"/>
  <c r="E2190" i="73"/>
  <c r="G2167" i="73"/>
  <c r="H2167" i="73" s="1"/>
  <c r="I2167" i="73"/>
  <c r="A2168" i="73"/>
  <c r="B2169" i="73"/>
  <c r="F2190" i="73" l="1"/>
  <c r="D2191" i="73"/>
  <c r="A2169" i="73"/>
  <c r="B2170" i="73"/>
  <c r="C2192" i="73"/>
  <c r="E2191" i="73"/>
  <c r="G2168" i="73"/>
  <c r="H2168" i="73" s="1"/>
  <c r="I2168" i="73"/>
  <c r="D2192" i="73" l="1"/>
  <c r="F2191" i="73"/>
  <c r="C2193" i="73"/>
  <c r="E2192" i="73"/>
  <c r="A2170" i="73"/>
  <c r="B2171" i="73"/>
  <c r="G2169" i="73"/>
  <c r="H2169" i="73" s="1"/>
  <c r="I2169" i="73"/>
  <c r="F2192" i="73" l="1"/>
  <c r="D2193" i="73"/>
  <c r="A2171" i="73"/>
  <c r="B2172" i="73"/>
  <c r="G2170" i="73"/>
  <c r="H2170" i="73" s="1"/>
  <c r="I2170" i="73"/>
  <c r="C2194" i="73"/>
  <c r="E2193" i="73"/>
  <c r="F2193" i="73" l="1"/>
  <c r="D2194" i="73"/>
  <c r="C2195" i="73"/>
  <c r="E2194" i="73"/>
  <c r="G2171" i="73"/>
  <c r="H2171" i="73" s="1"/>
  <c r="I2171" i="73"/>
  <c r="A2172" i="73"/>
  <c r="B2173" i="73"/>
  <c r="F2194" i="73" l="1"/>
  <c r="D2195" i="73"/>
  <c r="A2173" i="73"/>
  <c r="B2174" i="73"/>
  <c r="G2172" i="73"/>
  <c r="H2172" i="73" s="1"/>
  <c r="I2172" i="73"/>
  <c r="C2196" i="73"/>
  <c r="E2195" i="73"/>
  <c r="D2196" i="73" l="1"/>
  <c r="F2195" i="73"/>
  <c r="A2174" i="73"/>
  <c r="B2175" i="73"/>
  <c r="C2197" i="73"/>
  <c r="E2196" i="73"/>
  <c r="G2173" i="73"/>
  <c r="H2173" i="73" s="1"/>
  <c r="I2173" i="73"/>
  <c r="F2196" i="73" l="1"/>
  <c r="D2197" i="73"/>
  <c r="C2198" i="73"/>
  <c r="E2197" i="73"/>
  <c r="A2175" i="73"/>
  <c r="B2176" i="73"/>
  <c r="G2174" i="73"/>
  <c r="H2174" i="73" s="1"/>
  <c r="I2174" i="73"/>
  <c r="F2197" i="73" l="1"/>
  <c r="D2198" i="73"/>
  <c r="G2175" i="73"/>
  <c r="H2175" i="73" s="1"/>
  <c r="I2175" i="73"/>
  <c r="C2199" i="73"/>
  <c r="E2198" i="73"/>
  <c r="A2176" i="73"/>
  <c r="B2177" i="73"/>
  <c r="F2198" i="73" l="1"/>
  <c r="D2199" i="73"/>
  <c r="C2200" i="73"/>
  <c r="E2199" i="73"/>
  <c r="A2177" i="73"/>
  <c r="B2178" i="73"/>
  <c r="G2176" i="73"/>
  <c r="H2176" i="73" s="1"/>
  <c r="I2176" i="73"/>
  <c r="D2200" i="73" l="1"/>
  <c r="F2199" i="73"/>
  <c r="G2177" i="73"/>
  <c r="H2177" i="73" s="1"/>
  <c r="I2177" i="73"/>
  <c r="C2201" i="73"/>
  <c r="E2200" i="73"/>
  <c r="A2178" i="73"/>
  <c r="B2179" i="73"/>
  <c r="F2200" i="73" l="1"/>
  <c r="D2201" i="73"/>
  <c r="G2178" i="73"/>
  <c r="H2178" i="73" s="1"/>
  <c r="I2178" i="73"/>
  <c r="C2202" i="73"/>
  <c r="E2201" i="73"/>
  <c r="A2179" i="73"/>
  <c r="B2180" i="73"/>
  <c r="F2201" i="73" l="1"/>
  <c r="D2202" i="73"/>
  <c r="G2179" i="73"/>
  <c r="H2179" i="73" s="1"/>
  <c r="I2179" i="73"/>
  <c r="C2203" i="73"/>
  <c r="E2202" i="73"/>
  <c r="A2180" i="73"/>
  <c r="B2181" i="73"/>
  <c r="D2203" i="73" l="1"/>
  <c r="F2202" i="73"/>
  <c r="G2180" i="73"/>
  <c r="H2180" i="73" s="1"/>
  <c r="I2180" i="73"/>
  <c r="C2204" i="73"/>
  <c r="E2203" i="73"/>
  <c r="A2181" i="73"/>
  <c r="B2182" i="73"/>
  <c r="D2204" i="73" l="1"/>
  <c r="F2203" i="73"/>
  <c r="G2181" i="73"/>
  <c r="H2181" i="73" s="1"/>
  <c r="I2181" i="73"/>
  <c r="C2205" i="73"/>
  <c r="E2204" i="73"/>
  <c r="A2182" i="73"/>
  <c r="B2183" i="73"/>
  <c r="F2204" i="73" l="1"/>
  <c r="D2205" i="73"/>
  <c r="C2206" i="73"/>
  <c r="E2205" i="73"/>
  <c r="G2182" i="73"/>
  <c r="H2182" i="73" s="1"/>
  <c r="I2182" i="73"/>
  <c r="A2183" i="73"/>
  <c r="B2184" i="73"/>
  <c r="F2205" i="73" l="1"/>
  <c r="D2206" i="73"/>
  <c r="A2184" i="73"/>
  <c r="B2185" i="73"/>
  <c r="G2183" i="73"/>
  <c r="H2183" i="73" s="1"/>
  <c r="I2183" i="73"/>
  <c r="C2207" i="73"/>
  <c r="E2206" i="73"/>
  <c r="F2206" i="73" l="1"/>
  <c r="D2207" i="73"/>
  <c r="C2208" i="73"/>
  <c r="E2207" i="73"/>
  <c r="A2185" i="73"/>
  <c r="B2186" i="73"/>
  <c r="G2184" i="73"/>
  <c r="H2184" i="73" s="1"/>
  <c r="I2184" i="73"/>
  <c r="D2208" i="73" l="1"/>
  <c r="F2207" i="73"/>
  <c r="G2185" i="73"/>
  <c r="H2185" i="73" s="1"/>
  <c r="I2185" i="73"/>
  <c r="C2209" i="73"/>
  <c r="E2208" i="73"/>
  <c r="A2186" i="73"/>
  <c r="B2187" i="73"/>
  <c r="F2208" i="73" l="1"/>
  <c r="D2209" i="73"/>
  <c r="C2210" i="73"/>
  <c r="E2209" i="73"/>
  <c r="G2186" i="73"/>
  <c r="H2186" i="73" s="1"/>
  <c r="I2186" i="73"/>
  <c r="A2187" i="73"/>
  <c r="B2188" i="73"/>
  <c r="F2209" i="73" l="1"/>
  <c r="D2210" i="73"/>
  <c r="A2188" i="73"/>
  <c r="B2189" i="73"/>
  <c r="G2187" i="73"/>
  <c r="H2187" i="73" s="1"/>
  <c r="I2187" i="73"/>
  <c r="C2211" i="73"/>
  <c r="E2210" i="73"/>
  <c r="F2210" i="73" l="1"/>
  <c r="D2211" i="73"/>
  <c r="C2212" i="73"/>
  <c r="E2211" i="73"/>
  <c r="A2189" i="73"/>
  <c r="B2190" i="73"/>
  <c r="G2188" i="73"/>
  <c r="H2188" i="73" s="1"/>
  <c r="I2188" i="73"/>
  <c r="D2212" i="73" l="1"/>
  <c r="F2211" i="73"/>
  <c r="G2189" i="73"/>
  <c r="H2189" i="73" s="1"/>
  <c r="I2189" i="73"/>
  <c r="C2213" i="73"/>
  <c r="E2212" i="73"/>
  <c r="A2190" i="73"/>
  <c r="B2191" i="73"/>
  <c r="F2212" i="73" l="1"/>
  <c r="D2213" i="73"/>
  <c r="G2190" i="73"/>
  <c r="H2190" i="73" s="1"/>
  <c r="I2190" i="73"/>
  <c r="C2214" i="73"/>
  <c r="E2213" i="73"/>
  <c r="A2191" i="73"/>
  <c r="B2192" i="73"/>
  <c r="F2213" i="73" l="1"/>
  <c r="D2214" i="73"/>
  <c r="G2191" i="73"/>
  <c r="H2191" i="73" s="1"/>
  <c r="I2191" i="73"/>
  <c r="C2215" i="73"/>
  <c r="E2214" i="73"/>
  <c r="A2192" i="73"/>
  <c r="B2193" i="73"/>
  <c r="D2215" i="73" l="1"/>
  <c r="F2214" i="73"/>
  <c r="C2216" i="73"/>
  <c r="E2215" i="73"/>
  <c r="G2192" i="73"/>
  <c r="H2192" i="73" s="1"/>
  <c r="I2192" i="73"/>
  <c r="A2193" i="73"/>
  <c r="B2194" i="73"/>
  <c r="D2216" i="73" l="1"/>
  <c r="F2215" i="73"/>
  <c r="G2193" i="73"/>
  <c r="H2193" i="73" s="1"/>
  <c r="I2193" i="73"/>
  <c r="C2217" i="73"/>
  <c r="E2216" i="73"/>
  <c r="A2194" i="73"/>
  <c r="B2195" i="73"/>
  <c r="F2216" i="73" l="1"/>
  <c r="D2217" i="73"/>
  <c r="G2194" i="73"/>
  <c r="H2194" i="73" s="1"/>
  <c r="I2194" i="73"/>
  <c r="C2218" i="73"/>
  <c r="E2217" i="73"/>
  <c r="A2195" i="73"/>
  <c r="B2196" i="73"/>
  <c r="F2217" i="73" l="1"/>
  <c r="D2218" i="73"/>
  <c r="C2219" i="73"/>
  <c r="E2218" i="73"/>
  <c r="G2195" i="73"/>
  <c r="H2195" i="73" s="1"/>
  <c r="I2195" i="73"/>
  <c r="A2196" i="73"/>
  <c r="B2197" i="73"/>
  <c r="D2219" i="73" l="1"/>
  <c r="F2218" i="73"/>
  <c r="G2196" i="73"/>
  <c r="H2196" i="73" s="1"/>
  <c r="I2196" i="73"/>
  <c r="C2220" i="73"/>
  <c r="E2219" i="73"/>
  <c r="A2197" i="73"/>
  <c r="B2198" i="73"/>
  <c r="D2220" i="73" l="1"/>
  <c r="F2219" i="73"/>
  <c r="C2221" i="73"/>
  <c r="E2220" i="73"/>
  <c r="G2197" i="73"/>
  <c r="H2197" i="73" s="1"/>
  <c r="I2197" i="73"/>
  <c r="A2198" i="73"/>
  <c r="B2199" i="73"/>
  <c r="F2220" i="73" l="1"/>
  <c r="D2221" i="73"/>
  <c r="G2198" i="73"/>
  <c r="H2198" i="73" s="1"/>
  <c r="I2198" i="73"/>
  <c r="C2222" i="73"/>
  <c r="E2221" i="73"/>
  <c r="A2199" i="73"/>
  <c r="B2200" i="73"/>
  <c r="F2221" i="73" l="1"/>
  <c r="D2222" i="73"/>
  <c r="C2223" i="73"/>
  <c r="E2222" i="73"/>
  <c r="G2199" i="73"/>
  <c r="H2199" i="73" s="1"/>
  <c r="I2199" i="73"/>
  <c r="A2200" i="73"/>
  <c r="B2201" i="73"/>
  <c r="F2222" i="73" l="1"/>
  <c r="D2223" i="73"/>
  <c r="G2200" i="73"/>
  <c r="H2200" i="73" s="1"/>
  <c r="I2200" i="73"/>
  <c r="A2201" i="73"/>
  <c r="B2202" i="73"/>
  <c r="C2224" i="73"/>
  <c r="E2223" i="73"/>
  <c r="D2224" i="73" l="1"/>
  <c r="F2223" i="73"/>
  <c r="A2202" i="73"/>
  <c r="B2203" i="73"/>
  <c r="G2201" i="73"/>
  <c r="H2201" i="73" s="1"/>
  <c r="I2201" i="73"/>
  <c r="C2225" i="73"/>
  <c r="E2224" i="73"/>
  <c r="F2224" i="73" l="1"/>
  <c r="D2225" i="73"/>
  <c r="C2226" i="73"/>
  <c r="E2225" i="73"/>
  <c r="A2203" i="73"/>
  <c r="B2204" i="73"/>
  <c r="G2202" i="73"/>
  <c r="H2202" i="73" s="1"/>
  <c r="I2202" i="73"/>
  <c r="F2225" i="73" l="1"/>
  <c r="D2226" i="73"/>
  <c r="A2204" i="73"/>
  <c r="B2205" i="73"/>
  <c r="G2203" i="73"/>
  <c r="H2203" i="73" s="1"/>
  <c r="I2203" i="73"/>
  <c r="C2227" i="73"/>
  <c r="E2226" i="73"/>
  <c r="F2226" i="73" l="1"/>
  <c r="D2227" i="73"/>
  <c r="C2228" i="73"/>
  <c r="E2227" i="73"/>
  <c r="G2204" i="73"/>
  <c r="H2204" i="73" s="1"/>
  <c r="I2204" i="73"/>
  <c r="A2205" i="73"/>
  <c r="B2206" i="73"/>
  <c r="D2228" i="73" l="1"/>
  <c r="F2227" i="73"/>
  <c r="G2205" i="73"/>
  <c r="H2205" i="73" s="1"/>
  <c r="I2205" i="73"/>
  <c r="A2206" i="73"/>
  <c r="B2207" i="73"/>
  <c r="C2229" i="73"/>
  <c r="E2228" i="73"/>
  <c r="F2228" i="73" l="1"/>
  <c r="D2229" i="73"/>
  <c r="C2230" i="73"/>
  <c r="E2229" i="73"/>
  <c r="A2207" i="73"/>
  <c r="B2208" i="73"/>
  <c r="G2206" i="73"/>
  <c r="H2206" i="73" s="1"/>
  <c r="I2206" i="73"/>
  <c r="F2229" i="73" l="1"/>
  <c r="D2230" i="73"/>
  <c r="G2207" i="73"/>
  <c r="H2207" i="73" s="1"/>
  <c r="I2207" i="73"/>
  <c r="C2231" i="73"/>
  <c r="E2230" i="73"/>
  <c r="A2208" i="73"/>
  <c r="B2209" i="73"/>
  <c r="F2230" i="73" l="1"/>
  <c r="D2231" i="73"/>
  <c r="G2208" i="73"/>
  <c r="H2208" i="73" s="1"/>
  <c r="I2208" i="73"/>
  <c r="C2232" i="73"/>
  <c r="E2231" i="73"/>
  <c r="A2209" i="73"/>
  <c r="B2210" i="73"/>
  <c r="D2232" i="73" l="1"/>
  <c r="F2231" i="73"/>
  <c r="C2233" i="73"/>
  <c r="E2232" i="73"/>
  <c r="G2209" i="73"/>
  <c r="H2209" i="73" s="1"/>
  <c r="I2209" i="73"/>
  <c r="A2210" i="73"/>
  <c r="B2211" i="73"/>
  <c r="F2232" i="73" l="1"/>
  <c r="D2233" i="73"/>
  <c r="A2211" i="73"/>
  <c r="B2212" i="73"/>
  <c r="G2210" i="73"/>
  <c r="H2210" i="73" s="1"/>
  <c r="I2210" i="73"/>
  <c r="C2234" i="73"/>
  <c r="E2233" i="73"/>
  <c r="F2233" i="73" l="1"/>
  <c r="D2234" i="73"/>
  <c r="C2235" i="73"/>
  <c r="E2234" i="73"/>
  <c r="A2212" i="73"/>
  <c r="B2213" i="73"/>
  <c r="G2211" i="73"/>
  <c r="H2211" i="73" s="1"/>
  <c r="I2211" i="73"/>
  <c r="D2235" i="73" l="1"/>
  <c r="F2234" i="73"/>
  <c r="G2212" i="73"/>
  <c r="H2212" i="73" s="1"/>
  <c r="I2212" i="73"/>
  <c r="C2236" i="73"/>
  <c r="E2235" i="73"/>
  <c r="A2213" i="73"/>
  <c r="B2214" i="73"/>
  <c r="D2236" i="73" l="1"/>
  <c r="F2235" i="73"/>
  <c r="G2213" i="73"/>
  <c r="H2213" i="73" s="1"/>
  <c r="I2213" i="73"/>
  <c r="C2237" i="73"/>
  <c r="E2236" i="73"/>
  <c r="A2214" i="73"/>
  <c r="B2215" i="73"/>
  <c r="F2236" i="73" l="1"/>
  <c r="D2237" i="73"/>
  <c r="G2214" i="73"/>
  <c r="H2214" i="73" s="1"/>
  <c r="I2214" i="73"/>
  <c r="C2238" i="73"/>
  <c r="E2237" i="73"/>
  <c r="A2215" i="73"/>
  <c r="B2216" i="73"/>
  <c r="F2237" i="73" l="1"/>
  <c r="D2238" i="73"/>
  <c r="G2215" i="73"/>
  <c r="H2215" i="73" s="1"/>
  <c r="I2215" i="73"/>
  <c r="C2239" i="73"/>
  <c r="E2238" i="73"/>
  <c r="A2216" i="73"/>
  <c r="B2217" i="73"/>
  <c r="F2238" i="73" l="1"/>
  <c r="D2239" i="73"/>
  <c r="C2240" i="73"/>
  <c r="E2239" i="73"/>
  <c r="G2216" i="73"/>
  <c r="H2216" i="73" s="1"/>
  <c r="I2216" i="73"/>
  <c r="A2217" i="73"/>
  <c r="B2218" i="73"/>
  <c r="D2240" i="73" l="1"/>
  <c r="F2239" i="73"/>
  <c r="A2218" i="73"/>
  <c r="B2219" i="73"/>
  <c r="G2217" i="73"/>
  <c r="H2217" i="73" s="1"/>
  <c r="I2217" i="73"/>
  <c r="C2241" i="73"/>
  <c r="E2240" i="73"/>
  <c r="F2240" i="73" l="1"/>
  <c r="D2241" i="73"/>
  <c r="C2242" i="73"/>
  <c r="E2241" i="73"/>
  <c r="A2219" i="73"/>
  <c r="B2220" i="73"/>
  <c r="G2218" i="73"/>
  <c r="H2218" i="73" s="1"/>
  <c r="I2218" i="73"/>
  <c r="F2241" i="73" l="1"/>
  <c r="D2242" i="73"/>
  <c r="G2219" i="73"/>
  <c r="H2219" i="73" s="1"/>
  <c r="I2219" i="73"/>
  <c r="C2243" i="73"/>
  <c r="E2242" i="73"/>
  <c r="A2220" i="73"/>
  <c r="B2221" i="73"/>
  <c r="F2242" i="73" l="1"/>
  <c r="D2243" i="73"/>
  <c r="G2220" i="73"/>
  <c r="H2220" i="73" s="1"/>
  <c r="I2220" i="73"/>
  <c r="C2244" i="73"/>
  <c r="E2243" i="73"/>
  <c r="A2221" i="73"/>
  <c r="B2222" i="73"/>
  <c r="D2244" i="73" l="1"/>
  <c r="F2243" i="73"/>
  <c r="G2221" i="73"/>
  <c r="H2221" i="73" s="1"/>
  <c r="I2221" i="73"/>
  <c r="C2245" i="73"/>
  <c r="E2244" i="73"/>
  <c r="A2222" i="73"/>
  <c r="B2223" i="73"/>
  <c r="F2244" i="73" l="1"/>
  <c r="D2245" i="73"/>
  <c r="G2222" i="73"/>
  <c r="H2222" i="73" s="1"/>
  <c r="I2222" i="73"/>
  <c r="C2246" i="73"/>
  <c r="E2245" i="73"/>
  <c r="A2223" i="73"/>
  <c r="B2224" i="73"/>
  <c r="F2245" i="73" l="1"/>
  <c r="D2246" i="73"/>
  <c r="G2223" i="73"/>
  <c r="H2223" i="73" s="1"/>
  <c r="I2223" i="73"/>
  <c r="C2247" i="73"/>
  <c r="E2246" i="73"/>
  <c r="A2224" i="73"/>
  <c r="B2225" i="73"/>
  <c r="D2247" i="73" l="1"/>
  <c r="F2246" i="73"/>
  <c r="C2248" i="73"/>
  <c r="E2247" i="73"/>
  <c r="G2224" i="73"/>
  <c r="H2224" i="73" s="1"/>
  <c r="I2224" i="73"/>
  <c r="A2225" i="73"/>
  <c r="B2226" i="73"/>
  <c r="D2248" i="73" l="1"/>
  <c r="F2247" i="73"/>
  <c r="G2225" i="73"/>
  <c r="H2225" i="73" s="1"/>
  <c r="I2225" i="73"/>
  <c r="A2226" i="73"/>
  <c r="B2227" i="73"/>
  <c r="C2249" i="73"/>
  <c r="E2248" i="73"/>
  <c r="F2248" i="73" l="1"/>
  <c r="D2249" i="73"/>
  <c r="A2227" i="73"/>
  <c r="B2228" i="73"/>
  <c r="G2226" i="73"/>
  <c r="H2226" i="73" s="1"/>
  <c r="I2226" i="73"/>
  <c r="C2250" i="73"/>
  <c r="E2249" i="73"/>
  <c r="F2249" i="73" l="1"/>
  <c r="D2250" i="73"/>
  <c r="C2251" i="73"/>
  <c r="E2250" i="73"/>
  <c r="A2228" i="73"/>
  <c r="B2229" i="73"/>
  <c r="G2227" i="73"/>
  <c r="H2227" i="73" s="1"/>
  <c r="I2227" i="73"/>
  <c r="D2251" i="73" l="1"/>
  <c r="F2250" i="73"/>
  <c r="G2228" i="73"/>
  <c r="H2228" i="73" s="1"/>
  <c r="I2228" i="73"/>
  <c r="C2252" i="73"/>
  <c r="E2251" i="73"/>
  <c r="A2229" i="73"/>
  <c r="B2230" i="73"/>
  <c r="D2252" i="73" l="1"/>
  <c r="F2251" i="73"/>
  <c r="C2253" i="73"/>
  <c r="E2252" i="73"/>
  <c r="G2229" i="73"/>
  <c r="H2229" i="73" s="1"/>
  <c r="I2229" i="73"/>
  <c r="A2230" i="73"/>
  <c r="B2231" i="73"/>
  <c r="F2252" i="73" l="1"/>
  <c r="D2253" i="73"/>
  <c r="A2231" i="73"/>
  <c r="B2232" i="73"/>
  <c r="G2230" i="73"/>
  <c r="H2230" i="73" s="1"/>
  <c r="I2230" i="73"/>
  <c r="C2254" i="73"/>
  <c r="E2253" i="73"/>
  <c r="F2253" i="73" l="1"/>
  <c r="D2254" i="73"/>
  <c r="A2232" i="73"/>
  <c r="B2233" i="73"/>
  <c r="C2255" i="73"/>
  <c r="E2254" i="73"/>
  <c r="G2231" i="73"/>
  <c r="H2231" i="73" s="1"/>
  <c r="I2231" i="73"/>
  <c r="F2254" i="73" l="1"/>
  <c r="D2255" i="73"/>
  <c r="C2256" i="73"/>
  <c r="E2255" i="73"/>
  <c r="A2233" i="73"/>
  <c r="B2234" i="73"/>
  <c r="G2232" i="73"/>
  <c r="H2232" i="73" s="1"/>
  <c r="I2232" i="73"/>
  <c r="D2256" i="73" l="1"/>
  <c r="F2255" i="73"/>
  <c r="G2233" i="73"/>
  <c r="H2233" i="73" s="1"/>
  <c r="I2233" i="73"/>
  <c r="C2257" i="73"/>
  <c r="E2256" i="73"/>
  <c r="A2234" i="73"/>
  <c r="B2235" i="73"/>
  <c r="F2256" i="73" l="1"/>
  <c r="D2257" i="73"/>
  <c r="G2234" i="73"/>
  <c r="H2234" i="73" s="1"/>
  <c r="I2234" i="73"/>
  <c r="C2258" i="73"/>
  <c r="E2257" i="73"/>
  <c r="A2235" i="73"/>
  <c r="B2236" i="73"/>
  <c r="F2257" i="73" l="1"/>
  <c r="D2258" i="73"/>
  <c r="G2235" i="73"/>
  <c r="H2235" i="73" s="1"/>
  <c r="I2235" i="73"/>
  <c r="C2259" i="73"/>
  <c r="E2258" i="73"/>
  <c r="A2236" i="73"/>
  <c r="B2237" i="73"/>
  <c r="F2258" i="73" l="1"/>
  <c r="D2259" i="73"/>
  <c r="G2236" i="73"/>
  <c r="H2236" i="73" s="1"/>
  <c r="I2236" i="73"/>
  <c r="C2260" i="73"/>
  <c r="E2259" i="73"/>
  <c r="A2237" i="73"/>
  <c r="B2238" i="73"/>
  <c r="D2260" i="73" l="1"/>
  <c r="F2259" i="73"/>
  <c r="G2237" i="73"/>
  <c r="H2237" i="73" s="1"/>
  <c r="I2237" i="73"/>
  <c r="C2261" i="73"/>
  <c r="E2260" i="73"/>
  <c r="A2238" i="73"/>
  <c r="B2239" i="73"/>
  <c r="F2260" i="73" l="1"/>
  <c r="D2261" i="73"/>
  <c r="C2262" i="73"/>
  <c r="E2261" i="73"/>
  <c r="G2238" i="73"/>
  <c r="H2238" i="73" s="1"/>
  <c r="I2238" i="73"/>
  <c r="A2239" i="73"/>
  <c r="B2240" i="73"/>
  <c r="F2261" i="73" l="1"/>
  <c r="D2262" i="73"/>
  <c r="G2239" i="73"/>
  <c r="H2239" i="73" s="1"/>
  <c r="I2239" i="73"/>
  <c r="C2263" i="73"/>
  <c r="E2262" i="73"/>
  <c r="A2240" i="73"/>
  <c r="B2241" i="73"/>
  <c r="F2262" i="73" l="1"/>
  <c r="D2263" i="73"/>
  <c r="G2240" i="73"/>
  <c r="H2240" i="73" s="1"/>
  <c r="I2240" i="73"/>
  <c r="C2264" i="73"/>
  <c r="E2263" i="73"/>
  <c r="A2241" i="73"/>
  <c r="B2242" i="73"/>
  <c r="D2264" i="73" l="1"/>
  <c r="F2263" i="73"/>
  <c r="G2241" i="73"/>
  <c r="H2241" i="73" s="1"/>
  <c r="I2241" i="73"/>
  <c r="C2265" i="73"/>
  <c r="E2264" i="73"/>
  <c r="A2242" i="73"/>
  <c r="B2243" i="73"/>
  <c r="F2264" i="73" l="1"/>
  <c r="D2265" i="73"/>
  <c r="G2242" i="73"/>
  <c r="H2242" i="73" s="1"/>
  <c r="I2242" i="73"/>
  <c r="C2266" i="73"/>
  <c r="E2265" i="73"/>
  <c r="A2243" i="73"/>
  <c r="B2244" i="73"/>
  <c r="F2265" i="73" l="1"/>
  <c r="D2266" i="73"/>
  <c r="G2243" i="73"/>
  <c r="H2243" i="73" s="1"/>
  <c r="I2243" i="73"/>
  <c r="C2267" i="73"/>
  <c r="E2266" i="73"/>
  <c r="A2244" i="73"/>
  <c r="B2245" i="73"/>
  <c r="D2267" i="73" l="1"/>
  <c r="F2266" i="73"/>
  <c r="C2268" i="73"/>
  <c r="E2267" i="73"/>
  <c r="G2244" i="73"/>
  <c r="H2244" i="73" s="1"/>
  <c r="I2244" i="73"/>
  <c r="A2245" i="73"/>
  <c r="B2246" i="73"/>
  <c r="D2268" i="73" l="1"/>
  <c r="F2267" i="73"/>
  <c r="A2246" i="73"/>
  <c r="B2247" i="73"/>
  <c r="G2245" i="73"/>
  <c r="H2245" i="73" s="1"/>
  <c r="I2245" i="73"/>
  <c r="C2269" i="73"/>
  <c r="E2268" i="73"/>
  <c r="F2268" i="73" l="1"/>
  <c r="D2269" i="73"/>
  <c r="C2270" i="73"/>
  <c r="E2269" i="73"/>
  <c r="A2247" i="73"/>
  <c r="B2248" i="73"/>
  <c r="G2246" i="73"/>
  <c r="H2246" i="73" s="1"/>
  <c r="I2246" i="73"/>
  <c r="F2269" i="73" l="1"/>
  <c r="D2270" i="73"/>
  <c r="G2247" i="73"/>
  <c r="H2247" i="73" s="1"/>
  <c r="I2247" i="73"/>
  <c r="C2271" i="73"/>
  <c r="E2270" i="73"/>
  <c r="A2248" i="73"/>
  <c r="B2249" i="73"/>
  <c r="F2270" i="73" l="1"/>
  <c r="D2271" i="73"/>
  <c r="C2272" i="73"/>
  <c r="E2271" i="73"/>
  <c r="G2248" i="73"/>
  <c r="H2248" i="73" s="1"/>
  <c r="I2248" i="73"/>
  <c r="A2249" i="73"/>
  <c r="B2250" i="73"/>
  <c r="D2272" i="73" l="1"/>
  <c r="F2271" i="73"/>
  <c r="G2249" i="73"/>
  <c r="H2249" i="73" s="1"/>
  <c r="I2249" i="73"/>
  <c r="C2273" i="73"/>
  <c r="E2272" i="73"/>
  <c r="A2250" i="73"/>
  <c r="B2251" i="73"/>
  <c r="F2272" i="73" l="1"/>
  <c r="D2273" i="73"/>
  <c r="G2250" i="73"/>
  <c r="H2250" i="73" s="1"/>
  <c r="I2250" i="73"/>
  <c r="C2274" i="73"/>
  <c r="E2273" i="73"/>
  <c r="A2251" i="73"/>
  <c r="B2252" i="73"/>
  <c r="F2273" i="73" l="1"/>
  <c r="D2274" i="73"/>
  <c r="C2275" i="73"/>
  <c r="E2274" i="73"/>
  <c r="G2251" i="73"/>
  <c r="H2251" i="73" s="1"/>
  <c r="I2251" i="73"/>
  <c r="A2252" i="73"/>
  <c r="B2253" i="73"/>
  <c r="F2274" i="73" l="1"/>
  <c r="D2275" i="73"/>
  <c r="G2252" i="73"/>
  <c r="H2252" i="73" s="1"/>
  <c r="I2252" i="73"/>
  <c r="C2276" i="73"/>
  <c r="E2275" i="73"/>
  <c r="A2253" i="73"/>
  <c r="B2254" i="73"/>
  <c r="D2276" i="73" l="1"/>
  <c r="F2275" i="73"/>
  <c r="C2277" i="73"/>
  <c r="E2276" i="73"/>
  <c r="G2253" i="73"/>
  <c r="H2253" i="73" s="1"/>
  <c r="I2253" i="73"/>
  <c r="A2254" i="73"/>
  <c r="B2255" i="73"/>
  <c r="F2276" i="73" l="1"/>
  <c r="D2277" i="73"/>
  <c r="A2255" i="73"/>
  <c r="B2256" i="73"/>
  <c r="C2278" i="73"/>
  <c r="E2277" i="73"/>
  <c r="G2254" i="73"/>
  <c r="H2254" i="73" s="1"/>
  <c r="I2254" i="73"/>
  <c r="F2277" i="73" l="1"/>
  <c r="D2278" i="73"/>
  <c r="C2279" i="73"/>
  <c r="E2278" i="73"/>
  <c r="A2256" i="73"/>
  <c r="B2257" i="73"/>
  <c r="G2255" i="73"/>
  <c r="H2255" i="73" s="1"/>
  <c r="I2255" i="73"/>
  <c r="D2279" i="73" l="1"/>
  <c r="F2278" i="73"/>
  <c r="G2256" i="73"/>
  <c r="H2256" i="73" s="1"/>
  <c r="I2256" i="73"/>
  <c r="C2280" i="73"/>
  <c r="E2279" i="73"/>
  <c r="A2257" i="73"/>
  <c r="B2258" i="73"/>
  <c r="D2280" i="73" l="1"/>
  <c r="F2279" i="73"/>
  <c r="C2281" i="73"/>
  <c r="E2280" i="73"/>
  <c r="G2257" i="73"/>
  <c r="H2257" i="73" s="1"/>
  <c r="I2257" i="73"/>
  <c r="A2258" i="73"/>
  <c r="B2259" i="73"/>
  <c r="F2280" i="73" l="1"/>
  <c r="D2281" i="73"/>
  <c r="G2258" i="73"/>
  <c r="H2258" i="73" s="1"/>
  <c r="I2258" i="73"/>
  <c r="A2259" i="73"/>
  <c r="B2260" i="73"/>
  <c r="C2282" i="73"/>
  <c r="E2281" i="73"/>
  <c r="F2281" i="73" l="1"/>
  <c r="D2282" i="73"/>
  <c r="C2283" i="73"/>
  <c r="E2282" i="73"/>
  <c r="A2260" i="73"/>
  <c r="B2261" i="73"/>
  <c r="G2259" i="73"/>
  <c r="H2259" i="73" s="1"/>
  <c r="I2259" i="73"/>
  <c r="D2283" i="73" l="1"/>
  <c r="F2282" i="73"/>
  <c r="G2260" i="73"/>
  <c r="H2260" i="73" s="1"/>
  <c r="I2260" i="73"/>
  <c r="C2284" i="73"/>
  <c r="E2283" i="73"/>
  <c r="A2261" i="73"/>
  <c r="B2262" i="73"/>
  <c r="D2284" i="73" l="1"/>
  <c r="F2283" i="73"/>
  <c r="A2262" i="73"/>
  <c r="B2263" i="73"/>
  <c r="G2261" i="73"/>
  <c r="H2261" i="73" s="1"/>
  <c r="I2261" i="73"/>
  <c r="C2285" i="73"/>
  <c r="E2284" i="73"/>
  <c r="F2284" i="73" l="1"/>
  <c r="D2285" i="73"/>
  <c r="C2286" i="73"/>
  <c r="E2285" i="73"/>
  <c r="A2263" i="73"/>
  <c r="B2264" i="73"/>
  <c r="G2262" i="73"/>
  <c r="H2262" i="73" s="1"/>
  <c r="I2262" i="73"/>
  <c r="F2285" i="73" l="1"/>
  <c r="D2286" i="73"/>
  <c r="G2263" i="73"/>
  <c r="H2263" i="73" s="1"/>
  <c r="I2263" i="73"/>
  <c r="C2287" i="73"/>
  <c r="E2286" i="73"/>
  <c r="A2264" i="73"/>
  <c r="B2265" i="73"/>
  <c r="F2286" i="73" l="1"/>
  <c r="D2287" i="73"/>
  <c r="C2288" i="73"/>
  <c r="E2287" i="73"/>
  <c r="A2265" i="73"/>
  <c r="B2266" i="73"/>
  <c r="G2264" i="73"/>
  <c r="H2264" i="73" s="1"/>
  <c r="I2264" i="73"/>
  <c r="D2288" i="73" l="1"/>
  <c r="F2287" i="73"/>
  <c r="G2265" i="73"/>
  <c r="H2265" i="73" s="1"/>
  <c r="I2265" i="73"/>
  <c r="C2289" i="73"/>
  <c r="E2288" i="73"/>
  <c r="A2266" i="73"/>
  <c r="B2267" i="73"/>
  <c r="F2288" i="73" l="1"/>
  <c r="D2289" i="73"/>
  <c r="C2290" i="73"/>
  <c r="E2289" i="73"/>
  <c r="G2266" i="73"/>
  <c r="H2266" i="73" s="1"/>
  <c r="I2266" i="73"/>
  <c r="A2267" i="73"/>
  <c r="B2268" i="73"/>
  <c r="F2289" i="73" l="1"/>
  <c r="D2290" i="73"/>
  <c r="A2268" i="73"/>
  <c r="B2269" i="73"/>
  <c r="G2267" i="73"/>
  <c r="H2267" i="73" s="1"/>
  <c r="I2267" i="73"/>
  <c r="C2291" i="73"/>
  <c r="E2290" i="73"/>
  <c r="F2290" i="73" l="1"/>
  <c r="D2291" i="73"/>
  <c r="C2292" i="73"/>
  <c r="E2291" i="73"/>
  <c r="A2269" i="73"/>
  <c r="B2270" i="73"/>
  <c r="G2268" i="73"/>
  <c r="H2268" i="73" s="1"/>
  <c r="I2268" i="73"/>
  <c r="D2292" i="73" l="1"/>
  <c r="F2291" i="73"/>
  <c r="G2269" i="73"/>
  <c r="H2269" i="73" s="1"/>
  <c r="I2269" i="73"/>
  <c r="C2293" i="73"/>
  <c r="E2292" i="73"/>
  <c r="A2270" i="73"/>
  <c r="B2271" i="73"/>
  <c r="F2292" i="73" l="1"/>
  <c r="D2293" i="73"/>
  <c r="C2294" i="73"/>
  <c r="E2293" i="73"/>
  <c r="G2270" i="73"/>
  <c r="H2270" i="73" s="1"/>
  <c r="I2270" i="73"/>
  <c r="A2271" i="73"/>
  <c r="B2272" i="73"/>
  <c r="F2293" i="73" l="1"/>
  <c r="D2294" i="73"/>
  <c r="G2271" i="73"/>
  <c r="H2271" i="73" s="1"/>
  <c r="I2271" i="73"/>
  <c r="C2295" i="73"/>
  <c r="E2294" i="73"/>
  <c r="A2272" i="73"/>
  <c r="B2273" i="73"/>
  <c r="F2294" i="73" l="1"/>
  <c r="D2295" i="73"/>
  <c r="C2296" i="73"/>
  <c r="E2295" i="73"/>
  <c r="G2272" i="73"/>
  <c r="H2272" i="73" s="1"/>
  <c r="I2272" i="73"/>
  <c r="A2273" i="73"/>
  <c r="B2274" i="73"/>
  <c r="D2296" i="73" l="1"/>
  <c r="F2295" i="73"/>
  <c r="A2274" i="73"/>
  <c r="B2275" i="73"/>
  <c r="G2273" i="73"/>
  <c r="H2273" i="73" s="1"/>
  <c r="I2273" i="73"/>
  <c r="C2297" i="73"/>
  <c r="E2296" i="73"/>
  <c r="F2296" i="73" l="1"/>
  <c r="D2297" i="73"/>
  <c r="C2298" i="73"/>
  <c r="E2297" i="73"/>
  <c r="A2275" i="73"/>
  <c r="B2276" i="73"/>
  <c r="G2274" i="73"/>
  <c r="H2274" i="73" s="1"/>
  <c r="I2274" i="73"/>
  <c r="F2297" i="73" l="1"/>
  <c r="D2298" i="73"/>
  <c r="G2275" i="73"/>
  <c r="H2275" i="73" s="1"/>
  <c r="I2275" i="73"/>
  <c r="C2299" i="73"/>
  <c r="E2298" i="73"/>
  <c r="A2276" i="73"/>
  <c r="B2277" i="73"/>
  <c r="D2299" i="73" l="1"/>
  <c r="F2298" i="73"/>
  <c r="C2300" i="73"/>
  <c r="E2299" i="73"/>
  <c r="G2276" i="73"/>
  <c r="H2276" i="73" s="1"/>
  <c r="I2276" i="73"/>
  <c r="A2277" i="73"/>
  <c r="B2278" i="73"/>
  <c r="D2300" i="73" l="1"/>
  <c r="F2299" i="73"/>
  <c r="A2278" i="73"/>
  <c r="B2279" i="73"/>
  <c r="G2277" i="73"/>
  <c r="H2277" i="73" s="1"/>
  <c r="I2277" i="73"/>
  <c r="C2301" i="73"/>
  <c r="E2300" i="73"/>
  <c r="F2300" i="73" l="1"/>
  <c r="D2301" i="73"/>
  <c r="C2302" i="73"/>
  <c r="E2301" i="73"/>
  <c r="A2279" i="73"/>
  <c r="B2280" i="73"/>
  <c r="G2278" i="73"/>
  <c r="H2278" i="73" s="1"/>
  <c r="I2278" i="73"/>
  <c r="F2301" i="73" l="1"/>
  <c r="D2302" i="73"/>
  <c r="G2279" i="73"/>
  <c r="H2279" i="73" s="1"/>
  <c r="I2279" i="73"/>
  <c r="C2303" i="73"/>
  <c r="E2302" i="73"/>
  <c r="A2280" i="73"/>
  <c r="B2281" i="73"/>
  <c r="F2302" i="73" l="1"/>
  <c r="D2303" i="73"/>
  <c r="C2304" i="73"/>
  <c r="E2303" i="73"/>
  <c r="G2280" i="73"/>
  <c r="H2280" i="73" s="1"/>
  <c r="I2280" i="73"/>
  <c r="A2281" i="73"/>
  <c r="B2282" i="73"/>
  <c r="D2304" i="73" l="1"/>
  <c r="F2303" i="73"/>
  <c r="A2282" i="73"/>
  <c r="B2283" i="73"/>
  <c r="C2305" i="73"/>
  <c r="E2304" i="73"/>
  <c r="G2281" i="73"/>
  <c r="H2281" i="73" s="1"/>
  <c r="I2281" i="73"/>
  <c r="F2304" i="73" l="1"/>
  <c r="D2305" i="73"/>
  <c r="C2306" i="73"/>
  <c r="E2305" i="73"/>
  <c r="A2283" i="73"/>
  <c r="B2284" i="73"/>
  <c r="G2282" i="73"/>
  <c r="H2282" i="73" s="1"/>
  <c r="I2282" i="73"/>
  <c r="F2305" i="73" l="1"/>
  <c r="D2306" i="73"/>
  <c r="G2283" i="73"/>
  <c r="H2283" i="73" s="1"/>
  <c r="I2283" i="73"/>
  <c r="C2307" i="73"/>
  <c r="E2306" i="73"/>
  <c r="A2284" i="73"/>
  <c r="B2285" i="73"/>
  <c r="F2306" i="73" l="1"/>
  <c r="D2307" i="73"/>
  <c r="C2308" i="73"/>
  <c r="E2307" i="73"/>
  <c r="G2284" i="73"/>
  <c r="H2284" i="73" s="1"/>
  <c r="I2284" i="73"/>
  <c r="A2285" i="73"/>
  <c r="B2286" i="73"/>
  <c r="D2308" i="73" l="1"/>
  <c r="F2307" i="73"/>
  <c r="A2286" i="73"/>
  <c r="B2287" i="73"/>
  <c r="G2285" i="73"/>
  <c r="H2285" i="73" s="1"/>
  <c r="I2285" i="73"/>
  <c r="C2309" i="73"/>
  <c r="E2308" i="73"/>
  <c r="F2308" i="73" l="1"/>
  <c r="D2309" i="73"/>
  <c r="C2310" i="73"/>
  <c r="E2309" i="73"/>
  <c r="A2287" i="73"/>
  <c r="B2288" i="73"/>
  <c r="G2286" i="73"/>
  <c r="H2286" i="73" s="1"/>
  <c r="I2286" i="73"/>
  <c r="F2309" i="73" l="1"/>
  <c r="D2310" i="73"/>
  <c r="G2287" i="73"/>
  <c r="H2287" i="73" s="1"/>
  <c r="I2287" i="73"/>
  <c r="C2311" i="73"/>
  <c r="E2310" i="73"/>
  <c r="A2288" i="73"/>
  <c r="B2289" i="73"/>
  <c r="D2311" i="73" l="1"/>
  <c r="F2310" i="73"/>
  <c r="C2312" i="73"/>
  <c r="E2311" i="73"/>
  <c r="G2288" i="73"/>
  <c r="H2288" i="73" s="1"/>
  <c r="I2288" i="73"/>
  <c r="A2289" i="73"/>
  <c r="B2290" i="73"/>
  <c r="D2312" i="73" l="1"/>
  <c r="F2311" i="73"/>
  <c r="A2290" i="73"/>
  <c r="B2291" i="73"/>
  <c r="C2313" i="73"/>
  <c r="E2312" i="73"/>
  <c r="G2289" i="73"/>
  <c r="H2289" i="73" s="1"/>
  <c r="I2289" i="73"/>
  <c r="F2312" i="73" l="1"/>
  <c r="D2313" i="73"/>
  <c r="C2314" i="73"/>
  <c r="E2313" i="73"/>
  <c r="A2291" i="73"/>
  <c r="B2292" i="73"/>
  <c r="G2290" i="73"/>
  <c r="H2290" i="73" s="1"/>
  <c r="I2290" i="73"/>
  <c r="F2313" i="73" l="1"/>
  <c r="D2314" i="73"/>
  <c r="G2291" i="73"/>
  <c r="H2291" i="73" s="1"/>
  <c r="I2291" i="73"/>
  <c r="C2315" i="73"/>
  <c r="E2314" i="73"/>
  <c r="A2292" i="73"/>
  <c r="B2293" i="73"/>
  <c r="D2315" i="73" l="1"/>
  <c r="F2314" i="73"/>
  <c r="G2292" i="73"/>
  <c r="H2292" i="73" s="1"/>
  <c r="I2292" i="73"/>
  <c r="C2316" i="73"/>
  <c r="E2315" i="73"/>
  <c r="A2293" i="73"/>
  <c r="B2294" i="73"/>
  <c r="D2316" i="73" l="1"/>
  <c r="F2315" i="73"/>
  <c r="C2317" i="73"/>
  <c r="E2316" i="73"/>
  <c r="G2293" i="73"/>
  <c r="H2293" i="73" s="1"/>
  <c r="I2293" i="73"/>
  <c r="A2294" i="73"/>
  <c r="B2295" i="73"/>
  <c r="F2316" i="73" l="1"/>
  <c r="D2317" i="73"/>
  <c r="A2295" i="73"/>
  <c r="B2296" i="73"/>
  <c r="G2294" i="73"/>
  <c r="H2294" i="73" s="1"/>
  <c r="I2294" i="73"/>
  <c r="C2318" i="73"/>
  <c r="E2317" i="73"/>
  <c r="F2317" i="73" l="1"/>
  <c r="D2318" i="73"/>
  <c r="C2319" i="73"/>
  <c r="E2318" i="73"/>
  <c r="A2296" i="73"/>
  <c r="B2297" i="73"/>
  <c r="G2295" i="73"/>
  <c r="H2295" i="73" s="1"/>
  <c r="I2295" i="73"/>
  <c r="F2318" i="73" l="1"/>
  <c r="D2319" i="73"/>
  <c r="G2296" i="73"/>
  <c r="H2296" i="73" s="1"/>
  <c r="I2296" i="73"/>
  <c r="C2320" i="73"/>
  <c r="E2319" i="73"/>
  <c r="A2297" i="73"/>
  <c r="B2298" i="73"/>
  <c r="D2320" i="73" l="1"/>
  <c r="F2319" i="73"/>
  <c r="G2297" i="73"/>
  <c r="H2297" i="73" s="1"/>
  <c r="I2297" i="73"/>
  <c r="C2321" i="73"/>
  <c r="E2320" i="73"/>
  <c r="A2298" i="73"/>
  <c r="B2299" i="73"/>
  <c r="F2320" i="73" l="1"/>
  <c r="D2321" i="73"/>
  <c r="C2322" i="73"/>
  <c r="E2321" i="73"/>
  <c r="G2298" i="73"/>
  <c r="H2298" i="73" s="1"/>
  <c r="I2298" i="73"/>
  <c r="A2299" i="73"/>
  <c r="B2300" i="73"/>
  <c r="F2321" i="73" l="1"/>
  <c r="D2322" i="73"/>
  <c r="A2300" i="73"/>
  <c r="B2301" i="73"/>
  <c r="G2299" i="73"/>
  <c r="H2299" i="73" s="1"/>
  <c r="I2299" i="73"/>
  <c r="C2323" i="73"/>
  <c r="E2322" i="73"/>
  <c r="F2322" i="73" l="1"/>
  <c r="D2323" i="73"/>
  <c r="C2324" i="73"/>
  <c r="E2323" i="73"/>
  <c r="A2301" i="73"/>
  <c r="B2302" i="73"/>
  <c r="G2300" i="73"/>
  <c r="H2300" i="73" s="1"/>
  <c r="I2300" i="73"/>
  <c r="D2324" i="73" l="1"/>
  <c r="F2323" i="73"/>
  <c r="G2301" i="73"/>
  <c r="H2301" i="73" s="1"/>
  <c r="I2301" i="73"/>
  <c r="C2325" i="73"/>
  <c r="E2324" i="73"/>
  <c r="A2302" i="73"/>
  <c r="B2303" i="73"/>
  <c r="F2324" i="73" l="1"/>
  <c r="D2325" i="73"/>
  <c r="G2302" i="73"/>
  <c r="H2302" i="73" s="1"/>
  <c r="I2302" i="73"/>
  <c r="C2326" i="73"/>
  <c r="E2325" i="73"/>
  <c r="A2303" i="73"/>
  <c r="B2304" i="73"/>
  <c r="F2325" i="73" l="1"/>
  <c r="D2326" i="73"/>
  <c r="G2303" i="73"/>
  <c r="H2303" i="73" s="1"/>
  <c r="I2303" i="73"/>
  <c r="C2327" i="73"/>
  <c r="E2326" i="73"/>
  <c r="A2304" i="73"/>
  <c r="B2305" i="73"/>
  <c r="F2326" i="73" l="1"/>
  <c r="D2327" i="73"/>
  <c r="G2304" i="73"/>
  <c r="H2304" i="73" s="1"/>
  <c r="I2304" i="73"/>
  <c r="C2328" i="73"/>
  <c r="E2327" i="73"/>
  <c r="A2305" i="73"/>
  <c r="B2306" i="73"/>
  <c r="D2328" i="73" l="1"/>
  <c r="F2327" i="73"/>
  <c r="G2305" i="73"/>
  <c r="H2305" i="73" s="1"/>
  <c r="I2305" i="73"/>
  <c r="C2329" i="73"/>
  <c r="E2328" i="73"/>
  <c r="A2306" i="73"/>
  <c r="B2307" i="73"/>
  <c r="F2328" i="73" l="1"/>
  <c r="D2329" i="73"/>
  <c r="G2306" i="73"/>
  <c r="H2306" i="73" s="1"/>
  <c r="I2306" i="73"/>
  <c r="C2330" i="73"/>
  <c r="E2329" i="73"/>
  <c r="A2307" i="73"/>
  <c r="B2308" i="73"/>
  <c r="F2329" i="73" l="1"/>
  <c r="D2330" i="73"/>
  <c r="G2307" i="73"/>
  <c r="H2307" i="73" s="1"/>
  <c r="I2307" i="73"/>
  <c r="C2331" i="73"/>
  <c r="E2330" i="73"/>
  <c r="A2308" i="73"/>
  <c r="B2309" i="73"/>
  <c r="D2331" i="73" l="1"/>
  <c r="F2330" i="73"/>
  <c r="G2308" i="73"/>
  <c r="H2308" i="73" s="1"/>
  <c r="I2308" i="73"/>
  <c r="C2332" i="73"/>
  <c r="E2331" i="73"/>
  <c r="A2309" i="73"/>
  <c r="B2310" i="73"/>
  <c r="D2332" i="73" l="1"/>
  <c r="F2331" i="73"/>
  <c r="G2309" i="73"/>
  <c r="H2309" i="73" s="1"/>
  <c r="I2309" i="73"/>
  <c r="C2333" i="73"/>
  <c r="E2332" i="73"/>
  <c r="A2310" i="73"/>
  <c r="B2311" i="73"/>
  <c r="F2332" i="73" l="1"/>
  <c r="D2333" i="73"/>
  <c r="G2310" i="73"/>
  <c r="H2310" i="73" s="1"/>
  <c r="I2310" i="73"/>
  <c r="C2334" i="73"/>
  <c r="E2333" i="73"/>
  <c r="A2311" i="73"/>
  <c r="B2312" i="73"/>
  <c r="F2333" i="73" l="1"/>
  <c r="D2334" i="73"/>
  <c r="G2311" i="73"/>
  <c r="H2311" i="73" s="1"/>
  <c r="I2311" i="73"/>
  <c r="C2335" i="73"/>
  <c r="E2334" i="73"/>
  <c r="A2312" i="73"/>
  <c r="B2313" i="73"/>
  <c r="F2334" i="73" l="1"/>
  <c r="D2335" i="73"/>
  <c r="G2312" i="73"/>
  <c r="H2312" i="73" s="1"/>
  <c r="I2312" i="73"/>
  <c r="C2336" i="73"/>
  <c r="E2335" i="73"/>
  <c r="A2313" i="73"/>
  <c r="B2314" i="73"/>
  <c r="D2336" i="73" l="1"/>
  <c r="F2335" i="73"/>
  <c r="C2337" i="73"/>
  <c r="E2336" i="73"/>
  <c r="A2314" i="73"/>
  <c r="B2315" i="73"/>
  <c r="G2313" i="73"/>
  <c r="H2313" i="73" s="1"/>
  <c r="I2313" i="73"/>
  <c r="F2336" i="73" l="1"/>
  <c r="D2337" i="73"/>
  <c r="G2314" i="73"/>
  <c r="H2314" i="73" s="1"/>
  <c r="I2314" i="73"/>
  <c r="C2338" i="73"/>
  <c r="E2337" i="73"/>
  <c r="A2315" i="73"/>
  <c r="B2316" i="73"/>
  <c r="F2337" i="73" l="1"/>
  <c r="D2338" i="73"/>
  <c r="G2315" i="73"/>
  <c r="H2315" i="73" s="1"/>
  <c r="I2315" i="73"/>
  <c r="C2339" i="73"/>
  <c r="E2338" i="73"/>
  <c r="A2316" i="73"/>
  <c r="B2317" i="73"/>
  <c r="F2338" i="73" l="1"/>
  <c r="D2339" i="73"/>
  <c r="G2316" i="73"/>
  <c r="H2316" i="73" s="1"/>
  <c r="I2316" i="73"/>
  <c r="C2340" i="73"/>
  <c r="E2339" i="73"/>
  <c r="A2317" i="73"/>
  <c r="B2318" i="73"/>
  <c r="D2340" i="73" l="1"/>
  <c r="F2339" i="73"/>
  <c r="G2317" i="73"/>
  <c r="H2317" i="73" s="1"/>
  <c r="I2317" i="73"/>
  <c r="C2341" i="73"/>
  <c r="E2340" i="73"/>
  <c r="A2318" i="73"/>
  <c r="B2319" i="73"/>
  <c r="F2340" i="73" l="1"/>
  <c r="D2341" i="73"/>
  <c r="G2318" i="73"/>
  <c r="H2318" i="73" s="1"/>
  <c r="I2318" i="73"/>
  <c r="C2342" i="73"/>
  <c r="E2341" i="73"/>
  <c r="A2319" i="73"/>
  <c r="B2320" i="73"/>
  <c r="F2341" i="73" l="1"/>
  <c r="D2342" i="73"/>
  <c r="G2319" i="73"/>
  <c r="H2319" i="73" s="1"/>
  <c r="I2319" i="73"/>
  <c r="C2343" i="73"/>
  <c r="E2342" i="73"/>
  <c r="A2320" i="73"/>
  <c r="B2321" i="73"/>
  <c r="D2343" i="73" l="1"/>
  <c r="F2342" i="73"/>
  <c r="G2320" i="73"/>
  <c r="H2320" i="73" s="1"/>
  <c r="I2320" i="73"/>
  <c r="C2344" i="73"/>
  <c r="E2343" i="73"/>
  <c r="A2321" i="73"/>
  <c r="B2322" i="73"/>
  <c r="D2344" i="73" l="1"/>
  <c r="F2343" i="73"/>
  <c r="G2321" i="73"/>
  <c r="H2321" i="73" s="1"/>
  <c r="I2321" i="73"/>
  <c r="C2345" i="73"/>
  <c r="E2344" i="73"/>
  <c r="A2322" i="73"/>
  <c r="B2323" i="73"/>
  <c r="F2344" i="73" l="1"/>
  <c r="D2345" i="73"/>
  <c r="G2322" i="73"/>
  <c r="H2322" i="73" s="1"/>
  <c r="I2322" i="73"/>
  <c r="C2346" i="73"/>
  <c r="E2345" i="73"/>
  <c r="A2323" i="73"/>
  <c r="B2324" i="73"/>
  <c r="F2345" i="73" l="1"/>
  <c r="D2346" i="73"/>
  <c r="G2323" i="73"/>
  <c r="H2323" i="73" s="1"/>
  <c r="I2323" i="73"/>
  <c r="C2347" i="73"/>
  <c r="E2346" i="73"/>
  <c r="A2324" i="73"/>
  <c r="B2325" i="73"/>
  <c r="D2347" i="73" l="1"/>
  <c r="F2346" i="73"/>
  <c r="G2324" i="73"/>
  <c r="H2324" i="73" s="1"/>
  <c r="I2324" i="73"/>
  <c r="C2348" i="73"/>
  <c r="E2347" i="73"/>
  <c r="A2325" i="73"/>
  <c r="B2326" i="73"/>
  <c r="D2348" i="73" l="1"/>
  <c r="F2347" i="73"/>
  <c r="G2325" i="73"/>
  <c r="H2325" i="73" s="1"/>
  <c r="I2325" i="73"/>
  <c r="C2349" i="73"/>
  <c r="E2348" i="73"/>
  <c r="A2326" i="73"/>
  <c r="B2327" i="73"/>
  <c r="F2348" i="73" l="1"/>
  <c r="D2349" i="73"/>
  <c r="G2326" i="73"/>
  <c r="H2326" i="73" s="1"/>
  <c r="I2326" i="73"/>
  <c r="C2350" i="73"/>
  <c r="E2349" i="73"/>
  <c r="A2327" i="73"/>
  <c r="B2328" i="73"/>
  <c r="F2349" i="73" l="1"/>
  <c r="D2350" i="73"/>
  <c r="G2327" i="73"/>
  <c r="H2327" i="73" s="1"/>
  <c r="I2327" i="73"/>
  <c r="C2351" i="73"/>
  <c r="E2350" i="73"/>
  <c r="A2328" i="73"/>
  <c r="B2329" i="73"/>
  <c r="F2350" i="73" l="1"/>
  <c r="D2351" i="73"/>
  <c r="G2328" i="73"/>
  <c r="H2328" i="73" s="1"/>
  <c r="I2328" i="73"/>
  <c r="C2352" i="73"/>
  <c r="E2351" i="73"/>
  <c r="A2329" i="73"/>
  <c r="B2330" i="73"/>
  <c r="D2352" i="73" l="1"/>
  <c r="F2351" i="73"/>
  <c r="G2329" i="73"/>
  <c r="H2329" i="73" s="1"/>
  <c r="I2329" i="73"/>
  <c r="C2353" i="73"/>
  <c r="E2352" i="73"/>
  <c r="A2330" i="73"/>
  <c r="B2331" i="73"/>
  <c r="F2352" i="73" l="1"/>
  <c r="D2353" i="73"/>
  <c r="G2330" i="73"/>
  <c r="H2330" i="73" s="1"/>
  <c r="I2330" i="73"/>
  <c r="C2354" i="73"/>
  <c r="E2353" i="73"/>
  <c r="A2331" i="73"/>
  <c r="B2332" i="73"/>
  <c r="F2353" i="73" l="1"/>
  <c r="D2354" i="73"/>
  <c r="G2331" i="73"/>
  <c r="H2331" i="73" s="1"/>
  <c r="I2331" i="73"/>
  <c r="C2355" i="73"/>
  <c r="E2354" i="73"/>
  <c r="A2332" i="73"/>
  <c r="B2333" i="73"/>
  <c r="F2354" i="73" l="1"/>
  <c r="D2355" i="73"/>
  <c r="G2332" i="73"/>
  <c r="H2332" i="73" s="1"/>
  <c r="I2332" i="73"/>
  <c r="C2356" i="73"/>
  <c r="E2355" i="73"/>
  <c r="A2333" i="73"/>
  <c r="B2334" i="73"/>
  <c r="D2356" i="73" l="1"/>
  <c r="F2355" i="73"/>
  <c r="G2333" i="73"/>
  <c r="H2333" i="73" s="1"/>
  <c r="I2333" i="73"/>
  <c r="C2357" i="73"/>
  <c r="E2356" i="73"/>
  <c r="A2334" i="73"/>
  <c r="B2335" i="73"/>
  <c r="F2356" i="73" l="1"/>
  <c r="D2357" i="73"/>
  <c r="G2334" i="73"/>
  <c r="H2334" i="73" s="1"/>
  <c r="I2334" i="73"/>
  <c r="C2358" i="73"/>
  <c r="E2357" i="73"/>
  <c r="A2335" i="73"/>
  <c r="B2336" i="73"/>
  <c r="F2357" i="73" l="1"/>
  <c r="D2358" i="73"/>
  <c r="G2335" i="73"/>
  <c r="H2335" i="73" s="1"/>
  <c r="I2335" i="73"/>
  <c r="C2359" i="73"/>
  <c r="E2358" i="73"/>
  <c r="A2336" i="73"/>
  <c r="B2337" i="73"/>
  <c r="F2358" i="73" l="1"/>
  <c r="D2359" i="73"/>
  <c r="G2336" i="73"/>
  <c r="H2336" i="73" s="1"/>
  <c r="I2336" i="73"/>
  <c r="C2360" i="73"/>
  <c r="E2359" i="73"/>
  <c r="A2337" i="73"/>
  <c r="B2338" i="73"/>
  <c r="D2360" i="73" l="1"/>
  <c r="F2359" i="73"/>
  <c r="G2337" i="73"/>
  <c r="H2337" i="73" s="1"/>
  <c r="I2337" i="73"/>
  <c r="C2361" i="73"/>
  <c r="E2360" i="73"/>
  <c r="A2338" i="73"/>
  <c r="B2339" i="73"/>
  <c r="F2360" i="73" l="1"/>
  <c r="D2361" i="73"/>
  <c r="G2338" i="73"/>
  <c r="H2338" i="73" s="1"/>
  <c r="I2338" i="73"/>
  <c r="C2362" i="73"/>
  <c r="E2361" i="73"/>
  <c r="A2339" i="73"/>
  <c r="B2340" i="73"/>
  <c r="F2361" i="73" l="1"/>
  <c r="D2362" i="73"/>
  <c r="G2339" i="73"/>
  <c r="H2339" i="73" s="1"/>
  <c r="I2339" i="73"/>
  <c r="C2363" i="73"/>
  <c r="E2362" i="73"/>
  <c r="A2340" i="73"/>
  <c r="B2341" i="73"/>
  <c r="D2363" i="73" l="1"/>
  <c r="F2362" i="73"/>
  <c r="G2340" i="73"/>
  <c r="H2340" i="73" s="1"/>
  <c r="I2340" i="73"/>
  <c r="C2364" i="73"/>
  <c r="E2363" i="73"/>
  <c r="A2341" i="73"/>
  <c r="B2342" i="73"/>
  <c r="D2364" i="73" l="1"/>
  <c r="F2363" i="73"/>
  <c r="G2341" i="73"/>
  <c r="H2341" i="73" s="1"/>
  <c r="I2341" i="73"/>
  <c r="C2365" i="73"/>
  <c r="E2364" i="73"/>
  <c r="A2342" i="73"/>
  <c r="B2343" i="73"/>
  <c r="F2364" i="73" l="1"/>
  <c r="D2365" i="73"/>
  <c r="G2342" i="73"/>
  <c r="H2342" i="73" s="1"/>
  <c r="I2342" i="73"/>
  <c r="C2366" i="73"/>
  <c r="E2365" i="73"/>
  <c r="A2343" i="73"/>
  <c r="B2344" i="73"/>
  <c r="F2365" i="73" l="1"/>
  <c r="D2366" i="73"/>
  <c r="G2343" i="73"/>
  <c r="H2343" i="73" s="1"/>
  <c r="I2343" i="73"/>
  <c r="C2367" i="73"/>
  <c r="E2366" i="73"/>
  <c r="A2344" i="73"/>
  <c r="B2345" i="73"/>
  <c r="F2366" i="73" l="1"/>
  <c r="D2367" i="73"/>
  <c r="G2344" i="73"/>
  <c r="H2344" i="73" s="1"/>
  <c r="I2344" i="73"/>
  <c r="C2368" i="73"/>
  <c r="E2367" i="73"/>
  <c r="A2345" i="73"/>
  <c r="B2346" i="73"/>
  <c r="D2368" i="73" l="1"/>
  <c r="F2367" i="73"/>
  <c r="A2346" i="73"/>
  <c r="B2347" i="73"/>
  <c r="C2369" i="73"/>
  <c r="E2368" i="73"/>
  <c r="G2345" i="73"/>
  <c r="H2345" i="73" s="1"/>
  <c r="I2345" i="73"/>
  <c r="F2368" i="73" l="1"/>
  <c r="D2369" i="73"/>
  <c r="C2370" i="73"/>
  <c r="E2369" i="73"/>
  <c r="A2347" i="73"/>
  <c r="B2348" i="73"/>
  <c r="G2346" i="73"/>
  <c r="H2346" i="73" s="1"/>
  <c r="I2346" i="73"/>
  <c r="F2369" i="73" l="1"/>
  <c r="D2370" i="73"/>
  <c r="G2347" i="73"/>
  <c r="H2347" i="73" s="1"/>
  <c r="I2347" i="73"/>
  <c r="C2371" i="73"/>
  <c r="E2370" i="73"/>
  <c r="A2348" i="73"/>
  <c r="B2349" i="73"/>
  <c r="F2370" i="73" l="1"/>
  <c r="D2371" i="73"/>
  <c r="C2372" i="73"/>
  <c r="E2371" i="73"/>
  <c r="A2349" i="73"/>
  <c r="B2350" i="73"/>
  <c r="G2348" i="73"/>
  <c r="H2348" i="73" s="1"/>
  <c r="I2348" i="73"/>
  <c r="D2372" i="73" l="1"/>
  <c r="F2371" i="73"/>
  <c r="G2349" i="73"/>
  <c r="H2349" i="73" s="1"/>
  <c r="I2349" i="73"/>
  <c r="C2373" i="73"/>
  <c r="E2372" i="73"/>
  <c r="A2350" i="73"/>
  <c r="B2351" i="73"/>
  <c r="F2372" i="73" l="1"/>
  <c r="D2373" i="73"/>
  <c r="C2374" i="73"/>
  <c r="E2373" i="73"/>
  <c r="G2350" i="73"/>
  <c r="H2350" i="73" s="1"/>
  <c r="I2350" i="73"/>
  <c r="A2351" i="73"/>
  <c r="B2352" i="73"/>
  <c r="F2373" i="73" l="1"/>
  <c r="D2374" i="73"/>
  <c r="G2351" i="73"/>
  <c r="H2351" i="73" s="1"/>
  <c r="I2351" i="73"/>
  <c r="C2375" i="73"/>
  <c r="E2374" i="73"/>
  <c r="A2352" i="73"/>
  <c r="B2353" i="73"/>
  <c r="D2375" i="73" l="1"/>
  <c r="F2374" i="73"/>
  <c r="C2376" i="73"/>
  <c r="E2375" i="73"/>
  <c r="G2352" i="73"/>
  <c r="H2352" i="73" s="1"/>
  <c r="I2352" i="73"/>
  <c r="A2353" i="73"/>
  <c r="B2354" i="73"/>
  <c r="D2376" i="73" l="1"/>
  <c r="F2375" i="73"/>
  <c r="A2354" i="73"/>
  <c r="B2355" i="73"/>
  <c r="G2353" i="73"/>
  <c r="H2353" i="73" s="1"/>
  <c r="I2353" i="73"/>
  <c r="C2377" i="73"/>
  <c r="E2376" i="73"/>
  <c r="F2376" i="73" l="1"/>
  <c r="D2377" i="73"/>
  <c r="C2378" i="73"/>
  <c r="E2377" i="73"/>
  <c r="A2355" i="73"/>
  <c r="B2356" i="73"/>
  <c r="G2354" i="73"/>
  <c r="H2354" i="73" s="1"/>
  <c r="I2354" i="73"/>
  <c r="F2377" i="73" l="1"/>
  <c r="D2378" i="73"/>
  <c r="G2355" i="73"/>
  <c r="H2355" i="73" s="1"/>
  <c r="I2355" i="73"/>
  <c r="C2379" i="73"/>
  <c r="E2378" i="73"/>
  <c r="A2356" i="73"/>
  <c r="B2357" i="73"/>
  <c r="D2379" i="73" l="1"/>
  <c r="F2378" i="73"/>
  <c r="C2380" i="73"/>
  <c r="E2379" i="73"/>
  <c r="G2356" i="73"/>
  <c r="H2356" i="73" s="1"/>
  <c r="I2356" i="73"/>
  <c r="A2357" i="73"/>
  <c r="B2358" i="73"/>
  <c r="D2380" i="73" l="1"/>
  <c r="F2379" i="73"/>
  <c r="A2358" i="73"/>
  <c r="B2359" i="73"/>
  <c r="G2357" i="73"/>
  <c r="H2357" i="73" s="1"/>
  <c r="I2357" i="73"/>
  <c r="C2381" i="73"/>
  <c r="E2380" i="73"/>
  <c r="F2380" i="73" l="1"/>
  <c r="D2381" i="73"/>
  <c r="C2382" i="73"/>
  <c r="E2381" i="73"/>
  <c r="A2359" i="73"/>
  <c r="B2360" i="73"/>
  <c r="G2358" i="73"/>
  <c r="H2358" i="73" s="1"/>
  <c r="I2358" i="73"/>
  <c r="F2381" i="73" l="1"/>
  <c r="D2382" i="73"/>
  <c r="G2359" i="73"/>
  <c r="H2359" i="73" s="1"/>
  <c r="I2359" i="73"/>
  <c r="C2383" i="73"/>
  <c r="E2382" i="73"/>
  <c r="A2360" i="73"/>
  <c r="B2361" i="73"/>
  <c r="F2382" i="73" l="1"/>
  <c r="D2383" i="73"/>
  <c r="C2384" i="73"/>
  <c r="E2383" i="73"/>
  <c r="G2360" i="73"/>
  <c r="H2360" i="73" s="1"/>
  <c r="I2360" i="73"/>
  <c r="A2361" i="73"/>
  <c r="B2362" i="73"/>
  <c r="D2384" i="73" l="1"/>
  <c r="F2383" i="73"/>
  <c r="G2361" i="73"/>
  <c r="H2361" i="73" s="1"/>
  <c r="I2361" i="73"/>
  <c r="C2385" i="73"/>
  <c r="E2384" i="73"/>
  <c r="A2362" i="73"/>
  <c r="B2363" i="73"/>
  <c r="F2384" i="73" l="1"/>
  <c r="D2385" i="73"/>
  <c r="C2386" i="73"/>
  <c r="E2385" i="73"/>
  <c r="G2362" i="73"/>
  <c r="H2362" i="73" s="1"/>
  <c r="I2362" i="73"/>
  <c r="A2363" i="73"/>
  <c r="B2364" i="73"/>
  <c r="F2385" i="73" l="1"/>
  <c r="D2386" i="73"/>
  <c r="A2364" i="73"/>
  <c r="B2365" i="73"/>
  <c r="G2363" i="73"/>
  <c r="H2363" i="73" s="1"/>
  <c r="I2363" i="73"/>
  <c r="C2387" i="73"/>
  <c r="E2386" i="73"/>
  <c r="F2386" i="73" l="1"/>
  <c r="D2387" i="73"/>
  <c r="C2388" i="73"/>
  <c r="E2387" i="73"/>
  <c r="A2365" i="73"/>
  <c r="B2366" i="73"/>
  <c r="G2364" i="73"/>
  <c r="H2364" i="73" s="1"/>
  <c r="I2364" i="73"/>
  <c r="D2388" i="73" l="1"/>
  <c r="F2387" i="73"/>
  <c r="A2366" i="73"/>
  <c r="B2367" i="73"/>
  <c r="G2365" i="73"/>
  <c r="H2365" i="73" s="1"/>
  <c r="I2365" i="73"/>
  <c r="C2389" i="73"/>
  <c r="E2388" i="73"/>
  <c r="F2388" i="73" l="1"/>
  <c r="D2389" i="73"/>
  <c r="C2390" i="73"/>
  <c r="E2389" i="73"/>
  <c r="A2367" i="73"/>
  <c r="B2368" i="73"/>
  <c r="G2366" i="73"/>
  <c r="H2366" i="73" s="1"/>
  <c r="I2366" i="73"/>
  <c r="F2389" i="73" l="1"/>
  <c r="D2390" i="73"/>
  <c r="G2367" i="73"/>
  <c r="H2367" i="73" s="1"/>
  <c r="I2367" i="73"/>
  <c r="C2391" i="73"/>
  <c r="E2390" i="73"/>
  <c r="A2368" i="73"/>
  <c r="B2369" i="73"/>
  <c r="F2390" i="73" l="1"/>
  <c r="D2391" i="73"/>
  <c r="C2392" i="73"/>
  <c r="E2391" i="73"/>
  <c r="G2368" i="73"/>
  <c r="H2368" i="73" s="1"/>
  <c r="I2368" i="73"/>
  <c r="A2369" i="73"/>
  <c r="B2370" i="73"/>
  <c r="D2392" i="73" l="1"/>
  <c r="F2391" i="73"/>
  <c r="A2370" i="73"/>
  <c r="B2371" i="73"/>
  <c r="G2369" i="73"/>
  <c r="H2369" i="73" s="1"/>
  <c r="I2369" i="73"/>
  <c r="C2393" i="73"/>
  <c r="E2392" i="73"/>
  <c r="F2392" i="73" l="1"/>
  <c r="D2393" i="73"/>
  <c r="C2394" i="73"/>
  <c r="E2393" i="73"/>
  <c r="A2371" i="73"/>
  <c r="B2372" i="73"/>
  <c r="G2370" i="73"/>
  <c r="H2370" i="73" s="1"/>
  <c r="I2370" i="73"/>
  <c r="F2393" i="73" l="1"/>
  <c r="D2394" i="73"/>
  <c r="G2371" i="73"/>
  <c r="H2371" i="73" s="1"/>
  <c r="I2371" i="73"/>
  <c r="C2395" i="73"/>
  <c r="E2394" i="73"/>
  <c r="A2372" i="73"/>
  <c r="B2373" i="73"/>
  <c r="D2395" i="73" l="1"/>
  <c r="F2394" i="73"/>
  <c r="G2372" i="73"/>
  <c r="H2372" i="73" s="1"/>
  <c r="I2372" i="73"/>
  <c r="C2396" i="73"/>
  <c r="E2395" i="73"/>
  <c r="A2373" i="73"/>
  <c r="B2374" i="73"/>
  <c r="D2396" i="73" l="1"/>
  <c r="F2395" i="73"/>
  <c r="G2373" i="73"/>
  <c r="H2373" i="73" s="1"/>
  <c r="I2373" i="73"/>
  <c r="C2397" i="73"/>
  <c r="E2396" i="73"/>
  <c r="A2374" i="73"/>
  <c r="B2375" i="73"/>
  <c r="F2396" i="73" l="1"/>
  <c r="D2397" i="73"/>
  <c r="C2398" i="73"/>
  <c r="E2397" i="73"/>
  <c r="G2374" i="73"/>
  <c r="H2374" i="73" s="1"/>
  <c r="I2374" i="73"/>
  <c r="A2375" i="73"/>
  <c r="B2376" i="73"/>
  <c r="F2397" i="73" l="1"/>
  <c r="D2398" i="73"/>
  <c r="A2376" i="73"/>
  <c r="B2377" i="73"/>
  <c r="G2375" i="73"/>
  <c r="H2375" i="73" s="1"/>
  <c r="I2375" i="73"/>
  <c r="C2399" i="73"/>
  <c r="E2398" i="73"/>
  <c r="F2398" i="73" l="1"/>
  <c r="D2399" i="73"/>
  <c r="G2376" i="73"/>
  <c r="H2376" i="73" s="1"/>
  <c r="I2376" i="73"/>
  <c r="C2400" i="73"/>
  <c r="E2399" i="73"/>
  <c r="A2377" i="73"/>
  <c r="B2378" i="73"/>
  <c r="D2400" i="73" l="1"/>
  <c r="F2399" i="73"/>
  <c r="C2401" i="73"/>
  <c r="E2400" i="73"/>
  <c r="A2378" i="73"/>
  <c r="B2379" i="73"/>
  <c r="G2377" i="73"/>
  <c r="H2377" i="73" s="1"/>
  <c r="I2377" i="73"/>
  <c r="F2400" i="73" l="1"/>
  <c r="D2401" i="73"/>
  <c r="G2378" i="73"/>
  <c r="H2378" i="73" s="1"/>
  <c r="I2378" i="73"/>
  <c r="C2402" i="73"/>
  <c r="E2401" i="73"/>
  <c r="A2379" i="73"/>
  <c r="B2380" i="73"/>
  <c r="F2401" i="73" l="1"/>
  <c r="D2402" i="73"/>
  <c r="C2403" i="73"/>
  <c r="E2402" i="73"/>
  <c r="G2379" i="73"/>
  <c r="H2379" i="73" s="1"/>
  <c r="I2379" i="73"/>
  <c r="A2380" i="73"/>
  <c r="B2381" i="73"/>
  <c r="F2402" i="73" l="1"/>
  <c r="D2403" i="73"/>
  <c r="G2380" i="73"/>
  <c r="H2380" i="73" s="1"/>
  <c r="I2380" i="73"/>
  <c r="C2404" i="73"/>
  <c r="E2403" i="73"/>
  <c r="A2381" i="73"/>
  <c r="B2382" i="73"/>
  <c r="D2404" i="73" l="1"/>
  <c r="F2403" i="73"/>
  <c r="C2405" i="73"/>
  <c r="E2404" i="73"/>
  <c r="G2381" i="73"/>
  <c r="H2381" i="73" s="1"/>
  <c r="I2381" i="73"/>
  <c r="A2382" i="73"/>
  <c r="B2383" i="73"/>
  <c r="F2404" i="73" l="1"/>
  <c r="D2405" i="73"/>
  <c r="G2382" i="73"/>
  <c r="H2382" i="73" s="1"/>
  <c r="I2382" i="73"/>
  <c r="C2406" i="73"/>
  <c r="E2405" i="73"/>
  <c r="A2383" i="73"/>
  <c r="B2384" i="73"/>
  <c r="F2405" i="73" l="1"/>
  <c r="D2406" i="73"/>
  <c r="C2407" i="73"/>
  <c r="E2406" i="73"/>
  <c r="G2383" i="73"/>
  <c r="H2383" i="73" s="1"/>
  <c r="I2383" i="73"/>
  <c r="A2384" i="73"/>
  <c r="B2385" i="73"/>
  <c r="D2407" i="73" l="1"/>
  <c r="F2406" i="73"/>
  <c r="A2385" i="73"/>
  <c r="B2386" i="73"/>
  <c r="G2384" i="73"/>
  <c r="H2384" i="73" s="1"/>
  <c r="I2384" i="73"/>
  <c r="C2408" i="73"/>
  <c r="E2407" i="73"/>
  <c r="D2408" i="73" l="1"/>
  <c r="F2407" i="73"/>
  <c r="C2409" i="73"/>
  <c r="E2408" i="73"/>
  <c r="A2386" i="73"/>
  <c r="B2387" i="73"/>
  <c r="G2385" i="73"/>
  <c r="H2385" i="73" s="1"/>
  <c r="I2385" i="73"/>
  <c r="F2408" i="73" l="1"/>
  <c r="D2409" i="73"/>
  <c r="A2387" i="73"/>
  <c r="B2388" i="73"/>
  <c r="G2386" i="73"/>
  <c r="H2386" i="73" s="1"/>
  <c r="I2386" i="73"/>
  <c r="C2410" i="73"/>
  <c r="E2409" i="73"/>
  <c r="F2409" i="73" l="1"/>
  <c r="D2410" i="73"/>
  <c r="C2411" i="73"/>
  <c r="E2410" i="73"/>
  <c r="A2388" i="73"/>
  <c r="B2389" i="73"/>
  <c r="G2387" i="73"/>
  <c r="H2387" i="73" s="1"/>
  <c r="I2387" i="73"/>
  <c r="D2411" i="73" l="1"/>
  <c r="F2410" i="73"/>
  <c r="G2388" i="73"/>
  <c r="H2388" i="73" s="1"/>
  <c r="I2388" i="73"/>
  <c r="C2412" i="73"/>
  <c r="E2411" i="73"/>
  <c r="A2389" i="73"/>
  <c r="B2390" i="73"/>
  <c r="D2412" i="73" l="1"/>
  <c r="F2411" i="73"/>
  <c r="C2413" i="73"/>
  <c r="E2412" i="73"/>
  <c r="G2389" i="73"/>
  <c r="H2389" i="73" s="1"/>
  <c r="I2389" i="73"/>
  <c r="A2390" i="73"/>
  <c r="B2391" i="73"/>
  <c r="F2412" i="73" l="1"/>
  <c r="D2413" i="73"/>
  <c r="A2391" i="73"/>
  <c r="B2392" i="73"/>
  <c r="C2414" i="73"/>
  <c r="E2413" i="73"/>
  <c r="G2390" i="73"/>
  <c r="H2390" i="73" s="1"/>
  <c r="I2390" i="73"/>
  <c r="F2413" i="73" l="1"/>
  <c r="D2414" i="73"/>
  <c r="C2415" i="73"/>
  <c r="E2414" i="73"/>
  <c r="A2392" i="73"/>
  <c r="B2393" i="73"/>
  <c r="G2391" i="73"/>
  <c r="H2391" i="73" s="1"/>
  <c r="I2391" i="73"/>
  <c r="F2414" i="73" l="1"/>
  <c r="D2415" i="73"/>
  <c r="G2392" i="73"/>
  <c r="H2392" i="73" s="1"/>
  <c r="I2392" i="73"/>
  <c r="C2416" i="73"/>
  <c r="E2415" i="73"/>
  <c r="A2393" i="73"/>
  <c r="B2394" i="73"/>
  <c r="D2416" i="73" l="1"/>
  <c r="F2415" i="73"/>
  <c r="G2393" i="73"/>
  <c r="H2393" i="73" s="1"/>
  <c r="I2393" i="73"/>
  <c r="C2417" i="73"/>
  <c r="E2416" i="73"/>
  <c r="A2394" i="73"/>
  <c r="B2395" i="73"/>
  <c r="F2416" i="73" l="1"/>
  <c r="D2417" i="73"/>
  <c r="C2418" i="73"/>
  <c r="E2417" i="73"/>
  <c r="G2394" i="73"/>
  <c r="H2394" i="73" s="1"/>
  <c r="I2394" i="73"/>
  <c r="A2395" i="73"/>
  <c r="B2396" i="73"/>
  <c r="F2417" i="73" l="1"/>
  <c r="D2418" i="73"/>
  <c r="G2395" i="73"/>
  <c r="H2395" i="73" s="1"/>
  <c r="I2395" i="73"/>
  <c r="C2419" i="73"/>
  <c r="E2418" i="73"/>
  <c r="A2396" i="73"/>
  <c r="B2397" i="73"/>
  <c r="F2418" i="73" l="1"/>
  <c r="D2419" i="73"/>
  <c r="C2420" i="73"/>
  <c r="E2419" i="73"/>
  <c r="G2396" i="73"/>
  <c r="H2396" i="73" s="1"/>
  <c r="I2396" i="73"/>
  <c r="A2397" i="73"/>
  <c r="B2398" i="73"/>
  <c r="D2420" i="73" l="1"/>
  <c r="F2419" i="73"/>
  <c r="G2397" i="73"/>
  <c r="H2397" i="73" s="1"/>
  <c r="I2397" i="73"/>
  <c r="C2421" i="73"/>
  <c r="E2420" i="73"/>
  <c r="A2398" i="73"/>
  <c r="B2399" i="73"/>
  <c r="F2420" i="73" l="1"/>
  <c r="D2421" i="73"/>
  <c r="C2422" i="73"/>
  <c r="E2421" i="73"/>
  <c r="G2398" i="73"/>
  <c r="H2398" i="73" s="1"/>
  <c r="I2398" i="73"/>
  <c r="A2399" i="73"/>
  <c r="B2400" i="73"/>
  <c r="F2421" i="73" l="1"/>
  <c r="D2422" i="73"/>
  <c r="A2400" i="73"/>
  <c r="B2401" i="73"/>
  <c r="G2399" i="73"/>
  <c r="H2399" i="73" s="1"/>
  <c r="I2399" i="73"/>
  <c r="C2423" i="73"/>
  <c r="E2422" i="73"/>
  <c r="F2422" i="73" l="1"/>
  <c r="D2423" i="73"/>
  <c r="C2424" i="73"/>
  <c r="E2423" i="73"/>
  <c r="A2401" i="73"/>
  <c r="B2402" i="73"/>
  <c r="G2400" i="73"/>
  <c r="H2400" i="73" s="1"/>
  <c r="I2400" i="73"/>
  <c r="D2424" i="73" l="1"/>
  <c r="F2423" i="73"/>
  <c r="G2401" i="73"/>
  <c r="H2401" i="73" s="1"/>
  <c r="I2401" i="73"/>
  <c r="C2425" i="73"/>
  <c r="E2424" i="73"/>
  <c r="A2402" i="73"/>
  <c r="B2403" i="73"/>
  <c r="F2424" i="73" l="1"/>
  <c r="D2425" i="73"/>
  <c r="C2426" i="73"/>
  <c r="E2425" i="73"/>
  <c r="A2403" i="73"/>
  <c r="B2404" i="73"/>
  <c r="G2402" i="73"/>
  <c r="H2402" i="73" s="1"/>
  <c r="I2402" i="73"/>
  <c r="F2425" i="73" l="1"/>
  <c r="D2426" i="73"/>
  <c r="G2403" i="73"/>
  <c r="H2403" i="73" s="1"/>
  <c r="I2403" i="73"/>
  <c r="C2427" i="73"/>
  <c r="E2426" i="73"/>
  <c r="A2404" i="73"/>
  <c r="B2405" i="73"/>
  <c r="D2427" i="73" l="1"/>
  <c r="F2426" i="73"/>
  <c r="C2428" i="73"/>
  <c r="E2427" i="73"/>
  <c r="G2404" i="73"/>
  <c r="H2404" i="73" s="1"/>
  <c r="I2404" i="73"/>
  <c r="A2405" i="73"/>
  <c r="B2406" i="73"/>
  <c r="D2428" i="73" l="1"/>
  <c r="F2427" i="73"/>
  <c r="G2405" i="73"/>
  <c r="H2405" i="73" s="1"/>
  <c r="I2405" i="73"/>
  <c r="C2429" i="73"/>
  <c r="E2428" i="73"/>
  <c r="A2406" i="73"/>
  <c r="B2407" i="73"/>
  <c r="F2428" i="73" l="1"/>
  <c r="D2429" i="73"/>
  <c r="G2406" i="73"/>
  <c r="H2406" i="73" s="1"/>
  <c r="I2406" i="73"/>
  <c r="C2430" i="73"/>
  <c r="E2429" i="73"/>
  <c r="A2407" i="73"/>
  <c r="B2408" i="73"/>
  <c r="F2429" i="73" l="1"/>
  <c r="D2430" i="73"/>
  <c r="C2431" i="73"/>
  <c r="E2430" i="73"/>
  <c r="G2407" i="73"/>
  <c r="H2407" i="73" s="1"/>
  <c r="I2407" i="73"/>
  <c r="A2408" i="73"/>
  <c r="B2409" i="73"/>
  <c r="F2430" i="73" l="1"/>
  <c r="D2431" i="73"/>
  <c r="G2408" i="73"/>
  <c r="H2408" i="73" s="1"/>
  <c r="I2408" i="73"/>
  <c r="C2432" i="73"/>
  <c r="E2431" i="73"/>
  <c r="A2409" i="73"/>
  <c r="B2410" i="73"/>
  <c r="D2432" i="73" l="1"/>
  <c r="F2431" i="73"/>
  <c r="G2409" i="73"/>
  <c r="H2409" i="73" s="1"/>
  <c r="I2409" i="73"/>
  <c r="C2433" i="73"/>
  <c r="E2432" i="73"/>
  <c r="A2410" i="73"/>
  <c r="B2411" i="73"/>
  <c r="F2432" i="73" l="1"/>
  <c r="D2433" i="73"/>
  <c r="G2410" i="73"/>
  <c r="H2410" i="73" s="1"/>
  <c r="I2410" i="73"/>
  <c r="C2434" i="73"/>
  <c r="E2433" i="73"/>
  <c r="A2411" i="73"/>
  <c r="B2412" i="73"/>
  <c r="F2433" i="73" l="1"/>
  <c r="D2434" i="73"/>
  <c r="G2411" i="73"/>
  <c r="H2411" i="73" s="1"/>
  <c r="I2411" i="73"/>
  <c r="C2435" i="73"/>
  <c r="E2434" i="73"/>
  <c r="A2412" i="73"/>
  <c r="B2413" i="73"/>
  <c r="F2434" i="73" l="1"/>
  <c r="D2435" i="73"/>
  <c r="C2436" i="73"/>
  <c r="E2435" i="73"/>
  <c r="G2412" i="73"/>
  <c r="H2412" i="73" s="1"/>
  <c r="I2412" i="73"/>
  <c r="A2413" i="73"/>
  <c r="B2414" i="73"/>
  <c r="D2436" i="73" l="1"/>
  <c r="F2435" i="73"/>
  <c r="G2413" i="73"/>
  <c r="H2413" i="73" s="1"/>
  <c r="I2413" i="73"/>
  <c r="C2437" i="73"/>
  <c r="E2436" i="73"/>
  <c r="A2414" i="73"/>
  <c r="B2415" i="73"/>
  <c r="F2436" i="73" l="1"/>
  <c r="D2437" i="73"/>
  <c r="G2414" i="73"/>
  <c r="H2414" i="73" s="1"/>
  <c r="I2414" i="73"/>
  <c r="C2438" i="73"/>
  <c r="E2437" i="73"/>
  <c r="A2415" i="73"/>
  <c r="B2416" i="73"/>
  <c r="F2437" i="73" l="1"/>
  <c r="D2438" i="73"/>
  <c r="G2415" i="73"/>
  <c r="H2415" i="73" s="1"/>
  <c r="I2415" i="73"/>
  <c r="C2439" i="73"/>
  <c r="E2438" i="73"/>
  <c r="A2416" i="73"/>
  <c r="B2417" i="73"/>
  <c r="D2439" i="73" l="1"/>
  <c r="F2438" i="73"/>
  <c r="C2440" i="73"/>
  <c r="E2439" i="73"/>
  <c r="G2416" i="73"/>
  <c r="H2416" i="73" s="1"/>
  <c r="I2416" i="73"/>
  <c r="A2417" i="73"/>
  <c r="B2418" i="73"/>
  <c r="D2440" i="73" l="1"/>
  <c r="F2439" i="73"/>
  <c r="A2418" i="73"/>
  <c r="B2419" i="73"/>
  <c r="G2417" i="73"/>
  <c r="H2417" i="73" s="1"/>
  <c r="I2417" i="73"/>
  <c r="C2441" i="73"/>
  <c r="E2440" i="73"/>
  <c r="F2440" i="73" l="1"/>
  <c r="D2441" i="73"/>
  <c r="C2442" i="73"/>
  <c r="E2441" i="73"/>
  <c r="A2419" i="73"/>
  <c r="B2420" i="73"/>
  <c r="G2418" i="73"/>
  <c r="H2418" i="73" s="1"/>
  <c r="I2418" i="73"/>
  <c r="F2441" i="73" l="1"/>
  <c r="D2442" i="73"/>
  <c r="G2419" i="73"/>
  <c r="H2419" i="73" s="1"/>
  <c r="I2419" i="73"/>
  <c r="C2443" i="73"/>
  <c r="E2442" i="73"/>
  <c r="A2420" i="73"/>
  <c r="B2421" i="73"/>
  <c r="D2443" i="73" l="1"/>
  <c r="F2442" i="73"/>
  <c r="C2444" i="73"/>
  <c r="E2443" i="73"/>
  <c r="G2420" i="73"/>
  <c r="H2420" i="73" s="1"/>
  <c r="I2420" i="73"/>
  <c r="A2421" i="73"/>
  <c r="B2422" i="73"/>
  <c r="D2444" i="73" l="1"/>
  <c r="F2443" i="73"/>
  <c r="A2422" i="73"/>
  <c r="B2423" i="73"/>
  <c r="G2421" i="73"/>
  <c r="H2421" i="73" s="1"/>
  <c r="I2421" i="73"/>
  <c r="C2445" i="73"/>
  <c r="E2444" i="73"/>
  <c r="F2444" i="73" l="1"/>
  <c r="D2445" i="73"/>
  <c r="C2446" i="73"/>
  <c r="E2445" i="73"/>
  <c r="A2423" i="73"/>
  <c r="B2424" i="73"/>
  <c r="G2422" i="73"/>
  <c r="H2422" i="73" s="1"/>
  <c r="I2422" i="73"/>
  <c r="F2445" i="73" l="1"/>
  <c r="D2446" i="73"/>
  <c r="G2423" i="73"/>
  <c r="H2423" i="73" s="1"/>
  <c r="I2423" i="73"/>
  <c r="C2447" i="73"/>
  <c r="E2446" i="73"/>
  <c r="A2424" i="73"/>
  <c r="B2425" i="73"/>
  <c r="F2446" i="73" l="1"/>
  <c r="D2447" i="73"/>
  <c r="G2424" i="73"/>
  <c r="H2424" i="73" s="1"/>
  <c r="I2424" i="73"/>
  <c r="C2448" i="73"/>
  <c r="E2447" i="73"/>
  <c r="A2425" i="73"/>
  <c r="B2426" i="73"/>
  <c r="D2448" i="73" l="1"/>
  <c r="F2447" i="73"/>
  <c r="C2449" i="73"/>
  <c r="E2448" i="73"/>
  <c r="G2425" i="73"/>
  <c r="H2425" i="73" s="1"/>
  <c r="I2425" i="73"/>
  <c r="A2426" i="73"/>
  <c r="B2427" i="73"/>
  <c r="F2448" i="73" l="1"/>
  <c r="D2449" i="73"/>
  <c r="G2426" i="73"/>
  <c r="H2426" i="73" s="1"/>
  <c r="I2426" i="73"/>
  <c r="C2450" i="73"/>
  <c r="E2449" i="73"/>
  <c r="A2427" i="73"/>
  <c r="B2428" i="73"/>
  <c r="F2449" i="73" l="1"/>
  <c r="D2450" i="73"/>
  <c r="G2427" i="73"/>
  <c r="H2427" i="73" s="1"/>
  <c r="I2427" i="73"/>
  <c r="C2451" i="73"/>
  <c r="E2450" i="73"/>
  <c r="A2428" i="73"/>
  <c r="B2429" i="73"/>
  <c r="F2450" i="73" l="1"/>
  <c r="D2451" i="73"/>
  <c r="G2428" i="73"/>
  <c r="H2428" i="73" s="1"/>
  <c r="I2428" i="73"/>
  <c r="C2452" i="73"/>
  <c r="E2451" i="73"/>
  <c r="A2429" i="73"/>
  <c r="B2430" i="73"/>
  <c r="D2452" i="73" l="1"/>
  <c r="F2451" i="73"/>
  <c r="G2429" i="73"/>
  <c r="H2429" i="73" s="1"/>
  <c r="I2429" i="73"/>
  <c r="C2453" i="73"/>
  <c r="E2452" i="73"/>
  <c r="A2430" i="73"/>
  <c r="B2431" i="73"/>
  <c r="F2452" i="73" l="1"/>
  <c r="D2453" i="73"/>
  <c r="C2454" i="73"/>
  <c r="E2453" i="73"/>
  <c r="G2430" i="73"/>
  <c r="H2430" i="73" s="1"/>
  <c r="I2430" i="73"/>
  <c r="A2431" i="73"/>
  <c r="B2432" i="73"/>
  <c r="F2453" i="73" l="1"/>
  <c r="D2454" i="73"/>
  <c r="G2431" i="73"/>
  <c r="H2431" i="73" s="1"/>
  <c r="I2431" i="73"/>
  <c r="C2455" i="73"/>
  <c r="E2454" i="73"/>
  <c r="A2432" i="73"/>
  <c r="B2433" i="73"/>
  <c r="F2454" i="73" l="1"/>
  <c r="D2455" i="73"/>
  <c r="G2432" i="73"/>
  <c r="H2432" i="73" s="1"/>
  <c r="I2432" i="73"/>
  <c r="C2456" i="73"/>
  <c r="E2455" i="73"/>
  <c r="A2433" i="73"/>
  <c r="B2434" i="73"/>
  <c r="D2456" i="73" l="1"/>
  <c r="F2455" i="73"/>
  <c r="C2457" i="73"/>
  <c r="E2456" i="73"/>
  <c r="G2433" i="73"/>
  <c r="H2433" i="73" s="1"/>
  <c r="I2433" i="73"/>
  <c r="A2434" i="73"/>
  <c r="B2435" i="73"/>
  <c r="F2456" i="73" l="1"/>
  <c r="D2457" i="73"/>
  <c r="G2434" i="73"/>
  <c r="H2434" i="73" s="1"/>
  <c r="I2434" i="73"/>
  <c r="C2458" i="73"/>
  <c r="E2457" i="73"/>
  <c r="A2435" i="73"/>
  <c r="B2436" i="73"/>
  <c r="F2457" i="73" l="1"/>
  <c r="D2458" i="73"/>
  <c r="G2435" i="73"/>
  <c r="H2435" i="73" s="1"/>
  <c r="I2435" i="73"/>
  <c r="C2459" i="73"/>
  <c r="E2458" i="73"/>
  <c r="A2436" i="73"/>
  <c r="B2437" i="73"/>
  <c r="D2459" i="73" l="1"/>
  <c r="F2458" i="73"/>
  <c r="G2436" i="73"/>
  <c r="H2436" i="73" s="1"/>
  <c r="I2436" i="73"/>
  <c r="C2460" i="73"/>
  <c r="E2459" i="73"/>
  <c r="A2437" i="73"/>
  <c r="B2438" i="73"/>
  <c r="D2460" i="73" l="1"/>
  <c r="F2459" i="73"/>
  <c r="G2437" i="73"/>
  <c r="H2437" i="73" s="1"/>
  <c r="I2437" i="73"/>
  <c r="C2461" i="73"/>
  <c r="E2460" i="73"/>
  <c r="A2438" i="73"/>
  <c r="B2439" i="73"/>
  <c r="F2460" i="73" l="1"/>
  <c r="D2461" i="73"/>
  <c r="C2462" i="73"/>
  <c r="E2461" i="73"/>
  <c r="G2438" i="73"/>
  <c r="H2438" i="73" s="1"/>
  <c r="I2438" i="73"/>
  <c r="A2439" i="73"/>
  <c r="B2440" i="73"/>
  <c r="F2461" i="73" l="1"/>
  <c r="D2462" i="73"/>
  <c r="A2440" i="73"/>
  <c r="B2441" i="73"/>
  <c r="G2439" i="73"/>
  <c r="H2439" i="73" s="1"/>
  <c r="I2439" i="73"/>
  <c r="C2463" i="73"/>
  <c r="E2462" i="73"/>
  <c r="F2462" i="73" l="1"/>
  <c r="D2463" i="73"/>
  <c r="C2464" i="73"/>
  <c r="E2463" i="73"/>
  <c r="A2441" i="73"/>
  <c r="B2442" i="73"/>
  <c r="G2440" i="73"/>
  <c r="H2440" i="73" s="1"/>
  <c r="I2440" i="73"/>
  <c r="D2464" i="73" l="1"/>
  <c r="F2463" i="73"/>
  <c r="G2441" i="73"/>
  <c r="H2441" i="73" s="1"/>
  <c r="I2441" i="73"/>
  <c r="C2465" i="73"/>
  <c r="E2464" i="73"/>
  <c r="A2442" i="73"/>
  <c r="B2443" i="73"/>
  <c r="F2464" i="73" l="1"/>
  <c r="D2465" i="73"/>
  <c r="G2442" i="73"/>
  <c r="H2442" i="73" s="1"/>
  <c r="I2442" i="73"/>
  <c r="C2466" i="73"/>
  <c r="E2465" i="73"/>
  <c r="A2443" i="73"/>
  <c r="B2444" i="73"/>
  <c r="F2465" i="73" l="1"/>
  <c r="D2466" i="73"/>
  <c r="C2467" i="73"/>
  <c r="E2466" i="73"/>
  <c r="G2443" i="73"/>
  <c r="H2443" i="73" s="1"/>
  <c r="I2443" i="73"/>
  <c r="A2444" i="73"/>
  <c r="B2445" i="73"/>
  <c r="F2466" i="73" l="1"/>
  <c r="D2467" i="73"/>
  <c r="A2445" i="73"/>
  <c r="B2446" i="73"/>
  <c r="G2444" i="73"/>
  <c r="H2444" i="73" s="1"/>
  <c r="I2444" i="73"/>
  <c r="C2468" i="73"/>
  <c r="E2467" i="73"/>
  <c r="D2468" i="73" l="1"/>
  <c r="F2467" i="73"/>
  <c r="A2446" i="73"/>
  <c r="B2447" i="73"/>
  <c r="C2469" i="73"/>
  <c r="E2468" i="73"/>
  <c r="G2445" i="73"/>
  <c r="H2445" i="73" s="1"/>
  <c r="I2445" i="73"/>
  <c r="F2468" i="73" l="1"/>
  <c r="D2469" i="73"/>
  <c r="C2470" i="73"/>
  <c r="E2469" i="73"/>
  <c r="A2447" i="73"/>
  <c r="B2448" i="73"/>
  <c r="G2446" i="73"/>
  <c r="H2446" i="73" s="1"/>
  <c r="I2446" i="73"/>
  <c r="F2469" i="73" l="1"/>
  <c r="D2470" i="73"/>
  <c r="G2447" i="73"/>
  <c r="H2447" i="73" s="1"/>
  <c r="I2447" i="73"/>
  <c r="C2471" i="73"/>
  <c r="E2470" i="73"/>
  <c r="A2448" i="73"/>
  <c r="B2449" i="73"/>
  <c r="D2471" i="73" l="1"/>
  <c r="F2470" i="73"/>
  <c r="G2448" i="73"/>
  <c r="H2448" i="73" s="1"/>
  <c r="I2448" i="73"/>
  <c r="C2472" i="73"/>
  <c r="E2471" i="73"/>
  <c r="A2449" i="73"/>
  <c r="B2450" i="73"/>
  <c r="D2472" i="73" l="1"/>
  <c r="F2471" i="73"/>
  <c r="G2449" i="73"/>
  <c r="H2449" i="73" s="1"/>
  <c r="I2449" i="73"/>
  <c r="C2473" i="73"/>
  <c r="E2472" i="73"/>
  <c r="A2450" i="73"/>
  <c r="B2451" i="73"/>
  <c r="F2472" i="73" l="1"/>
  <c r="D2473" i="73"/>
  <c r="G2450" i="73"/>
  <c r="H2450" i="73" s="1"/>
  <c r="I2450" i="73"/>
  <c r="C2474" i="73"/>
  <c r="E2473" i="73"/>
  <c r="A2451" i="73"/>
  <c r="B2452" i="73"/>
  <c r="F2473" i="73" l="1"/>
  <c r="D2474" i="73"/>
  <c r="G2451" i="73"/>
  <c r="H2451" i="73" s="1"/>
  <c r="I2451" i="73"/>
  <c r="C2475" i="73"/>
  <c r="E2474" i="73"/>
  <c r="A2452" i="73"/>
  <c r="B2453" i="73"/>
  <c r="D2475" i="73" l="1"/>
  <c r="F2474" i="73"/>
  <c r="C2476" i="73"/>
  <c r="E2475" i="73"/>
  <c r="G2452" i="73"/>
  <c r="H2452" i="73" s="1"/>
  <c r="I2452" i="73"/>
  <c r="A2453" i="73"/>
  <c r="B2454" i="73"/>
  <c r="D2476" i="73" l="1"/>
  <c r="F2475" i="73"/>
  <c r="A2454" i="73"/>
  <c r="B2455" i="73"/>
  <c r="G2453" i="73"/>
  <c r="H2453" i="73" s="1"/>
  <c r="I2453" i="73"/>
  <c r="C2477" i="73"/>
  <c r="E2476" i="73"/>
  <c r="F2476" i="73" l="1"/>
  <c r="D2477" i="73"/>
  <c r="C2478" i="73"/>
  <c r="E2477" i="73"/>
  <c r="A2455" i="73"/>
  <c r="B2456" i="73"/>
  <c r="G2454" i="73"/>
  <c r="H2454" i="73" s="1"/>
  <c r="I2454" i="73"/>
  <c r="F2477" i="73" l="1"/>
  <c r="D2478" i="73"/>
  <c r="G2455" i="73"/>
  <c r="H2455" i="73" s="1"/>
  <c r="I2455" i="73"/>
  <c r="C2479" i="73"/>
  <c r="E2478" i="73"/>
  <c r="A2456" i="73"/>
  <c r="B2457" i="73"/>
  <c r="F2478" i="73" l="1"/>
  <c r="D2479" i="73"/>
  <c r="C2480" i="73"/>
  <c r="E2479" i="73"/>
  <c r="G2456" i="73"/>
  <c r="H2456" i="73" s="1"/>
  <c r="I2456" i="73"/>
  <c r="A2457" i="73"/>
  <c r="B2458" i="73"/>
  <c r="D2480" i="73" l="1"/>
  <c r="F2479" i="73"/>
  <c r="A2458" i="73"/>
  <c r="B2459" i="73"/>
  <c r="G2457" i="73"/>
  <c r="H2457" i="73" s="1"/>
  <c r="I2457" i="73"/>
  <c r="C2481" i="73"/>
  <c r="E2480" i="73"/>
  <c r="F2480" i="73" l="1"/>
  <c r="D2481" i="73"/>
  <c r="A2459" i="73"/>
  <c r="B2460" i="73"/>
  <c r="C2482" i="73"/>
  <c r="E2481" i="73"/>
  <c r="G2458" i="73"/>
  <c r="H2458" i="73" s="1"/>
  <c r="I2458" i="73"/>
  <c r="F2481" i="73" l="1"/>
  <c r="D2482" i="73"/>
  <c r="C2483" i="73"/>
  <c r="E2482" i="73"/>
  <c r="A2460" i="73"/>
  <c r="B2461" i="73"/>
  <c r="G2459" i="73"/>
  <c r="H2459" i="73" s="1"/>
  <c r="I2459" i="73"/>
  <c r="F2482" i="73" l="1"/>
  <c r="D2483" i="73"/>
  <c r="G2460" i="73"/>
  <c r="H2460" i="73" s="1"/>
  <c r="I2460" i="73"/>
  <c r="C2484" i="73"/>
  <c r="E2483" i="73"/>
  <c r="A2461" i="73"/>
  <c r="B2462" i="73"/>
  <c r="D2484" i="73" l="1"/>
  <c r="F2483" i="73"/>
  <c r="G2461" i="73"/>
  <c r="H2461" i="73" s="1"/>
  <c r="I2461" i="73"/>
  <c r="C2485" i="73"/>
  <c r="E2484" i="73"/>
  <c r="A2462" i="73"/>
  <c r="B2463" i="73"/>
  <c r="F2484" i="73" l="1"/>
  <c r="D2485" i="73"/>
  <c r="G2462" i="73"/>
  <c r="H2462" i="73" s="1"/>
  <c r="I2462" i="73"/>
  <c r="C2486" i="73"/>
  <c r="E2485" i="73"/>
  <c r="A2463" i="73"/>
  <c r="B2464" i="73"/>
  <c r="F2485" i="73" l="1"/>
  <c r="D2486" i="73"/>
  <c r="G2463" i="73"/>
  <c r="H2463" i="73" s="1"/>
  <c r="I2463" i="73"/>
  <c r="C2487" i="73"/>
  <c r="E2486" i="73"/>
  <c r="A2464" i="73"/>
  <c r="B2465" i="73"/>
  <c r="F2486" i="73" l="1"/>
  <c r="D2487" i="73"/>
  <c r="G2464" i="73"/>
  <c r="H2464" i="73" s="1"/>
  <c r="I2464" i="73"/>
  <c r="C2488" i="73"/>
  <c r="E2487" i="73"/>
  <c r="A2465" i="73"/>
  <c r="B2466" i="73"/>
  <c r="D2488" i="73" l="1"/>
  <c r="F2487" i="73"/>
  <c r="G2465" i="73"/>
  <c r="H2465" i="73" s="1"/>
  <c r="I2465" i="73"/>
  <c r="C2489" i="73"/>
  <c r="E2488" i="73"/>
  <c r="A2466" i="73"/>
  <c r="B2467" i="73"/>
  <c r="F2488" i="73" l="1"/>
  <c r="D2489" i="73"/>
  <c r="G2466" i="73"/>
  <c r="H2466" i="73" s="1"/>
  <c r="I2466" i="73"/>
  <c r="C2490" i="73"/>
  <c r="E2489" i="73"/>
  <c r="A2467" i="73"/>
  <c r="B2468" i="73"/>
  <c r="F2489" i="73" l="1"/>
  <c r="D2490" i="73"/>
  <c r="C2491" i="73"/>
  <c r="E2490" i="73"/>
  <c r="G2467" i="73"/>
  <c r="H2467" i="73" s="1"/>
  <c r="I2467" i="73"/>
  <c r="A2468" i="73"/>
  <c r="B2469" i="73"/>
  <c r="D2491" i="73" l="1"/>
  <c r="F2490" i="73"/>
  <c r="G2468" i="73"/>
  <c r="H2468" i="73" s="1"/>
  <c r="I2468" i="73"/>
  <c r="C2492" i="73"/>
  <c r="E2491" i="73"/>
  <c r="A2469" i="73"/>
  <c r="B2470" i="73"/>
  <c r="D2492" i="73" l="1"/>
  <c r="F2491" i="73"/>
  <c r="G2469" i="73"/>
  <c r="H2469" i="73" s="1"/>
  <c r="I2469" i="73"/>
  <c r="C2493" i="73"/>
  <c r="E2492" i="73"/>
  <c r="A2470" i="73"/>
  <c r="B2471" i="73"/>
  <c r="F2492" i="73" l="1"/>
  <c r="D2493" i="73"/>
  <c r="G2470" i="73"/>
  <c r="H2470" i="73" s="1"/>
  <c r="I2470" i="73"/>
  <c r="C2494" i="73"/>
  <c r="E2493" i="73"/>
  <c r="A2471" i="73"/>
  <c r="B2472" i="73"/>
  <c r="F2493" i="73" l="1"/>
  <c r="D2494" i="73"/>
  <c r="G2471" i="73"/>
  <c r="H2471" i="73" s="1"/>
  <c r="I2471" i="73"/>
  <c r="C2495" i="73"/>
  <c r="E2494" i="73"/>
  <c r="A2472" i="73"/>
  <c r="B2473" i="73"/>
  <c r="F2494" i="73" l="1"/>
  <c r="D2495" i="73"/>
  <c r="C2496" i="73"/>
  <c r="E2495" i="73"/>
  <c r="G2472" i="73"/>
  <c r="H2472" i="73" s="1"/>
  <c r="I2472" i="73"/>
  <c r="A2473" i="73"/>
  <c r="B2474" i="73"/>
  <c r="D2496" i="73" l="1"/>
  <c r="F2495" i="73"/>
  <c r="G2473" i="73"/>
  <c r="H2473" i="73" s="1"/>
  <c r="I2473" i="73"/>
  <c r="C2497" i="73"/>
  <c r="E2496" i="73"/>
  <c r="A2474" i="73"/>
  <c r="B2475" i="73"/>
  <c r="F2496" i="73" l="1"/>
  <c r="D2497" i="73"/>
  <c r="G2474" i="73"/>
  <c r="H2474" i="73" s="1"/>
  <c r="I2474" i="73"/>
  <c r="C2498" i="73"/>
  <c r="E2497" i="73"/>
  <c r="A2475" i="73"/>
  <c r="B2476" i="73"/>
  <c r="F2497" i="73" l="1"/>
  <c r="D2498" i="73"/>
  <c r="G2475" i="73"/>
  <c r="H2475" i="73" s="1"/>
  <c r="I2475" i="73"/>
  <c r="C2499" i="73"/>
  <c r="E2498" i="73"/>
  <c r="A2476" i="73"/>
  <c r="B2477" i="73"/>
  <c r="F2498" i="73" l="1"/>
  <c r="D2499" i="73"/>
  <c r="G2476" i="73"/>
  <c r="H2476" i="73" s="1"/>
  <c r="I2476" i="73"/>
  <c r="C2500" i="73"/>
  <c r="E2499" i="73"/>
  <c r="A2477" i="73"/>
  <c r="B2478" i="73"/>
  <c r="D2500" i="73" l="1"/>
  <c r="F2499" i="73"/>
  <c r="C2501" i="73"/>
  <c r="E2500" i="73"/>
  <c r="G2477" i="73"/>
  <c r="H2477" i="73" s="1"/>
  <c r="I2477" i="73"/>
  <c r="A2478" i="73"/>
  <c r="B2479" i="73"/>
  <c r="F2500" i="73" l="1"/>
  <c r="D2501" i="73"/>
  <c r="G2478" i="73"/>
  <c r="H2478" i="73" s="1"/>
  <c r="I2478" i="73"/>
  <c r="C2502" i="73"/>
  <c r="E2501" i="73"/>
  <c r="A2479" i="73"/>
  <c r="B2480" i="73"/>
  <c r="F2501" i="73" l="1"/>
  <c r="D2502" i="73"/>
  <c r="C2503" i="73"/>
  <c r="E2502" i="73"/>
  <c r="G2479" i="73"/>
  <c r="H2479" i="73" s="1"/>
  <c r="I2479" i="73"/>
  <c r="A2480" i="73"/>
  <c r="B2481" i="73"/>
  <c r="D2503" i="73" l="1"/>
  <c r="F2502" i="73"/>
  <c r="A2481" i="73"/>
  <c r="B2482" i="73"/>
  <c r="G2480" i="73"/>
  <c r="H2480" i="73" s="1"/>
  <c r="I2480" i="73"/>
  <c r="C2504" i="73"/>
  <c r="E2503" i="73"/>
  <c r="D2504" i="73" l="1"/>
  <c r="F2503" i="73"/>
  <c r="C2505" i="73"/>
  <c r="E2504" i="73"/>
  <c r="A2482" i="73"/>
  <c r="B2483" i="73"/>
  <c r="G2481" i="73"/>
  <c r="H2481" i="73" s="1"/>
  <c r="I2481" i="73"/>
  <c r="F2504" i="73" l="1"/>
  <c r="D2505" i="73"/>
  <c r="G2482" i="73"/>
  <c r="H2482" i="73" s="1"/>
  <c r="I2482" i="73"/>
  <c r="C2506" i="73"/>
  <c r="E2505" i="73"/>
  <c r="A2483" i="73"/>
  <c r="B2484" i="73"/>
  <c r="F2505" i="73" l="1"/>
  <c r="D2506" i="73"/>
  <c r="G2483" i="73"/>
  <c r="H2483" i="73" s="1"/>
  <c r="I2483" i="73"/>
  <c r="C2507" i="73"/>
  <c r="E2506" i="73"/>
  <c r="A2484" i="73"/>
  <c r="B2485" i="73"/>
  <c r="D2507" i="73" l="1"/>
  <c r="F2506" i="73"/>
  <c r="G2484" i="73"/>
  <c r="H2484" i="73" s="1"/>
  <c r="I2484" i="73"/>
  <c r="C2508" i="73"/>
  <c r="E2507" i="73"/>
  <c r="A2485" i="73"/>
  <c r="B2486" i="73"/>
  <c r="D2508" i="73" l="1"/>
  <c r="F2507" i="73"/>
  <c r="G2485" i="73"/>
  <c r="H2485" i="73" s="1"/>
  <c r="I2485" i="73"/>
  <c r="C2509" i="73"/>
  <c r="E2508" i="73"/>
  <c r="A2486" i="73"/>
  <c r="B2487" i="73"/>
  <c r="F2508" i="73" l="1"/>
  <c r="D2509" i="73"/>
  <c r="C2510" i="73"/>
  <c r="E2509" i="73"/>
  <c r="G2486" i="73"/>
  <c r="H2486" i="73" s="1"/>
  <c r="I2486" i="73"/>
  <c r="A2487" i="73"/>
  <c r="B2488" i="73"/>
  <c r="F2509" i="73" l="1"/>
  <c r="D2510" i="73"/>
  <c r="G2487" i="73"/>
  <c r="H2487" i="73" s="1"/>
  <c r="I2487" i="73"/>
  <c r="C2511" i="73"/>
  <c r="E2510" i="73"/>
  <c r="A2488" i="73"/>
  <c r="B2489" i="73"/>
  <c r="F2510" i="73" l="1"/>
  <c r="D2511" i="73"/>
  <c r="G2488" i="73"/>
  <c r="H2488" i="73" s="1"/>
  <c r="I2488" i="73"/>
  <c r="C2512" i="73"/>
  <c r="E2511" i="73"/>
  <c r="A2489" i="73"/>
  <c r="B2490" i="73"/>
  <c r="D2512" i="73" l="1"/>
  <c r="F2511" i="73"/>
  <c r="G2489" i="73"/>
  <c r="H2489" i="73" s="1"/>
  <c r="I2489" i="73"/>
  <c r="C2513" i="73"/>
  <c r="E2512" i="73"/>
  <c r="A2490" i="73"/>
  <c r="B2491" i="73"/>
  <c r="F2512" i="73" l="1"/>
  <c r="D2513" i="73"/>
  <c r="G2490" i="73"/>
  <c r="H2490" i="73" s="1"/>
  <c r="I2490" i="73"/>
  <c r="C2514" i="73"/>
  <c r="E2513" i="73"/>
  <c r="A2491" i="73"/>
  <c r="B2492" i="73"/>
  <c r="F2513" i="73" l="1"/>
  <c r="D2514" i="73"/>
  <c r="G2491" i="73"/>
  <c r="H2491" i="73" s="1"/>
  <c r="I2491" i="73"/>
  <c r="C2515" i="73"/>
  <c r="E2514" i="73"/>
  <c r="A2492" i="73"/>
  <c r="B2493" i="73"/>
  <c r="F2514" i="73" l="1"/>
  <c r="D2515" i="73"/>
  <c r="C2516" i="73"/>
  <c r="E2515" i="73"/>
  <c r="G2492" i="73"/>
  <c r="H2492" i="73" s="1"/>
  <c r="I2492" i="73"/>
  <c r="A2493" i="73"/>
  <c r="B2494" i="73"/>
  <c r="D2516" i="73" l="1"/>
  <c r="F2515" i="73"/>
  <c r="G2493" i="73"/>
  <c r="H2493" i="73" s="1"/>
  <c r="I2493" i="73"/>
  <c r="C2517" i="73"/>
  <c r="E2516" i="73"/>
  <c r="A2494" i="73"/>
  <c r="B2495" i="73"/>
  <c r="F2516" i="73" l="1"/>
  <c r="D2517" i="73"/>
  <c r="C2518" i="73"/>
  <c r="E2517" i="73"/>
  <c r="G2494" i="73"/>
  <c r="H2494" i="73" s="1"/>
  <c r="I2494" i="73"/>
  <c r="A2495" i="73"/>
  <c r="B2496" i="73"/>
  <c r="F2517" i="73" l="1"/>
  <c r="D2518" i="73"/>
  <c r="G2495" i="73"/>
  <c r="H2495" i="73" s="1"/>
  <c r="I2495" i="73"/>
  <c r="C2519" i="73"/>
  <c r="E2518" i="73"/>
  <c r="A2496" i="73"/>
  <c r="B2497" i="73"/>
  <c r="F2518" i="73" l="1"/>
  <c r="D2519" i="73"/>
  <c r="C2520" i="73"/>
  <c r="E2519" i="73"/>
  <c r="G2496" i="73"/>
  <c r="H2496" i="73" s="1"/>
  <c r="I2496" i="73"/>
  <c r="A2497" i="73"/>
  <c r="B2498" i="73"/>
  <c r="D2520" i="73" l="1"/>
  <c r="F2519" i="73"/>
  <c r="G2497" i="73"/>
  <c r="H2497" i="73" s="1"/>
  <c r="I2497" i="73"/>
  <c r="C2521" i="73"/>
  <c r="E2520" i="73"/>
  <c r="A2498" i="73"/>
  <c r="B2499" i="73"/>
  <c r="F2520" i="73" l="1"/>
  <c r="D2521" i="73"/>
  <c r="C2522" i="73"/>
  <c r="E2521" i="73"/>
  <c r="G2498" i="73"/>
  <c r="H2498" i="73" s="1"/>
  <c r="I2498" i="73"/>
  <c r="A2499" i="73"/>
  <c r="B2500" i="73"/>
  <c r="F2521" i="73" l="1"/>
  <c r="D2522" i="73"/>
  <c r="A2500" i="73"/>
  <c r="B2501" i="73"/>
  <c r="G2499" i="73"/>
  <c r="H2499" i="73" s="1"/>
  <c r="I2499" i="73"/>
  <c r="C2523" i="73"/>
  <c r="E2522" i="73"/>
  <c r="D2523" i="73" l="1"/>
  <c r="F2522" i="73"/>
  <c r="C2524" i="73"/>
  <c r="E2523" i="73"/>
  <c r="A2501" i="73"/>
  <c r="B2502" i="73"/>
  <c r="G2500" i="73"/>
  <c r="H2500" i="73" s="1"/>
  <c r="I2500" i="73"/>
  <c r="D2524" i="73" l="1"/>
  <c r="F2523" i="73"/>
  <c r="G2501" i="73"/>
  <c r="H2501" i="73" s="1"/>
  <c r="I2501" i="73"/>
  <c r="C2525" i="73"/>
  <c r="E2524" i="73"/>
  <c r="A2502" i="73"/>
  <c r="B2503" i="73"/>
  <c r="F2524" i="73" l="1"/>
  <c r="D2525" i="73"/>
  <c r="G2502" i="73"/>
  <c r="H2502" i="73" s="1"/>
  <c r="I2502" i="73"/>
  <c r="C2526" i="73"/>
  <c r="E2525" i="73"/>
  <c r="A2503" i="73"/>
  <c r="B2504" i="73"/>
  <c r="F2525" i="73" l="1"/>
  <c r="D2526" i="73"/>
  <c r="C2527" i="73"/>
  <c r="E2526" i="73"/>
  <c r="G2503" i="73"/>
  <c r="H2503" i="73" s="1"/>
  <c r="I2503" i="73"/>
  <c r="A2504" i="73"/>
  <c r="B2505" i="73"/>
  <c r="F2526" i="73" l="1"/>
  <c r="D2527" i="73"/>
  <c r="G2504" i="73"/>
  <c r="H2504" i="73" s="1"/>
  <c r="I2504" i="73"/>
  <c r="C2528" i="73"/>
  <c r="E2527" i="73"/>
  <c r="A2505" i="73"/>
  <c r="B2506" i="73"/>
  <c r="D2528" i="73" l="1"/>
  <c r="F2527" i="73"/>
  <c r="G2505" i="73"/>
  <c r="H2505" i="73" s="1"/>
  <c r="I2505" i="73"/>
  <c r="C2529" i="73"/>
  <c r="E2528" i="73"/>
  <c r="A2506" i="73"/>
  <c r="B2507" i="73"/>
  <c r="F2528" i="73" l="1"/>
  <c r="D2529" i="73"/>
  <c r="G2506" i="73"/>
  <c r="H2506" i="73" s="1"/>
  <c r="I2506" i="73"/>
  <c r="C2530" i="73"/>
  <c r="E2529" i="73"/>
  <c r="A2507" i="73"/>
  <c r="B2508" i="73"/>
  <c r="F2529" i="73" l="1"/>
  <c r="D2530" i="73"/>
  <c r="G2507" i="73"/>
  <c r="H2507" i="73" s="1"/>
  <c r="I2507" i="73"/>
  <c r="C2531" i="73"/>
  <c r="E2530" i="73"/>
  <c r="A2508" i="73"/>
  <c r="B2509" i="73"/>
  <c r="F2530" i="73" l="1"/>
  <c r="D2531" i="73"/>
  <c r="C2532" i="73"/>
  <c r="E2531" i="73"/>
  <c r="G2508" i="73"/>
  <c r="H2508" i="73" s="1"/>
  <c r="I2508" i="73"/>
  <c r="A2509" i="73"/>
  <c r="B2510" i="73"/>
  <c r="D2532" i="73" l="1"/>
  <c r="F2531" i="73"/>
  <c r="G2509" i="73"/>
  <c r="H2509" i="73" s="1"/>
  <c r="I2509" i="73"/>
  <c r="C2533" i="73"/>
  <c r="E2532" i="73"/>
  <c r="A2510" i="73"/>
  <c r="B2511" i="73"/>
  <c r="F2532" i="73" l="1"/>
  <c r="D2533" i="73"/>
  <c r="G2510" i="73"/>
  <c r="H2510" i="73" s="1"/>
  <c r="I2510" i="73"/>
  <c r="C2534" i="73"/>
  <c r="E2533" i="73"/>
  <c r="A2511" i="73"/>
  <c r="B2512" i="73"/>
  <c r="F2533" i="73" l="1"/>
  <c r="D2534" i="73"/>
  <c r="G2511" i="73"/>
  <c r="H2511" i="73" s="1"/>
  <c r="I2511" i="73"/>
  <c r="C2535" i="73"/>
  <c r="E2534" i="73"/>
  <c r="A2512" i="73"/>
  <c r="B2513" i="73"/>
  <c r="D2535" i="73" l="1"/>
  <c r="F2534" i="73"/>
  <c r="G2512" i="73"/>
  <c r="H2512" i="73" s="1"/>
  <c r="I2512" i="73"/>
  <c r="C2536" i="73"/>
  <c r="E2535" i="73"/>
  <c r="A2513" i="73"/>
  <c r="B2514" i="73"/>
  <c r="D2536" i="73" l="1"/>
  <c r="F2535" i="73"/>
  <c r="C2537" i="73"/>
  <c r="E2536" i="73"/>
  <c r="G2513" i="73"/>
  <c r="H2513" i="73" s="1"/>
  <c r="I2513" i="73"/>
  <c r="A2514" i="73"/>
  <c r="B2515" i="73"/>
  <c r="F2536" i="73" l="1"/>
  <c r="D2537" i="73"/>
  <c r="A2515" i="73"/>
  <c r="B2516" i="73"/>
  <c r="G2514" i="73"/>
  <c r="H2514" i="73" s="1"/>
  <c r="I2514" i="73"/>
  <c r="C2538" i="73"/>
  <c r="E2537" i="73"/>
  <c r="F2537" i="73" l="1"/>
  <c r="D2538" i="73"/>
  <c r="C2539" i="73"/>
  <c r="E2538" i="73"/>
  <c r="A2516" i="73"/>
  <c r="B2517" i="73"/>
  <c r="G2515" i="73"/>
  <c r="H2515" i="73" s="1"/>
  <c r="I2515" i="73"/>
  <c r="D2539" i="73" l="1"/>
  <c r="F2538" i="73"/>
  <c r="G2516" i="73"/>
  <c r="H2516" i="73" s="1"/>
  <c r="I2516" i="73"/>
  <c r="C2540" i="73"/>
  <c r="E2539" i="73"/>
  <c r="A2517" i="73"/>
  <c r="B2518" i="73"/>
  <c r="D2540" i="73" l="1"/>
  <c r="F2539" i="73"/>
  <c r="C2541" i="73"/>
  <c r="E2540" i="73"/>
  <c r="A2518" i="73"/>
  <c r="B2519" i="73"/>
  <c r="G2517" i="73"/>
  <c r="H2517" i="73" s="1"/>
  <c r="I2517" i="73"/>
  <c r="F2540" i="73" l="1"/>
  <c r="D2541" i="73"/>
  <c r="G2518" i="73"/>
  <c r="H2518" i="73" s="1"/>
  <c r="I2518" i="73"/>
  <c r="C2542" i="73"/>
  <c r="E2541" i="73"/>
  <c r="A2519" i="73"/>
  <c r="B2520" i="73"/>
  <c r="F2541" i="73" l="1"/>
  <c r="D2542" i="73"/>
  <c r="G2519" i="73"/>
  <c r="H2519" i="73" s="1"/>
  <c r="I2519" i="73"/>
  <c r="C2543" i="73"/>
  <c r="E2542" i="73"/>
  <c r="A2520" i="73"/>
  <c r="B2521" i="73"/>
  <c r="F2542" i="73" l="1"/>
  <c r="D2543" i="73"/>
  <c r="G2520" i="73"/>
  <c r="H2520" i="73" s="1"/>
  <c r="I2520" i="73"/>
  <c r="C2544" i="73"/>
  <c r="E2543" i="73"/>
  <c r="A2521" i="73"/>
  <c r="B2522" i="73"/>
  <c r="D2544" i="73" l="1"/>
  <c r="F2543" i="73"/>
  <c r="C2545" i="73"/>
  <c r="E2544" i="73"/>
  <c r="G2521" i="73"/>
  <c r="H2521" i="73" s="1"/>
  <c r="I2521" i="73"/>
  <c r="A2522" i="73"/>
  <c r="B2523" i="73"/>
  <c r="F2544" i="73" l="1"/>
  <c r="D2545" i="73"/>
  <c r="A2523" i="73"/>
  <c r="B2524" i="73"/>
  <c r="G2522" i="73"/>
  <c r="H2522" i="73" s="1"/>
  <c r="I2522" i="73"/>
  <c r="C2546" i="73"/>
  <c r="E2545" i="73"/>
  <c r="F2545" i="73" l="1"/>
  <c r="D2546" i="73"/>
  <c r="A2524" i="73"/>
  <c r="B2525" i="73"/>
  <c r="C2547" i="73"/>
  <c r="E2546" i="73"/>
  <c r="G2523" i="73"/>
  <c r="H2523" i="73" s="1"/>
  <c r="I2523" i="73"/>
  <c r="F2546" i="73" l="1"/>
  <c r="D2547" i="73"/>
  <c r="C2548" i="73"/>
  <c r="E2547" i="73"/>
  <c r="A2525" i="73"/>
  <c r="B2526" i="73"/>
  <c r="G2524" i="73"/>
  <c r="H2524" i="73" s="1"/>
  <c r="I2524" i="73"/>
  <c r="D2548" i="73" l="1"/>
  <c r="F2547" i="73"/>
  <c r="G2525" i="73"/>
  <c r="H2525" i="73" s="1"/>
  <c r="I2525" i="73"/>
  <c r="C2549" i="73"/>
  <c r="E2548" i="73"/>
  <c r="A2526" i="73"/>
  <c r="B2527" i="73"/>
  <c r="F2548" i="73" l="1"/>
  <c r="D2549" i="73"/>
  <c r="G2526" i="73"/>
  <c r="H2526" i="73" s="1"/>
  <c r="I2526" i="73"/>
  <c r="C2550" i="73"/>
  <c r="E2549" i="73"/>
  <c r="A2527" i="73"/>
  <c r="B2528" i="73"/>
  <c r="F2549" i="73" l="1"/>
  <c r="D2550" i="73"/>
  <c r="G2527" i="73"/>
  <c r="H2527" i="73" s="1"/>
  <c r="I2527" i="73"/>
  <c r="C2551" i="73"/>
  <c r="E2550" i="73"/>
  <c r="A2528" i="73"/>
  <c r="B2529" i="73"/>
  <c r="F2550" i="73" l="1"/>
  <c r="D2551" i="73"/>
  <c r="G2528" i="73"/>
  <c r="H2528" i="73" s="1"/>
  <c r="I2528" i="73"/>
  <c r="C2552" i="73"/>
  <c r="E2551" i="73"/>
  <c r="A2529" i="73"/>
  <c r="B2530" i="73"/>
  <c r="F2551" i="73" l="1"/>
  <c r="D2552" i="73"/>
  <c r="G2529" i="73"/>
  <c r="H2529" i="73" s="1"/>
  <c r="I2529" i="73"/>
  <c r="C2553" i="73"/>
  <c r="E2552" i="73"/>
  <c r="A2530" i="73"/>
  <c r="B2531" i="73"/>
  <c r="D2553" i="73" l="1"/>
  <c r="F2552" i="73"/>
  <c r="C2554" i="73"/>
  <c r="E2553" i="73"/>
  <c r="G2530" i="73"/>
  <c r="H2530" i="73" s="1"/>
  <c r="I2530" i="73"/>
  <c r="A2531" i="73"/>
  <c r="B2532" i="73"/>
  <c r="F2553" i="73" l="1"/>
  <c r="D2554" i="73"/>
  <c r="G2531" i="73"/>
  <c r="H2531" i="73" s="1"/>
  <c r="I2531" i="73"/>
  <c r="C2555" i="73"/>
  <c r="E2554" i="73"/>
  <c r="A2532" i="73"/>
  <c r="B2533" i="73"/>
  <c r="F2554" i="73" l="1"/>
  <c r="D2555" i="73"/>
  <c r="G2532" i="73"/>
  <c r="H2532" i="73" s="1"/>
  <c r="I2532" i="73"/>
  <c r="C2556" i="73"/>
  <c r="E2555" i="73"/>
  <c r="A2533" i="73"/>
  <c r="B2534" i="73"/>
  <c r="F2555" i="73" l="1"/>
  <c r="D2556" i="73"/>
  <c r="G2533" i="73"/>
  <c r="H2533" i="73" s="1"/>
  <c r="I2533" i="73"/>
  <c r="C2557" i="73"/>
  <c r="E2556" i="73"/>
  <c r="A2534" i="73"/>
  <c r="B2535" i="73"/>
  <c r="D2557" i="73" l="1"/>
  <c r="F2556" i="73"/>
  <c r="G2534" i="73"/>
  <c r="H2534" i="73" s="1"/>
  <c r="I2534" i="73"/>
  <c r="C2558" i="73"/>
  <c r="E2557" i="73"/>
  <c r="A2535" i="73"/>
  <c r="B2536" i="73"/>
  <c r="F2557" i="73" l="1"/>
  <c r="D2558" i="73"/>
  <c r="C2559" i="73"/>
  <c r="E2558" i="73"/>
  <c r="G2535" i="73"/>
  <c r="H2535" i="73" s="1"/>
  <c r="I2535" i="73"/>
  <c r="A2536" i="73"/>
  <c r="B2537" i="73"/>
  <c r="F2558" i="73" l="1"/>
  <c r="D2559" i="73"/>
  <c r="G2536" i="73"/>
  <c r="H2536" i="73" s="1"/>
  <c r="I2536" i="73"/>
  <c r="C2560" i="73"/>
  <c r="E2559" i="73"/>
  <c r="A2537" i="73"/>
  <c r="B2538" i="73"/>
  <c r="F2559" i="73" l="1"/>
  <c r="D2560" i="73"/>
  <c r="C2561" i="73"/>
  <c r="E2560" i="73"/>
  <c r="G2537" i="73"/>
  <c r="H2537" i="73" s="1"/>
  <c r="I2537" i="73"/>
  <c r="A2538" i="73"/>
  <c r="B2539" i="73"/>
  <c r="F2560" i="73" l="1"/>
  <c r="D2561" i="73"/>
  <c r="A2539" i="73"/>
  <c r="B2540" i="73"/>
  <c r="G2538" i="73"/>
  <c r="H2538" i="73" s="1"/>
  <c r="I2538" i="73"/>
  <c r="C2562" i="73"/>
  <c r="E2561" i="73"/>
  <c r="D2562" i="73" l="1"/>
  <c r="F2561" i="73"/>
  <c r="C2563" i="73"/>
  <c r="E2562" i="73"/>
  <c r="A2540" i="73"/>
  <c r="B2541" i="73"/>
  <c r="G2539" i="73"/>
  <c r="H2539" i="73" s="1"/>
  <c r="I2539" i="73"/>
  <c r="F2562" i="73" l="1"/>
  <c r="D2563" i="73"/>
  <c r="G2540" i="73"/>
  <c r="H2540" i="73" s="1"/>
  <c r="I2540" i="73"/>
  <c r="C2564" i="73"/>
  <c r="E2563" i="73"/>
  <c r="A2541" i="73"/>
  <c r="B2542" i="73"/>
  <c r="F2563" i="73" l="1"/>
  <c r="D2564" i="73"/>
  <c r="G2541" i="73"/>
  <c r="H2541" i="73" s="1"/>
  <c r="I2541" i="73"/>
  <c r="C2565" i="73"/>
  <c r="E2564" i="73"/>
  <c r="A2542" i="73"/>
  <c r="B2543" i="73"/>
  <c r="F2564" i="73" l="1"/>
  <c r="D2565" i="73"/>
  <c r="C2566" i="73"/>
  <c r="E2565" i="73"/>
  <c r="G2542" i="73"/>
  <c r="H2542" i="73" s="1"/>
  <c r="I2542" i="73"/>
  <c r="A2543" i="73"/>
  <c r="B2544" i="73"/>
  <c r="F2565" i="73" l="1"/>
  <c r="D2566" i="73"/>
  <c r="G2543" i="73"/>
  <c r="H2543" i="73" s="1"/>
  <c r="I2543" i="73"/>
  <c r="C2567" i="73"/>
  <c r="E2566" i="73"/>
  <c r="A2544" i="73"/>
  <c r="B2545" i="73"/>
  <c r="F2566" i="73" l="1"/>
  <c r="D2567" i="73"/>
  <c r="G2544" i="73"/>
  <c r="H2544" i="73" s="1"/>
  <c r="I2544" i="73"/>
  <c r="C2568" i="73"/>
  <c r="E2567" i="73"/>
  <c r="A2545" i="73"/>
  <c r="B2546" i="73"/>
  <c r="F2567" i="73" l="1"/>
  <c r="D2568" i="73"/>
  <c r="C2569" i="73"/>
  <c r="E2568" i="73"/>
  <c r="G2545" i="73"/>
  <c r="H2545" i="73" s="1"/>
  <c r="I2545" i="73"/>
  <c r="A2546" i="73"/>
  <c r="B2547" i="73"/>
  <c r="D2569" i="73" l="1"/>
  <c r="F2568" i="73"/>
  <c r="G2546" i="73"/>
  <c r="H2546" i="73" s="1"/>
  <c r="I2546" i="73"/>
  <c r="C2570" i="73"/>
  <c r="E2569" i="73"/>
  <c r="A2547" i="73"/>
  <c r="B2548" i="73"/>
  <c r="F2569" i="73" l="1"/>
  <c r="D2570" i="73"/>
  <c r="G2547" i="73"/>
  <c r="H2547" i="73" s="1"/>
  <c r="I2547" i="73"/>
  <c r="C2571" i="73"/>
  <c r="E2570" i="73"/>
  <c r="A2548" i="73"/>
  <c r="B2549" i="73"/>
  <c r="F2570" i="73" l="1"/>
  <c r="D2571" i="73"/>
  <c r="C2572" i="73"/>
  <c r="E2571" i="73"/>
  <c r="G2548" i="73"/>
  <c r="H2548" i="73" s="1"/>
  <c r="I2548" i="73"/>
  <c r="A2549" i="73"/>
  <c r="B2550" i="73"/>
  <c r="F2571" i="73" l="1"/>
  <c r="D2572" i="73"/>
  <c r="G2549" i="73"/>
  <c r="H2549" i="73" s="1"/>
  <c r="I2549" i="73"/>
  <c r="C2573" i="73"/>
  <c r="E2572" i="73"/>
  <c r="A2550" i="73"/>
  <c r="B2551" i="73"/>
  <c r="D2573" i="73" l="1"/>
  <c r="F2572" i="73"/>
  <c r="G2550" i="73"/>
  <c r="H2550" i="73" s="1"/>
  <c r="I2550" i="73"/>
  <c r="C2574" i="73"/>
  <c r="E2573" i="73"/>
  <c r="A2551" i="73"/>
  <c r="B2552" i="73"/>
  <c r="F2573" i="73" l="1"/>
  <c r="D2574" i="73"/>
  <c r="G2551" i="73"/>
  <c r="H2551" i="73" s="1"/>
  <c r="I2551" i="73"/>
  <c r="C2575" i="73"/>
  <c r="E2574" i="73"/>
  <c r="A2552" i="73"/>
  <c r="B2553" i="73"/>
  <c r="F2574" i="73" l="1"/>
  <c r="D2575" i="73"/>
  <c r="G2552" i="73"/>
  <c r="H2552" i="73" s="1"/>
  <c r="I2552" i="73"/>
  <c r="C2576" i="73"/>
  <c r="E2575" i="73"/>
  <c r="A2553" i="73"/>
  <c r="B2554" i="73"/>
  <c r="F2575" i="73" l="1"/>
  <c r="D2576" i="73"/>
  <c r="G2553" i="73"/>
  <c r="H2553" i="73" s="1"/>
  <c r="I2553" i="73"/>
  <c r="C2577" i="73"/>
  <c r="E2576" i="73"/>
  <c r="A2554" i="73"/>
  <c r="B2555" i="73"/>
  <c r="F2576" i="73" l="1"/>
  <c r="D2577" i="73"/>
  <c r="G2554" i="73"/>
  <c r="H2554" i="73" s="1"/>
  <c r="I2554" i="73"/>
  <c r="C2578" i="73"/>
  <c r="E2577" i="73"/>
  <c r="A2555" i="73"/>
  <c r="B2556" i="73"/>
  <c r="D2578" i="73" l="1"/>
  <c r="F2577" i="73"/>
  <c r="C2579" i="73"/>
  <c r="E2578" i="73"/>
  <c r="G2555" i="73"/>
  <c r="H2555" i="73" s="1"/>
  <c r="I2555" i="73"/>
  <c r="A2556" i="73"/>
  <c r="B2557" i="73"/>
  <c r="F2578" i="73" l="1"/>
  <c r="D2579" i="73"/>
  <c r="A2557" i="73"/>
  <c r="B2558" i="73"/>
  <c r="G2556" i="73"/>
  <c r="H2556" i="73" s="1"/>
  <c r="I2556" i="73"/>
  <c r="C2580" i="73"/>
  <c r="E2579" i="73"/>
  <c r="F2579" i="73" l="1"/>
  <c r="D2580" i="73"/>
  <c r="C2581" i="73"/>
  <c r="E2580" i="73"/>
  <c r="A2558" i="73"/>
  <c r="B2559" i="73"/>
  <c r="G2557" i="73"/>
  <c r="H2557" i="73" s="1"/>
  <c r="I2557" i="73"/>
  <c r="F2580" i="73" l="1"/>
  <c r="D2581" i="73"/>
  <c r="G2558" i="73"/>
  <c r="H2558" i="73" s="1"/>
  <c r="I2558" i="73"/>
  <c r="C2582" i="73"/>
  <c r="E2581" i="73"/>
  <c r="A2559" i="73"/>
  <c r="B2560" i="73"/>
  <c r="F2581" i="73" l="1"/>
  <c r="D2582" i="73"/>
  <c r="C2583" i="73"/>
  <c r="E2582" i="73"/>
  <c r="G2559" i="73"/>
  <c r="H2559" i="73" s="1"/>
  <c r="I2559" i="73"/>
  <c r="A2560" i="73"/>
  <c r="B2561" i="73"/>
  <c r="F2582" i="73" l="1"/>
  <c r="D2583" i="73"/>
  <c r="A2561" i="73"/>
  <c r="B2562" i="73"/>
  <c r="G2560" i="73"/>
  <c r="H2560" i="73" s="1"/>
  <c r="I2560" i="73"/>
  <c r="C2584" i="73"/>
  <c r="E2583" i="73"/>
  <c r="F2583" i="73" l="1"/>
  <c r="D2584" i="73"/>
  <c r="C2585" i="73"/>
  <c r="E2584" i="73"/>
  <c r="A2562" i="73"/>
  <c r="B2563" i="73"/>
  <c r="G2561" i="73"/>
  <c r="H2561" i="73" s="1"/>
  <c r="I2561" i="73"/>
  <c r="D2585" i="73" l="1"/>
  <c r="F2584" i="73"/>
  <c r="G2562" i="73"/>
  <c r="H2562" i="73" s="1"/>
  <c r="I2562" i="73"/>
  <c r="C2586" i="73"/>
  <c r="E2585" i="73"/>
  <c r="A2563" i="73"/>
  <c r="B2564" i="73"/>
  <c r="F2585" i="73" l="1"/>
  <c r="D2586" i="73"/>
  <c r="G2563" i="73"/>
  <c r="H2563" i="73" s="1"/>
  <c r="I2563" i="73"/>
  <c r="C2587" i="73"/>
  <c r="E2586" i="73"/>
  <c r="A2564" i="73"/>
  <c r="B2565" i="73"/>
  <c r="F2586" i="73" l="1"/>
  <c r="D2587" i="73"/>
  <c r="C2588" i="73"/>
  <c r="E2587" i="73"/>
  <c r="G2564" i="73"/>
  <c r="H2564" i="73" s="1"/>
  <c r="I2564" i="73"/>
  <c r="A2565" i="73"/>
  <c r="B2566" i="73"/>
  <c r="F2587" i="73" l="1"/>
  <c r="D2588" i="73"/>
  <c r="A2566" i="73"/>
  <c r="B2567" i="73"/>
  <c r="G2565" i="73"/>
  <c r="H2565" i="73" s="1"/>
  <c r="I2565" i="73"/>
  <c r="C2589" i="73"/>
  <c r="E2588" i="73"/>
  <c r="F2588" i="73" l="1"/>
  <c r="D2589" i="73"/>
  <c r="C2590" i="73"/>
  <c r="E2589" i="73"/>
  <c r="A2567" i="73"/>
  <c r="B2568" i="73"/>
  <c r="G2566" i="73"/>
  <c r="H2566" i="73" s="1"/>
  <c r="I2566" i="73"/>
  <c r="F2589" i="73" l="1"/>
  <c r="D2590" i="73"/>
  <c r="G2567" i="73"/>
  <c r="H2567" i="73" s="1"/>
  <c r="I2567" i="73"/>
  <c r="C2591" i="73"/>
  <c r="E2590" i="73"/>
  <c r="A2568" i="73"/>
  <c r="B2569" i="73"/>
  <c r="F2590" i="73" l="1"/>
  <c r="D2591" i="73"/>
  <c r="C2592" i="73"/>
  <c r="E2591" i="73"/>
  <c r="G2568" i="73"/>
  <c r="H2568" i="73" s="1"/>
  <c r="I2568" i="73"/>
  <c r="A2569" i="73"/>
  <c r="B2570" i="73"/>
  <c r="F2591" i="73" l="1"/>
  <c r="D2592" i="73"/>
  <c r="G2569" i="73"/>
  <c r="H2569" i="73" s="1"/>
  <c r="I2569" i="73"/>
  <c r="C2593" i="73"/>
  <c r="E2592" i="73"/>
  <c r="A2570" i="73"/>
  <c r="B2571" i="73"/>
  <c r="F2592" i="73" l="1"/>
  <c r="D2593" i="73"/>
  <c r="C2594" i="73"/>
  <c r="E2593" i="73"/>
  <c r="G2570" i="73"/>
  <c r="H2570" i="73" s="1"/>
  <c r="I2570" i="73"/>
  <c r="A2571" i="73"/>
  <c r="B2572" i="73"/>
  <c r="F2593" i="73" l="1"/>
  <c r="D2594" i="73"/>
  <c r="G2571" i="73"/>
  <c r="H2571" i="73" s="1"/>
  <c r="I2571" i="73"/>
  <c r="C2595" i="73"/>
  <c r="E2594" i="73"/>
  <c r="A2572" i="73"/>
  <c r="B2573" i="73"/>
  <c r="F2594" i="73" l="1"/>
  <c r="D2595" i="73"/>
  <c r="C2596" i="73"/>
  <c r="E2595" i="73"/>
  <c r="G2572" i="73"/>
  <c r="H2572" i="73" s="1"/>
  <c r="I2572" i="73"/>
  <c r="A2573" i="73"/>
  <c r="B2574" i="73"/>
  <c r="F2595" i="73" l="1"/>
  <c r="D2596" i="73"/>
  <c r="G2573" i="73"/>
  <c r="H2573" i="73" s="1"/>
  <c r="I2573" i="73"/>
  <c r="C2597" i="73"/>
  <c r="E2596" i="73"/>
  <c r="A2574" i="73"/>
  <c r="B2575" i="73"/>
  <c r="D2597" i="73" l="1"/>
  <c r="F2596" i="73"/>
  <c r="G2574" i="73"/>
  <c r="H2574" i="73" s="1"/>
  <c r="I2574" i="73"/>
  <c r="C2598" i="73"/>
  <c r="E2597" i="73"/>
  <c r="A2575" i="73"/>
  <c r="B2576" i="73"/>
  <c r="F2597" i="73" l="1"/>
  <c r="D2598" i="73"/>
  <c r="G2575" i="73"/>
  <c r="H2575" i="73" s="1"/>
  <c r="I2575" i="73"/>
  <c r="C2599" i="73"/>
  <c r="E2598" i="73"/>
  <c r="A2576" i="73"/>
  <c r="B2577" i="73"/>
  <c r="F2598" i="73" l="1"/>
  <c r="D2599" i="73"/>
  <c r="G2576" i="73"/>
  <c r="H2576" i="73" s="1"/>
  <c r="I2576" i="73"/>
  <c r="C2600" i="73"/>
  <c r="E2599" i="73"/>
  <c r="A2577" i="73"/>
  <c r="B2578" i="73"/>
  <c r="F2599" i="73" l="1"/>
  <c r="D2600" i="73"/>
  <c r="G2577" i="73"/>
  <c r="H2577" i="73" s="1"/>
  <c r="I2577" i="73"/>
  <c r="C2601" i="73"/>
  <c r="E2600" i="73"/>
  <c r="A2578" i="73"/>
  <c r="B2579" i="73"/>
  <c r="D2601" i="73" l="1"/>
  <c r="F2600" i="73"/>
  <c r="G2578" i="73"/>
  <c r="H2578" i="73" s="1"/>
  <c r="I2578" i="73"/>
  <c r="C2602" i="73"/>
  <c r="E2601" i="73"/>
  <c r="A2579" i="73"/>
  <c r="B2580" i="73"/>
  <c r="F2601" i="73" l="1"/>
  <c r="D2602" i="73"/>
  <c r="G2579" i="73"/>
  <c r="H2579" i="73" s="1"/>
  <c r="I2579" i="73"/>
  <c r="C2603" i="73"/>
  <c r="E2602" i="73"/>
  <c r="A2580" i="73"/>
  <c r="B2581" i="73"/>
  <c r="F2602" i="73" l="1"/>
  <c r="D2603" i="73"/>
  <c r="G2580" i="73"/>
  <c r="H2580" i="73" s="1"/>
  <c r="I2580" i="73"/>
  <c r="C2604" i="73"/>
  <c r="E2603" i="73"/>
  <c r="A2581" i="73"/>
  <c r="B2582" i="73"/>
  <c r="F2603" i="73" l="1"/>
  <c r="D2604" i="73"/>
  <c r="G2581" i="73"/>
  <c r="H2581" i="73" s="1"/>
  <c r="I2581" i="73"/>
  <c r="C2605" i="73"/>
  <c r="E2604" i="73"/>
  <c r="A2582" i="73"/>
  <c r="B2583" i="73"/>
  <c r="F2604" i="73" l="1"/>
  <c r="D2605" i="73"/>
  <c r="G2582" i="73"/>
  <c r="H2582" i="73" s="1"/>
  <c r="I2582" i="73"/>
  <c r="C2606" i="73"/>
  <c r="E2605" i="73"/>
  <c r="A2583" i="73"/>
  <c r="B2584" i="73"/>
  <c r="F2605" i="73" l="1"/>
  <c r="D2606" i="73"/>
  <c r="G2583" i="73"/>
  <c r="H2583" i="73" s="1"/>
  <c r="I2583" i="73"/>
  <c r="C2607" i="73"/>
  <c r="E2606" i="73"/>
  <c r="A2584" i="73"/>
  <c r="B2585" i="73"/>
  <c r="F2606" i="73" l="1"/>
  <c r="D2607" i="73"/>
  <c r="C2608" i="73"/>
  <c r="E2607" i="73"/>
  <c r="G2584" i="73"/>
  <c r="H2584" i="73" s="1"/>
  <c r="I2584" i="73"/>
  <c r="A2585" i="73"/>
  <c r="B2586" i="73"/>
  <c r="F2607" i="73" l="1"/>
  <c r="D2608" i="73"/>
  <c r="A2586" i="73"/>
  <c r="B2587" i="73"/>
  <c r="G2585" i="73"/>
  <c r="H2585" i="73" s="1"/>
  <c r="I2585" i="73"/>
  <c r="C2609" i="73"/>
  <c r="E2608" i="73"/>
  <c r="F2608" i="73" l="1"/>
  <c r="D2609" i="73"/>
  <c r="C2610" i="73"/>
  <c r="E2609" i="73"/>
  <c r="A2587" i="73"/>
  <c r="B2588" i="73"/>
  <c r="G2586" i="73"/>
  <c r="H2586" i="73" s="1"/>
  <c r="I2586" i="73"/>
  <c r="F2609" i="73" l="1"/>
  <c r="D2610" i="73"/>
  <c r="G2587" i="73"/>
  <c r="H2587" i="73" s="1"/>
  <c r="I2587" i="73"/>
  <c r="C2611" i="73"/>
  <c r="E2610" i="73"/>
  <c r="A2588" i="73"/>
  <c r="B2589" i="73"/>
  <c r="F2610" i="73" l="1"/>
  <c r="D2611" i="73"/>
  <c r="G2588" i="73"/>
  <c r="H2588" i="73" s="1"/>
  <c r="I2588" i="73"/>
  <c r="C2612" i="73"/>
  <c r="E2611" i="73"/>
  <c r="A2589" i="73"/>
  <c r="B2590" i="73"/>
  <c r="F2611" i="73" l="1"/>
  <c r="D2612" i="73"/>
  <c r="C2613" i="73"/>
  <c r="E2612" i="73"/>
  <c r="G2589" i="73"/>
  <c r="H2589" i="73" s="1"/>
  <c r="I2589" i="73"/>
  <c r="A2590" i="73"/>
  <c r="B2591" i="73"/>
  <c r="D2613" i="73" l="1"/>
  <c r="F2612" i="73"/>
  <c r="G2590" i="73"/>
  <c r="H2590" i="73" s="1"/>
  <c r="I2590" i="73"/>
  <c r="C2614" i="73"/>
  <c r="E2613" i="73"/>
  <c r="A2591" i="73"/>
  <c r="B2592" i="73"/>
  <c r="F2613" i="73" l="1"/>
  <c r="D2614" i="73"/>
  <c r="G2591" i="73"/>
  <c r="H2591" i="73" s="1"/>
  <c r="I2591" i="73"/>
  <c r="C2615" i="73"/>
  <c r="E2614" i="73"/>
  <c r="A2592" i="73"/>
  <c r="B2593" i="73"/>
  <c r="F2614" i="73" l="1"/>
  <c r="D2615" i="73"/>
  <c r="G2592" i="73"/>
  <c r="H2592" i="73" s="1"/>
  <c r="I2592" i="73"/>
  <c r="C2616" i="73"/>
  <c r="E2615" i="73"/>
  <c r="A2593" i="73"/>
  <c r="B2594" i="73"/>
  <c r="F2615" i="73" l="1"/>
  <c r="D2616" i="73"/>
  <c r="G2593" i="73"/>
  <c r="H2593" i="73" s="1"/>
  <c r="I2593" i="73"/>
  <c r="C2617" i="73"/>
  <c r="E2616" i="73"/>
  <c r="A2594" i="73"/>
  <c r="B2595" i="73"/>
  <c r="D2617" i="73" l="1"/>
  <c r="F2616" i="73"/>
  <c r="G2594" i="73"/>
  <c r="H2594" i="73" s="1"/>
  <c r="I2594" i="73"/>
  <c r="C2618" i="73"/>
  <c r="E2617" i="73"/>
  <c r="A2595" i="73"/>
  <c r="B2596" i="73"/>
  <c r="F2617" i="73" l="1"/>
  <c r="D2618" i="73"/>
  <c r="G2595" i="73"/>
  <c r="H2595" i="73" s="1"/>
  <c r="I2595" i="73"/>
  <c r="C2619" i="73"/>
  <c r="E2618" i="73"/>
  <c r="A2596" i="73"/>
  <c r="B2597" i="73"/>
  <c r="F2618" i="73" l="1"/>
  <c r="D2619" i="73"/>
  <c r="C2620" i="73"/>
  <c r="E2619" i="73"/>
  <c r="G2596" i="73"/>
  <c r="H2596" i="73" s="1"/>
  <c r="I2596" i="73"/>
  <c r="A2597" i="73"/>
  <c r="B2598" i="73"/>
  <c r="F2619" i="73" l="1"/>
  <c r="D2620" i="73"/>
  <c r="A2598" i="73"/>
  <c r="B2599" i="73"/>
  <c r="G2597" i="73"/>
  <c r="H2597" i="73" s="1"/>
  <c r="I2597" i="73"/>
  <c r="C2621" i="73"/>
  <c r="E2620" i="73"/>
  <c r="F2620" i="73" l="1"/>
  <c r="D2621" i="73"/>
  <c r="C2622" i="73"/>
  <c r="E2621" i="73"/>
  <c r="A2599" i="73"/>
  <c r="B2600" i="73"/>
  <c r="G2598" i="73"/>
  <c r="H2598" i="73" s="1"/>
  <c r="I2598" i="73"/>
  <c r="F2621" i="73" l="1"/>
  <c r="D2622" i="73"/>
  <c r="G2599" i="73"/>
  <c r="H2599" i="73" s="1"/>
  <c r="I2599" i="73"/>
  <c r="C2623" i="73"/>
  <c r="E2622" i="73"/>
  <c r="A2600" i="73"/>
  <c r="B2601" i="73"/>
  <c r="F2622" i="73" l="1"/>
  <c r="D2623" i="73"/>
  <c r="G2600" i="73"/>
  <c r="H2600" i="73" s="1"/>
  <c r="I2600" i="73"/>
  <c r="C2624" i="73"/>
  <c r="E2623" i="73"/>
  <c r="A2601" i="73"/>
  <c r="B2602" i="73"/>
  <c r="F2623" i="73" l="1"/>
  <c r="D2624" i="73"/>
  <c r="G2601" i="73"/>
  <c r="H2601" i="73" s="1"/>
  <c r="I2601" i="73"/>
  <c r="C2625" i="73"/>
  <c r="E2624" i="73"/>
  <c r="A2602" i="73"/>
  <c r="B2603" i="73"/>
  <c r="F2624" i="73" l="1"/>
  <c r="D2625" i="73"/>
  <c r="G2602" i="73"/>
  <c r="H2602" i="73" s="1"/>
  <c r="I2602" i="73"/>
  <c r="C2626" i="73"/>
  <c r="E2625" i="73"/>
  <c r="A2603" i="73"/>
  <c r="B2604" i="73"/>
  <c r="F2625" i="73" l="1"/>
  <c r="D2626" i="73"/>
  <c r="C2627" i="73"/>
  <c r="E2626" i="73"/>
  <c r="G2603" i="73"/>
  <c r="H2603" i="73" s="1"/>
  <c r="I2603" i="73"/>
  <c r="A2604" i="73"/>
  <c r="B2605" i="73"/>
  <c r="F2626" i="73" l="1"/>
  <c r="D2627" i="73"/>
  <c r="G2604" i="73"/>
  <c r="H2604" i="73" s="1"/>
  <c r="I2604" i="73"/>
  <c r="C2628" i="73"/>
  <c r="E2627" i="73"/>
  <c r="A2605" i="73"/>
  <c r="B2606" i="73"/>
  <c r="F2627" i="73" l="1"/>
  <c r="D2628" i="73"/>
  <c r="G2605" i="73"/>
  <c r="H2605" i="73" s="1"/>
  <c r="I2605" i="73"/>
  <c r="C2629" i="73"/>
  <c r="E2628" i="73"/>
  <c r="A2606" i="73"/>
  <c r="B2607" i="73"/>
  <c r="D2629" i="73" l="1"/>
  <c r="F2628" i="73"/>
  <c r="G2606" i="73"/>
  <c r="H2606" i="73" s="1"/>
  <c r="I2606" i="73"/>
  <c r="C2630" i="73"/>
  <c r="E2629" i="73"/>
  <c r="A2607" i="73"/>
  <c r="B2608" i="73"/>
  <c r="F2629" i="73" l="1"/>
  <c r="D2630" i="73"/>
  <c r="C2631" i="73"/>
  <c r="E2630" i="73"/>
  <c r="G2607" i="73"/>
  <c r="H2607" i="73" s="1"/>
  <c r="I2607" i="73"/>
  <c r="A2608" i="73"/>
  <c r="B2609" i="73"/>
  <c r="F2630" i="73" l="1"/>
  <c r="D2631" i="73"/>
  <c r="A2609" i="73"/>
  <c r="B2610" i="73"/>
  <c r="G2608" i="73"/>
  <c r="H2608" i="73" s="1"/>
  <c r="I2608" i="73"/>
  <c r="C2632" i="73"/>
  <c r="E2631" i="73"/>
  <c r="F2631" i="73" l="1"/>
  <c r="D2632" i="73"/>
  <c r="C2633" i="73"/>
  <c r="E2632" i="73"/>
  <c r="A2610" i="73"/>
  <c r="B2611" i="73"/>
  <c r="G2609" i="73"/>
  <c r="H2609" i="73" s="1"/>
  <c r="I2609" i="73"/>
  <c r="D2633" i="73" l="1"/>
  <c r="F2632" i="73"/>
  <c r="G2610" i="73"/>
  <c r="H2610" i="73" s="1"/>
  <c r="I2610" i="73"/>
  <c r="C2634" i="73"/>
  <c r="E2633" i="73"/>
  <c r="A2611" i="73"/>
  <c r="B2612" i="73"/>
  <c r="F2633" i="73" l="1"/>
  <c r="D2634" i="73"/>
  <c r="G2611" i="73"/>
  <c r="H2611" i="73" s="1"/>
  <c r="I2611" i="73"/>
  <c r="C2635" i="73"/>
  <c r="E2634" i="73"/>
  <c r="A2612" i="73"/>
  <c r="B2613" i="73"/>
  <c r="F2634" i="73" l="1"/>
  <c r="D2635" i="73"/>
  <c r="C2636" i="73"/>
  <c r="E2635" i="73"/>
  <c r="G2612" i="73"/>
  <c r="H2612" i="73" s="1"/>
  <c r="I2612" i="73"/>
  <c r="A2613" i="73"/>
  <c r="B2614" i="73"/>
  <c r="F2635" i="73" l="1"/>
  <c r="D2636" i="73"/>
  <c r="G2613" i="73"/>
  <c r="H2613" i="73" s="1"/>
  <c r="I2613" i="73"/>
  <c r="C2637" i="73"/>
  <c r="E2636" i="73"/>
  <c r="A2614" i="73"/>
  <c r="B2615" i="73"/>
  <c r="F2636" i="73" l="1"/>
  <c r="D2637" i="73"/>
  <c r="G2614" i="73"/>
  <c r="H2614" i="73" s="1"/>
  <c r="I2614" i="73"/>
  <c r="C2638" i="73"/>
  <c r="E2637" i="73"/>
  <c r="A2615" i="73"/>
  <c r="B2616" i="73"/>
  <c r="F2637" i="73" l="1"/>
  <c r="D2638" i="73"/>
  <c r="G2615" i="73"/>
  <c r="H2615" i="73" s="1"/>
  <c r="I2615" i="73"/>
  <c r="C2639" i="73"/>
  <c r="E2638" i="73"/>
  <c r="A2616" i="73"/>
  <c r="B2617" i="73"/>
  <c r="F2638" i="73" l="1"/>
  <c r="D2639" i="73"/>
  <c r="C2640" i="73"/>
  <c r="E2639" i="73"/>
  <c r="G2616" i="73"/>
  <c r="H2616" i="73" s="1"/>
  <c r="I2616" i="73"/>
  <c r="A2617" i="73"/>
  <c r="B2618" i="73"/>
  <c r="F2639" i="73" l="1"/>
  <c r="D2640" i="73"/>
  <c r="G2617" i="73"/>
  <c r="H2617" i="73" s="1"/>
  <c r="I2617" i="73"/>
  <c r="C2641" i="73"/>
  <c r="E2640" i="73"/>
  <c r="A2618" i="73"/>
  <c r="B2619" i="73"/>
  <c r="F2640" i="73" l="1"/>
  <c r="D2641" i="73"/>
  <c r="G2618" i="73"/>
  <c r="H2618" i="73" s="1"/>
  <c r="I2618" i="73"/>
  <c r="C2642" i="73"/>
  <c r="E2641" i="73"/>
  <c r="A2619" i="73"/>
  <c r="B2620" i="73"/>
  <c r="F2641" i="73" l="1"/>
  <c r="D2642" i="73"/>
  <c r="G2619" i="73"/>
  <c r="H2619" i="73" s="1"/>
  <c r="I2619" i="73"/>
  <c r="C2643" i="73"/>
  <c r="E2642" i="73"/>
  <c r="A2620" i="73"/>
  <c r="B2621" i="73"/>
  <c r="F2642" i="73" l="1"/>
  <c r="D2643" i="73"/>
  <c r="C2644" i="73"/>
  <c r="E2643" i="73"/>
  <c r="G2620" i="73"/>
  <c r="H2620" i="73" s="1"/>
  <c r="I2620" i="73"/>
  <c r="A2621" i="73"/>
  <c r="B2622" i="73"/>
  <c r="F2643" i="73" l="1"/>
  <c r="D2644" i="73"/>
  <c r="A2622" i="73"/>
  <c r="B2623" i="73"/>
  <c r="G2621" i="73"/>
  <c r="H2621" i="73" s="1"/>
  <c r="I2621" i="73"/>
  <c r="C2645" i="73"/>
  <c r="E2644" i="73"/>
  <c r="D2645" i="73" l="1"/>
  <c r="F2644" i="73"/>
  <c r="C2646" i="73"/>
  <c r="E2645" i="73"/>
  <c r="A2623" i="73"/>
  <c r="B2624" i="73"/>
  <c r="G2622" i="73"/>
  <c r="H2622" i="73" s="1"/>
  <c r="I2622" i="73"/>
  <c r="F2645" i="73" l="1"/>
  <c r="D2646" i="73"/>
  <c r="G2623" i="73"/>
  <c r="H2623" i="73" s="1"/>
  <c r="I2623" i="73"/>
  <c r="C2647" i="73"/>
  <c r="E2646" i="73"/>
  <c r="A2624" i="73"/>
  <c r="B2625" i="73"/>
  <c r="F2646" i="73" l="1"/>
  <c r="D2647" i="73"/>
  <c r="G2624" i="73"/>
  <c r="H2624" i="73" s="1"/>
  <c r="I2624" i="73"/>
  <c r="C2648" i="73"/>
  <c r="E2647" i="73"/>
  <c r="A2625" i="73"/>
  <c r="B2626" i="73"/>
  <c r="F2647" i="73" l="1"/>
  <c r="D2648" i="73"/>
  <c r="G2625" i="73"/>
  <c r="H2625" i="73" s="1"/>
  <c r="I2625" i="73"/>
  <c r="C2649" i="73"/>
  <c r="E2648" i="73"/>
  <c r="A2626" i="73"/>
  <c r="B2627" i="73"/>
  <c r="D2649" i="73" l="1"/>
  <c r="F2648" i="73"/>
  <c r="G2626" i="73"/>
  <c r="H2626" i="73" s="1"/>
  <c r="I2626" i="73"/>
  <c r="C2650" i="73"/>
  <c r="E2649" i="73"/>
  <c r="A2627" i="73"/>
  <c r="B2628" i="73"/>
  <c r="F2649" i="73" l="1"/>
  <c r="D2650" i="73"/>
  <c r="G2627" i="73"/>
  <c r="H2627" i="73" s="1"/>
  <c r="I2627" i="73"/>
  <c r="C2651" i="73"/>
  <c r="E2650" i="73"/>
  <c r="A2628" i="73"/>
  <c r="B2629" i="73"/>
  <c r="F2650" i="73" l="1"/>
  <c r="D2651" i="73"/>
  <c r="G2628" i="73"/>
  <c r="H2628" i="73" s="1"/>
  <c r="I2628" i="73"/>
  <c r="C2652" i="73"/>
  <c r="E2651" i="73"/>
  <c r="A2629" i="73"/>
  <c r="B2630" i="73"/>
  <c r="F2651" i="73" l="1"/>
  <c r="D2652" i="73"/>
  <c r="G2629" i="73"/>
  <c r="H2629" i="73" s="1"/>
  <c r="I2629" i="73"/>
  <c r="C2653" i="73"/>
  <c r="E2652" i="73"/>
  <c r="A2630" i="73"/>
  <c r="B2631" i="73"/>
  <c r="F2652" i="73" l="1"/>
  <c r="D2653" i="73"/>
  <c r="C2654" i="73"/>
  <c r="E2653" i="73"/>
  <c r="G2630" i="73"/>
  <c r="H2630" i="73" s="1"/>
  <c r="I2630" i="73"/>
  <c r="A2631" i="73"/>
  <c r="B2632" i="73"/>
  <c r="F2653" i="73" l="1"/>
  <c r="D2654" i="73"/>
  <c r="A2632" i="73"/>
  <c r="B2633" i="73"/>
  <c r="G2631" i="73"/>
  <c r="H2631" i="73" s="1"/>
  <c r="I2631" i="73"/>
  <c r="C2655" i="73"/>
  <c r="E2654" i="73"/>
  <c r="F2654" i="73" l="1"/>
  <c r="D2655" i="73"/>
  <c r="C2656" i="73"/>
  <c r="E2655" i="73"/>
  <c r="A2633" i="73"/>
  <c r="B2634" i="73"/>
  <c r="G2632" i="73"/>
  <c r="H2632" i="73" s="1"/>
  <c r="I2632" i="73"/>
  <c r="F2655" i="73" l="1"/>
  <c r="D2656" i="73"/>
  <c r="G2633" i="73"/>
  <c r="H2633" i="73" s="1"/>
  <c r="I2633" i="73"/>
  <c r="C2657" i="73"/>
  <c r="E2656" i="73"/>
  <c r="A2634" i="73"/>
  <c r="B2635" i="73"/>
  <c r="F2656" i="73" l="1"/>
  <c r="D2657" i="73"/>
  <c r="C2658" i="73"/>
  <c r="E2657" i="73"/>
  <c r="G2634" i="73"/>
  <c r="H2634" i="73" s="1"/>
  <c r="I2634" i="73"/>
  <c r="A2635" i="73"/>
  <c r="B2636" i="73"/>
  <c r="F2657" i="73" l="1"/>
  <c r="D2658" i="73"/>
  <c r="A2636" i="73"/>
  <c r="B2637" i="73"/>
  <c r="G2635" i="73"/>
  <c r="H2635" i="73" s="1"/>
  <c r="I2635" i="73"/>
  <c r="C2659" i="73"/>
  <c r="E2658" i="73"/>
  <c r="F2658" i="73" l="1"/>
  <c r="D2659" i="73"/>
  <c r="C2660" i="73"/>
  <c r="E2659" i="73"/>
  <c r="A2637" i="73"/>
  <c r="B2638" i="73"/>
  <c r="G2636" i="73"/>
  <c r="H2636" i="73" s="1"/>
  <c r="I2636" i="73"/>
  <c r="F2659" i="73" l="1"/>
  <c r="D2660" i="73"/>
  <c r="G2637" i="73"/>
  <c r="H2637" i="73" s="1"/>
  <c r="I2637" i="73"/>
  <c r="C2661" i="73"/>
  <c r="E2660" i="73"/>
  <c r="A2638" i="73"/>
  <c r="B2639" i="73"/>
  <c r="D2661" i="73" l="1"/>
  <c r="F2660" i="73"/>
  <c r="G2638" i="73"/>
  <c r="H2638" i="73" s="1"/>
  <c r="I2638" i="73"/>
  <c r="C2662" i="73"/>
  <c r="E2661" i="73"/>
  <c r="A2639" i="73"/>
  <c r="B2640" i="73"/>
  <c r="F2661" i="73" l="1"/>
  <c r="D2662" i="73"/>
  <c r="C2663" i="73"/>
  <c r="E2662" i="73"/>
  <c r="G2639" i="73"/>
  <c r="H2639" i="73" s="1"/>
  <c r="I2639" i="73"/>
  <c r="A2640" i="73"/>
  <c r="B2641" i="73"/>
  <c r="F2662" i="73" l="1"/>
  <c r="D2663" i="73"/>
  <c r="A2641" i="73"/>
  <c r="B2642" i="73"/>
  <c r="G2640" i="73"/>
  <c r="H2640" i="73" s="1"/>
  <c r="I2640" i="73"/>
  <c r="C2664" i="73"/>
  <c r="E2663" i="73"/>
  <c r="F2663" i="73" l="1"/>
  <c r="D2664" i="73"/>
  <c r="C2665" i="73"/>
  <c r="E2664" i="73"/>
  <c r="A2642" i="73"/>
  <c r="B2643" i="73"/>
  <c r="G2641" i="73"/>
  <c r="H2641" i="73" s="1"/>
  <c r="I2641" i="73"/>
  <c r="D2665" i="73" l="1"/>
  <c r="F2664" i="73"/>
  <c r="G2642" i="73"/>
  <c r="H2642" i="73" s="1"/>
  <c r="I2642" i="73"/>
  <c r="C2666" i="73"/>
  <c r="E2665" i="73"/>
  <c r="A2643" i="73"/>
  <c r="B2644" i="73"/>
  <c r="F2665" i="73" l="1"/>
  <c r="D2666" i="73"/>
  <c r="G2643" i="73"/>
  <c r="H2643" i="73" s="1"/>
  <c r="I2643" i="73"/>
  <c r="C2667" i="73"/>
  <c r="E2666" i="73"/>
  <c r="A2644" i="73"/>
  <c r="B2645" i="73"/>
  <c r="F2666" i="73" l="1"/>
  <c r="D2667" i="73"/>
  <c r="G2644" i="73"/>
  <c r="H2644" i="73" s="1"/>
  <c r="I2644" i="73"/>
  <c r="C2668" i="73"/>
  <c r="E2667" i="73"/>
  <c r="A2645" i="73"/>
  <c r="B2646" i="73"/>
  <c r="F2667" i="73" l="1"/>
  <c r="D2668" i="73"/>
  <c r="G2645" i="73"/>
  <c r="H2645" i="73" s="1"/>
  <c r="I2645" i="73"/>
  <c r="C2669" i="73"/>
  <c r="E2668" i="73"/>
  <c r="A2646" i="73"/>
  <c r="B2647" i="73"/>
  <c r="F2668" i="73" l="1"/>
  <c r="D2669" i="73"/>
  <c r="G2646" i="73"/>
  <c r="H2646" i="73" s="1"/>
  <c r="I2646" i="73"/>
  <c r="C2670" i="73"/>
  <c r="E2669" i="73"/>
  <c r="A2647" i="73"/>
  <c r="B2648" i="73"/>
  <c r="F2669" i="73" l="1"/>
  <c r="D2670" i="73"/>
  <c r="G2647" i="73"/>
  <c r="H2647" i="73" s="1"/>
  <c r="I2647" i="73"/>
  <c r="C2671" i="73"/>
  <c r="E2670" i="73"/>
  <c r="A2648" i="73"/>
  <c r="B2649" i="73"/>
  <c r="F2670" i="73" l="1"/>
  <c r="D2671" i="73"/>
  <c r="G2648" i="73"/>
  <c r="H2648" i="73" s="1"/>
  <c r="I2648" i="73"/>
  <c r="C2672" i="73"/>
  <c r="E2671" i="73"/>
  <c r="A2649" i="73"/>
  <c r="B2650" i="73"/>
  <c r="F2671" i="73" l="1"/>
  <c r="D2672" i="73"/>
  <c r="G2649" i="73"/>
  <c r="H2649" i="73" s="1"/>
  <c r="I2649" i="73"/>
  <c r="C2673" i="73"/>
  <c r="E2672" i="73"/>
  <c r="A2650" i="73"/>
  <c r="B2651" i="73"/>
  <c r="F2672" i="73" l="1"/>
  <c r="D2673" i="73"/>
  <c r="G2650" i="73"/>
  <c r="H2650" i="73" s="1"/>
  <c r="I2650" i="73"/>
  <c r="C2674" i="73"/>
  <c r="E2673" i="73"/>
  <c r="A2651" i="73"/>
  <c r="B2652" i="73"/>
  <c r="F2673" i="73" l="1"/>
  <c r="D2674" i="73"/>
  <c r="G2651" i="73"/>
  <c r="H2651" i="73" s="1"/>
  <c r="I2651" i="73"/>
  <c r="C2675" i="73"/>
  <c r="E2674" i="73"/>
  <c r="A2652" i="73"/>
  <c r="B2653" i="73"/>
  <c r="F2674" i="73" l="1"/>
  <c r="D2675" i="73"/>
  <c r="G2652" i="73"/>
  <c r="H2652" i="73" s="1"/>
  <c r="I2652" i="73"/>
  <c r="C2676" i="73"/>
  <c r="E2675" i="73"/>
  <c r="A2653" i="73"/>
  <c r="B2654" i="73"/>
  <c r="F2675" i="73" l="1"/>
  <c r="D2676" i="73"/>
  <c r="C2677" i="73"/>
  <c r="E2676" i="73"/>
  <c r="A2654" i="73"/>
  <c r="B2655" i="73"/>
  <c r="G2653" i="73"/>
  <c r="H2653" i="73" s="1"/>
  <c r="I2653" i="73"/>
  <c r="D2677" i="73" l="1"/>
  <c r="F2676" i="73"/>
  <c r="G2654" i="73"/>
  <c r="H2654" i="73" s="1"/>
  <c r="I2654" i="73"/>
  <c r="C2678" i="73"/>
  <c r="E2677" i="73"/>
  <c r="A2655" i="73"/>
  <c r="B2656" i="73"/>
  <c r="F2677" i="73" l="1"/>
  <c r="D2678" i="73"/>
  <c r="C2679" i="73"/>
  <c r="E2678" i="73"/>
  <c r="A2656" i="73"/>
  <c r="B2657" i="73"/>
  <c r="G2655" i="73"/>
  <c r="H2655" i="73" s="1"/>
  <c r="I2655" i="73"/>
  <c r="F2678" i="73" l="1"/>
  <c r="D2679" i="73"/>
  <c r="G2656" i="73"/>
  <c r="H2656" i="73" s="1"/>
  <c r="I2656" i="73"/>
  <c r="C2680" i="73"/>
  <c r="E2679" i="73"/>
  <c r="A2657" i="73"/>
  <c r="B2658" i="73"/>
  <c r="F2679" i="73" l="1"/>
  <c r="D2680" i="73"/>
  <c r="C2681" i="73"/>
  <c r="E2680" i="73"/>
  <c r="A2658" i="73"/>
  <c r="B2659" i="73"/>
  <c r="G2657" i="73"/>
  <c r="H2657" i="73" s="1"/>
  <c r="I2657" i="73"/>
  <c r="D2681" i="73" l="1"/>
  <c r="F2680" i="73"/>
  <c r="G2658" i="73"/>
  <c r="H2658" i="73" s="1"/>
  <c r="I2658" i="73"/>
  <c r="C2682" i="73"/>
  <c r="E2681" i="73"/>
  <c r="A2659" i="73"/>
  <c r="B2660" i="73"/>
  <c r="F2681" i="73" l="1"/>
  <c r="D2682" i="73"/>
  <c r="C2683" i="73"/>
  <c r="E2682" i="73"/>
  <c r="A2660" i="73"/>
  <c r="B2661" i="73"/>
  <c r="G2659" i="73"/>
  <c r="H2659" i="73" s="1"/>
  <c r="I2659" i="73"/>
  <c r="F2682" i="73" l="1"/>
  <c r="D2683" i="73"/>
  <c r="A2661" i="73"/>
  <c r="B2662" i="73"/>
  <c r="G2660" i="73"/>
  <c r="H2660" i="73" s="1"/>
  <c r="I2660" i="73"/>
  <c r="C2684" i="73"/>
  <c r="E2683" i="73"/>
  <c r="F2683" i="73" l="1"/>
  <c r="D2684" i="73"/>
  <c r="G2661" i="73"/>
  <c r="H2661" i="73" s="1"/>
  <c r="I2661" i="73"/>
  <c r="C2685" i="73"/>
  <c r="E2684" i="73"/>
  <c r="A2662" i="73"/>
  <c r="B2663" i="73"/>
  <c r="F2684" i="73" l="1"/>
  <c r="D2685" i="73"/>
  <c r="C2686" i="73"/>
  <c r="E2685" i="73"/>
  <c r="A2663" i="73"/>
  <c r="B2664" i="73"/>
  <c r="G2662" i="73"/>
  <c r="H2662" i="73" s="1"/>
  <c r="I2662" i="73"/>
  <c r="F2685" i="73" l="1"/>
  <c r="D2686" i="73"/>
  <c r="G2663" i="73"/>
  <c r="H2663" i="73" s="1"/>
  <c r="I2663" i="73"/>
  <c r="C2687" i="73"/>
  <c r="E2686" i="73"/>
  <c r="A2664" i="73"/>
  <c r="B2665" i="73"/>
  <c r="F2686" i="73" l="1"/>
  <c r="D2687" i="73"/>
  <c r="C2688" i="73"/>
  <c r="E2687" i="73"/>
  <c r="A2665" i="73"/>
  <c r="B2666" i="73"/>
  <c r="G2664" i="73"/>
  <c r="H2664" i="73" s="1"/>
  <c r="I2664" i="73"/>
  <c r="F2687" i="73" l="1"/>
  <c r="D2688" i="73"/>
  <c r="G2665" i="73"/>
  <c r="H2665" i="73" s="1"/>
  <c r="I2665" i="73"/>
  <c r="C2689" i="73"/>
  <c r="E2688" i="73"/>
  <c r="A2666" i="73"/>
  <c r="B2667" i="73"/>
  <c r="F2688" i="73" l="1"/>
  <c r="D2689" i="73"/>
  <c r="G2666" i="73"/>
  <c r="H2666" i="73" s="1"/>
  <c r="I2666" i="73"/>
  <c r="C2690" i="73"/>
  <c r="E2689" i="73"/>
  <c r="A2667" i="73"/>
  <c r="B2668" i="73"/>
  <c r="F2689" i="73" l="1"/>
  <c r="D2690" i="73"/>
  <c r="G2667" i="73"/>
  <c r="H2667" i="73" s="1"/>
  <c r="I2667" i="73"/>
  <c r="C2691" i="73"/>
  <c r="E2690" i="73"/>
  <c r="A2668" i="73"/>
  <c r="B2669" i="73"/>
  <c r="F2690" i="73" l="1"/>
  <c r="D2691" i="73"/>
  <c r="G2668" i="73"/>
  <c r="H2668" i="73" s="1"/>
  <c r="I2668" i="73"/>
  <c r="C2692" i="73"/>
  <c r="E2691" i="73"/>
  <c r="A2669" i="73"/>
  <c r="B2670" i="73"/>
  <c r="F2691" i="73" l="1"/>
  <c r="D2692" i="73"/>
  <c r="C2693" i="73"/>
  <c r="E2692" i="73"/>
  <c r="A2670" i="73"/>
  <c r="B2671" i="73"/>
  <c r="G2669" i="73"/>
  <c r="H2669" i="73" s="1"/>
  <c r="I2669" i="73"/>
  <c r="D2693" i="73" l="1"/>
  <c r="F2692" i="73"/>
  <c r="G2670" i="73"/>
  <c r="H2670" i="73" s="1"/>
  <c r="I2670" i="73"/>
  <c r="C2694" i="73"/>
  <c r="E2693" i="73"/>
  <c r="A2671" i="73"/>
  <c r="B2672" i="73"/>
  <c r="F2693" i="73" l="1"/>
  <c r="D2694" i="73"/>
  <c r="C2695" i="73"/>
  <c r="E2694" i="73"/>
  <c r="A2672" i="73"/>
  <c r="B2673" i="73"/>
  <c r="G2671" i="73"/>
  <c r="H2671" i="73" s="1"/>
  <c r="I2671" i="73"/>
  <c r="F2694" i="73" l="1"/>
  <c r="D2695" i="73"/>
  <c r="G2672" i="73"/>
  <c r="H2672" i="73" s="1"/>
  <c r="I2672" i="73"/>
  <c r="C2696" i="73"/>
  <c r="E2695" i="73"/>
  <c r="A2673" i="73"/>
  <c r="B2674" i="73"/>
  <c r="F2695" i="73" l="1"/>
  <c r="D2696" i="73"/>
  <c r="G2673" i="73"/>
  <c r="H2673" i="73" s="1"/>
  <c r="I2673" i="73"/>
  <c r="C2697" i="73"/>
  <c r="E2696" i="73"/>
  <c r="A2674" i="73"/>
  <c r="B2675" i="73"/>
  <c r="D2697" i="73" l="1"/>
  <c r="F2696" i="73"/>
  <c r="G2674" i="73"/>
  <c r="H2674" i="73" s="1"/>
  <c r="I2674" i="73"/>
  <c r="C2698" i="73"/>
  <c r="E2697" i="73"/>
  <c r="A2675" i="73"/>
  <c r="B2676" i="73"/>
  <c r="F2697" i="73" l="1"/>
  <c r="D2698" i="73"/>
  <c r="C2699" i="73"/>
  <c r="E2698" i="73"/>
  <c r="A2676" i="73"/>
  <c r="B2677" i="73"/>
  <c r="G2675" i="73"/>
  <c r="H2675" i="73" s="1"/>
  <c r="I2675" i="73"/>
  <c r="F2698" i="73" l="1"/>
  <c r="D2699" i="73"/>
  <c r="C2700" i="73"/>
  <c r="E2699" i="73"/>
  <c r="G2676" i="73"/>
  <c r="H2676" i="73" s="1"/>
  <c r="I2676" i="73"/>
  <c r="A2677" i="73"/>
  <c r="B2678" i="73"/>
  <c r="F2699" i="73" l="1"/>
  <c r="D2700" i="73"/>
  <c r="A2678" i="73"/>
  <c r="B2679" i="73"/>
  <c r="G2677" i="73"/>
  <c r="H2677" i="73" s="1"/>
  <c r="I2677" i="73"/>
  <c r="C2701" i="73"/>
  <c r="E2700" i="73"/>
  <c r="F2700" i="73" l="1"/>
  <c r="D2701" i="73"/>
  <c r="C2702" i="73"/>
  <c r="E2701" i="73"/>
  <c r="A2679" i="73"/>
  <c r="B2680" i="73"/>
  <c r="G2678" i="73"/>
  <c r="H2678" i="73" s="1"/>
  <c r="I2678" i="73"/>
  <c r="F2701" i="73" l="1"/>
  <c r="D2702" i="73"/>
  <c r="C2703" i="73"/>
  <c r="E2702" i="73"/>
  <c r="G2679" i="73"/>
  <c r="H2679" i="73" s="1"/>
  <c r="I2679" i="73"/>
  <c r="A2680" i="73"/>
  <c r="B2681" i="73"/>
  <c r="F2702" i="73" l="1"/>
  <c r="D2703" i="73"/>
  <c r="A2681" i="73"/>
  <c r="B2682" i="73"/>
  <c r="G2680" i="73"/>
  <c r="H2680" i="73" s="1"/>
  <c r="I2680" i="73"/>
  <c r="C2704" i="73"/>
  <c r="E2703" i="73"/>
  <c r="F2703" i="73" l="1"/>
  <c r="D2704" i="73"/>
  <c r="C2705" i="73"/>
  <c r="E2704" i="73"/>
  <c r="A2682" i="73"/>
  <c r="B2683" i="73"/>
  <c r="G2681" i="73"/>
  <c r="H2681" i="73" s="1"/>
  <c r="I2681" i="73"/>
  <c r="F2704" i="73" l="1"/>
  <c r="D2705" i="73"/>
  <c r="G2682" i="73"/>
  <c r="H2682" i="73" s="1"/>
  <c r="I2682" i="73"/>
  <c r="C2706" i="73"/>
  <c r="E2705" i="73"/>
  <c r="A2683" i="73"/>
  <c r="B2684" i="73"/>
  <c r="F2705" i="73" l="1"/>
  <c r="D2706" i="73"/>
  <c r="G2683" i="73"/>
  <c r="H2683" i="73" s="1"/>
  <c r="I2683" i="73"/>
  <c r="C2707" i="73"/>
  <c r="E2706" i="73"/>
  <c r="A2684" i="73"/>
  <c r="B2685" i="73"/>
  <c r="F2706" i="73" l="1"/>
  <c r="D2707" i="73"/>
  <c r="G2684" i="73"/>
  <c r="H2684" i="73" s="1"/>
  <c r="I2684" i="73"/>
  <c r="C2708" i="73"/>
  <c r="E2707" i="73"/>
  <c r="A2685" i="73"/>
  <c r="B2686" i="73"/>
  <c r="F2707" i="73" l="1"/>
  <c r="D2708" i="73"/>
  <c r="G2685" i="73"/>
  <c r="H2685" i="73" s="1"/>
  <c r="I2685" i="73"/>
  <c r="C2709" i="73"/>
  <c r="E2708" i="73"/>
  <c r="A2686" i="73"/>
  <c r="B2687" i="73"/>
  <c r="D2709" i="73" l="1"/>
  <c r="F2708" i="73"/>
  <c r="G2686" i="73"/>
  <c r="H2686" i="73" s="1"/>
  <c r="I2686" i="73"/>
  <c r="C2710" i="73"/>
  <c r="E2709" i="73"/>
  <c r="A2687" i="73"/>
  <c r="B2688" i="73"/>
  <c r="F2709" i="73" l="1"/>
  <c r="D2710" i="73"/>
  <c r="G2687" i="73"/>
  <c r="H2687" i="73" s="1"/>
  <c r="I2687" i="73"/>
  <c r="C2711" i="73"/>
  <c r="E2710" i="73"/>
  <c r="A2688" i="73"/>
  <c r="B2689" i="73"/>
  <c r="F2710" i="73" l="1"/>
  <c r="D2711" i="73"/>
  <c r="G2688" i="73"/>
  <c r="H2688" i="73" s="1"/>
  <c r="I2688" i="73"/>
  <c r="C2712" i="73"/>
  <c r="E2711" i="73"/>
  <c r="A2689" i="73"/>
  <c r="B2690" i="73"/>
  <c r="F2711" i="73" l="1"/>
  <c r="D2712" i="73"/>
  <c r="G2689" i="73"/>
  <c r="H2689" i="73" s="1"/>
  <c r="I2689" i="73"/>
  <c r="C2713" i="73"/>
  <c r="E2712" i="73"/>
  <c r="A2690" i="73"/>
  <c r="B2691" i="73"/>
  <c r="D2713" i="73" l="1"/>
  <c r="F2712" i="73"/>
  <c r="C2714" i="73"/>
  <c r="E2713" i="73"/>
  <c r="A2691" i="73"/>
  <c r="B2692" i="73"/>
  <c r="G2690" i="73"/>
  <c r="H2690" i="73" s="1"/>
  <c r="I2690" i="73"/>
  <c r="F2713" i="73" l="1"/>
  <c r="D2714" i="73"/>
  <c r="G2691" i="73"/>
  <c r="H2691" i="73" s="1"/>
  <c r="I2691" i="73"/>
  <c r="C2715" i="73"/>
  <c r="E2714" i="73"/>
  <c r="A2692" i="73"/>
  <c r="B2693" i="73"/>
  <c r="F2714" i="73" l="1"/>
  <c r="D2715" i="73"/>
  <c r="C2716" i="73"/>
  <c r="E2715" i="73"/>
  <c r="A2693" i="73"/>
  <c r="B2694" i="73"/>
  <c r="G2692" i="73"/>
  <c r="H2692" i="73" s="1"/>
  <c r="I2692" i="73"/>
  <c r="F2715" i="73" l="1"/>
  <c r="D2716" i="73"/>
  <c r="G2693" i="73"/>
  <c r="H2693" i="73" s="1"/>
  <c r="I2693" i="73"/>
  <c r="C2717" i="73"/>
  <c r="E2716" i="73"/>
  <c r="A2694" i="73"/>
  <c r="B2695" i="73"/>
  <c r="F2716" i="73" l="1"/>
  <c r="D2717" i="73"/>
  <c r="G2694" i="73"/>
  <c r="H2694" i="73" s="1"/>
  <c r="I2694" i="73"/>
  <c r="C2718" i="73"/>
  <c r="E2717" i="73"/>
  <c r="A2695" i="73"/>
  <c r="B2696" i="73"/>
  <c r="F2717" i="73" l="1"/>
  <c r="D2718" i="73"/>
  <c r="G2695" i="73"/>
  <c r="H2695" i="73" s="1"/>
  <c r="I2695" i="73"/>
  <c r="C2719" i="73"/>
  <c r="E2718" i="73"/>
  <c r="A2696" i="73"/>
  <c r="B2697" i="73"/>
  <c r="F2718" i="73" l="1"/>
  <c r="D2719" i="73"/>
  <c r="G2696" i="73"/>
  <c r="H2696" i="73" s="1"/>
  <c r="I2696" i="73"/>
  <c r="C2720" i="73"/>
  <c r="E2719" i="73"/>
  <c r="A2697" i="73"/>
  <c r="B2698" i="73"/>
  <c r="F2719" i="73" l="1"/>
  <c r="D2720" i="73"/>
  <c r="G2697" i="73"/>
  <c r="H2697" i="73" s="1"/>
  <c r="I2697" i="73"/>
  <c r="C2721" i="73"/>
  <c r="E2720" i="73"/>
  <c r="A2698" i="73"/>
  <c r="B2699" i="73"/>
  <c r="F2720" i="73" l="1"/>
  <c r="D2721" i="73"/>
  <c r="C2722" i="73"/>
  <c r="E2721" i="73"/>
  <c r="A2699" i="73"/>
  <c r="B2700" i="73"/>
  <c r="G2698" i="73"/>
  <c r="H2698" i="73" s="1"/>
  <c r="I2698" i="73"/>
  <c r="F2721" i="73" l="1"/>
  <c r="D2722" i="73"/>
  <c r="C2723" i="73"/>
  <c r="E2722" i="73"/>
  <c r="G2699" i="73"/>
  <c r="H2699" i="73" s="1"/>
  <c r="I2699" i="73"/>
  <c r="A2700" i="73"/>
  <c r="B2701" i="73"/>
  <c r="F2722" i="73" l="1"/>
  <c r="D2723" i="73"/>
  <c r="A2701" i="73"/>
  <c r="B2702" i="73"/>
  <c r="G2700" i="73"/>
  <c r="H2700" i="73" s="1"/>
  <c r="I2700" i="73"/>
  <c r="C2724" i="73"/>
  <c r="E2723" i="73"/>
  <c r="F2723" i="73" l="1"/>
  <c r="D2724" i="73"/>
  <c r="C2725" i="73"/>
  <c r="E2724" i="73"/>
  <c r="A2702" i="73"/>
  <c r="B2703" i="73"/>
  <c r="G2701" i="73"/>
  <c r="H2701" i="73" s="1"/>
  <c r="I2701" i="73"/>
  <c r="D2725" i="73" l="1"/>
  <c r="F2724" i="73"/>
  <c r="C2726" i="73"/>
  <c r="E2725" i="73"/>
  <c r="G2702" i="73"/>
  <c r="H2702" i="73" s="1"/>
  <c r="I2702" i="73"/>
  <c r="A2703" i="73"/>
  <c r="B2704" i="73"/>
  <c r="F2725" i="73" l="1"/>
  <c r="D2726" i="73"/>
  <c r="A2704" i="73"/>
  <c r="B2705" i="73"/>
  <c r="G2703" i="73"/>
  <c r="H2703" i="73" s="1"/>
  <c r="I2703" i="73"/>
  <c r="C2727" i="73"/>
  <c r="E2726" i="73"/>
  <c r="F2726" i="73" l="1"/>
  <c r="D2727" i="73"/>
  <c r="C2728" i="73"/>
  <c r="E2727" i="73"/>
  <c r="A2705" i="73"/>
  <c r="B2706" i="73"/>
  <c r="G2704" i="73"/>
  <c r="H2704" i="73" s="1"/>
  <c r="I2704" i="73"/>
  <c r="F2727" i="73" l="1"/>
  <c r="D2728" i="73"/>
  <c r="G2705" i="73"/>
  <c r="H2705" i="73" s="1"/>
  <c r="I2705" i="73"/>
  <c r="C2729" i="73"/>
  <c r="E2728" i="73"/>
  <c r="A2706" i="73"/>
  <c r="B2707" i="73"/>
  <c r="D2729" i="73" l="1"/>
  <c r="F2728" i="73"/>
  <c r="G2706" i="73"/>
  <c r="H2706" i="73" s="1"/>
  <c r="I2706" i="73"/>
  <c r="C2730" i="73"/>
  <c r="E2729" i="73"/>
  <c r="A2707" i="73"/>
  <c r="B2708" i="73"/>
  <c r="F2729" i="73" l="1"/>
  <c r="D2730" i="73"/>
  <c r="G2707" i="73"/>
  <c r="H2707" i="73" s="1"/>
  <c r="I2707" i="73"/>
  <c r="C2731" i="73"/>
  <c r="E2730" i="73"/>
  <c r="A2708" i="73"/>
  <c r="B2709" i="73"/>
  <c r="F2730" i="73" l="1"/>
  <c r="D2731" i="73"/>
  <c r="C2732" i="73"/>
  <c r="E2731" i="73"/>
  <c r="A2709" i="73"/>
  <c r="B2710" i="73"/>
  <c r="G2708" i="73"/>
  <c r="H2708" i="73" s="1"/>
  <c r="I2708" i="73"/>
  <c r="F2731" i="73" l="1"/>
  <c r="D2732" i="73"/>
  <c r="C2733" i="73"/>
  <c r="E2732" i="73"/>
  <c r="G2709" i="73"/>
  <c r="H2709" i="73" s="1"/>
  <c r="I2709" i="73"/>
  <c r="A2710" i="73"/>
  <c r="B2711" i="73"/>
  <c r="F2732" i="73" l="1"/>
  <c r="D2733" i="73"/>
  <c r="A2711" i="73"/>
  <c r="B2712" i="73"/>
  <c r="G2710" i="73"/>
  <c r="H2710" i="73" s="1"/>
  <c r="I2710" i="73"/>
  <c r="C2734" i="73"/>
  <c r="E2733" i="73"/>
  <c r="F2733" i="73" l="1"/>
  <c r="D2734" i="73"/>
  <c r="C2735" i="73"/>
  <c r="E2734" i="73"/>
  <c r="A2712" i="73"/>
  <c r="B2713" i="73"/>
  <c r="G2711" i="73"/>
  <c r="H2711" i="73" s="1"/>
  <c r="I2711" i="73"/>
  <c r="F2734" i="73" l="1"/>
  <c r="D2735" i="73"/>
  <c r="C2736" i="73"/>
  <c r="E2735" i="73"/>
  <c r="G2712" i="73"/>
  <c r="H2712" i="73" s="1"/>
  <c r="I2712" i="73"/>
  <c r="A2713" i="73"/>
  <c r="B2714" i="73"/>
  <c r="F2735" i="73" l="1"/>
  <c r="D2736" i="73"/>
  <c r="A2714" i="73"/>
  <c r="B2715" i="73"/>
  <c r="G2713" i="73"/>
  <c r="H2713" i="73" s="1"/>
  <c r="I2713" i="73"/>
  <c r="C2737" i="73"/>
  <c r="E2736" i="73"/>
  <c r="F2736" i="73" l="1"/>
  <c r="D2737" i="73"/>
  <c r="A2715" i="73"/>
  <c r="B2716" i="73"/>
  <c r="C2738" i="73"/>
  <c r="E2737" i="73"/>
  <c r="G2714" i="73"/>
  <c r="H2714" i="73" s="1"/>
  <c r="I2714" i="73"/>
  <c r="F2737" i="73" l="1"/>
  <c r="D2738" i="73"/>
  <c r="C2739" i="73"/>
  <c r="E2738" i="73"/>
  <c r="A2716" i="73"/>
  <c r="B2717" i="73"/>
  <c r="G2715" i="73"/>
  <c r="H2715" i="73" s="1"/>
  <c r="I2715" i="73"/>
  <c r="F2738" i="73" l="1"/>
  <c r="D2739" i="73"/>
  <c r="C2740" i="73"/>
  <c r="E2739" i="73"/>
  <c r="G2716" i="73"/>
  <c r="H2716" i="73" s="1"/>
  <c r="I2716" i="73"/>
  <c r="A2717" i="73"/>
  <c r="B2718" i="73"/>
  <c r="F2739" i="73" l="1"/>
  <c r="D2740" i="73"/>
  <c r="A2718" i="73"/>
  <c r="B2719" i="73"/>
  <c r="G2717" i="73"/>
  <c r="H2717" i="73" s="1"/>
  <c r="I2717" i="73"/>
  <c r="C2741" i="73"/>
  <c r="E2740" i="73"/>
  <c r="D2741" i="73" l="1"/>
  <c r="F2740" i="73"/>
  <c r="A2719" i="73"/>
  <c r="B2720" i="73"/>
  <c r="C2742" i="73"/>
  <c r="E2741" i="73"/>
  <c r="G2718" i="73"/>
  <c r="H2718" i="73" s="1"/>
  <c r="I2718" i="73"/>
  <c r="F2741" i="73" l="1"/>
  <c r="D2742" i="73"/>
  <c r="C2743" i="73"/>
  <c r="E2742" i="73"/>
  <c r="A2720" i="73"/>
  <c r="B2721" i="73"/>
  <c r="G2719" i="73"/>
  <c r="H2719" i="73" s="1"/>
  <c r="I2719" i="73"/>
  <c r="F2742" i="73" l="1"/>
  <c r="D2743" i="73"/>
  <c r="C2744" i="73"/>
  <c r="E2743" i="73"/>
  <c r="G2720" i="73"/>
  <c r="H2720" i="73" s="1"/>
  <c r="I2720" i="73"/>
  <c r="A2721" i="73"/>
  <c r="B2722" i="73"/>
  <c r="F2743" i="73" l="1"/>
  <c r="D2744" i="73"/>
  <c r="A2722" i="73"/>
  <c r="B2723" i="73"/>
  <c r="G2721" i="73"/>
  <c r="H2721" i="73" s="1"/>
  <c r="I2721" i="73"/>
  <c r="C2745" i="73"/>
  <c r="E2744" i="73"/>
  <c r="D2745" i="73" l="1"/>
  <c r="F2744" i="73"/>
  <c r="C2746" i="73"/>
  <c r="E2745" i="73"/>
  <c r="A2723" i="73"/>
  <c r="B2724" i="73"/>
  <c r="G2722" i="73"/>
  <c r="H2722" i="73" s="1"/>
  <c r="I2722" i="73"/>
  <c r="F2745" i="73" l="1"/>
  <c r="D2746" i="73"/>
  <c r="C2747" i="73"/>
  <c r="E2746" i="73"/>
  <c r="G2723" i="73"/>
  <c r="H2723" i="73" s="1"/>
  <c r="I2723" i="73"/>
  <c r="A2724" i="73"/>
  <c r="B2725" i="73"/>
  <c r="F2746" i="73" l="1"/>
  <c r="D2747" i="73"/>
  <c r="A2725" i="73"/>
  <c r="B2726" i="73"/>
  <c r="G2724" i="73"/>
  <c r="H2724" i="73" s="1"/>
  <c r="I2724" i="73"/>
  <c r="C2748" i="73"/>
  <c r="E2747" i="73"/>
  <c r="F2747" i="73" l="1"/>
  <c r="D2748" i="73"/>
  <c r="C2749" i="73"/>
  <c r="E2748" i="73"/>
  <c r="A2726" i="73"/>
  <c r="B2727" i="73"/>
  <c r="G2725" i="73"/>
  <c r="H2725" i="73" s="1"/>
  <c r="I2725" i="73"/>
  <c r="F2748" i="73" l="1"/>
  <c r="D2749" i="73"/>
  <c r="C2750" i="73"/>
  <c r="E2749" i="73"/>
  <c r="G2726" i="73"/>
  <c r="H2726" i="73" s="1"/>
  <c r="I2726" i="73"/>
  <c r="A2727" i="73"/>
  <c r="B2728" i="73"/>
  <c r="F2749" i="73" l="1"/>
  <c r="D2750" i="73"/>
  <c r="A2728" i="73"/>
  <c r="B2729" i="73"/>
  <c r="G2727" i="73"/>
  <c r="H2727" i="73" s="1"/>
  <c r="I2727" i="73"/>
  <c r="C2751" i="73"/>
  <c r="E2750" i="73"/>
  <c r="F2750" i="73" l="1"/>
  <c r="D2751" i="73"/>
  <c r="C2752" i="73"/>
  <c r="E2751" i="73"/>
  <c r="A2729" i="73"/>
  <c r="B2730" i="73"/>
  <c r="G2728" i="73"/>
  <c r="H2728" i="73" s="1"/>
  <c r="I2728" i="73"/>
  <c r="F2751" i="73" l="1"/>
  <c r="D2752" i="73"/>
  <c r="C2753" i="73"/>
  <c r="E2752" i="73"/>
  <c r="G2729" i="73"/>
  <c r="H2729" i="73" s="1"/>
  <c r="I2729" i="73"/>
  <c r="A2730" i="73"/>
  <c r="B2731" i="73"/>
  <c r="F2752" i="73" l="1"/>
  <c r="D2753" i="73"/>
  <c r="A2731" i="73"/>
  <c r="B2732" i="73"/>
  <c r="G2730" i="73"/>
  <c r="H2730" i="73" s="1"/>
  <c r="I2730" i="73"/>
  <c r="C2754" i="73"/>
  <c r="E2753" i="73"/>
  <c r="F2753" i="73" l="1"/>
  <c r="D2754" i="73"/>
  <c r="C2755" i="73"/>
  <c r="E2754" i="73"/>
  <c r="A2732" i="73"/>
  <c r="B2733" i="73"/>
  <c r="G2731" i="73"/>
  <c r="H2731" i="73" s="1"/>
  <c r="I2731" i="73"/>
  <c r="F2754" i="73" l="1"/>
  <c r="D2755" i="73"/>
  <c r="C2756" i="73"/>
  <c r="E2755" i="73"/>
  <c r="G2732" i="73"/>
  <c r="H2732" i="73" s="1"/>
  <c r="I2732" i="73"/>
  <c r="A2733" i="73"/>
  <c r="B2734" i="73"/>
  <c r="F2755" i="73" l="1"/>
  <c r="D2756" i="73"/>
  <c r="G2733" i="73"/>
  <c r="H2733" i="73" s="1"/>
  <c r="I2733" i="73"/>
  <c r="C2757" i="73"/>
  <c r="E2756" i="73"/>
  <c r="A2734" i="73"/>
  <c r="B2735" i="73"/>
  <c r="D2757" i="73" l="1"/>
  <c r="F2756" i="73"/>
  <c r="G2734" i="73"/>
  <c r="H2734" i="73" s="1"/>
  <c r="I2734" i="73"/>
  <c r="C2758" i="73"/>
  <c r="E2757" i="73"/>
  <c r="A2735" i="73"/>
  <c r="B2736" i="73"/>
  <c r="F2757" i="73" l="1"/>
  <c r="D2758" i="73"/>
  <c r="G2735" i="73"/>
  <c r="H2735" i="73" s="1"/>
  <c r="I2735" i="73"/>
  <c r="C2759" i="73"/>
  <c r="E2758" i="73"/>
  <c r="A2736" i="73"/>
  <c r="B2737" i="73"/>
  <c r="F2758" i="73" l="1"/>
  <c r="D2759" i="73"/>
  <c r="C2760" i="73"/>
  <c r="E2759" i="73"/>
  <c r="A2737" i="73"/>
  <c r="B2738" i="73"/>
  <c r="G2736" i="73"/>
  <c r="H2736" i="73" s="1"/>
  <c r="I2736" i="73"/>
  <c r="F2759" i="73" l="1"/>
  <c r="D2760" i="73"/>
  <c r="G2737" i="73"/>
  <c r="H2737" i="73" s="1"/>
  <c r="I2737" i="73"/>
  <c r="C2761" i="73"/>
  <c r="E2760" i="73"/>
  <c r="A2738" i="73"/>
  <c r="B2739" i="73"/>
  <c r="D2761" i="73" l="1"/>
  <c r="F2760" i="73"/>
  <c r="G2738" i="73"/>
  <c r="H2738" i="73" s="1"/>
  <c r="I2738" i="73"/>
  <c r="C2762" i="73"/>
  <c r="E2761" i="73"/>
  <c r="A2739" i="73"/>
  <c r="B2740" i="73"/>
  <c r="F2761" i="73" l="1"/>
  <c r="D2762" i="73"/>
  <c r="G2739" i="73"/>
  <c r="H2739" i="73" s="1"/>
  <c r="I2739" i="73"/>
  <c r="C2763" i="73"/>
  <c r="E2762" i="73"/>
  <c r="A2740" i="73"/>
  <c r="B2741" i="73"/>
  <c r="F2762" i="73" l="1"/>
  <c r="D2763" i="73"/>
  <c r="C2764" i="73"/>
  <c r="E2763" i="73"/>
  <c r="A2741" i="73"/>
  <c r="B2742" i="73"/>
  <c r="G2740" i="73"/>
  <c r="H2740" i="73" s="1"/>
  <c r="I2740" i="73"/>
  <c r="F2763" i="73" l="1"/>
  <c r="D2764" i="73"/>
  <c r="C2765" i="73"/>
  <c r="E2764" i="73"/>
  <c r="G2741" i="73"/>
  <c r="H2741" i="73" s="1"/>
  <c r="I2741" i="73"/>
  <c r="A2742" i="73"/>
  <c r="B2743" i="73"/>
  <c r="F2764" i="73" l="1"/>
  <c r="D2765" i="73"/>
  <c r="A2743" i="73"/>
  <c r="B2744" i="73"/>
  <c r="G2742" i="73"/>
  <c r="H2742" i="73" s="1"/>
  <c r="I2742" i="73"/>
  <c r="C2766" i="73"/>
  <c r="E2765" i="73"/>
  <c r="F2765" i="73" l="1"/>
  <c r="D2766" i="73"/>
  <c r="C2767" i="73"/>
  <c r="E2766" i="73"/>
  <c r="A2744" i="73"/>
  <c r="B2745" i="73"/>
  <c r="G2743" i="73"/>
  <c r="H2743" i="73" s="1"/>
  <c r="I2743" i="73"/>
  <c r="F2766" i="73" l="1"/>
  <c r="D2767" i="73"/>
  <c r="C2768" i="73"/>
  <c r="E2767" i="73"/>
  <c r="G2744" i="73"/>
  <c r="H2744" i="73" s="1"/>
  <c r="I2744" i="73"/>
  <c r="A2745" i="73"/>
  <c r="B2746" i="73"/>
  <c r="F2767" i="73" l="1"/>
  <c r="D2768" i="73"/>
  <c r="A2746" i="73"/>
  <c r="B2747" i="73"/>
  <c r="G2745" i="73"/>
  <c r="H2745" i="73" s="1"/>
  <c r="I2745" i="73"/>
  <c r="C2769" i="73"/>
  <c r="E2768" i="73"/>
  <c r="F2768" i="73" l="1"/>
  <c r="D2769" i="73"/>
  <c r="C2770" i="73"/>
  <c r="E2769" i="73"/>
  <c r="A2747" i="73"/>
  <c r="B2748" i="73"/>
  <c r="G2746" i="73"/>
  <c r="H2746" i="73" s="1"/>
  <c r="I2746" i="73"/>
  <c r="F2769" i="73" l="1"/>
  <c r="D2770" i="73"/>
  <c r="G2747" i="73"/>
  <c r="H2747" i="73" s="1"/>
  <c r="I2747" i="73"/>
  <c r="C2771" i="73"/>
  <c r="E2770" i="73"/>
  <c r="A2748" i="73"/>
  <c r="B2749" i="73"/>
  <c r="F2770" i="73" l="1"/>
  <c r="D2771" i="73"/>
  <c r="G2748" i="73"/>
  <c r="H2748" i="73" s="1"/>
  <c r="I2748" i="73"/>
  <c r="C2772" i="73"/>
  <c r="E2771" i="73"/>
  <c r="A2749" i="73"/>
  <c r="B2750" i="73"/>
  <c r="F2771" i="73" l="1"/>
  <c r="D2772" i="73"/>
  <c r="G2749" i="73"/>
  <c r="H2749" i="73" s="1"/>
  <c r="I2749" i="73"/>
  <c r="C2773" i="73"/>
  <c r="E2772" i="73"/>
  <c r="A2750" i="73"/>
  <c r="B2751" i="73"/>
  <c r="D2773" i="73" l="1"/>
  <c r="F2772" i="73"/>
  <c r="C2774" i="73"/>
  <c r="E2773" i="73"/>
  <c r="A2751" i="73"/>
  <c r="B2752" i="73"/>
  <c r="G2750" i="73"/>
  <c r="H2750" i="73" s="1"/>
  <c r="I2750" i="73"/>
  <c r="F2773" i="73" l="1"/>
  <c r="D2774" i="73"/>
  <c r="C2775" i="73"/>
  <c r="E2774" i="73"/>
  <c r="G2751" i="73"/>
  <c r="H2751" i="73" s="1"/>
  <c r="I2751" i="73"/>
  <c r="A2752" i="73"/>
  <c r="B2753" i="73"/>
  <c r="F2774" i="73" l="1"/>
  <c r="D2775" i="73"/>
  <c r="A2753" i="73"/>
  <c r="B2754" i="73"/>
  <c r="G2752" i="73"/>
  <c r="H2752" i="73" s="1"/>
  <c r="I2752" i="73"/>
  <c r="C2776" i="73"/>
  <c r="E2775" i="73"/>
  <c r="F2775" i="73" l="1"/>
  <c r="D2776" i="73"/>
  <c r="C2777" i="73"/>
  <c r="E2776" i="73"/>
  <c r="A2754" i="73"/>
  <c r="B2755" i="73"/>
  <c r="G2753" i="73"/>
  <c r="H2753" i="73" s="1"/>
  <c r="I2753" i="73"/>
  <c r="D2777" i="73" l="1"/>
  <c r="F2776" i="73"/>
  <c r="G2754" i="73"/>
  <c r="H2754" i="73" s="1"/>
  <c r="I2754" i="73"/>
  <c r="C2778" i="73"/>
  <c r="E2777" i="73"/>
  <c r="A2755" i="73"/>
  <c r="B2756" i="73"/>
  <c r="F2777" i="73" l="1"/>
  <c r="D2778" i="73"/>
  <c r="G2755" i="73"/>
  <c r="H2755" i="73" s="1"/>
  <c r="I2755" i="73"/>
  <c r="C2779" i="73"/>
  <c r="E2778" i="73"/>
  <c r="A2756" i="73"/>
  <c r="B2757" i="73"/>
  <c r="F2778" i="73" l="1"/>
  <c r="D2779" i="73"/>
  <c r="G2756" i="73"/>
  <c r="H2756" i="73" s="1"/>
  <c r="I2756" i="73"/>
  <c r="C2780" i="73"/>
  <c r="E2779" i="73"/>
  <c r="A2757" i="73"/>
  <c r="B2758" i="73"/>
  <c r="F2779" i="73" l="1"/>
  <c r="D2780" i="73"/>
  <c r="G2757" i="73"/>
  <c r="H2757" i="73" s="1"/>
  <c r="I2757" i="73"/>
  <c r="C2781" i="73"/>
  <c r="E2780" i="73"/>
  <c r="A2758" i="73"/>
  <c r="B2759" i="73"/>
  <c r="F2780" i="73" l="1"/>
  <c r="D2781" i="73"/>
  <c r="G2758" i="73"/>
  <c r="H2758" i="73" s="1"/>
  <c r="I2758" i="73"/>
  <c r="C2782" i="73"/>
  <c r="E2781" i="73"/>
  <c r="A2759" i="73"/>
  <c r="B2760" i="73"/>
  <c r="F2781" i="73" l="1"/>
  <c r="D2782" i="73"/>
  <c r="C2783" i="73"/>
  <c r="E2782" i="73"/>
  <c r="A2760" i="73"/>
  <c r="B2761" i="73"/>
  <c r="G2759" i="73"/>
  <c r="H2759" i="73" s="1"/>
  <c r="I2759" i="73"/>
  <c r="F2782" i="73" l="1"/>
  <c r="D2783" i="73"/>
  <c r="C2784" i="73"/>
  <c r="E2783" i="73"/>
  <c r="G2760" i="73"/>
  <c r="H2760" i="73" s="1"/>
  <c r="I2760" i="73"/>
  <c r="A2761" i="73"/>
  <c r="B2762" i="73"/>
  <c r="F2783" i="73" l="1"/>
  <c r="D2784" i="73"/>
  <c r="A2762" i="73"/>
  <c r="B2763" i="73"/>
  <c r="G2761" i="73"/>
  <c r="H2761" i="73" s="1"/>
  <c r="I2761" i="73"/>
  <c r="C2785" i="73"/>
  <c r="E2784" i="73"/>
  <c r="F2784" i="73" l="1"/>
  <c r="D2785" i="73"/>
  <c r="C2786" i="73"/>
  <c r="E2785" i="73"/>
  <c r="A2763" i="73"/>
  <c r="B2764" i="73"/>
  <c r="G2762" i="73"/>
  <c r="H2762" i="73" s="1"/>
  <c r="I2762" i="73"/>
  <c r="F2785" i="73" l="1"/>
  <c r="D2786" i="73"/>
  <c r="C2787" i="73"/>
  <c r="E2786" i="73"/>
  <c r="G2763" i="73"/>
  <c r="H2763" i="73" s="1"/>
  <c r="I2763" i="73"/>
  <c r="A2764" i="73"/>
  <c r="B2765" i="73"/>
  <c r="F2786" i="73" l="1"/>
  <c r="D2787" i="73"/>
  <c r="A2765" i="73"/>
  <c r="B2766" i="73"/>
  <c r="G2764" i="73"/>
  <c r="H2764" i="73" s="1"/>
  <c r="I2764" i="73"/>
  <c r="C2788" i="73"/>
  <c r="E2787" i="73"/>
  <c r="F2787" i="73" l="1"/>
  <c r="D2788" i="73"/>
  <c r="C2789" i="73"/>
  <c r="E2788" i="73"/>
  <c r="A2766" i="73"/>
  <c r="B2767" i="73"/>
  <c r="G2765" i="73"/>
  <c r="H2765" i="73" s="1"/>
  <c r="I2765" i="73"/>
  <c r="D2789" i="73" l="1"/>
  <c r="F2788" i="73"/>
  <c r="G2766" i="73"/>
  <c r="H2766" i="73" s="1"/>
  <c r="I2766" i="73"/>
  <c r="C2790" i="73"/>
  <c r="E2789" i="73"/>
  <c r="A2767" i="73"/>
  <c r="B2768" i="73"/>
  <c r="F2789" i="73" l="1"/>
  <c r="D2790" i="73"/>
  <c r="G2767" i="73"/>
  <c r="H2767" i="73" s="1"/>
  <c r="I2767" i="73"/>
  <c r="C2791" i="73"/>
  <c r="E2790" i="73"/>
  <c r="A2768" i="73"/>
  <c r="B2769" i="73"/>
  <c r="F2790" i="73" l="1"/>
  <c r="D2791" i="73"/>
  <c r="G2768" i="73"/>
  <c r="H2768" i="73" s="1"/>
  <c r="I2768" i="73"/>
  <c r="C2792" i="73"/>
  <c r="E2791" i="73"/>
  <c r="A2769" i="73"/>
  <c r="B2770" i="73"/>
  <c r="F2791" i="73" l="1"/>
  <c r="D2792" i="73"/>
  <c r="C2793" i="73"/>
  <c r="E2792" i="73"/>
  <c r="A2770" i="73"/>
  <c r="B2771" i="73"/>
  <c r="G2769" i="73"/>
  <c r="H2769" i="73" s="1"/>
  <c r="I2769" i="73"/>
  <c r="D2793" i="73" l="1"/>
  <c r="F2792" i="73"/>
  <c r="C2794" i="73"/>
  <c r="E2793" i="73"/>
  <c r="G2770" i="73"/>
  <c r="H2770" i="73" s="1"/>
  <c r="I2770" i="73"/>
  <c r="A2771" i="73"/>
  <c r="B2772" i="73"/>
  <c r="F2793" i="73" l="1"/>
  <c r="D2794" i="73"/>
  <c r="G2771" i="73"/>
  <c r="H2771" i="73" s="1"/>
  <c r="I2771" i="73"/>
  <c r="C2795" i="73"/>
  <c r="E2794" i="73"/>
  <c r="A2772" i="73"/>
  <c r="B2773" i="73"/>
  <c r="F2794" i="73" l="1"/>
  <c r="D2795" i="73"/>
  <c r="C2796" i="73"/>
  <c r="E2795" i="73"/>
  <c r="A2773" i="73"/>
  <c r="B2774" i="73"/>
  <c r="G2772" i="73"/>
  <c r="H2772" i="73" s="1"/>
  <c r="I2772" i="73"/>
  <c r="F2795" i="73" l="1"/>
  <c r="D2796" i="73"/>
  <c r="C2797" i="73"/>
  <c r="E2796" i="73"/>
  <c r="G2773" i="73"/>
  <c r="H2773" i="73" s="1"/>
  <c r="I2773" i="73"/>
  <c r="A2774" i="73"/>
  <c r="B2775" i="73"/>
  <c r="F2796" i="73" l="1"/>
  <c r="D2797" i="73"/>
  <c r="A2775" i="73"/>
  <c r="B2776" i="73"/>
  <c r="G2774" i="73"/>
  <c r="H2774" i="73" s="1"/>
  <c r="I2774" i="73"/>
  <c r="C2798" i="73"/>
  <c r="E2797" i="73"/>
  <c r="F2797" i="73" l="1"/>
  <c r="D2798" i="73"/>
  <c r="C2799" i="73"/>
  <c r="E2798" i="73"/>
  <c r="A2776" i="73"/>
  <c r="B2777" i="73"/>
  <c r="G2775" i="73"/>
  <c r="H2775" i="73" s="1"/>
  <c r="I2775" i="73"/>
  <c r="F2798" i="73" l="1"/>
  <c r="D2799" i="73"/>
  <c r="C2800" i="73"/>
  <c r="E2799" i="73"/>
  <c r="G2776" i="73"/>
  <c r="H2776" i="73" s="1"/>
  <c r="I2776" i="73"/>
  <c r="A2777" i="73"/>
  <c r="B2778" i="73"/>
  <c r="F2799" i="73" l="1"/>
  <c r="D2800" i="73"/>
  <c r="A2778" i="73"/>
  <c r="B2779" i="73"/>
  <c r="G2777" i="73"/>
  <c r="H2777" i="73" s="1"/>
  <c r="I2777" i="73"/>
  <c r="C2801" i="73"/>
  <c r="E2800" i="73"/>
  <c r="F2800" i="73" l="1"/>
  <c r="D2801" i="73"/>
  <c r="C2802" i="73"/>
  <c r="E2801" i="73"/>
  <c r="A2779" i="73"/>
  <c r="B2780" i="73"/>
  <c r="G2778" i="73"/>
  <c r="H2778" i="73" s="1"/>
  <c r="I2778" i="73"/>
  <c r="F2801" i="73" l="1"/>
  <c r="D2802" i="73"/>
  <c r="C2803" i="73"/>
  <c r="E2802" i="73"/>
  <c r="G2779" i="73"/>
  <c r="H2779" i="73" s="1"/>
  <c r="I2779" i="73"/>
  <c r="A2780" i="73"/>
  <c r="B2781" i="73"/>
  <c r="F2802" i="73" l="1"/>
  <c r="D2803" i="73"/>
  <c r="A2781" i="73"/>
  <c r="B2782" i="73"/>
  <c r="G2780" i="73"/>
  <c r="H2780" i="73" s="1"/>
  <c r="I2780" i="73"/>
  <c r="C2804" i="73"/>
  <c r="E2803" i="73"/>
  <c r="F2803" i="73" l="1"/>
  <c r="D2804" i="73"/>
  <c r="C2805" i="73"/>
  <c r="E2804" i="73"/>
  <c r="A2782" i="73"/>
  <c r="B2783" i="73"/>
  <c r="G2781" i="73"/>
  <c r="H2781" i="73" s="1"/>
  <c r="I2781" i="73"/>
  <c r="D2805" i="73" l="1"/>
  <c r="F2804" i="73"/>
  <c r="G2782" i="73"/>
  <c r="H2782" i="73" s="1"/>
  <c r="I2782" i="73"/>
  <c r="C2806" i="73"/>
  <c r="E2805" i="73"/>
  <c r="A2783" i="73"/>
  <c r="B2784" i="73"/>
  <c r="F2805" i="73" l="1"/>
  <c r="D2806" i="73"/>
  <c r="G2783" i="73"/>
  <c r="H2783" i="73" s="1"/>
  <c r="I2783" i="73"/>
  <c r="C2807" i="73"/>
  <c r="E2806" i="73"/>
  <c r="A2784" i="73"/>
  <c r="B2785" i="73"/>
  <c r="F2806" i="73" l="1"/>
  <c r="D2807" i="73"/>
  <c r="G2784" i="73"/>
  <c r="H2784" i="73" s="1"/>
  <c r="I2784" i="73"/>
  <c r="C2808" i="73"/>
  <c r="E2807" i="73"/>
  <c r="A2785" i="73"/>
  <c r="B2786" i="73"/>
  <c r="F2807" i="73" l="1"/>
  <c r="D2808" i="73"/>
  <c r="G2785" i="73"/>
  <c r="H2785" i="73" s="1"/>
  <c r="I2785" i="73"/>
  <c r="C2809" i="73"/>
  <c r="E2808" i="73"/>
  <c r="A2786" i="73"/>
  <c r="B2787" i="73"/>
  <c r="D2809" i="73" l="1"/>
  <c r="F2808" i="73"/>
  <c r="G2786" i="73"/>
  <c r="H2786" i="73" s="1"/>
  <c r="I2786" i="73"/>
  <c r="C2810" i="73"/>
  <c r="E2809" i="73"/>
  <c r="A2787" i="73"/>
  <c r="B2788" i="73"/>
  <c r="F2809" i="73" l="1"/>
  <c r="D2810" i="73"/>
  <c r="G2787" i="73"/>
  <c r="H2787" i="73" s="1"/>
  <c r="I2787" i="73"/>
  <c r="C2811" i="73"/>
  <c r="E2810" i="73"/>
  <c r="A2788" i="73"/>
  <c r="B2789" i="73"/>
  <c r="F2810" i="73" l="1"/>
  <c r="D2811" i="73"/>
  <c r="G2788" i="73"/>
  <c r="H2788" i="73" s="1"/>
  <c r="I2788" i="73"/>
  <c r="C2812" i="73"/>
  <c r="E2811" i="73"/>
  <c r="A2789" i="73"/>
  <c r="B2790" i="73"/>
  <c r="F2811" i="73" l="1"/>
  <c r="D2812" i="73"/>
  <c r="C2813" i="73"/>
  <c r="E2812" i="73"/>
  <c r="A2790" i="73"/>
  <c r="B2791" i="73"/>
  <c r="G2789" i="73"/>
  <c r="H2789" i="73" s="1"/>
  <c r="I2789" i="73"/>
  <c r="F2812" i="73" l="1"/>
  <c r="D2813" i="73"/>
  <c r="G2790" i="73"/>
  <c r="H2790" i="73" s="1"/>
  <c r="I2790" i="73"/>
  <c r="C2814" i="73"/>
  <c r="E2813" i="73"/>
  <c r="A2791" i="73"/>
  <c r="B2792" i="73"/>
  <c r="F2813" i="73" l="1"/>
  <c r="D2814" i="73"/>
  <c r="G2791" i="73"/>
  <c r="H2791" i="73" s="1"/>
  <c r="I2791" i="73"/>
  <c r="C2815" i="73"/>
  <c r="E2814" i="73"/>
  <c r="A2792" i="73"/>
  <c r="B2793" i="73"/>
  <c r="F2814" i="73" l="1"/>
  <c r="D2815" i="73"/>
  <c r="C2816" i="73"/>
  <c r="E2815" i="73"/>
  <c r="A2793" i="73"/>
  <c r="B2794" i="73"/>
  <c r="G2792" i="73"/>
  <c r="H2792" i="73" s="1"/>
  <c r="I2792" i="73"/>
  <c r="F2815" i="73" l="1"/>
  <c r="D2816" i="73"/>
  <c r="G2793" i="73"/>
  <c r="H2793" i="73" s="1"/>
  <c r="I2793" i="73"/>
  <c r="C2817" i="73"/>
  <c r="E2816" i="73"/>
  <c r="A2794" i="73"/>
  <c r="B2795" i="73"/>
  <c r="F2816" i="73" l="1"/>
  <c r="D2817" i="73"/>
  <c r="G2794" i="73"/>
  <c r="H2794" i="73" s="1"/>
  <c r="I2794" i="73"/>
  <c r="C2818" i="73"/>
  <c r="E2817" i="73"/>
  <c r="A2795" i="73"/>
  <c r="B2796" i="73"/>
  <c r="F2817" i="73" l="1"/>
  <c r="D2818" i="73"/>
  <c r="G2795" i="73"/>
  <c r="H2795" i="73" s="1"/>
  <c r="I2795" i="73"/>
  <c r="C2819" i="73"/>
  <c r="E2818" i="73"/>
  <c r="A2796" i="73"/>
  <c r="B2797" i="73"/>
  <c r="F2818" i="73" l="1"/>
  <c r="D2819" i="73"/>
  <c r="G2796" i="73"/>
  <c r="H2796" i="73" s="1"/>
  <c r="I2796" i="73"/>
  <c r="C2820" i="73"/>
  <c r="E2819" i="73"/>
  <c r="A2797" i="73"/>
  <c r="B2798" i="73"/>
  <c r="F2819" i="73" l="1"/>
  <c r="D2820" i="73"/>
  <c r="G2797" i="73"/>
  <c r="H2797" i="73" s="1"/>
  <c r="I2797" i="73"/>
  <c r="C2821" i="73"/>
  <c r="E2820" i="73"/>
  <c r="A2798" i="73"/>
  <c r="B2799" i="73"/>
  <c r="D2821" i="73" l="1"/>
  <c r="F2820" i="73"/>
  <c r="G2798" i="73"/>
  <c r="H2798" i="73" s="1"/>
  <c r="I2798" i="73"/>
  <c r="C2822" i="73"/>
  <c r="E2821" i="73"/>
  <c r="A2799" i="73"/>
  <c r="B2800" i="73"/>
  <c r="F2821" i="73" l="1"/>
  <c r="D2822" i="73"/>
  <c r="C2823" i="73"/>
  <c r="E2822" i="73"/>
  <c r="A2800" i="73"/>
  <c r="B2801" i="73"/>
  <c r="G2799" i="73"/>
  <c r="H2799" i="73" s="1"/>
  <c r="I2799" i="73"/>
  <c r="F2822" i="73" l="1"/>
  <c r="D2823" i="73"/>
  <c r="C2824" i="73"/>
  <c r="E2823" i="73"/>
  <c r="G2800" i="73"/>
  <c r="H2800" i="73" s="1"/>
  <c r="I2800" i="73"/>
  <c r="A2801" i="73"/>
  <c r="B2802" i="73"/>
  <c r="F2823" i="73" l="1"/>
  <c r="D2824" i="73"/>
  <c r="A2802" i="73"/>
  <c r="B2803" i="73"/>
  <c r="G2801" i="73"/>
  <c r="H2801" i="73" s="1"/>
  <c r="I2801" i="73"/>
  <c r="C2825" i="73"/>
  <c r="E2824" i="73"/>
  <c r="D2825" i="73" l="1"/>
  <c r="F2824" i="73"/>
  <c r="C2826" i="73"/>
  <c r="E2825" i="73"/>
  <c r="A2803" i="73"/>
  <c r="B2804" i="73"/>
  <c r="G2802" i="73"/>
  <c r="H2802" i="73" s="1"/>
  <c r="I2802" i="73"/>
  <c r="F2825" i="73" l="1"/>
  <c r="D2826" i="73"/>
  <c r="G2803" i="73"/>
  <c r="H2803" i="73" s="1"/>
  <c r="I2803" i="73"/>
  <c r="C2827" i="73"/>
  <c r="E2826" i="73"/>
  <c r="A2804" i="73"/>
  <c r="B2805" i="73"/>
  <c r="F2826" i="73" l="1"/>
  <c r="D2827" i="73"/>
  <c r="C2828" i="73"/>
  <c r="E2827" i="73"/>
  <c r="A2805" i="73"/>
  <c r="B2806" i="73"/>
  <c r="G2804" i="73"/>
  <c r="H2804" i="73" s="1"/>
  <c r="I2804" i="73"/>
  <c r="F2827" i="73" l="1"/>
  <c r="D2828" i="73"/>
  <c r="G2805" i="73"/>
  <c r="H2805" i="73" s="1"/>
  <c r="I2805" i="73"/>
  <c r="C2829" i="73"/>
  <c r="E2828" i="73"/>
  <c r="A2806" i="73"/>
  <c r="B2807" i="73"/>
  <c r="F2828" i="73" l="1"/>
  <c r="D2829" i="73"/>
  <c r="G2806" i="73"/>
  <c r="H2806" i="73" s="1"/>
  <c r="I2806" i="73"/>
  <c r="C2830" i="73"/>
  <c r="E2829" i="73"/>
  <c r="A2807" i="73"/>
  <c r="B2808" i="73"/>
  <c r="F2829" i="73" l="1"/>
  <c r="D2830" i="73"/>
  <c r="G2807" i="73"/>
  <c r="H2807" i="73" s="1"/>
  <c r="I2807" i="73"/>
  <c r="C2831" i="73"/>
  <c r="E2830" i="73"/>
  <c r="A2808" i="73"/>
  <c r="B2809" i="73"/>
  <c r="F2830" i="73" l="1"/>
  <c r="D2831" i="73"/>
  <c r="G2808" i="73"/>
  <c r="H2808" i="73" s="1"/>
  <c r="I2808" i="73"/>
  <c r="C2832" i="73"/>
  <c r="E2831" i="73"/>
  <c r="A2809" i="73"/>
  <c r="B2810" i="73"/>
  <c r="F2831" i="73" l="1"/>
  <c r="D2832" i="73"/>
  <c r="G2809" i="73"/>
  <c r="H2809" i="73" s="1"/>
  <c r="I2809" i="73"/>
  <c r="C2833" i="73"/>
  <c r="E2832" i="73"/>
  <c r="A2810" i="73"/>
  <c r="B2811" i="73"/>
  <c r="F2832" i="73" l="1"/>
  <c r="D2833" i="73"/>
  <c r="G2810" i="73"/>
  <c r="H2810" i="73" s="1"/>
  <c r="I2810" i="73"/>
  <c r="C2834" i="73"/>
  <c r="E2833" i="73"/>
  <c r="A2811" i="73"/>
  <c r="B2812" i="73"/>
  <c r="F2833" i="73" l="1"/>
  <c r="D2834" i="73"/>
  <c r="C2835" i="73"/>
  <c r="E2834" i="73"/>
  <c r="A2812" i="73"/>
  <c r="B2813" i="73"/>
  <c r="G2811" i="73"/>
  <c r="H2811" i="73" s="1"/>
  <c r="I2811" i="73"/>
  <c r="F2834" i="73" l="1"/>
  <c r="D2835" i="73"/>
  <c r="G2812" i="73"/>
  <c r="H2812" i="73" s="1"/>
  <c r="I2812" i="73"/>
  <c r="C2836" i="73"/>
  <c r="E2835" i="73"/>
  <c r="A2813" i="73"/>
  <c r="B2814" i="73"/>
  <c r="F2835" i="73" l="1"/>
  <c r="D2836" i="73"/>
  <c r="G2813" i="73"/>
  <c r="H2813" i="73" s="1"/>
  <c r="I2813" i="73"/>
  <c r="C2837" i="73"/>
  <c r="E2836" i="73"/>
  <c r="A2814" i="73"/>
  <c r="B2815" i="73"/>
  <c r="D2837" i="73" l="1"/>
  <c r="F2836" i="73"/>
  <c r="G2814" i="73"/>
  <c r="H2814" i="73" s="1"/>
  <c r="I2814" i="73"/>
  <c r="C2838" i="73"/>
  <c r="E2837" i="73"/>
  <c r="A2815" i="73"/>
  <c r="B2816" i="73"/>
  <c r="F2837" i="73" l="1"/>
  <c r="D2838" i="73"/>
  <c r="G2815" i="73"/>
  <c r="H2815" i="73" s="1"/>
  <c r="I2815" i="73"/>
  <c r="C2839" i="73"/>
  <c r="E2838" i="73"/>
  <c r="A2816" i="73"/>
  <c r="B2817" i="73"/>
  <c r="F2838" i="73" l="1"/>
  <c r="D2839" i="73"/>
  <c r="G2816" i="73"/>
  <c r="H2816" i="73" s="1"/>
  <c r="I2816" i="73"/>
  <c r="C2840" i="73"/>
  <c r="E2839" i="73"/>
  <c r="A2817" i="73"/>
  <c r="B2818" i="73"/>
  <c r="F2839" i="73" l="1"/>
  <c r="D2840" i="73"/>
  <c r="G2817" i="73"/>
  <c r="H2817" i="73" s="1"/>
  <c r="I2817" i="73"/>
  <c r="C2841" i="73"/>
  <c r="E2840" i="73"/>
  <c r="A2818" i="73"/>
  <c r="B2819" i="73"/>
  <c r="D2841" i="73" l="1"/>
  <c r="F2840" i="73"/>
  <c r="G2818" i="73"/>
  <c r="H2818" i="73" s="1"/>
  <c r="I2818" i="73"/>
  <c r="C2842" i="73"/>
  <c r="E2841" i="73"/>
  <c r="A2819" i="73"/>
  <c r="B2820" i="73"/>
  <c r="F2841" i="73" l="1"/>
  <c r="D2842" i="73"/>
  <c r="C2843" i="73"/>
  <c r="E2842" i="73"/>
  <c r="A2820" i="73"/>
  <c r="B2821" i="73"/>
  <c r="G2819" i="73"/>
  <c r="H2819" i="73" s="1"/>
  <c r="I2819" i="73"/>
  <c r="F2842" i="73" l="1"/>
  <c r="D2843" i="73"/>
  <c r="C2844" i="73"/>
  <c r="E2843" i="73"/>
  <c r="G2820" i="73"/>
  <c r="H2820" i="73" s="1"/>
  <c r="I2820" i="73"/>
  <c r="A2821" i="73"/>
  <c r="B2822" i="73"/>
  <c r="F2843" i="73" l="1"/>
  <c r="D2844" i="73"/>
  <c r="A2822" i="73"/>
  <c r="B2823" i="73"/>
  <c r="G2821" i="73"/>
  <c r="H2821" i="73" s="1"/>
  <c r="I2821" i="73"/>
  <c r="C2845" i="73"/>
  <c r="E2844" i="73"/>
  <c r="F2844" i="73" l="1"/>
  <c r="D2845" i="73"/>
  <c r="A2823" i="73"/>
  <c r="B2824" i="73"/>
  <c r="C2846" i="73"/>
  <c r="E2845" i="73"/>
  <c r="G2822" i="73"/>
  <c r="H2822" i="73" s="1"/>
  <c r="I2822" i="73"/>
  <c r="F2845" i="73" l="1"/>
  <c r="D2846" i="73"/>
  <c r="C2847" i="73"/>
  <c r="E2846" i="73"/>
  <c r="A2824" i="73"/>
  <c r="B2825" i="73"/>
  <c r="G2823" i="73"/>
  <c r="H2823" i="73" s="1"/>
  <c r="I2823" i="73"/>
  <c r="F2846" i="73" l="1"/>
  <c r="D2847" i="73"/>
  <c r="C2848" i="73"/>
  <c r="E2847" i="73"/>
  <c r="G2824" i="73"/>
  <c r="H2824" i="73" s="1"/>
  <c r="I2824" i="73"/>
  <c r="A2825" i="73"/>
  <c r="B2826" i="73"/>
  <c r="F2847" i="73" l="1"/>
  <c r="D2848" i="73"/>
  <c r="A2826" i="73"/>
  <c r="B2827" i="73"/>
  <c r="G2825" i="73"/>
  <c r="H2825" i="73" s="1"/>
  <c r="I2825" i="73"/>
  <c r="C2849" i="73"/>
  <c r="E2848" i="73"/>
  <c r="F2848" i="73" l="1"/>
  <c r="D2849" i="73"/>
  <c r="C2850" i="73"/>
  <c r="E2849" i="73"/>
  <c r="A2827" i="73"/>
  <c r="B2828" i="73"/>
  <c r="G2826" i="73"/>
  <c r="H2826" i="73" s="1"/>
  <c r="I2826" i="73"/>
  <c r="F2849" i="73" l="1"/>
  <c r="D2850" i="73"/>
  <c r="C2851" i="73"/>
  <c r="E2850" i="73"/>
  <c r="G2827" i="73"/>
  <c r="H2827" i="73" s="1"/>
  <c r="I2827" i="73"/>
  <c r="A2828" i="73"/>
  <c r="B2829" i="73"/>
  <c r="F2850" i="73" l="1"/>
  <c r="D2851" i="73"/>
  <c r="A2829" i="73"/>
  <c r="B2830" i="73"/>
  <c r="G2828" i="73"/>
  <c r="H2828" i="73" s="1"/>
  <c r="I2828" i="73"/>
  <c r="C2852" i="73"/>
  <c r="E2851" i="73"/>
  <c r="F2851" i="73" l="1"/>
  <c r="D2852" i="73"/>
  <c r="C2853" i="73"/>
  <c r="E2852" i="73"/>
  <c r="A2830" i="73"/>
  <c r="B2831" i="73"/>
  <c r="G2829" i="73"/>
  <c r="H2829" i="73" s="1"/>
  <c r="I2829" i="73"/>
  <c r="D2853" i="73" l="1"/>
  <c r="F2852" i="73"/>
  <c r="C2854" i="73"/>
  <c r="E2853" i="73"/>
  <c r="G2830" i="73"/>
  <c r="H2830" i="73" s="1"/>
  <c r="I2830" i="73"/>
  <c r="A2831" i="73"/>
  <c r="B2832" i="73"/>
  <c r="F2853" i="73" l="1"/>
  <c r="D2854" i="73"/>
  <c r="A2832" i="73"/>
  <c r="B2833" i="73"/>
  <c r="G2831" i="73"/>
  <c r="H2831" i="73" s="1"/>
  <c r="I2831" i="73"/>
  <c r="C2855" i="73"/>
  <c r="E2854" i="73"/>
  <c r="F2854" i="73" l="1"/>
  <c r="D2855" i="73"/>
  <c r="C2856" i="73"/>
  <c r="E2855" i="73"/>
  <c r="A2833" i="73"/>
  <c r="B2834" i="73"/>
  <c r="G2832" i="73"/>
  <c r="H2832" i="73" s="1"/>
  <c r="I2832" i="73"/>
  <c r="F2855" i="73" l="1"/>
  <c r="D2856" i="73"/>
  <c r="C2857" i="73"/>
  <c r="E2856" i="73"/>
  <c r="G2833" i="73"/>
  <c r="H2833" i="73" s="1"/>
  <c r="I2833" i="73"/>
  <c r="A2834" i="73"/>
  <c r="B2835" i="73"/>
  <c r="D2857" i="73" l="1"/>
  <c r="F2856" i="73"/>
  <c r="A2835" i="73"/>
  <c r="B2836" i="73"/>
  <c r="G2834" i="73"/>
  <c r="H2834" i="73" s="1"/>
  <c r="I2834" i="73"/>
  <c r="C2858" i="73"/>
  <c r="E2857" i="73"/>
  <c r="F2857" i="73" l="1"/>
  <c r="D2858" i="73"/>
  <c r="C2859" i="73"/>
  <c r="E2858" i="73"/>
  <c r="A2836" i="73"/>
  <c r="B2837" i="73"/>
  <c r="G2835" i="73"/>
  <c r="H2835" i="73" s="1"/>
  <c r="I2835" i="73"/>
  <c r="F2858" i="73" l="1"/>
  <c r="D2859" i="73"/>
  <c r="C2860" i="73"/>
  <c r="E2859" i="73"/>
  <c r="G2836" i="73"/>
  <c r="H2836" i="73" s="1"/>
  <c r="I2836" i="73"/>
  <c r="A2837" i="73"/>
  <c r="B2838" i="73"/>
  <c r="F2859" i="73" l="1"/>
  <c r="D2860" i="73"/>
  <c r="G2837" i="73"/>
  <c r="H2837" i="73" s="1"/>
  <c r="I2837" i="73"/>
  <c r="C2861" i="73"/>
  <c r="E2860" i="73"/>
  <c r="A2838" i="73"/>
  <c r="B2839" i="73"/>
  <c r="F2860" i="73" l="1"/>
  <c r="D2861" i="73"/>
  <c r="G2838" i="73"/>
  <c r="H2838" i="73" s="1"/>
  <c r="I2838" i="73"/>
  <c r="C2862" i="73"/>
  <c r="E2861" i="73"/>
  <c r="A2839" i="73"/>
  <c r="B2840" i="73"/>
  <c r="F2861" i="73" l="1"/>
  <c r="D2862" i="73"/>
  <c r="G2839" i="73"/>
  <c r="H2839" i="73" s="1"/>
  <c r="I2839" i="73"/>
  <c r="C2863" i="73"/>
  <c r="E2862" i="73"/>
  <c r="A2840" i="73"/>
  <c r="B2841" i="73"/>
  <c r="F2862" i="73" l="1"/>
  <c r="D2863" i="73"/>
  <c r="C2864" i="73"/>
  <c r="E2863" i="73"/>
  <c r="A2841" i="73"/>
  <c r="B2842" i="73"/>
  <c r="G2840" i="73"/>
  <c r="H2840" i="73" s="1"/>
  <c r="I2840" i="73"/>
  <c r="F2863" i="73" l="1"/>
  <c r="D2864" i="73"/>
  <c r="C2865" i="73"/>
  <c r="E2864" i="73"/>
  <c r="G2841" i="73"/>
  <c r="H2841" i="73" s="1"/>
  <c r="I2841" i="73"/>
  <c r="A2842" i="73"/>
  <c r="B2843" i="73"/>
  <c r="F2864" i="73" l="1"/>
  <c r="D2865" i="73"/>
  <c r="A2843" i="73"/>
  <c r="B2844" i="73"/>
  <c r="G2842" i="73"/>
  <c r="H2842" i="73" s="1"/>
  <c r="I2842" i="73"/>
  <c r="C2866" i="73"/>
  <c r="E2865" i="73"/>
  <c r="F2865" i="73" l="1"/>
  <c r="D2866" i="73"/>
  <c r="C2867" i="73"/>
  <c r="E2866" i="73"/>
  <c r="A2844" i="73"/>
  <c r="B2845" i="73"/>
  <c r="G2843" i="73"/>
  <c r="H2843" i="73" s="1"/>
  <c r="I2843" i="73"/>
  <c r="F2866" i="73" l="1"/>
  <c r="D2867" i="73"/>
  <c r="C2868" i="73"/>
  <c r="E2867" i="73"/>
  <c r="G2844" i="73"/>
  <c r="H2844" i="73" s="1"/>
  <c r="I2844" i="73"/>
  <c r="A2845" i="73"/>
  <c r="B2846" i="73"/>
  <c r="F2867" i="73" l="1"/>
  <c r="D2868" i="73"/>
  <c r="A2846" i="73"/>
  <c r="B2847" i="73"/>
  <c r="G2845" i="73"/>
  <c r="H2845" i="73" s="1"/>
  <c r="I2845" i="73"/>
  <c r="C2869" i="73"/>
  <c r="E2868" i="73"/>
  <c r="F2868" i="73" l="1"/>
  <c r="D2869" i="73"/>
  <c r="C2870" i="73"/>
  <c r="E2869" i="73"/>
  <c r="A2847" i="73"/>
  <c r="B2848" i="73"/>
  <c r="G2846" i="73"/>
  <c r="H2846" i="73" s="1"/>
  <c r="I2846" i="73"/>
  <c r="F2869" i="73" l="1"/>
  <c r="D2870" i="73"/>
  <c r="C2871" i="73"/>
  <c r="E2870" i="73"/>
  <c r="G2847" i="73"/>
  <c r="H2847" i="73" s="1"/>
  <c r="I2847" i="73"/>
  <c r="A2848" i="73"/>
  <c r="B2849" i="73"/>
  <c r="F2870" i="73" l="1"/>
  <c r="D2871" i="73"/>
  <c r="A2849" i="73"/>
  <c r="B2850" i="73"/>
  <c r="G2848" i="73"/>
  <c r="H2848" i="73" s="1"/>
  <c r="I2848" i="73"/>
  <c r="C2872" i="73"/>
  <c r="E2871" i="73"/>
  <c r="F2871" i="73" l="1"/>
  <c r="D2872" i="73"/>
  <c r="C2873" i="73"/>
  <c r="E2872" i="73"/>
  <c r="A2850" i="73"/>
  <c r="B2851" i="73"/>
  <c r="G2849" i="73"/>
  <c r="H2849" i="73" s="1"/>
  <c r="I2849" i="73"/>
  <c r="F2872" i="73" l="1"/>
  <c r="D2873" i="73"/>
  <c r="C2874" i="73"/>
  <c r="E2873" i="73"/>
  <c r="G2850" i="73"/>
  <c r="H2850" i="73" s="1"/>
  <c r="I2850" i="73"/>
  <c r="A2851" i="73"/>
  <c r="B2852" i="73"/>
  <c r="F2873" i="73" l="1"/>
  <c r="D2874" i="73"/>
  <c r="A2852" i="73"/>
  <c r="B2853" i="73"/>
  <c r="G2851" i="73"/>
  <c r="H2851" i="73" s="1"/>
  <c r="I2851" i="73"/>
  <c r="C2875" i="73"/>
  <c r="E2874" i="73"/>
  <c r="F2874" i="73" l="1"/>
  <c r="D2875" i="73"/>
  <c r="C2876" i="73"/>
  <c r="E2875" i="73"/>
  <c r="A2853" i="73"/>
  <c r="B2854" i="73"/>
  <c r="G2852" i="73"/>
  <c r="H2852" i="73" s="1"/>
  <c r="I2852" i="73"/>
  <c r="F2875" i="73" l="1"/>
  <c r="D2876" i="73"/>
  <c r="G2853" i="73"/>
  <c r="H2853" i="73" s="1"/>
  <c r="I2853" i="73"/>
  <c r="C2877" i="73"/>
  <c r="E2876" i="73"/>
  <c r="A2854" i="73"/>
  <c r="B2855" i="73"/>
  <c r="F2876" i="73" l="1"/>
  <c r="D2877" i="73"/>
  <c r="G2854" i="73"/>
  <c r="H2854" i="73" s="1"/>
  <c r="I2854" i="73"/>
  <c r="C2878" i="73"/>
  <c r="E2877" i="73"/>
  <c r="A2855" i="73"/>
  <c r="B2856" i="73"/>
  <c r="F2877" i="73" l="1"/>
  <c r="D2878" i="73"/>
  <c r="G2855" i="73"/>
  <c r="H2855" i="73" s="1"/>
  <c r="I2855" i="73"/>
  <c r="C2879" i="73"/>
  <c r="E2878" i="73"/>
  <c r="A2856" i="73"/>
  <c r="B2857" i="73"/>
  <c r="F2878" i="73" l="1"/>
  <c r="D2879" i="73"/>
  <c r="G2856" i="73"/>
  <c r="H2856" i="73" s="1"/>
  <c r="I2856" i="73"/>
  <c r="C2880" i="73"/>
  <c r="E2879" i="73"/>
  <c r="A2857" i="73"/>
  <c r="B2858" i="73"/>
  <c r="F2879" i="73" l="1"/>
  <c r="D2880" i="73"/>
  <c r="G2857" i="73"/>
  <c r="H2857" i="73" s="1"/>
  <c r="I2857" i="73"/>
  <c r="C2881" i="73"/>
  <c r="E2880" i="73"/>
  <c r="A2858" i="73"/>
  <c r="B2859" i="73"/>
  <c r="D2881" i="73" l="1"/>
  <c r="F2880" i="73"/>
  <c r="G2858" i="73"/>
  <c r="H2858" i="73" s="1"/>
  <c r="I2858" i="73"/>
  <c r="C2882" i="73"/>
  <c r="E2881" i="73"/>
  <c r="A2859" i="73"/>
  <c r="B2860" i="73"/>
  <c r="F2881" i="73" l="1"/>
  <c r="D2882" i="73"/>
  <c r="G2859" i="73"/>
  <c r="H2859" i="73" s="1"/>
  <c r="I2859" i="73"/>
  <c r="C2883" i="73"/>
  <c r="E2882" i="73"/>
  <c r="A2860" i="73"/>
  <c r="B2861" i="73"/>
  <c r="F2882" i="73" l="1"/>
  <c r="D2883" i="73"/>
  <c r="G2860" i="73"/>
  <c r="H2860" i="73" s="1"/>
  <c r="I2860" i="73"/>
  <c r="C2884" i="73"/>
  <c r="E2883" i="73"/>
  <c r="A2861" i="73"/>
  <c r="B2862" i="73"/>
  <c r="F2883" i="73" l="1"/>
  <c r="D2884" i="73"/>
  <c r="G2861" i="73"/>
  <c r="H2861" i="73" s="1"/>
  <c r="I2861" i="73"/>
  <c r="C2885" i="73"/>
  <c r="E2884" i="73"/>
  <c r="A2862" i="73"/>
  <c r="B2863" i="73"/>
  <c r="F2884" i="73" l="1"/>
  <c r="D2885" i="73"/>
  <c r="G2862" i="73"/>
  <c r="H2862" i="73" s="1"/>
  <c r="I2862" i="73"/>
  <c r="C2886" i="73"/>
  <c r="E2885" i="73"/>
  <c r="A2863" i="73"/>
  <c r="B2864" i="73"/>
  <c r="F2885" i="73" l="1"/>
  <c r="D2886" i="73"/>
  <c r="G2863" i="73"/>
  <c r="H2863" i="73" s="1"/>
  <c r="I2863" i="73"/>
  <c r="C2887" i="73"/>
  <c r="E2886" i="73"/>
  <c r="A2864" i="73"/>
  <c r="B2865" i="73"/>
  <c r="F2886" i="73" l="1"/>
  <c r="D2887" i="73"/>
  <c r="C2888" i="73"/>
  <c r="E2887" i="73"/>
  <c r="A2865" i="73"/>
  <c r="B2866" i="73"/>
  <c r="G2864" i="73"/>
  <c r="H2864" i="73" s="1"/>
  <c r="I2864" i="73"/>
  <c r="F2887" i="73" l="1"/>
  <c r="D2888" i="73"/>
  <c r="C2889" i="73"/>
  <c r="E2888" i="73"/>
  <c r="G2865" i="73"/>
  <c r="H2865" i="73" s="1"/>
  <c r="I2865" i="73"/>
  <c r="A2866" i="73"/>
  <c r="B2867" i="73"/>
  <c r="D2889" i="73" l="1"/>
  <c r="F2888" i="73"/>
  <c r="G2866" i="73"/>
  <c r="H2866" i="73" s="1"/>
  <c r="I2866" i="73"/>
  <c r="C2890" i="73"/>
  <c r="E2889" i="73"/>
  <c r="A2867" i="73"/>
  <c r="B2868" i="73"/>
  <c r="F2889" i="73" l="1"/>
  <c r="D2890" i="73"/>
  <c r="G2867" i="73"/>
  <c r="H2867" i="73" s="1"/>
  <c r="I2867" i="73"/>
  <c r="C2891" i="73"/>
  <c r="E2890" i="73"/>
  <c r="A2868" i="73"/>
  <c r="B2869" i="73"/>
  <c r="F2890" i="73" l="1"/>
  <c r="D2891" i="73"/>
  <c r="G2868" i="73"/>
  <c r="H2868" i="73" s="1"/>
  <c r="I2868" i="73"/>
  <c r="C2892" i="73"/>
  <c r="E2891" i="73"/>
  <c r="A2869" i="73"/>
  <c r="B2870" i="73"/>
  <c r="F2891" i="73" l="1"/>
  <c r="D2892" i="73"/>
  <c r="C2893" i="73"/>
  <c r="E2892" i="73"/>
  <c r="A2870" i="73"/>
  <c r="B2871" i="73"/>
  <c r="G2869" i="73"/>
  <c r="H2869" i="73" s="1"/>
  <c r="I2869" i="73"/>
  <c r="F2892" i="73" l="1"/>
  <c r="D2893" i="73"/>
  <c r="G2870" i="73"/>
  <c r="H2870" i="73" s="1"/>
  <c r="I2870" i="73"/>
  <c r="C2894" i="73"/>
  <c r="E2893" i="73"/>
  <c r="A2871" i="73"/>
  <c r="B2872" i="73"/>
  <c r="F2893" i="73" l="1"/>
  <c r="D2894" i="73"/>
  <c r="C2895" i="73"/>
  <c r="E2894" i="73"/>
  <c r="A2872" i="73"/>
  <c r="B2873" i="73"/>
  <c r="G2871" i="73"/>
  <c r="H2871" i="73" s="1"/>
  <c r="I2871" i="73"/>
  <c r="F2894" i="73" l="1"/>
  <c r="D2895" i="73"/>
  <c r="G2872" i="73"/>
  <c r="H2872" i="73" s="1"/>
  <c r="I2872" i="73"/>
  <c r="C2896" i="73"/>
  <c r="E2895" i="73"/>
  <c r="A2873" i="73"/>
  <c r="B2874" i="73"/>
  <c r="F2895" i="73" l="1"/>
  <c r="D2896" i="73"/>
  <c r="C2897" i="73"/>
  <c r="E2896" i="73"/>
  <c r="A2874" i="73"/>
  <c r="B2875" i="73"/>
  <c r="G2873" i="73"/>
  <c r="H2873" i="73" s="1"/>
  <c r="I2873" i="73"/>
  <c r="F2896" i="73" l="1"/>
  <c r="D2897" i="73"/>
  <c r="G2874" i="73"/>
  <c r="H2874" i="73" s="1"/>
  <c r="I2874" i="73"/>
  <c r="C2898" i="73"/>
  <c r="E2897" i="73"/>
  <c r="A2875" i="73"/>
  <c r="B2876" i="73"/>
  <c r="F2897" i="73" l="1"/>
  <c r="D2898" i="73"/>
  <c r="C2899" i="73"/>
  <c r="E2898" i="73"/>
  <c r="A2876" i="73"/>
  <c r="B2877" i="73"/>
  <c r="G2875" i="73"/>
  <c r="H2875" i="73" s="1"/>
  <c r="I2875" i="73"/>
  <c r="F2898" i="73" l="1"/>
  <c r="D2899" i="73"/>
  <c r="G2876" i="73"/>
  <c r="H2876" i="73" s="1"/>
  <c r="I2876" i="73"/>
  <c r="C2900" i="73"/>
  <c r="E2899" i="73"/>
  <c r="A2877" i="73"/>
  <c r="B2878" i="73"/>
  <c r="F2899" i="73" l="1"/>
  <c r="D2900" i="73"/>
  <c r="C2901" i="73"/>
  <c r="E2900" i="73"/>
  <c r="A2878" i="73"/>
  <c r="B2879" i="73"/>
  <c r="G2877" i="73"/>
  <c r="H2877" i="73" s="1"/>
  <c r="I2877" i="73"/>
  <c r="F2900" i="73" l="1"/>
  <c r="D2901" i="73"/>
  <c r="G2878" i="73"/>
  <c r="H2878" i="73" s="1"/>
  <c r="I2878" i="73"/>
  <c r="C2902" i="73"/>
  <c r="E2901" i="73"/>
  <c r="A2879" i="73"/>
  <c r="B2880" i="73"/>
  <c r="F2901" i="73" l="1"/>
  <c r="D2902" i="73"/>
  <c r="C2903" i="73"/>
  <c r="E2902" i="73"/>
  <c r="A2880" i="73"/>
  <c r="B2881" i="73"/>
  <c r="G2879" i="73"/>
  <c r="H2879" i="73" s="1"/>
  <c r="I2879" i="73"/>
  <c r="F2902" i="73" l="1"/>
  <c r="D2903" i="73"/>
  <c r="G2880" i="73"/>
  <c r="H2880" i="73" s="1"/>
  <c r="I2880" i="73"/>
  <c r="C2904" i="73"/>
  <c r="E2903" i="73"/>
  <c r="A2881" i="73"/>
  <c r="B2882" i="73"/>
  <c r="F2903" i="73" l="1"/>
  <c r="D2904" i="73"/>
  <c r="C2905" i="73"/>
  <c r="E2904" i="73"/>
  <c r="A2882" i="73"/>
  <c r="B2883" i="73"/>
  <c r="G2881" i="73"/>
  <c r="H2881" i="73" s="1"/>
  <c r="I2881" i="73"/>
  <c r="F2904" i="73" l="1"/>
  <c r="D2905" i="73"/>
  <c r="G2882" i="73"/>
  <c r="H2882" i="73" s="1"/>
  <c r="I2882" i="73"/>
  <c r="C2906" i="73"/>
  <c r="E2905" i="73"/>
  <c r="A2883" i="73"/>
  <c r="B2884" i="73"/>
  <c r="F2905" i="73" l="1"/>
  <c r="D2906" i="73"/>
  <c r="C2907" i="73"/>
  <c r="E2906" i="73"/>
  <c r="A2884" i="73"/>
  <c r="B2885" i="73"/>
  <c r="G2883" i="73"/>
  <c r="H2883" i="73" s="1"/>
  <c r="I2883" i="73"/>
  <c r="F2906" i="73" l="1"/>
  <c r="D2907" i="73"/>
  <c r="G2884" i="73"/>
  <c r="H2884" i="73" s="1"/>
  <c r="I2884" i="73"/>
  <c r="C2908" i="73"/>
  <c r="E2907" i="73"/>
  <c r="A2885" i="73"/>
  <c r="B2886" i="73"/>
  <c r="F2907" i="73" l="1"/>
  <c r="D2908" i="73"/>
  <c r="C2909" i="73"/>
  <c r="E2908" i="73"/>
  <c r="A2886" i="73"/>
  <c r="B2887" i="73"/>
  <c r="G2885" i="73"/>
  <c r="H2885" i="73" s="1"/>
  <c r="I2885" i="73"/>
  <c r="F2908" i="73" l="1"/>
  <c r="D2909" i="73"/>
  <c r="G2886" i="73"/>
  <c r="H2886" i="73" s="1"/>
  <c r="I2886" i="73"/>
  <c r="C2910" i="73"/>
  <c r="E2909" i="73"/>
  <c r="A2887" i="73"/>
  <c r="B2888" i="73"/>
  <c r="F2909" i="73" l="1"/>
  <c r="D2910" i="73"/>
  <c r="C2911" i="73"/>
  <c r="E2910" i="73"/>
  <c r="A2888" i="73"/>
  <c r="B2889" i="73"/>
  <c r="G2887" i="73"/>
  <c r="H2887" i="73" s="1"/>
  <c r="I2887" i="73"/>
  <c r="F2910" i="73" l="1"/>
  <c r="D2911" i="73"/>
  <c r="G2888" i="73"/>
  <c r="H2888" i="73" s="1"/>
  <c r="I2888" i="73"/>
  <c r="C2912" i="73"/>
  <c r="E2911" i="73"/>
  <c r="A2889" i="73"/>
  <c r="B2890" i="73"/>
  <c r="F2911" i="73" l="1"/>
  <c r="D2912" i="73"/>
  <c r="C2913" i="73"/>
  <c r="E2912" i="73"/>
  <c r="A2890" i="73"/>
  <c r="B2891" i="73"/>
  <c r="G2889" i="73"/>
  <c r="H2889" i="73" s="1"/>
  <c r="I2889" i="73"/>
  <c r="D2913" i="73" l="1"/>
  <c r="F2912" i="73"/>
  <c r="G2890" i="73"/>
  <c r="H2890" i="73" s="1"/>
  <c r="I2890" i="73"/>
  <c r="C2914" i="73"/>
  <c r="E2913" i="73"/>
  <c r="A2891" i="73"/>
  <c r="B2892" i="73"/>
  <c r="F2913" i="73" l="1"/>
  <c r="D2914" i="73"/>
  <c r="C2915" i="73"/>
  <c r="E2914" i="73"/>
  <c r="A2892" i="73"/>
  <c r="B2893" i="73"/>
  <c r="G2891" i="73"/>
  <c r="H2891" i="73" s="1"/>
  <c r="I2891" i="73"/>
  <c r="F2914" i="73" l="1"/>
  <c r="D2915" i="73"/>
  <c r="G2892" i="73"/>
  <c r="H2892" i="73" s="1"/>
  <c r="I2892" i="73"/>
  <c r="C2916" i="73"/>
  <c r="E2915" i="73"/>
  <c r="A2893" i="73"/>
  <c r="B2894" i="73"/>
  <c r="F2915" i="73" l="1"/>
  <c r="D2916" i="73"/>
  <c r="C2917" i="73"/>
  <c r="E2916" i="73"/>
  <c r="A2894" i="73"/>
  <c r="B2895" i="73"/>
  <c r="G2893" i="73"/>
  <c r="H2893" i="73" s="1"/>
  <c r="I2893" i="73"/>
  <c r="F2916" i="73" l="1"/>
  <c r="D2917" i="73"/>
  <c r="G2894" i="73"/>
  <c r="H2894" i="73" s="1"/>
  <c r="I2894" i="73"/>
  <c r="C2918" i="73"/>
  <c r="E2917" i="73"/>
  <c r="A2895" i="73"/>
  <c r="B2896" i="73"/>
  <c r="F2917" i="73" l="1"/>
  <c r="D2918" i="73"/>
  <c r="C2919" i="73"/>
  <c r="E2918" i="73"/>
  <c r="A2896" i="73"/>
  <c r="B2897" i="73"/>
  <c r="G2895" i="73"/>
  <c r="H2895" i="73" s="1"/>
  <c r="I2895" i="73"/>
  <c r="F2918" i="73" l="1"/>
  <c r="D2919" i="73"/>
  <c r="G2896" i="73"/>
  <c r="H2896" i="73" s="1"/>
  <c r="I2896" i="73"/>
  <c r="C2920" i="73"/>
  <c r="E2919" i="73"/>
  <c r="A2897" i="73"/>
  <c r="B2898" i="73"/>
  <c r="F2919" i="73" l="1"/>
  <c r="D2920" i="73"/>
  <c r="C2921" i="73"/>
  <c r="E2920" i="73"/>
  <c r="A2898" i="73"/>
  <c r="B2899" i="73"/>
  <c r="G2897" i="73"/>
  <c r="H2897" i="73" s="1"/>
  <c r="I2897" i="73"/>
  <c r="D2921" i="73" l="1"/>
  <c r="F2920" i="73"/>
  <c r="G2898" i="73"/>
  <c r="H2898" i="73" s="1"/>
  <c r="I2898" i="73"/>
  <c r="C2922" i="73"/>
  <c r="E2921" i="73"/>
  <c r="A2899" i="73"/>
  <c r="B2900" i="73"/>
  <c r="F2921" i="73" l="1"/>
  <c r="D2922" i="73"/>
  <c r="G2899" i="73"/>
  <c r="H2899" i="73" s="1"/>
  <c r="I2899" i="73"/>
  <c r="C2923" i="73"/>
  <c r="E2922" i="73"/>
  <c r="A2900" i="73"/>
  <c r="B2901" i="73"/>
  <c r="F2922" i="73" l="1"/>
  <c r="D2923" i="73"/>
  <c r="C2924" i="73"/>
  <c r="E2923" i="73"/>
  <c r="A2901" i="73"/>
  <c r="B2902" i="73"/>
  <c r="G2900" i="73"/>
  <c r="H2900" i="73" s="1"/>
  <c r="I2900" i="73"/>
  <c r="F2923" i="73" l="1"/>
  <c r="D2924" i="73"/>
  <c r="G2901" i="73"/>
  <c r="H2901" i="73" s="1"/>
  <c r="I2901" i="73"/>
  <c r="C2925" i="73"/>
  <c r="E2924" i="73"/>
  <c r="A2902" i="73"/>
  <c r="B2903" i="73"/>
  <c r="F2924" i="73" l="1"/>
  <c r="D2925" i="73"/>
  <c r="C2926" i="73"/>
  <c r="E2925" i="73"/>
  <c r="A2903" i="73"/>
  <c r="B2904" i="73"/>
  <c r="G2902" i="73"/>
  <c r="H2902" i="73" s="1"/>
  <c r="I2902" i="73"/>
  <c r="F2925" i="73" l="1"/>
  <c r="D2926" i="73"/>
  <c r="C2927" i="73"/>
  <c r="E2926" i="73"/>
  <c r="G2903" i="73"/>
  <c r="H2903" i="73" s="1"/>
  <c r="I2903" i="73"/>
  <c r="A2904" i="73"/>
  <c r="B2905" i="73"/>
  <c r="F2926" i="73" l="1"/>
  <c r="D2927" i="73"/>
  <c r="G2904" i="73"/>
  <c r="H2904" i="73" s="1"/>
  <c r="I2904" i="73"/>
  <c r="C2928" i="73"/>
  <c r="E2927" i="73"/>
  <c r="A2905" i="73"/>
  <c r="B2906" i="73"/>
  <c r="F2927" i="73" l="1"/>
  <c r="D2928" i="73"/>
  <c r="C2929" i="73"/>
  <c r="E2928" i="73"/>
  <c r="A2906" i="73"/>
  <c r="B2907" i="73"/>
  <c r="G2905" i="73"/>
  <c r="H2905" i="73" s="1"/>
  <c r="I2905" i="73"/>
  <c r="F2928" i="73" l="1"/>
  <c r="D2929" i="73"/>
  <c r="G2906" i="73"/>
  <c r="H2906" i="73" s="1"/>
  <c r="I2906" i="73"/>
  <c r="C2930" i="73"/>
  <c r="E2929" i="73"/>
  <c r="A2907" i="73"/>
  <c r="B2908" i="73"/>
  <c r="F2929" i="73" l="1"/>
  <c r="D2930" i="73"/>
  <c r="C2931" i="73"/>
  <c r="E2930" i="73"/>
  <c r="A2908" i="73"/>
  <c r="B2909" i="73"/>
  <c r="G2907" i="73"/>
  <c r="H2907" i="73" s="1"/>
  <c r="I2907" i="73"/>
  <c r="F2930" i="73" l="1"/>
  <c r="D2931" i="73"/>
  <c r="G2908" i="73"/>
  <c r="H2908" i="73" s="1"/>
  <c r="I2908" i="73"/>
  <c r="C2932" i="73"/>
  <c r="E2931" i="73"/>
  <c r="A2909" i="73"/>
  <c r="B2910" i="73"/>
  <c r="F2931" i="73" l="1"/>
  <c r="D2932" i="73"/>
  <c r="C2933" i="73"/>
  <c r="E2932" i="73"/>
  <c r="A2910" i="73"/>
  <c r="B2911" i="73"/>
  <c r="G2909" i="73"/>
  <c r="H2909" i="73" s="1"/>
  <c r="I2909" i="73"/>
  <c r="F2932" i="73" l="1"/>
  <c r="D2933" i="73"/>
  <c r="G2910" i="73"/>
  <c r="H2910" i="73" s="1"/>
  <c r="I2910" i="73"/>
  <c r="C2934" i="73"/>
  <c r="E2933" i="73"/>
  <c r="A2911" i="73"/>
  <c r="B2912" i="73"/>
  <c r="F2933" i="73" l="1"/>
  <c r="D2934" i="73"/>
  <c r="C2935" i="73"/>
  <c r="E2934" i="73"/>
  <c r="A2912" i="73"/>
  <c r="B2913" i="73"/>
  <c r="G2911" i="73"/>
  <c r="H2911" i="73" s="1"/>
  <c r="I2911" i="73"/>
  <c r="F2934" i="73" l="1"/>
  <c r="D2935" i="73"/>
  <c r="G2912" i="73"/>
  <c r="H2912" i="73" s="1"/>
  <c r="I2912" i="73"/>
  <c r="C2936" i="73"/>
  <c r="E2935" i="73"/>
  <c r="A2913" i="73"/>
  <c r="B2914" i="73"/>
  <c r="F2935" i="73" l="1"/>
  <c r="D2936" i="73"/>
  <c r="G2913" i="73"/>
  <c r="H2913" i="73" s="1"/>
  <c r="I2913" i="73"/>
  <c r="C2937" i="73"/>
  <c r="E2936" i="73"/>
  <c r="A2914" i="73"/>
  <c r="B2915" i="73"/>
  <c r="F2936" i="73" l="1"/>
  <c r="D2937" i="73"/>
  <c r="C2938" i="73"/>
  <c r="E2937" i="73"/>
  <c r="A2915" i="73"/>
  <c r="B2916" i="73"/>
  <c r="G2914" i="73"/>
  <c r="H2914" i="73" s="1"/>
  <c r="I2914" i="73"/>
  <c r="F2937" i="73" l="1"/>
  <c r="D2938" i="73"/>
  <c r="G2915" i="73"/>
  <c r="H2915" i="73" s="1"/>
  <c r="I2915" i="73"/>
  <c r="C2939" i="73"/>
  <c r="E2938" i="73"/>
  <c r="A2916" i="73"/>
  <c r="B2917" i="73"/>
  <c r="F2938" i="73" l="1"/>
  <c r="D2939" i="73"/>
  <c r="G2916" i="73"/>
  <c r="H2916" i="73" s="1"/>
  <c r="I2916" i="73"/>
  <c r="C2940" i="73"/>
  <c r="E2939" i="73"/>
  <c r="A2917" i="73"/>
  <c r="B2918" i="73"/>
  <c r="F2939" i="73" l="1"/>
  <c r="D2940" i="73"/>
  <c r="G2917" i="73"/>
  <c r="H2917" i="73" s="1"/>
  <c r="I2917" i="73"/>
  <c r="C2941" i="73"/>
  <c r="E2940" i="73"/>
  <c r="A2918" i="73"/>
  <c r="B2919" i="73"/>
  <c r="F2940" i="73" l="1"/>
  <c r="D2941" i="73"/>
  <c r="G2918" i="73"/>
  <c r="H2918" i="73" s="1"/>
  <c r="I2918" i="73"/>
  <c r="C2942" i="73"/>
  <c r="E2941" i="73"/>
  <c r="A2919" i="73"/>
  <c r="B2920" i="73"/>
  <c r="F2941" i="73" l="1"/>
  <c r="D2942" i="73"/>
  <c r="G2919" i="73"/>
  <c r="H2919" i="73" s="1"/>
  <c r="I2919" i="73"/>
  <c r="C2943" i="73"/>
  <c r="E2942" i="73"/>
  <c r="A2920" i="73"/>
  <c r="B2921" i="73"/>
  <c r="F2942" i="73" l="1"/>
  <c r="D2943" i="73"/>
  <c r="G2920" i="73"/>
  <c r="H2920" i="73" s="1"/>
  <c r="I2920" i="73"/>
  <c r="C2944" i="73"/>
  <c r="E2943" i="73"/>
  <c r="A2921" i="73"/>
  <c r="B2922" i="73"/>
  <c r="F2943" i="73" l="1"/>
  <c r="D2944" i="73"/>
  <c r="G2921" i="73"/>
  <c r="H2921" i="73" s="1"/>
  <c r="I2921" i="73"/>
  <c r="C2945" i="73"/>
  <c r="E2944" i="73"/>
  <c r="A2922" i="73"/>
  <c r="B2923" i="73"/>
  <c r="D2945" i="73" l="1"/>
  <c r="F2944" i="73"/>
  <c r="G2922" i="73"/>
  <c r="H2922" i="73" s="1"/>
  <c r="I2922" i="73"/>
  <c r="C2946" i="73"/>
  <c r="E2945" i="73"/>
  <c r="A2923" i="73"/>
  <c r="B2924" i="73"/>
  <c r="F2945" i="73" l="1"/>
  <c r="D2946" i="73"/>
  <c r="G2923" i="73"/>
  <c r="H2923" i="73" s="1"/>
  <c r="I2923" i="73"/>
  <c r="C2947" i="73"/>
  <c r="E2946" i="73"/>
  <c r="A2924" i="73"/>
  <c r="B2925" i="73"/>
  <c r="F2946" i="73" l="1"/>
  <c r="D2947" i="73"/>
  <c r="G2924" i="73"/>
  <c r="H2924" i="73" s="1"/>
  <c r="I2924" i="73"/>
  <c r="C2948" i="73"/>
  <c r="E2947" i="73"/>
  <c r="A2925" i="73"/>
  <c r="B2926" i="73"/>
  <c r="F2947" i="73" l="1"/>
  <c r="D2948" i="73"/>
  <c r="G2925" i="73"/>
  <c r="H2925" i="73" s="1"/>
  <c r="I2925" i="73"/>
  <c r="C2949" i="73"/>
  <c r="E2948" i="73"/>
  <c r="A2926" i="73"/>
  <c r="B2927" i="73"/>
  <c r="F2948" i="73" l="1"/>
  <c r="D2949" i="73"/>
  <c r="G2926" i="73"/>
  <c r="H2926" i="73" s="1"/>
  <c r="I2926" i="73"/>
  <c r="C2950" i="73"/>
  <c r="E2949" i="73"/>
  <c r="A2927" i="73"/>
  <c r="B2928" i="73"/>
  <c r="F2949" i="73" l="1"/>
  <c r="D2950" i="73"/>
  <c r="G2927" i="73"/>
  <c r="H2927" i="73" s="1"/>
  <c r="I2927" i="73"/>
  <c r="C2951" i="73"/>
  <c r="E2950" i="73"/>
  <c r="A2928" i="73"/>
  <c r="B2929" i="73"/>
  <c r="F2950" i="73" l="1"/>
  <c r="D2951" i="73"/>
  <c r="G2928" i="73"/>
  <c r="H2928" i="73" s="1"/>
  <c r="I2928" i="73"/>
  <c r="C2952" i="73"/>
  <c r="E2951" i="73"/>
  <c r="A2929" i="73"/>
  <c r="B2930" i="73"/>
  <c r="F2951" i="73" l="1"/>
  <c r="D2952" i="73"/>
  <c r="G2929" i="73"/>
  <c r="H2929" i="73" s="1"/>
  <c r="I2929" i="73"/>
  <c r="C2953" i="73"/>
  <c r="E2952" i="73"/>
  <c r="A2930" i="73"/>
  <c r="B2931" i="73"/>
  <c r="D2953" i="73" l="1"/>
  <c r="F2952" i="73"/>
  <c r="C2954" i="73"/>
  <c r="E2953" i="73"/>
  <c r="A2931" i="73"/>
  <c r="B2932" i="73"/>
  <c r="G2930" i="73"/>
  <c r="H2930" i="73" s="1"/>
  <c r="I2930" i="73"/>
  <c r="F2953" i="73" l="1"/>
  <c r="D2954" i="73"/>
  <c r="G2931" i="73"/>
  <c r="H2931" i="73" s="1"/>
  <c r="I2931" i="73"/>
  <c r="C2955" i="73"/>
  <c r="E2954" i="73"/>
  <c r="A2932" i="73"/>
  <c r="B2933" i="73"/>
  <c r="F2954" i="73" l="1"/>
  <c r="D2955" i="73"/>
  <c r="G2932" i="73"/>
  <c r="H2932" i="73" s="1"/>
  <c r="I2932" i="73"/>
  <c r="C2956" i="73"/>
  <c r="E2955" i="73"/>
  <c r="A2933" i="73"/>
  <c r="B2934" i="73"/>
  <c r="F2955" i="73" l="1"/>
  <c r="D2956" i="73"/>
  <c r="G2933" i="73"/>
  <c r="H2933" i="73" s="1"/>
  <c r="I2933" i="73"/>
  <c r="C2957" i="73"/>
  <c r="E2956" i="73"/>
  <c r="A2934" i="73"/>
  <c r="B2935" i="73"/>
  <c r="F2956" i="73" l="1"/>
  <c r="D2957" i="73"/>
  <c r="G2934" i="73"/>
  <c r="H2934" i="73" s="1"/>
  <c r="I2934" i="73"/>
  <c r="C2958" i="73"/>
  <c r="E2957" i="73"/>
  <c r="A2935" i="73"/>
  <c r="B2936" i="73"/>
  <c r="F2957" i="73" l="1"/>
  <c r="D2958" i="73"/>
  <c r="G2935" i="73"/>
  <c r="H2935" i="73" s="1"/>
  <c r="I2935" i="73"/>
  <c r="C2959" i="73"/>
  <c r="E2958" i="73"/>
  <c r="A2936" i="73"/>
  <c r="B2937" i="73"/>
  <c r="F2958" i="73" l="1"/>
  <c r="D2959" i="73"/>
  <c r="G2936" i="73"/>
  <c r="H2936" i="73" s="1"/>
  <c r="I2936" i="73"/>
  <c r="C2960" i="73"/>
  <c r="E2959" i="73"/>
  <c r="A2937" i="73"/>
  <c r="B2938" i="73"/>
  <c r="F2959" i="73" l="1"/>
  <c r="D2960" i="73"/>
  <c r="C2961" i="73"/>
  <c r="E2960" i="73"/>
  <c r="A2938" i="73"/>
  <c r="B2939" i="73"/>
  <c r="G2937" i="73"/>
  <c r="H2937" i="73" s="1"/>
  <c r="I2937" i="73"/>
  <c r="F2960" i="73" l="1"/>
  <c r="D2961" i="73"/>
  <c r="G2938" i="73"/>
  <c r="H2938" i="73" s="1"/>
  <c r="I2938" i="73"/>
  <c r="C2962" i="73"/>
  <c r="E2961" i="73"/>
  <c r="A2939" i="73"/>
  <c r="B2940" i="73"/>
  <c r="F2961" i="73" l="1"/>
  <c r="D2962" i="73"/>
  <c r="G2939" i="73"/>
  <c r="H2939" i="73" s="1"/>
  <c r="I2939" i="73"/>
  <c r="C2963" i="73"/>
  <c r="E2962" i="73"/>
  <c r="A2940" i="73"/>
  <c r="B2941" i="73"/>
  <c r="F2962" i="73" l="1"/>
  <c r="D2963" i="73"/>
  <c r="C2964" i="73"/>
  <c r="E2963" i="73"/>
  <c r="G2940" i="73"/>
  <c r="H2940" i="73" s="1"/>
  <c r="I2940" i="73"/>
  <c r="A2941" i="73"/>
  <c r="B2942" i="73"/>
  <c r="F2963" i="73" l="1"/>
  <c r="D2964" i="73"/>
  <c r="G2941" i="73"/>
  <c r="H2941" i="73" s="1"/>
  <c r="I2941" i="73"/>
  <c r="C2965" i="73"/>
  <c r="E2964" i="73"/>
  <c r="A2942" i="73"/>
  <c r="B2943" i="73"/>
  <c r="F2964" i="73" l="1"/>
  <c r="D2965" i="73"/>
  <c r="G2942" i="73"/>
  <c r="H2942" i="73" s="1"/>
  <c r="I2942" i="73"/>
  <c r="C2966" i="73"/>
  <c r="E2965" i="73"/>
  <c r="A2943" i="73"/>
  <c r="B2944" i="73"/>
  <c r="F2965" i="73" l="1"/>
  <c r="D2966" i="73"/>
  <c r="G2943" i="73"/>
  <c r="H2943" i="73" s="1"/>
  <c r="I2943" i="73"/>
  <c r="C2967" i="73"/>
  <c r="E2966" i="73"/>
  <c r="A2944" i="73"/>
  <c r="B2945" i="73"/>
  <c r="F2966" i="73" l="1"/>
  <c r="D2967" i="73"/>
  <c r="G2944" i="73"/>
  <c r="H2944" i="73" s="1"/>
  <c r="I2944" i="73"/>
  <c r="C2968" i="73"/>
  <c r="E2967" i="73"/>
  <c r="A2945" i="73"/>
  <c r="B2946" i="73"/>
  <c r="F2967" i="73" l="1"/>
  <c r="D2968" i="73"/>
  <c r="G2945" i="73"/>
  <c r="H2945" i="73" s="1"/>
  <c r="I2945" i="73"/>
  <c r="C2969" i="73"/>
  <c r="E2968" i="73"/>
  <c r="A2946" i="73"/>
  <c r="B2947" i="73"/>
  <c r="F2968" i="73" l="1"/>
  <c r="D2969" i="73"/>
  <c r="C2970" i="73"/>
  <c r="E2969" i="73"/>
  <c r="G2946" i="73"/>
  <c r="H2946" i="73" s="1"/>
  <c r="I2946" i="73"/>
  <c r="A2947" i="73"/>
  <c r="B2948" i="73"/>
  <c r="F2969" i="73" l="1"/>
  <c r="D2970" i="73"/>
  <c r="G2947" i="73"/>
  <c r="H2947" i="73" s="1"/>
  <c r="I2947" i="73"/>
  <c r="C2971" i="73"/>
  <c r="E2970" i="73"/>
  <c r="A2948" i="73"/>
  <c r="B2949" i="73"/>
  <c r="F2970" i="73" l="1"/>
  <c r="D2971" i="73"/>
  <c r="G2948" i="73"/>
  <c r="H2948" i="73" s="1"/>
  <c r="I2948" i="73"/>
  <c r="C2972" i="73"/>
  <c r="E2971" i="73"/>
  <c r="A2949" i="73"/>
  <c r="B2950" i="73"/>
  <c r="F2971" i="73" l="1"/>
  <c r="D2972" i="73"/>
  <c r="C2973" i="73"/>
  <c r="E2972" i="73"/>
  <c r="G2949" i="73"/>
  <c r="H2949" i="73" s="1"/>
  <c r="I2949" i="73"/>
  <c r="A2950" i="73"/>
  <c r="B2951" i="73"/>
  <c r="F2972" i="73" l="1"/>
  <c r="D2973" i="73"/>
  <c r="G2950" i="73"/>
  <c r="H2950" i="73" s="1"/>
  <c r="I2950" i="73"/>
  <c r="C2974" i="73"/>
  <c r="E2973" i="73"/>
  <c r="A2951" i="73"/>
  <c r="B2952" i="73"/>
  <c r="F2973" i="73" l="1"/>
  <c r="D2974" i="73"/>
  <c r="C2975" i="73"/>
  <c r="E2974" i="73"/>
  <c r="G2951" i="73"/>
  <c r="H2951" i="73" s="1"/>
  <c r="I2951" i="73"/>
  <c r="A2952" i="73"/>
  <c r="B2953" i="73"/>
  <c r="F2974" i="73" l="1"/>
  <c r="D2975" i="73"/>
  <c r="A2953" i="73"/>
  <c r="B2954" i="73"/>
  <c r="G2952" i="73"/>
  <c r="H2952" i="73" s="1"/>
  <c r="I2952" i="73"/>
  <c r="C2976" i="73"/>
  <c r="E2975" i="73"/>
  <c r="F2975" i="73" l="1"/>
  <c r="D2976" i="73"/>
  <c r="A2954" i="73"/>
  <c r="B2955" i="73"/>
  <c r="C2977" i="73"/>
  <c r="E2976" i="73"/>
  <c r="G2953" i="73"/>
  <c r="H2953" i="73" s="1"/>
  <c r="I2953" i="73"/>
  <c r="D2977" i="73" l="1"/>
  <c r="F2976" i="73"/>
  <c r="C2978" i="73"/>
  <c r="E2977" i="73"/>
  <c r="A2955" i="73"/>
  <c r="B2956" i="73"/>
  <c r="G2954" i="73"/>
  <c r="H2954" i="73" s="1"/>
  <c r="I2954" i="73"/>
  <c r="F2977" i="73" l="1"/>
  <c r="D2978" i="73"/>
  <c r="G2955" i="73"/>
  <c r="H2955" i="73" s="1"/>
  <c r="I2955" i="73"/>
  <c r="C2979" i="73"/>
  <c r="E2978" i="73"/>
  <c r="A2956" i="73"/>
  <c r="B2957" i="73"/>
  <c r="F2978" i="73" l="1"/>
  <c r="D2979" i="73"/>
  <c r="C2980" i="73"/>
  <c r="E2979" i="73"/>
  <c r="G2956" i="73"/>
  <c r="H2956" i="73" s="1"/>
  <c r="I2956" i="73"/>
  <c r="A2957" i="73"/>
  <c r="B2958" i="73"/>
  <c r="F2979" i="73" l="1"/>
  <c r="D2980" i="73"/>
  <c r="A2958" i="73"/>
  <c r="B2959" i="73"/>
  <c r="G2957" i="73"/>
  <c r="H2957" i="73" s="1"/>
  <c r="I2957" i="73"/>
  <c r="C2981" i="73"/>
  <c r="E2980" i="73"/>
  <c r="F2980" i="73" l="1"/>
  <c r="D2981" i="73"/>
  <c r="C2982" i="73"/>
  <c r="E2981" i="73"/>
  <c r="A2959" i="73"/>
  <c r="B2960" i="73"/>
  <c r="G2958" i="73"/>
  <c r="H2958" i="73" s="1"/>
  <c r="I2958" i="73"/>
  <c r="F2981" i="73" l="1"/>
  <c r="D2982" i="73"/>
  <c r="G2959" i="73"/>
  <c r="H2959" i="73" s="1"/>
  <c r="I2959" i="73"/>
  <c r="C2983" i="73"/>
  <c r="E2982" i="73"/>
  <c r="A2960" i="73"/>
  <c r="B2961" i="73"/>
  <c r="F2982" i="73" l="1"/>
  <c r="D2983" i="73"/>
  <c r="G2960" i="73"/>
  <c r="H2960" i="73" s="1"/>
  <c r="I2960" i="73"/>
  <c r="C2984" i="73"/>
  <c r="E2983" i="73"/>
  <c r="A2961" i="73"/>
  <c r="B2962" i="73"/>
  <c r="F2983" i="73" l="1"/>
  <c r="D2984" i="73"/>
  <c r="G2961" i="73"/>
  <c r="H2961" i="73" s="1"/>
  <c r="I2961" i="73"/>
  <c r="C2985" i="73"/>
  <c r="E2984" i="73"/>
  <c r="A2962" i="73"/>
  <c r="B2963" i="73"/>
  <c r="D2985" i="73" l="1"/>
  <c r="F2984" i="73"/>
  <c r="G2962" i="73"/>
  <c r="H2962" i="73" s="1"/>
  <c r="I2962" i="73"/>
  <c r="C2986" i="73"/>
  <c r="E2985" i="73"/>
  <c r="A2963" i="73"/>
  <c r="B2964" i="73"/>
  <c r="F2985" i="73" l="1"/>
  <c r="D2986" i="73"/>
  <c r="C2987" i="73"/>
  <c r="E2986" i="73"/>
  <c r="G2963" i="73"/>
  <c r="H2963" i="73" s="1"/>
  <c r="I2963" i="73"/>
  <c r="A2964" i="73"/>
  <c r="B2965" i="73"/>
  <c r="F2986" i="73" l="1"/>
  <c r="D2987" i="73"/>
  <c r="G2964" i="73"/>
  <c r="H2964" i="73" s="1"/>
  <c r="I2964" i="73"/>
  <c r="C2988" i="73"/>
  <c r="E2987" i="73"/>
  <c r="A2965" i="73"/>
  <c r="B2966" i="73"/>
  <c r="F2987" i="73" l="1"/>
  <c r="D2988" i="73"/>
  <c r="G2965" i="73"/>
  <c r="H2965" i="73" s="1"/>
  <c r="I2965" i="73"/>
  <c r="C2989" i="73"/>
  <c r="E2988" i="73"/>
  <c r="A2966" i="73"/>
  <c r="B2967" i="73"/>
  <c r="F2988" i="73" l="1"/>
  <c r="D2989" i="73"/>
  <c r="G2966" i="73"/>
  <c r="H2966" i="73" s="1"/>
  <c r="I2966" i="73"/>
  <c r="C2990" i="73"/>
  <c r="E2989" i="73"/>
  <c r="A2967" i="73"/>
  <c r="B2968" i="73"/>
  <c r="F2989" i="73" l="1"/>
  <c r="D2990" i="73"/>
  <c r="G2967" i="73"/>
  <c r="H2967" i="73" s="1"/>
  <c r="I2967" i="73"/>
  <c r="C2991" i="73"/>
  <c r="E2990" i="73"/>
  <c r="A2968" i="73"/>
  <c r="B2969" i="73"/>
  <c r="F2990" i="73" l="1"/>
  <c r="D2991" i="73"/>
  <c r="G2968" i="73"/>
  <c r="H2968" i="73" s="1"/>
  <c r="I2968" i="73"/>
  <c r="C2992" i="73"/>
  <c r="E2991" i="73"/>
  <c r="A2969" i="73"/>
  <c r="B2970" i="73"/>
  <c r="F2991" i="73" l="1"/>
  <c r="D2992" i="73"/>
  <c r="G2969" i="73"/>
  <c r="H2969" i="73" s="1"/>
  <c r="I2969" i="73"/>
  <c r="C2993" i="73"/>
  <c r="E2992" i="73"/>
  <c r="A2970" i="73"/>
  <c r="B2971" i="73"/>
  <c r="F2992" i="73" l="1"/>
  <c r="D2993" i="73"/>
  <c r="G2970" i="73"/>
  <c r="H2970" i="73" s="1"/>
  <c r="I2970" i="73"/>
  <c r="C2994" i="73"/>
  <c r="E2993" i="73"/>
  <c r="A2971" i="73"/>
  <c r="B2972" i="73"/>
  <c r="F2993" i="73" l="1"/>
  <c r="D2994" i="73"/>
  <c r="G2971" i="73"/>
  <c r="H2971" i="73" s="1"/>
  <c r="I2971" i="73"/>
  <c r="C2995" i="73"/>
  <c r="E2994" i="73"/>
  <c r="A2972" i="73"/>
  <c r="B2973" i="73"/>
  <c r="F2994" i="73" l="1"/>
  <c r="D2995" i="73"/>
  <c r="G2972" i="73"/>
  <c r="H2972" i="73" s="1"/>
  <c r="I2972" i="73"/>
  <c r="C2996" i="73"/>
  <c r="E2995" i="73"/>
  <c r="A2973" i="73"/>
  <c r="B2974" i="73"/>
  <c r="F2995" i="73" l="1"/>
  <c r="D2996" i="73"/>
  <c r="G2973" i="73"/>
  <c r="H2973" i="73" s="1"/>
  <c r="I2973" i="73"/>
  <c r="C2997" i="73"/>
  <c r="E2996" i="73"/>
  <c r="A2974" i="73"/>
  <c r="B2975" i="73"/>
  <c r="F2996" i="73" l="1"/>
  <c r="D2997" i="73"/>
  <c r="G2974" i="73"/>
  <c r="H2974" i="73" s="1"/>
  <c r="I2974" i="73"/>
  <c r="C2998" i="73"/>
  <c r="E2997" i="73"/>
  <c r="A2975" i="73"/>
  <c r="B2976" i="73"/>
  <c r="F2997" i="73" l="1"/>
  <c r="D2998" i="73"/>
  <c r="G2975" i="73"/>
  <c r="H2975" i="73" s="1"/>
  <c r="I2975" i="73"/>
  <c r="C2999" i="73"/>
  <c r="E2998" i="73"/>
  <c r="A2976" i="73"/>
  <c r="B2977" i="73"/>
  <c r="F2998" i="73" l="1"/>
  <c r="D2999" i="73"/>
  <c r="C3000" i="73"/>
  <c r="E2999" i="73"/>
  <c r="G2976" i="73"/>
  <c r="H2976" i="73" s="1"/>
  <c r="I2976" i="73"/>
  <c r="A2977" i="73"/>
  <c r="B2978" i="73"/>
  <c r="F2999" i="73" l="1"/>
  <c r="D3000" i="73"/>
  <c r="G2977" i="73"/>
  <c r="H2977" i="73" s="1"/>
  <c r="I2977" i="73"/>
  <c r="C3001" i="73"/>
  <c r="E3000" i="73"/>
  <c r="A2978" i="73"/>
  <c r="B2979" i="73"/>
  <c r="F3000" i="73" l="1"/>
  <c r="D3001" i="73"/>
  <c r="G2978" i="73"/>
  <c r="H2978" i="73" s="1"/>
  <c r="I2978" i="73"/>
  <c r="C3002" i="73"/>
  <c r="E3001" i="73"/>
  <c r="A2979" i="73"/>
  <c r="B2980" i="73"/>
  <c r="F3001" i="73" l="1"/>
  <c r="D3002" i="73"/>
  <c r="G2979" i="73"/>
  <c r="H2979" i="73" s="1"/>
  <c r="I2979" i="73"/>
  <c r="C3003" i="73"/>
  <c r="E3002" i="73"/>
  <c r="A2980" i="73"/>
  <c r="B2981" i="73"/>
  <c r="F3002" i="73" l="1"/>
  <c r="D3003" i="73"/>
  <c r="G2980" i="73"/>
  <c r="H2980" i="73" s="1"/>
  <c r="I2980" i="73"/>
  <c r="C3004" i="73"/>
  <c r="E3003" i="73"/>
  <c r="A2981" i="73"/>
  <c r="B2982" i="73"/>
  <c r="F3003" i="73" l="1"/>
  <c r="D3004" i="73"/>
  <c r="C3005" i="73"/>
  <c r="E3004" i="73"/>
  <c r="G2981" i="73"/>
  <c r="H2981" i="73" s="1"/>
  <c r="I2981" i="73"/>
  <c r="A2982" i="73"/>
  <c r="B2983" i="73"/>
  <c r="F3004" i="73" l="1"/>
  <c r="D3005" i="73"/>
  <c r="G2982" i="73"/>
  <c r="H2982" i="73" s="1"/>
  <c r="I2982" i="73"/>
  <c r="C3006" i="73"/>
  <c r="E3005" i="73"/>
  <c r="A2983" i="73"/>
  <c r="B2984" i="73"/>
  <c r="F3005" i="73" l="1"/>
  <c r="D3006" i="73"/>
  <c r="G2983" i="73"/>
  <c r="H2983" i="73" s="1"/>
  <c r="I2983" i="73"/>
  <c r="C3007" i="73"/>
  <c r="E3006" i="73"/>
  <c r="A2984" i="73"/>
  <c r="B2985" i="73"/>
  <c r="F3006" i="73" l="1"/>
  <c r="D3007" i="73"/>
  <c r="C3008" i="73"/>
  <c r="E3007" i="73"/>
  <c r="G2984" i="73"/>
  <c r="H2984" i="73" s="1"/>
  <c r="I2984" i="73"/>
  <c r="A2985" i="73"/>
  <c r="B2986" i="73"/>
  <c r="F3007" i="73" l="1"/>
  <c r="D3008" i="73"/>
  <c r="G2985" i="73"/>
  <c r="H2985" i="73" s="1"/>
  <c r="I2985" i="73"/>
  <c r="C3009" i="73"/>
  <c r="E3008" i="73"/>
  <c r="A2986" i="73"/>
  <c r="B2987" i="73"/>
  <c r="D3009" i="73" l="1"/>
  <c r="F3008" i="73"/>
  <c r="G2986" i="73"/>
  <c r="H2986" i="73" s="1"/>
  <c r="I2986" i="73"/>
  <c r="C3010" i="73"/>
  <c r="E3009" i="73"/>
  <c r="A2987" i="73"/>
  <c r="B2988" i="73"/>
  <c r="F3009" i="73" l="1"/>
  <c r="D3010" i="73"/>
  <c r="G2987" i="73"/>
  <c r="H2987" i="73" s="1"/>
  <c r="I2987" i="73"/>
  <c r="C3011" i="73"/>
  <c r="E3010" i="73"/>
  <c r="A2988" i="73"/>
  <c r="B2989" i="73"/>
  <c r="F3010" i="73" l="1"/>
  <c r="D3011" i="73"/>
  <c r="C3012" i="73"/>
  <c r="E3011" i="73"/>
  <c r="G2988" i="73"/>
  <c r="H2988" i="73" s="1"/>
  <c r="I2988" i="73"/>
  <c r="A2989" i="73"/>
  <c r="B2990" i="73"/>
  <c r="F3011" i="73" l="1"/>
  <c r="D3012" i="73"/>
  <c r="G2989" i="73"/>
  <c r="H2989" i="73" s="1"/>
  <c r="I2989" i="73"/>
  <c r="C3013" i="73"/>
  <c r="E3012" i="73"/>
  <c r="A2990" i="73"/>
  <c r="B2991" i="73"/>
  <c r="F3012" i="73" l="1"/>
  <c r="D3013" i="73"/>
  <c r="G2990" i="73"/>
  <c r="H2990" i="73" s="1"/>
  <c r="I2990" i="73"/>
  <c r="C3014" i="73"/>
  <c r="E3013" i="73"/>
  <c r="A2991" i="73"/>
  <c r="B2992" i="73"/>
  <c r="F3013" i="73" l="1"/>
  <c r="D3014" i="73"/>
  <c r="G2991" i="73"/>
  <c r="H2991" i="73" s="1"/>
  <c r="I2991" i="73"/>
  <c r="C3015" i="73"/>
  <c r="E3014" i="73"/>
  <c r="A2992" i="73"/>
  <c r="B2993" i="73"/>
  <c r="F3014" i="73" l="1"/>
  <c r="D3015" i="73"/>
  <c r="G2992" i="73"/>
  <c r="H2992" i="73" s="1"/>
  <c r="I2992" i="73"/>
  <c r="C3016" i="73"/>
  <c r="E3015" i="73"/>
  <c r="A2993" i="73"/>
  <c r="B2994" i="73"/>
  <c r="F3015" i="73" l="1"/>
  <c r="D3016" i="73"/>
  <c r="C3017" i="73"/>
  <c r="E3016" i="73"/>
  <c r="G2993" i="73"/>
  <c r="H2993" i="73" s="1"/>
  <c r="I2993" i="73"/>
  <c r="A2994" i="73"/>
  <c r="B2995" i="73"/>
  <c r="D3017" i="73" l="1"/>
  <c r="F3016" i="73"/>
  <c r="G2994" i="73"/>
  <c r="H2994" i="73" s="1"/>
  <c r="I2994" i="73"/>
  <c r="C3018" i="73"/>
  <c r="E3017" i="73"/>
  <c r="A2995" i="73"/>
  <c r="B2996" i="73"/>
  <c r="F3017" i="73" l="1"/>
  <c r="D3018" i="73"/>
  <c r="G2995" i="73"/>
  <c r="H2995" i="73" s="1"/>
  <c r="I2995" i="73"/>
  <c r="C3019" i="73"/>
  <c r="E3018" i="73"/>
  <c r="A2996" i="73"/>
  <c r="B2997" i="73"/>
  <c r="F3018" i="73" l="1"/>
  <c r="D3019" i="73"/>
  <c r="G2996" i="73"/>
  <c r="H2996" i="73" s="1"/>
  <c r="I2996" i="73"/>
  <c r="C3020" i="73"/>
  <c r="E3019" i="73"/>
  <c r="A2997" i="73"/>
  <c r="B2998" i="73"/>
  <c r="F3019" i="73" l="1"/>
  <c r="D3020" i="73"/>
  <c r="C3021" i="73"/>
  <c r="E3020" i="73"/>
  <c r="G2997" i="73"/>
  <c r="H2997" i="73" s="1"/>
  <c r="I2997" i="73"/>
  <c r="A2998" i="73"/>
  <c r="B2999" i="73"/>
  <c r="F3020" i="73" l="1"/>
  <c r="D3021" i="73"/>
  <c r="G2998" i="73"/>
  <c r="H2998" i="73" s="1"/>
  <c r="I2998" i="73"/>
  <c r="C3022" i="73"/>
  <c r="E3021" i="73"/>
  <c r="A2999" i="73"/>
  <c r="B3000" i="73"/>
  <c r="F3021" i="73" l="1"/>
  <c r="D3022" i="73"/>
  <c r="C3023" i="73"/>
  <c r="E3022" i="73"/>
  <c r="G2999" i="73"/>
  <c r="H2999" i="73" s="1"/>
  <c r="I2999" i="73"/>
  <c r="A3000" i="73"/>
  <c r="B3001" i="73"/>
  <c r="F3022" i="73" l="1"/>
  <c r="D3023" i="73"/>
  <c r="G3000" i="73"/>
  <c r="H3000" i="73" s="1"/>
  <c r="I3000" i="73"/>
  <c r="C3024" i="73"/>
  <c r="E3023" i="73"/>
  <c r="A3001" i="73"/>
  <c r="B3002" i="73"/>
  <c r="F3023" i="73" l="1"/>
  <c r="D3024" i="73"/>
  <c r="G3001" i="73"/>
  <c r="H3001" i="73" s="1"/>
  <c r="I3001" i="73"/>
  <c r="C3025" i="73"/>
  <c r="E3024" i="73"/>
  <c r="A3002" i="73"/>
  <c r="B3003" i="73"/>
  <c r="F3024" i="73" l="1"/>
  <c r="D3025" i="73"/>
  <c r="C3026" i="73"/>
  <c r="E3025" i="73"/>
  <c r="G3002" i="73"/>
  <c r="H3002" i="73" s="1"/>
  <c r="I3002" i="73"/>
  <c r="A3003" i="73"/>
  <c r="B3004" i="73"/>
  <c r="F3025" i="73" l="1"/>
  <c r="D3026" i="73"/>
  <c r="G3003" i="73"/>
  <c r="H3003" i="73" s="1"/>
  <c r="I3003" i="73"/>
  <c r="C3027" i="73"/>
  <c r="E3026" i="73"/>
  <c r="A3004" i="73"/>
  <c r="B3005" i="73"/>
  <c r="F3026" i="73" l="1"/>
  <c r="D3027" i="73"/>
  <c r="G3004" i="73"/>
  <c r="H3004" i="73" s="1"/>
  <c r="I3004" i="73"/>
  <c r="C3028" i="73"/>
  <c r="E3027" i="73"/>
  <c r="A3005" i="73"/>
  <c r="B3006" i="73"/>
  <c r="F3027" i="73" l="1"/>
  <c r="D3028" i="73"/>
  <c r="C3029" i="73"/>
  <c r="E3028" i="73"/>
  <c r="G3005" i="73"/>
  <c r="H3005" i="73" s="1"/>
  <c r="I3005" i="73"/>
  <c r="A3006" i="73"/>
  <c r="B3007" i="73"/>
  <c r="F3028" i="73" l="1"/>
  <c r="D3029" i="73"/>
  <c r="G3006" i="73"/>
  <c r="H3006" i="73" s="1"/>
  <c r="I3006" i="73"/>
  <c r="C3030" i="73"/>
  <c r="E3029" i="73"/>
  <c r="A3007" i="73"/>
  <c r="B3008" i="73"/>
  <c r="F3029" i="73" l="1"/>
  <c r="D3030" i="73"/>
  <c r="G3007" i="73"/>
  <c r="H3007" i="73" s="1"/>
  <c r="I3007" i="73"/>
  <c r="C3031" i="73"/>
  <c r="E3030" i="73"/>
  <c r="A3008" i="73"/>
  <c r="B3009" i="73"/>
  <c r="F3030" i="73" l="1"/>
  <c r="D3031" i="73"/>
  <c r="G3008" i="73"/>
  <c r="H3008" i="73" s="1"/>
  <c r="I3008" i="73"/>
  <c r="C3032" i="73"/>
  <c r="E3031" i="73"/>
  <c r="A3009" i="73"/>
  <c r="B3010" i="73"/>
  <c r="F3031" i="73" l="1"/>
  <c r="D3032" i="73"/>
  <c r="G3009" i="73"/>
  <c r="H3009" i="73" s="1"/>
  <c r="I3009" i="73"/>
  <c r="C3033" i="73"/>
  <c r="E3032" i="73"/>
  <c r="A3010" i="73"/>
  <c r="B3011" i="73"/>
  <c r="F3032" i="73" l="1"/>
  <c r="D3033" i="73"/>
  <c r="C3034" i="73"/>
  <c r="E3033" i="73"/>
  <c r="G3010" i="73"/>
  <c r="H3010" i="73" s="1"/>
  <c r="I3010" i="73"/>
  <c r="A3011" i="73"/>
  <c r="B3012" i="73"/>
  <c r="F3033" i="73" l="1"/>
  <c r="D3034" i="73"/>
  <c r="G3011" i="73"/>
  <c r="H3011" i="73" s="1"/>
  <c r="I3011" i="73"/>
  <c r="C3035" i="73"/>
  <c r="E3034" i="73"/>
  <c r="A3012" i="73"/>
  <c r="B3013" i="73"/>
  <c r="F3034" i="73" l="1"/>
  <c r="D3035" i="73"/>
  <c r="G3012" i="73"/>
  <c r="H3012" i="73" s="1"/>
  <c r="I3012" i="73"/>
  <c r="C3036" i="73"/>
  <c r="E3035" i="73"/>
  <c r="A3013" i="73"/>
  <c r="B3014" i="73"/>
  <c r="F3035" i="73" l="1"/>
  <c r="D3036" i="73"/>
  <c r="C3037" i="73"/>
  <c r="E3036" i="73"/>
  <c r="G3013" i="73"/>
  <c r="H3013" i="73" s="1"/>
  <c r="I3013" i="73"/>
  <c r="A3014" i="73"/>
  <c r="B3015" i="73"/>
  <c r="F3036" i="73" l="1"/>
  <c r="D3037" i="73"/>
  <c r="A3015" i="73"/>
  <c r="B3016" i="73"/>
  <c r="G3014" i="73"/>
  <c r="H3014" i="73" s="1"/>
  <c r="I3014" i="73"/>
  <c r="C3038" i="73"/>
  <c r="E3037" i="73"/>
  <c r="F3037" i="73" l="1"/>
  <c r="D3038" i="73"/>
  <c r="C3039" i="73"/>
  <c r="E3038" i="73"/>
  <c r="A3016" i="73"/>
  <c r="B3017" i="73"/>
  <c r="G3015" i="73"/>
  <c r="H3015" i="73" s="1"/>
  <c r="I3015" i="73"/>
  <c r="F3038" i="73" l="1"/>
  <c r="D3039" i="73"/>
  <c r="G3016" i="73"/>
  <c r="H3016" i="73" s="1"/>
  <c r="I3016" i="73"/>
  <c r="C3040" i="73"/>
  <c r="E3039" i="73"/>
  <c r="A3017" i="73"/>
  <c r="B3018" i="73"/>
  <c r="F3039" i="73" l="1"/>
  <c r="D3040" i="73"/>
  <c r="G3017" i="73"/>
  <c r="H3017" i="73" s="1"/>
  <c r="I3017" i="73"/>
  <c r="C3041" i="73"/>
  <c r="E3040" i="73"/>
  <c r="A3018" i="73"/>
  <c r="B3019" i="73"/>
  <c r="D3041" i="73" l="1"/>
  <c r="F3040" i="73"/>
  <c r="G3018" i="73"/>
  <c r="H3018" i="73" s="1"/>
  <c r="I3018" i="73"/>
  <c r="C3042" i="73"/>
  <c r="E3041" i="73"/>
  <c r="A3019" i="73"/>
  <c r="B3020" i="73"/>
  <c r="F3041" i="73" l="1"/>
  <c r="D3042" i="73"/>
  <c r="C3043" i="73"/>
  <c r="E3042" i="73"/>
  <c r="G3019" i="73"/>
  <c r="H3019" i="73" s="1"/>
  <c r="I3019" i="73"/>
  <c r="A3020" i="73"/>
  <c r="B3021" i="73"/>
  <c r="F3042" i="73" l="1"/>
  <c r="D3043" i="73"/>
  <c r="A3021" i="73"/>
  <c r="B3022" i="73"/>
  <c r="G3020" i="73"/>
  <c r="H3020" i="73" s="1"/>
  <c r="I3020" i="73"/>
  <c r="C3044" i="73"/>
  <c r="E3043" i="73"/>
  <c r="F3043" i="73" l="1"/>
  <c r="D3044" i="73"/>
  <c r="C3045" i="73"/>
  <c r="E3044" i="73"/>
  <c r="A3022" i="73"/>
  <c r="B3023" i="73"/>
  <c r="G3021" i="73"/>
  <c r="H3021" i="73" s="1"/>
  <c r="I3021" i="73"/>
  <c r="F3044" i="73" l="1"/>
  <c r="D3045" i="73"/>
  <c r="G3022" i="73"/>
  <c r="H3022" i="73" s="1"/>
  <c r="I3022" i="73"/>
  <c r="C3046" i="73"/>
  <c r="E3045" i="73"/>
  <c r="A3023" i="73"/>
  <c r="B3024" i="73"/>
  <c r="F3045" i="73" l="1"/>
  <c r="D3046" i="73"/>
  <c r="G3023" i="73"/>
  <c r="H3023" i="73" s="1"/>
  <c r="I3023" i="73"/>
  <c r="C3047" i="73"/>
  <c r="E3046" i="73"/>
  <c r="A3024" i="73"/>
  <c r="B3025" i="73"/>
  <c r="F3046" i="73" l="1"/>
  <c r="D3047" i="73"/>
  <c r="G3024" i="73"/>
  <c r="H3024" i="73" s="1"/>
  <c r="I3024" i="73"/>
  <c r="C3048" i="73"/>
  <c r="E3047" i="73"/>
  <c r="A3025" i="73"/>
  <c r="B3026" i="73"/>
  <c r="F3047" i="73" l="1"/>
  <c r="D3048" i="73"/>
  <c r="C3049" i="73"/>
  <c r="E3048" i="73"/>
  <c r="G3025" i="73"/>
  <c r="H3025" i="73" s="1"/>
  <c r="I3025" i="73"/>
  <c r="A3026" i="73"/>
  <c r="B3027" i="73"/>
  <c r="D3049" i="73" l="1"/>
  <c r="F3048" i="73"/>
  <c r="A3027" i="73"/>
  <c r="B3028" i="73"/>
  <c r="G3026" i="73"/>
  <c r="H3026" i="73" s="1"/>
  <c r="I3026" i="73"/>
  <c r="C3050" i="73"/>
  <c r="E3049" i="73"/>
  <c r="F3049" i="73" l="1"/>
  <c r="D3050" i="73"/>
  <c r="C3051" i="73"/>
  <c r="E3050" i="73"/>
  <c r="A3028" i="73"/>
  <c r="B3029" i="73"/>
  <c r="G3027" i="73"/>
  <c r="H3027" i="73" s="1"/>
  <c r="I3027" i="73"/>
  <c r="F3050" i="73" l="1"/>
  <c r="D3051" i="73"/>
  <c r="G3028" i="73"/>
  <c r="H3028" i="73" s="1"/>
  <c r="I3028" i="73"/>
  <c r="C3052" i="73"/>
  <c r="E3051" i="73"/>
  <c r="A3029" i="73"/>
  <c r="B3030" i="73"/>
  <c r="F3051" i="73" l="1"/>
  <c r="D3052" i="73"/>
  <c r="G3029" i="73"/>
  <c r="H3029" i="73" s="1"/>
  <c r="I3029" i="73"/>
  <c r="C3053" i="73"/>
  <c r="E3052" i="73"/>
  <c r="A3030" i="73"/>
  <c r="B3031" i="73"/>
  <c r="F3052" i="73" l="1"/>
  <c r="D3053" i="73"/>
  <c r="G3030" i="73"/>
  <c r="H3030" i="73" s="1"/>
  <c r="I3030" i="73"/>
  <c r="C3054" i="73"/>
  <c r="E3053" i="73"/>
  <c r="A3031" i="73"/>
  <c r="B3032" i="73"/>
  <c r="F3053" i="73" l="1"/>
  <c r="D3054" i="73"/>
  <c r="C3055" i="73"/>
  <c r="E3054" i="73"/>
  <c r="G3031" i="73"/>
  <c r="H3031" i="73" s="1"/>
  <c r="I3031" i="73"/>
  <c r="A3032" i="73"/>
  <c r="B3033" i="73"/>
  <c r="F3054" i="73" l="1"/>
  <c r="D3055" i="73"/>
  <c r="A3033" i="73"/>
  <c r="B3034" i="73"/>
  <c r="G3032" i="73"/>
  <c r="H3032" i="73" s="1"/>
  <c r="I3032" i="73"/>
  <c r="C3056" i="73"/>
  <c r="E3055" i="73"/>
  <c r="F3055" i="73" l="1"/>
  <c r="D3056" i="73"/>
  <c r="C3057" i="73"/>
  <c r="E3056" i="73"/>
  <c r="A3034" i="73"/>
  <c r="B3035" i="73"/>
  <c r="G3033" i="73"/>
  <c r="H3033" i="73" s="1"/>
  <c r="I3033" i="73"/>
  <c r="F3056" i="73" l="1"/>
  <c r="D3057" i="73"/>
  <c r="G3034" i="73"/>
  <c r="H3034" i="73" s="1"/>
  <c r="I3034" i="73"/>
  <c r="C3058" i="73"/>
  <c r="E3057" i="73"/>
  <c r="A3035" i="73"/>
  <c r="B3036" i="73"/>
  <c r="F3057" i="73" l="1"/>
  <c r="D3058" i="73"/>
  <c r="G3035" i="73"/>
  <c r="H3035" i="73" s="1"/>
  <c r="I3035" i="73"/>
  <c r="C3059" i="73"/>
  <c r="E3058" i="73"/>
  <c r="A3036" i="73"/>
  <c r="B3037" i="73"/>
  <c r="F3058" i="73" l="1"/>
  <c r="D3059" i="73"/>
  <c r="G3036" i="73"/>
  <c r="H3036" i="73" s="1"/>
  <c r="I3036" i="73"/>
  <c r="C3060" i="73"/>
  <c r="E3059" i="73"/>
  <c r="A3037" i="73"/>
  <c r="B3038" i="73"/>
  <c r="F3059" i="73" l="1"/>
  <c r="D3060" i="73"/>
  <c r="C3061" i="73"/>
  <c r="E3060" i="73"/>
  <c r="G3037" i="73"/>
  <c r="H3037" i="73" s="1"/>
  <c r="I3037" i="73"/>
  <c r="A3038" i="73"/>
  <c r="B3039" i="73"/>
  <c r="F3060" i="73" l="1"/>
  <c r="D3061" i="73"/>
  <c r="G3038" i="73"/>
  <c r="H3038" i="73" s="1"/>
  <c r="I3038" i="73"/>
  <c r="C3062" i="73"/>
  <c r="E3061" i="73"/>
  <c r="A3039" i="73"/>
  <c r="B3040" i="73"/>
  <c r="F3061" i="73" l="1"/>
  <c r="D3062" i="73"/>
  <c r="G3039" i="73"/>
  <c r="H3039" i="73" s="1"/>
  <c r="I3039" i="73"/>
  <c r="C3063" i="73"/>
  <c r="E3062" i="73"/>
  <c r="A3040" i="73"/>
  <c r="B3041" i="73"/>
  <c r="F3062" i="73" l="1"/>
  <c r="D3063" i="73"/>
  <c r="C3064" i="73"/>
  <c r="E3063" i="73"/>
  <c r="G3040" i="73"/>
  <c r="H3040" i="73" s="1"/>
  <c r="I3040" i="73"/>
  <c r="A3041" i="73"/>
  <c r="B3042" i="73"/>
  <c r="F3063" i="73" l="1"/>
  <c r="D3064" i="73"/>
  <c r="G3041" i="73"/>
  <c r="H3041" i="73" s="1"/>
  <c r="I3041" i="73"/>
  <c r="C3065" i="73"/>
  <c r="E3064" i="73"/>
  <c r="A3042" i="73"/>
  <c r="B3043" i="73"/>
  <c r="F3064" i="73" l="1"/>
  <c r="D3065" i="73"/>
  <c r="G3042" i="73"/>
  <c r="H3042" i="73" s="1"/>
  <c r="I3042" i="73"/>
  <c r="C3066" i="73"/>
  <c r="E3065" i="73"/>
  <c r="A3043" i="73"/>
  <c r="B3044" i="73"/>
  <c r="F3065" i="73" l="1"/>
  <c r="D3066" i="73"/>
  <c r="G3043" i="73"/>
  <c r="H3043" i="73" s="1"/>
  <c r="I3043" i="73"/>
  <c r="C3067" i="73"/>
  <c r="E3066" i="73"/>
  <c r="A3044" i="73"/>
  <c r="B3045" i="73"/>
  <c r="F3066" i="73" l="1"/>
  <c r="D3067" i="73"/>
  <c r="C3068" i="73"/>
  <c r="E3067" i="73"/>
  <c r="G3044" i="73"/>
  <c r="H3044" i="73" s="1"/>
  <c r="I3044" i="73"/>
  <c r="A3045" i="73"/>
  <c r="B3046" i="73"/>
  <c r="F3067" i="73" l="1"/>
  <c r="D3068" i="73"/>
  <c r="G3045" i="73"/>
  <c r="H3045" i="73" s="1"/>
  <c r="I3045" i="73"/>
  <c r="C3069" i="73"/>
  <c r="E3068" i="73"/>
  <c r="A3046" i="73"/>
  <c r="B3047" i="73"/>
  <c r="F3068" i="73" l="1"/>
  <c r="D3069" i="73"/>
  <c r="G3046" i="73"/>
  <c r="H3046" i="73" s="1"/>
  <c r="I3046" i="73"/>
  <c r="C3070" i="73"/>
  <c r="E3069" i="73"/>
  <c r="A3047" i="73"/>
  <c r="B3048" i="73"/>
  <c r="F3069" i="73" l="1"/>
  <c r="D3070" i="73"/>
  <c r="G3047" i="73"/>
  <c r="H3047" i="73" s="1"/>
  <c r="I3047" i="73"/>
  <c r="C3071" i="73"/>
  <c r="E3070" i="73"/>
  <c r="A3048" i="73"/>
  <c r="B3049" i="73"/>
  <c r="F3070" i="73" l="1"/>
  <c r="D3071" i="73"/>
  <c r="G3048" i="73"/>
  <c r="H3048" i="73" s="1"/>
  <c r="I3048" i="73"/>
  <c r="C3072" i="73"/>
  <c r="E3071" i="73"/>
  <c r="A3049" i="73"/>
  <c r="B3050" i="73"/>
  <c r="F3071" i="73" l="1"/>
  <c r="D3072" i="73"/>
  <c r="G3049" i="73"/>
  <c r="H3049" i="73" s="1"/>
  <c r="I3049" i="73"/>
  <c r="C3073" i="73"/>
  <c r="E3072" i="73"/>
  <c r="A3050" i="73"/>
  <c r="B3051" i="73"/>
  <c r="D3073" i="73" l="1"/>
  <c r="F3072" i="73"/>
  <c r="C3074" i="73"/>
  <c r="E3073" i="73"/>
  <c r="G3050" i="73"/>
  <c r="H3050" i="73" s="1"/>
  <c r="I3050" i="73"/>
  <c r="A3051" i="73"/>
  <c r="B3052" i="73"/>
  <c r="F3073" i="73" l="1"/>
  <c r="D3074" i="73"/>
  <c r="A3052" i="73"/>
  <c r="B3053" i="73"/>
  <c r="G3051" i="73"/>
  <c r="H3051" i="73" s="1"/>
  <c r="I3051" i="73"/>
  <c r="C3075" i="73"/>
  <c r="E3074" i="73"/>
  <c r="F3074" i="73" l="1"/>
  <c r="D3075" i="73"/>
  <c r="C3076" i="73"/>
  <c r="E3075" i="73"/>
  <c r="A3053" i="73"/>
  <c r="B3054" i="73"/>
  <c r="G3052" i="73"/>
  <c r="H3052" i="73" s="1"/>
  <c r="I3052" i="73"/>
  <c r="F3075" i="73" l="1"/>
  <c r="D3076" i="73"/>
  <c r="G3053" i="73"/>
  <c r="H3053" i="73" s="1"/>
  <c r="I3053" i="73"/>
  <c r="C3077" i="73"/>
  <c r="E3076" i="73"/>
  <c r="A3054" i="73"/>
  <c r="B3055" i="73"/>
  <c r="F3076" i="73" l="1"/>
  <c r="D3077" i="73"/>
  <c r="G3054" i="73"/>
  <c r="H3054" i="73" s="1"/>
  <c r="I3054" i="73"/>
  <c r="C3078" i="73"/>
  <c r="E3077" i="73"/>
  <c r="A3055" i="73"/>
  <c r="B3056" i="73"/>
  <c r="F3077" i="73" l="1"/>
  <c r="D3078" i="73"/>
  <c r="C3079" i="73"/>
  <c r="E3078" i="73"/>
  <c r="G3055" i="73"/>
  <c r="H3055" i="73" s="1"/>
  <c r="I3055" i="73"/>
  <c r="A3056" i="73"/>
  <c r="B3057" i="73"/>
  <c r="F3078" i="73" l="1"/>
  <c r="D3079" i="73"/>
  <c r="A3057" i="73"/>
  <c r="B3058" i="73"/>
  <c r="G3056" i="73"/>
  <c r="H3056" i="73" s="1"/>
  <c r="I3056" i="73"/>
  <c r="C3080" i="73"/>
  <c r="E3079" i="73"/>
  <c r="F3079" i="73" l="1"/>
  <c r="D3080" i="73"/>
  <c r="C3081" i="73"/>
  <c r="E3080" i="73"/>
  <c r="A3058" i="73"/>
  <c r="B3059" i="73"/>
  <c r="G3057" i="73"/>
  <c r="H3057" i="73" s="1"/>
  <c r="I3057" i="73"/>
  <c r="D3081" i="73" l="1"/>
  <c r="F3080" i="73"/>
  <c r="G3058" i="73"/>
  <c r="H3058" i="73" s="1"/>
  <c r="I3058" i="73"/>
  <c r="C3082" i="73"/>
  <c r="E3081" i="73"/>
  <c r="A3059" i="73"/>
  <c r="B3060" i="73"/>
  <c r="F3081" i="73" l="1"/>
  <c r="D3082" i="73"/>
  <c r="G3059" i="73"/>
  <c r="H3059" i="73" s="1"/>
  <c r="I3059" i="73"/>
  <c r="C3083" i="73"/>
  <c r="E3082" i="73"/>
  <c r="A3060" i="73"/>
  <c r="B3061" i="73"/>
  <c r="F3082" i="73" l="1"/>
  <c r="D3083" i="73"/>
  <c r="G3060" i="73"/>
  <c r="H3060" i="73" s="1"/>
  <c r="I3060" i="73"/>
  <c r="C3084" i="73"/>
  <c r="E3083" i="73"/>
  <c r="A3061" i="73"/>
  <c r="B3062" i="73"/>
  <c r="F3083" i="73" l="1"/>
  <c r="D3084" i="73"/>
  <c r="G3061" i="73"/>
  <c r="H3061" i="73" s="1"/>
  <c r="I3061" i="73"/>
  <c r="C3085" i="73"/>
  <c r="E3084" i="73"/>
  <c r="A3062" i="73"/>
  <c r="B3063" i="73"/>
  <c r="F3084" i="73" l="1"/>
  <c r="D3085" i="73"/>
  <c r="C3086" i="73"/>
  <c r="E3085" i="73"/>
  <c r="G3062" i="73"/>
  <c r="H3062" i="73" s="1"/>
  <c r="I3062" i="73"/>
  <c r="A3063" i="73"/>
  <c r="B3064" i="73"/>
  <c r="F3085" i="73" l="1"/>
  <c r="D3086" i="73"/>
  <c r="G3063" i="73"/>
  <c r="H3063" i="73" s="1"/>
  <c r="I3063" i="73"/>
  <c r="C3087" i="73"/>
  <c r="E3086" i="73"/>
  <c r="A3064" i="73"/>
  <c r="B3065" i="73"/>
  <c r="F3086" i="73" l="1"/>
  <c r="D3087" i="73"/>
  <c r="G3064" i="73"/>
  <c r="H3064" i="73" s="1"/>
  <c r="I3064" i="73"/>
  <c r="C3088" i="73"/>
  <c r="E3087" i="73"/>
  <c r="A3065" i="73"/>
  <c r="B3066" i="73"/>
  <c r="F3087" i="73" l="1"/>
  <c r="D3088" i="73"/>
  <c r="C3089" i="73"/>
  <c r="E3088" i="73"/>
  <c r="G3065" i="73"/>
  <c r="H3065" i="73" s="1"/>
  <c r="I3065" i="73"/>
  <c r="A3066" i="73"/>
  <c r="B3067" i="73"/>
  <c r="F3088" i="73" l="1"/>
  <c r="D3089" i="73"/>
  <c r="A3067" i="73"/>
  <c r="B3068" i="73"/>
  <c r="G3066" i="73"/>
  <c r="H3066" i="73" s="1"/>
  <c r="I3066" i="73"/>
  <c r="C3090" i="73"/>
  <c r="E3089" i="73"/>
  <c r="F3089" i="73" l="1"/>
  <c r="D3090" i="73"/>
  <c r="C3091" i="73"/>
  <c r="E3090" i="73"/>
  <c r="A3068" i="73"/>
  <c r="B3069" i="73"/>
  <c r="G3067" i="73"/>
  <c r="H3067" i="73" s="1"/>
  <c r="I3067" i="73"/>
  <c r="F3090" i="73" l="1"/>
  <c r="D3091" i="73"/>
  <c r="G3068" i="73"/>
  <c r="H3068" i="73" s="1"/>
  <c r="I3068" i="73"/>
  <c r="C3092" i="73"/>
  <c r="E3091" i="73"/>
  <c r="A3069" i="73"/>
  <c r="B3070" i="73"/>
  <c r="F3091" i="73" l="1"/>
  <c r="D3092" i="73"/>
  <c r="G3069" i="73"/>
  <c r="H3069" i="73" s="1"/>
  <c r="I3069" i="73"/>
  <c r="C3093" i="73"/>
  <c r="E3092" i="73"/>
  <c r="A3070" i="73"/>
  <c r="B3071" i="73"/>
  <c r="F3092" i="73" l="1"/>
  <c r="D3093" i="73"/>
  <c r="G3070" i="73"/>
  <c r="H3070" i="73" s="1"/>
  <c r="I3070" i="73"/>
  <c r="C3094" i="73"/>
  <c r="E3093" i="73"/>
  <c r="A3071" i="73"/>
  <c r="B3072" i="73"/>
  <c r="F3093" i="73" l="1"/>
  <c r="D3094" i="73"/>
  <c r="G3071" i="73"/>
  <c r="H3071" i="73" s="1"/>
  <c r="I3071" i="73"/>
  <c r="C3095" i="73"/>
  <c r="E3094" i="73"/>
  <c r="A3072" i="73"/>
  <c r="B3073" i="73"/>
  <c r="F3094" i="73" l="1"/>
  <c r="D3095" i="73"/>
  <c r="C3096" i="73"/>
  <c r="E3095" i="73"/>
  <c r="G3072" i="73"/>
  <c r="H3072" i="73" s="1"/>
  <c r="I3072" i="73"/>
  <c r="A3073" i="73"/>
  <c r="B3074" i="73"/>
  <c r="F3095" i="73" l="1"/>
  <c r="D3096" i="73"/>
  <c r="G3073" i="73"/>
  <c r="H3073" i="73" s="1"/>
  <c r="I3073" i="73"/>
  <c r="C3097" i="73"/>
  <c r="E3096" i="73"/>
  <c r="A3074" i="73"/>
  <c r="B3075" i="73"/>
  <c r="F3096" i="73" l="1"/>
  <c r="D3097" i="73"/>
  <c r="C3098" i="73"/>
  <c r="E3097" i="73"/>
  <c r="A3075" i="73"/>
  <c r="B3076" i="73"/>
  <c r="G3074" i="73"/>
  <c r="H3074" i="73" s="1"/>
  <c r="I3074" i="73"/>
  <c r="F3097" i="73" l="1"/>
  <c r="D3098" i="73"/>
  <c r="G3075" i="73"/>
  <c r="H3075" i="73" s="1"/>
  <c r="I3075" i="73"/>
  <c r="C3099" i="73"/>
  <c r="E3098" i="73"/>
  <c r="A3076" i="73"/>
  <c r="B3077" i="73"/>
  <c r="F3098" i="73" l="1"/>
  <c r="D3099" i="73"/>
  <c r="C3100" i="73"/>
  <c r="E3099" i="73"/>
  <c r="G3076" i="73"/>
  <c r="H3076" i="73" s="1"/>
  <c r="I3076" i="73"/>
  <c r="A3077" i="73"/>
  <c r="B3078" i="73"/>
  <c r="F3099" i="73" l="1"/>
  <c r="D3100" i="73"/>
  <c r="G3077" i="73"/>
  <c r="H3077" i="73" s="1"/>
  <c r="I3077" i="73"/>
  <c r="C3101" i="73"/>
  <c r="E3100" i="73"/>
  <c r="A3078" i="73"/>
  <c r="B3079" i="73"/>
  <c r="F3100" i="73" l="1"/>
  <c r="D3101" i="73"/>
  <c r="G3078" i="73"/>
  <c r="H3078" i="73" s="1"/>
  <c r="I3078" i="73"/>
  <c r="C3102" i="73"/>
  <c r="E3101" i="73"/>
  <c r="A3079" i="73"/>
  <c r="B3080" i="73"/>
  <c r="F3101" i="73" l="1"/>
  <c r="D3102" i="73"/>
  <c r="C3103" i="73"/>
  <c r="E3102" i="73"/>
  <c r="G3079" i="73"/>
  <c r="H3079" i="73" s="1"/>
  <c r="I3079" i="73"/>
  <c r="A3080" i="73"/>
  <c r="B3081" i="73"/>
  <c r="F3102" i="73" l="1"/>
  <c r="D3103" i="73"/>
  <c r="A3081" i="73"/>
  <c r="B3082" i="73"/>
  <c r="G3080" i="73"/>
  <c r="H3080" i="73" s="1"/>
  <c r="I3080" i="73"/>
  <c r="C3104" i="73"/>
  <c r="E3103" i="73"/>
  <c r="F3103" i="73" l="1"/>
  <c r="D3104" i="73"/>
  <c r="C3105" i="73"/>
  <c r="E3104" i="73"/>
  <c r="A3082" i="73"/>
  <c r="B3083" i="73"/>
  <c r="G3081" i="73"/>
  <c r="H3081" i="73" s="1"/>
  <c r="I3081" i="73"/>
  <c r="D3105" i="73" l="1"/>
  <c r="F3104" i="73"/>
  <c r="G3082" i="73"/>
  <c r="H3082" i="73" s="1"/>
  <c r="I3082" i="73"/>
  <c r="C3106" i="73"/>
  <c r="E3105" i="73"/>
  <c r="A3083" i="73"/>
  <c r="B3084" i="73"/>
  <c r="F3105" i="73" l="1"/>
  <c r="D3106" i="73"/>
  <c r="C3107" i="73"/>
  <c r="E3106" i="73"/>
  <c r="G3083" i="73"/>
  <c r="H3083" i="73" s="1"/>
  <c r="I3083" i="73"/>
  <c r="A3084" i="73"/>
  <c r="B3085" i="73"/>
  <c r="F3106" i="73" l="1"/>
  <c r="D3107" i="73"/>
  <c r="A3085" i="73"/>
  <c r="B3086" i="73"/>
  <c r="C3108" i="73"/>
  <c r="E3107" i="73"/>
  <c r="G3084" i="73"/>
  <c r="H3084" i="73" s="1"/>
  <c r="I3084" i="73"/>
  <c r="F3107" i="73" l="1"/>
  <c r="D3108" i="73"/>
  <c r="C3109" i="73"/>
  <c r="E3108" i="73"/>
  <c r="A3086" i="73"/>
  <c r="B3087" i="73"/>
  <c r="G3085" i="73"/>
  <c r="H3085" i="73" s="1"/>
  <c r="I3085" i="73"/>
  <c r="F3108" i="73" l="1"/>
  <c r="D3109" i="73"/>
  <c r="G3086" i="73"/>
  <c r="H3086" i="73" s="1"/>
  <c r="I3086" i="73"/>
  <c r="C3110" i="73"/>
  <c r="E3109" i="73"/>
  <c r="A3087" i="73"/>
  <c r="B3088" i="73"/>
  <c r="F3109" i="73" l="1"/>
  <c r="D3110" i="73"/>
  <c r="G3087" i="73"/>
  <c r="H3087" i="73" s="1"/>
  <c r="I3087" i="73"/>
  <c r="C3111" i="73"/>
  <c r="E3110" i="73"/>
  <c r="A3088" i="73"/>
  <c r="B3089" i="73"/>
  <c r="F3110" i="73" l="1"/>
  <c r="D3111" i="73"/>
  <c r="G3088" i="73"/>
  <c r="H3088" i="73" s="1"/>
  <c r="I3088" i="73"/>
  <c r="C3112" i="73"/>
  <c r="E3111" i="73"/>
  <c r="A3089" i="73"/>
  <c r="B3090" i="73"/>
  <c r="F3111" i="73" l="1"/>
  <c r="D3112" i="73"/>
  <c r="G3089" i="73"/>
  <c r="H3089" i="73" s="1"/>
  <c r="I3089" i="73"/>
  <c r="C3113" i="73"/>
  <c r="E3112" i="73"/>
  <c r="A3090" i="73"/>
  <c r="B3091" i="73"/>
  <c r="D3113" i="73" l="1"/>
  <c r="F3112" i="73"/>
  <c r="G3090" i="73"/>
  <c r="H3090" i="73" s="1"/>
  <c r="I3090" i="73"/>
  <c r="C3114" i="73"/>
  <c r="E3113" i="73"/>
  <c r="A3091" i="73"/>
  <c r="B3092" i="73"/>
  <c r="F3113" i="73" l="1"/>
  <c r="D3114" i="73"/>
  <c r="G3091" i="73"/>
  <c r="H3091" i="73" s="1"/>
  <c r="I3091" i="73"/>
  <c r="C3115" i="73"/>
  <c r="E3114" i="73"/>
  <c r="A3092" i="73"/>
  <c r="B3093" i="73"/>
  <c r="F3114" i="73" l="1"/>
  <c r="D3115" i="73"/>
  <c r="A3093" i="73"/>
  <c r="B3094" i="73"/>
  <c r="C3116" i="73"/>
  <c r="E3115" i="73"/>
  <c r="G3092" i="73"/>
  <c r="H3092" i="73" s="1"/>
  <c r="I3092" i="73"/>
  <c r="F3115" i="73" l="1"/>
  <c r="D3116" i="73"/>
  <c r="C3117" i="73"/>
  <c r="E3116" i="73"/>
  <c r="A3094" i="73"/>
  <c r="B3095" i="73"/>
  <c r="G3093" i="73"/>
  <c r="H3093" i="73" s="1"/>
  <c r="I3093" i="73"/>
  <c r="F3116" i="73" l="1"/>
  <c r="D3117" i="73"/>
  <c r="G3094" i="73"/>
  <c r="H3094" i="73" s="1"/>
  <c r="I3094" i="73"/>
  <c r="C3118" i="73"/>
  <c r="E3117" i="73"/>
  <c r="A3095" i="73"/>
  <c r="B3096" i="73"/>
  <c r="F3117" i="73" l="1"/>
  <c r="D3118" i="73"/>
  <c r="G3095" i="73"/>
  <c r="H3095" i="73" s="1"/>
  <c r="I3095" i="73"/>
  <c r="C3119" i="73"/>
  <c r="E3118" i="73"/>
  <c r="A3096" i="73"/>
  <c r="B3097" i="73"/>
  <c r="F3118" i="73" l="1"/>
  <c r="D3119" i="73"/>
  <c r="G3096" i="73"/>
  <c r="H3096" i="73" s="1"/>
  <c r="I3096" i="73"/>
  <c r="C3120" i="73"/>
  <c r="E3119" i="73"/>
  <c r="A3097" i="73"/>
  <c r="B3098" i="73"/>
  <c r="F3119" i="73" l="1"/>
  <c r="D3120" i="73"/>
  <c r="C3121" i="73"/>
  <c r="E3120" i="73"/>
  <c r="G3097" i="73"/>
  <c r="H3097" i="73" s="1"/>
  <c r="I3097" i="73"/>
  <c r="A3098" i="73"/>
  <c r="B3099" i="73"/>
  <c r="F3120" i="73" l="1"/>
  <c r="D3121" i="73"/>
  <c r="A3099" i="73"/>
  <c r="B3100" i="73"/>
  <c r="G3098" i="73"/>
  <c r="H3098" i="73" s="1"/>
  <c r="I3098" i="73"/>
  <c r="C3122" i="73"/>
  <c r="E3121" i="73"/>
  <c r="F3121" i="73" l="1"/>
  <c r="D3122" i="73"/>
  <c r="C3123" i="73"/>
  <c r="E3122" i="73"/>
  <c r="A3100" i="73"/>
  <c r="B3101" i="73"/>
  <c r="G3099" i="73"/>
  <c r="H3099" i="73" s="1"/>
  <c r="I3099" i="73"/>
  <c r="F3122" i="73" l="1"/>
  <c r="D3123" i="73"/>
  <c r="G3100" i="73"/>
  <c r="H3100" i="73" s="1"/>
  <c r="I3100" i="73"/>
  <c r="C3124" i="73"/>
  <c r="E3123" i="73"/>
  <c r="A3101" i="73"/>
  <c r="B3102" i="73"/>
  <c r="F3123" i="73" l="1"/>
  <c r="D3124" i="73"/>
  <c r="G3101" i="73"/>
  <c r="H3101" i="73" s="1"/>
  <c r="I3101" i="73"/>
  <c r="C3125" i="73"/>
  <c r="E3124" i="73"/>
  <c r="A3102" i="73"/>
  <c r="B3103" i="73"/>
  <c r="F3124" i="73" l="1"/>
  <c r="D3125" i="73"/>
  <c r="A3103" i="73"/>
  <c r="B3104" i="73"/>
  <c r="G3102" i="73"/>
  <c r="H3102" i="73" s="1"/>
  <c r="I3102" i="73"/>
  <c r="C3126" i="73"/>
  <c r="E3125" i="73"/>
  <c r="F3125" i="73" l="1"/>
  <c r="D3126" i="73"/>
  <c r="C3127" i="73"/>
  <c r="E3126" i="73"/>
  <c r="A3104" i="73"/>
  <c r="B3105" i="73"/>
  <c r="G3103" i="73"/>
  <c r="H3103" i="73" s="1"/>
  <c r="I3103" i="73"/>
  <c r="F3126" i="73" l="1"/>
  <c r="D3127" i="73"/>
  <c r="G3104" i="73"/>
  <c r="H3104" i="73" s="1"/>
  <c r="I3104" i="73"/>
  <c r="C3128" i="73"/>
  <c r="E3127" i="73"/>
  <c r="A3105" i="73"/>
  <c r="B3106" i="73"/>
  <c r="F3127" i="73" l="1"/>
  <c r="D3128" i="73"/>
  <c r="G3105" i="73"/>
  <c r="H3105" i="73" s="1"/>
  <c r="I3105" i="73"/>
  <c r="C3129" i="73"/>
  <c r="E3128" i="73"/>
  <c r="A3106" i="73"/>
  <c r="B3107" i="73"/>
  <c r="F3128" i="73" l="1"/>
  <c r="D3129" i="73"/>
  <c r="C3130" i="73"/>
  <c r="E3129" i="73"/>
  <c r="G3106" i="73"/>
  <c r="H3106" i="73" s="1"/>
  <c r="I3106" i="73"/>
  <c r="A3107" i="73"/>
  <c r="B3108" i="73"/>
  <c r="F3129" i="73" l="1"/>
  <c r="D3130" i="73"/>
  <c r="A3108" i="73"/>
  <c r="B3109" i="73"/>
  <c r="G3107" i="73"/>
  <c r="H3107" i="73" s="1"/>
  <c r="I3107" i="73"/>
  <c r="C3131" i="73"/>
  <c r="E3130" i="73"/>
  <c r="F3130" i="73" l="1"/>
  <c r="D3131" i="73"/>
  <c r="A3109" i="73"/>
  <c r="B3110" i="73"/>
  <c r="C3132" i="73"/>
  <c r="E3131" i="73"/>
  <c r="G3108" i="73"/>
  <c r="H3108" i="73" s="1"/>
  <c r="I3108" i="73"/>
  <c r="F3131" i="73" l="1"/>
  <c r="D3132" i="73"/>
  <c r="C3133" i="73"/>
  <c r="E3132" i="73"/>
  <c r="A3110" i="73"/>
  <c r="B3111" i="73"/>
  <c r="G3109" i="73"/>
  <c r="H3109" i="73" s="1"/>
  <c r="I3109" i="73"/>
  <c r="F3132" i="73" l="1"/>
  <c r="D3133" i="73"/>
  <c r="G3110" i="73"/>
  <c r="H3110" i="73" s="1"/>
  <c r="I3110" i="73"/>
  <c r="C3134" i="73"/>
  <c r="E3133" i="73"/>
  <c r="A3111" i="73"/>
  <c r="B3112" i="73"/>
  <c r="F3133" i="73" l="1"/>
  <c r="D3134" i="73"/>
  <c r="G3111" i="73"/>
  <c r="H3111" i="73" s="1"/>
  <c r="I3111" i="73"/>
  <c r="C3135" i="73"/>
  <c r="E3134" i="73"/>
  <c r="A3112" i="73"/>
  <c r="B3113" i="73"/>
  <c r="F3134" i="73" l="1"/>
  <c r="D3135" i="73"/>
  <c r="G3112" i="73"/>
  <c r="H3112" i="73" s="1"/>
  <c r="I3112" i="73"/>
  <c r="C3136" i="73"/>
  <c r="E3135" i="73"/>
  <c r="A3113" i="73"/>
  <c r="B3114" i="73"/>
  <c r="F3135" i="73" l="1"/>
  <c r="D3136" i="73"/>
  <c r="C3137" i="73"/>
  <c r="E3136" i="73"/>
  <c r="A3114" i="73"/>
  <c r="B3115" i="73"/>
  <c r="G3113" i="73"/>
  <c r="H3113" i="73" s="1"/>
  <c r="I3113" i="73"/>
  <c r="D3137" i="73" l="1"/>
  <c r="F3136" i="73"/>
  <c r="G3114" i="73"/>
  <c r="H3114" i="73" s="1"/>
  <c r="I3114" i="73"/>
  <c r="C3138" i="73"/>
  <c r="E3137" i="73"/>
  <c r="A3115" i="73"/>
  <c r="B3116" i="73"/>
  <c r="F3137" i="73" l="1"/>
  <c r="D3138" i="73"/>
  <c r="G3115" i="73"/>
  <c r="H3115" i="73" s="1"/>
  <c r="I3115" i="73"/>
  <c r="C3139" i="73"/>
  <c r="E3138" i="73"/>
  <c r="A3116" i="73"/>
  <c r="B3117" i="73"/>
  <c r="F3138" i="73" l="1"/>
  <c r="D3139" i="73"/>
  <c r="C3140" i="73"/>
  <c r="E3139" i="73"/>
  <c r="G3116" i="73"/>
  <c r="H3116" i="73" s="1"/>
  <c r="I3116" i="73"/>
  <c r="A3117" i="73"/>
  <c r="B3118" i="73"/>
  <c r="F3139" i="73" l="1"/>
  <c r="D3140" i="73"/>
  <c r="A3118" i="73"/>
  <c r="B3119" i="73"/>
  <c r="G3117" i="73"/>
  <c r="H3117" i="73" s="1"/>
  <c r="I3117" i="73"/>
  <c r="C3141" i="73"/>
  <c r="E3140" i="73"/>
  <c r="F3140" i="73" l="1"/>
  <c r="D3141" i="73"/>
  <c r="C3142" i="73"/>
  <c r="E3141" i="73"/>
  <c r="A3119" i="73"/>
  <c r="B3120" i="73"/>
  <c r="G3118" i="73"/>
  <c r="H3118" i="73" s="1"/>
  <c r="I3118" i="73"/>
  <c r="F3141" i="73" l="1"/>
  <c r="D3142" i="73"/>
  <c r="G3119" i="73"/>
  <c r="H3119" i="73" s="1"/>
  <c r="I3119" i="73"/>
  <c r="C3143" i="73"/>
  <c r="E3142" i="73"/>
  <c r="A3120" i="73"/>
  <c r="B3121" i="73"/>
  <c r="F3142" i="73" l="1"/>
  <c r="D3143" i="73"/>
  <c r="G3120" i="73"/>
  <c r="H3120" i="73" s="1"/>
  <c r="I3120" i="73"/>
  <c r="C3144" i="73"/>
  <c r="E3143" i="73"/>
  <c r="A3121" i="73"/>
  <c r="B3122" i="73"/>
  <c r="F3143" i="73" l="1"/>
  <c r="D3144" i="73"/>
  <c r="C3145" i="73"/>
  <c r="E3144" i="73"/>
  <c r="A3122" i="73"/>
  <c r="B3123" i="73"/>
  <c r="G3121" i="73"/>
  <c r="H3121" i="73" s="1"/>
  <c r="I3121" i="73"/>
  <c r="D3145" i="73" l="1"/>
  <c r="F3144" i="73"/>
  <c r="G3122" i="73"/>
  <c r="H3122" i="73" s="1"/>
  <c r="I3122" i="73"/>
  <c r="C3146" i="73"/>
  <c r="E3145" i="73"/>
  <c r="A3123" i="73"/>
  <c r="B3124" i="73"/>
  <c r="F3145" i="73" l="1"/>
  <c r="D3146" i="73"/>
  <c r="G3123" i="73"/>
  <c r="H3123" i="73" s="1"/>
  <c r="I3123" i="73"/>
  <c r="C3147" i="73"/>
  <c r="E3146" i="73"/>
  <c r="A3124" i="73"/>
  <c r="B3125" i="73"/>
  <c r="F3146" i="73" l="1"/>
  <c r="D3147" i="73"/>
  <c r="G3124" i="73"/>
  <c r="H3124" i="73" s="1"/>
  <c r="I3124" i="73"/>
  <c r="C3148" i="73"/>
  <c r="E3147" i="73"/>
  <c r="A3125" i="73"/>
  <c r="B3126" i="73"/>
  <c r="F3147" i="73" l="1"/>
  <c r="D3148" i="73"/>
  <c r="G3125" i="73"/>
  <c r="H3125" i="73" s="1"/>
  <c r="I3125" i="73"/>
  <c r="C3149" i="73"/>
  <c r="E3148" i="73"/>
  <c r="A3126" i="73"/>
  <c r="B3127" i="73"/>
  <c r="F3148" i="73" l="1"/>
  <c r="D3149" i="73"/>
  <c r="G3126" i="73"/>
  <c r="H3126" i="73" s="1"/>
  <c r="I3126" i="73"/>
  <c r="C3150" i="73"/>
  <c r="E3149" i="73"/>
  <c r="A3127" i="73"/>
  <c r="B3128" i="73"/>
  <c r="F3149" i="73" l="1"/>
  <c r="D3150" i="73"/>
  <c r="G3127" i="73"/>
  <c r="H3127" i="73" s="1"/>
  <c r="I3127" i="73"/>
  <c r="C3151" i="73"/>
  <c r="E3150" i="73"/>
  <c r="A3128" i="73"/>
  <c r="B3129" i="73"/>
  <c r="F3150" i="73" l="1"/>
  <c r="D3151" i="73"/>
  <c r="G3128" i="73"/>
  <c r="H3128" i="73" s="1"/>
  <c r="I3128" i="73"/>
  <c r="C3152" i="73"/>
  <c r="E3151" i="73"/>
  <c r="A3129" i="73"/>
  <c r="B3130" i="73"/>
  <c r="F3151" i="73" l="1"/>
  <c r="D3152" i="73"/>
  <c r="G3129" i="73"/>
  <c r="H3129" i="73" s="1"/>
  <c r="I3129" i="73"/>
  <c r="C3153" i="73"/>
  <c r="E3152" i="73"/>
  <c r="A3130" i="73"/>
  <c r="B3131" i="73"/>
  <c r="F3152" i="73" l="1"/>
  <c r="D3153" i="73"/>
  <c r="C3154" i="73"/>
  <c r="E3153" i="73"/>
  <c r="G3130" i="73"/>
  <c r="H3130" i="73" s="1"/>
  <c r="I3130" i="73"/>
  <c r="A3131" i="73"/>
  <c r="B3132" i="73"/>
  <c r="F3153" i="73" l="1"/>
  <c r="D3154" i="73"/>
  <c r="A3132" i="73"/>
  <c r="B3133" i="73"/>
  <c r="G3131" i="73"/>
  <c r="H3131" i="73" s="1"/>
  <c r="I3131" i="73"/>
  <c r="C3155" i="73"/>
  <c r="E3154" i="73"/>
  <c r="F3154" i="73" l="1"/>
  <c r="D3155" i="73"/>
  <c r="C3156" i="73"/>
  <c r="E3155" i="73"/>
  <c r="A3133" i="73"/>
  <c r="B3134" i="73"/>
  <c r="G3132" i="73"/>
  <c r="H3132" i="73" s="1"/>
  <c r="I3132" i="73"/>
  <c r="F3155" i="73" l="1"/>
  <c r="D3156" i="73"/>
  <c r="G3133" i="73"/>
  <c r="H3133" i="73" s="1"/>
  <c r="I3133" i="73"/>
  <c r="C3157" i="73"/>
  <c r="E3156" i="73"/>
  <c r="A3134" i="73"/>
  <c r="B3135" i="73"/>
  <c r="F3156" i="73" l="1"/>
  <c r="D3157" i="73"/>
  <c r="G3134" i="73"/>
  <c r="H3134" i="73" s="1"/>
  <c r="I3134" i="73"/>
  <c r="C3158" i="73"/>
  <c r="E3157" i="73"/>
  <c r="A3135" i="73"/>
  <c r="B3136" i="73"/>
  <c r="F3157" i="73" l="1"/>
  <c r="D3158" i="73"/>
  <c r="G3135" i="73"/>
  <c r="H3135" i="73" s="1"/>
  <c r="I3135" i="73"/>
  <c r="C3159" i="73"/>
  <c r="E3158" i="73"/>
  <c r="A3136" i="73"/>
  <c r="B3137" i="73"/>
  <c r="F3158" i="73" l="1"/>
  <c r="D3159" i="73"/>
  <c r="C3160" i="73"/>
  <c r="E3159" i="73"/>
  <c r="A3137" i="73"/>
  <c r="B3138" i="73"/>
  <c r="G3136" i="73"/>
  <c r="H3136" i="73" s="1"/>
  <c r="I3136" i="73"/>
  <c r="F3159" i="73" l="1"/>
  <c r="D3160" i="73"/>
  <c r="G3137" i="73"/>
  <c r="H3137" i="73" s="1"/>
  <c r="I3137" i="73"/>
  <c r="C3161" i="73"/>
  <c r="E3160" i="73"/>
  <c r="A3138" i="73"/>
  <c r="B3139" i="73"/>
  <c r="F3160" i="73" l="1"/>
  <c r="D3161" i="73"/>
  <c r="G3138" i="73"/>
  <c r="H3138" i="73" s="1"/>
  <c r="I3138" i="73"/>
  <c r="C3162" i="73"/>
  <c r="E3161" i="73"/>
  <c r="A3139" i="73"/>
  <c r="B3140" i="73"/>
  <c r="F3161" i="73" l="1"/>
  <c r="D3162" i="73"/>
  <c r="G3139" i="73"/>
  <c r="H3139" i="73" s="1"/>
  <c r="I3139" i="73"/>
  <c r="C3163" i="73"/>
  <c r="E3162" i="73"/>
  <c r="A3140" i="73"/>
  <c r="B3141" i="73"/>
  <c r="F3162" i="73" l="1"/>
  <c r="D3163" i="73"/>
  <c r="G3140" i="73"/>
  <c r="H3140" i="73" s="1"/>
  <c r="I3140" i="73"/>
  <c r="C3164" i="73"/>
  <c r="E3163" i="73"/>
  <c r="A3141" i="73"/>
  <c r="B3142" i="73"/>
  <c r="F3163" i="73" l="1"/>
  <c r="D3164" i="73"/>
  <c r="G3141" i="73"/>
  <c r="H3141" i="73" s="1"/>
  <c r="I3141" i="73"/>
  <c r="C3165" i="73"/>
  <c r="E3164" i="73"/>
  <c r="A3142" i="73"/>
  <c r="B3143" i="73"/>
  <c r="F3164" i="73" l="1"/>
  <c r="D3165" i="73"/>
  <c r="G3142" i="73"/>
  <c r="H3142" i="73" s="1"/>
  <c r="I3142" i="73"/>
  <c r="C3166" i="73"/>
  <c r="E3165" i="73"/>
  <c r="A3143" i="73"/>
  <c r="B3144" i="73"/>
  <c r="F3165" i="73" l="1"/>
  <c r="D3166" i="73"/>
  <c r="G3143" i="73"/>
  <c r="H3143" i="73" s="1"/>
  <c r="I3143" i="73"/>
  <c r="C3167" i="73"/>
  <c r="E3166" i="73"/>
  <c r="A3144" i="73"/>
  <c r="B3145" i="73"/>
  <c r="F3166" i="73" l="1"/>
  <c r="D3167" i="73"/>
  <c r="C3168" i="73"/>
  <c r="E3167" i="73"/>
  <c r="A3145" i="73"/>
  <c r="B3146" i="73"/>
  <c r="G3144" i="73"/>
  <c r="H3144" i="73" s="1"/>
  <c r="I3144" i="73"/>
  <c r="F3167" i="73" l="1"/>
  <c r="D3168" i="73"/>
  <c r="G3145" i="73"/>
  <c r="H3145" i="73" s="1"/>
  <c r="I3145" i="73"/>
  <c r="C3169" i="73"/>
  <c r="E3168" i="73"/>
  <c r="A3146" i="73"/>
  <c r="B3147" i="73"/>
  <c r="D3169" i="73" l="1"/>
  <c r="F3168" i="73"/>
  <c r="G3146" i="73"/>
  <c r="H3146" i="73" s="1"/>
  <c r="I3146" i="73"/>
  <c r="C3170" i="73"/>
  <c r="E3169" i="73"/>
  <c r="A3147" i="73"/>
  <c r="B3148" i="73"/>
  <c r="F3169" i="73" l="1"/>
  <c r="D3170" i="73"/>
  <c r="G3147" i="73"/>
  <c r="H3147" i="73" s="1"/>
  <c r="I3147" i="73"/>
  <c r="C3171" i="73"/>
  <c r="E3170" i="73"/>
  <c r="A3148" i="73"/>
  <c r="B3149" i="73"/>
  <c r="F3170" i="73" l="1"/>
  <c r="D3171" i="73"/>
  <c r="C3172" i="73"/>
  <c r="E3171" i="73"/>
  <c r="A3149" i="73"/>
  <c r="B3150" i="73"/>
  <c r="G3148" i="73"/>
  <c r="H3148" i="73" s="1"/>
  <c r="I3148" i="73"/>
  <c r="F3171" i="73" l="1"/>
  <c r="D3172" i="73"/>
  <c r="G3149" i="73"/>
  <c r="H3149" i="73" s="1"/>
  <c r="I3149" i="73"/>
  <c r="C3173" i="73"/>
  <c r="E3172" i="73"/>
  <c r="A3150" i="73"/>
  <c r="B3151" i="73"/>
  <c r="F3172" i="73" l="1"/>
  <c r="D3173" i="73"/>
  <c r="G3150" i="73"/>
  <c r="H3150" i="73" s="1"/>
  <c r="I3150" i="73"/>
  <c r="C3174" i="73"/>
  <c r="E3173" i="73"/>
  <c r="A3151" i="73"/>
  <c r="B3152" i="73"/>
  <c r="F3173" i="73" l="1"/>
  <c r="D3174" i="73"/>
  <c r="G3151" i="73"/>
  <c r="H3151" i="73" s="1"/>
  <c r="I3151" i="73"/>
  <c r="C3175" i="73"/>
  <c r="E3174" i="73"/>
  <c r="A3152" i="73"/>
  <c r="B3153" i="73"/>
  <c r="F3174" i="73" l="1"/>
  <c r="D3175" i="73"/>
  <c r="G3152" i="73"/>
  <c r="H3152" i="73" s="1"/>
  <c r="I3152" i="73"/>
  <c r="C3176" i="73"/>
  <c r="E3175" i="73"/>
  <c r="A3153" i="73"/>
  <c r="B3154" i="73"/>
  <c r="F3175" i="73" l="1"/>
  <c r="D3176" i="73"/>
  <c r="G3153" i="73"/>
  <c r="H3153" i="73" s="1"/>
  <c r="I3153" i="73"/>
  <c r="C3177" i="73"/>
  <c r="E3176" i="73"/>
  <c r="A3154" i="73"/>
  <c r="B3155" i="73"/>
  <c r="D3177" i="73" l="1"/>
  <c r="F3176" i="73"/>
  <c r="C3178" i="73"/>
  <c r="E3177" i="73"/>
  <c r="A3155" i="73"/>
  <c r="B3156" i="73"/>
  <c r="G3154" i="73"/>
  <c r="H3154" i="73" s="1"/>
  <c r="I3154" i="73"/>
  <c r="F3177" i="73" l="1"/>
  <c r="D3178" i="73"/>
  <c r="G3155" i="73"/>
  <c r="H3155" i="73" s="1"/>
  <c r="I3155" i="73"/>
  <c r="C3179" i="73"/>
  <c r="E3178" i="73"/>
  <c r="A3156" i="73"/>
  <c r="B3157" i="73"/>
  <c r="F3178" i="73" l="1"/>
  <c r="D3179" i="73"/>
  <c r="G3156" i="73"/>
  <c r="H3156" i="73" s="1"/>
  <c r="I3156" i="73"/>
  <c r="C3180" i="73"/>
  <c r="E3179" i="73"/>
  <c r="A3157" i="73"/>
  <c r="B3158" i="73"/>
  <c r="F3179" i="73" l="1"/>
  <c r="D3180" i="73"/>
  <c r="G3157" i="73"/>
  <c r="H3157" i="73" s="1"/>
  <c r="I3157" i="73"/>
  <c r="C3181" i="73"/>
  <c r="E3180" i="73"/>
  <c r="A3158" i="73"/>
  <c r="B3159" i="73"/>
  <c r="F3180" i="73" l="1"/>
  <c r="D3181" i="73"/>
  <c r="G3158" i="73"/>
  <c r="H3158" i="73" s="1"/>
  <c r="I3158" i="73"/>
  <c r="C3182" i="73"/>
  <c r="E3181" i="73"/>
  <c r="A3159" i="73"/>
  <c r="B3160" i="73"/>
  <c r="F3181" i="73" l="1"/>
  <c r="D3182" i="73"/>
  <c r="G3159" i="73"/>
  <c r="H3159" i="73" s="1"/>
  <c r="I3159" i="73"/>
  <c r="C3183" i="73"/>
  <c r="E3182" i="73"/>
  <c r="A3160" i="73"/>
  <c r="B3161" i="73"/>
  <c r="F3182" i="73" l="1"/>
  <c r="D3183" i="73"/>
  <c r="C3184" i="73"/>
  <c r="E3183" i="73"/>
  <c r="A3161" i="73"/>
  <c r="B3162" i="73"/>
  <c r="G3160" i="73"/>
  <c r="H3160" i="73" s="1"/>
  <c r="I3160" i="73"/>
  <c r="F3183" i="73" l="1"/>
  <c r="D3184" i="73"/>
  <c r="G3161" i="73"/>
  <c r="H3161" i="73" s="1"/>
  <c r="I3161" i="73"/>
  <c r="C3185" i="73"/>
  <c r="E3184" i="73"/>
  <c r="A3162" i="73"/>
  <c r="B3163" i="73"/>
  <c r="F3184" i="73" l="1"/>
  <c r="D3185" i="73"/>
  <c r="G3162" i="73"/>
  <c r="H3162" i="73" s="1"/>
  <c r="I3162" i="73"/>
  <c r="C3186" i="73"/>
  <c r="E3185" i="73"/>
  <c r="A3163" i="73"/>
  <c r="B3164" i="73"/>
  <c r="F3185" i="73" l="1"/>
  <c r="D3186" i="73"/>
  <c r="G3163" i="73"/>
  <c r="H3163" i="73" s="1"/>
  <c r="I3163" i="73"/>
  <c r="C3187" i="73"/>
  <c r="E3186" i="73"/>
  <c r="A3164" i="73"/>
  <c r="B3165" i="73"/>
  <c r="F3186" i="73" l="1"/>
  <c r="D3187" i="73"/>
  <c r="G3164" i="73"/>
  <c r="H3164" i="73" s="1"/>
  <c r="I3164" i="73"/>
  <c r="C3188" i="73"/>
  <c r="E3187" i="73"/>
  <c r="A3165" i="73"/>
  <c r="B3166" i="73"/>
  <c r="F3187" i="73" l="1"/>
  <c r="D3188" i="73"/>
  <c r="G3165" i="73"/>
  <c r="H3165" i="73" s="1"/>
  <c r="I3165" i="73"/>
  <c r="C3189" i="73"/>
  <c r="E3188" i="73"/>
  <c r="A3166" i="73"/>
  <c r="B3167" i="73"/>
  <c r="F3188" i="73" l="1"/>
  <c r="D3189" i="73"/>
  <c r="G3166" i="73"/>
  <c r="H3166" i="73" s="1"/>
  <c r="I3166" i="73"/>
  <c r="C3190" i="73"/>
  <c r="E3189" i="73"/>
  <c r="A3167" i="73"/>
  <c r="B3168" i="73"/>
  <c r="F3189" i="73" l="1"/>
  <c r="D3190" i="73"/>
  <c r="A3168" i="73"/>
  <c r="B3169" i="73"/>
  <c r="G3167" i="73"/>
  <c r="H3167" i="73" s="1"/>
  <c r="I3167" i="73"/>
  <c r="C3191" i="73"/>
  <c r="E3190" i="73"/>
  <c r="F3190" i="73" l="1"/>
  <c r="D3191" i="73"/>
  <c r="C3192" i="73"/>
  <c r="E3191" i="73"/>
  <c r="A3169" i="73"/>
  <c r="B3170" i="73"/>
  <c r="G3168" i="73"/>
  <c r="H3168" i="73" s="1"/>
  <c r="I3168" i="73"/>
  <c r="F3191" i="73" l="1"/>
  <c r="D3192" i="73"/>
  <c r="G3169" i="73"/>
  <c r="H3169" i="73" s="1"/>
  <c r="I3169" i="73"/>
  <c r="C3193" i="73"/>
  <c r="E3192" i="73"/>
  <c r="A3170" i="73"/>
  <c r="B3171" i="73"/>
  <c r="F3192" i="73" l="1"/>
  <c r="D3193" i="73"/>
  <c r="C3194" i="73"/>
  <c r="E3193" i="73"/>
  <c r="G3170" i="73"/>
  <c r="H3170" i="73" s="1"/>
  <c r="I3170" i="73"/>
  <c r="A3171" i="73"/>
  <c r="B3172" i="73"/>
  <c r="F3193" i="73" l="1"/>
  <c r="D3194" i="73"/>
  <c r="A3172" i="73"/>
  <c r="B3173" i="73"/>
  <c r="G3171" i="73"/>
  <c r="H3171" i="73" s="1"/>
  <c r="I3171" i="73"/>
  <c r="C3195" i="73"/>
  <c r="E3194" i="73"/>
  <c r="F3194" i="73" l="1"/>
  <c r="D3195" i="73"/>
  <c r="A3173" i="73"/>
  <c r="B3174" i="73"/>
  <c r="C3196" i="73"/>
  <c r="E3195" i="73"/>
  <c r="G3172" i="73"/>
  <c r="H3172" i="73" s="1"/>
  <c r="I3172" i="73"/>
  <c r="F3195" i="73" l="1"/>
  <c r="D3196" i="73"/>
  <c r="C3197" i="73"/>
  <c r="E3196" i="73"/>
  <c r="A3174" i="73"/>
  <c r="B3175" i="73"/>
  <c r="G3173" i="73"/>
  <c r="H3173" i="73" s="1"/>
  <c r="I3173" i="73"/>
  <c r="F3196" i="73" l="1"/>
  <c r="D3197" i="73"/>
  <c r="G3174" i="73"/>
  <c r="H3174" i="73" s="1"/>
  <c r="I3174" i="73"/>
  <c r="C3198" i="73"/>
  <c r="E3197" i="73"/>
  <c r="A3175" i="73"/>
  <c r="B3176" i="73"/>
  <c r="F3197" i="73" l="1"/>
  <c r="D3198" i="73"/>
  <c r="G3175" i="73"/>
  <c r="H3175" i="73" s="1"/>
  <c r="I3175" i="73"/>
  <c r="C3199" i="73"/>
  <c r="E3198" i="73"/>
  <c r="A3176" i="73"/>
  <c r="B3177" i="73"/>
  <c r="F3198" i="73" l="1"/>
  <c r="D3199" i="73"/>
  <c r="G3176" i="73"/>
  <c r="H3176" i="73" s="1"/>
  <c r="I3176" i="73"/>
  <c r="C3200" i="73"/>
  <c r="E3199" i="73"/>
  <c r="A3177" i="73"/>
  <c r="B3178" i="73"/>
  <c r="F3199" i="73" l="1"/>
  <c r="D3200" i="73"/>
  <c r="G3177" i="73"/>
  <c r="H3177" i="73" s="1"/>
  <c r="I3177" i="73"/>
  <c r="C3201" i="73"/>
  <c r="E3200" i="73"/>
  <c r="A3178" i="73"/>
  <c r="B3179" i="73"/>
  <c r="D3201" i="73" l="1"/>
  <c r="F3200" i="73"/>
  <c r="G3178" i="73"/>
  <c r="H3178" i="73" s="1"/>
  <c r="I3178" i="73"/>
  <c r="C3202" i="73"/>
  <c r="E3201" i="73"/>
  <c r="A3179" i="73"/>
  <c r="B3180" i="73"/>
  <c r="F3201" i="73" l="1"/>
  <c r="D3202" i="73"/>
  <c r="G3179" i="73"/>
  <c r="H3179" i="73" s="1"/>
  <c r="I3179" i="73"/>
  <c r="C3203" i="73"/>
  <c r="E3202" i="73"/>
  <c r="A3180" i="73"/>
  <c r="B3181" i="73"/>
  <c r="F3202" i="73" l="1"/>
  <c r="D3203" i="73"/>
  <c r="G3180" i="73"/>
  <c r="H3180" i="73" s="1"/>
  <c r="I3180" i="73"/>
  <c r="C3204" i="73"/>
  <c r="E3203" i="73"/>
  <c r="A3181" i="73"/>
  <c r="B3182" i="73"/>
  <c r="F3203" i="73" l="1"/>
  <c r="D3204" i="73"/>
  <c r="G3181" i="73"/>
  <c r="H3181" i="73" s="1"/>
  <c r="I3181" i="73"/>
  <c r="C3205" i="73"/>
  <c r="E3204" i="73"/>
  <c r="A3182" i="73"/>
  <c r="B3183" i="73"/>
  <c r="F3204" i="73" l="1"/>
  <c r="D3205" i="73"/>
  <c r="C3206" i="73"/>
  <c r="E3205" i="73"/>
  <c r="G3182" i="73"/>
  <c r="H3182" i="73" s="1"/>
  <c r="I3182" i="73"/>
  <c r="A3183" i="73"/>
  <c r="B3184" i="73"/>
  <c r="F3205" i="73" l="1"/>
  <c r="D3206" i="73"/>
  <c r="G3183" i="73"/>
  <c r="H3183" i="73" s="1"/>
  <c r="I3183" i="73"/>
  <c r="C3207" i="73"/>
  <c r="E3206" i="73"/>
  <c r="A3184" i="73"/>
  <c r="B3185" i="73"/>
  <c r="F3206" i="73" l="1"/>
  <c r="D3207" i="73"/>
  <c r="G3184" i="73"/>
  <c r="H3184" i="73" s="1"/>
  <c r="I3184" i="73"/>
  <c r="C3208" i="73"/>
  <c r="E3207" i="73"/>
  <c r="A3185" i="73"/>
  <c r="B3186" i="73"/>
  <c r="F3207" i="73" l="1"/>
  <c r="D3208" i="73"/>
  <c r="C3209" i="73"/>
  <c r="E3208" i="73"/>
  <c r="G3185" i="73"/>
  <c r="H3185" i="73" s="1"/>
  <c r="I3185" i="73"/>
  <c r="A3186" i="73"/>
  <c r="B3187" i="73"/>
  <c r="D3209" i="73" l="1"/>
  <c r="F3208" i="73"/>
  <c r="A3187" i="73"/>
  <c r="B3188" i="73"/>
  <c r="G3186" i="73"/>
  <c r="H3186" i="73" s="1"/>
  <c r="I3186" i="73"/>
  <c r="C3210" i="73"/>
  <c r="E3209" i="73"/>
  <c r="F3209" i="73" l="1"/>
  <c r="D3210" i="73"/>
  <c r="C3211" i="73"/>
  <c r="E3210" i="73"/>
  <c r="A3188" i="73"/>
  <c r="B3189" i="73"/>
  <c r="G3187" i="73"/>
  <c r="H3187" i="73" s="1"/>
  <c r="I3187" i="73"/>
  <c r="F3210" i="73" l="1"/>
  <c r="D3211" i="73"/>
  <c r="G3188" i="73"/>
  <c r="H3188" i="73" s="1"/>
  <c r="I3188" i="73"/>
  <c r="C3212" i="73"/>
  <c r="E3211" i="73"/>
  <c r="A3189" i="73"/>
  <c r="B3190" i="73"/>
  <c r="F3211" i="73" l="1"/>
  <c r="D3212" i="73"/>
  <c r="G3189" i="73"/>
  <c r="H3189" i="73" s="1"/>
  <c r="I3189" i="73"/>
  <c r="C3213" i="73"/>
  <c r="E3212" i="73"/>
  <c r="A3190" i="73"/>
  <c r="B3191" i="73"/>
  <c r="F3212" i="73" l="1"/>
  <c r="D3213" i="73"/>
  <c r="G3190" i="73"/>
  <c r="H3190" i="73" s="1"/>
  <c r="I3190" i="73"/>
  <c r="C3214" i="73"/>
  <c r="E3213" i="73"/>
  <c r="A3191" i="73"/>
  <c r="B3192" i="73"/>
  <c r="F3213" i="73" l="1"/>
  <c r="D3214" i="73"/>
  <c r="G3191" i="73"/>
  <c r="H3191" i="73" s="1"/>
  <c r="I3191" i="73"/>
  <c r="C3215" i="73"/>
  <c r="E3214" i="73"/>
  <c r="A3192" i="73"/>
  <c r="B3193" i="73"/>
  <c r="F3214" i="73" l="1"/>
  <c r="D3215" i="73"/>
  <c r="C3216" i="73"/>
  <c r="E3215" i="73"/>
  <c r="G3192" i="73"/>
  <c r="H3192" i="73" s="1"/>
  <c r="I3192" i="73"/>
  <c r="A3193" i="73"/>
  <c r="B3194" i="73"/>
  <c r="F3215" i="73" l="1"/>
  <c r="D3216" i="73"/>
  <c r="G3193" i="73"/>
  <c r="H3193" i="73" s="1"/>
  <c r="I3193" i="73"/>
  <c r="C3217" i="73"/>
  <c r="E3216" i="73"/>
  <c r="A3194" i="73"/>
  <c r="B3195" i="73"/>
  <c r="F3216" i="73" l="1"/>
  <c r="D3217" i="73"/>
  <c r="G3194" i="73"/>
  <c r="H3194" i="73" s="1"/>
  <c r="I3194" i="73"/>
  <c r="C3218" i="73"/>
  <c r="E3217" i="73"/>
  <c r="A3195" i="73"/>
  <c r="B3196" i="73"/>
  <c r="F3217" i="73" l="1"/>
  <c r="D3218" i="73"/>
  <c r="G3195" i="73"/>
  <c r="H3195" i="73" s="1"/>
  <c r="I3195" i="73"/>
  <c r="C3219" i="73"/>
  <c r="E3218" i="73"/>
  <c r="A3196" i="73"/>
  <c r="B3197" i="73"/>
  <c r="F3218" i="73" l="1"/>
  <c r="D3219" i="73"/>
  <c r="G3196" i="73"/>
  <c r="H3196" i="73" s="1"/>
  <c r="I3196" i="73"/>
  <c r="C3220" i="73"/>
  <c r="E3219" i="73"/>
  <c r="A3197" i="73"/>
  <c r="B3198" i="73"/>
  <c r="F3219" i="73" l="1"/>
  <c r="D3220" i="73"/>
  <c r="C3221" i="73"/>
  <c r="E3220" i="73"/>
  <c r="G3197" i="73"/>
  <c r="H3197" i="73" s="1"/>
  <c r="I3197" i="73"/>
  <c r="A3198" i="73"/>
  <c r="B3199" i="73"/>
  <c r="F3220" i="73" l="1"/>
  <c r="D3221" i="73"/>
  <c r="A3199" i="73"/>
  <c r="B3200" i="73"/>
  <c r="G3198" i="73"/>
  <c r="H3198" i="73" s="1"/>
  <c r="I3198" i="73"/>
  <c r="C3222" i="73"/>
  <c r="E3221" i="73"/>
  <c r="F3221" i="73" l="1"/>
  <c r="D3222" i="73"/>
  <c r="A3200" i="73"/>
  <c r="B3201" i="73"/>
  <c r="C3223" i="73"/>
  <c r="E3222" i="73"/>
  <c r="G3199" i="73"/>
  <c r="H3199" i="73" s="1"/>
  <c r="I3199" i="73"/>
  <c r="F3222" i="73" l="1"/>
  <c r="D3223" i="73"/>
  <c r="C3224" i="73"/>
  <c r="E3223" i="73"/>
  <c r="A3201" i="73"/>
  <c r="B3202" i="73"/>
  <c r="G3200" i="73"/>
  <c r="H3200" i="73" s="1"/>
  <c r="I3200" i="73"/>
  <c r="F3223" i="73" l="1"/>
  <c r="D3224" i="73"/>
  <c r="G3201" i="73"/>
  <c r="H3201" i="73" s="1"/>
  <c r="I3201" i="73"/>
  <c r="C3225" i="73"/>
  <c r="E3224" i="73"/>
  <c r="A3202" i="73"/>
  <c r="B3203" i="73"/>
  <c r="F3224" i="73" l="1"/>
  <c r="D3225" i="73"/>
  <c r="G3202" i="73"/>
  <c r="H3202" i="73" s="1"/>
  <c r="I3202" i="73"/>
  <c r="C3226" i="73"/>
  <c r="E3225" i="73"/>
  <c r="A3203" i="73"/>
  <c r="B3204" i="73"/>
  <c r="F3225" i="73" l="1"/>
  <c r="D3226" i="73"/>
  <c r="G3203" i="73"/>
  <c r="H3203" i="73" s="1"/>
  <c r="I3203" i="73"/>
  <c r="C3227" i="73"/>
  <c r="E3226" i="73"/>
  <c r="A3204" i="73"/>
  <c r="B3205" i="73"/>
  <c r="F3226" i="73" l="1"/>
  <c r="D3227" i="73"/>
  <c r="G3204" i="73"/>
  <c r="H3204" i="73" s="1"/>
  <c r="I3204" i="73"/>
  <c r="C3228" i="73"/>
  <c r="E3227" i="73"/>
  <c r="A3205" i="73"/>
  <c r="B3206" i="73"/>
  <c r="F3227" i="73" l="1"/>
  <c r="D3228" i="73"/>
  <c r="G3205" i="73"/>
  <c r="H3205" i="73" s="1"/>
  <c r="I3205" i="73"/>
  <c r="C3229" i="73"/>
  <c r="E3228" i="73"/>
  <c r="A3206" i="73"/>
  <c r="B3207" i="73"/>
  <c r="F3228" i="73" l="1"/>
  <c r="D3229" i="73"/>
  <c r="G3206" i="73"/>
  <c r="H3206" i="73" s="1"/>
  <c r="I3206" i="73"/>
  <c r="C3230" i="73"/>
  <c r="E3229" i="73"/>
  <c r="A3207" i="73"/>
  <c r="B3208" i="73"/>
  <c r="F3229" i="73" l="1"/>
  <c r="D3230" i="73"/>
  <c r="G3207" i="73"/>
  <c r="H3207" i="73" s="1"/>
  <c r="I3207" i="73"/>
  <c r="C3231" i="73"/>
  <c r="E3230" i="73"/>
  <c r="A3208" i="73"/>
  <c r="B3209" i="73"/>
  <c r="F3230" i="73" l="1"/>
  <c r="D3231" i="73"/>
  <c r="C3232" i="73"/>
  <c r="E3231" i="73"/>
  <c r="G3208" i="73"/>
  <c r="H3208" i="73" s="1"/>
  <c r="I3208" i="73"/>
  <c r="A3209" i="73"/>
  <c r="B3210" i="73"/>
  <c r="F3231" i="73" l="1"/>
  <c r="D3232" i="73"/>
  <c r="A3210" i="73"/>
  <c r="B3211" i="73"/>
  <c r="G3209" i="73"/>
  <c r="H3209" i="73" s="1"/>
  <c r="I3209" i="73"/>
  <c r="C3233" i="73"/>
  <c r="E3232" i="73"/>
  <c r="D3233" i="73" l="1"/>
  <c r="F3232" i="73"/>
  <c r="C3234" i="73"/>
  <c r="E3233" i="73"/>
  <c r="A3211" i="73"/>
  <c r="B3212" i="73"/>
  <c r="G3210" i="73"/>
  <c r="H3210" i="73" s="1"/>
  <c r="I3210" i="73"/>
  <c r="F3233" i="73" l="1"/>
  <c r="D3234" i="73"/>
  <c r="G3211" i="73"/>
  <c r="H3211" i="73" s="1"/>
  <c r="I3211" i="73"/>
  <c r="C3235" i="73"/>
  <c r="E3234" i="73"/>
  <c r="A3212" i="73"/>
  <c r="B3213" i="73"/>
  <c r="F3234" i="73" l="1"/>
  <c r="D3235" i="73"/>
  <c r="G3212" i="73"/>
  <c r="H3212" i="73" s="1"/>
  <c r="I3212" i="73"/>
  <c r="C3236" i="73"/>
  <c r="E3235" i="73"/>
  <c r="A3213" i="73"/>
  <c r="B3214" i="73"/>
  <c r="F3235" i="73" l="1"/>
  <c r="D3236" i="73"/>
  <c r="C3237" i="73"/>
  <c r="E3236" i="73"/>
  <c r="G3213" i="73"/>
  <c r="H3213" i="73" s="1"/>
  <c r="I3213" i="73"/>
  <c r="A3214" i="73"/>
  <c r="B3215" i="73"/>
  <c r="F3236" i="73" l="1"/>
  <c r="D3237" i="73"/>
  <c r="G3214" i="73"/>
  <c r="H3214" i="73" s="1"/>
  <c r="I3214" i="73"/>
  <c r="C3238" i="73"/>
  <c r="E3237" i="73"/>
  <c r="A3215" i="73"/>
  <c r="B3216" i="73"/>
  <c r="F3237" i="73" l="1"/>
  <c r="D3238" i="73"/>
  <c r="G3215" i="73"/>
  <c r="H3215" i="73" s="1"/>
  <c r="I3215" i="73"/>
  <c r="C3239" i="73"/>
  <c r="E3238" i="73"/>
  <c r="A3216" i="73"/>
  <c r="B3217" i="73"/>
  <c r="F3238" i="73" l="1"/>
  <c r="D3239" i="73"/>
  <c r="G3216" i="73"/>
  <c r="H3216" i="73" s="1"/>
  <c r="I3216" i="73"/>
  <c r="C3240" i="73"/>
  <c r="E3239" i="73"/>
  <c r="A3217" i="73"/>
  <c r="B3218" i="73"/>
  <c r="F3239" i="73" l="1"/>
  <c r="D3240" i="73"/>
  <c r="G3217" i="73"/>
  <c r="H3217" i="73" s="1"/>
  <c r="I3217" i="73"/>
  <c r="C3241" i="73"/>
  <c r="E3240" i="73"/>
  <c r="A3218" i="73"/>
  <c r="B3219" i="73"/>
  <c r="D3241" i="73" l="1"/>
  <c r="F3240" i="73"/>
  <c r="G3218" i="73"/>
  <c r="H3218" i="73" s="1"/>
  <c r="I3218" i="73"/>
  <c r="C3242" i="73"/>
  <c r="E3241" i="73"/>
  <c r="A3219" i="73"/>
  <c r="B3220" i="73"/>
  <c r="F3241" i="73" l="1"/>
  <c r="D3242" i="73"/>
  <c r="C3243" i="73"/>
  <c r="E3242" i="73"/>
  <c r="G3219" i="73"/>
  <c r="H3219" i="73" s="1"/>
  <c r="I3219" i="73"/>
  <c r="A3220" i="73"/>
  <c r="B3221" i="73"/>
  <c r="F3242" i="73" l="1"/>
  <c r="D3243" i="73"/>
  <c r="G3220" i="73"/>
  <c r="H3220" i="73" s="1"/>
  <c r="I3220" i="73"/>
  <c r="C3244" i="73"/>
  <c r="E3243" i="73"/>
  <c r="A3221" i="73"/>
  <c r="B3222" i="73"/>
  <c r="F3243" i="73" l="1"/>
  <c r="D3244" i="73"/>
  <c r="G3221" i="73"/>
  <c r="H3221" i="73" s="1"/>
  <c r="I3221" i="73"/>
  <c r="C3245" i="73"/>
  <c r="E3244" i="73"/>
  <c r="A3222" i="73"/>
  <c r="B3223" i="73"/>
  <c r="F3244" i="73" l="1"/>
  <c r="D3245" i="73"/>
  <c r="G3222" i="73"/>
  <c r="H3222" i="73" s="1"/>
  <c r="I3222" i="73"/>
  <c r="C3246" i="73"/>
  <c r="E3245" i="73"/>
  <c r="A3223" i="73"/>
  <c r="B3224" i="73"/>
  <c r="F3245" i="73" l="1"/>
  <c r="D3246" i="73"/>
  <c r="G3223" i="73"/>
  <c r="H3223" i="73" s="1"/>
  <c r="I3223" i="73"/>
  <c r="C3247" i="73"/>
  <c r="E3246" i="73"/>
  <c r="A3224" i="73"/>
  <c r="B3225" i="73"/>
  <c r="F3246" i="73" l="1"/>
  <c r="D3247" i="73"/>
  <c r="G3224" i="73"/>
  <c r="H3224" i="73" s="1"/>
  <c r="I3224" i="73"/>
  <c r="C3248" i="73"/>
  <c r="E3247" i="73"/>
  <c r="A3225" i="73"/>
  <c r="B3226" i="73"/>
  <c r="F3247" i="73" l="1"/>
  <c r="D3248" i="73"/>
  <c r="G3225" i="73"/>
  <c r="H3225" i="73" s="1"/>
  <c r="I3225" i="73"/>
  <c r="C3249" i="73"/>
  <c r="E3248" i="73"/>
  <c r="A3226" i="73"/>
  <c r="B3227" i="73"/>
  <c r="F3248" i="73" l="1"/>
  <c r="D3249" i="73"/>
  <c r="G3226" i="73"/>
  <c r="H3226" i="73" s="1"/>
  <c r="I3226" i="73"/>
  <c r="C3250" i="73"/>
  <c r="E3249" i="73"/>
  <c r="A3227" i="73"/>
  <c r="B3228" i="73"/>
  <c r="F3249" i="73" l="1"/>
  <c r="D3250" i="73"/>
  <c r="G3227" i="73"/>
  <c r="H3227" i="73" s="1"/>
  <c r="I3227" i="73"/>
  <c r="C3251" i="73"/>
  <c r="E3250" i="73"/>
  <c r="A3228" i="73"/>
  <c r="B3229" i="73"/>
  <c r="F3250" i="73" l="1"/>
  <c r="D3251" i="73"/>
  <c r="G3228" i="73"/>
  <c r="H3228" i="73" s="1"/>
  <c r="I3228" i="73"/>
  <c r="C3252" i="73"/>
  <c r="E3251" i="73"/>
  <c r="A3229" i="73"/>
  <c r="B3230" i="73"/>
  <c r="F3251" i="73" l="1"/>
  <c r="D3252" i="73"/>
  <c r="G3229" i="73"/>
  <c r="H3229" i="73" s="1"/>
  <c r="I3229" i="73"/>
  <c r="C3253" i="73"/>
  <c r="E3252" i="73"/>
  <c r="A3230" i="73"/>
  <c r="B3231" i="73"/>
  <c r="F3252" i="73" l="1"/>
  <c r="D3253" i="73"/>
  <c r="G3230" i="73"/>
  <c r="H3230" i="73" s="1"/>
  <c r="I3230" i="73"/>
  <c r="C3254" i="73"/>
  <c r="E3253" i="73"/>
  <c r="A3231" i="73"/>
  <c r="B3232" i="73"/>
  <c r="F3253" i="73" l="1"/>
  <c r="D3254" i="73"/>
  <c r="G3231" i="73"/>
  <c r="H3231" i="73" s="1"/>
  <c r="I3231" i="73"/>
  <c r="C3255" i="73"/>
  <c r="E3254" i="73"/>
  <c r="A3232" i="73"/>
  <c r="B3233" i="73"/>
  <c r="F3254" i="73" l="1"/>
  <c r="D3255" i="73"/>
  <c r="C3256" i="73"/>
  <c r="E3255" i="73"/>
  <c r="A3233" i="73"/>
  <c r="B3234" i="73"/>
  <c r="G3232" i="73"/>
  <c r="H3232" i="73" s="1"/>
  <c r="I3232" i="73"/>
  <c r="F3255" i="73" l="1"/>
  <c r="D3256" i="73"/>
  <c r="G3233" i="73"/>
  <c r="H3233" i="73" s="1"/>
  <c r="I3233" i="73"/>
  <c r="C3257" i="73"/>
  <c r="E3256" i="73"/>
  <c r="A3234" i="73"/>
  <c r="B3235" i="73"/>
  <c r="F3256" i="73" l="1"/>
  <c r="D3257" i="73"/>
  <c r="G3234" i="73"/>
  <c r="H3234" i="73" s="1"/>
  <c r="I3234" i="73"/>
  <c r="C3258" i="73"/>
  <c r="E3257" i="73"/>
  <c r="A3235" i="73"/>
  <c r="B3236" i="73"/>
  <c r="F3257" i="73" l="1"/>
  <c r="D3258" i="73"/>
  <c r="G3235" i="73"/>
  <c r="H3235" i="73" s="1"/>
  <c r="I3235" i="73"/>
  <c r="C3259" i="73"/>
  <c r="E3258" i="73"/>
  <c r="A3236" i="73"/>
  <c r="B3237" i="73"/>
  <c r="F3258" i="73" l="1"/>
  <c r="D3259" i="73"/>
  <c r="G3236" i="73"/>
  <c r="H3236" i="73" s="1"/>
  <c r="I3236" i="73"/>
  <c r="C3260" i="73"/>
  <c r="E3259" i="73"/>
  <c r="A3237" i="73"/>
  <c r="B3238" i="73"/>
  <c r="F3259" i="73" l="1"/>
  <c r="D3260" i="73"/>
  <c r="G3237" i="73"/>
  <c r="H3237" i="73" s="1"/>
  <c r="I3237" i="73"/>
  <c r="C3261" i="73"/>
  <c r="E3260" i="73"/>
  <c r="A3238" i="73"/>
  <c r="B3239" i="73"/>
  <c r="F3260" i="73" l="1"/>
  <c r="D3261" i="73"/>
  <c r="G3238" i="73"/>
  <c r="H3238" i="73" s="1"/>
  <c r="I3238" i="73"/>
  <c r="C3262" i="73"/>
  <c r="E3261" i="73"/>
  <c r="A3239" i="73"/>
  <c r="B3240" i="73"/>
  <c r="F3261" i="73" l="1"/>
  <c r="D3262" i="73"/>
  <c r="G3239" i="73"/>
  <c r="H3239" i="73" s="1"/>
  <c r="I3239" i="73"/>
  <c r="C3263" i="73"/>
  <c r="E3262" i="73"/>
  <c r="A3240" i="73"/>
  <c r="B3241" i="73"/>
  <c r="F3262" i="73" l="1"/>
  <c r="D3263" i="73"/>
  <c r="G3240" i="73"/>
  <c r="H3240" i="73" s="1"/>
  <c r="I3240" i="73"/>
  <c r="C3264" i="73"/>
  <c r="E3263" i="73"/>
  <c r="A3241" i="73"/>
  <c r="B3242" i="73"/>
  <c r="F3263" i="73" l="1"/>
  <c r="D3264" i="73"/>
  <c r="G3241" i="73"/>
  <c r="H3241" i="73" s="1"/>
  <c r="I3241" i="73"/>
  <c r="C3265" i="73"/>
  <c r="E3264" i="73"/>
  <c r="A3242" i="73"/>
  <c r="B3243" i="73"/>
  <c r="D3265" i="73" l="1"/>
  <c r="F3264" i="73"/>
  <c r="G3242" i="73"/>
  <c r="H3242" i="73" s="1"/>
  <c r="I3242" i="73"/>
  <c r="C3266" i="73"/>
  <c r="E3265" i="73"/>
  <c r="A3243" i="73"/>
  <c r="B3244" i="73"/>
  <c r="F3265" i="73" l="1"/>
  <c r="D3266" i="73"/>
  <c r="G3243" i="73"/>
  <c r="H3243" i="73" s="1"/>
  <c r="I3243" i="73"/>
  <c r="C3267" i="73"/>
  <c r="E3266" i="73"/>
  <c r="A3244" i="73"/>
  <c r="B3245" i="73"/>
  <c r="F3266" i="73" l="1"/>
  <c r="D3267" i="73"/>
  <c r="G3244" i="73"/>
  <c r="H3244" i="73" s="1"/>
  <c r="I3244" i="73"/>
  <c r="C3268" i="73"/>
  <c r="E3267" i="73"/>
  <c r="A3245" i="73"/>
  <c r="B3246" i="73"/>
  <c r="F3267" i="73" l="1"/>
  <c r="D3268" i="73"/>
  <c r="G3245" i="73"/>
  <c r="H3245" i="73" s="1"/>
  <c r="I3245" i="73"/>
  <c r="C3269" i="73"/>
  <c r="E3268" i="73"/>
  <c r="A3246" i="73"/>
  <c r="B3247" i="73"/>
  <c r="F3268" i="73" l="1"/>
  <c r="D3269" i="73"/>
  <c r="G3246" i="73"/>
  <c r="H3246" i="73" s="1"/>
  <c r="I3246" i="73"/>
  <c r="C3270" i="73"/>
  <c r="E3269" i="73"/>
  <c r="A3247" i="73"/>
  <c r="B3248" i="73"/>
  <c r="F3269" i="73" l="1"/>
  <c r="D3270" i="73"/>
  <c r="G3247" i="73"/>
  <c r="H3247" i="73" s="1"/>
  <c r="I3247" i="73"/>
  <c r="C3271" i="73"/>
  <c r="E3270" i="73"/>
  <c r="A3248" i="73"/>
  <c r="B3249" i="73"/>
  <c r="F3270" i="73" l="1"/>
  <c r="D3271" i="73"/>
  <c r="G3248" i="73"/>
  <c r="H3248" i="73" s="1"/>
  <c r="I3248" i="73"/>
  <c r="C3272" i="73"/>
  <c r="E3271" i="73"/>
  <c r="A3249" i="73"/>
  <c r="B3250" i="73"/>
  <c r="F3271" i="73" l="1"/>
  <c r="D3272" i="73"/>
  <c r="G3249" i="73"/>
  <c r="H3249" i="73" s="1"/>
  <c r="I3249" i="73"/>
  <c r="C3273" i="73"/>
  <c r="E3272" i="73"/>
  <c r="A3250" i="73"/>
  <c r="B3251" i="73"/>
  <c r="D3273" i="73" l="1"/>
  <c r="F3272" i="73"/>
  <c r="C3274" i="73"/>
  <c r="E3273" i="73"/>
  <c r="G3250" i="73"/>
  <c r="H3250" i="73" s="1"/>
  <c r="I3250" i="73"/>
  <c r="A3251" i="73"/>
  <c r="B3252" i="73"/>
  <c r="F3273" i="73" l="1"/>
  <c r="D3274" i="73"/>
  <c r="G3251" i="73"/>
  <c r="H3251" i="73" s="1"/>
  <c r="I3251" i="73"/>
  <c r="C3275" i="73"/>
  <c r="E3274" i="73"/>
  <c r="A3252" i="73"/>
  <c r="B3253" i="73"/>
  <c r="F3274" i="73" l="1"/>
  <c r="D3275" i="73"/>
  <c r="G3252" i="73"/>
  <c r="H3252" i="73" s="1"/>
  <c r="I3252" i="73"/>
  <c r="C3276" i="73"/>
  <c r="E3275" i="73"/>
  <c r="A3253" i="73"/>
  <c r="B3254" i="73"/>
  <c r="F3275" i="73" l="1"/>
  <c r="D3276" i="73"/>
  <c r="C3277" i="73"/>
  <c r="E3276" i="73"/>
  <c r="G3253" i="73"/>
  <c r="H3253" i="73" s="1"/>
  <c r="I3253" i="73"/>
  <c r="A3254" i="73"/>
  <c r="B3255" i="73"/>
  <c r="F3276" i="73" l="1"/>
  <c r="D3277" i="73"/>
  <c r="A3255" i="73"/>
  <c r="B3256" i="73"/>
  <c r="G3254" i="73"/>
  <c r="H3254" i="73" s="1"/>
  <c r="I3254" i="73"/>
  <c r="C3278" i="73"/>
  <c r="E3277" i="73"/>
  <c r="F3277" i="73" l="1"/>
  <c r="D3278" i="73"/>
  <c r="C3279" i="73"/>
  <c r="E3278" i="73"/>
  <c r="A3256" i="73"/>
  <c r="B3257" i="73"/>
  <c r="G3255" i="73"/>
  <c r="H3255" i="73" s="1"/>
  <c r="I3255" i="73"/>
  <c r="F3278" i="73" l="1"/>
  <c r="D3279" i="73"/>
  <c r="G3256" i="73"/>
  <c r="H3256" i="73" s="1"/>
  <c r="I3256" i="73"/>
  <c r="C3280" i="73"/>
  <c r="E3279" i="73"/>
  <c r="A3257" i="73"/>
  <c r="B3258" i="73"/>
  <c r="F3279" i="73" l="1"/>
  <c r="D3280" i="73"/>
  <c r="G3257" i="73"/>
  <c r="H3257" i="73" s="1"/>
  <c r="I3257" i="73"/>
  <c r="C3281" i="73"/>
  <c r="E3280" i="73"/>
  <c r="A3258" i="73"/>
  <c r="B3259" i="73"/>
  <c r="F3280" i="73" l="1"/>
  <c r="D3281" i="73"/>
  <c r="G3258" i="73"/>
  <c r="H3258" i="73" s="1"/>
  <c r="I3258" i="73"/>
  <c r="C3282" i="73"/>
  <c r="E3281" i="73"/>
  <c r="A3259" i="73"/>
  <c r="B3260" i="73"/>
  <c r="F3281" i="73" l="1"/>
  <c r="D3282" i="73"/>
  <c r="C3283" i="73"/>
  <c r="E3282" i="73"/>
  <c r="G3259" i="73"/>
  <c r="H3259" i="73" s="1"/>
  <c r="I3259" i="73"/>
  <c r="A3260" i="73"/>
  <c r="B3261" i="73"/>
  <c r="F3282" i="73" l="1"/>
  <c r="D3283" i="73"/>
  <c r="A3261" i="73"/>
  <c r="B3262" i="73"/>
  <c r="G3260" i="73"/>
  <c r="H3260" i="73" s="1"/>
  <c r="I3260" i="73"/>
  <c r="C3284" i="73"/>
  <c r="E3283" i="73"/>
  <c r="F3283" i="73" l="1"/>
  <c r="D3284" i="73"/>
  <c r="C3285" i="73"/>
  <c r="E3284" i="73"/>
  <c r="A3262" i="73"/>
  <c r="B3263" i="73"/>
  <c r="G3261" i="73"/>
  <c r="H3261" i="73" s="1"/>
  <c r="I3261" i="73"/>
  <c r="F3284" i="73" l="1"/>
  <c r="D3285" i="73"/>
  <c r="G3262" i="73"/>
  <c r="H3262" i="73" s="1"/>
  <c r="I3262" i="73"/>
  <c r="C3286" i="73"/>
  <c r="E3285" i="73"/>
  <c r="A3263" i="73"/>
  <c r="B3264" i="73"/>
  <c r="F3285" i="73" l="1"/>
  <c r="D3286" i="73"/>
  <c r="G3263" i="73"/>
  <c r="H3263" i="73" s="1"/>
  <c r="I3263" i="73"/>
  <c r="C3287" i="73"/>
  <c r="E3286" i="73"/>
  <c r="A3264" i="73"/>
  <c r="B3265" i="73"/>
  <c r="F3286" i="73" l="1"/>
  <c r="D3287" i="73"/>
  <c r="G3264" i="73"/>
  <c r="H3264" i="73" s="1"/>
  <c r="I3264" i="73"/>
  <c r="C3288" i="73"/>
  <c r="E3287" i="73"/>
  <c r="A3265" i="73"/>
  <c r="B3266" i="73"/>
  <c r="F3287" i="73" l="1"/>
  <c r="D3288" i="73"/>
  <c r="G3265" i="73"/>
  <c r="H3265" i="73" s="1"/>
  <c r="I3265" i="73"/>
  <c r="C3289" i="73"/>
  <c r="E3288" i="73"/>
  <c r="A3266" i="73"/>
  <c r="B3267" i="73"/>
  <c r="F3288" i="73" l="1"/>
  <c r="D3289" i="73"/>
  <c r="G3266" i="73"/>
  <c r="H3266" i="73" s="1"/>
  <c r="I3266" i="73"/>
  <c r="C3290" i="73"/>
  <c r="E3289" i="73"/>
  <c r="A3267" i="73"/>
  <c r="B3268" i="73"/>
  <c r="F3289" i="73" l="1"/>
  <c r="D3290" i="73"/>
  <c r="C3291" i="73"/>
  <c r="E3290" i="73"/>
  <c r="G3267" i="73"/>
  <c r="H3267" i="73" s="1"/>
  <c r="I3267" i="73"/>
  <c r="A3268" i="73"/>
  <c r="B3269" i="73"/>
  <c r="F3290" i="73" l="1"/>
  <c r="D3291" i="73"/>
  <c r="A3269" i="73"/>
  <c r="B3270" i="73"/>
  <c r="G3268" i="73"/>
  <c r="H3268" i="73" s="1"/>
  <c r="I3268" i="73"/>
  <c r="C3292" i="73"/>
  <c r="E3291" i="73"/>
  <c r="F3291" i="73" l="1"/>
  <c r="D3292" i="73"/>
  <c r="C3293" i="73"/>
  <c r="E3292" i="73"/>
  <c r="A3270" i="73"/>
  <c r="B3271" i="73"/>
  <c r="G3269" i="73"/>
  <c r="H3269" i="73" s="1"/>
  <c r="I3269" i="73"/>
  <c r="F3292" i="73" l="1"/>
  <c r="D3293" i="73"/>
  <c r="G3270" i="73"/>
  <c r="H3270" i="73" s="1"/>
  <c r="I3270" i="73"/>
  <c r="C3294" i="73"/>
  <c r="E3293" i="73"/>
  <c r="A3271" i="73"/>
  <c r="B3272" i="73"/>
  <c r="F3293" i="73" l="1"/>
  <c r="D3294" i="73"/>
  <c r="G3271" i="73"/>
  <c r="H3271" i="73" s="1"/>
  <c r="I3271" i="73"/>
  <c r="C3295" i="73"/>
  <c r="E3294" i="73"/>
  <c r="A3272" i="73"/>
  <c r="B3273" i="73"/>
  <c r="F3294" i="73" l="1"/>
  <c r="D3295" i="73"/>
  <c r="G3272" i="73"/>
  <c r="H3272" i="73" s="1"/>
  <c r="I3272" i="73"/>
  <c r="C3296" i="73"/>
  <c r="E3295" i="73"/>
  <c r="A3273" i="73"/>
  <c r="B3274" i="73"/>
  <c r="F3295" i="73" l="1"/>
  <c r="D3296" i="73"/>
  <c r="G3273" i="73"/>
  <c r="H3273" i="73" s="1"/>
  <c r="I3273" i="73"/>
  <c r="C3297" i="73"/>
  <c r="E3296" i="73"/>
  <c r="A3274" i="73"/>
  <c r="B3275" i="73"/>
  <c r="D3297" i="73" l="1"/>
  <c r="F3296" i="73"/>
  <c r="G3274" i="73"/>
  <c r="H3274" i="73" s="1"/>
  <c r="I3274" i="73"/>
  <c r="C3298" i="73"/>
  <c r="E3297" i="73"/>
  <c r="A3275" i="73"/>
  <c r="B3276" i="73"/>
  <c r="F3297" i="73" l="1"/>
  <c r="D3298" i="73"/>
  <c r="C3299" i="73"/>
  <c r="E3298" i="73"/>
  <c r="G3275" i="73"/>
  <c r="H3275" i="73" s="1"/>
  <c r="I3275" i="73"/>
  <c r="A3276" i="73"/>
  <c r="B3277" i="73"/>
  <c r="F3298" i="73" l="1"/>
  <c r="D3299" i="73"/>
  <c r="A3277" i="73"/>
  <c r="B3278" i="73"/>
  <c r="G3276" i="73"/>
  <c r="H3276" i="73" s="1"/>
  <c r="I3276" i="73"/>
  <c r="C3300" i="73"/>
  <c r="E3299" i="73"/>
  <c r="F3299" i="73" l="1"/>
  <c r="D3300" i="73"/>
  <c r="C3301" i="73"/>
  <c r="E3300" i="73"/>
  <c r="A3278" i="73"/>
  <c r="B3279" i="73"/>
  <c r="G3277" i="73"/>
  <c r="H3277" i="73" s="1"/>
  <c r="I3277" i="73"/>
  <c r="F3300" i="73" l="1"/>
  <c r="D3301" i="73"/>
  <c r="G3278" i="73"/>
  <c r="H3278" i="73" s="1"/>
  <c r="I3278" i="73"/>
  <c r="C3302" i="73"/>
  <c r="E3301" i="73"/>
  <c r="A3279" i="73"/>
  <c r="B3280" i="73"/>
  <c r="F3301" i="73" l="1"/>
  <c r="D3302" i="73"/>
  <c r="G3279" i="73"/>
  <c r="H3279" i="73" s="1"/>
  <c r="I3279" i="73"/>
  <c r="C3303" i="73"/>
  <c r="E3302" i="73"/>
  <c r="A3280" i="73"/>
  <c r="B3281" i="73"/>
  <c r="F3302" i="73" l="1"/>
  <c r="D3303" i="73"/>
  <c r="C3304" i="73"/>
  <c r="E3303" i="73"/>
  <c r="G3280" i="73"/>
  <c r="H3280" i="73" s="1"/>
  <c r="I3280" i="73"/>
  <c r="A3281" i="73"/>
  <c r="B3282" i="73"/>
  <c r="F3303" i="73" l="1"/>
  <c r="D3304" i="73"/>
  <c r="G3281" i="73"/>
  <c r="H3281" i="73" s="1"/>
  <c r="I3281" i="73"/>
  <c r="C3305" i="73"/>
  <c r="E3304" i="73"/>
  <c r="A3282" i="73"/>
  <c r="B3283" i="73"/>
  <c r="D3305" i="73" l="1"/>
  <c r="F3304" i="73"/>
  <c r="G3282" i="73"/>
  <c r="H3282" i="73" s="1"/>
  <c r="I3282" i="73"/>
  <c r="C3306" i="73"/>
  <c r="E3305" i="73"/>
  <c r="A3283" i="73"/>
  <c r="B3284" i="73"/>
  <c r="F3305" i="73" l="1"/>
  <c r="D3306" i="73"/>
  <c r="G3283" i="73"/>
  <c r="H3283" i="73" s="1"/>
  <c r="I3283" i="73"/>
  <c r="C3307" i="73"/>
  <c r="E3306" i="73"/>
  <c r="A3284" i="73"/>
  <c r="B3285" i="73"/>
  <c r="F3306" i="73" l="1"/>
  <c r="D3307" i="73"/>
  <c r="C3308" i="73"/>
  <c r="E3307" i="73"/>
  <c r="G3284" i="73"/>
  <c r="H3284" i="73" s="1"/>
  <c r="I3284" i="73"/>
  <c r="A3285" i="73"/>
  <c r="B3286" i="73"/>
  <c r="F3307" i="73" l="1"/>
  <c r="D3308" i="73"/>
  <c r="A3286" i="73"/>
  <c r="B3287" i="73"/>
  <c r="G3285" i="73"/>
  <c r="H3285" i="73" s="1"/>
  <c r="I3285" i="73"/>
  <c r="C3309" i="73"/>
  <c r="E3308" i="73"/>
  <c r="F3308" i="73" l="1"/>
  <c r="D3309" i="73"/>
  <c r="C3310" i="73"/>
  <c r="E3309" i="73"/>
  <c r="A3287" i="73"/>
  <c r="B3288" i="73"/>
  <c r="G3286" i="73"/>
  <c r="H3286" i="73" s="1"/>
  <c r="I3286" i="73"/>
  <c r="F3309" i="73" l="1"/>
  <c r="D3310" i="73"/>
  <c r="G3287" i="73"/>
  <c r="H3287" i="73" s="1"/>
  <c r="I3287" i="73"/>
  <c r="C3311" i="73"/>
  <c r="E3310" i="73"/>
  <c r="A3288" i="73"/>
  <c r="B3289" i="73"/>
  <c r="F3310" i="73" l="1"/>
  <c r="D3311" i="73"/>
  <c r="G3288" i="73"/>
  <c r="H3288" i="73" s="1"/>
  <c r="I3288" i="73"/>
  <c r="C3312" i="73"/>
  <c r="E3311" i="73"/>
  <c r="A3289" i="73"/>
  <c r="B3290" i="73"/>
  <c r="F3311" i="73" l="1"/>
  <c r="D3312" i="73"/>
  <c r="G3289" i="73"/>
  <c r="H3289" i="73" s="1"/>
  <c r="I3289" i="73"/>
  <c r="C3313" i="73"/>
  <c r="E3312" i="73"/>
  <c r="A3290" i="73"/>
  <c r="B3291" i="73"/>
  <c r="F3312" i="73" l="1"/>
  <c r="D3313" i="73"/>
  <c r="G3290" i="73"/>
  <c r="H3290" i="73" s="1"/>
  <c r="I3290" i="73"/>
  <c r="C3314" i="73"/>
  <c r="E3313" i="73"/>
  <c r="A3291" i="73"/>
  <c r="B3292" i="73"/>
  <c r="F3313" i="73" l="1"/>
  <c r="D3314" i="73"/>
  <c r="G3291" i="73"/>
  <c r="H3291" i="73" s="1"/>
  <c r="I3291" i="73"/>
  <c r="C3315" i="73"/>
  <c r="E3314" i="73"/>
  <c r="A3292" i="73"/>
  <c r="B3293" i="73"/>
  <c r="F3314" i="73" l="1"/>
  <c r="D3315" i="73"/>
  <c r="C3316" i="73"/>
  <c r="E3315" i="73"/>
  <c r="G3292" i="73"/>
  <c r="H3292" i="73" s="1"/>
  <c r="I3292" i="73"/>
  <c r="A3293" i="73"/>
  <c r="B3294" i="73"/>
  <c r="F3315" i="73" l="1"/>
  <c r="D3316" i="73"/>
  <c r="G3293" i="73"/>
  <c r="H3293" i="73" s="1"/>
  <c r="I3293" i="73"/>
  <c r="C3317" i="73"/>
  <c r="E3316" i="73"/>
  <c r="A3294" i="73"/>
  <c r="B3295" i="73"/>
  <c r="F3316" i="73" l="1"/>
  <c r="D3317" i="73"/>
  <c r="G3294" i="73"/>
  <c r="H3294" i="73" s="1"/>
  <c r="I3294" i="73"/>
  <c r="C3318" i="73"/>
  <c r="E3317" i="73"/>
  <c r="A3295" i="73"/>
  <c r="B3296" i="73"/>
  <c r="F3317" i="73" l="1"/>
  <c r="D3318" i="73"/>
  <c r="G3295" i="73"/>
  <c r="H3295" i="73" s="1"/>
  <c r="I3295" i="73"/>
  <c r="C3319" i="73"/>
  <c r="E3318" i="73"/>
  <c r="A3296" i="73"/>
  <c r="B3297" i="73"/>
  <c r="F3318" i="73" l="1"/>
  <c r="D3319" i="73"/>
  <c r="C3320" i="73"/>
  <c r="E3319" i="73"/>
  <c r="G3296" i="73"/>
  <c r="H3296" i="73" s="1"/>
  <c r="I3296" i="73"/>
  <c r="A3297" i="73"/>
  <c r="B3298" i="73"/>
  <c r="F3319" i="73" l="1"/>
  <c r="D3320" i="73"/>
  <c r="G3297" i="73"/>
  <c r="H3297" i="73" s="1"/>
  <c r="I3297" i="73"/>
  <c r="C3321" i="73"/>
  <c r="E3320" i="73"/>
  <c r="A3298" i="73"/>
  <c r="B3299" i="73"/>
  <c r="F3320" i="73" l="1"/>
  <c r="D3321" i="73"/>
  <c r="G3298" i="73"/>
  <c r="H3298" i="73" s="1"/>
  <c r="I3298" i="73"/>
  <c r="C3322" i="73"/>
  <c r="E3321" i="73"/>
  <c r="A3299" i="73"/>
  <c r="B3300" i="73"/>
  <c r="F3321" i="73" l="1"/>
  <c r="D3322" i="73"/>
  <c r="C3323" i="73"/>
  <c r="E3322" i="73"/>
  <c r="G3299" i="73"/>
  <c r="H3299" i="73" s="1"/>
  <c r="I3299" i="73"/>
  <c r="A3300" i="73"/>
  <c r="B3301" i="73"/>
  <c r="F3322" i="73" l="1"/>
  <c r="D3323" i="73"/>
  <c r="A3301" i="73"/>
  <c r="B3302" i="73"/>
  <c r="G3300" i="73"/>
  <c r="H3300" i="73" s="1"/>
  <c r="I3300" i="73"/>
  <c r="C3324" i="73"/>
  <c r="E3323" i="73"/>
  <c r="F3323" i="73" l="1"/>
  <c r="D3324" i="73"/>
  <c r="C3325" i="73"/>
  <c r="E3324" i="73"/>
  <c r="A3302" i="73"/>
  <c r="B3303" i="73"/>
  <c r="G3301" i="73"/>
  <c r="H3301" i="73" s="1"/>
  <c r="I3301" i="73"/>
  <c r="F3324" i="73" l="1"/>
  <c r="D3325" i="73"/>
  <c r="G3302" i="73"/>
  <c r="H3302" i="73" s="1"/>
  <c r="I3302" i="73"/>
  <c r="C3326" i="73"/>
  <c r="E3325" i="73"/>
  <c r="A3303" i="73"/>
  <c r="B3304" i="73"/>
  <c r="F3325" i="73" l="1"/>
  <c r="D3326" i="73"/>
  <c r="G3303" i="73"/>
  <c r="H3303" i="73" s="1"/>
  <c r="I3303" i="73"/>
  <c r="C3327" i="73"/>
  <c r="E3326" i="73"/>
  <c r="A3304" i="73"/>
  <c r="B3305" i="73"/>
  <c r="F3326" i="73" l="1"/>
  <c r="D3327" i="73"/>
  <c r="C3328" i="73"/>
  <c r="E3327" i="73"/>
  <c r="A3305" i="73"/>
  <c r="B3306" i="73"/>
  <c r="G3304" i="73"/>
  <c r="H3304" i="73" s="1"/>
  <c r="I3304" i="73"/>
  <c r="F3327" i="73" l="1"/>
  <c r="D3328" i="73"/>
  <c r="G3305" i="73"/>
  <c r="H3305" i="73" s="1"/>
  <c r="I3305" i="73"/>
  <c r="C3329" i="73"/>
  <c r="E3328" i="73"/>
  <c r="A3306" i="73"/>
  <c r="B3307" i="73"/>
  <c r="D3329" i="73" l="1"/>
  <c r="F3328" i="73"/>
  <c r="G3306" i="73"/>
  <c r="H3306" i="73" s="1"/>
  <c r="I3306" i="73"/>
  <c r="C3330" i="73"/>
  <c r="E3329" i="73"/>
  <c r="A3307" i="73"/>
  <c r="B3308" i="73"/>
  <c r="F3329" i="73" l="1"/>
  <c r="D3330" i="73"/>
  <c r="C3331" i="73"/>
  <c r="E3330" i="73"/>
  <c r="G3307" i="73"/>
  <c r="H3307" i="73" s="1"/>
  <c r="I3307" i="73"/>
  <c r="A3308" i="73"/>
  <c r="B3309" i="73"/>
  <c r="F3330" i="73" l="1"/>
  <c r="D3331" i="73"/>
  <c r="A3309" i="73"/>
  <c r="B3310" i="73"/>
  <c r="G3308" i="73"/>
  <c r="H3308" i="73" s="1"/>
  <c r="I3308" i="73"/>
  <c r="C3332" i="73"/>
  <c r="E3331" i="73"/>
  <c r="F3331" i="73" l="1"/>
  <c r="D3332" i="73"/>
  <c r="C3333" i="73"/>
  <c r="E3332" i="73"/>
  <c r="A3310" i="73"/>
  <c r="B3311" i="73"/>
  <c r="G3309" i="73"/>
  <c r="H3309" i="73" s="1"/>
  <c r="I3309" i="73"/>
  <c r="F3332" i="73" l="1"/>
  <c r="D3333" i="73"/>
  <c r="G3310" i="73"/>
  <c r="H3310" i="73" s="1"/>
  <c r="I3310" i="73"/>
  <c r="C3334" i="73"/>
  <c r="E3333" i="73"/>
  <c r="A3311" i="73"/>
  <c r="B3312" i="73"/>
  <c r="F3333" i="73" l="1"/>
  <c r="D3334" i="73"/>
  <c r="G3311" i="73"/>
  <c r="H3311" i="73" s="1"/>
  <c r="I3311" i="73"/>
  <c r="C3335" i="73"/>
  <c r="E3334" i="73"/>
  <c r="A3312" i="73"/>
  <c r="B3313" i="73"/>
  <c r="F3334" i="73" l="1"/>
  <c r="D3335" i="73"/>
  <c r="C3336" i="73"/>
  <c r="E3335" i="73"/>
  <c r="G3312" i="73"/>
  <c r="H3312" i="73" s="1"/>
  <c r="I3312" i="73"/>
  <c r="A3313" i="73"/>
  <c r="B3314" i="73"/>
  <c r="F3335" i="73" l="1"/>
  <c r="D3336" i="73"/>
  <c r="A3314" i="73"/>
  <c r="B3315" i="73"/>
  <c r="G3313" i="73"/>
  <c r="H3313" i="73" s="1"/>
  <c r="I3313" i="73"/>
  <c r="C3337" i="73"/>
  <c r="E3336" i="73"/>
  <c r="D3337" i="73" l="1"/>
  <c r="F3336" i="73"/>
  <c r="C3338" i="73"/>
  <c r="E3337" i="73"/>
  <c r="A3315" i="73"/>
  <c r="B3316" i="73"/>
  <c r="G3314" i="73"/>
  <c r="H3314" i="73" s="1"/>
  <c r="I3314" i="73"/>
  <c r="F3337" i="73" l="1"/>
  <c r="D3338" i="73"/>
  <c r="G3315" i="73"/>
  <c r="H3315" i="73" s="1"/>
  <c r="I3315" i="73"/>
  <c r="C3339" i="73"/>
  <c r="E3338" i="73"/>
  <c r="A3316" i="73"/>
  <c r="B3317" i="73"/>
  <c r="F3338" i="73" l="1"/>
  <c r="D3339" i="73"/>
  <c r="G3316" i="73"/>
  <c r="H3316" i="73" s="1"/>
  <c r="I3316" i="73"/>
  <c r="C3340" i="73"/>
  <c r="E3339" i="73"/>
  <c r="A3317" i="73"/>
  <c r="B3318" i="73"/>
  <c r="F3339" i="73" l="1"/>
  <c r="D3340" i="73"/>
  <c r="C3341" i="73"/>
  <c r="E3340" i="73"/>
  <c r="G3317" i="73"/>
  <c r="H3317" i="73" s="1"/>
  <c r="I3317" i="73"/>
  <c r="A3318" i="73"/>
  <c r="B3319" i="73"/>
  <c r="F3340" i="73" l="1"/>
  <c r="D3341" i="73"/>
  <c r="A3319" i="73"/>
  <c r="B3320" i="73"/>
  <c r="G3318" i="73"/>
  <c r="H3318" i="73" s="1"/>
  <c r="I3318" i="73"/>
  <c r="C3342" i="73"/>
  <c r="E3341" i="73"/>
  <c r="F3341" i="73" l="1"/>
  <c r="D3342" i="73"/>
  <c r="C3343" i="73"/>
  <c r="E3342" i="73"/>
  <c r="A3320" i="73"/>
  <c r="B3321" i="73"/>
  <c r="G3319" i="73"/>
  <c r="H3319" i="73" s="1"/>
  <c r="I3319" i="73"/>
  <c r="F3342" i="73" l="1"/>
  <c r="D3343" i="73"/>
  <c r="G3320" i="73"/>
  <c r="H3320" i="73" s="1"/>
  <c r="I3320" i="73"/>
  <c r="C3344" i="73"/>
  <c r="E3343" i="73"/>
  <c r="A3321" i="73"/>
  <c r="B3322" i="73"/>
  <c r="F3343" i="73" l="1"/>
  <c r="D3344" i="73"/>
  <c r="G3321" i="73"/>
  <c r="H3321" i="73" s="1"/>
  <c r="I3321" i="73"/>
  <c r="C3345" i="73"/>
  <c r="E3344" i="73"/>
  <c r="A3322" i="73"/>
  <c r="B3323" i="73"/>
  <c r="F3344" i="73" l="1"/>
  <c r="D3345" i="73"/>
  <c r="C3346" i="73"/>
  <c r="E3345" i="73"/>
  <c r="G3322" i="73"/>
  <c r="H3322" i="73" s="1"/>
  <c r="I3322" i="73"/>
  <c r="A3323" i="73"/>
  <c r="B3324" i="73"/>
  <c r="F3345" i="73" l="1"/>
  <c r="D3346" i="73"/>
  <c r="G3323" i="73"/>
  <c r="H3323" i="73" s="1"/>
  <c r="I3323" i="73"/>
  <c r="C3347" i="73"/>
  <c r="E3346" i="73"/>
  <c r="A3324" i="73"/>
  <c r="B3325" i="73"/>
  <c r="F3346" i="73" l="1"/>
  <c r="D3347" i="73"/>
  <c r="G3324" i="73"/>
  <c r="H3324" i="73" s="1"/>
  <c r="I3324" i="73"/>
  <c r="C3348" i="73"/>
  <c r="E3347" i="73"/>
  <c r="A3325" i="73"/>
  <c r="B3326" i="73"/>
  <c r="F3347" i="73" l="1"/>
  <c r="D3348" i="73"/>
  <c r="C3349" i="73"/>
  <c r="E3348" i="73"/>
  <c r="G3325" i="73"/>
  <c r="H3325" i="73" s="1"/>
  <c r="I3325" i="73"/>
  <c r="A3326" i="73"/>
  <c r="B3327" i="73"/>
  <c r="F3348" i="73" l="1"/>
  <c r="D3349" i="73"/>
  <c r="A3327" i="73"/>
  <c r="B3328" i="73"/>
  <c r="G3326" i="73"/>
  <c r="H3326" i="73" s="1"/>
  <c r="I3326" i="73"/>
  <c r="C3350" i="73"/>
  <c r="E3349" i="73"/>
  <c r="F3349" i="73" l="1"/>
  <c r="D3350" i="73"/>
  <c r="C3351" i="73"/>
  <c r="E3350" i="73"/>
  <c r="A3328" i="73"/>
  <c r="B3329" i="73"/>
  <c r="G3327" i="73"/>
  <c r="H3327" i="73" s="1"/>
  <c r="I3327" i="73"/>
  <c r="F3350" i="73" l="1"/>
  <c r="D3351" i="73"/>
  <c r="G3328" i="73"/>
  <c r="H3328" i="73" s="1"/>
  <c r="I3328" i="73"/>
  <c r="C3352" i="73"/>
  <c r="E3351" i="73"/>
  <c r="A3329" i="73"/>
  <c r="B3330" i="73"/>
  <c r="F3351" i="73" l="1"/>
  <c r="D3352" i="73"/>
  <c r="G3329" i="73"/>
  <c r="H3329" i="73" s="1"/>
  <c r="I3329" i="73"/>
  <c r="C3353" i="73"/>
  <c r="E3352" i="73"/>
  <c r="A3330" i="73"/>
  <c r="B3331" i="73"/>
  <c r="F3352" i="73" l="1"/>
  <c r="D3353" i="73"/>
  <c r="C3354" i="73"/>
  <c r="E3353" i="73"/>
  <c r="G3330" i="73"/>
  <c r="H3330" i="73" s="1"/>
  <c r="I3330" i="73"/>
  <c r="A3331" i="73"/>
  <c r="B3332" i="73"/>
  <c r="F3353" i="73" l="1"/>
  <c r="D3354" i="73"/>
  <c r="A3332" i="73"/>
  <c r="B3333" i="73"/>
  <c r="G3331" i="73"/>
  <c r="H3331" i="73" s="1"/>
  <c r="I3331" i="73"/>
  <c r="C3355" i="73"/>
  <c r="E3354" i="73"/>
  <c r="F3354" i="73" l="1"/>
  <c r="D3355" i="73"/>
  <c r="C3356" i="73"/>
  <c r="E3355" i="73"/>
  <c r="A3333" i="73"/>
  <c r="B3334" i="73"/>
  <c r="G3332" i="73"/>
  <c r="H3332" i="73" s="1"/>
  <c r="I3332" i="73"/>
  <c r="F3355" i="73" l="1"/>
  <c r="D3356" i="73"/>
  <c r="G3333" i="73"/>
  <c r="H3333" i="73" s="1"/>
  <c r="I3333" i="73"/>
  <c r="C3357" i="73"/>
  <c r="E3356" i="73"/>
  <c r="A3334" i="73"/>
  <c r="B3335" i="73"/>
  <c r="F3356" i="73" l="1"/>
  <c r="D3357" i="73"/>
  <c r="G3334" i="73"/>
  <c r="H3334" i="73" s="1"/>
  <c r="I3334" i="73"/>
  <c r="C3358" i="73"/>
  <c r="E3357" i="73"/>
  <c r="A3335" i="73"/>
  <c r="B3336" i="73"/>
  <c r="F3357" i="73" l="1"/>
  <c r="D3358" i="73"/>
  <c r="C3359" i="73"/>
  <c r="E3358" i="73"/>
  <c r="G3335" i="73"/>
  <c r="H3335" i="73" s="1"/>
  <c r="I3335" i="73"/>
  <c r="A3336" i="73"/>
  <c r="B3337" i="73"/>
  <c r="F3358" i="73" l="1"/>
  <c r="D3359" i="73"/>
  <c r="A3337" i="73"/>
  <c r="B3338" i="73"/>
  <c r="G3336" i="73"/>
  <c r="H3336" i="73" s="1"/>
  <c r="I3336" i="73"/>
  <c r="C3360" i="73"/>
  <c r="E3359" i="73"/>
  <c r="F3359" i="73" l="1"/>
  <c r="D3360" i="73"/>
  <c r="C3361" i="73"/>
  <c r="E3360" i="73"/>
  <c r="A3338" i="73"/>
  <c r="B3339" i="73"/>
  <c r="G3337" i="73"/>
  <c r="H3337" i="73" s="1"/>
  <c r="I3337" i="73"/>
  <c r="D3361" i="73" l="1"/>
  <c r="F3360" i="73"/>
  <c r="G3338" i="73"/>
  <c r="H3338" i="73" s="1"/>
  <c r="I3338" i="73"/>
  <c r="C3362" i="73"/>
  <c r="E3361" i="73"/>
  <c r="A3339" i="73"/>
  <c r="B3340" i="73"/>
  <c r="F3361" i="73" l="1"/>
  <c r="D3362" i="73"/>
  <c r="C3363" i="73"/>
  <c r="E3362" i="73"/>
  <c r="G3339" i="73"/>
  <c r="H3339" i="73" s="1"/>
  <c r="I3339" i="73"/>
  <c r="A3340" i="73"/>
  <c r="B3341" i="73"/>
  <c r="F3362" i="73" l="1"/>
  <c r="D3363" i="73"/>
  <c r="G3340" i="73"/>
  <c r="H3340" i="73" s="1"/>
  <c r="I3340" i="73"/>
  <c r="C3364" i="73"/>
  <c r="E3363" i="73"/>
  <c r="A3341" i="73"/>
  <c r="B3342" i="73"/>
  <c r="F3363" i="73" l="1"/>
  <c r="D3364" i="73"/>
  <c r="G3341" i="73"/>
  <c r="H3341" i="73" s="1"/>
  <c r="I3341" i="73"/>
  <c r="C3365" i="73"/>
  <c r="E3364" i="73"/>
  <c r="A3342" i="73"/>
  <c r="B3343" i="73"/>
  <c r="F3364" i="73" l="1"/>
  <c r="D3365" i="73"/>
  <c r="G3342" i="73"/>
  <c r="H3342" i="73" s="1"/>
  <c r="I3342" i="73"/>
  <c r="C3366" i="73"/>
  <c r="E3365" i="73"/>
  <c r="A3343" i="73"/>
  <c r="B3344" i="73"/>
  <c r="F3365" i="73" l="1"/>
  <c r="D3366" i="73"/>
  <c r="C3367" i="73"/>
  <c r="E3366" i="73"/>
  <c r="G3343" i="73"/>
  <c r="H3343" i="73" s="1"/>
  <c r="I3343" i="73"/>
  <c r="A3344" i="73"/>
  <c r="B3345" i="73"/>
  <c r="F3366" i="73" l="1"/>
  <c r="D3367" i="73"/>
  <c r="G3344" i="73"/>
  <c r="H3344" i="73" s="1"/>
  <c r="I3344" i="73"/>
  <c r="C3368" i="73"/>
  <c r="E3367" i="73"/>
  <c r="A3345" i="73"/>
  <c r="B3346" i="73"/>
  <c r="F3367" i="73" l="1"/>
  <c r="D3368" i="73"/>
  <c r="G3345" i="73"/>
  <c r="H3345" i="73" s="1"/>
  <c r="I3345" i="73"/>
  <c r="C3369" i="73"/>
  <c r="E3368" i="73"/>
  <c r="A3346" i="73"/>
  <c r="B3347" i="73"/>
  <c r="D3369" i="73" l="1"/>
  <c r="F3368" i="73"/>
  <c r="G3346" i="73"/>
  <c r="H3346" i="73" s="1"/>
  <c r="I3346" i="73"/>
  <c r="C3370" i="73"/>
  <c r="E3369" i="73"/>
  <c r="A3347" i="73"/>
  <c r="B3348" i="73"/>
  <c r="F3369" i="73" l="1"/>
  <c r="D3370" i="73"/>
  <c r="G3347" i="73"/>
  <c r="H3347" i="73" s="1"/>
  <c r="I3347" i="73"/>
  <c r="C3371" i="73"/>
  <c r="E3370" i="73"/>
  <c r="A3348" i="73"/>
  <c r="B3349" i="73"/>
  <c r="F3370" i="73" l="1"/>
  <c r="D3371" i="73"/>
  <c r="C3372" i="73"/>
  <c r="E3371" i="73"/>
  <c r="G3348" i="73"/>
  <c r="H3348" i="73" s="1"/>
  <c r="I3348" i="73"/>
  <c r="A3349" i="73"/>
  <c r="B3350" i="73"/>
  <c r="F3371" i="73" l="1"/>
  <c r="D3372" i="73"/>
  <c r="G3349" i="73"/>
  <c r="H3349" i="73" s="1"/>
  <c r="I3349" i="73"/>
  <c r="C3373" i="73"/>
  <c r="E3372" i="73"/>
  <c r="A3350" i="73"/>
  <c r="B3351" i="73"/>
  <c r="F3372" i="73" l="1"/>
  <c r="D3373" i="73"/>
  <c r="G3350" i="73"/>
  <c r="H3350" i="73" s="1"/>
  <c r="I3350" i="73"/>
  <c r="C3374" i="73"/>
  <c r="E3373" i="73"/>
  <c r="A3351" i="73"/>
  <c r="B3352" i="73"/>
  <c r="F3373" i="73" l="1"/>
  <c r="D3374" i="73"/>
  <c r="C3375" i="73"/>
  <c r="E3374" i="73"/>
  <c r="G3351" i="73"/>
  <c r="H3351" i="73" s="1"/>
  <c r="I3351" i="73"/>
  <c r="A3352" i="73"/>
  <c r="B3353" i="73"/>
  <c r="F3374" i="73" l="1"/>
  <c r="D3375" i="73"/>
  <c r="G3352" i="73"/>
  <c r="H3352" i="73" s="1"/>
  <c r="I3352" i="73"/>
  <c r="C3376" i="73"/>
  <c r="E3375" i="73"/>
  <c r="A3353" i="73"/>
  <c r="B3354" i="73"/>
  <c r="F3375" i="73" l="1"/>
  <c r="D3376" i="73"/>
  <c r="G3353" i="73"/>
  <c r="H3353" i="73" s="1"/>
  <c r="I3353" i="73"/>
  <c r="C3377" i="73"/>
  <c r="E3376" i="73"/>
  <c r="A3354" i="73"/>
  <c r="B3355" i="73"/>
  <c r="F3376" i="73" l="1"/>
  <c r="D3377" i="73"/>
  <c r="C3378" i="73"/>
  <c r="E3377" i="73"/>
  <c r="G3354" i="73"/>
  <c r="H3354" i="73" s="1"/>
  <c r="I3354" i="73"/>
  <c r="A3355" i="73"/>
  <c r="B3356" i="73"/>
  <c r="F3377" i="73" l="1"/>
  <c r="D3378" i="73"/>
  <c r="G3355" i="73"/>
  <c r="H3355" i="73" s="1"/>
  <c r="I3355" i="73"/>
  <c r="C3379" i="73"/>
  <c r="E3378" i="73"/>
  <c r="A3356" i="73"/>
  <c r="B3357" i="73"/>
  <c r="F3378" i="73" l="1"/>
  <c r="D3379" i="73"/>
  <c r="C3380" i="73"/>
  <c r="E3379" i="73"/>
  <c r="G3356" i="73"/>
  <c r="H3356" i="73" s="1"/>
  <c r="I3356" i="73"/>
  <c r="A3357" i="73"/>
  <c r="B3358" i="73"/>
  <c r="F3379" i="73" l="1"/>
  <c r="D3380" i="73"/>
  <c r="G3357" i="73"/>
  <c r="H3357" i="73" s="1"/>
  <c r="I3357" i="73"/>
  <c r="C3381" i="73"/>
  <c r="E3380" i="73"/>
  <c r="A3358" i="73"/>
  <c r="B3359" i="73"/>
  <c r="F3380" i="73" l="1"/>
  <c r="D3381" i="73"/>
  <c r="C3382" i="73"/>
  <c r="E3381" i="73"/>
  <c r="G3358" i="73"/>
  <c r="H3358" i="73" s="1"/>
  <c r="I3358" i="73"/>
  <c r="A3359" i="73"/>
  <c r="B3360" i="73"/>
  <c r="F3381" i="73" l="1"/>
  <c r="D3382" i="73"/>
  <c r="G3359" i="73"/>
  <c r="H3359" i="73" s="1"/>
  <c r="I3359" i="73"/>
  <c r="C3383" i="73"/>
  <c r="E3382" i="73"/>
  <c r="A3360" i="73"/>
  <c r="B3361" i="73"/>
  <c r="F3382" i="73" l="1"/>
  <c r="D3383" i="73"/>
  <c r="G3360" i="73"/>
  <c r="H3360" i="73" s="1"/>
  <c r="I3360" i="73"/>
  <c r="C3384" i="73"/>
  <c r="E3383" i="73"/>
  <c r="A3361" i="73"/>
  <c r="B3362" i="73"/>
  <c r="F3383" i="73" l="1"/>
  <c r="D3384" i="73"/>
  <c r="C3385" i="73"/>
  <c r="E3384" i="73"/>
  <c r="G3361" i="73"/>
  <c r="H3361" i="73" s="1"/>
  <c r="I3361" i="73"/>
  <c r="A3362" i="73"/>
  <c r="B3363" i="73"/>
  <c r="F3384" i="73" l="1"/>
  <c r="D3385" i="73"/>
  <c r="A3363" i="73"/>
  <c r="B3364" i="73"/>
  <c r="G3362" i="73"/>
  <c r="H3362" i="73" s="1"/>
  <c r="I3362" i="73"/>
  <c r="C3386" i="73"/>
  <c r="E3385" i="73"/>
  <c r="F3385" i="73" l="1"/>
  <c r="D3386" i="73"/>
  <c r="C3387" i="73"/>
  <c r="E3386" i="73"/>
  <c r="A3364" i="73"/>
  <c r="B3365" i="73"/>
  <c r="G3363" i="73"/>
  <c r="H3363" i="73" s="1"/>
  <c r="I3363" i="73"/>
  <c r="F3386" i="73" l="1"/>
  <c r="D3387" i="73"/>
  <c r="G3364" i="73"/>
  <c r="H3364" i="73" s="1"/>
  <c r="I3364" i="73"/>
  <c r="C3388" i="73"/>
  <c r="E3387" i="73"/>
  <c r="A3365" i="73"/>
  <c r="B3366" i="73"/>
  <c r="F3387" i="73" l="1"/>
  <c r="D3388" i="73"/>
  <c r="C3389" i="73"/>
  <c r="E3388" i="73"/>
  <c r="G3365" i="73"/>
  <c r="H3365" i="73" s="1"/>
  <c r="I3365" i="73"/>
  <c r="A3366" i="73"/>
  <c r="B3367" i="73"/>
  <c r="F3388" i="73" l="1"/>
  <c r="D3389" i="73"/>
  <c r="G3366" i="73"/>
  <c r="H3366" i="73" s="1"/>
  <c r="I3366" i="73"/>
  <c r="C3390" i="73"/>
  <c r="E3389" i="73"/>
  <c r="A3367" i="73"/>
  <c r="B3368" i="73"/>
  <c r="F3389" i="73" l="1"/>
  <c r="D3390" i="73"/>
  <c r="C3391" i="73"/>
  <c r="E3390" i="73"/>
  <c r="G3367" i="73"/>
  <c r="H3367" i="73" s="1"/>
  <c r="I3367" i="73"/>
  <c r="A3368" i="73"/>
  <c r="B3369" i="73"/>
  <c r="F3390" i="73" l="1"/>
  <c r="D3391" i="73"/>
  <c r="A3369" i="73"/>
  <c r="B3370" i="73"/>
  <c r="G3368" i="73"/>
  <c r="H3368" i="73" s="1"/>
  <c r="I3368" i="73"/>
  <c r="C3392" i="73"/>
  <c r="E3391" i="73"/>
  <c r="F3391" i="73" l="1"/>
  <c r="D3392" i="73"/>
  <c r="C3393" i="73"/>
  <c r="E3392" i="73"/>
  <c r="A3370" i="73"/>
  <c r="B3371" i="73"/>
  <c r="G3369" i="73"/>
  <c r="H3369" i="73" s="1"/>
  <c r="I3369" i="73"/>
  <c r="D3393" i="73" l="1"/>
  <c r="F3392" i="73"/>
  <c r="G3370" i="73"/>
  <c r="H3370" i="73" s="1"/>
  <c r="I3370" i="73"/>
  <c r="C3394" i="73"/>
  <c r="E3393" i="73"/>
  <c r="A3371" i="73"/>
  <c r="B3372" i="73"/>
  <c r="F3393" i="73" l="1"/>
  <c r="D3394" i="73"/>
  <c r="G3371" i="73"/>
  <c r="H3371" i="73" s="1"/>
  <c r="I3371" i="73"/>
  <c r="C3395" i="73"/>
  <c r="E3394" i="73"/>
  <c r="A3372" i="73"/>
  <c r="B3373" i="73"/>
  <c r="F3394" i="73" l="1"/>
  <c r="D3395" i="73"/>
  <c r="G3372" i="73"/>
  <c r="H3372" i="73" s="1"/>
  <c r="I3372" i="73"/>
  <c r="C3396" i="73"/>
  <c r="E3395" i="73"/>
  <c r="A3373" i="73"/>
  <c r="B3374" i="73"/>
  <c r="F3395" i="73" l="1"/>
  <c r="D3396" i="73"/>
  <c r="C3397" i="73"/>
  <c r="E3396" i="73"/>
  <c r="G3373" i="73"/>
  <c r="H3373" i="73" s="1"/>
  <c r="I3373" i="73"/>
  <c r="A3374" i="73"/>
  <c r="B3375" i="73"/>
  <c r="F3396" i="73" l="1"/>
  <c r="D3397" i="73"/>
  <c r="A3375" i="73"/>
  <c r="B3376" i="73"/>
  <c r="G3374" i="73"/>
  <c r="H3374" i="73" s="1"/>
  <c r="I3374" i="73"/>
  <c r="C3398" i="73"/>
  <c r="E3397" i="73"/>
  <c r="F3397" i="73" l="1"/>
  <c r="D3398" i="73"/>
  <c r="C3399" i="73"/>
  <c r="E3398" i="73"/>
  <c r="A3376" i="73"/>
  <c r="B3377" i="73"/>
  <c r="G3375" i="73"/>
  <c r="H3375" i="73" s="1"/>
  <c r="I3375" i="73"/>
  <c r="F3398" i="73" l="1"/>
  <c r="D3399" i="73"/>
  <c r="G3376" i="73"/>
  <c r="H3376" i="73" s="1"/>
  <c r="I3376" i="73"/>
  <c r="C3400" i="73"/>
  <c r="E3399" i="73"/>
  <c r="A3377" i="73"/>
  <c r="B3378" i="73"/>
  <c r="F3399" i="73" l="1"/>
  <c r="D3400" i="73"/>
  <c r="G3377" i="73"/>
  <c r="H3377" i="73" s="1"/>
  <c r="I3377" i="73"/>
  <c r="C3401" i="73"/>
  <c r="E3400" i="73"/>
  <c r="A3378" i="73"/>
  <c r="B3379" i="73"/>
  <c r="D3401" i="73" l="1"/>
  <c r="F3400" i="73"/>
  <c r="C3402" i="73"/>
  <c r="E3401" i="73"/>
  <c r="G3378" i="73"/>
  <c r="H3378" i="73" s="1"/>
  <c r="I3378" i="73"/>
  <c r="A3379" i="73"/>
  <c r="B3380" i="73"/>
  <c r="F3401" i="73" l="1"/>
  <c r="D3402" i="73"/>
  <c r="A3380" i="73"/>
  <c r="B3381" i="73"/>
  <c r="G3379" i="73"/>
  <c r="H3379" i="73" s="1"/>
  <c r="I3379" i="73"/>
  <c r="C3403" i="73"/>
  <c r="E3402" i="73"/>
  <c r="F3402" i="73" l="1"/>
  <c r="D3403" i="73"/>
  <c r="C3404" i="73"/>
  <c r="E3403" i="73"/>
  <c r="A3381" i="73"/>
  <c r="B3382" i="73"/>
  <c r="G3380" i="73"/>
  <c r="H3380" i="73" s="1"/>
  <c r="I3380" i="73"/>
  <c r="F3403" i="73" l="1"/>
  <c r="D3404" i="73"/>
  <c r="G3381" i="73"/>
  <c r="H3381" i="73" s="1"/>
  <c r="I3381" i="73"/>
  <c r="C3405" i="73"/>
  <c r="E3404" i="73"/>
  <c r="A3382" i="73"/>
  <c r="B3383" i="73"/>
  <c r="F3404" i="73" l="1"/>
  <c r="D3405" i="73"/>
  <c r="C3406" i="73"/>
  <c r="E3405" i="73"/>
  <c r="G3382" i="73"/>
  <c r="H3382" i="73" s="1"/>
  <c r="I3382" i="73"/>
  <c r="A3383" i="73"/>
  <c r="B3384" i="73"/>
  <c r="F3405" i="73" l="1"/>
  <c r="D3406" i="73"/>
  <c r="G3383" i="73"/>
  <c r="H3383" i="73" s="1"/>
  <c r="I3383" i="73"/>
  <c r="C3407" i="73"/>
  <c r="E3406" i="73"/>
  <c r="A3384" i="73"/>
  <c r="B3385" i="73"/>
  <c r="F3406" i="73" l="1"/>
  <c r="D3407" i="73"/>
  <c r="G3384" i="73"/>
  <c r="H3384" i="73" s="1"/>
  <c r="I3384" i="73"/>
  <c r="C3408" i="73"/>
  <c r="E3407" i="73"/>
  <c r="A3385" i="73"/>
  <c r="B3386" i="73"/>
  <c r="F3407" i="73" l="1"/>
  <c r="D3408" i="73"/>
  <c r="G3385" i="73"/>
  <c r="H3385" i="73" s="1"/>
  <c r="I3385" i="73"/>
  <c r="C3409" i="73"/>
  <c r="E3408" i="73"/>
  <c r="A3386" i="73"/>
  <c r="B3387" i="73"/>
  <c r="F3408" i="73" l="1"/>
  <c r="D3409" i="73"/>
  <c r="G3386" i="73"/>
  <c r="H3386" i="73" s="1"/>
  <c r="I3386" i="73"/>
  <c r="C3410" i="73"/>
  <c r="E3409" i="73"/>
  <c r="A3387" i="73"/>
  <c r="B3388" i="73"/>
  <c r="F3409" i="73" l="1"/>
  <c r="D3410" i="73"/>
  <c r="C3411" i="73"/>
  <c r="E3410" i="73"/>
  <c r="G3387" i="73"/>
  <c r="H3387" i="73" s="1"/>
  <c r="I3387" i="73"/>
  <c r="A3388" i="73"/>
  <c r="B3389" i="73"/>
  <c r="F3410" i="73" l="1"/>
  <c r="D3411" i="73"/>
  <c r="G3388" i="73"/>
  <c r="H3388" i="73" s="1"/>
  <c r="I3388" i="73"/>
  <c r="C3412" i="73"/>
  <c r="E3411" i="73"/>
  <c r="A3389" i="73"/>
  <c r="B3390" i="73"/>
  <c r="F3411" i="73" l="1"/>
  <c r="D3412" i="73"/>
  <c r="G3389" i="73"/>
  <c r="H3389" i="73" s="1"/>
  <c r="I3389" i="73"/>
  <c r="C3413" i="73"/>
  <c r="E3412" i="73"/>
  <c r="A3390" i="73"/>
  <c r="B3391" i="73"/>
  <c r="F3412" i="73" l="1"/>
  <c r="D3413" i="73"/>
  <c r="C3414" i="73"/>
  <c r="E3413" i="73"/>
  <c r="G3390" i="73"/>
  <c r="H3390" i="73" s="1"/>
  <c r="I3390" i="73"/>
  <c r="A3391" i="73"/>
  <c r="B3392" i="73"/>
  <c r="F3413" i="73" l="1"/>
  <c r="D3414" i="73"/>
  <c r="G3391" i="73"/>
  <c r="H3391" i="73" s="1"/>
  <c r="I3391" i="73"/>
  <c r="C3415" i="73"/>
  <c r="E3414" i="73"/>
  <c r="A3392" i="73"/>
  <c r="B3393" i="73"/>
  <c r="F3414" i="73" l="1"/>
  <c r="D3415" i="73"/>
  <c r="G3392" i="73"/>
  <c r="H3392" i="73" s="1"/>
  <c r="I3392" i="73"/>
  <c r="C3416" i="73"/>
  <c r="E3415" i="73"/>
  <c r="A3393" i="73"/>
  <c r="B3394" i="73"/>
  <c r="F3415" i="73" l="1"/>
  <c r="D3416" i="73"/>
  <c r="C3417" i="73"/>
  <c r="E3416" i="73"/>
  <c r="G3393" i="73"/>
  <c r="H3393" i="73" s="1"/>
  <c r="I3393" i="73"/>
  <c r="A3394" i="73"/>
  <c r="B3395" i="73"/>
  <c r="F3416" i="73" l="1"/>
  <c r="D3417" i="73"/>
  <c r="G3394" i="73"/>
  <c r="H3394" i="73" s="1"/>
  <c r="I3394" i="73"/>
  <c r="C3418" i="73"/>
  <c r="E3417" i="73"/>
  <c r="A3395" i="73"/>
  <c r="B3396" i="73"/>
  <c r="F3417" i="73" l="1"/>
  <c r="D3418" i="73"/>
  <c r="G3395" i="73"/>
  <c r="H3395" i="73" s="1"/>
  <c r="I3395" i="73"/>
  <c r="C3419" i="73"/>
  <c r="E3418" i="73"/>
  <c r="A3396" i="73"/>
  <c r="B3397" i="73"/>
  <c r="F3418" i="73" l="1"/>
  <c r="D3419" i="73"/>
  <c r="C3420" i="73"/>
  <c r="E3419" i="73"/>
  <c r="G3396" i="73"/>
  <c r="H3396" i="73" s="1"/>
  <c r="I3396" i="73"/>
  <c r="A3397" i="73"/>
  <c r="B3398" i="73"/>
  <c r="F3419" i="73" l="1"/>
  <c r="D3420" i="73"/>
  <c r="G3397" i="73"/>
  <c r="H3397" i="73" s="1"/>
  <c r="I3397" i="73"/>
  <c r="C3421" i="73"/>
  <c r="E3420" i="73"/>
  <c r="A3398" i="73"/>
  <c r="B3399" i="73"/>
  <c r="F3420" i="73" l="1"/>
  <c r="D3421" i="73"/>
  <c r="G3398" i="73"/>
  <c r="H3398" i="73" s="1"/>
  <c r="I3398" i="73"/>
  <c r="C3422" i="73"/>
  <c r="E3421" i="73"/>
  <c r="A3399" i="73"/>
  <c r="B3400" i="73"/>
  <c r="F3421" i="73" l="1"/>
  <c r="D3422" i="73"/>
  <c r="G3399" i="73"/>
  <c r="H3399" i="73" s="1"/>
  <c r="I3399" i="73"/>
  <c r="C3423" i="73"/>
  <c r="E3422" i="73"/>
  <c r="A3400" i="73"/>
  <c r="B3401" i="73"/>
  <c r="F3422" i="73" l="1"/>
  <c r="D3423" i="73"/>
  <c r="C3424" i="73"/>
  <c r="E3423" i="73"/>
  <c r="G3400" i="73"/>
  <c r="H3400" i="73" s="1"/>
  <c r="I3400" i="73"/>
  <c r="A3401" i="73"/>
  <c r="B3402" i="73"/>
  <c r="F3423" i="73" l="1"/>
  <c r="D3424" i="73"/>
  <c r="A3402" i="73"/>
  <c r="B3403" i="73"/>
  <c r="G3401" i="73"/>
  <c r="H3401" i="73" s="1"/>
  <c r="I3401" i="73"/>
  <c r="C3425" i="73"/>
  <c r="E3424" i="73"/>
  <c r="D3425" i="73" l="1"/>
  <c r="F3424" i="73"/>
  <c r="C3426" i="73"/>
  <c r="E3425" i="73"/>
  <c r="A3403" i="73"/>
  <c r="B3404" i="73"/>
  <c r="G3402" i="73"/>
  <c r="H3402" i="73" s="1"/>
  <c r="I3402" i="73"/>
  <c r="F3425" i="73" l="1"/>
  <c r="D3426" i="73"/>
  <c r="G3403" i="73"/>
  <c r="H3403" i="73" s="1"/>
  <c r="I3403" i="73"/>
  <c r="C3427" i="73"/>
  <c r="E3426" i="73"/>
  <c r="A3404" i="73"/>
  <c r="B3405" i="73"/>
  <c r="F3426" i="73" l="1"/>
  <c r="D3427" i="73"/>
  <c r="C3428" i="73"/>
  <c r="E3427" i="73"/>
  <c r="G3404" i="73"/>
  <c r="H3404" i="73" s="1"/>
  <c r="I3404" i="73"/>
  <c r="A3405" i="73"/>
  <c r="B3406" i="73"/>
  <c r="F3427" i="73" l="1"/>
  <c r="D3428" i="73"/>
  <c r="G3405" i="73"/>
  <c r="H3405" i="73" s="1"/>
  <c r="I3405" i="73"/>
  <c r="C3429" i="73"/>
  <c r="E3428" i="73"/>
  <c r="A3406" i="73"/>
  <c r="B3407" i="73"/>
  <c r="F3428" i="73" l="1"/>
  <c r="D3429" i="73"/>
  <c r="G3406" i="73"/>
  <c r="H3406" i="73" s="1"/>
  <c r="I3406" i="73"/>
  <c r="C3430" i="73"/>
  <c r="E3429" i="73"/>
  <c r="A3407" i="73"/>
  <c r="B3408" i="73"/>
  <c r="F3429" i="73" l="1"/>
  <c r="D3430" i="73"/>
  <c r="G3407" i="73"/>
  <c r="H3407" i="73" s="1"/>
  <c r="I3407" i="73"/>
  <c r="C3431" i="73"/>
  <c r="E3430" i="73"/>
  <c r="A3408" i="73"/>
  <c r="B3409" i="73"/>
  <c r="F3430" i="73" l="1"/>
  <c r="D3431" i="73"/>
  <c r="G3408" i="73"/>
  <c r="H3408" i="73" s="1"/>
  <c r="I3408" i="73"/>
  <c r="C3432" i="73"/>
  <c r="E3431" i="73"/>
  <c r="A3409" i="73"/>
  <c r="B3410" i="73"/>
  <c r="F3431" i="73" l="1"/>
  <c r="D3432" i="73"/>
  <c r="G3409" i="73"/>
  <c r="H3409" i="73" s="1"/>
  <c r="I3409" i="73"/>
  <c r="C3433" i="73"/>
  <c r="E3432" i="73"/>
  <c r="A3410" i="73"/>
  <c r="B3411" i="73"/>
  <c r="D3433" i="73" l="1"/>
  <c r="F3432" i="73"/>
  <c r="C3434" i="73"/>
  <c r="E3433" i="73"/>
  <c r="G3410" i="73"/>
  <c r="H3410" i="73" s="1"/>
  <c r="I3410" i="73"/>
  <c r="A3411" i="73"/>
  <c r="B3412" i="73"/>
  <c r="F3433" i="73" l="1"/>
  <c r="D3434" i="73"/>
  <c r="A3412" i="73"/>
  <c r="B3413" i="73"/>
  <c r="G3411" i="73"/>
  <c r="H3411" i="73" s="1"/>
  <c r="I3411" i="73"/>
  <c r="C3435" i="73"/>
  <c r="E3434" i="73"/>
  <c r="F3434" i="73" l="1"/>
  <c r="D3435" i="73"/>
  <c r="C3436" i="73"/>
  <c r="E3435" i="73"/>
  <c r="A3413" i="73"/>
  <c r="B3414" i="73"/>
  <c r="G3412" i="73"/>
  <c r="H3412" i="73" s="1"/>
  <c r="I3412" i="73"/>
  <c r="F3435" i="73" l="1"/>
  <c r="D3436" i="73"/>
  <c r="G3413" i="73"/>
  <c r="H3413" i="73" s="1"/>
  <c r="I3413" i="73"/>
  <c r="C3437" i="73"/>
  <c r="E3436" i="73"/>
  <c r="A3414" i="73"/>
  <c r="B3415" i="73"/>
  <c r="F3436" i="73" l="1"/>
  <c r="D3437" i="73"/>
  <c r="C3438" i="73"/>
  <c r="E3437" i="73"/>
  <c r="G3414" i="73"/>
  <c r="H3414" i="73" s="1"/>
  <c r="I3414" i="73"/>
  <c r="A3415" i="73"/>
  <c r="B3416" i="73"/>
  <c r="F3437" i="73" l="1"/>
  <c r="D3438" i="73"/>
  <c r="G3415" i="73"/>
  <c r="H3415" i="73" s="1"/>
  <c r="I3415" i="73"/>
  <c r="C3439" i="73"/>
  <c r="E3438" i="73"/>
  <c r="A3416" i="73"/>
  <c r="B3417" i="73"/>
  <c r="F3438" i="73" l="1"/>
  <c r="D3439" i="73"/>
  <c r="G3416" i="73"/>
  <c r="H3416" i="73" s="1"/>
  <c r="I3416" i="73"/>
  <c r="C3440" i="73"/>
  <c r="E3439" i="73"/>
  <c r="A3417" i="73"/>
  <c r="B3418" i="73"/>
  <c r="F3439" i="73" l="1"/>
  <c r="D3440" i="73"/>
  <c r="G3417" i="73"/>
  <c r="H3417" i="73" s="1"/>
  <c r="I3417" i="73"/>
  <c r="C3441" i="73"/>
  <c r="E3440" i="73"/>
  <c r="A3418" i="73"/>
  <c r="B3419" i="73"/>
  <c r="F3440" i="73" l="1"/>
  <c r="D3441" i="73"/>
  <c r="C3442" i="73"/>
  <c r="E3441" i="73"/>
  <c r="G3418" i="73"/>
  <c r="H3418" i="73" s="1"/>
  <c r="I3418" i="73"/>
  <c r="A3419" i="73"/>
  <c r="B3420" i="73"/>
  <c r="F3441" i="73" l="1"/>
  <c r="D3442" i="73"/>
  <c r="A3420" i="73"/>
  <c r="B3421" i="73"/>
  <c r="G3419" i="73"/>
  <c r="H3419" i="73" s="1"/>
  <c r="I3419" i="73"/>
  <c r="C3443" i="73"/>
  <c r="E3442" i="73"/>
  <c r="F3442" i="73" l="1"/>
  <c r="D3443" i="73"/>
  <c r="A3421" i="73"/>
  <c r="B3422" i="73"/>
  <c r="C3444" i="73"/>
  <c r="E3443" i="73"/>
  <c r="G3420" i="73"/>
  <c r="H3420" i="73" s="1"/>
  <c r="I3420" i="73"/>
  <c r="F3443" i="73" l="1"/>
  <c r="D3444" i="73"/>
  <c r="C3445" i="73"/>
  <c r="E3444" i="73"/>
  <c r="A3422" i="73"/>
  <c r="B3423" i="73"/>
  <c r="G3421" i="73"/>
  <c r="H3421" i="73" s="1"/>
  <c r="I3421" i="73"/>
  <c r="F3444" i="73" l="1"/>
  <c r="D3445" i="73"/>
  <c r="G3422" i="73"/>
  <c r="H3422" i="73" s="1"/>
  <c r="I3422" i="73"/>
  <c r="C3446" i="73"/>
  <c r="E3445" i="73"/>
  <c r="A3423" i="73"/>
  <c r="B3424" i="73"/>
  <c r="F3445" i="73" l="1"/>
  <c r="D3446" i="73"/>
  <c r="G3423" i="73"/>
  <c r="H3423" i="73" s="1"/>
  <c r="I3423" i="73"/>
  <c r="C3447" i="73"/>
  <c r="E3446" i="73"/>
  <c r="A3424" i="73"/>
  <c r="B3425" i="73"/>
  <c r="F3446" i="73" l="1"/>
  <c r="D3447" i="73"/>
  <c r="G3424" i="73"/>
  <c r="H3424" i="73" s="1"/>
  <c r="I3424" i="73"/>
  <c r="C3448" i="73"/>
  <c r="E3447" i="73"/>
  <c r="A3425" i="73"/>
  <c r="B3426" i="73"/>
  <c r="F3447" i="73" l="1"/>
  <c r="D3448" i="73"/>
  <c r="G3425" i="73"/>
  <c r="H3425" i="73" s="1"/>
  <c r="I3425" i="73"/>
  <c r="C3449" i="73"/>
  <c r="E3448" i="73"/>
  <c r="A3426" i="73"/>
  <c r="B3427" i="73"/>
  <c r="F3448" i="73" l="1"/>
  <c r="D3449" i="73"/>
  <c r="C3450" i="73"/>
  <c r="E3449" i="73"/>
  <c r="G3426" i="73"/>
  <c r="H3426" i="73" s="1"/>
  <c r="I3426" i="73"/>
  <c r="A3427" i="73"/>
  <c r="B3428" i="73"/>
  <c r="F3449" i="73" l="1"/>
  <c r="D3450" i="73"/>
  <c r="G3427" i="73"/>
  <c r="H3427" i="73" s="1"/>
  <c r="I3427" i="73"/>
  <c r="C3451" i="73"/>
  <c r="E3450" i="73"/>
  <c r="A3428" i="73"/>
  <c r="B3429" i="73"/>
  <c r="F3450" i="73" l="1"/>
  <c r="D3451" i="73"/>
  <c r="G3428" i="73"/>
  <c r="H3428" i="73" s="1"/>
  <c r="I3428" i="73"/>
  <c r="C3452" i="73"/>
  <c r="E3451" i="73"/>
  <c r="A3429" i="73"/>
  <c r="B3430" i="73"/>
  <c r="F3451" i="73" l="1"/>
  <c r="D3452" i="73"/>
  <c r="G3429" i="73"/>
  <c r="H3429" i="73" s="1"/>
  <c r="I3429" i="73"/>
  <c r="C3453" i="73"/>
  <c r="E3452" i="73"/>
  <c r="A3430" i="73"/>
  <c r="B3431" i="73"/>
  <c r="F3452" i="73" l="1"/>
  <c r="D3453" i="73"/>
  <c r="C3454" i="73"/>
  <c r="E3453" i="73"/>
  <c r="G3430" i="73"/>
  <c r="H3430" i="73" s="1"/>
  <c r="I3430" i="73"/>
  <c r="A3431" i="73"/>
  <c r="B3432" i="73"/>
  <c r="F3453" i="73" l="1"/>
  <c r="D3454" i="73"/>
  <c r="A3432" i="73"/>
  <c r="B3433" i="73"/>
  <c r="G3431" i="73"/>
  <c r="H3431" i="73" s="1"/>
  <c r="I3431" i="73"/>
  <c r="C3455" i="73"/>
  <c r="E3454" i="73"/>
  <c r="F3454" i="73" l="1"/>
  <c r="D3455" i="73"/>
  <c r="C3456" i="73"/>
  <c r="E3455" i="73"/>
  <c r="A3433" i="73"/>
  <c r="B3434" i="73"/>
  <c r="G3432" i="73"/>
  <c r="H3432" i="73" s="1"/>
  <c r="I3432" i="73"/>
  <c r="F3455" i="73" l="1"/>
  <c r="D3456" i="73"/>
  <c r="G3433" i="73"/>
  <c r="H3433" i="73" s="1"/>
  <c r="I3433" i="73"/>
  <c r="C3457" i="73"/>
  <c r="E3456" i="73"/>
  <c r="A3434" i="73"/>
  <c r="B3435" i="73"/>
  <c r="D3457" i="73" l="1"/>
  <c r="F3456" i="73"/>
  <c r="G3434" i="73"/>
  <c r="H3434" i="73" s="1"/>
  <c r="I3434" i="73"/>
  <c r="C3458" i="73"/>
  <c r="E3457" i="73"/>
  <c r="A3435" i="73"/>
  <c r="B3436" i="73"/>
  <c r="F3457" i="73" l="1"/>
  <c r="D3458" i="73"/>
  <c r="G3435" i="73"/>
  <c r="H3435" i="73" s="1"/>
  <c r="I3435" i="73"/>
  <c r="C3459" i="73"/>
  <c r="E3458" i="73"/>
  <c r="A3436" i="73"/>
  <c r="B3437" i="73"/>
  <c r="F3458" i="73" l="1"/>
  <c r="D3459" i="73"/>
  <c r="G3436" i="73"/>
  <c r="H3436" i="73" s="1"/>
  <c r="I3436" i="73"/>
  <c r="C3460" i="73"/>
  <c r="E3459" i="73"/>
  <c r="A3437" i="73"/>
  <c r="B3438" i="73"/>
  <c r="F3459" i="73" l="1"/>
  <c r="D3460" i="73"/>
  <c r="G3437" i="73"/>
  <c r="H3437" i="73" s="1"/>
  <c r="I3437" i="73"/>
  <c r="C3461" i="73"/>
  <c r="E3460" i="73"/>
  <c r="A3438" i="73"/>
  <c r="B3439" i="73"/>
  <c r="F3460" i="73" l="1"/>
  <c r="D3461" i="73"/>
  <c r="G3438" i="73"/>
  <c r="H3438" i="73" s="1"/>
  <c r="I3438" i="73"/>
  <c r="C3462" i="73"/>
  <c r="E3461" i="73"/>
  <c r="A3439" i="73"/>
  <c r="B3440" i="73"/>
  <c r="F3461" i="73" l="1"/>
  <c r="D3462" i="73"/>
  <c r="C3463" i="73"/>
  <c r="E3462" i="73"/>
  <c r="G3439" i="73"/>
  <c r="H3439" i="73" s="1"/>
  <c r="I3439" i="73"/>
  <c r="A3440" i="73"/>
  <c r="B3441" i="73"/>
  <c r="F3462" i="73" l="1"/>
  <c r="D3463" i="73"/>
  <c r="A3441" i="73"/>
  <c r="B3442" i="73"/>
  <c r="G3440" i="73"/>
  <c r="H3440" i="73" s="1"/>
  <c r="I3440" i="73"/>
  <c r="C3464" i="73"/>
  <c r="E3463" i="73"/>
  <c r="F3463" i="73" l="1"/>
  <c r="D3464" i="73"/>
  <c r="C3465" i="73"/>
  <c r="E3464" i="73"/>
  <c r="A3442" i="73"/>
  <c r="B3443" i="73"/>
  <c r="G3441" i="73"/>
  <c r="H3441" i="73" s="1"/>
  <c r="I3441" i="73"/>
  <c r="D3465" i="73" l="1"/>
  <c r="F3464" i="73"/>
  <c r="G3442" i="73"/>
  <c r="H3442" i="73" s="1"/>
  <c r="I3442" i="73"/>
  <c r="C3466" i="73"/>
  <c r="E3465" i="73"/>
  <c r="A3443" i="73"/>
  <c r="B3444" i="73"/>
  <c r="F3465" i="73" l="1"/>
  <c r="D3466" i="73"/>
  <c r="G3443" i="73"/>
  <c r="H3443" i="73" s="1"/>
  <c r="I3443" i="73"/>
  <c r="C3467" i="73"/>
  <c r="E3466" i="73"/>
  <c r="A3444" i="73"/>
  <c r="B3445" i="73"/>
  <c r="F3466" i="73" l="1"/>
  <c r="D3467" i="73"/>
  <c r="C3468" i="73"/>
  <c r="E3467" i="73"/>
  <c r="G3444" i="73"/>
  <c r="H3444" i="73" s="1"/>
  <c r="I3444" i="73"/>
  <c r="A3445" i="73"/>
  <c r="B3446" i="73"/>
  <c r="F3467" i="73" l="1"/>
  <c r="D3468" i="73"/>
  <c r="G3445" i="73"/>
  <c r="H3445" i="73" s="1"/>
  <c r="I3445" i="73"/>
  <c r="C3469" i="73"/>
  <c r="E3468" i="73"/>
  <c r="A3446" i="73"/>
  <c r="B3447" i="73"/>
  <c r="F3468" i="73" l="1"/>
  <c r="D3469" i="73"/>
  <c r="G3446" i="73"/>
  <c r="H3446" i="73" s="1"/>
  <c r="I3446" i="73"/>
  <c r="C3470" i="73"/>
  <c r="E3469" i="73"/>
  <c r="A3447" i="73"/>
  <c r="B3448" i="73"/>
  <c r="F3469" i="73" l="1"/>
  <c r="D3470" i="73"/>
  <c r="C3471" i="73"/>
  <c r="E3470" i="73"/>
  <c r="G3447" i="73"/>
  <c r="H3447" i="73" s="1"/>
  <c r="I3447" i="73"/>
  <c r="A3448" i="73"/>
  <c r="B3449" i="73"/>
  <c r="F3470" i="73" l="1"/>
  <c r="D3471" i="73"/>
  <c r="A3449" i="73"/>
  <c r="B3450" i="73"/>
  <c r="G3448" i="73"/>
  <c r="H3448" i="73" s="1"/>
  <c r="I3448" i="73"/>
  <c r="C3472" i="73"/>
  <c r="E3471" i="73"/>
  <c r="F3471" i="73" l="1"/>
  <c r="D3472" i="73"/>
  <c r="C3473" i="73"/>
  <c r="E3472" i="73"/>
  <c r="A3450" i="73"/>
  <c r="B3451" i="73"/>
  <c r="G3449" i="73"/>
  <c r="H3449" i="73" s="1"/>
  <c r="I3449" i="73"/>
  <c r="F3472" i="73" l="1"/>
  <c r="D3473" i="73"/>
  <c r="G3450" i="73"/>
  <c r="H3450" i="73" s="1"/>
  <c r="I3450" i="73"/>
  <c r="C3474" i="73"/>
  <c r="E3473" i="73"/>
  <c r="A3451" i="73"/>
  <c r="B3452" i="73"/>
  <c r="F3473" i="73" l="1"/>
  <c r="D3474" i="73"/>
  <c r="G3451" i="73"/>
  <c r="H3451" i="73" s="1"/>
  <c r="I3451" i="73"/>
  <c r="C3475" i="73"/>
  <c r="E3474" i="73"/>
  <c r="A3452" i="73"/>
  <c r="B3453" i="73"/>
  <c r="F3474" i="73" l="1"/>
  <c r="D3475" i="73"/>
  <c r="C3476" i="73"/>
  <c r="E3475" i="73"/>
  <c r="G3452" i="73"/>
  <c r="H3452" i="73" s="1"/>
  <c r="I3452" i="73"/>
  <c r="A3453" i="73"/>
  <c r="B3454" i="73"/>
  <c r="F3475" i="73" l="1"/>
  <c r="D3476" i="73"/>
  <c r="A3454" i="73"/>
  <c r="B3455" i="73"/>
  <c r="G3453" i="73"/>
  <c r="H3453" i="73" s="1"/>
  <c r="I3453" i="73"/>
  <c r="C3477" i="73"/>
  <c r="E3476" i="73"/>
  <c r="F3476" i="73" l="1"/>
  <c r="D3477" i="73"/>
  <c r="C3478" i="73"/>
  <c r="E3477" i="73"/>
  <c r="A3455" i="73"/>
  <c r="B3456" i="73"/>
  <c r="G3454" i="73"/>
  <c r="H3454" i="73" s="1"/>
  <c r="I3454" i="73"/>
  <c r="F3477" i="73" l="1"/>
  <c r="D3478" i="73"/>
  <c r="G3455" i="73"/>
  <c r="H3455" i="73" s="1"/>
  <c r="I3455" i="73"/>
  <c r="C3479" i="73"/>
  <c r="E3478" i="73"/>
  <c r="A3456" i="73"/>
  <c r="B3457" i="73"/>
  <c r="F3478" i="73" l="1"/>
  <c r="D3479" i="73"/>
  <c r="C3480" i="73"/>
  <c r="E3479" i="73"/>
  <c r="G3456" i="73"/>
  <c r="H3456" i="73" s="1"/>
  <c r="I3456" i="73"/>
  <c r="A3457" i="73"/>
  <c r="B3458" i="73"/>
  <c r="F3479" i="73" l="1"/>
  <c r="D3480" i="73"/>
  <c r="G3457" i="73"/>
  <c r="H3457" i="73" s="1"/>
  <c r="I3457" i="73"/>
  <c r="C3481" i="73"/>
  <c r="E3480" i="73"/>
  <c r="A3458" i="73"/>
  <c r="B3459" i="73"/>
  <c r="F3480" i="73" l="1"/>
  <c r="D3481" i="73"/>
  <c r="G3458" i="73"/>
  <c r="H3458" i="73" s="1"/>
  <c r="I3458" i="73"/>
  <c r="C3482" i="73"/>
  <c r="E3481" i="73"/>
  <c r="A3459" i="73"/>
  <c r="B3460" i="73"/>
  <c r="F3481" i="73" l="1"/>
  <c r="D3482" i="73"/>
  <c r="G3459" i="73"/>
  <c r="H3459" i="73" s="1"/>
  <c r="I3459" i="73"/>
  <c r="C3483" i="73"/>
  <c r="E3482" i="73"/>
  <c r="A3460" i="73"/>
  <c r="B3461" i="73"/>
  <c r="F3482" i="73" l="1"/>
  <c r="D3483" i="73"/>
  <c r="G3460" i="73"/>
  <c r="H3460" i="73" s="1"/>
  <c r="I3460" i="73"/>
  <c r="C3484" i="73"/>
  <c r="E3483" i="73"/>
  <c r="A3461" i="73"/>
  <c r="B3462" i="73"/>
  <c r="F3483" i="73" l="1"/>
  <c r="D3484" i="73"/>
  <c r="G3461" i="73"/>
  <c r="H3461" i="73" s="1"/>
  <c r="I3461" i="73"/>
  <c r="C3485" i="73"/>
  <c r="E3484" i="73"/>
  <c r="A3462" i="73"/>
  <c r="B3463" i="73"/>
  <c r="F3484" i="73" l="1"/>
  <c r="D3485" i="73"/>
  <c r="C3486" i="73"/>
  <c r="E3485" i="73"/>
  <c r="G3462" i="73"/>
  <c r="H3462" i="73" s="1"/>
  <c r="I3462" i="73"/>
  <c r="A3463" i="73"/>
  <c r="B3464" i="73"/>
  <c r="F3485" i="73" l="1"/>
  <c r="D3486" i="73"/>
  <c r="A3464" i="73"/>
  <c r="B3465" i="73"/>
  <c r="G3463" i="73"/>
  <c r="H3463" i="73" s="1"/>
  <c r="I3463" i="73"/>
  <c r="C3487" i="73"/>
  <c r="E3486" i="73"/>
  <c r="F3486" i="73" l="1"/>
  <c r="D3487" i="73"/>
  <c r="C3488" i="73"/>
  <c r="E3487" i="73"/>
  <c r="A3465" i="73"/>
  <c r="B3466" i="73"/>
  <c r="G3464" i="73"/>
  <c r="H3464" i="73" s="1"/>
  <c r="I3464" i="73"/>
  <c r="F3487" i="73" l="1"/>
  <c r="D3488" i="73"/>
  <c r="G3465" i="73"/>
  <c r="H3465" i="73" s="1"/>
  <c r="I3465" i="73"/>
  <c r="C3489" i="73"/>
  <c r="E3488" i="73"/>
  <c r="A3466" i="73"/>
  <c r="B3467" i="73"/>
  <c r="D3489" i="73" l="1"/>
  <c r="F3488" i="73"/>
  <c r="G3466" i="73"/>
  <c r="H3466" i="73" s="1"/>
  <c r="I3466" i="73"/>
  <c r="C3490" i="73"/>
  <c r="E3489" i="73"/>
  <c r="A3467" i="73"/>
  <c r="B3468" i="73"/>
  <c r="F3489" i="73" l="1"/>
  <c r="D3490" i="73"/>
  <c r="G3467" i="73"/>
  <c r="H3467" i="73" s="1"/>
  <c r="I3467" i="73"/>
  <c r="C3491" i="73"/>
  <c r="E3490" i="73"/>
  <c r="A3468" i="73"/>
  <c r="B3469" i="73"/>
  <c r="F3490" i="73" l="1"/>
  <c r="D3491" i="73"/>
  <c r="C3492" i="73"/>
  <c r="E3491" i="73"/>
  <c r="G3468" i="73"/>
  <c r="H3468" i="73" s="1"/>
  <c r="I3468" i="73"/>
  <c r="A3469" i="73"/>
  <c r="B3470" i="73"/>
  <c r="F3491" i="73" l="1"/>
  <c r="D3492" i="73"/>
  <c r="G3469" i="73"/>
  <c r="H3469" i="73" s="1"/>
  <c r="I3469" i="73"/>
  <c r="C3493" i="73"/>
  <c r="E3492" i="73"/>
  <c r="A3470" i="73"/>
  <c r="B3471" i="73"/>
  <c r="F3492" i="73" l="1"/>
  <c r="D3493" i="73"/>
  <c r="G3470" i="73"/>
  <c r="H3470" i="73" s="1"/>
  <c r="I3470" i="73"/>
  <c r="C3494" i="73"/>
  <c r="E3493" i="73"/>
  <c r="A3471" i="73"/>
  <c r="B3472" i="73"/>
  <c r="F3493" i="73" l="1"/>
  <c r="D3494" i="73"/>
  <c r="G3471" i="73"/>
  <c r="H3471" i="73" s="1"/>
  <c r="I3471" i="73"/>
  <c r="C3495" i="73"/>
  <c r="E3494" i="73"/>
  <c r="A3472" i="73"/>
  <c r="B3473" i="73"/>
  <c r="F3494" i="73" l="1"/>
  <c r="D3495" i="73"/>
  <c r="C3496" i="73"/>
  <c r="E3495" i="73"/>
  <c r="A3473" i="73"/>
  <c r="B3474" i="73"/>
  <c r="G3472" i="73"/>
  <c r="H3472" i="73" s="1"/>
  <c r="I3472" i="73"/>
  <c r="F3495" i="73" l="1"/>
  <c r="D3496" i="73"/>
  <c r="G3473" i="73"/>
  <c r="H3473" i="73" s="1"/>
  <c r="I3473" i="73"/>
  <c r="C3497" i="73"/>
  <c r="E3496" i="73"/>
  <c r="A3474" i="73"/>
  <c r="B3475" i="73"/>
  <c r="D3497" i="73" l="1"/>
  <c r="F3496" i="73"/>
  <c r="G3474" i="73"/>
  <c r="H3474" i="73" s="1"/>
  <c r="I3474" i="73"/>
  <c r="C3498" i="73"/>
  <c r="E3497" i="73"/>
  <c r="A3475" i="73"/>
  <c r="B3476" i="73"/>
  <c r="F3497" i="73" l="1"/>
  <c r="D3498" i="73"/>
  <c r="C3499" i="73"/>
  <c r="E3498" i="73"/>
  <c r="G3475" i="73"/>
  <c r="H3475" i="73" s="1"/>
  <c r="I3475" i="73"/>
  <c r="A3476" i="73"/>
  <c r="B3477" i="73"/>
  <c r="F3498" i="73" l="1"/>
  <c r="D3499" i="73"/>
  <c r="G3476" i="73"/>
  <c r="H3476" i="73" s="1"/>
  <c r="I3476" i="73"/>
  <c r="C3500" i="73"/>
  <c r="E3499" i="73"/>
  <c r="A3477" i="73"/>
  <c r="B3478" i="73"/>
  <c r="F3499" i="73" l="1"/>
  <c r="D3500" i="73"/>
  <c r="G3477" i="73"/>
  <c r="H3477" i="73" s="1"/>
  <c r="I3477" i="73"/>
  <c r="C3501" i="73"/>
  <c r="E3500" i="73"/>
  <c r="A3478" i="73"/>
  <c r="B3479" i="73"/>
  <c r="F3500" i="73" l="1"/>
  <c r="D3501" i="73"/>
  <c r="G3478" i="73"/>
  <c r="H3478" i="73" s="1"/>
  <c r="I3478" i="73"/>
  <c r="C3502" i="73"/>
  <c r="E3501" i="73"/>
  <c r="A3479" i="73"/>
  <c r="B3480" i="73"/>
  <c r="F3501" i="73" l="1"/>
  <c r="D3502" i="73"/>
  <c r="C3503" i="73"/>
  <c r="E3502" i="73"/>
  <c r="G3479" i="73"/>
  <c r="H3479" i="73" s="1"/>
  <c r="I3479" i="73"/>
  <c r="A3480" i="73"/>
  <c r="B3481" i="73"/>
  <c r="F3502" i="73" l="1"/>
  <c r="D3503" i="73"/>
  <c r="A3481" i="73"/>
  <c r="B3482" i="73"/>
  <c r="G3480" i="73"/>
  <c r="H3480" i="73" s="1"/>
  <c r="I3480" i="73"/>
  <c r="C3504" i="73"/>
  <c r="E3503" i="73"/>
  <c r="F3503" i="73" l="1"/>
  <c r="D3504" i="73"/>
  <c r="C3505" i="73"/>
  <c r="E3504" i="73"/>
  <c r="A3482" i="73"/>
  <c r="B3483" i="73"/>
  <c r="G3481" i="73"/>
  <c r="H3481" i="73" s="1"/>
  <c r="I3481" i="73"/>
  <c r="F3504" i="73" l="1"/>
  <c r="D3505" i="73"/>
  <c r="G3482" i="73"/>
  <c r="H3482" i="73" s="1"/>
  <c r="I3482" i="73"/>
  <c r="C3506" i="73"/>
  <c r="E3505" i="73"/>
  <c r="A3483" i="73"/>
  <c r="B3484" i="73"/>
  <c r="F3505" i="73" l="1"/>
  <c r="D3506" i="73"/>
  <c r="G3483" i="73"/>
  <c r="H3483" i="73" s="1"/>
  <c r="I3483" i="73"/>
  <c r="C3507" i="73"/>
  <c r="E3506" i="73"/>
  <c r="A3484" i="73"/>
  <c r="B3485" i="73"/>
  <c r="F3506" i="73" l="1"/>
  <c r="D3507" i="73"/>
  <c r="C3508" i="73"/>
  <c r="E3507" i="73"/>
  <c r="G3484" i="73"/>
  <c r="H3484" i="73" s="1"/>
  <c r="I3484" i="73"/>
  <c r="A3485" i="73"/>
  <c r="B3486" i="73"/>
  <c r="F3507" i="73" l="1"/>
  <c r="D3508" i="73"/>
  <c r="G3485" i="73"/>
  <c r="H3485" i="73" s="1"/>
  <c r="I3485" i="73"/>
  <c r="C3509" i="73"/>
  <c r="E3508" i="73"/>
  <c r="A3486" i="73"/>
  <c r="B3487" i="73"/>
  <c r="F3508" i="73" l="1"/>
  <c r="D3509" i="73"/>
  <c r="G3486" i="73"/>
  <c r="H3486" i="73" s="1"/>
  <c r="I3486" i="73"/>
  <c r="C3510" i="73"/>
  <c r="E3509" i="73"/>
  <c r="A3487" i="73"/>
  <c r="B3488" i="73"/>
  <c r="F3509" i="73" l="1"/>
  <c r="D3510" i="73"/>
  <c r="C3511" i="73"/>
  <c r="E3510" i="73"/>
  <c r="G3487" i="73"/>
  <c r="H3487" i="73" s="1"/>
  <c r="I3487" i="73"/>
  <c r="A3488" i="73"/>
  <c r="B3489" i="73"/>
  <c r="F3510" i="73" l="1"/>
  <c r="D3511" i="73"/>
  <c r="A3489" i="73"/>
  <c r="B3490" i="73"/>
  <c r="G3488" i="73"/>
  <c r="H3488" i="73" s="1"/>
  <c r="I3488" i="73"/>
  <c r="C3512" i="73"/>
  <c r="E3511" i="73"/>
  <c r="F3511" i="73" l="1"/>
  <c r="D3512" i="73"/>
  <c r="C3513" i="73"/>
  <c r="E3512" i="73"/>
  <c r="A3490" i="73"/>
  <c r="B3491" i="73"/>
  <c r="G3489" i="73"/>
  <c r="H3489" i="73" s="1"/>
  <c r="I3489" i="73"/>
  <c r="F3512" i="73" l="1"/>
  <c r="D3513" i="73"/>
  <c r="G3490" i="73"/>
  <c r="H3490" i="73" s="1"/>
  <c r="I3490" i="73"/>
  <c r="C3514" i="73"/>
  <c r="E3513" i="73"/>
  <c r="A3491" i="73"/>
  <c r="B3492" i="73"/>
  <c r="F3513" i="73" l="1"/>
  <c r="D3514" i="73"/>
  <c r="C3515" i="73"/>
  <c r="E3514" i="73"/>
  <c r="G3491" i="73"/>
  <c r="H3491" i="73" s="1"/>
  <c r="I3491" i="73"/>
  <c r="A3492" i="73"/>
  <c r="B3493" i="73"/>
  <c r="F3514" i="73" l="1"/>
  <c r="D3515" i="73"/>
  <c r="A3493" i="73"/>
  <c r="B3494" i="73"/>
  <c r="G3492" i="73"/>
  <c r="H3492" i="73" s="1"/>
  <c r="I3492" i="73"/>
  <c r="C3516" i="73"/>
  <c r="E3515" i="73"/>
  <c r="F3515" i="73" l="1"/>
  <c r="D3516" i="73"/>
  <c r="C3517" i="73"/>
  <c r="E3516" i="73"/>
  <c r="A3494" i="73"/>
  <c r="B3495" i="73"/>
  <c r="G3493" i="73"/>
  <c r="H3493" i="73" s="1"/>
  <c r="I3493" i="73"/>
  <c r="F3516" i="73" l="1"/>
  <c r="D3517" i="73"/>
  <c r="G3494" i="73"/>
  <c r="H3494" i="73" s="1"/>
  <c r="I3494" i="73"/>
  <c r="C3518" i="73"/>
  <c r="E3517" i="73"/>
  <c r="A3495" i="73"/>
  <c r="B3496" i="73"/>
  <c r="F3517" i="73" l="1"/>
  <c r="D3518" i="73"/>
  <c r="G3495" i="73"/>
  <c r="H3495" i="73" s="1"/>
  <c r="I3495" i="73"/>
  <c r="C3519" i="73"/>
  <c r="E3518" i="73"/>
  <c r="A3496" i="73"/>
  <c r="B3497" i="73"/>
  <c r="F3518" i="73" l="1"/>
  <c r="D3519" i="73"/>
  <c r="C3520" i="73"/>
  <c r="E3519" i="73"/>
  <c r="G3496" i="73"/>
  <c r="H3496" i="73" s="1"/>
  <c r="I3496" i="73"/>
  <c r="A3497" i="73"/>
  <c r="B3498" i="73"/>
  <c r="F3519" i="73" l="1"/>
  <c r="D3520" i="73"/>
  <c r="G3497" i="73"/>
  <c r="H3497" i="73" s="1"/>
  <c r="I3497" i="73"/>
  <c r="C3521" i="73"/>
  <c r="E3520" i="73"/>
  <c r="A3498" i="73"/>
  <c r="B3499" i="73"/>
  <c r="D3521" i="73" l="1"/>
  <c r="F3520" i="73"/>
  <c r="G3498" i="73"/>
  <c r="H3498" i="73" s="1"/>
  <c r="I3498" i="73"/>
  <c r="C3522" i="73"/>
  <c r="E3521" i="73"/>
  <c r="A3499" i="73"/>
  <c r="B3500" i="73"/>
  <c r="F3521" i="73" l="1"/>
  <c r="D3522" i="73"/>
  <c r="C3523" i="73"/>
  <c r="E3522" i="73"/>
  <c r="G3499" i="73"/>
  <c r="H3499" i="73" s="1"/>
  <c r="I3499" i="73"/>
  <c r="A3500" i="73"/>
  <c r="B3501" i="73"/>
  <c r="F3522" i="73" l="1"/>
  <c r="D3523" i="73"/>
  <c r="G3500" i="73"/>
  <c r="H3500" i="73" s="1"/>
  <c r="I3500" i="73"/>
  <c r="C3524" i="73"/>
  <c r="E3523" i="73"/>
  <c r="A3501" i="73"/>
  <c r="B3502" i="73"/>
  <c r="F3523" i="73" l="1"/>
  <c r="D3524" i="73"/>
  <c r="G3501" i="73"/>
  <c r="H3501" i="73" s="1"/>
  <c r="I3501" i="73"/>
  <c r="C3525" i="73"/>
  <c r="E3524" i="73"/>
  <c r="A3502" i="73"/>
  <c r="B3503" i="73"/>
  <c r="F3524" i="73" l="1"/>
  <c r="D3525" i="73"/>
  <c r="G3502" i="73"/>
  <c r="H3502" i="73" s="1"/>
  <c r="I3502" i="73"/>
  <c r="C3526" i="73"/>
  <c r="E3525" i="73"/>
  <c r="A3503" i="73"/>
  <c r="B3504" i="73"/>
  <c r="F3525" i="73" l="1"/>
  <c r="D3526" i="73"/>
  <c r="G3503" i="73"/>
  <c r="H3503" i="73" s="1"/>
  <c r="I3503" i="73"/>
  <c r="C3527" i="73"/>
  <c r="E3526" i="73"/>
  <c r="A3504" i="73"/>
  <c r="B3505" i="73"/>
  <c r="F3526" i="73" l="1"/>
  <c r="D3527" i="73"/>
  <c r="G3504" i="73"/>
  <c r="H3504" i="73" s="1"/>
  <c r="I3504" i="73"/>
  <c r="C3528" i="73"/>
  <c r="E3527" i="73"/>
  <c r="A3505" i="73"/>
  <c r="B3506" i="73"/>
  <c r="F3527" i="73" l="1"/>
  <c r="D3528" i="73"/>
  <c r="C3529" i="73"/>
  <c r="E3528" i="73"/>
  <c r="G3505" i="73"/>
  <c r="H3505" i="73" s="1"/>
  <c r="I3505" i="73"/>
  <c r="A3506" i="73"/>
  <c r="B3507" i="73"/>
  <c r="D3529" i="73" l="1"/>
  <c r="F3528" i="73"/>
  <c r="G3506" i="73"/>
  <c r="H3506" i="73" s="1"/>
  <c r="I3506" i="73"/>
  <c r="C3530" i="73"/>
  <c r="E3529" i="73"/>
  <c r="A3507" i="73"/>
  <c r="B3508" i="73"/>
  <c r="F3529" i="73" l="1"/>
  <c r="D3530" i="73"/>
  <c r="G3507" i="73"/>
  <c r="H3507" i="73" s="1"/>
  <c r="I3507" i="73"/>
  <c r="C3531" i="73"/>
  <c r="E3530" i="73"/>
  <c r="A3508" i="73"/>
  <c r="B3509" i="73"/>
  <c r="F3530" i="73" l="1"/>
  <c r="D3531" i="73"/>
  <c r="G3508" i="73"/>
  <c r="H3508" i="73" s="1"/>
  <c r="I3508" i="73"/>
  <c r="C3532" i="73"/>
  <c r="E3531" i="73"/>
  <c r="A3509" i="73"/>
  <c r="B3510" i="73"/>
  <c r="F3531" i="73" l="1"/>
  <c r="D3532" i="73"/>
  <c r="C3533" i="73"/>
  <c r="E3532" i="73"/>
  <c r="G3509" i="73"/>
  <c r="H3509" i="73" s="1"/>
  <c r="I3509" i="73"/>
  <c r="A3510" i="73"/>
  <c r="B3511" i="73"/>
  <c r="F3532" i="73" l="1"/>
  <c r="D3533" i="73"/>
  <c r="G3510" i="73"/>
  <c r="H3510" i="73" s="1"/>
  <c r="I3510" i="73"/>
  <c r="C3534" i="73"/>
  <c r="E3533" i="73"/>
  <c r="A3511" i="73"/>
  <c r="B3512" i="73"/>
  <c r="F3533" i="73" l="1"/>
  <c r="D3534" i="73"/>
  <c r="G3511" i="73"/>
  <c r="H3511" i="73" s="1"/>
  <c r="I3511" i="73"/>
  <c r="C3535" i="73"/>
  <c r="E3534" i="73"/>
  <c r="A3512" i="73"/>
  <c r="B3513" i="73"/>
  <c r="F3534" i="73" l="1"/>
  <c r="D3535" i="73"/>
  <c r="C3536" i="73"/>
  <c r="E3535" i="73"/>
  <c r="G3512" i="73"/>
  <c r="H3512" i="73" s="1"/>
  <c r="I3512" i="73"/>
  <c r="A3513" i="73"/>
  <c r="B3514" i="73"/>
  <c r="F3535" i="73" l="1"/>
  <c r="D3536" i="73"/>
  <c r="A3514" i="73"/>
  <c r="B3515" i="73"/>
  <c r="G3513" i="73"/>
  <c r="H3513" i="73" s="1"/>
  <c r="I3513" i="73"/>
  <c r="C3537" i="73"/>
  <c r="E3536" i="73"/>
  <c r="F3536" i="73" l="1"/>
  <c r="D3537" i="73"/>
  <c r="C3538" i="73"/>
  <c r="E3537" i="73"/>
  <c r="A3515" i="73"/>
  <c r="B3516" i="73"/>
  <c r="G3514" i="73"/>
  <c r="H3514" i="73" s="1"/>
  <c r="I3514" i="73"/>
  <c r="F3537" i="73" l="1"/>
  <c r="D3538" i="73"/>
  <c r="G3515" i="73"/>
  <c r="H3515" i="73" s="1"/>
  <c r="I3515" i="73"/>
  <c r="C3539" i="73"/>
  <c r="E3538" i="73"/>
  <c r="A3516" i="73"/>
  <c r="B3517" i="73"/>
  <c r="F3538" i="73" l="1"/>
  <c r="D3539" i="73"/>
  <c r="G3516" i="73"/>
  <c r="H3516" i="73" s="1"/>
  <c r="I3516" i="73"/>
  <c r="C3540" i="73"/>
  <c r="E3539" i="73"/>
  <c r="A3517" i="73"/>
  <c r="B3518" i="73"/>
  <c r="F3539" i="73" l="1"/>
  <c r="D3540" i="73"/>
  <c r="C3541" i="73"/>
  <c r="E3540" i="73"/>
  <c r="G3517" i="73"/>
  <c r="H3517" i="73" s="1"/>
  <c r="I3517" i="73"/>
  <c r="A3518" i="73"/>
  <c r="B3519" i="73"/>
  <c r="F3540" i="73" l="1"/>
  <c r="D3541" i="73"/>
  <c r="A3519" i="73"/>
  <c r="B3520" i="73"/>
  <c r="G3518" i="73"/>
  <c r="H3518" i="73" s="1"/>
  <c r="I3518" i="73"/>
  <c r="C3542" i="73"/>
  <c r="E3541" i="73"/>
  <c r="F3541" i="73" l="1"/>
  <c r="D3542" i="73"/>
  <c r="C3543" i="73"/>
  <c r="E3542" i="73"/>
  <c r="A3520" i="73"/>
  <c r="B3521" i="73"/>
  <c r="G3519" i="73"/>
  <c r="H3519" i="73" s="1"/>
  <c r="I3519" i="73"/>
  <c r="F3542" i="73" l="1"/>
  <c r="D3543" i="73"/>
  <c r="G3520" i="73"/>
  <c r="H3520" i="73" s="1"/>
  <c r="I3520" i="73"/>
  <c r="C3544" i="73"/>
  <c r="E3543" i="73"/>
  <c r="A3521" i="73"/>
  <c r="B3522" i="73"/>
  <c r="F3543" i="73" l="1"/>
  <c r="D3544" i="73"/>
  <c r="C3545" i="73"/>
  <c r="E3544" i="73"/>
  <c r="G3521" i="73"/>
  <c r="H3521" i="73" s="1"/>
  <c r="I3521" i="73"/>
  <c r="A3522" i="73"/>
  <c r="B3523" i="73"/>
  <c r="F3544" i="73" l="1"/>
  <c r="D3545" i="73"/>
  <c r="A3523" i="73"/>
  <c r="B3524" i="73"/>
  <c r="G3522" i="73"/>
  <c r="H3522" i="73" s="1"/>
  <c r="I3522" i="73"/>
  <c r="C3546" i="73"/>
  <c r="E3545" i="73"/>
  <c r="F3545" i="73" l="1"/>
  <c r="D3546" i="73"/>
  <c r="C3547" i="73"/>
  <c r="E3546" i="73"/>
  <c r="A3524" i="73"/>
  <c r="B3525" i="73"/>
  <c r="G3523" i="73"/>
  <c r="H3523" i="73" s="1"/>
  <c r="I3523" i="73"/>
  <c r="F3546" i="73" l="1"/>
  <c r="D3547" i="73"/>
  <c r="G3524" i="73"/>
  <c r="H3524" i="73" s="1"/>
  <c r="I3524" i="73"/>
  <c r="C3548" i="73"/>
  <c r="E3547" i="73"/>
  <c r="A3525" i="73"/>
  <c r="B3526" i="73"/>
  <c r="F3547" i="73" l="1"/>
  <c r="D3548" i="73"/>
  <c r="G3525" i="73"/>
  <c r="H3525" i="73" s="1"/>
  <c r="I3525" i="73"/>
  <c r="C3549" i="73"/>
  <c r="E3548" i="73"/>
  <c r="A3526" i="73"/>
  <c r="B3527" i="73"/>
  <c r="F3548" i="73" l="1"/>
  <c r="D3549" i="73"/>
  <c r="C3550" i="73"/>
  <c r="E3549" i="73"/>
  <c r="G3526" i="73"/>
  <c r="H3526" i="73" s="1"/>
  <c r="I3526" i="73"/>
  <c r="A3527" i="73"/>
  <c r="B3528" i="73"/>
  <c r="F3549" i="73" l="1"/>
  <c r="D3550" i="73"/>
  <c r="A3528" i="73"/>
  <c r="B3529" i="73"/>
  <c r="G3527" i="73"/>
  <c r="H3527" i="73" s="1"/>
  <c r="I3527" i="73"/>
  <c r="C3551" i="73"/>
  <c r="E3550" i="73"/>
  <c r="F3550" i="73" l="1"/>
  <c r="D3551" i="73"/>
  <c r="C3552" i="73"/>
  <c r="E3551" i="73"/>
  <c r="A3529" i="73"/>
  <c r="B3530" i="73"/>
  <c r="G3528" i="73"/>
  <c r="H3528" i="73" s="1"/>
  <c r="I3528" i="73"/>
  <c r="F3551" i="73" l="1"/>
  <c r="D3552" i="73"/>
  <c r="G3529" i="73"/>
  <c r="H3529" i="73" s="1"/>
  <c r="I3529" i="73"/>
  <c r="C3553" i="73"/>
  <c r="E3552" i="73"/>
  <c r="A3530" i="73"/>
  <c r="B3531" i="73"/>
  <c r="D3553" i="73" l="1"/>
  <c r="F3552" i="73"/>
  <c r="G3530" i="73"/>
  <c r="H3530" i="73" s="1"/>
  <c r="I3530" i="73"/>
  <c r="C3554" i="73"/>
  <c r="E3553" i="73"/>
  <c r="A3531" i="73"/>
  <c r="B3532" i="73"/>
  <c r="F3553" i="73" l="1"/>
  <c r="D3554" i="73"/>
  <c r="C3555" i="73"/>
  <c r="E3554" i="73"/>
  <c r="G3531" i="73"/>
  <c r="H3531" i="73" s="1"/>
  <c r="I3531" i="73"/>
  <c r="A3532" i="73"/>
  <c r="B3533" i="73"/>
  <c r="F3554" i="73" l="1"/>
  <c r="D3555" i="73"/>
  <c r="A3533" i="73"/>
  <c r="B3534" i="73"/>
  <c r="G3532" i="73"/>
  <c r="H3532" i="73" s="1"/>
  <c r="I3532" i="73"/>
  <c r="C3556" i="73"/>
  <c r="E3555" i="73"/>
  <c r="F3555" i="73" l="1"/>
  <c r="D3556" i="73"/>
  <c r="C3557" i="73"/>
  <c r="E3556" i="73"/>
  <c r="A3534" i="73"/>
  <c r="B3535" i="73"/>
  <c r="G3533" i="73"/>
  <c r="H3533" i="73" s="1"/>
  <c r="I3533" i="73"/>
  <c r="F3556" i="73" l="1"/>
  <c r="D3557" i="73"/>
  <c r="G3534" i="73"/>
  <c r="H3534" i="73" s="1"/>
  <c r="I3534" i="73"/>
  <c r="C3558" i="73"/>
  <c r="E3557" i="73"/>
  <c r="A3535" i="73"/>
  <c r="B3536" i="73"/>
  <c r="F3557" i="73" l="1"/>
  <c r="D3558" i="73"/>
  <c r="C3559" i="73"/>
  <c r="E3558" i="73"/>
  <c r="G3535" i="73"/>
  <c r="H3535" i="73" s="1"/>
  <c r="I3535" i="73"/>
  <c r="A3536" i="73"/>
  <c r="B3537" i="73"/>
  <c r="F3558" i="73" l="1"/>
  <c r="D3559" i="73"/>
  <c r="G3536" i="73"/>
  <c r="H3536" i="73" s="1"/>
  <c r="I3536" i="73"/>
  <c r="C3560" i="73"/>
  <c r="E3559" i="73"/>
  <c r="A3537" i="73"/>
  <c r="B3538" i="73"/>
  <c r="F3559" i="73" l="1"/>
  <c r="D3560" i="73"/>
  <c r="G3537" i="73"/>
  <c r="H3537" i="73" s="1"/>
  <c r="I3537" i="73"/>
  <c r="C3561" i="73"/>
  <c r="E3560" i="73"/>
  <c r="A3538" i="73"/>
  <c r="B3539" i="73"/>
  <c r="D3561" i="73" l="1"/>
  <c r="F3560" i="73"/>
  <c r="C3562" i="73"/>
  <c r="E3561" i="73"/>
  <c r="G3538" i="73"/>
  <c r="H3538" i="73" s="1"/>
  <c r="I3538" i="73"/>
  <c r="A3539" i="73"/>
  <c r="B3540" i="73"/>
  <c r="F3561" i="73" l="1"/>
  <c r="D3562" i="73"/>
  <c r="G3539" i="73"/>
  <c r="H3539" i="73" s="1"/>
  <c r="I3539" i="73"/>
  <c r="C3563" i="73"/>
  <c r="E3562" i="73"/>
  <c r="A3540" i="73"/>
  <c r="B3541" i="73"/>
  <c r="F3562" i="73" l="1"/>
  <c r="D3563" i="73"/>
  <c r="G3540" i="73"/>
  <c r="H3540" i="73" s="1"/>
  <c r="I3540" i="73"/>
  <c r="C3564" i="73"/>
  <c r="E3563" i="73"/>
  <c r="A3541" i="73"/>
  <c r="B3542" i="73"/>
  <c r="F3563" i="73" l="1"/>
  <c r="D3564" i="73"/>
  <c r="C3565" i="73"/>
  <c r="E3564" i="73"/>
  <c r="G3541" i="73"/>
  <c r="H3541" i="73" s="1"/>
  <c r="I3541" i="73"/>
  <c r="A3542" i="73"/>
  <c r="B3543" i="73"/>
  <c r="F3564" i="73" l="1"/>
  <c r="D3565" i="73"/>
  <c r="G3542" i="73"/>
  <c r="H3542" i="73" s="1"/>
  <c r="I3542" i="73"/>
  <c r="C3566" i="73"/>
  <c r="E3565" i="73"/>
  <c r="A3543" i="73"/>
  <c r="B3544" i="73"/>
  <c r="F3565" i="73" l="1"/>
  <c r="D3566" i="73"/>
  <c r="G3543" i="73"/>
  <c r="H3543" i="73" s="1"/>
  <c r="I3543" i="73"/>
  <c r="C3567" i="73"/>
  <c r="E3566" i="73"/>
  <c r="A3544" i="73"/>
  <c r="B3545" i="73"/>
  <c r="F3566" i="73" l="1"/>
  <c r="D3567" i="73"/>
  <c r="C3568" i="73"/>
  <c r="E3567" i="73"/>
  <c r="G3544" i="73"/>
  <c r="H3544" i="73" s="1"/>
  <c r="I3544" i="73"/>
  <c r="A3545" i="73"/>
  <c r="B3546" i="73"/>
  <c r="F3567" i="73" l="1"/>
  <c r="D3568" i="73"/>
  <c r="G3545" i="73"/>
  <c r="H3545" i="73" s="1"/>
  <c r="I3545" i="73"/>
  <c r="C3569" i="73"/>
  <c r="E3568" i="73"/>
  <c r="A3546" i="73"/>
  <c r="B3547" i="73"/>
  <c r="F3568" i="73" l="1"/>
  <c r="D3569" i="73"/>
  <c r="C3570" i="73"/>
  <c r="E3569" i="73"/>
  <c r="G3546" i="73"/>
  <c r="H3546" i="73" s="1"/>
  <c r="I3546" i="73"/>
  <c r="A3547" i="73"/>
  <c r="B3548" i="73"/>
  <c r="F3569" i="73" l="1"/>
  <c r="D3570" i="73"/>
  <c r="A3548" i="73"/>
  <c r="B3549" i="73"/>
  <c r="G3547" i="73"/>
  <c r="H3547" i="73" s="1"/>
  <c r="I3547" i="73"/>
  <c r="C3571" i="73"/>
  <c r="E3570" i="73"/>
  <c r="F3570" i="73" l="1"/>
  <c r="D3571" i="73"/>
  <c r="C3572" i="73"/>
  <c r="E3571" i="73"/>
  <c r="A3549" i="73"/>
  <c r="B3550" i="73"/>
  <c r="G3548" i="73"/>
  <c r="H3548" i="73" s="1"/>
  <c r="I3548" i="73"/>
  <c r="F3571" i="73" l="1"/>
  <c r="D3572" i="73"/>
  <c r="G3549" i="73"/>
  <c r="H3549" i="73" s="1"/>
  <c r="I3549" i="73"/>
  <c r="C3573" i="73"/>
  <c r="E3572" i="73"/>
  <c r="A3550" i="73"/>
  <c r="B3551" i="73"/>
  <c r="F3572" i="73" l="1"/>
  <c r="D3573" i="73"/>
  <c r="G3550" i="73"/>
  <c r="H3550" i="73" s="1"/>
  <c r="I3550" i="73"/>
  <c r="C3574" i="73"/>
  <c r="E3573" i="73"/>
  <c r="A3551" i="73"/>
  <c r="B3552" i="73"/>
  <c r="F3573" i="73" l="1"/>
  <c r="D3574" i="73"/>
  <c r="C3575" i="73"/>
  <c r="E3574" i="73"/>
  <c r="G3551" i="73"/>
  <c r="H3551" i="73" s="1"/>
  <c r="I3551" i="73"/>
  <c r="A3552" i="73"/>
  <c r="B3553" i="73"/>
  <c r="F3574" i="73" l="1"/>
  <c r="D3575" i="73"/>
  <c r="A3553" i="73"/>
  <c r="B3554" i="73"/>
  <c r="G3552" i="73"/>
  <c r="H3552" i="73" s="1"/>
  <c r="I3552" i="73"/>
  <c r="C3576" i="73"/>
  <c r="E3575" i="73"/>
  <c r="F3575" i="73" l="1"/>
  <c r="D3576" i="73"/>
  <c r="C3577" i="73"/>
  <c r="E3576" i="73"/>
  <c r="A3554" i="73"/>
  <c r="B3555" i="73"/>
  <c r="G3553" i="73"/>
  <c r="H3553" i="73" s="1"/>
  <c r="I3553" i="73"/>
  <c r="F3576" i="73" l="1"/>
  <c r="D3577" i="73"/>
  <c r="G3554" i="73"/>
  <c r="H3554" i="73" s="1"/>
  <c r="I3554" i="73"/>
  <c r="C3578" i="73"/>
  <c r="E3577" i="73"/>
  <c r="A3555" i="73"/>
  <c r="B3556" i="73"/>
  <c r="F3577" i="73" l="1"/>
  <c r="D3578" i="73"/>
  <c r="G3555" i="73"/>
  <c r="H3555" i="73" s="1"/>
  <c r="I3555" i="73"/>
  <c r="C3579" i="73"/>
  <c r="E3578" i="73"/>
  <c r="A3556" i="73"/>
  <c r="B3557" i="73"/>
  <c r="F3578" i="73" l="1"/>
  <c r="D3579" i="73"/>
  <c r="G3556" i="73"/>
  <c r="H3556" i="73" s="1"/>
  <c r="I3556" i="73"/>
  <c r="C3580" i="73"/>
  <c r="E3579" i="73"/>
  <c r="A3557" i="73"/>
  <c r="B3558" i="73"/>
  <c r="F3579" i="73" l="1"/>
  <c r="D3580" i="73"/>
  <c r="C3581" i="73"/>
  <c r="E3580" i="73"/>
  <c r="G3557" i="73"/>
  <c r="H3557" i="73" s="1"/>
  <c r="I3557" i="73"/>
  <c r="A3558" i="73"/>
  <c r="B3559" i="73"/>
  <c r="F3580" i="73" l="1"/>
  <c r="D3581" i="73"/>
  <c r="G3558" i="73"/>
  <c r="H3558" i="73" s="1"/>
  <c r="I3558" i="73"/>
  <c r="C3582" i="73"/>
  <c r="E3581" i="73"/>
  <c r="A3559" i="73"/>
  <c r="B3560" i="73"/>
  <c r="F3581" i="73" l="1"/>
  <c r="D3582" i="73"/>
  <c r="C3583" i="73"/>
  <c r="E3582" i="73"/>
  <c r="G3559" i="73"/>
  <c r="H3559" i="73" s="1"/>
  <c r="I3559" i="73"/>
  <c r="A3560" i="73"/>
  <c r="B3561" i="73"/>
  <c r="F3582" i="73" l="1"/>
  <c r="D3583" i="73"/>
  <c r="G3560" i="73"/>
  <c r="H3560" i="73" s="1"/>
  <c r="I3560" i="73"/>
  <c r="C3584" i="73"/>
  <c r="E3583" i="73"/>
  <c r="A3561" i="73"/>
  <c r="B3562" i="73"/>
  <c r="F3583" i="73" l="1"/>
  <c r="D3584" i="73"/>
  <c r="G3561" i="73"/>
  <c r="H3561" i="73" s="1"/>
  <c r="I3561" i="73"/>
  <c r="C3585" i="73"/>
  <c r="E3584" i="73"/>
  <c r="A3562" i="73"/>
  <c r="B3563" i="73"/>
  <c r="D3585" i="73" l="1"/>
  <c r="F3584" i="73"/>
  <c r="C3586" i="73"/>
  <c r="E3585" i="73"/>
  <c r="G3562" i="73"/>
  <c r="H3562" i="73" s="1"/>
  <c r="I3562" i="73"/>
  <c r="A3563" i="73"/>
  <c r="B3564" i="73"/>
  <c r="F3585" i="73" l="1"/>
  <c r="D3586" i="73"/>
  <c r="A3564" i="73"/>
  <c r="B3565" i="73"/>
  <c r="G3563" i="73"/>
  <c r="H3563" i="73" s="1"/>
  <c r="I3563" i="73"/>
  <c r="C3587" i="73"/>
  <c r="E3586" i="73"/>
  <c r="F3586" i="73" l="1"/>
  <c r="D3587" i="73"/>
  <c r="C3588" i="73"/>
  <c r="E3587" i="73"/>
  <c r="A3565" i="73"/>
  <c r="B3566" i="73"/>
  <c r="G3564" i="73"/>
  <c r="H3564" i="73" s="1"/>
  <c r="I3564" i="73"/>
  <c r="F3587" i="73" l="1"/>
  <c r="D3588" i="73"/>
  <c r="G3565" i="73"/>
  <c r="H3565" i="73" s="1"/>
  <c r="I3565" i="73"/>
  <c r="C3589" i="73"/>
  <c r="E3588" i="73"/>
  <c r="A3566" i="73"/>
  <c r="B3567" i="73"/>
  <c r="F3588" i="73" l="1"/>
  <c r="D3589" i="73"/>
  <c r="C3590" i="73"/>
  <c r="E3589" i="73"/>
  <c r="G3566" i="73"/>
  <c r="H3566" i="73" s="1"/>
  <c r="I3566" i="73"/>
  <c r="A3567" i="73"/>
  <c r="B3568" i="73"/>
  <c r="F3589" i="73" l="1"/>
  <c r="D3590" i="73"/>
  <c r="A3568" i="73"/>
  <c r="B3569" i="73"/>
  <c r="G3567" i="73"/>
  <c r="H3567" i="73" s="1"/>
  <c r="I3567" i="73"/>
  <c r="C3591" i="73"/>
  <c r="E3590" i="73"/>
  <c r="F3590" i="73" l="1"/>
  <c r="D3591" i="73"/>
  <c r="C3592" i="73"/>
  <c r="E3591" i="73"/>
  <c r="A3569" i="73"/>
  <c r="B3570" i="73"/>
  <c r="G3568" i="73"/>
  <c r="H3568" i="73" s="1"/>
  <c r="I3568" i="73"/>
  <c r="F3591" i="73" l="1"/>
  <c r="D3592" i="73"/>
  <c r="G3569" i="73"/>
  <c r="H3569" i="73" s="1"/>
  <c r="I3569" i="73"/>
  <c r="C3593" i="73"/>
  <c r="E3592" i="73"/>
  <c r="A3570" i="73"/>
  <c r="B3571" i="73"/>
  <c r="D3593" i="73" l="1"/>
  <c r="F3592" i="73"/>
  <c r="C3594" i="73"/>
  <c r="E3593" i="73"/>
  <c r="G3570" i="73"/>
  <c r="H3570" i="73" s="1"/>
  <c r="I3570" i="73"/>
  <c r="A3571" i="73"/>
  <c r="B3572" i="73"/>
  <c r="F3593" i="73" l="1"/>
  <c r="D3594" i="73"/>
  <c r="G3571" i="73"/>
  <c r="H3571" i="73" s="1"/>
  <c r="I3571" i="73"/>
  <c r="C3595" i="73"/>
  <c r="E3594" i="73"/>
  <c r="A3572" i="73"/>
  <c r="B3573" i="73"/>
  <c r="F3594" i="73" l="1"/>
  <c r="D3595" i="73"/>
  <c r="C3596" i="73"/>
  <c r="E3595" i="73"/>
  <c r="G3572" i="73"/>
  <c r="H3572" i="73" s="1"/>
  <c r="I3572" i="73"/>
  <c r="A3573" i="73"/>
  <c r="B3574" i="73"/>
  <c r="F3595" i="73" l="1"/>
  <c r="D3596" i="73"/>
  <c r="G3573" i="73"/>
  <c r="H3573" i="73" s="1"/>
  <c r="I3573" i="73"/>
  <c r="C3597" i="73"/>
  <c r="E3596" i="73"/>
  <c r="A3574" i="73"/>
  <c r="B3575" i="73"/>
  <c r="F3596" i="73" l="1"/>
  <c r="D3597" i="73"/>
  <c r="G3574" i="73"/>
  <c r="H3574" i="73" s="1"/>
  <c r="I3574" i="73"/>
  <c r="C3598" i="73"/>
  <c r="E3597" i="73"/>
  <c r="A3575" i="73"/>
  <c r="B3576" i="73"/>
  <c r="F3597" i="73" l="1"/>
  <c r="D3598" i="73"/>
  <c r="C3599" i="73"/>
  <c r="E3598" i="73"/>
  <c r="G3575" i="73"/>
  <c r="H3575" i="73" s="1"/>
  <c r="I3575" i="73"/>
  <c r="A3576" i="73"/>
  <c r="B3577" i="73"/>
  <c r="F3598" i="73" l="1"/>
  <c r="D3599" i="73"/>
  <c r="A3577" i="73"/>
  <c r="B3578" i="73"/>
  <c r="G3576" i="73"/>
  <c r="H3576" i="73" s="1"/>
  <c r="I3576" i="73"/>
  <c r="C3600" i="73"/>
  <c r="E3599" i="73"/>
  <c r="F3599" i="73" l="1"/>
  <c r="D3600" i="73"/>
  <c r="C3601" i="73"/>
  <c r="E3600" i="73"/>
  <c r="A3578" i="73"/>
  <c r="B3579" i="73"/>
  <c r="G3577" i="73"/>
  <c r="H3577" i="73" s="1"/>
  <c r="I3577" i="73"/>
  <c r="F3600" i="73" l="1"/>
  <c r="D3601" i="73"/>
  <c r="G3578" i="73"/>
  <c r="H3578" i="73" s="1"/>
  <c r="I3578" i="73"/>
  <c r="C3602" i="73"/>
  <c r="E3601" i="73"/>
  <c r="A3579" i="73"/>
  <c r="B3580" i="73"/>
  <c r="F3601" i="73" l="1"/>
  <c r="D3602" i="73"/>
  <c r="G3579" i="73"/>
  <c r="H3579" i="73" s="1"/>
  <c r="I3579" i="73"/>
  <c r="C3603" i="73"/>
  <c r="E3602" i="73"/>
  <c r="A3580" i="73"/>
  <c r="B3581" i="73"/>
  <c r="F3602" i="73" l="1"/>
  <c r="D3603" i="73"/>
  <c r="C3604" i="73"/>
  <c r="E3603" i="73"/>
  <c r="G3580" i="73"/>
  <c r="H3580" i="73" s="1"/>
  <c r="I3580" i="73"/>
  <c r="A3581" i="73"/>
  <c r="B3582" i="73"/>
  <c r="F3603" i="73" l="1"/>
  <c r="D3604" i="73"/>
  <c r="G3581" i="73"/>
  <c r="H3581" i="73" s="1"/>
  <c r="I3581" i="73"/>
  <c r="C3605" i="73"/>
  <c r="E3604" i="73"/>
  <c r="A3582" i="73"/>
  <c r="B3583" i="73"/>
  <c r="F3604" i="73" l="1"/>
  <c r="D3605" i="73"/>
  <c r="G3582" i="73"/>
  <c r="H3582" i="73" s="1"/>
  <c r="I3582" i="73"/>
  <c r="C3606" i="73"/>
  <c r="E3605" i="73"/>
  <c r="A3583" i="73"/>
  <c r="B3584" i="73"/>
  <c r="F3605" i="73" l="1"/>
  <c r="D3606" i="73"/>
  <c r="C3607" i="73"/>
  <c r="E3606" i="73"/>
  <c r="G3583" i="73"/>
  <c r="H3583" i="73" s="1"/>
  <c r="I3583" i="73"/>
  <c r="A3584" i="73"/>
  <c r="B3585" i="73"/>
  <c r="F3606" i="73" l="1"/>
  <c r="D3607" i="73"/>
  <c r="G3584" i="73"/>
  <c r="H3584" i="73" s="1"/>
  <c r="I3584" i="73"/>
  <c r="C3608" i="73"/>
  <c r="E3607" i="73"/>
  <c r="A3585" i="73"/>
  <c r="B3586" i="73"/>
  <c r="F3607" i="73" l="1"/>
  <c r="D3608" i="73"/>
  <c r="G3585" i="73"/>
  <c r="H3585" i="73" s="1"/>
  <c r="I3585" i="73"/>
  <c r="C3609" i="73"/>
  <c r="E3608" i="73"/>
  <c r="A3586" i="73"/>
  <c r="B3587" i="73"/>
  <c r="F3608" i="73" l="1"/>
  <c r="D3609" i="73"/>
  <c r="C3610" i="73"/>
  <c r="E3609" i="73"/>
  <c r="G3586" i="73"/>
  <c r="H3586" i="73" s="1"/>
  <c r="I3586" i="73"/>
  <c r="A3587" i="73"/>
  <c r="B3588" i="73"/>
  <c r="F3609" i="73" l="1"/>
  <c r="D3610" i="73"/>
  <c r="G3587" i="73"/>
  <c r="H3587" i="73" s="1"/>
  <c r="I3587" i="73"/>
  <c r="C3611" i="73"/>
  <c r="E3610" i="73"/>
  <c r="A3588" i="73"/>
  <c r="B3589" i="73"/>
  <c r="F3610" i="73" l="1"/>
  <c r="D3611" i="73"/>
  <c r="C3612" i="73"/>
  <c r="E3611" i="73"/>
  <c r="G3588" i="73"/>
  <c r="H3588" i="73" s="1"/>
  <c r="I3588" i="73"/>
  <c r="A3589" i="73"/>
  <c r="B3590" i="73"/>
  <c r="F3611" i="73" l="1"/>
  <c r="D3612" i="73"/>
  <c r="G3589" i="73"/>
  <c r="H3589" i="73" s="1"/>
  <c r="I3589" i="73"/>
  <c r="C3613" i="73"/>
  <c r="E3612" i="73"/>
  <c r="A3590" i="73"/>
  <c r="B3591" i="73"/>
  <c r="F3612" i="73" l="1"/>
  <c r="D3613" i="73"/>
  <c r="G3590" i="73"/>
  <c r="H3590" i="73" s="1"/>
  <c r="I3590" i="73"/>
  <c r="C3614" i="73"/>
  <c r="E3613" i="73"/>
  <c r="A3591" i="73"/>
  <c r="B3592" i="73"/>
  <c r="F3613" i="73" l="1"/>
  <c r="D3614" i="73"/>
  <c r="C3615" i="73"/>
  <c r="E3614" i="73"/>
  <c r="G3591" i="73"/>
  <c r="H3591" i="73" s="1"/>
  <c r="I3591" i="73"/>
  <c r="A3592" i="73"/>
  <c r="B3593" i="73"/>
  <c r="F3614" i="73" l="1"/>
  <c r="D3615" i="73"/>
  <c r="G3592" i="73"/>
  <c r="H3592" i="73" s="1"/>
  <c r="I3592" i="73"/>
  <c r="C3616" i="73"/>
  <c r="E3615" i="73"/>
  <c r="A3593" i="73"/>
  <c r="B3594" i="73"/>
  <c r="F3615" i="73" l="1"/>
  <c r="D3616" i="73"/>
  <c r="G3593" i="73"/>
  <c r="H3593" i="73" s="1"/>
  <c r="I3593" i="73"/>
  <c r="C3617" i="73"/>
  <c r="E3616" i="73"/>
  <c r="A3594" i="73"/>
  <c r="B3595" i="73"/>
  <c r="D3617" i="73" l="1"/>
  <c r="F3616" i="73"/>
  <c r="G3594" i="73"/>
  <c r="H3594" i="73" s="1"/>
  <c r="I3594" i="73"/>
  <c r="C3618" i="73"/>
  <c r="E3617" i="73"/>
  <c r="A3595" i="73"/>
  <c r="B3596" i="73"/>
  <c r="F3617" i="73" l="1"/>
  <c r="D3618" i="73"/>
  <c r="C3619" i="73"/>
  <c r="E3618" i="73"/>
  <c r="G3595" i="73"/>
  <c r="H3595" i="73" s="1"/>
  <c r="I3595" i="73"/>
  <c r="A3596" i="73"/>
  <c r="B3597" i="73"/>
  <c r="F3618" i="73" l="1"/>
  <c r="D3619" i="73"/>
  <c r="G3596" i="73"/>
  <c r="H3596" i="73" s="1"/>
  <c r="I3596" i="73"/>
  <c r="C3620" i="73"/>
  <c r="E3619" i="73"/>
  <c r="A3597" i="73"/>
  <c r="B3598" i="73"/>
  <c r="F3619" i="73" l="1"/>
  <c r="D3620" i="73"/>
  <c r="G3597" i="73"/>
  <c r="H3597" i="73" s="1"/>
  <c r="I3597" i="73"/>
  <c r="C3621" i="73"/>
  <c r="E3620" i="73"/>
  <c r="A3598" i="73"/>
  <c r="B3599" i="73"/>
  <c r="F3620" i="73" l="1"/>
  <c r="D3621" i="73"/>
  <c r="C3622" i="73"/>
  <c r="E3621" i="73"/>
  <c r="G3598" i="73"/>
  <c r="H3598" i="73" s="1"/>
  <c r="I3598" i="73"/>
  <c r="A3599" i="73"/>
  <c r="B3600" i="73"/>
  <c r="F3621" i="73" l="1"/>
  <c r="D3622" i="73"/>
  <c r="G3599" i="73"/>
  <c r="H3599" i="73" s="1"/>
  <c r="I3599" i="73"/>
  <c r="C3623" i="73"/>
  <c r="E3622" i="73"/>
  <c r="A3600" i="73"/>
  <c r="B3601" i="73"/>
  <c r="F3622" i="73" l="1"/>
  <c r="D3623" i="73"/>
  <c r="G3600" i="73"/>
  <c r="H3600" i="73" s="1"/>
  <c r="I3600" i="73"/>
  <c r="C3624" i="73"/>
  <c r="E3623" i="73"/>
  <c r="A3601" i="73"/>
  <c r="B3602" i="73"/>
  <c r="F3623" i="73" l="1"/>
  <c r="D3624" i="73"/>
  <c r="C3625" i="73"/>
  <c r="E3624" i="73"/>
  <c r="G3601" i="73"/>
  <c r="H3601" i="73" s="1"/>
  <c r="I3601" i="73"/>
  <c r="A3602" i="73"/>
  <c r="B3603" i="73"/>
  <c r="D3625" i="73" l="1"/>
  <c r="F3624" i="73"/>
  <c r="G3602" i="73"/>
  <c r="H3602" i="73" s="1"/>
  <c r="I3602" i="73"/>
  <c r="C3626" i="73"/>
  <c r="E3625" i="73"/>
  <c r="A3603" i="73"/>
  <c r="B3604" i="73"/>
  <c r="F3625" i="73" l="1"/>
  <c r="D3626" i="73"/>
  <c r="G3603" i="73"/>
  <c r="H3603" i="73" s="1"/>
  <c r="I3603" i="73"/>
  <c r="C3627" i="73"/>
  <c r="E3626" i="73"/>
  <c r="A3604" i="73"/>
  <c r="B3605" i="73"/>
  <c r="F3626" i="73" l="1"/>
  <c r="D3627" i="73"/>
  <c r="C3628" i="73"/>
  <c r="E3627" i="73"/>
  <c r="G3604" i="73"/>
  <c r="H3604" i="73" s="1"/>
  <c r="I3604" i="73"/>
  <c r="A3605" i="73"/>
  <c r="B3606" i="73"/>
  <c r="F3627" i="73" l="1"/>
  <c r="D3628" i="73"/>
  <c r="G3605" i="73"/>
  <c r="H3605" i="73" s="1"/>
  <c r="I3605" i="73"/>
  <c r="C3629" i="73"/>
  <c r="E3628" i="73"/>
  <c r="A3606" i="73"/>
  <c r="B3607" i="73"/>
  <c r="F3628" i="73" l="1"/>
  <c r="D3629" i="73"/>
  <c r="G3606" i="73"/>
  <c r="H3606" i="73" s="1"/>
  <c r="I3606" i="73"/>
  <c r="C3630" i="73"/>
  <c r="E3629" i="73"/>
  <c r="A3607" i="73"/>
  <c r="B3608" i="73"/>
  <c r="F3629" i="73" l="1"/>
  <c r="D3630" i="73"/>
  <c r="G3607" i="73"/>
  <c r="H3607" i="73" s="1"/>
  <c r="I3607" i="73"/>
  <c r="C3631" i="73"/>
  <c r="E3630" i="73"/>
  <c r="A3608" i="73"/>
  <c r="B3609" i="73"/>
  <c r="F3630" i="73" l="1"/>
  <c r="D3631" i="73"/>
  <c r="C3632" i="73"/>
  <c r="E3631" i="73"/>
  <c r="G3608" i="73"/>
  <c r="H3608" i="73" s="1"/>
  <c r="I3608" i="73"/>
  <c r="A3609" i="73"/>
  <c r="B3610" i="73"/>
  <c r="F3631" i="73" l="1"/>
  <c r="D3632" i="73"/>
  <c r="G3609" i="73"/>
  <c r="H3609" i="73" s="1"/>
  <c r="I3609" i="73"/>
  <c r="C3633" i="73"/>
  <c r="E3632" i="73"/>
  <c r="A3610" i="73"/>
  <c r="B3611" i="73"/>
  <c r="F3632" i="73" l="1"/>
  <c r="D3633" i="73"/>
  <c r="G3610" i="73"/>
  <c r="H3610" i="73" s="1"/>
  <c r="I3610" i="73"/>
  <c r="C3634" i="73"/>
  <c r="E3633" i="73"/>
  <c r="A3611" i="73"/>
  <c r="B3612" i="73"/>
  <c r="F3633" i="73" l="1"/>
  <c r="D3634" i="73"/>
  <c r="C3635" i="73"/>
  <c r="E3634" i="73"/>
  <c r="G3611" i="73"/>
  <c r="H3611" i="73" s="1"/>
  <c r="I3611" i="73"/>
  <c r="A3612" i="73"/>
  <c r="B3613" i="73"/>
  <c r="F3634" i="73" l="1"/>
  <c r="D3635" i="73"/>
  <c r="G3612" i="73"/>
  <c r="H3612" i="73" s="1"/>
  <c r="I3612" i="73"/>
  <c r="C3636" i="73"/>
  <c r="E3635" i="73"/>
  <c r="A3613" i="73"/>
  <c r="B3614" i="73"/>
  <c r="F3635" i="73" l="1"/>
  <c r="D3636" i="73"/>
  <c r="G3613" i="73"/>
  <c r="H3613" i="73" s="1"/>
  <c r="I3613" i="73"/>
  <c r="C3637" i="73"/>
  <c r="E3636" i="73"/>
  <c r="A3614" i="73"/>
  <c r="B3615" i="73"/>
  <c r="F3636" i="73" l="1"/>
  <c r="D3637" i="73"/>
  <c r="G3614" i="73"/>
  <c r="H3614" i="73" s="1"/>
  <c r="I3614" i="73"/>
  <c r="C3638" i="73"/>
  <c r="E3637" i="73"/>
  <c r="A3615" i="73"/>
  <c r="B3616" i="73"/>
  <c r="F3637" i="73" l="1"/>
  <c r="D3638" i="73"/>
  <c r="G3615" i="73"/>
  <c r="H3615" i="73" s="1"/>
  <c r="I3615" i="73"/>
  <c r="C3639" i="73"/>
  <c r="E3638" i="73"/>
  <c r="A3616" i="73"/>
  <c r="B3617" i="73"/>
  <c r="F3638" i="73" l="1"/>
  <c r="D3639" i="73"/>
  <c r="C3640" i="73"/>
  <c r="E3639" i="73"/>
  <c r="G3616" i="73"/>
  <c r="H3616" i="73" s="1"/>
  <c r="I3616" i="73"/>
  <c r="A3617" i="73"/>
  <c r="B3618" i="73"/>
  <c r="F3639" i="73" l="1"/>
  <c r="D3640" i="73"/>
  <c r="G3617" i="73"/>
  <c r="H3617" i="73" s="1"/>
  <c r="I3617" i="73"/>
  <c r="C3641" i="73"/>
  <c r="E3640" i="73"/>
  <c r="A3618" i="73"/>
  <c r="B3619" i="73"/>
  <c r="F3640" i="73" l="1"/>
  <c r="D3641" i="73"/>
  <c r="G3618" i="73"/>
  <c r="H3618" i="73" s="1"/>
  <c r="I3618" i="73"/>
  <c r="C3642" i="73"/>
  <c r="E3641" i="73"/>
  <c r="A3619" i="73"/>
  <c r="B3620" i="73"/>
  <c r="F3641" i="73" l="1"/>
  <c r="D3642" i="73"/>
  <c r="G3619" i="73"/>
  <c r="H3619" i="73" s="1"/>
  <c r="I3619" i="73"/>
  <c r="C3643" i="73"/>
  <c r="E3642" i="73"/>
  <c r="A3620" i="73"/>
  <c r="B3621" i="73"/>
  <c r="F3642" i="73" l="1"/>
  <c r="D3643" i="73"/>
  <c r="G3620" i="73"/>
  <c r="H3620" i="73" s="1"/>
  <c r="I3620" i="73"/>
  <c r="C3644" i="73"/>
  <c r="E3643" i="73"/>
  <c r="A3621" i="73"/>
  <c r="B3622" i="73"/>
  <c r="F3643" i="73" l="1"/>
  <c r="D3644" i="73"/>
  <c r="C3645" i="73"/>
  <c r="E3644" i="73"/>
  <c r="G3621" i="73"/>
  <c r="H3621" i="73" s="1"/>
  <c r="I3621" i="73"/>
  <c r="A3622" i="73"/>
  <c r="B3623" i="73"/>
  <c r="F3644" i="73" l="1"/>
  <c r="D3645" i="73"/>
  <c r="G3622" i="73"/>
  <c r="H3622" i="73" s="1"/>
  <c r="I3622" i="73"/>
  <c r="C3646" i="73"/>
  <c r="E3645" i="73"/>
  <c r="A3623" i="73"/>
  <c r="B3624" i="73"/>
  <c r="F3645" i="73" l="1"/>
  <c r="D3646" i="73"/>
  <c r="G3623" i="73"/>
  <c r="H3623" i="73" s="1"/>
  <c r="I3623" i="73"/>
  <c r="C3647" i="73"/>
  <c r="E3646" i="73"/>
  <c r="A3624" i="73"/>
  <c r="B3625" i="73"/>
  <c r="F3646" i="73" l="1"/>
  <c r="D3647" i="73"/>
  <c r="C3648" i="73"/>
  <c r="E3647" i="73"/>
  <c r="G3624" i="73"/>
  <c r="H3624" i="73" s="1"/>
  <c r="I3624" i="73"/>
  <c r="A3625" i="73"/>
  <c r="B3626" i="73"/>
  <c r="F3647" i="73" l="1"/>
  <c r="D3648" i="73"/>
  <c r="G3625" i="73"/>
  <c r="H3625" i="73" s="1"/>
  <c r="I3625" i="73"/>
  <c r="C3649" i="73"/>
  <c r="E3648" i="73"/>
  <c r="A3626" i="73"/>
  <c r="B3627" i="73"/>
  <c r="D3649" i="73" l="1"/>
  <c r="F3648" i="73"/>
  <c r="C3650" i="73"/>
  <c r="E3649" i="73"/>
  <c r="G3626" i="73"/>
  <c r="H3626" i="73" s="1"/>
  <c r="I3626" i="73"/>
  <c r="A3627" i="73"/>
  <c r="B3628" i="73"/>
  <c r="F3649" i="73" l="1"/>
  <c r="D3650" i="73"/>
  <c r="A3628" i="73"/>
  <c r="B3629" i="73"/>
  <c r="G3627" i="73"/>
  <c r="H3627" i="73" s="1"/>
  <c r="I3627" i="73"/>
  <c r="C3651" i="73"/>
  <c r="E3650" i="73"/>
  <c r="F3650" i="73" l="1"/>
  <c r="D3651" i="73"/>
  <c r="C3652" i="73"/>
  <c r="E3651" i="73"/>
  <c r="A3629" i="73"/>
  <c r="B3630" i="73"/>
  <c r="G3628" i="73"/>
  <c r="H3628" i="73" s="1"/>
  <c r="I3628" i="73"/>
  <c r="F3651" i="73" l="1"/>
  <c r="D3652" i="73"/>
  <c r="G3629" i="73"/>
  <c r="H3629" i="73" s="1"/>
  <c r="I3629" i="73"/>
  <c r="C3653" i="73"/>
  <c r="E3652" i="73"/>
  <c r="A3630" i="73"/>
  <c r="B3631" i="73"/>
  <c r="F3652" i="73" l="1"/>
  <c r="D3653" i="73"/>
  <c r="G3630" i="73"/>
  <c r="H3630" i="73" s="1"/>
  <c r="I3630" i="73"/>
  <c r="C3654" i="73"/>
  <c r="E3653" i="73"/>
  <c r="A3631" i="73"/>
  <c r="B3632" i="73"/>
  <c r="F3653" i="73" l="1"/>
  <c r="D3654" i="73"/>
  <c r="G3631" i="73"/>
  <c r="H3631" i="73" s="1"/>
  <c r="I3631" i="73"/>
  <c r="C3655" i="73"/>
  <c r="E3654" i="73"/>
  <c r="A3632" i="73"/>
  <c r="B3633" i="73"/>
  <c r="F3654" i="73" l="1"/>
  <c r="D3655" i="73"/>
  <c r="G3632" i="73"/>
  <c r="H3632" i="73" s="1"/>
  <c r="I3632" i="73"/>
  <c r="C3656" i="73"/>
  <c r="E3655" i="73"/>
  <c r="A3633" i="73"/>
  <c r="B3634" i="73"/>
  <c r="F3655" i="73" l="1"/>
  <c r="D3656" i="73"/>
  <c r="G3633" i="73"/>
  <c r="H3633" i="73" s="1"/>
  <c r="I3633" i="73"/>
  <c r="C3657" i="73"/>
  <c r="E3656" i="73"/>
  <c r="A3634" i="73"/>
  <c r="B3635" i="73"/>
  <c r="D3657" i="73" l="1"/>
  <c r="F3656" i="73"/>
  <c r="C3658" i="73"/>
  <c r="E3657" i="73"/>
  <c r="G3634" i="73"/>
  <c r="H3634" i="73" s="1"/>
  <c r="I3634" i="73"/>
  <c r="A3635" i="73"/>
  <c r="B3636" i="73"/>
  <c r="F3657" i="73" l="1"/>
  <c r="D3658" i="73"/>
  <c r="A3636" i="73"/>
  <c r="B3637" i="73"/>
  <c r="G3635" i="73"/>
  <c r="H3635" i="73" s="1"/>
  <c r="I3635" i="73"/>
  <c r="C3659" i="73"/>
  <c r="E3658" i="73"/>
  <c r="F3658" i="73" l="1"/>
  <c r="D3659" i="73"/>
  <c r="C3660" i="73"/>
  <c r="E3659" i="73"/>
  <c r="A3637" i="73"/>
  <c r="B3638" i="73"/>
  <c r="G3636" i="73"/>
  <c r="H3636" i="73" s="1"/>
  <c r="I3636" i="73"/>
  <c r="F3659" i="73" l="1"/>
  <c r="D3660" i="73"/>
  <c r="G3637" i="73"/>
  <c r="H3637" i="73" s="1"/>
  <c r="I3637" i="73"/>
  <c r="C3661" i="73"/>
  <c r="E3660" i="73"/>
  <c r="A3638" i="73"/>
  <c r="B3639" i="73"/>
  <c r="F3660" i="73" l="1"/>
  <c r="D3661" i="73"/>
  <c r="C3662" i="73"/>
  <c r="E3661" i="73"/>
  <c r="G3638" i="73"/>
  <c r="H3638" i="73" s="1"/>
  <c r="I3638" i="73"/>
  <c r="A3639" i="73"/>
  <c r="B3640" i="73"/>
  <c r="F3661" i="73" l="1"/>
  <c r="D3662" i="73"/>
  <c r="A3640" i="73"/>
  <c r="B3641" i="73"/>
  <c r="G3639" i="73"/>
  <c r="H3639" i="73" s="1"/>
  <c r="I3639" i="73"/>
  <c r="C3663" i="73"/>
  <c r="E3662" i="73"/>
  <c r="F3662" i="73" l="1"/>
  <c r="D3663" i="73"/>
  <c r="C3664" i="73"/>
  <c r="E3663" i="73"/>
  <c r="A3641" i="73"/>
  <c r="B3642" i="73"/>
  <c r="G3640" i="73"/>
  <c r="H3640" i="73" s="1"/>
  <c r="I3640" i="73"/>
  <c r="F3663" i="73" l="1"/>
  <c r="D3664" i="73"/>
  <c r="G3641" i="73"/>
  <c r="H3641" i="73" s="1"/>
  <c r="I3641" i="73"/>
  <c r="C3665" i="73"/>
  <c r="E3664" i="73"/>
  <c r="A3642" i="73"/>
  <c r="B3643" i="73"/>
  <c r="F3664" i="73" l="1"/>
  <c r="D3665" i="73"/>
  <c r="C3666" i="73"/>
  <c r="E3665" i="73"/>
  <c r="G3642" i="73"/>
  <c r="H3642" i="73" s="1"/>
  <c r="I3642" i="73"/>
  <c r="A3643" i="73"/>
  <c r="B3644" i="73"/>
  <c r="F3665" i="73" l="1"/>
  <c r="D3666" i="73"/>
  <c r="A3644" i="73"/>
  <c r="B3645" i="73"/>
  <c r="G3643" i="73"/>
  <c r="H3643" i="73" s="1"/>
  <c r="I3643" i="73"/>
  <c r="C3667" i="73"/>
  <c r="E3666" i="73"/>
  <c r="F3666" i="73" l="1"/>
  <c r="D3667" i="73"/>
  <c r="C3668" i="73"/>
  <c r="E3667" i="73"/>
  <c r="A3645" i="73"/>
  <c r="B3646" i="73"/>
  <c r="G3644" i="73"/>
  <c r="H3644" i="73" s="1"/>
  <c r="I3644" i="73"/>
  <c r="F3667" i="73" l="1"/>
  <c r="D3668" i="73"/>
  <c r="G3645" i="73"/>
  <c r="H3645" i="73" s="1"/>
  <c r="I3645" i="73"/>
  <c r="C3669" i="73"/>
  <c r="E3668" i="73"/>
  <c r="A3646" i="73"/>
  <c r="B3647" i="73"/>
  <c r="F3668" i="73" l="1"/>
  <c r="D3669" i="73"/>
  <c r="C3670" i="73"/>
  <c r="E3669" i="73"/>
  <c r="G3646" i="73"/>
  <c r="H3646" i="73" s="1"/>
  <c r="I3646" i="73"/>
  <c r="A3647" i="73"/>
  <c r="B3648" i="73"/>
  <c r="F3669" i="73" l="1"/>
  <c r="D3670" i="73"/>
  <c r="A3648" i="73"/>
  <c r="B3649" i="73"/>
  <c r="G3647" i="73"/>
  <c r="H3647" i="73" s="1"/>
  <c r="I3647" i="73"/>
  <c r="C3671" i="73"/>
  <c r="E3670" i="73"/>
  <c r="F3670" i="73" l="1"/>
  <c r="D3671" i="73"/>
  <c r="C3672" i="73"/>
  <c r="E3671" i="73"/>
  <c r="A3649" i="73"/>
  <c r="B3650" i="73"/>
  <c r="G3648" i="73"/>
  <c r="H3648" i="73" s="1"/>
  <c r="I3648" i="73"/>
  <c r="F3671" i="73" l="1"/>
  <c r="D3672" i="73"/>
  <c r="G3649" i="73"/>
  <c r="H3649" i="73" s="1"/>
  <c r="I3649" i="73"/>
  <c r="C3673" i="73"/>
  <c r="E3672" i="73"/>
  <c r="A3650" i="73"/>
  <c r="B3651" i="73"/>
  <c r="F3672" i="73" l="1"/>
  <c r="D3673" i="73"/>
  <c r="C3674" i="73"/>
  <c r="E3673" i="73"/>
  <c r="G3650" i="73"/>
  <c r="H3650" i="73" s="1"/>
  <c r="I3650" i="73"/>
  <c r="A3651" i="73"/>
  <c r="B3652" i="73"/>
  <c r="F3673" i="73" l="1"/>
  <c r="D3674" i="73"/>
  <c r="G3651" i="73"/>
  <c r="H3651" i="73" s="1"/>
  <c r="I3651" i="73"/>
  <c r="C3675" i="73"/>
  <c r="E3674" i="73"/>
  <c r="A3652" i="73"/>
  <c r="B3653" i="73"/>
  <c r="F3674" i="73" l="1"/>
  <c r="D3675" i="73"/>
  <c r="G3652" i="73"/>
  <c r="H3652" i="73" s="1"/>
  <c r="I3652" i="73"/>
  <c r="C3676" i="73"/>
  <c r="E3675" i="73"/>
  <c r="A3653" i="73"/>
  <c r="B3654" i="73"/>
  <c r="F3675" i="73" l="1"/>
  <c r="D3676" i="73"/>
  <c r="C3677" i="73"/>
  <c r="E3676" i="73"/>
  <c r="G3653" i="73"/>
  <c r="H3653" i="73" s="1"/>
  <c r="I3653" i="73"/>
  <c r="A3654" i="73"/>
  <c r="B3655" i="73"/>
  <c r="F3676" i="73" l="1"/>
  <c r="D3677" i="73"/>
  <c r="G3654" i="73"/>
  <c r="H3654" i="73" s="1"/>
  <c r="I3654" i="73"/>
  <c r="C3678" i="73"/>
  <c r="E3677" i="73"/>
  <c r="A3655" i="73"/>
  <c r="B3656" i="73"/>
  <c r="F3677" i="73" l="1"/>
  <c r="D3678" i="73"/>
  <c r="G3655" i="73"/>
  <c r="H3655" i="73" s="1"/>
  <c r="I3655" i="73"/>
  <c r="C3679" i="73"/>
  <c r="E3678" i="73"/>
  <c r="A3656" i="73"/>
  <c r="B3657" i="73"/>
  <c r="F3678" i="73" l="1"/>
  <c r="D3679" i="73"/>
  <c r="C3680" i="73"/>
  <c r="E3679" i="73"/>
  <c r="G3656" i="73"/>
  <c r="H3656" i="73" s="1"/>
  <c r="I3656" i="73"/>
  <c r="A3657" i="73"/>
  <c r="B3658" i="73"/>
  <c r="F3679" i="73" l="1"/>
  <c r="D3680" i="73"/>
  <c r="G3657" i="73"/>
  <c r="H3657" i="73" s="1"/>
  <c r="I3657" i="73"/>
  <c r="C3681" i="73"/>
  <c r="E3680" i="73"/>
  <c r="A3658" i="73"/>
  <c r="B3659" i="73"/>
  <c r="D3681" i="73" l="1"/>
  <c r="F3680" i="73"/>
  <c r="G3658" i="73"/>
  <c r="H3658" i="73" s="1"/>
  <c r="I3658" i="73"/>
  <c r="C3682" i="73"/>
  <c r="E3681" i="73"/>
  <c r="A3659" i="73"/>
  <c r="B3660" i="73"/>
  <c r="F3681" i="73" l="1"/>
  <c r="D3682" i="73"/>
  <c r="C3683" i="73"/>
  <c r="E3682" i="73"/>
  <c r="G3659" i="73"/>
  <c r="H3659" i="73" s="1"/>
  <c r="I3659" i="73"/>
  <c r="A3660" i="73"/>
  <c r="B3661" i="73"/>
  <c r="F3682" i="73" l="1"/>
  <c r="D3683" i="73"/>
  <c r="G3660" i="73"/>
  <c r="H3660" i="73" s="1"/>
  <c r="I3660" i="73"/>
  <c r="C3684" i="73"/>
  <c r="E3683" i="73"/>
  <c r="A3661" i="73"/>
  <c r="B3662" i="73"/>
  <c r="F3683" i="73" l="1"/>
  <c r="D3684" i="73"/>
  <c r="C3685" i="73"/>
  <c r="E3684" i="73"/>
  <c r="G3661" i="73"/>
  <c r="H3661" i="73" s="1"/>
  <c r="I3661" i="73"/>
  <c r="A3662" i="73"/>
  <c r="B3663" i="73"/>
  <c r="F3684" i="73" l="1"/>
  <c r="D3685" i="73"/>
  <c r="G3662" i="73"/>
  <c r="H3662" i="73" s="1"/>
  <c r="I3662" i="73"/>
  <c r="C3686" i="73"/>
  <c r="E3685" i="73"/>
  <c r="A3663" i="73"/>
  <c r="B3664" i="73"/>
  <c r="F3685" i="73" l="1"/>
  <c r="D3686" i="73"/>
  <c r="G3663" i="73"/>
  <c r="H3663" i="73" s="1"/>
  <c r="I3663" i="73"/>
  <c r="C3687" i="73"/>
  <c r="E3686" i="73"/>
  <c r="A3664" i="73"/>
  <c r="B3665" i="73"/>
  <c r="F3686" i="73" l="1"/>
  <c r="D3687" i="73"/>
  <c r="C3688" i="73"/>
  <c r="E3687" i="73"/>
  <c r="G3664" i="73"/>
  <c r="H3664" i="73" s="1"/>
  <c r="I3664" i="73"/>
  <c r="A3665" i="73"/>
  <c r="B3666" i="73"/>
  <c r="F3687" i="73" l="1"/>
  <c r="D3688" i="73"/>
  <c r="G3665" i="73"/>
  <c r="H3665" i="73" s="1"/>
  <c r="I3665" i="73"/>
  <c r="C3689" i="73"/>
  <c r="E3688" i="73"/>
  <c r="A3666" i="73"/>
  <c r="B3667" i="73"/>
  <c r="D3689" i="73" l="1"/>
  <c r="F3688" i="73"/>
  <c r="G3666" i="73"/>
  <c r="H3666" i="73" s="1"/>
  <c r="I3666" i="73"/>
  <c r="C3690" i="73"/>
  <c r="E3689" i="73"/>
  <c r="A3667" i="73"/>
  <c r="B3668" i="73"/>
  <c r="F3689" i="73" l="1"/>
  <c r="D3690" i="73"/>
  <c r="G3667" i="73"/>
  <c r="H3667" i="73" s="1"/>
  <c r="I3667" i="73"/>
  <c r="C3691" i="73"/>
  <c r="E3690" i="73"/>
  <c r="A3668" i="73"/>
  <c r="B3669" i="73"/>
  <c r="F3690" i="73" l="1"/>
  <c r="D3691" i="73"/>
  <c r="C3692" i="73"/>
  <c r="E3691" i="73"/>
  <c r="G3668" i="73"/>
  <c r="H3668" i="73" s="1"/>
  <c r="I3668" i="73"/>
  <c r="A3669" i="73"/>
  <c r="B3670" i="73"/>
  <c r="F3691" i="73" l="1"/>
  <c r="D3692" i="73"/>
  <c r="A3670" i="73"/>
  <c r="B3671" i="73"/>
  <c r="G3669" i="73"/>
  <c r="H3669" i="73" s="1"/>
  <c r="I3669" i="73"/>
  <c r="C3693" i="73"/>
  <c r="E3692" i="73"/>
  <c r="F3692" i="73" l="1"/>
  <c r="D3693" i="73"/>
  <c r="C3694" i="73"/>
  <c r="E3693" i="73"/>
  <c r="A3671" i="73"/>
  <c r="B3672" i="73"/>
  <c r="G3670" i="73"/>
  <c r="H3670" i="73" s="1"/>
  <c r="I3670" i="73"/>
  <c r="F3693" i="73" l="1"/>
  <c r="D3694" i="73"/>
  <c r="G3671" i="73"/>
  <c r="H3671" i="73" s="1"/>
  <c r="I3671" i="73"/>
  <c r="C3695" i="73"/>
  <c r="E3694" i="73"/>
  <c r="A3672" i="73"/>
  <c r="B3673" i="73"/>
  <c r="F3694" i="73" l="1"/>
  <c r="D3695" i="73"/>
  <c r="G3672" i="73"/>
  <c r="H3672" i="73" s="1"/>
  <c r="I3672" i="73"/>
  <c r="C3696" i="73"/>
  <c r="E3695" i="73"/>
  <c r="A3673" i="73"/>
  <c r="B3674" i="73"/>
  <c r="F3695" i="73" l="1"/>
  <c r="D3696" i="73"/>
  <c r="C3697" i="73"/>
  <c r="E3696" i="73"/>
  <c r="G3673" i="73"/>
  <c r="H3673" i="73" s="1"/>
  <c r="I3673" i="73"/>
  <c r="A3674" i="73"/>
  <c r="B3675" i="73"/>
  <c r="F3696" i="73" l="1"/>
  <c r="D3697" i="73"/>
  <c r="G3674" i="73"/>
  <c r="H3674" i="73" s="1"/>
  <c r="I3674" i="73"/>
  <c r="C3698" i="73"/>
  <c r="E3697" i="73"/>
  <c r="A3675" i="73"/>
  <c r="B3676" i="73"/>
  <c r="F3697" i="73" l="1"/>
  <c r="D3698" i="73"/>
  <c r="C3699" i="73"/>
  <c r="E3698" i="73"/>
  <c r="G3675" i="73"/>
  <c r="H3675" i="73" s="1"/>
  <c r="I3675" i="73"/>
  <c r="A3676" i="73"/>
  <c r="B3677" i="73"/>
  <c r="F3698" i="73" l="1"/>
  <c r="D3699" i="73"/>
  <c r="G3676" i="73"/>
  <c r="H3676" i="73" s="1"/>
  <c r="I3676" i="73"/>
  <c r="C3700" i="73"/>
  <c r="E3699" i="73"/>
  <c r="A3677" i="73"/>
  <c r="B3678" i="73"/>
  <c r="F3699" i="73" l="1"/>
  <c r="D3700" i="73"/>
  <c r="G3677" i="73"/>
  <c r="H3677" i="73" s="1"/>
  <c r="I3677" i="73"/>
  <c r="C3701" i="73"/>
  <c r="E3700" i="73"/>
  <c r="A3678" i="73"/>
  <c r="B3679" i="73"/>
  <c r="F3700" i="73" l="1"/>
  <c r="D3701" i="73"/>
  <c r="C3702" i="73"/>
  <c r="E3701" i="73"/>
  <c r="G3678" i="73"/>
  <c r="H3678" i="73" s="1"/>
  <c r="I3678" i="73"/>
  <c r="A3679" i="73"/>
  <c r="B3680" i="73"/>
  <c r="F3701" i="73" l="1"/>
  <c r="D3702" i="73"/>
  <c r="A3680" i="73"/>
  <c r="B3681" i="73"/>
  <c r="G3679" i="73"/>
  <c r="H3679" i="73" s="1"/>
  <c r="I3679" i="73"/>
  <c r="C3703" i="73"/>
  <c r="E3702" i="73"/>
  <c r="F3702" i="73" l="1"/>
  <c r="D3703" i="73"/>
  <c r="C3704" i="73"/>
  <c r="E3703" i="73"/>
  <c r="A3681" i="73"/>
  <c r="B3682" i="73"/>
  <c r="G3680" i="73"/>
  <c r="H3680" i="73" s="1"/>
  <c r="I3680" i="73"/>
  <c r="F3703" i="73" l="1"/>
  <c r="D3704" i="73"/>
  <c r="G3681" i="73"/>
  <c r="H3681" i="73" s="1"/>
  <c r="I3681" i="73"/>
  <c r="C3705" i="73"/>
  <c r="E3704" i="73"/>
  <c r="A3682" i="73"/>
  <c r="B3683" i="73"/>
  <c r="F3704" i="73" l="1"/>
  <c r="D3705" i="73"/>
  <c r="G3682" i="73"/>
  <c r="H3682" i="73" s="1"/>
  <c r="I3682" i="73"/>
  <c r="C3706" i="73"/>
  <c r="E3705" i="73"/>
  <c r="A3683" i="73"/>
  <c r="B3684" i="73"/>
  <c r="F3705" i="73" l="1"/>
  <c r="D3706" i="73"/>
  <c r="C3707" i="73"/>
  <c r="E3706" i="73"/>
  <c r="G3683" i="73"/>
  <c r="H3683" i="73" s="1"/>
  <c r="I3683" i="73"/>
  <c r="A3684" i="73"/>
  <c r="B3685" i="73"/>
  <c r="F3706" i="73" l="1"/>
  <c r="D3707" i="73"/>
  <c r="A3685" i="73"/>
  <c r="B3686" i="73"/>
  <c r="G3684" i="73"/>
  <c r="H3684" i="73" s="1"/>
  <c r="I3684" i="73"/>
  <c r="C3708" i="73"/>
  <c r="E3707" i="73"/>
  <c r="F3707" i="73" l="1"/>
  <c r="D3708" i="73"/>
  <c r="C3709" i="73"/>
  <c r="E3708" i="73"/>
  <c r="A3686" i="73"/>
  <c r="B3687" i="73"/>
  <c r="G3685" i="73"/>
  <c r="H3685" i="73" s="1"/>
  <c r="I3685" i="73"/>
  <c r="F3708" i="73" l="1"/>
  <c r="D3709" i="73"/>
  <c r="G3686" i="73"/>
  <c r="H3686" i="73" s="1"/>
  <c r="I3686" i="73"/>
  <c r="C3710" i="73"/>
  <c r="E3709" i="73"/>
  <c r="A3687" i="73"/>
  <c r="B3688" i="73"/>
  <c r="F3709" i="73" l="1"/>
  <c r="D3710" i="73"/>
  <c r="G3687" i="73"/>
  <c r="H3687" i="73" s="1"/>
  <c r="I3687" i="73"/>
  <c r="C3711" i="73"/>
  <c r="E3710" i="73"/>
  <c r="A3688" i="73"/>
  <c r="B3689" i="73"/>
  <c r="F3710" i="73" l="1"/>
  <c r="D3711" i="73"/>
  <c r="C3712" i="73"/>
  <c r="E3711" i="73"/>
  <c r="G3688" i="73"/>
  <c r="H3688" i="73" s="1"/>
  <c r="I3688" i="73"/>
  <c r="A3689" i="73"/>
  <c r="B3690" i="73"/>
  <c r="F3711" i="73" l="1"/>
  <c r="D3712" i="73"/>
  <c r="G3689" i="73"/>
  <c r="H3689" i="73" s="1"/>
  <c r="I3689" i="73"/>
  <c r="C3713" i="73"/>
  <c r="E3712" i="73"/>
  <c r="A3690" i="73"/>
  <c r="B3691" i="73"/>
  <c r="D3713" i="73" l="1"/>
  <c r="F3712" i="73"/>
  <c r="G3690" i="73"/>
  <c r="H3690" i="73" s="1"/>
  <c r="I3690" i="73"/>
  <c r="C3714" i="73"/>
  <c r="E3713" i="73"/>
  <c r="A3691" i="73"/>
  <c r="B3692" i="73"/>
  <c r="F3713" i="73" l="1"/>
  <c r="D3714" i="73"/>
  <c r="C3715" i="73"/>
  <c r="E3714" i="73"/>
  <c r="G3691" i="73"/>
  <c r="H3691" i="73" s="1"/>
  <c r="I3691" i="73"/>
  <c r="A3692" i="73"/>
  <c r="B3693" i="73"/>
  <c r="F3714" i="73" l="1"/>
  <c r="D3715" i="73"/>
  <c r="G3692" i="73"/>
  <c r="H3692" i="73" s="1"/>
  <c r="I3692" i="73"/>
  <c r="C3716" i="73"/>
  <c r="E3715" i="73"/>
  <c r="A3693" i="73"/>
  <c r="B3694" i="73"/>
  <c r="F3715" i="73" l="1"/>
  <c r="D3716" i="73"/>
  <c r="G3693" i="73"/>
  <c r="H3693" i="73" s="1"/>
  <c r="I3693" i="73"/>
  <c r="C3717" i="73"/>
  <c r="E3716" i="73"/>
  <c r="A3694" i="73"/>
  <c r="B3695" i="73"/>
  <c r="F3716" i="73" l="1"/>
  <c r="D3717" i="73"/>
  <c r="C3718" i="73"/>
  <c r="E3717" i="73"/>
  <c r="G3694" i="73"/>
  <c r="H3694" i="73" s="1"/>
  <c r="I3694" i="73"/>
  <c r="A3695" i="73"/>
  <c r="B3696" i="73"/>
  <c r="F3717" i="73" l="1"/>
  <c r="D3718" i="73"/>
  <c r="G3695" i="73"/>
  <c r="H3695" i="73" s="1"/>
  <c r="I3695" i="73"/>
  <c r="C3719" i="73"/>
  <c r="E3718" i="73"/>
  <c r="A3696" i="73"/>
  <c r="B3697" i="73"/>
  <c r="F3718" i="73" l="1"/>
  <c r="D3719" i="73"/>
  <c r="G3696" i="73"/>
  <c r="H3696" i="73" s="1"/>
  <c r="I3696" i="73"/>
  <c r="C3720" i="73"/>
  <c r="E3719" i="73"/>
  <c r="A3697" i="73"/>
  <c r="B3698" i="73"/>
  <c r="F3719" i="73" l="1"/>
  <c r="D3720" i="73"/>
  <c r="G3697" i="73"/>
  <c r="H3697" i="73" s="1"/>
  <c r="I3697" i="73"/>
  <c r="C3721" i="73"/>
  <c r="E3720" i="73"/>
  <c r="A3698" i="73"/>
  <c r="B3699" i="73"/>
  <c r="D3721" i="73" l="1"/>
  <c r="F3720" i="73"/>
  <c r="G3698" i="73"/>
  <c r="H3698" i="73" s="1"/>
  <c r="I3698" i="73"/>
  <c r="C3722" i="73"/>
  <c r="E3721" i="73"/>
  <c r="A3699" i="73"/>
  <c r="B3700" i="73"/>
  <c r="F3721" i="73" l="1"/>
  <c r="D3722" i="73"/>
  <c r="C3723" i="73"/>
  <c r="E3722" i="73"/>
  <c r="G3699" i="73"/>
  <c r="H3699" i="73" s="1"/>
  <c r="I3699" i="73"/>
  <c r="A3700" i="73"/>
  <c r="B3701" i="73"/>
  <c r="F3722" i="73" l="1"/>
  <c r="D3723" i="73"/>
  <c r="A3701" i="73"/>
  <c r="B3702" i="73"/>
  <c r="G3700" i="73"/>
  <c r="H3700" i="73" s="1"/>
  <c r="I3700" i="73"/>
  <c r="C3724" i="73"/>
  <c r="E3723" i="73"/>
  <c r="F3723" i="73" l="1"/>
  <c r="D3724" i="73"/>
  <c r="C3725" i="73"/>
  <c r="E3724" i="73"/>
  <c r="A3702" i="73"/>
  <c r="B3703" i="73"/>
  <c r="G3701" i="73"/>
  <c r="H3701" i="73" s="1"/>
  <c r="I3701" i="73"/>
  <c r="F3724" i="73" l="1"/>
  <c r="D3725" i="73"/>
  <c r="G3702" i="73"/>
  <c r="H3702" i="73" s="1"/>
  <c r="I3702" i="73"/>
  <c r="C3726" i="73"/>
  <c r="E3725" i="73"/>
  <c r="A3703" i="73"/>
  <c r="B3704" i="73"/>
  <c r="F3725" i="73" l="1"/>
  <c r="D3726" i="73"/>
  <c r="C3727" i="73"/>
  <c r="E3726" i="73"/>
  <c r="G3703" i="73"/>
  <c r="H3703" i="73" s="1"/>
  <c r="I3703" i="73"/>
  <c r="A3704" i="73"/>
  <c r="B3705" i="73"/>
  <c r="F3726" i="73" l="1"/>
  <c r="D3727" i="73"/>
  <c r="G3704" i="73"/>
  <c r="H3704" i="73" s="1"/>
  <c r="I3704" i="73"/>
  <c r="C3728" i="73"/>
  <c r="E3727" i="73"/>
  <c r="A3705" i="73"/>
  <c r="B3706" i="73"/>
  <c r="F3727" i="73" l="1"/>
  <c r="D3728" i="73"/>
  <c r="C3729" i="73"/>
  <c r="E3728" i="73"/>
  <c r="G3705" i="73"/>
  <c r="H3705" i="73" s="1"/>
  <c r="I3705" i="73"/>
  <c r="A3706" i="73"/>
  <c r="B3707" i="73"/>
  <c r="F3728" i="73" l="1"/>
  <c r="D3729" i="73"/>
  <c r="G3706" i="73"/>
  <c r="H3706" i="73" s="1"/>
  <c r="I3706" i="73"/>
  <c r="C3730" i="73"/>
  <c r="E3729" i="73"/>
  <c r="A3707" i="73"/>
  <c r="B3708" i="73"/>
  <c r="F3729" i="73" l="1"/>
  <c r="D3730" i="73"/>
  <c r="G3707" i="73"/>
  <c r="H3707" i="73" s="1"/>
  <c r="I3707" i="73"/>
  <c r="C3731" i="73"/>
  <c r="E3730" i="73"/>
  <c r="A3708" i="73"/>
  <c r="B3709" i="73"/>
  <c r="F3730" i="73" l="1"/>
  <c r="D3731" i="73"/>
  <c r="G3708" i="73"/>
  <c r="H3708" i="73" s="1"/>
  <c r="I3708" i="73"/>
  <c r="C3732" i="73"/>
  <c r="E3731" i="73"/>
  <c r="A3709" i="73"/>
  <c r="B3710" i="73"/>
  <c r="F3731" i="73" l="1"/>
  <c r="D3732" i="73"/>
  <c r="G3709" i="73"/>
  <c r="H3709" i="73" s="1"/>
  <c r="I3709" i="73"/>
  <c r="C3733" i="73"/>
  <c r="E3732" i="73"/>
  <c r="A3710" i="73"/>
  <c r="B3711" i="73"/>
  <c r="F3732" i="73" l="1"/>
  <c r="D3733" i="73"/>
  <c r="G3710" i="73"/>
  <c r="H3710" i="73" s="1"/>
  <c r="I3710" i="73"/>
  <c r="C3734" i="73"/>
  <c r="E3733" i="73"/>
  <c r="A3711" i="73"/>
  <c r="B3712" i="73"/>
  <c r="F3733" i="73" l="1"/>
  <c r="D3734" i="73"/>
  <c r="C3735" i="73"/>
  <c r="E3734" i="73"/>
  <c r="G3711" i="73"/>
  <c r="H3711" i="73" s="1"/>
  <c r="I3711" i="73"/>
  <c r="A3712" i="73"/>
  <c r="B3713" i="73"/>
  <c r="F3734" i="73" l="1"/>
  <c r="D3735" i="73"/>
  <c r="A3713" i="73"/>
  <c r="B3714" i="73"/>
  <c r="G3712" i="73"/>
  <c r="H3712" i="73" s="1"/>
  <c r="I3712" i="73"/>
  <c r="C3736" i="73"/>
  <c r="E3735" i="73"/>
  <c r="F3735" i="73" l="1"/>
  <c r="D3736" i="73"/>
  <c r="C3737" i="73"/>
  <c r="E3736" i="73"/>
  <c r="A3714" i="73"/>
  <c r="B3715" i="73"/>
  <c r="G3713" i="73"/>
  <c r="H3713" i="73" s="1"/>
  <c r="I3713" i="73"/>
  <c r="F3736" i="73" l="1"/>
  <c r="D3737" i="73"/>
  <c r="G3714" i="73"/>
  <c r="H3714" i="73" s="1"/>
  <c r="I3714" i="73"/>
  <c r="C3738" i="73"/>
  <c r="E3737" i="73"/>
  <c r="A3715" i="73"/>
  <c r="B3716" i="73"/>
  <c r="F3737" i="73" l="1"/>
  <c r="D3738" i="73"/>
  <c r="G3715" i="73"/>
  <c r="H3715" i="73" s="1"/>
  <c r="I3715" i="73"/>
  <c r="C3739" i="73"/>
  <c r="E3738" i="73"/>
  <c r="A3716" i="73"/>
  <c r="B3717" i="73"/>
  <c r="F3738" i="73" l="1"/>
  <c r="D3739" i="73"/>
  <c r="C3740" i="73"/>
  <c r="E3739" i="73"/>
  <c r="G3716" i="73"/>
  <c r="H3716" i="73" s="1"/>
  <c r="I3716" i="73"/>
  <c r="A3717" i="73"/>
  <c r="B3718" i="73"/>
  <c r="F3739" i="73" l="1"/>
  <c r="D3740" i="73"/>
  <c r="G3717" i="73"/>
  <c r="H3717" i="73" s="1"/>
  <c r="I3717" i="73"/>
  <c r="C3741" i="73"/>
  <c r="E3740" i="73"/>
  <c r="A3718" i="73"/>
  <c r="B3719" i="73"/>
  <c r="F3740" i="73" l="1"/>
  <c r="D3741" i="73"/>
  <c r="C3742" i="73"/>
  <c r="E3741" i="73"/>
  <c r="G3718" i="73"/>
  <c r="H3718" i="73" s="1"/>
  <c r="I3718" i="73"/>
  <c r="A3719" i="73"/>
  <c r="B3720" i="73"/>
  <c r="F3741" i="73" l="1"/>
  <c r="D3742" i="73"/>
  <c r="G3719" i="73"/>
  <c r="H3719" i="73" s="1"/>
  <c r="I3719" i="73"/>
  <c r="C3743" i="73"/>
  <c r="E3742" i="73"/>
  <c r="A3720" i="73"/>
  <c r="B3721" i="73"/>
  <c r="F3742" i="73" l="1"/>
  <c r="D3743" i="73"/>
  <c r="G3720" i="73"/>
  <c r="H3720" i="73" s="1"/>
  <c r="I3720" i="73"/>
  <c r="C3744" i="73"/>
  <c r="E3743" i="73"/>
  <c r="A3721" i="73"/>
  <c r="B3722" i="73"/>
  <c r="F3743" i="73" l="1"/>
  <c r="D3744" i="73"/>
  <c r="C3745" i="73"/>
  <c r="E3744" i="73"/>
  <c r="G3721" i="73"/>
  <c r="H3721" i="73" s="1"/>
  <c r="I3721" i="73"/>
  <c r="A3722" i="73"/>
  <c r="B3723" i="73"/>
  <c r="D3745" i="73" l="1"/>
  <c r="F3744" i="73"/>
  <c r="G3722" i="73"/>
  <c r="H3722" i="73" s="1"/>
  <c r="I3722" i="73"/>
  <c r="C3746" i="73"/>
  <c r="E3745" i="73"/>
  <c r="A3723" i="73"/>
  <c r="B3724" i="73"/>
  <c r="F3745" i="73" l="1"/>
  <c r="D3746" i="73"/>
  <c r="G3723" i="73"/>
  <c r="H3723" i="73" s="1"/>
  <c r="I3723" i="73"/>
  <c r="C3747" i="73"/>
  <c r="E3746" i="73"/>
  <c r="A3724" i="73"/>
  <c r="B3725" i="73"/>
  <c r="F3746" i="73" l="1"/>
  <c r="D3747" i="73"/>
  <c r="G3724" i="73"/>
  <c r="H3724" i="73" s="1"/>
  <c r="I3724" i="73"/>
  <c r="C3748" i="73"/>
  <c r="E3747" i="73"/>
  <c r="A3725" i="73"/>
  <c r="B3726" i="73"/>
  <c r="F3747" i="73" l="1"/>
  <c r="D3748" i="73"/>
  <c r="C3749" i="73"/>
  <c r="E3748" i="73"/>
  <c r="G3725" i="73"/>
  <c r="H3725" i="73" s="1"/>
  <c r="I3725" i="73"/>
  <c r="A3726" i="73"/>
  <c r="B3727" i="73"/>
  <c r="F3748" i="73" l="1"/>
  <c r="D3749" i="73"/>
  <c r="G3726" i="73"/>
  <c r="H3726" i="73" s="1"/>
  <c r="I3726" i="73"/>
  <c r="C3750" i="73"/>
  <c r="E3749" i="73"/>
  <c r="A3727" i="73"/>
  <c r="B3728" i="73"/>
  <c r="F3749" i="73" l="1"/>
  <c r="D3750" i="73"/>
  <c r="C3751" i="73"/>
  <c r="E3750" i="73"/>
  <c r="G3727" i="73"/>
  <c r="H3727" i="73" s="1"/>
  <c r="I3727" i="73"/>
  <c r="A3728" i="73"/>
  <c r="B3729" i="73"/>
  <c r="F3750" i="73" l="1"/>
  <c r="D3751" i="73"/>
  <c r="G3728" i="73"/>
  <c r="H3728" i="73" s="1"/>
  <c r="I3728" i="73"/>
  <c r="C3752" i="73"/>
  <c r="E3751" i="73"/>
  <c r="A3729" i="73"/>
  <c r="B3730" i="73"/>
  <c r="F3751" i="73" l="1"/>
  <c r="D3752" i="73"/>
  <c r="G3729" i="73"/>
  <c r="H3729" i="73" s="1"/>
  <c r="I3729" i="73"/>
  <c r="C3753" i="73"/>
  <c r="E3752" i="73"/>
  <c r="A3730" i="73"/>
  <c r="B3731" i="73"/>
  <c r="D3753" i="73" l="1"/>
  <c r="F3752" i="73"/>
  <c r="C3754" i="73"/>
  <c r="E3753" i="73"/>
  <c r="G3730" i="73"/>
  <c r="H3730" i="73" s="1"/>
  <c r="I3730" i="73"/>
  <c r="A3731" i="73"/>
  <c r="B3732" i="73"/>
  <c r="F3753" i="73" l="1"/>
  <c r="D3754" i="73"/>
  <c r="A3732" i="73"/>
  <c r="B3733" i="73"/>
  <c r="G3731" i="73"/>
  <c r="H3731" i="73" s="1"/>
  <c r="I3731" i="73"/>
  <c r="C3755" i="73"/>
  <c r="E3754" i="73"/>
  <c r="F3754" i="73" l="1"/>
  <c r="D3755" i="73"/>
  <c r="A3733" i="73"/>
  <c r="B3734" i="73"/>
  <c r="C3756" i="73"/>
  <c r="E3755" i="73"/>
  <c r="G3732" i="73"/>
  <c r="H3732" i="73" s="1"/>
  <c r="I3732" i="73"/>
  <c r="F3755" i="73" l="1"/>
  <c r="D3756" i="73"/>
  <c r="C3757" i="73"/>
  <c r="E3756" i="73"/>
  <c r="A3734" i="73"/>
  <c r="B3735" i="73"/>
  <c r="G3733" i="73"/>
  <c r="H3733" i="73" s="1"/>
  <c r="I3733" i="73"/>
  <c r="F3756" i="73" l="1"/>
  <c r="D3757" i="73"/>
  <c r="G3734" i="73"/>
  <c r="H3734" i="73" s="1"/>
  <c r="I3734" i="73"/>
  <c r="C3758" i="73"/>
  <c r="E3757" i="73"/>
  <c r="A3735" i="73"/>
  <c r="B3736" i="73"/>
  <c r="F3757" i="73" l="1"/>
  <c r="D3758" i="73"/>
  <c r="C3759" i="73"/>
  <c r="E3758" i="73"/>
  <c r="G3735" i="73"/>
  <c r="H3735" i="73" s="1"/>
  <c r="I3735" i="73"/>
  <c r="A3736" i="73"/>
  <c r="B3737" i="73"/>
  <c r="F3758" i="73" l="1"/>
  <c r="D3759" i="73"/>
  <c r="G3736" i="73"/>
  <c r="H3736" i="73" s="1"/>
  <c r="I3736" i="73"/>
  <c r="C3760" i="73"/>
  <c r="E3759" i="73"/>
  <c r="A3737" i="73"/>
  <c r="B3738" i="73"/>
  <c r="F3759" i="73" l="1"/>
  <c r="D3760" i="73"/>
  <c r="G3737" i="73"/>
  <c r="H3737" i="73" s="1"/>
  <c r="I3737" i="73"/>
  <c r="C3761" i="73"/>
  <c r="E3760" i="73"/>
  <c r="A3738" i="73"/>
  <c r="B3739" i="73"/>
  <c r="F3760" i="73" l="1"/>
  <c r="D3761" i="73"/>
  <c r="C3762" i="73"/>
  <c r="E3761" i="73"/>
  <c r="G3738" i="73"/>
  <c r="H3738" i="73" s="1"/>
  <c r="I3738" i="73"/>
  <c r="A3739" i="73"/>
  <c r="B3740" i="73"/>
  <c r="F3761" i="73" l="1"/>
  <c r="D3762" i="73"/>
  <c r="G3739" i="73"/>
  <c r="H3739" i="73" s="1"/>
  <c r="I3739" i="73"/>
  <c r="C3763" i="73"/>
  <c r="E3762" i="73"/>
  <c r="A3740" i="73"/>
  <c r="B3741" i="73"/>
  <c r="F3762" i="73" l="1"/>
  <c r="D3763" i="73"/>
  <c r="G3740" i="73"/>
  <c r="H3740" i="73" s="1"/>
  <c r="I3740" i="73"/>
  <c r="C3764" i="73"/>
  <c r="E3763" i="73"/>
  <c r="A3741" i="73"/>
  <c r="B3742" i="73"/>
  <c r="F3763" i="73" l="1"/>
  <c r="D3764" i="73"/>
  <c r="C3765" i="73"/>
  <c r="E3764" i="73"/>
  <c r="G3741" i="73"/>
  <c r="H3741" i="73" s="1"/>
  <c r="I3741" i="73"/>
  <c r="A3742" i="73"/>
  <c r="B3743" i="73"/>
  <c r="F3764" i="73" l="1"/>
  <c r="D3765" i="73"/>
  <c r="G3742" i="73"/>
  <c r="H3742" i="73" s="1"/>
  <c r="I3742" i="73"/>
  <c r="C3766" i="73"/>
  <c r="E3765" i="73"/>
  <c r="A3743" i="73"/>
  <c r="B3744" i="73"/>
  <c r="F3765" i="73" l="1"/>
  <c r="D3766" i="73"/>
  <c r="G3743" i="73"/>
  <c r="H3743" i="73" s="1"/>
  <c r="I3743" i="73"/>
  <c r="C3767" i="73"/>
  <c r="E3766" i="73"/>
  <c r="A3744" i="73"/>
  <c r="B3745" i="73"/>
  <c r="F3766" i="73" l="1"/>
  <c r="D3767" i="73"/>
  <c r="C3768" i="73"/>
  <c r="E3767" i="73"/>
  <c r="G3744" i="73"/>
  <c r="H3744" i="73" s="1"/>
  <c r="I3744" i="73"/>
  <c r="A3745" i="73"/>
  <c r="B3746" i="73"/>
  <c r="F3767" i="73" l="1"/>
  <c r="D3768" i="73"/>
  <c r="G3745" i="73"/>
  <c r="H3745" i="73" s="1"/>
  <c r="I3745" i="73"/>
  <c r="C3769" i="73"/>
  <c r="E3768" i="73"/>
  <c r="A3746" i="73"/>
  <c r="B3747" i="73"/>
  <c r="F3768" i="73" l="1"/>
  <c r="D3769" i="73"/>
  <c r="G3746" i="73"/>
  <c r="H3746" i="73" s="1"/>
  <c r="I3746" i="73"/>
  <c r="C3770" i="73"/>
  <c r="E3769" i="73"/>
  <c r="A3747" i="73"/>
  <c r="B3748" i="73"/>
  <c r="F3769" i="73" l="1"/>
  <c r="D3770" i="73"/>
  <c r="C3771" i="73"/>
  <c r="E3770" i="73"/>
  <c r="G3747" i="73"/>
  <c r="H3747" i="73" s="1"/>
  <c r="I3747" i="73"/>
  <c r="A3748" i="73"/>
  <c r="B3749" i="73"/>
  <c r="F3770" i="73" l="1"/>
  <c r="D3771" i="73"/>
  <c r="G3748" i="73"/>
  <c r="H3748" i="73" s="1"/>
  <c r="I3748" i="73"/>
  <c r="C3772" i="73"/>
  <c r="E3771" i="73"/>
  <c r="A3749" i="73"/>
  <c r="B3750" i="73"/>
  <c r="F3771" i="73" l="1"/>
  <c r="D3772" i="73"/>
  <c r="G3749" i="73"/>
  <c r="H3749" i="73" s="1"/>
  <c r="I3749" i="73"/>
  <c r="C3773" i="73"/>
  <c r="E3772" i="73"/>
  <c r="A3750" i="73"/>
  <c r="B3751" i="73"/>
  <c r="F3772" i="73" l="1"/>
  <c r="D3773" i="73"/>
  <c r="G3750" i="73"/>
  <c r="H3750" i="73" s="1"/>
  <c r="I3750" i="73"/>
  <c r="C3774" i="73"/>
  <c r="E3773" i="73"/>
  <c r="A3751" i="73"/>
  <c r="B3752" i="73"/>
  <c r="F3773" i="73" l="1"/>
  <c r="D3774" i="73"/>
  <c r="G3751" i="73"/>
  <c r="H3751" i="73" s="1"/>
  <c r="I3751" i="73"/>
  <c r="C3775" i="73"/>
  <c r="E3774" i="73"/>
  <c r="A3752" i="73"/>
  <c r="B3753" i="73"/>
  <c r="F3774" i="73" l="1"/>
  <c r="D3775" i="73"/>
  <c r="G3752" i="73"/>
  <c r="H3752" i="73" s="1"/>
  <c r="I3752" i="73"/>
  <c r="C3776" i="73"/>
  <c r="E3775" i="73"/>
  <c r="A3753" i="73"/>
  <c r="B3754" i="73"/>
  <c r="F3775" i="73" l="1"/>
  <c r="D3776" i="73"/>
  <c r="C3777" i="73"/>
  <c r="E3776" i="73"/>
  <c r="G3753" i="73"/>
  <c r="H3753" i="73" s="1"/>
  <c r="I3753" i="73"/>
  <c r="A3754" i="73"/>
  <c r="B3755" i="73"/>
  <c r="D3777" i="73" l="1"/>
  <c r="F3776" i="73"/>
  <c r="G3754" i="73"/>
  <c r="H3754" i="73" s="1"/>
  <c r="I3754" i="73"/>
  <c r="C3778" i="73"/>
  <c r="E3777" i="73"/>
  <c r="A3755" i="73"/>
  <c r="B3756" i="73"/>
  <c r="F3777" i="73" l="1"/>
  <c r="D3778" i="73"/>
  <c r="C3779" i="73"/>
  <c r="E3778" i="73"/>
  <c r="G3755" i="73"/>
  <c r="H3755" i="73" s="1"/>
  <c r="I3755" i="73"/>
  <c r="A3756" i="73"/>
  <c r="B3757" i="73"/>
  <c r="F3778" i="73" l="1"/>
  <c r="D3779" i="73"/>
  <c r="G3756" i="73"/>
  <c r="H3756" i="73" s="1"/>
  <c r="I3756" i="73"/>
  <c r="C3780" i="73"/>
  <c r="E3779" i="73"/>
  <c r="A3757" i="73"/>
  <c r="B3758" i="73"/>
  <c r="F3779" i="73" l="1"/>
  <c r="D3780" i="73"/>
  <c r="G3757" i="73"/>
  <c r="H3757" i="73" s="1"/>
  <c r="I3757" i="73"/>
  <c r="C3781" i="73"/>
  <c r="E3780" i="73"/>
  <c r="A3758" i="73"/>
  <c r="B3759" i="73"/>
  <c r="F3780" i="73" l="1"/>
  <c r="D3781" i="73"/>
  <c r="G3758" i="73"/>
  <c r="H3758" i="73" s="1"/>
  <c r="I3758" i="73"/>
  <c r="C3782" i="73"/>
  <c r="E3781" i="73"/>
  <c r="A3759" i="73"/>
  <c r="B3760" i="73"/>
  <c r="F3781" i="73" l="1"/>
  <c r="D3782" i="73"/>
  <c r="C3783" i="73"/>
  <c r="E3782" i="73"/>
  <c r="G3759" i="73"/>
  <c r="H3759" i="73" s="1"/>
  <c r="I3759" i="73"/>
  <c r="A3760" i="73"/>
  <c r="B3761" i="73"/>
  <c r="F3782" i="73" l="1"/>
  <c r="D3783" i="73"/>
  <c r="A3761" i="73"/>
  <c r="B3762" i="73"/>
  <c r="G3760" i="73"/>
  <c r="H3760" i="73" s="1"/>
  <c r="I3760" i="73"/>
  <c r="C3784" i="73"/>
  <c r="E3783" i="73"/>
  <c r="F3783" i="73" l="1"/>
  <c r="D3784" i="73"/>
  <c r="C3785" i="73"/>
  <c r="E3784" i="73"/>
  <c r="A3762" i="73"/>
  <c r="B3763" i="73"/>
  <c r="G3761" i="73"/>
  <c r="H3761" i="73" s="1"/>
  <c r="I3761" i="73"/>
  <c r="D3785" i="73" l="1"/>
  <c r="F3784" i="73"/>
  <c r="G3762" i="73"/>
  <c r="H3762" i="73" s="1"/>
  <c r="I3762" i="73"/>
  <c r="C3786" i="73"/>
  <c r="E3785" i="73"/>
  <c r="A3763" i="73"/>
  <c r="B3764" i="73"/>
  <c r="F3785" i="73" l="1"/>
  <c r="D3786" i="73"/>
  <c r="G3763" i="73"/>
  <c r="H3763" i="73" s="1"/>
  <c r="I3763" i="73"/>
  <c r="C3787" i="73"/>
  <c r="E3786" i="73"/>
  <c r="A3764" i="73"/>
  <c r="B3765" i="73"/>
  <c r="F3786" i="73" l="1"/>
  <c r="D3787" i="73"/>
  <c r="C3788" i="73"/>
  <c r="E3787" i="73"/>
  <c r="G3764" i="73"/>
  <c r="H3764" i="73" s="1"/>
  <c r="I3764" i="73"/>
  <c r="A3765" i="73"/>
  <c r="B3766" i="73"/>
  <c r="F3787" i="73" l="1"/>
  <c r="D3788" i="73"/>
  <c r="G3765" i="73"/>
  <c r="H3765" i="73" s="1"/>
  <c r="I3765" i="73"/>
  <c r="C3789" i="73"/>
  <c r="E3788" i="73"/>
  <c r="A3766" i="73"/>
  <c r="B3767" i="73"/>
  <c r="F3788" i="73" l="1"/>
  <c r="D3789" i="73"/>
  <c r="G3766" i="73"/>
  <c r="H3766" i="73" s="1"/>
  <c r="I3766" i="73"/>
  <c r="C3790" i="73"/>
  <c r="E3789" i="73"/>
  <c r="A3767" i="73"/>
  <c r="B3768" i="73"/>
  <c r="F3789" i="73" l="1"/>
  <c r="D3790" i="73"/>
  <c r="C3791" i="73"/>
  <c r="E3790" i="73"/>
  <c r="G3767" i="73"/>
  <c r="H3767" i="73" s="1"/>
  <c r="I3767" i="73"/>
  <c r="A3768" i="73"/>
  <c r="B3769" i="73"/>
  <c r="F3790" i="73" l="1"/>
  <c r="D3791" i="73"/>
  <c r="A3769" i="73"/>
  <c r="B3770" i="73"/>
  <c r="G3768" i="73"/>
  <c r="H3768" i="73" s="1"/>
  <c r="I3768" i="73"/>
  <c r="C3792" i="73"/>
  <c r="E3791" i="73"/>
  <c r="F3791" i="73" l="1"/>
  <c r="D3792" i="73"/>
  <c r="C3793" i="73"/>
  <c r="E3792" i="73"/>
  <c r="A3770" i="73"/>
  <c r="B3771" i="73"/>
  <c r="G3769" i="73"/>
  <c r="H3769" i="73" s="1"/>
  <c r="I3769" i="73"/>
  <c r="F3792" i="73" l="1"/>
  <c r="D3793" i="73"/>
  <c r="G3770" i="73"/>
  <c r="H3770" i="73" s="1"/>
  <c r="I3770" i="73"/>
  <c r="C3794" i="73"/>
  <c r="E3793" i="73"/>
  <c r="A3771" i="73"/>
  <c r="B3772" i="73"/>
  <c r="F3793" i="73" l="1"/>
  <c r="D3794" i="73"/>
  <c r="G3771" i="73"/>
  <c r="H3771" i="73" s="1"/>
  <c r="I3771" i="73"/>
  <c r="C3795" i="73"/>
  <c r="E3794" i="73"/>
  <c r="A3772" i="73"/>
  <c r="B3773" i="73"/>
  <c r="F3794" i="73" l="1"/>
  <c r="D3795" i="73"/>
  <c r="C3796" i="73"/>
  <c r="E3795" i="73"/>
  <c r="G3772" i="73"/>
  <c r="H3772" i="73" s="1"/>
  <c r="I3772" i="73"/>
  <c r="A3773" i="73"/>
  <c r="B3774" i="73"/>
  <c r="F3795" i="73" l="1"/>
  <c r="D3796" i="73"/>
  <c r="G3773" i="73"/>
  <c r="H3773" i="73" s="1"/>
  <c r="I3773" i="73"/>
  <c r="C3797" i="73"/>
  <c r="E3796" i="73"/>
  <c r="A3774" i="73"/>
  <c r="B3775" i="73"/>
  <c r="F3796" i="73" l="1"/>
  <c r="D3797" i="73"/>
  <c r="G3774" i="73"/>
  <c r="H3774" i="73" s="1"/>
  <c r="I3774" i="73"/>
  <c r="C3798" i="73"/>
  <c r="E3797" i="73"/>
  <c r="A3775" i="73"/>
  <c r="B3776" i="73"/>
  <c r="F3797" i="73" l="1"/>
  <c r="D3798" i="73"/>
  <c r="G3775" i="73"/>
  <c r="H3775" i="73" s="1"/>
  <c r="I3775" i="73"/>
  <c r="C3799" i="73"/>
  <c r="E3798" i="73"/>
  <c r="A3776" i="73"/>
  <c r="B3777" i="73"/>
  <c r="F3798" i="73" l="1"/>
  <c r="D3799" i="73"/>
  <c r="G3776" i="73"/>
  <c r="H3776" i="73" s="1"/>
  <c r="I3776" i="73"/>
  <c r="C3800" i="73"/>
  <c r="E3799" i="73"/>
  <c r="A3777" i="73"/>
  <c r="B3778" i="73"/>
  <c r="F3799" i="73" l="1"/>
  <c r="D3800" i="73"/>
  <c r="C3801" i="73"/>
  <c r="E3800" i="73"/>
  <c r="G3777" i="73"/>
  <c r="H3777" i="73" s="1"/>
  <c r="I3777" i="73"/>
  <c r="A3778" i="73"/>
  <c r="B3779" i="73"/>
  <c r="F3800" i="73" l="1"/>
  <c r="D3801" i="73"/>
  <c r="A3779" i="73"/>
  <c r="B3780" i="73"/>
  <c r="G3778" i="73"/>
  <c r="H3778" i="73" s="1"/>
  <c r="I3778" i="73"/>
  <c r="C3802" i="73"/>
  <c r="E3801" i="73"/>
  <c r="F3801" i="73" l="1"/>
  <c r="D3802" i="73"/>
  <c r="C3803" i="73"/>
  <c r="E3802" i="73"/>
  <c r="A3780" i="73"/>
  <c r="B3781" i="73"/>
  <c r="G3779" i="73"/>
  <c r="H3779" i="73" s="1"/>
  <c r="I3779" i="73"/>
  <c r="F3802" i="73" l="1"/>
  <c r="D3803" i="73"/>
  <c r="G3780" i="73"/>
  <c r="H3780" i="73" s="1"/>
  <c r="I3780" i="73"/>
  <c r="C3804" i="73"/>
  <c r="E3803" i="73"/>
  <c r="A3781" i="73"/>
  <c r="B3782" i="73"/>
  <c r="F3803" i="73" l="1"/>
  <c r="D3804" i="73"/>
  <c r="C3805" i="73"/>
  <c r="E3804" i="73"/>
  <c r="G3781" i="73"/>
  <c r="H3781" i="73" s="1"/>
  <c r="I3781" i="73"/>
  <c r="A3782" i="73"/>
  <c r="B3783" i="73"/>
  <c r="F3804" i="73" l="1"/>
  <c r="D3805" i="73"/>
  <c r="A3783" i="73"/>
  <c r="B3784" i="73"/>
  <c r="G3782" i="73"/>
  <c r="H3782" i="73" s="1"/>
  <c r="I3782" i="73"/>
  <c r="C3806" i="73"/>
  <c r="E3805" i="73"/>
  <c r="F3805" i="73" l="1"/>
  <c r="D3806" i="73"/>
  <c r="C3807" i="73"/>
  <c r="E3806" i="73"/>
  <c r="A3784" i="73"/>
  <c r="B3785" i="73"/>
  <c r="G3783" i="73"/>
  <c r="H3783" i="73" s="1"/>
  <c r="I3783" i="73"/>
  <c r="F3806" i="73" l="1"/>
  <c r="D3807" i="73"/>
  <c r="G3784" i="73"/>
  <c r="H3784" i="73" s="1"/>
  <c r="I3784" i="73"/>
  <c r="C3808" i="73"/>
  <c r="E3807" i="73"/>
  <c r="A3785" i="73"/>
  <c r="B3786" i="73"/>
  <c r="F3807" i="73" l="1"/>
  <c r="D3808" i="73"/>
  <c r="G3785" i="73"/>
  <c r="H3785" i="73" s="1"/>
  <c r="I3785" i="73"/>
  <c r="C3809" i="73"/>
  <c r="E3808" i="73"/>
  <c r="A3786" i="73"/>
  <c r="B3787" i="73"/>
  <c r="D3809" i="73" l="1"/>
  <c r="F3808" i="73"/>
  <c r="C3810" i="73"/>
  <c r="E3809" i="73"/>
  <c r="G3786" i="73"/>
  <c r="H3786" i="73" s="1"/>
  <c r="I3786" i="73"/>
  <c r="A3787" i="73"/>
  <c r="B3788" i="73"/>
  <c r="F3809" i="73" l="1"/>
  <c r="D3810" i="73"/>
  <c r="A3788" i="73"/>
  <c r="B3789" i="73"/>
  <c r="G3787" i="73"/>
  <c r="H3787" i="73" s="1"/>
  <c r="I3787" i="73"/>
  <c r="C3811" i="73"/>
  <c r="E3810" i="73"/>
  <c r="F3810" i="73" l="1"/>
  <c r="D3811" i="73"/>
  <c r="C3812" i="73"/>
  <c r="E3811" i="73"/>
  <c r="A3789" i="73"/>
  <c r="B3790" i="73"/>
  <c r="G3788" i="73"/>
  <c r="H3788" i="73" s="1"/>
  <c r="I3788" i="73"/>
  <c r="F3811" i="73" l="1"/>
  <c r="D3812" i="73"/>
  <c r="G3789" i="73"/>
  <c r="H3789" i="73" s="1"/>
  <c r="I3789" i="73"/>
  <c r="C3813" i="73"/>
  <c r="E3812" i="73"/>
  <c r="A3790" i="73"/>
  <c r="B3791" i="73"/>
  <c r="F3812" i="73" l="1"/>
  <c r="D3813" i="73"/>
  <c r="G3790" i="73"/>
  <c r="H3790" i="73" s="1"/>
  <c r="I3790" i="73"/>
  <c r="C3814" i="73"/>
  <c r="E3813" i="73"/>
  <c r="A3791" i="73"/>
  <c r="B3792" i="73"/>
  <c r="F3813" i="73" l="1"/>
  <c r="D3814" i="73"/>
  <c r="C3815" i="73"/>
  <c r="E3814" i="73"/>
  <c r="G3791" i="73"/>
  <c r="H3791" i="73" s="1"/>
  <c r="I3791" i="73"/>
  <c r="A3792" i="73"/>
  <c r="B3793" i="73"/>
  <c r="F3814" i="73" l="1"/>
  <c r="D3815" i="73"/>
  <c r="G3792" i="73"/>
  <c r="H3792" i="73" s="1"/>
  <c r="I3792" i="73"/>
  <c r="C3816" i="73"/>
  <c r="E3815" i="73"/>
  <c r="A3793" i="73"/>
  <c r="B3794" i="73"/>
  <c r="F3815" i="73" l="1"/>
  <c r="D3816" i="73"/>
  <c r="G3793" i="73"/>
  <c r="H3793" i="73" s="1"/>
  <c r="I3793" i="73"/>
  <c r="C3817" i="73"/>
  <c r="E3816" i="73"/>
  <c r="A3794" i="73"/>
  <c r="B3795" i="73"/>
  <c r="D3817" i="73" l="1"/>
  <c r="F3816" i="73"/>
  <c r="C3818" i="73"/>
  <c r="E3817" i="73"/>
  <c r="G3794" i="73"/>
  <c r="H3794" i="73" s="1"/>
  <c r="I3794" i="73"/>
  <c r="A3795" i="73"/>
  <c r="B3796" i="73"/>
  <c r="F3817" i="73" l="1"/>
  <c r="D3818" i="73"/>
  <c r="G3795" i="73"/>
  <c r="H3795" i="73" s="1"/>
  <c r="I3795" i="73"/>
  <c r="C3819" i="73"/>
  <c r="E3818" i="73"/>
  <c r="A3796" i="73"/>
  <c r="B3797" i="73"/>
  <c r="F3818" i="73" l="1"/>
  <c r="D3819" i="73"/>
  <c r="G3796" i="73"/>
  <c r="H3796" i="73" s="1"/>
  <c r="I3796" i="73"/>
  <c r="C3820" i="73"/>
  <c r="E3819" i="73"/>
  <c r="A3797" i="73"/>
  <c r="B3798" i="73"/>
  <c r="F3819" i="73" l="1"/>
  <c r="D3820" i="73"/>
  <c r="G3797" i="73"/>
  <c r="H3797" i="73" s="1"/>
  <c r="I3797" i="73"/>
  <c r="C3821" i="73"/>
  <c r="E3820" i="73"/>
  <c r="A3798" i="73"/>
  <c r="B3799" i="73"/>
  <c r="F3820" i="73" l="1"/>
  <c r="D3821" i="73"/>
  <c r="C3822" i="73"/>
  <c r="E3821" i="73"/>
  <c r="G3798" i="73"/>
  <c r="H3798" i="73" s="1"/>
  <c r="I3798" i="73"/>
  <c r="A3799" i="73"/>
  <c r="B3800" i="73"/>
  <c r="F3821" i="73" l="1"/>
  <c r="D3822" i="73"/>
  <c r="A3800" i="73"/>
  <c r="B3801" i="73"/>
  <c r="G3799" i="73"/>
  <c r="H3799" i="73" s="1"/>
  <c r="I3799" i="73"/>
  <c r="C3823" i="73"/>
  <c r="E3822" i="73"/>
  <c r="F3822" i="73" l="1"/>
  <c r="D3823" i="73"/>
  <c r="C3824" i="73"/>
  <c r="E3823" i="73"/>
  <c r="A3801" i="73"/>
  <c r="B3802" i="73"/>
  <c r="G3800" i="73"/>
  <c r="H3800" i="73" s="1"/>
  <c r="I3800" i="73"/>
  <c r="F3823" i="73" l="1"/>
  <c r="D3824" i="73"/>
  <c r="G3801" i="73"/>
  <c r="H3801" i="73" s="1"/>
  <c r="I3801" i="73"/>
  <c r="C3825" i="73"/>
  <c r="E3824" i="73"/>
  <c r="A3802" i="73"/>
  <c r="B3803" i="73"/>
  <c r="F3824" i="73" l="1"/>
  <c r="D3825" i="73"/>
  <c r="C3826" i="73"/>
  <c r="E3825" i="73"/>
  <c r="G3802" i="73"/>
  <c r="H3802" i="73" s="1"/>
  <c r="I3802" i="73"/>
  <c r="A3803" i="73"/>
  <c r="B3804" i="73"/>
  <c r="F3825" i="73" l="1"/>
  <c r="D3826" i="73"/>
  <c r="A3804" i="73"/>
  <c r="B3805" i="73"/>
  <c r="G3803" i="73"/>
  <c r="H3803" i="73" s="1"/>
  <c r="I3803" i="73"/>
  <c r="C3827" i="73"/>
  <c r="E3826" i="73"/>
  <c r="F3826" i="73" l="1"/>
  <c r="D3827" i="73"/>
  <c r="C3828" i="73"/>
  <c r="E3827" i="73"/>
  <c r="A3805" i="73"/>
  <c r="B3806" i="73"/>
  <c r="G3804" i="73"/>
  <c r="H3804" i="73" s="1"/>
  <c r="I3804" i="73"/>
  <c r="F3827" i="73" l="1"/>
  <c r="D3828" i="73"/>
  <c r="G3805" i="73"/>
  <c r="H3805" i="73" s="1"/>
  <c r="I3805" i="73"/>
  <c r="C3829" i="73"/>
  <c r="E3828" i="73"/>
  <c r="A3806" i="73"/>
  <c r="B3807" i="73"/>
  <c r="F3828" i="73" l="1"/>
  <c r="D3829" i="73"/>
  <c r="C3830" i="73"/>
  <c r="E3829" i="73"/>
  <c r="G3806" i="73"/>
  <c r="H3806" i="73" s="1"/>
  <c r="I3806" i="73"/>
  <c r="A3807" i="73"/>
  <c r="B3808" i="73"/>
  <c r="F3829" i="73" l="1"/>
  <c r="D3830" i="73"/>
  <c r="A3808" i="73"/>
  <c r="B3809" i="73"/>
  <c r="G3807" i="73"/>
  <c r="H3807" i="73" s="1"/>
  <c r="I3807" i="73"/>
  <c r="C3831" i="73"/>
  <c r="E3830" i="73"/>
  <c r="F3830" i="73" l="1"/>
  <c r="D3831" i="73"/>
  <c r="A3809" i="73"/>
  <c r="B3810" i="73"/>
  <c r="C3832" i="73"/>
  <c r="E3831" i="73"/>
  <c r="G3808" i="73"/>
  <c r="H3808" i="73" s="1"/>
  <c r="I3808" i="73"/>
  <c r="F3831" i="73" l="1"/>
  <c r="D3832" i="73"/>
  <c r="C3833" i="73"/>
  <c r="E3832" i="73"/>
  <c r="A3810" i="73"/>
  <c r="B3811" i="73"/>
  <c r="G3809" i="73"/>
  <c r="H3809" i="73" s="1"/>
  <c r="I3809" i="73"/>
  <c r="F3832" i="73" l="1"/>
  <c r="D3833" i="73"/>
  <c r="G3810" i="73"/>
  <c r="H3810" i="73" s="1"/>
  <c r="I3810" i="73"/>
  <c r="C3834" i="73"/>
  <c r="E3833" i="73"/>
  <c r="A3811" i="73"/>
  <c r="B3812" i="73"/>
  <c r="F3833" i="73" l="1"/>
  <c r="D3834" i="73"/>
  <c r="G3811" i="73"/>
  <c r="H3811" i="73" s="1"/>
  <c r="I3811" i="73"/>
  <c r="C3835" i="73"/>
  <c r="E3834" i="73"/>
  <c r="A3812" i="73"/>
  <c r="B3813" i="73"/>
  <c r="F3834" i="73" l="1"/>
  <c r="D3835" i="73"/>
  <c r="G3812" i="73"/>
  <c r="H3812" i="73" s="1"/>
  <c r="I3812" i="73"/>
  <c r="C3836" i="73"/>
  <c r="E3835" i="73"/>
  <c r="A3813" i="73"/>
  <c r="B3814" i="73"/>
  <c r="F3835" i="73" l="1"/>
  <c r="D3836" i="73"/>
  <c r="C3837" i="73"/>
  <c r="E3836" i="73"/>
  <c r="G3813" i="73"/>
  <c r="H3813" i="73" s="1"/>
  <c r="I3813" i="73"/>
  <c r="A3814" i="73"/>
  <c r="B3815" i="73"/>
  <c r="F3836" i="73" l="1"/>
  <c r="D3837" i="73"/>
  <c r="G3814" i="73"/>
  <c r="H3814" i="73" s="1"/>
  <c r="I3814" i="73"/>
  <c r="C3838" i="73"/>
  <c r="E3837" i="73"/>
  <c r="A3815" i="73"/>
  <c r="B3816" i="73"/>
  <c r="F3837" i="73" l="1"/>
  <c r="D3838" i="73"/>
  <c r="G3815" i="73"/>
  <c r="H3815" i="73" s="1"/>
  <c r="I3815" i="73"/>
  <c r="C3839" i="73"/>
  <c r="E3838" i="73"/>
  <c r="A3816" i="73"/>
  <c r="B3817" i="73"/>
  <c r="F3838" i="73" l="1"/>
  <c r="D3839" i="73"/>
  <c r="C3840" i="73"/>
  <c r="E3839" i="73"/>
  <c r="G3816" i="73"/>
  <c r="H3816" i="73" s="1"/>
  <c r="I3816" i="73"/>
  <c r="A3817" i="73"/>
  <c r="B3818" i="73"/>
  <c r="F3839" i="73" l="1"/>
  <c r="D3840" i="73"/>
  <c r="G3817" i="73"/>
  <c r="H3817" i="73" s="1"/>
  <c r="I3817" i="73"/>
  <c r="C3841" i="73"/>
  <c r="E3840" i="73"/>
  <c r="A3818" i="73"/>
  <c r="B3819" i="73"/>
  <c r="D3841" i="73" l="1"/>
  <c r="F3840" i="73"/>
  <c r="C3842" i="73"/>
  <c r="E3841" i="73"/>
  <c r="G3818" i="73"/>
  <c r="H3818" i="73" s="1"/>
  <c r="I3818" i="73"/>
  <c r="A3819" i="73"/>
  <c r="B3820" i="73"/>
  <c r="F3841" i="73" l="1"/>
  <c r="D3842" i="73"/>
  <c r="G3819" i="73"/>
  <c r="H3819" i="73" s="1"/>
  <c r="I3819" i="73"/>
  <c r="C3843" i="73"/>
  <c r="E3842" i="73"/>
  <c r="A3820" i="73"/>
  <c r="B3821" i="73"/>
  <c r="F3842" i="73" l="1"/>
  <c r="D3843" i="73"/>
  <c r="C3844" i="73"/>
  <c r="E3843" i="73"/>
  <c r="G3820" i="73"/>
  <c r="H3820" i="73" s="1"/>
  <c r="I3820" i="73"/>
  <c r="A3821" i="73"/>
  <c r="B3822" i="73"/>
  <c r="F3843" i="73" l="1"/>
  <c r="D3844" i="73"/>
  <c r="G3821" i="73"/>
  <c r="H3821" i="73" s="1"/>
  <c r="I3821" i="73"/>
  <c r="C3845" i="73"/>
  <c r="E3844" i="73"/>
  <c r="A3822" i="73"/>
  <c r="B3823" i="73"/>
  <c r="F3844" i="73" l="1"/>
  <c r="D3845" i="73"/>
  <c r="G3822" i="73"/>
  <c r="H3822" i="73" s="1"/>
  <c r="I3822" i="73"/>
  <c r="C3846" i="73"/>
  <c r="E3845" i="73"/>
  <c r="A3823" i="73"/>
  <c r="B3824" i="73"/>
  <c r="F3845" i="73" l="1"/>
  <c r="D3846" i="73"/>
  <c r="C3847" i="73"/>
  <c r="E3846" i="73"/>
  <c r="A3824" i="73"/>
  <c r="B3825" i="73"/>
  <c r="G3823" i="73"/>
  <c r="H3823" i="73" s="1"/>
  <c r="I3823" i="73"/>
  <c r="F3846" i="73" l="1"/>
  <c r="D3847" i="73"/>
  <c r="G3824" i="73"/>
  <c r="H3824" i="73" s="1"/>
  <c r="I3824" i="73"/>
  <c r="C3848" i="73"/>
  <c r="E3847" i="73"/>
  <c r="A3825" i="73"/>
  <c r="B3826" i="73"/>
  <c r="F3847" i="73" l="1"/>
  <c r="D3848" i="73"/>
  <c r="G3825" i="73"/>
  <c r="H3825" i="73" s="1"/>
  <c r="I3825" i="73"/>
  <c r="C3849" i="73"/>
  <c r="E3848" i="73"/>
  <c r="A3826" i="73"/>
  <c r="B3827" i="73"/>
  <c r="D3849" i="73" l="1"/>
  <c r="F3848" i="73"/>
  <c r="C3850" i="73"/>
  <c r="E3849" i="73"/>
  <c r="G3826" i="73"/>
  <c r="H3826" i="73" s="1"/>
  <c r="I3826" i="73"/>
  <c r="A3827" i="73"/>
  <c r="B3828" i="73"/>
  <c r="F3849" i="73" l="1"/>
  <c r="D3850" i="73"/>
  <c r="G3827" i="73"/>
  <c r="H3827" i="73" s="1"/>
  <c r="I3827" i="73"/>
  <c r="C3851" i="73"/>
  <c r="E3850" i="73"/>
  <c r="A3828" i="73"/>
  <c r="B3829" i="73"/>
  <c r="F3850" i="73" l="1"/>
  <c r="D3851" i="73"/>
  <c r="G3828" i="73"/>
  <c r="H3828" i="73" s="1"/>
  <c r="I3828" i="73"/>
  <c r="C3852" i="73"/>
  <c r="E3851" i="73"/>
  <c r="A3829" i="73"/>
  <c r="B3830" i="73"/>
  <c r="F3851" i="73" l="1"/>
  <c r="D3852" i="73"/>
  <c r="G3829" i="73"/>
  <c r="H3829" i="73" s="1"/>
  <c r="I3829" i="73"/>
  <c r="C3853" i="73"/>
  <c r="E3852" i="73"/>
  <c r="A3830" i="73"/>
  <c r="B3831" i="73"/>
  <c r="F3852" i="73" l="1"/>
  <c r="D3853" i="73"/>
  <c r="C3854" i="73"/>
  <c r="E3853" i="73"/>
  <c r="G3830" i="73"/>
  <c r="H3830" i="73" s="1"/>
  <c r="I3830" i="73"/>
  <c r="A3831" i="73"/>
  <c r="B3832" i="73"/>
  <c r="F3853" i="73" l="1"/>
  <c r="D3854" i="73"/>
  <c r="G3831" i="73"/>
  <c r="H3831" i="73" s="1"/>
  <c r="I3831" i="73"/>
  <c r="C3855" i="73"/>
  <c r="E3854" i="73"/>
  <c r="A3832" i="73"/>
  <c r="B3833" i="73"/>
  <c r="F3854" i="73" l="1"/>
  <c r="D3855" i="73"/>
  <c r="G3832" i="73"/>
  <c r="H3832" i="73" s="1"/>
  <c r="I3832" i="73"/>
  <c r="C3856" i="73"/>
  <c r="E3855" i="73"/>
  <c r="A3833" i="73"/>
  <c r="B3834" i="73"/>
  <c r="F3855" i="73" l="1"/>
  <c r="D3856" i="73"/>
  <c r="C3857" i="73"/>
  <c r="E3856" i="73"/>
  <c r="G3833" i="73"/>
  <c r="H3833" i="73" s="1"/>
  <c r="I3833" i="73"/>
  <c r="A3834" i="73"/>
  <c r="B3835" i="73"/>
  <c r="F3856" i="73" l="1"/>
  <c r="D3857" i="73"/>
  <c r="G3834" i="73"/>
  <c r="H3834" i="73" s="1"/>
  <c r="I3834" i="73"/>
  <c r="C3858" i="73"/>
  <c r="E3857" i="73"/>
  <c r="A3835" i="73"/>
  <c r="B3836" i="73"/>
  <c r="F3857" i="73" l="1"/>
  <c r="D3858" i="73"/>
  <c r="C3859" i="73"/>
  <c r="E3858" i="73"/>
  <c r="G3835" i="73"/>
  <c r="H3835" i="73" s="1"/>
  <c r="I3835" i="73"/>
  <c r="A3836" i="73"/>
  <c r="B3837" i="73"/>
  <c r="F3858" i="73" l="1"/>
  <c r="D3859" i="73"/>
  <c r="G3836" i="73"/>
  <c r="H3836" i="73" s="1"/>
  <c r="I3836" i="73"/>
  <c r="C3860" i="73"/>
  <c r="E3859" i="73"/>
  <c r="A3837" i="73"/>
  <c r="B3838" i="73"/>
  <c r="F3859" i="73" l="1"/>
  <c r="D3860" i="73"/>
  <c r="G3837" i="73"/>
  <c r="H3837" i="73" s="1"/>
  <c r="I3837" i="73"/>
  <c r="C3861" i="73"/>
  <c r="E3860" i="73"/>
  <c r="A3838" i="73"/>
  <c r="B3839" i="73"/>
  <c r="F3860" i="73" l="1"/>
  <c r="D3861" i="73"/>
  <c r="G3838" i="73"/>
  <c r="H3838" i="73" s="1"/>
  <c r="I3838" i="73"/>
  <c r="C3862" i="73"/>
  <c r="E3861" i="73"/>
  <c r="A3839" i="73"/>
  <c r="B3840" i="73"/>
  <c r="F3861" i="73" l="1"/>
  <c r="D3862" i="73"/>
  <c r="C3863" i="73"/>
  <c r="E3862" i="73"/>
  <c r="G3839" i="73"/>
  <c r="H3839" i="73" s="1"/>
  <c r="I3839" i="73"/>
  <c r="A3840" i="73"/>
  <c r="B3841" i="73"/>
  <c r="F3862" i="73" l="1"/>
  <c r="D3863" i="73"/>
  <c r="A3841" i="73"/>
  <c r="B3842" i="73"/>
  <c r="G3840" i="73"/>
  <c r="H3840" i="73" s="1"/>
  <c r="I3840" i="73"/>
  <c r="C3864" i="73"/>
  <c r="E3863" i="73"/>
  <c r="F3863" i="73" l="1"/>
  <c r="D3864" i="73"/>
  <c r="C3865" i="73"/>
  <c r="E3864" i="73"/>
  <c r="A3842" i="73"/>
  <c r="B3843" i="73"/>
  <c r="G3841" i="73"/>
  <c r="H3841" i="73" s="1"/>
  <c r="I3841" i="73"/>
  <c r="F3864" i="73" l="1"/>
  <c r="D3865" i="73"/>
  <c r="G3842" i="73"/>
  <c r="H3842" i="73" s="1"/>
  <c r="I3842" i="73"/>
  <c r="C3866" i="73"/>
  <c r="E3865" i="73"/>
  <c r="A3843" i="73"/>
  <c r="B3844" i="73"/>
  <c r="F3865" i="73" l="1"/>
  <c r="D3866" i="73"/>
  <c r="G3843" i="73"/>
  <c r="H3843" i="73" s="1"/>
  <c r="I3843" i="73"/>
  <c r="C3867" i="73"/>
  <c r="E3866" i="73"/>
  <c r="A3844" i="73"/>
  <c r="B3845" i="73"/>
  <c r="F3866" i="73" l="1"/>
  <c r="D3867" i="73"/>
  <c r="G3844" i="73"/>
  <c r="H3844" i="73" s="1"/>
  <c r="I3844" i="73"/>
  <c r="C3868" i="73"/>
  <c r="E3867" i="73"/>
  <c r="A3845" i="73"/>
  <c r="B3846" i="73"/>
  <c r="F3867" i="73" l="1"/>
  <c r="D3868" i="73"/>
  <c r="C3869" i="73"/>
  <c r="E3868" i="73"/>
  <c r="G3845" i="73"/>
  <c r="H3845" i="73" s="1"/>
  <c r="I3845" i="73"/>
  <c r="A3846" i="73"/>
  <c r="B3847" i="73"/>
  <c r="F3868" i="73" l="1"/>
  <c r="D3869" i="73"/>
  <c r="A3847" i="73"/>
  <c r="B3848" i="73"/>
  <c r="G3846" i="73"/>
  <c r="H3846" i="73" s="1"/>
  <c r="I3846" i="73"/>
  <c r="C3870" i="73"/>
  <c r="E3869" i="73"/>
  <c r="F3869" i="73" l="1"/>
  <c r="D3870" i="73"/>
  <c r="C3871" i="73"/>
  <c r="E3870" i="73"/>
  <c r="A3848" i="73"/>
  <c r="B3849" i="73"/>
  <c r="G3847" i="73"/>
  <c r="H3847" i="73" s="1"/>
  <c r="I3847" i="73"/>
  <c r="F3870" i="73" l="1"/>
  <c r="D3871" i="73"/>
  <c r="G3848" i="73"/>
  <c r="H3848" i="73" s="1"/>
  <c r="I3848" i="73"/>
  <c r="C3872" i="73"/>
  <c r="E3871" i="73"/>
  <c r="A3849" i="73"/>
  <c r="B3850" i="73"/>
  <c r="F3871" i="73" l="1"/>
  <c r="D3872" i="73"/>
  <c r="G3849" i="73"/>
  <c r="H3849" i="73" s="1"/>
  <c r="I3849" i="73"/>
  <c r="C3873" i="73"/>
  <c r="E3872" i="73"/>
  <c r="A3850" i="73"/>
  <c r="B3851" i="73"/>
  <c r="D3873" i="73" l="1"/>
  <c r="F3872" i="73"/>
  <c r="C3874" i="73"/>
  <c r="E3873" i="73"/>
  <c r="G3850" i="73"/>
  <c r="H3850" i="73" s="1"/>
  <c r="I3850" i="73"/>
  <c r="A3851" i="73"/>
  <c r="B3852" i="73"/>
  <c r="F3873" i="73" l="1"/>
  <c r="D3874" i="73"/>
  <c r="A3852" i="73"/>
  <c r="B3853" i="73"/>
  <c r="G3851" i="73"/>
  <c r="H3851" i="73" s="1"/>
  <c r="I3851" i="73"/>
  <c r="C3875" i="73"/>
  <c r="E3874" i="73"/>
  <c r="F3874" i="73" l="1"/>
  <c r="D3875" i="73"/>
  <c r="C3876" i="73"/>
  <c r="E3875" i="73"/>
  <c r="A3853" i="73"/>
  <c r="B3854" i="73"/>
  <c r="G3852" i="73"/>
  <c r="H3852" i="73" s="1"/>
  <c r="I3852" i="73"/>
  <c r="F3875" i="73" l="1"/>
  <c r="D3876" i="73"/>
  <c r="G3853" i="73"/>
  <c r="H3853" i="73" s="1"/>
  <c r="I3853" i="73"/>
  <c r="C3877" i="73"/>
  <c r="E3876" i="73"/>
  <c r="A3854" i="73"/>
  <c r="B3855" i="73"/>
  <c r="F3876" i="73" l="1"/>
  <c r="D3877" i="73"/>
  <c r="G3854" i="73"/>
  <c r="H3854" i="73" s="1"/>
  <c r="I3854" i="73"/>
  <c r="C3878" i="73"/>
  <c r="E3877" i="73"/>
  <c r="A3855" i="73"/>
  <c r="B3856" i="73"/>
  <c r="F3877" i="73" l="1"/>
  <c r="D3878" i="73"/>
  <c r="C3879" i="73"/>
  <c r="E3878" i="73"/>
  <c r="G3855" i="73"/>
  <c r="H3855" i="73" s="1"/>
  <c r="I3855" i="73"/>
  <c r="A3856" i="73"/>
  <c r="B3857" i="73"/>
  <c r="F3878" i="73" l="1"/>
  <c r="D3879" i="73"/>
  <c r="G3856" i="73"/>
  <c r="H3856" i="73" s="1"/>
  <c r="I3856" i="73"/>
  <c r="C3880" i="73"/>
  <c r="E3879" i="73"/>
  <c r="A3857" i="73"/>
  <c r="B3858" i="73"/>
  <c r="F3879" i="73" l="1"/>
  <c r="D3880" i="73"/>
  <c r="G3857" i="73"/>
  <c r="H3857" i="73" s="1"/>
  <c r="I3857" i="73"/>
  <c r="C3881" i="73"/>
  <c r="E3880" i="73"/>
  <c r="A3858" i="73"/>
  <c r="B3859" i="73"/>
  <c r="D3881" i="73" l="1"/>
  <c r="F3880" i="73"/>
  <c r="C3882" i="73"/>
  <c r="E3881" i="73"/>
  <c r="G3858" i="73"/>
  <c r="H3858" i="73" s="1"/>
  <c r="I3858" i="73"/>
  <c r="A3859" i="73"/>
  <c r="B3860" i="73"/>
  <c r="F3881" i="73" l="1"/>
  <c r="D3882" i="73"/>
  <c r="G3859" i="73"/>
  <c r="H3859" i="73" s="1"/>
  <c r="I3859" i="73"/>
  <c r="C3883" i="73"/>
  <c r="E3882" i="73"/>
  <c r="A3860" i="73"/>
  <c r="B3861" i="73"/>
  <c r="F3882" i="73" l="1"/>
  <c r="D3883" i="73"/>
  <c r="G3860" i="73"/>
  <c r="H3860" i="73" s="1"/>
  <c r="I3860" i="73"/>
  <c r="C3884" i="73"/>
  <c r="E3883" i="73"/>
  <c r="A3861" i="73"/>
  <c r="B3862" i="73"/>
  <c r="F3883" i="73" l="1"/>
  <c r="D3884" i="73"/>
  <c r="C3885" i="73"/>
  <c r="E3884" i="73"/>
  <c r="G3861" i="73"/>
  <c r="H3861" i="73" s="1"/>
  <c r="I3861" i="73"/>
  <c r="A3862" i="73"/>
  <c r="B3863" i="73"/>
  <c r="F3884" i="73" l="1"/>
  <c r="D3885" i="73"/>
  <c r="G3862" i="73"/>
  <c r="H3862" i="73" s="1"/>
  <c r="I3862" i="73"/>
  <c r="C3886" i="73"/>
  <c r="E3885" i="73"/>
  <c r="A3863" i="73"/>
  <c r="B3864" i="73"/>
  <c r="F3885" i="73" l="1"/>
  <c r="D3886" i="73"/>
  <c r="C3887" i="73"/>
  <c r="E3886" i="73"/>
  <c r="G3863" i="73"/>
  <c r="H3863" i="73" s="1"/>
  <c r="I3863" i="73"/>
  <c r="A3864" i="73"/>
  <c r="B3865" i="73"/>
  <c r="F3886" i="73" l="1"/>
  <c r="D3887" i="73"/>
  <c r="G3864" i="73"/>
  <c r="H3864" i="73" s="1"/>
  <c r="I3864" i="73"/>
  <c r="C3888" i="73"/>
  <c r="E3887" i="73"/>
  <c r="A3865" i="73"/>
  <c r="B3866" i="73"/>
  <c r="F3887" i="73" l="1"/>
  <c r="D3888" i="73"/>
  <c r="G3865" i="73"/>
  <c r="H3865" i="73" s="1"/>
  <c r="I3865" i="73"/>
  <c r="C3889" i="73"/>
  <c r="E3888" i="73"/>
  <c r="A3866" i="73"/>
  <c r="B3867" i="73"/>
  <c r="F3888" i="73" l="1"/>
  <c r="D3889" i="73"/>
  <c r="G3866" i="73"/>
  <c r="H3866" i="73" s="1"/>
  <c r="I3866" i="73"/>
  <c r="C3890" i="73"/>
  <c r="E3889" i="73"/>
  <c r="A3867" i="73"/>
  <c r="B3868" i="73"/>
  <c r="F3889" i="73" l="1"/>
  <c r="D3890" i="73"/>
  <c r="G3867" i="73"/>
  <c r="H3867" i="73" s="1"/>
  <c r="I3867" i="73"/>
  <c r="C3891" i="73"/>
  <c r="E3890" i="73"/>
  <c r="A3868" i="73"/>
  <c r="B3869" i="73"/>
  <c r="F3890" i="73" l="1"/>
  <c r="D3891" i="73"/>
  <c r="C3892" i="73"/>
  <c r="E3891" i="73"/>
  <c r="G3868" i="73"/>
  <c r="H3868" i="73" s="1"/>
  <c r="I3868" i="73"/>
  <c r="A3869" i="73"/>
  <c r="B3870" i="73"/>
  <c r="F3891" i="73" l="1"/>
  <c r="D3892" i="73"/>
  <c r="G3869" i="73"/>
  <c r="H3869" i="73" s="1"/>
  <c r="I3869" i="73"/>
  <c r="C3893" i="73"/>
  <c r="E3892" i="73"/>
  <c r="A3870" i="73"/>
  <c r="B3871" i="73"/>
  <c r="F3892" i="73" l="1"/>
  <c r="D3893" i="73"/>
  <c r="G3870" i="73"/>
  <c r="H3870" i="73" s="1"/>
  <c r="I3870" i="73"/>
  <c r="C3894" i="73"/>
  <c r="E3893" i="73"/>
  <c r="A3871" i="73"/>
  <c r="B3872" i="73"/>
  <c r="F3893" i="73" l="1"/>
  <c r="D3894" i="73"/>
  <c r="C3895" i="73"/>
  <c r="E3894" i="73"/>
  <c r="G3871" i="73"/>
  <c r="H3871" i="73" s="1"/>
  <c r="I3871" i="73"/>
  <c r="A3872" i="73"/>
  <c r="B3873" i="73"/>
  <c r="F3894" i="73" l="1"/>
  <c r="D3895" i="73"/>
  <c r="G3872" i="73"/>
  <c r="H3872" i="73" s="1"/>
  <c r="I3872" i="73"/>
  <c r="C3896" i="73"/>
  <c r="E3895" i="73"/>
  <c r="A3873" i="73"/>
  <c r="B3874" i="73"/>
  <c r="F3895" i="73" l="1"/>
  <c r="D3896" i="73"/>
  <c r="G3873" i="73"/>
  <c r="H3873" i="73" s="1"/>
  <c r="I3873" i="73"/>
  <c r="C3897" i="73"/>
  <c r="E3896" i="73"/>
  <c r="A3874" i="73"/>
  <c r="B3875" i="73"/>
  <c r="F3896" i="73" l="1"/>
  <c r="D3897" i="73"/>
  <c r="C3898" i="73"/>
  <c r="E3897" i="73"/>
  <c r="G3874" i="73"/>
  <c r="H3874" i="73" s="1"/>
  <c r="I3874" i="73"/>
  <c r="A3875" i="73"/>
  <c r="B3876" i="73"/>
  <c r="F3897" i="73" l="1"/>
  <c r="D3898" i="73"/>
  <c r="A3876" i="73"/>
  <c r="B3877" i="73"/>
  <c r="G3875" i="73"/>
  <c r="H3875" i="73" s="1"/>
  <c r="I3875" i="73"/>
  <c r="C3899" i="73"/>
  <c r="E3898" i="73"/>
  <c r="F3898" i="73" l="1"/>
  <c r="D3899" i="73"/>
  <c r="C3900" i="73"/>
  <c r="E3899" i="73"/>
  <c r="A3877" i="73"/>
  <c r="B3878" i="73"/>
  <c r="G3876" i="73"/>
  <c r="H3876" i="73" s="1"/>
  <c r="I3876" i="73"/>
  <c r="F3899" i="73" l="1"/>
  <c r="D3900" i="73"/>
  <c r="G3877" i="73"/>
  <c r="H3877" i="73" s="1"/>
  <c r="I3877" i="73"/>
  <c r="C3901" i="73"/>
  <c r="E3900" i="73"/>
  <c r="A3878" i="73"/>
  <c r="B3879" i="73"/>
  <c r="F3900" i="73" l="1"/>
  <c r="D3901" i="73"/>
  <c r="G3878" i="73"/>
  <c r="H3878" i="73" s="1"/>
  <c r="I3878" i="73"/>
  <c r="C3902" i="73"/>
  <c r="E3901" i="73"/>
  <c r="A3879" i="73"/>
  <c r="B3880" i="73"/>
  <c r="F3901" i="73" l="1"/>
  <c r="D3902" i="73"/>
  <c r="G3879" i="73"/>
  <c r="H3879" i="73" s="1"/>
  <c r="I3879" i="73"/>
  <c r="C3903" i="73"/>
  <c r="E3902" i="73"/>
  <c r="A3880" i="73"/>
  <c r="B3881" i="73"/>
  <c r="F3902" i="73" l="1"/>
  <c r="D3903" i="73"/>
  <c r="G3880" i="73"/>
  <c r="H3880" i="73" s="1"/>
  <c r="I3880" i="73"/>
  <c r="C3904" i="73"/>
  <c r="E3903" i="73"/>
  <c r="A3881" i="73"/>
  <c r="B3882" i="73"/>
  <c r="F3903" i="73" l="1"/>
  <c r="D3904" i="73"/>
  <c r="G3881" i="73"/>
  <c r="H3881" i="73" s="1"/>
  <c r="I3881" i="73"/>
  <c r="C3905" i="73"/>
  <c r="E3904" i="73"/>
  <c r="A3882" i="73"/>
  <c r="B3883" i="73"/>
  <c r="D3905" i="73" l="1"/>
  <c r="F3904" i="73"/>
  <c r="G3882" i="73"/>
  <c r="H3882" i="73" s="1"/>
  <c r="I3882" i="73"/>
  <c r="C3906" i="73"/>
  <c r="E3905" i="73"/>
  <c r="A3883" i="73"/>
  <c r="B3884" i="73"/>
  <c r="F3905" i="73" l="1"/>
  <c r="D3906" i="73"/>
  <c r="G3883" i="73"/>
  <c r="H3883" i="73" s="1"/>
  <c r="I3883" i="73"/>
  <c r="C3907" i="73"/>
  <c r="E3906" i="73"/>
  <c r="A3884" i="73"/>
  <c r="B3885" i="73"/>
  <c r="F3906" i="73" l="1"/>
  <c r="D3907" i="73"/>
  <c r="C3908" i="73"/>
  <c r="E3907" i="73"/>
  <c r="G3884" i="73"/>
  <c r="H3884" i="73" s="1"/>
  <c r="I3884" i="73"/>
  <c r="A3885" i="73"/>
  <c r="B3886" i="73"/>
  <c r="F3907" i="73" l="1"/>
  <c r="D3908" i="73"/>
  <c r="A3886" i="73"/>
  <c r="B3887" i="73"/>
  <c r="G3885" i="73"/>
  <c r="H3885" i="73" s="1"/>
  <c r="I3885" i="73"/>
  <c r="C3909" i="73"/>
  <c r="E3908" i="73"/>
  <c r="F3908" i="73" l="1"/>
  <c r="D3909" i="73"/>
  <c r="C3910" i="73"/>
  <c r="E3909" i="73"/>
  <c r="A3887" i="73"/>
  <c r="B3888" i="73"/>
  <c r="G3886" i="73"/>
  <c r="H3886" i="73" s="1"/>
  <c r="I3886" i="73"/>
  <c r="F3909" i="73" l="1"/>
  <c r="D3910" i="73"/>
  <c r="G3887" i="73"/>
  <c r="H3887" i="73" s="1"/>
  <c r="I3887" i="73"/>
  <c r="C3911" i="73"/>
  <c r="E3910" i="73"/>
  <c r="A3888" i="73"/>
  <c r="B3889" i="73"/>
  <c r="F3910" i="73" l="1"/>
  <c r="D3911" i="73"/>
  <c r="G3888" i="73"/>
  <c r="H3888" i="73" s="1"/>
  <c r="I3888" i="73"/>
  <c r="C3912" i="73"/>
  <c r="E3911" i="73"/>
  <c r="A3889" i="73"/>
  <c r="B3890" i="73"/>
  <c r="F3911" i="73" l="1"/>
  <c r="D3912" i="73"/>
  <c r="C3913" i="73"/>
  <c r="E3912" i="73"/>
  <c r="G3889" i="73"/>
  <c r="H3889" i="73" s="1"/>
  <c r="I3889" i="73"/>
  <c r="A3890" i="73"/>
  <c r="B3891" i="73"/>
  <c r="D3913" i="73" l="1"/>
  <c r="F3912" i="73"/>
  <c r="A3891" i="73"/>
  <c r="B3892" i="73"/>
  <c r="G3890" i="73"/>
  <c r="H3890" i="73" s="1"/>
  <c r="I3890" i="73"/>
  <c r="C3914" i="73"/>
  <c r="E3913" i="73"/>
  <c r="F3913" i="73" l="1"/>
  <c r="D3914" i="73"/>
  <c r="C3915" i="73"/>
  <c r="E3914" i="73"/>
  <c r="A3892" i="73"/>
  <c r="B3893" i="73"/>
  <c r="G3891" i="73"/>
  <c r="H3891" i="73" s="1"/>
  <c r="I3891" i="73"/>
  <c r="F3914" i="73" l="1"/>
  <c r="D3915" i="73"/>
  <c r="G3892" i="73"/>
  <c r="H3892" i="73" s="1"/>
  <c r="I3892" i="73"/>
  <c r="C3916" i="73"/>
  <c r="E3915" i="73"/>
  <c r="A3893" i="73"/>
  <c r="B3894" i="73"/>
  <c r="F3915" i="73" l="1"/>
  <c r="D3916" i="73"/>
  <c r="G3893" i="73"/>
  <c r="H3893" i="73" s="1"/>
  <c r="I3893" i="73"/>
  <c r="C3917" i="73"/>
  <c r="E3916" i="73"/>
  <c r="A3894" i="73"/>
  <c r="B3895" i="73"/>
  <c r="F3916" i="73" l="1"/>
  <c r="D3917" i="73"/>
  <c r="C3918" i="73"/>
  <c r="E3917" i="73"/>
  <c r="G3894" i="73"/>
  <c r="H3894" i="73" s="1"/>
  <c r="I3894" i="73"/>
  <c r="A3895" i="73"/>
  <c r="B3896" i="73"/>
  <c r="F3917" i="73" l="1"/>
  <c r="D3918" i="73"/>
  <c r="A3896" i="73"/>
  <c r="B3897" i="73"/>
  <c r="G3895" i="73"/>
  <c r="H3895" i="73" s="1"/>
  <c r="I3895" i="73"/>
  <c r="C3919" i="73"/>
  <c r="E3918" i="73"/>
  <c r="F3918" i="73" l="1"/>
  <c r="D3919" i="73"/>
  <c r="C3920" i="73"/>
  <c r="E3919" i="73"/>
  <c r="A3897" i="73"/>
  <c r="B3898" i="73"/>
  <c r="G3896" i="73"/>
  <c r="H3896" i="73" s="1"/>
  <c r="I3896" i="73"/>
  <c r="F3919" i="73" l="1"/>
  <c r="D3920" i="73"/>
  <c r="G3897" i="73"/>
  <c r="H3897" i="73" s="1"/>
  <c r="I3897" i="73"/>
  <c r="C3921" i="73"/>
  <c r="E3920" i="73"/>
  <c r="A3898" i="73"/>
  <c r="B3899" i="73"/>
  <c r="F3920" i="73" l="1"/>
  <c r="D3921" i="73"/>
  <c r="G3898" i="73"/>
  <c r="H3898" i="73" s="1"/>
  <c r="I3898" i="73"/>
  <c r="C3922" i="73"/>
  <c r="E3921" i="73"/>
  <c r="A3899" i="73"/>
  <c r="B3900" i="73"/>
  <c r="F3921" i="73" l="1"/>
  <c r="D3922" i="73"/>
  <c r="G3899" i="73"/>
  <c r="H3899" i="73" s="1"/>
  <c r="I3899" i="73"/>
  <c r="C3923" i="73"/>
  <c r="E3922" i="73"/>
  <c r="A3900" i="73"/>
  <c r="B3901" i="73"/>
  <c r="F3922" i="73" l="1"/>
  <c r="D3923" i="73"/>
  <c r="G3900" i="73"/>
  <c r="H3900" i="73" s="1"/>
  <c r="I3900" i="73"/>
  <c r="C3924" i="73"/>
  <c r="E3923" i="73"/>
  <c r="A3901" i="73"/>
  <c r="B3902" i="73"/>
  <c r="F3923" i="73" l="1"/>
  <c r="D3924" i="73"/>
  <c r="G3901" i="73"/>
  <c r="H3901" i="73" s="1"/>
  <c r="I3901" i="73"/>
  <c r="C3925" i="73"/>
  <c r="E3924" i="73"/>
  <c r="A3902" i="73"/>
  <c r="B3903" i="73"/>
  <c r="F3924" i="73" l="1"/>
  <c r="D3925" i="73"/>
  <c r="C3926" i="73"/>
  <c r="E3925" i="73"/>
  <c r="G3902" i="73"/>
  <c r="H3902" i="73" s="1"/>
  <c r="I3902" i="73"/>
  <c r="A3903" i="73"/>
  <c r="B3904" i="73"/>
  <c r="F3925" i="73" l="1"/>
  <c r="D3926" i="73"/>
  <c r="G3903" i="73"/>
  <c r="H3903" i="73" s="1"/>
  <c r="I3903" i="73"/>
  <c r="C3927" i="73"/>
  <c r="E3926" i="73"/>
  <c r="A3904" i="73"/>
  <c r="B3905" i="73"/>
  <c r="F3926" i="73" l="1"/>
  <c r="D3927" i="73"/>
  <c r="G3904" i="73"/>
  <c r="H3904" i="73" s="1"/>
  <c r="I3904" i="73"/>
  <c r="C3928" i="73"/>
  <c r="E3927" i="73"/>
  <c r="A3905" i="73"/>
  <c r="B3906" i="73"/>
  <c r="F3927" i="73" l="1"/>
  <c r="D3928" i="73"/>
  <c r="C3929" i="73"/>
  <c r="E3928" i="73"/>
  <c r="G3905" i="73"/>
  <c r="H3905" i="73" s="1"/>
  <c r="I3905" i="73"/>
  <c r="A3906" i="73"/>
  <c r="B3907" i="73"/>
  <c r="F3928" i="73" l="1"/>
  <c r="D3929" i="73"/>
  <c r="G3906" i="73"/>
  <c r="H3906" i="73" s="1"/>
  <c r="I3906" i="73"/>
  <c r="C3930" i="73"/>
  <c r="E3929" i="73"/>
  <c r="A3907" i="73"/>
  <c r="B3908" i="73"/>
  <c r="F3929" i="73" l="1"/>
  <c r="D3930" i="73"/>
  <c r="C3931" i="73"/>
  <c r="E3930" i="73"/>
  <c r="G3907" i="73"/>
  <c r="H3907" i="73" s="1"/>
  <c r="I3907" i="73"/>
  <c r="A3908" i="73"/>
  <c r="B3909" i="73"/>
  <c r="F3930" i="73" l="1"/>
  <c r="D3931" i="73"/>
  <c r="G3908" i="73"/>
  <c r="H3908" i="73" s="1"/>
  <c r="I3908" i="73"/>
  <c r="C3932" i="73"/>
  <c r="E3931" i="73"/>
  <c r="A3909" i="73"/>
  <c r="B3910" i="73"/>
  <c r="F3931" i="73" l="1"/>
  <c r="D3932" i="73"/>
  <c r="C3933" i="73"/>
  <c r="E3932" i="73"/>
  <c r="G3909" i="73"/>
  <c r="H3909" i="73" s="1"/>
  <c r="I3909" i="73"/>
  <c r="A3910" i="73"/>
  <c r="B3911" i="73"/>
  <c r="F3932" i="73" l="1"/>
  <c r="D3933" i="73"/>
  <c r="G3910" i="73"/>
  <c r="H3910" i="73" s="1"/>
  <c r="I3910" i="73"/>
  <c r="C3934" i="73"/>
  <c r="E3933" i="73"/>
  <c r="A3911" i="73"/>
  <c r="B3912" i="73"/>
  <c r="F3933" i="73" l="1"/>
  <c r="D3934" i="73"/>
  <c r="G3911" i="73"/>
  <c r="H3911" i="73" s="1"/>
  <c r="I3911" i="73"/>
  <c r="C3935" i="73"/>
  <c r="E3934" i="73"/>
  <c r="A3912" i="73"/>
  <c r="B3913" i="73"/>
  <c r="F3934" i="73" l="1"/>
  <c r="D3935" i="73"/>
  <c r="C3936" i="73"/>
  <c r="E3935" i="73"/>
  <c r="G3912" i="73"/>
  <c r="H3912" i="73" s="1"/>
  <c r="I3912" i="73"/>
  <c r="A3913" i="73"/>
  <c r="B3914" i="73"/>
  <c r="F3935" i="73" l="1"/>
  <c r="D3936" i="73"/>
  <c r="G3913" i="73"/>
  <c r="H3913" i="73" s="1"/>
  <c r="I3913" i="73"/>
  <c r="C3937" i="73"/>
  <c r="E3936" i="73"/>
  <c r="A3914" i="73"/>
  <c r="B3915" i="73"/>
  <c r="D3937" i="73" l="1"/>
  <c r="F3936" i="73"/>
  <c r="G3914" i="73"/>
  <c r="H3914" i="73" s="1"/>
  <c r="I3914" i="73"/>
  <c r="C3938" i="73"/>
  <c r="E3937" i="73"/>
  <c r="A3915" i="73"/>
  <c r="B3916" i="73"/>
  <c r="F3937" i="73" l="1"/>
  <c r="D3938" i="73"/>
  <c r="C3939" i="73"/>
  <c r="E3938" i="73"/>
  <c r="G3915" i="73"/>
  <c r="H3915" i="73" s="1"/>
  <c r="I3915" i="73"/>
  <c r="A3916" i="73"/>
  <c r="B3917" i="73"/>
  <c r="F3938" i="73" l="1"/>
  <c r="D3939" i="73"/>
  <c r="A3917" i="73"/>
  <c r="B3918" i="73"/>
  <c r="G3916" i="73"/>
  <c r="H3916" i="73" s="1"/>
  <c r="I3916" i="73"/>
  <c r="C3940" i="73"/>
  <c r="E3939" i="73"/>
  <c r="F3939" i="73" l="1"/>
  <c r="D3940" i="73"/>
  <c r="C3941" i="73"/>
  <c r="E3940" i="73"/>
  <c r="A3918" i="73"/>
  <c r="B3919" i="73"/>
  <c r="G3917" i="73"/>
  <c r="H3917" i="73" s="1"/>
  <c r="I3917" i="73"/>
  <c r="F3940" i="73" l="1"/>
  <c r="D3941" i="73"/>
  <c r="G3918" i="73"/>
  <c r="H3918" i="73" s="1"/>
  <c r="I3918" i="73"/>
  <c r="C3942" i="73"/>
  <c r="E3941" i="73"/>
  <c r="A3919" i="73"/>
  <c r="B3920" i="73"/>
  <c r="F3941" i="73" l="1"/>
  <c r="D3942" i="73"/>
  <c r="G3919" i="73"/>
  <c r="H3919" i="73" s="1"/>
  <c r="I3919" i="73"/>
  <c r="C3943" i="73"/>
  <c r="E3942" i="73"/>
  <c r="A3920" i="73"/>
  <c r="B3921" i="73"/>
  <c r="F3942" i="73" l="1"/>
  <c r="D3943" i="73"/>
  <c r="C3944" i="73"/>
  <c r="E3943" i="73"/>
  <c r="G3920" i="73"/>
  <c r="H3920" i="73" s="1"/>
  <c r="I3920" i="73"/>
  <c r="A3921" i="73"/>
  <c r="B3922" i="73"/>
  <c r="F3943" i="73" l="1"/>
  <c r="D3944" i="73"/>
  <c r="G3921" i="73"/>
  <c r="H3921" i="73" s="1"/>
  <c r="I3921" i="73"/>
  <c r="C3945" i="73"/>
  <c r="E3944" i="73"/>
  <c r="A3922" i="73"/>
  <c r="B3923" i="73"/>
  <c r="D3945" i="73" l="1"/>
  <c r="F3944" i="73"/>
  <c r="G3922" i="73"/>
  <c r="H3922" i="73" s="1"/>
  <c r="I3922" i="73"/>
  <c r="C3946" i="73"/>
  <c r="E3945" i="73"/>
  <c r="A3923" i="73"/>
  <c r="B3924" i="73"/>
  <c r="F3945" i="73" l="1"/>
  <c r="D3946" i="73"/>
  <c r="G3923" i="73"/>
  <c r="H3923" i="73" s="1"/>
  <c r="I3923" i="73"/>
  <c r="C3947" i="73"/>
  <c r="E3946" i="73"/>
  <c r="A3924" i="73"/>
  <c r="B3925" i="73"/>
  <c r="F3946" i="73" l="1"/>
  <c r="D3947" i="73"/>
  <c r="G3924" i="73"/>
  <c r="H3924" i="73" s="1"/>
  <c r="I3924" i="73"/>
  <c r="C3948" i="73"/>
  <c r="E3947" i="73"/>
  <c r="A3925" i="73"/>
  <c r="B3926" i="73"/>
  <c r="F3947" i="73" l="1"/>
  <c r="D3948" i="73"/>
  <c r="C3949" i="73"/>
  <c r="E3948" i="73"/>
  <c r="G3925" i="73"/>
  <c r="H3925" i="73" s="1"/>
  <c r="I3925" i="73"/>
  <c r="A3926" i="73"/>
  <c r="B3927" i="73"/>
  <c r="F3948" i="73" l="1"/>
  <c r="D3949" i="73"/>
  <c r="G3926" i="73"/>
  <c r="H3926" i="73" s="1"/>
  <c r="I3926" i="73"/>
  <c r="C3950" i="73"/>
  <c r="E3949" i="73"/>
  <c r="A3927" i="73"/>
  <c r="B3928" i="73"/>
  <c r="F3949" i="73" l="1"/>
  <c r="D3950" i="73"/>
  <c r="G3927" i="73"/>
  <c r="H3927" i="73" s="1"/>
  <c r="I3927" i="73"/>
  <c r="C3951" i="73"/>
  <c r="E3950" i="73"/>
  <c r="A3928" i="73"/>
  <c r="B3929" i="73"/>
  <c r="F3950" i="73" l="1"/>
  <c r="D3951" i="73"/>
  <c r="G3928" i="73"/>
  <c r="H3928" i="73" s="1"/>
  <c r="I3928" i="73"/>
  <c r="C3952" i="73"/>
  <c r="E3951" i="73"/>
  <c r="A3929" i="73"/>
  <c r="B3930" i="73"/>
  <c r="F3951" i="73" l="1"/>
  <c r="D3952" i="73"/>
  <c r="C3953" i="73"/>
  <c r="E3952" i="73"/>
  <c r="G3929" i="73"/>
  <c r="H3929" i="73" s="1"/>
  <c r="I3929" i="73"/>
  <c r="A3930" i="73"/>
  <c r="B3931" i="73"/>
  <c r="F3952" i="73" l="1"/>
  <c r="D3953" i="73"/>
  <c r="G3930" i="73"/>
  <c r="H3930" i="73" s="1"/>
  <c r="I3930" i="73"/>
  <c r="C3954" i="73"/>
  <c r="E3953" i="73"/>
  <c r="A3931" i="73"/>
  <c r="B3932" i="73"/>
  <c r="F3953" i="73" l="1"/>
  <c r="D3954" i="73"/>
  <c r="G3931" i="73"/>
  <c r="H3931" i="73" s="1"/>
  <c r="I3931" i="73"/>
  <c r="C3955" i="73"/>
  <c r="E3954" i="73"/>
  <c r="A3932" i="73"/>
  <c r="B3933" i="73"/>
  <c r="F3954" i="73" l="1"/>
  <c r="D3955" i="73"/>
  <c r="G3932" i="73"/>
  <c r="H3932" i="73" s="1"/>
  <c r="I3932" i="73"/>
  <c r="C3956" i="73"/>
  <c r="E3955" i="73"/>
  <c r="A3933" i="73"/>
  <c r="B3934" i="73"/>
  <c r="F3955" i="73" l="1"/>
  <c r="D3956" i="73"/>
  <c r="C3957" i="73"/>
  <c r="E3956" i="73"/>
  <c r="G3933" i="73"/>
  <c r="H3933" i="73" s="1"/>
  <c r="I3933" i="73"/>
  <c r="A3934" i="73"/>
  <c r="B3935" i="73"/>
  <c r="F3956" i="73" l="1"/>
  <c r="D3957" i="73"/>
  <c r="G3934" i="73"/>
  <c r="H3934" i="73" s="1"/>
  <c r="I3934" i="73"/>
  <c r="C3958" i="73"/>
  <c r="E3957" i="73"/>
  <c r="A3935" i="73"/>
  <c r="B3936" i="73"/>
  <c r="F3957" i="73" l="1"/>
  <c r="D3958" i="73"/>
  <c r="G3935" i="73"/>
  <c r="H3935" i="73" s="1"/>
  <c r="I3935" i="73"/>
  <c r="C3959" i="73"/>
  <c r="E3958" i="73"/>
  <c r="A3936" i="73"/>
  <c r="B3937" i="73"/>
  <c r="F3958" i="73" l="1"/>
  <c r="D3959" i="73"/>
  <c r="G3936" i="73"/>
  <c r="H3936" i="73" s="1"/>
  <c r="I3936" i="73"/>
  <c r="C3960" i="73"/>
  <c r="E3959" i="73"/>
  <c r="A3937" i="73"/>
  <c r="B3938" i="73"/>
  <c r="F3959" i="73" l="1"/>
  <c r="D3960" i="73"/>
  <c r="G3937" i="73"/>
  <c r="H3937" i="73" s="1"/>
  <c r="I3937" i="73"/>
  <c r="C3961" i="73"/>
  <c r="E3960" i="73"/>
  <c r="A3938" i="73"/>
  <c r="B3939" i="73"/>
  <c r="F3960" i="73" l="1"/>
  <c r="D3961" i="73"/>
  <c r="C3962" i="73"/>
  <c r="E3961" i="73"/>
  <c r="G3938" i="73"/>
  <c r="H3938" i="73" s="1"/>
  <c r="I3938" i="73"/>
  <c r="A3939" i="73"/>
  <c r="B3940" i="73"/>
  <c r="F3961" i="73" l="1"/>
  <c r="D3962" i="73"/>
  <c r="G3939" i="73"/>
  <c r="H3939" i="73" s="1"/>
  <c r="I3939" i="73"/>
  <c r="C3963" i="73"/>
  <c r="E3962" i="73"/>
  <c r="A3940" i="73"/>
  <c r="B3941" i="73"/>
  <c r="F3962" i="73" l="1"/>
  <c r="D3963" i="73"/>
  <c r="G3940" i="73"/>
  <c r="H3940" i="73" s="1"/>
  <c r="I3940" i="73"/>
  <c r="C3964" i="73"/>
  <c r="E3963" i="73"/>
  <c r="A3941" i="73"/>
  <c r="B3942" i="73"/>
  <c r="F3963" i="73" l="1"/>
  <c r="D3964" i="73"/>
  <c r="G3941" i="73"/>
  <c r="H3941" i="73" s="1"/>
  <c r="I3941" i="73"/>
  <c r="C3965" i="73"/>
  <c r="E3964" i="73"/>
  <c r="A3942" i="73"/>
  <c r="B3943" i="73"/>
  <c r="F3964" i="73" l="1"/>
  <c r="D3965" i="73"/>
  <c r="C3966" i="73"/>
  <c r="E3965" i="73"/>
  <c r="G3942" i="73"/>
  <c r="H3942" i="73" s="1"/>
  <c r="I3942" i="73"/>
  <c r="A3943" i="73"/>
  <c r="B3944" i="73"/>
  <c r="F3965" i="73" l="1"/>
  <c r="D3966" i="73"/>
  <c r="G3943" i="73"/>
  <c r="H3943" i="73" s="1"/>
  <c r="I3943" i="73"/>
  <c r="C3967" i="73"/>
  <c r="E3966" i="73"/>
  <c r="A3944" i="73"/>
  <c r="B3945" i="73"/>
  <c r="F3966" i="73" l="1"/>
  <c r="D3967" i="73"/>
  <c r="G3944" i="73"/>
  <c r="H3944" i="73" s="1"/>
  <c r="I3944" i="73"/>
  <c r="C3968" i="73"/>
  <c r="E3967" i="73"/>
  <c r="A3945" i="73"/>
  <c r="B3946" i="73"/>
  <c r="F3967" i="73" l="1"/>
  <c r="D3968" i="73"/>
  <c r="C3969" i="73"/>
  <c r="E3968" i="73"/>
  <c r="G3945" i="73"/>
  <c r="H3945" i="73" s="1"/>
  <c r="I3945" i="73"/>
  <c r="A3946" i="73"/>
  <c r="B3947" i="73"/>
  <c r="D3969" i="73" l="1"/>
  <c r="F3968" i="73"/>
  <c r="G3946" i="73"/>
  <c r="H3946" i="73" s="1"/>
  <c r="I3946" i="73"/>
  <c r="C3970" i="73"/>
  <c r="E3969" i="73"/>
  <c r="A3947" i="73"/>
  <c r="B3948" i="73"/>
  <c r="F3969" i="73" l="1"/>
  <c r="D3970" i="73"/>
  <c r="G3947" i="73"/>
  <c r="H3947" i="73" s="1"/>
  <c r="I3947" i="73"/>
  <c r="C3971" i="73"/>
  <c r="E3970" i="73"/>
  <c r="A3948" i="73"/>
  <c r="B3949" i="73"/>
  <c r="F3970" i="73" l="1"/>
  <c r="D3971" i="73"/>
  <c r="C3972" i="73"/>
  <c r="E3971" i="73"/>
  <c r="G3948" i="73"/>
  <c r="H3948" i="73" s="1"/>
  <c r="I3948" i="73"/>
  <c r="A3949" i="73"/>
  <c r="B3950" i="73"/>
  <c r="F3971" i="73" l="1"/>
  <c r="D3972" i="73"/>
  <c r="G3949" i="73"/>
  <c r="H3949" i="73" s="1"/>
  <c r="I3949" i="73"/>
  <c r="C3973" i="73"/>
  <c r="E3972" i="73"/>
  <c r="A3950" i="73"/>
  <c r="B3951" i="73"/>
  <c r="F3972" i="73" l="1"/>
  <c r="D3973" i="73"/>
  <c r="G3950" i="73"/>
  <c r="H3950" i="73" s="1"/>
  <c r="I3950" i="73"/>
  <c r="C3974" i="73"/>
  <c r="E3973" i="73"/>
  <c r="A3951" i="73"/>
  <c r="B3952" i="73"/>
  <c r="F3973" i="73" l="1"/>
  <c r="D3974" i="73"/>
  <c r="G3951" i="73"/>
  <c r="H3951" i="73" s="1"/>
  <c r="I3951" i="73"/>
  <c r="C3975" i="73"/>
  <c r="E3974" i="73"/>
  <c r="A3952" i="73"/>
  <c r="B3953" i="73"/>
  <c r="F3974" i="73" l="1"/>
  <c r="D3975" i="73"/>
  <c r="G3952" i="73"/>
  <c r="H3952" i="73" s="1"/>
  <c r="I3952" i="73"/>
  <c r="C3976" i="73"/>
  <c r="E3975" i="73"/>
  <c r="A3953" i="73"/>
  <c r="B3954" i="73"/>
  <c r="F3975" i="73" l="1"/>
  <c r="D3976" i="73"/>
  <c r="G3953" i="73"/>
  <c r="H3953" i="73" s="1"/>
  <c r="I3953" i="73"/>
  <c r="C3977" i="73"/>
  <c r="E3976" i="73"/>
  <c r="A3954" i="73"/>
  <c r="B3955" i="73"/>
  <c r="D3977" i="73" l="1"/>
  <c r="F3976" i="73"/>
  <c r="C3978" i="73"/>
  <c r="E3977" i="73"/>
  <c r="G3954" i="73"/>
  <c r="H3954" i="73" s="1"/>
  <c r="I3954" i="73"/>
  <c r="A3955" i="73"/>
  <c r="B3956" i="73"/>
  <c r="F3977" i="73" l="1"/>
  <c r="D3978" i="73"/>
  <c r="G3955" i="73"/>
  <c r="H3955" i="73" s="1"/>
  <c r="I3955" i="73"/>
  <c r="C3979" i="73"/>
  <c r="E3978" i="73"/>
  <c r="A3956" i="73"/>
  <c r="B3957" i="73"/>
  <c r="F3978" i="73" l="1"/>
  <c r="D3979" i="73"/>
  <c r="G3956" i="73"/>
  <c r="H3956" i="73" s="1"/>
  <c r="I3956" i="73"/>
  <c r="C3980" i="73"/>
  <c r="E3979" i="73"/>
  <c r="A3957" i="73"/>
  <c r="B3958" i="73"/>
  <c r="F3979" i="73" l="1"/>
  <c r="D3980" i="73"/>
  <c r="G3957" i="73"/>
  <c r="H3957" i="73" s="1"/>
  <c r="I3957" i="73"/>
  <c r="C3981" i="73"/>
  <c r="E3980" i="73"/>
  <c r="A3958" i="73"/>
  <c r="B3959" i="73"/>
  <c r="F3980" i="73" l="1"/>
  <c r="D3981" i="73"/>
  <c r="G3958" i="73"/>
  <c r="H3958" i="73" s="1"/>
  <c r="I3958" i="73"/>
  <c r="C3982" i="73"/>
  <c r="E3981" i="73"/>
  <c r="A3959" i="73"/>
  <c r="B3960" i="73"/>
  <c r="F3981" i="73" l="1"/>
  <c r="D3982" i="73"/>
  <c r="G3959" i="73"/>
  <c r="H3959" i="73" s="1"/>
  <c r="I3959" i="73"/>
  <c r="C3983" i="73"/>
  <c r="E3982" i="73"/>
  <c r="A3960" i="73"/>
  <c r="B3961" i="73"/>
  <c r="F3982" i="73" l="1"/>
  <c r="D3983" i="73"/>
  <c r="C3984" i="73"/>
  <c r="E3983" i="73"/>
  <c r="G3960" i="73"/>
  <c r="H3960" i="73" s="1"/>
  <c r="I3960" i="73"/>
  <c r="A3961" i="73"/>
  <c r="B3962" i="73"/>
  <c r="F3983" i="73" l="1"/>
  <c r="D3984" i="73"/>
  <c r="A3962" i="73"/>
  <c r="B3963" i="73"/>
  <c r="G3961" i="73"/>
  <c r="H3961" i="73" s="1"/>
  <c r="I3961" i="73"/>
  <c r="C3985" i="73"/>
  <c r="E3984" i="73"/>
  <c r="F3984" i="73" l="1"/>
  <c r="D3985" i="73"/>
  <c r="C3986" i="73"/>
  <c r="E3985" i="73"/>
  <c r="A3963" i="73"/>
  <c r="B3964" i="73"/>
  <c r="G3962" i="73"/>
  <c r="H3962" i="73" s="1"/>
  <c r="I3962" i="73"/>
  <c r="F3985" i="73" l="1"/>
  <c r="D3986" i="73"/>
  <c r="G3963" i="73"/>
  <c r="H3963" i="73" s="1"/>
  <c r="I3963" i="73"/>
  <c r="C3987" i="73"/>
  <c r="E3986" i="73"/>
  <c r="A3964" i="73"/>
  <c r="B3965" i="73"/>
  <c r="F3986" i="73" l="1"/>
  <c r="D3987" i="73"/>
  <c r="C3988" i="73"/>
  <c r="E3987" i="73"/>
  <c r="G3964" i="73"/>
  <c r="H3964" i="73" s="1"/>
  <c r="I3964" i="73"/>
  <c r="A3965" i="73"/>
  <c r="B3966" i="73"/>
  <c r="F3987" i="73" l="1"/>
  <c r="D3988" i="73"/>
  <c r="G3965" i="73"/>
  <c r="H3965" i="73" s="1"/>
  <c r="I3965" i="73"/>
  <c r="C3989" i="73"/>
  <c r="E3988" i="73"/>
  <c r="A3966" i="73"/>
  <c r="B3967" i="73"/>
  <c r="F3988" i="73" l="1"/>
  <c r="D3989" i="73"/>
  <c r="C3990" i="73"/>
  <c r="E3989" i="73"/>
  <c r="A3967" i="73"/>
  <c r="B3968" i="73"/>
  <c r="G3966" i="73"/>
  <c r="H3966" i="73" s="1"/>
  <c r="I3966" i="73"/>
  <c r="F3989" i="73" l="1"/>
  <c r="D3990" i="73"/>
  <c r="G3967" i="73"/>
  <c r="H3967" i="73" s="1"/>
  <c r="I3967" i="73"/>
  <c r="C3991" i="73"/>
  <c r="E3990" i="73"/>
  <c r="A3968" i="73"/>
  <c r="B3969" i="73"/>
  <c r="F3990" i="73" l="1"/>
  <c r="D3991" i="73"/>
  <c r="C3992" i="73"/>
  <c r="E3991" i="73"/>
  <c r="G3968" i="73"/>
  <c r="H3968" i="73" s="1"/>
  <c r="I3968" i="73"/>
  <c r="A3969" i="73"/>
  <c r="B3970" i="73"/>
  <c r="F3991" i="73" l="1"/>
  <c r="D3992" i="73"/>
  <c r="G3969" i="73"/>
  <c r="H3969" i="73" s="1"/>
  <c r="I3969" i="73"/>
  <c r="C3993" i="73"/>
  <c r="E3992" i="73"/>
  <c r="A3970" i="73"/>
  <c r="B3971" i="73"/>
  <c r="F3992" i="73" l="1"/>
  <c r="D3993" i="73"/>
  <c r="G3970" i="73"/>
  <c r="H3970" i="73" s="1"/>
  <c r="I3970" i="73"/>
  <c r="C3994" i="73"/>
  <c r="E3993" i="73"/>
  <c r="A3971" i="73"/>
  <c r="B3972" i="73"/>
  <c r="F3993" i="73" l="1"/>
  <c r="D3994" i="73"/>
  <c r="G3971" i="73"/>
  <c r="H3971" i="73" s="1"/>
  <c r="I3971" i="73"/>
  <c r="C3995" i="73"/>
  <c r="E3994" i="73"/>
  <c r="A3972" i="73"/>
  <c r="B3973" i="73"/>
  <c r="F3994" i="73" l="1"/>
  <c r="D3995" i="73"/>
  <c r="G3972" i="73"/>
  <c r="H3972" i="73" s="1"/>
  <c r="I3972" i="73"/>
  <c r="C3996" i="73"/>
  <c r="E3995" i="73"/>
  <c r="A3973" i="73"/>
  <c r="B3974" i="73"/>
  <c r="F3995" i="73" l="1"/>
  <c r="D3996" i="73"/>
  <c r="C3997" i="73"/>
  <c r="E3996" i="73"/>
  <c r="G3973" i="73"/>
  <c r="H3973" i="73" s="1"/>
  <c r="I3973" i="73"/>
  <c r="A3974" i="73"/>
  <c r="B3975" i="73"/>
  <c r="F3996" i="73" l="1"/>
  <c r="D3997" i="73"/>
  <c r="A3975" i="73"/>
  <c r="B3976" i="73"/>
  <c r="G3974" i="73"/>
  <c r="H3974" i="73" s="1"/>
  <c r="I3974" i="73"/>
  <c r="C3998" i="73"/>
  <c r="E3997" i="73"/>
  <c r="F3997" i="73" l="1"/>
  <c r="D3998" i="73"/>
  <c r="C3999" i="73"/>
  <c r="E3998" i="73"/>
  <c r="A3976" i="73"/>
  <c r="B3977" i="73"/>
  <c r="G3975" i="73"/>
  <c r="H3975" i="73" s="1"/>
  <c r="I3975" i="73"/>
  <c r="F3998" i="73" l="1"/>
  <c r="D3999" i="73"/>
  <c r="G3976" i="73"/>
  <c r="H3976" i="73" s="1"/>
  <c r="I3976" i="73"/>
  <c r="C4000" i="73"/>
  <c r="E3999" i="73"/>
  <c r="A3977" i="73"/>
  <c r="B3978" i="73"/>
  <c r="F3999" i="73" l="1"/>
  <c r="D4000" i="73"/>
  <c r="C4001" i="73"/>
  <c r="E4000" i="73"/>
  <c r="G3977" i="73"/>
  <c r="H3977" i="73" s="1"/>
  <c r="I3977" i="73"/>
  <c r="A3978" i="73"/>
  <c r="B3979" i="73"/>
  <c r="D4001" i="73" l="1"/>
  <c r="F4000" i="73"/>
  <c r="G3978" i="73"/>
  <c r="H3978" i="73" s="1"/>
  <c r="I3978" i="73"/>
  <c r="C4002" i="73"/>
  <c r="E4001" i="73"/>
  <c r="A3979" i="73"/>
  <c r="B3980" i="73"/>
  <c r="F4001" i="73" l="1"/>
  <c r="D4002" i="73"/>
  <c r="G3979" i="73"/>
  <c r="H3979" i="73" s="1"/>
  <c r="I3979" i="73"/>
  <c r="C4003" i="73"/>
  <c r="E4002" i="73"/>
  <c r="A3980" i="73"/>
  <c r="B3981" i="73"/>
  <c r="F4002" i="73" l="1"/>
  <c r="D4003" i="73"/>
  <c r="G3980" i="73"/>
  <c r="H3980" i="73" s="1"/>
  <c r="I3980" i="73"/>
  <c r="C4004" i="73"/>
  <c r="E4003" i="73"/>
  <c r="A3981" i="73"/>
  <c r="B3982" i="73"/>
  <c r="F4003" i="73" l="1"/>
  <c r="D4004" i="73"/>
  <c r="G3981" i="73"/>
  <c r="H3981" i="73" s="1"/>
  <c r="I3981" i="73"/>
  <c r="C4005" i="73"/>
  <c r="E4004" i="73"/>
  <c r="A3982" i="73"/>
  <c r="B3983" i="73"/>
  <c r="F4004" i="73" l="1"/>
  <c r="D4005" i="73"/>
  <c r="C4006" i="73"/>
  <c r="E4005" i="73"/>
  <c r="G3982" i="73"/>
  <c r="H3982" i="73" s="1"/>
  <c r="I3982" i="73"/>
  <c r="A3983" i="73"/>
  <c r="B3984" i="73"/>
  <c r="F4005" i="73" l="1"/>
  <c r="D4006" i="73"/>
  <c r="G3983" i="73"/>
  <c r="H3983" i="73" s="1"/>
  <c r="I3983" i="73"/>
  <c r="C4007" i="73"/>
  <c r="E4006" i="73"/>
  <c r="A3984" i="73"/>
  <c r="B3985" i="73"/>
  <c r="F4006" i="73" l="1"/>
  <c r="D4007" i="73"/>
  <c r="G3984" i="73"/>
  <c r="H3984" i="73" s="1"/>
  <c r="I3984" i="73"/>
  <c r="C4008" i="73"/>
  <c r="E4007" i="73"/>
  <c r="A3985" i="73"/>
  <c r="B3986" i="73"/>
  <c r="F4007" i="73" l="1"/>
  <c r="D4008" i="73"/>
  <c r="C4009" i="73"/>
  <c r="E4008" i="73"/>
  <c r="G3985" i="73"/>
  <c r="H3985" i="73" s="1"/>
  <c r="I3985" i="73"/>
  <c r="A3986" i="73"/>
  <c r="B3987" i="73"/>
  <c r="D4009" i="73" l="1"/>
  <c r="F4008" i="73"/>
  <c r="G3986" i="73"/>
  <c r="H3986" i="73" s="1"/>
  <c r="I3986" i="73"/>
  <c r="C4010" i="73"/>
  <c r="E4009" i="73"/>
  <c r="A3987" i="73"/>
  <c r="B3988" i="73"/>
  <c r="F4009" i="73" l="1"/>
  <c r="D4010" i="73"/>
  <c r="C4011" i="73"/>
  <c r="E4010" i="73"/>
  <c r="G3987" i="73"/>
  <c r="H3987" i="73" s="1"/>
  <c r="I3987" i="73"/>
  <c r="A3988" i="73"/>
  <c r="B3989" i="73"/>
  <c r="F4010" i="73" l="1"/>
  <c r="D4011" i="73"/>
  <c r="A3989" i="73"/>
  <c r="B3990" i="73"/>
  <c r="G3988" i="73"/>
  <c r="H3988" i="73" s="1"/>
  <c r="I3988" i="73"/>
  <c r="C4012" i="73"/>
  <c r="E4011" i="73"/>
  <c r="F4011" i="73" l="1"/>
  <c r="D4012" i="73"/>
  <c r="C4013" i="73"/>
  <c r="E4012" i="73"/>
  <c r="A3990" i="73"/>
  <c r="B3991" i="73"/>
  <c r="G3989" i="73"/>
  <c r="H3989" i="73" s="1"/>
  <c r="I3989" i="73"/>
  <c r="F4012" i="73" l="1"/>
  <c r="D4013" i="73"/>
  <c r="G3990" i="73"/>
  <c r="H3990" i="73" s="1"/>
  <c r="I3990" i="73"/>
  <c r="C4014" i="73"/>
  <c r="E4013" i="73"/>
  <c r="A3991" i="73"/>
  <c r="B3992" i="73"/>
  <c r="F4013" i="73" l="1"/>
  <c r="D4014" i="73"/>
  <c r="C4015" i="73"/>
  <c r="E4014" i="73"/>
  <c r="G3991" i="73"/>
  <c r="H3991" i="73" s="1"/>
  <c r="I3991" i="73"/>
  <c r="A3992" i="73"/>
  <c r="B3993" i="73"/>
  <c r="F4014" i="73" l="1"/>
  <c r="D4015" i="73"/>
  <c r="G3992" i="73"/>
  <c r="H3992" i="73" s="1"/>
  <c r="I3992" i="73"/>
  <c r="C4016" i="73"/>
  <c r="E4015" i="73"/>
  <c r="A3993" i="73"/>
  <c r="B3994" i="73"/>
  <c r="F4015" i="73" l="1"/>
  <c r="D4016" i="73"/>
  <c r="G3993" i="73"/>
  <c r="H3993" i="73" s="1"/>
  <c r="I3993" i="73"/>
  <c r="C4017" i="73"/>
  <c r="E4016" i="73"/>
  <c r="A3994" i="73"/>
  <c r="B3995" i="73"/>
  <c r="F4016" i="73" l="1"/>
  <c r="D4017" i="73"/>
  <c r="C4018" i="73"/>
  <c r="E4017" i="73"/>
  <c r="G3994" i="73"/>
  <c r="H3994" i="73" s="1"/>
  <c r="I3994" i="73"/>
  <c r="A3995" i="73"/>
  <c r="B3996" i="73"/>
  <c r="F4017" i="73" l="1"/>
  <c r="D4018" i="73"/>
  <c r="A3996" i="73"/>
  <c r="B3997" i="73"/>
  <c r="G3995" i="73"/>
  <c r="H3995" i="73" s="1"/>
  <c r="I3995" i="73"/>
  <c r="C4019" i="73"/>
  <c r="E4018" i="73"/>
  <c r="F4018" i="73" l="1"/>
  <c r="D4019" i="73"/>
  <c r="C4020" i="73"/>
  <c r="E4019" i="73"/>
  <c r="A3997" i="73"/>
  <c r="B3998" i="73"/>
  <c r="G3996" i="73"/>
  <c r="H3996" i="73" s="1"/>
  <c r="I3996" i="73"/>
  <c r="F4019" i="73" l="1"/>
  <c r="D4020" i="73"/>
  <c r="G3997" i="73"/>
  <c r="H3997" i="73" s="1"/>
  <c r="I3997" i="73"/>
  <c r="C4021" i="73"/>
  <c r="E4020" i="73"/>
  <c r="A3998" i="73"/>
  <c r="B3999" i="73"/>
  <c r="F4020" i="73" l="1"/>
  <c r="D4021" i="73"/>
  <c r="C4022" i="73"/>
  <c r="E4021" i="73"/>
  <c r="G3998" i="73"/>
  <c r="H3998" i="73" s="1"/>
  <c r="I3998" i="73"/>
  <c r="A3999" i="73"/>
  <c r="B4000" i="73"/>
  <c r="F4021" i="73" l="1"/>
  <c r="D4022" i="73"/>
  <c r="G3999" i="73"/>
  <c r="H3999" i="73" s="1"/>
  <c r="I3999" i="73"/>
  <c r="C4023" i="73"/>
  <c r="E4022" i="73"/>
  <c r="A4000" i="73"/>
  <c r="B4001" i="73"/>
  <c r="F4022" i="73" l="1"/>
  <c r="D4023" i="73"/>
  <c r="G4000" i="73"/>
  <c r="H4000" i="73" s="1"/>
  <c r="I4000" i="73"/>
  <c r="C4024" i="73"/>
  <c r="E4023" i="73"/>
  <c r="A4001" i="73"/>
  <c r="B4002" i="73"/>
  <c r="F4023" i="73" l="1"/>
  <c r="D4024" i="73"/>
  <c r="G4001" i="73"/>
  <c r="H4001" i="73" s="1"/>
  <c r="I4001" i="73"/>
  <c r="C4025" i="73"/>
  <c r="E4024" i="73"/>
  <c r="A4002" i="73"/>
  <c r="B4003" i="73"/>
  <c r="F4024" i="73" l="1"/>
  <c r="D4025" i="73"/>
  <c r="G4002" i="73"/>
  <c r="H4002" i="73" s="1"/>
  <c r="I4002" i="73"/>
  <c r="C4026" i="73"/>
  <c r="E4025" i="73"/>
  <c r="A4003" i="73"/>
  <c r="B4004" i="73"/>
  <c r="F4025" i="73" l="1"/>
  <c r="D4026" i="73"/>
  <c r="G4003" i="73"/>
  <c r="H4003" i="73" s="1"/>
  <c r="I4003" i="73"/>
  <c r="C4027" i="73"/>
  <c r="E4026" i="73"/>
  <c r="A4004" i="73"/>
  <c r="B4005" i="73"/>
  <c r="F4026" i="73" l="1"/>
  <c r="D4027" i="73"/>
  <c r="C4028" i="73"/>
  <c r="E4027" i="73"/>
  <c r="G4004" i="73"/>
  <c r="H4004" i="73" s="1"/>
  <c r="I4004" i="73"/>
  <c r="A4005" i="73"/>
  <c r="B4006" i="73"/>
  <c r="F4027" i="73" l="1"/>
  <c r="D4028" i="73"/>
  <c r="A4006" i="73"/>
  <c r="B4007" i="73"/>
  <c r="G4005" i="73"/>
  <c r="H4005" i="73" s="1"/>
  <c r="I4005" i="73"/>
  <c r="C4029" i="73"/>
  <c r="E4028" i="73"/>
  <c r="F4028" i="73" l="1"/>
  <c r="D4029" i="73"/>
  <c r="C4030" i="73"/>
  <c r="E4029" i="73"/>
  <c r="A4007" i="73"/>
  <c r="B4008" i="73"/>
  <c r="G4006" i="73"/>
  <c r="H4006" i="73" s="1"/>
  <c r="I4006" i="73"/>
  <c r="F4029" i="73" l="1"/>
  <c r="D4030" i="73"/>
  <c r="G4007" i="73"/>
  <c r="H4007" i="73" s="1"/>
  <c r="I4007" i="73"/>
  <c r="C4031" i="73"/>
  <c r="E4030" i="73"/>
  <c r="A4008" i="73"/>
  <c r="B4009" i="73"/>
  <c r="F4030" i="73" l="1"/>
  <c r="D4031" i="73"/>
  <c r="C4032" i="73"/>
  <c r="E4031" i="73"/>
  <c r="G4008" i="73"/>
  <c r="H4008" i="73" s="1"/>
  <c r="I4008" i="73"/>
  <c r="A4009" i="73"/>
  <c r="B4010" i="73"/>
  <c r="F4031" i="73" l="1"/>
  <c r="D4032" i="73"/>
  <c r="A4010" i="73"/>
  <c r="B4011" i="73"/>
  <c r="G4009" i="73"/>
  <c r="H4009" i="73" s="1"/>
  <c r="I4009" i="73"/>
  <c r="C4033" i="73"/>
  <c r="E4032" i="73"/>
  <c r="D4033" i="73" l="1"/>
  <c r="F4032" i="73"/>
  <c r="C4034" i="73"/>
  <c r="E4033" i="73"/>
  <c r="A4011" i="73"/>
  <c r="B4012" i="73"/>
  <c r="G4010" i="73"/>
  <c r="H4010" i="73" s="1"/>
  <c r="I4010" i="73"/>
  <c r="F4033" i="73" l="1"/>
  <c r="D4034" i="73"/>
  <c r="G4011" i="73"/>
  <c r="H4011" i="73" s="1"/>
  <c r="I4011" i="73"/>
  <c r="C4035" i="73"/>
  <c r="E4034" i="73"/>
  <c r="A4012" i="73"/>
  <c r="B4013" i="73"/>
  <c r="F4034" i="73" l="1"/>
  <c r="D4035" i="73"/>
  <c r="C4036" i="73"/>
  <c r="E4035" i="73"/>
  <c r="G4012" i="73"/>
  <c r="H4012" i="73" s="1"/>
  <c r="I4012" i="73"/>
  <c r="A4013" i="73"/>
  <c r="B4014" i="73"/>
  <c r="F4035" i="73" l="1"/>
  <c r="D4036" i="73"/>
  <c r="G4013" i="73"/>
  <c r="H4013" i="73" s="1"/>
  <c r="I4013" i="73"/>
  <c r="C4037" i="73"/>
  <c r="E4036" i="73"/>
  <c r="A4014" i="73"/>
  <c r="B4015" i="73"/>
  <c r="F4036" i="73" l="1"/>
  <c r="D4037" i="73"/>
  <c r="G4014" i="73"/>
  <c r="H4014" i="73" s="1"/>
  <c r="I4014" i="73"/>
  <c r="C4038" i="73"/>
  <c r="E4037" i="73"/>
  <c r="A4015" i="73"/>
  <c r="B4016" i="73"/>
  <c r="F4037" i="73" l="1"/>
  <c r="D4038" i="73"/>
  <c r="G4015" i="73"/>
  <c r="H4015" i="73" s="1"/>
  <c r="I4015" i="73"/>
  <c r="C4039" i="73"/>
  <c r="E4038" i="73"/>
  <c r="A4016" i="73"/>
  <c r="B4017" i="73"/>
  <c r="F4038" i="73" l="1"/>
  <c r="D4039" i="73"/>
  <c r="C4040" i="73"/>
  <c r="E4039" i="73"/>
  <c r="G4016" i="73"/>
  <c r="H4016" i="73" s="1"/>
  <c r="I4016" i="73"/>
  <c r="A4017" i="73"/>
  <c r="B4018" i="73"/>
  <c r="F4039" i="73" l="1"/>
  <c r="D4040" i="73"/>
  <c r="G4017" i="73"/>
  <c r="H4017" i="73" s="1"/>
  <c r="I4017" i="73"/>
  <c r="C4041" i="73"/>
  <c r="E4040" i="73"/>
  <c r="A4018" i="73"/>
  <c r="B4019" i="73"/>
  <c r="D4041" i="73" l="1"/>
  <c r="F4040" i="73"/>
  <c r="G4018" i="73"/>
  <c r="H4018" i="73" s="1"/>
  <c r="I4018" i="73"/>
  <c r="C4042" i="73"/>
  <c r="E4041" i="73"/>
  <c r="A4019" i="73"/>
  <c r="B4020" i="73"/>
  <c r="F4041" i="73" l="1"/>
  <c r="D4042" i="73"/>
  <c r="C4043" i="73"/>
  <c r="E4042" i="73"/>
  <c r="G4019" i="73"/>
  <c r="H4019" i="73" s="1"/>
  <c r="I4019" i="73"/>
  <c r="A4020" i="73"/>
  <c r="B4021" i="73"/>
  <c r="F4042" i="73" l="1"/>
  <c r="D4043" i="73"/>
  <c r="G4020" i="73"/>
  <c r="H4020" i="73" s="1"/>
  <c r="I4020" i="73"/>
  <c r="C4044" i="73"/>
  <c r="E4043" i="73"/>
  <c r="A4021" i="73"/>
  <c r="B4022" i="73"/>
  <c r="F4043" i="73" l="1"/>
  <c r="D4044" i="73"/>
  <c r="G4021" i="73"/>
  <c r="H4021" i="73" s="1"/>
  <c r="I4021" i="73"/>
  <c r="C4045" i="73"/>
  <c r="E4044" i="73"/>
  <c r="A4022" i="73"/>
  <c r="B4023" i="73"/>
  <c r="F4044" i="73" l="1"/>
  <c r="D4045" i="73"/>
  <c r="G4022" i="73"/>
  <c r="H4022" i="73" s="1"/>
  <c r="I4022" i="73"/>
  <c r="C4046" i="73"/>
  <c r="E4045" i="73"/>
  <c r="A4023" i="73"/>
  <c r="B4024" i="73"/>
  <c r="F4045" i="73" l="1"/>
  <c r="D4046" i="73"/>
  <c r="G4023" i="73"/>
  <c r="H4023" i="73" s="1"/>
  <c r="I4023" i="73"/>
  <c r="C4047" i="73"/>
  <c r="E4046" i="73"/>
  <c r="A4024" i="73"/>
  <c r="B4025" i="73"/>
  <c r="F4046" i="73" l="1"/>
  <c r="D4047" i="73"/>
  <c r="C4048" i="73"/>
  <c r="E4047" i="73"/>
  <c r="G4024" i="73"/>
  <c r="H4024" i="73" s="1"/>
  <c r="I4024" i="73"/>
  <c r="A4025" i="73"/>
  <c r="B4026" i="73"/>
  <c r="F4047" i="73" l="1"/>
  <c r="D4048" i="73"/>
  <c r="A4026" i="73"/>
  <c r="B4027" i="73"/>
  <c r="G4025" i="73"/>
  <c r="H4025" i="73" s="1"/>
  <c r="I4025" i="73"/>
  <c r="C4049" i="73"/>
  <c r="E4048" i="73"/>
  <c r="F4048" i="73" l="1"/>
  <c r="D4049" i="73"/>
  <c r="C4050" i="73"/>
  <c r="E4049" i="73"/>
  <c r="A4027" i="73"/>
  <c r="B4028" i="73"/>
  <c r="G4026" i="73"/>
  <c r="H4026" i="73" s="1"/>
  <c r="I4026" i="73"/>
  <c r="F4049" i="73" l="1"/>
  <c r="D4050" i="73"/>
  <c r="G4027" i="73"/>
  <c r="H4027" i="73" s="1"/>
  <c r="I4027" i="73"/>
  <c r="C4051" i="73"/>
  <c r="E4050" i="73"/>
  <c r="A4028" i="73"/>
  <c r="B4029" i="73"/>
  <c r="F4050" i="73" l="1"/>
  <c r="D4051" i="73"/>
  <c r="G4028" i="73"/>
  <c r="H4028" i="73" s="1"/>
  <c r="I4028" i="73"/>
  <c r="C4052" i="73"/>
  <c r="E4051" i="73"/>
  <c r="A4029" i="73"/>
  <c r="B4030" i="73"/>
  <c r="F4051" i="73" l="1"/>
  <c r="D4052" i="73"/>
  <c r="G4029" i="73"/>
  <c r="H4029" i="73" s="1"/>
  <c r="I4029" i="73"/>
  <c r="C4053" i="73"/>
  <c r="E4052" i="73"/>
  <c r="A4030" i="73"/>
  <c r="B4031" i="73"/>
  <c r="F4052" i="73" l="1"/>
  <c r="D4053" i="73"/>
  <c r="C4054" i="73"/>
  <c r="E4053" i="73"/>
  <c r="G4030" i="73"/>
  <c r="H4030" i="73" s="1"/>
  <c r="I4030" i="73"/>
  <c r="A4031" i="73"/>
  <c r="B4032" i="73"/>
  <c r="F4053" i="73" l="1"/>
  <c r="D4054" i="73"/>
  <c r="G4031" i="73"/>
  <c r="H4031" i="73" s="1"/>
  <c r="I4031" i="73"/>
  <c r="C4055" i="73"/>
  <c r="E4054" i="73"/>
  <c r="A4032" i="73"/>
  <c r="B4033" i="73"/>
  <c r="F4054" i="73" l="1"/>
  <c r="D4055" i="73"/>
  <c r="G4032" i="73"/>
  <c r="H4032" i="73" s="1"/>
  <c r="I4032" i="73"/>
  <c r="C4056" i="73"/>
  <c r="E4055" i="73"/>
  <c r="A4033" i="73"/>
  <c r="B4034" i="73"/>
  <c r="F4055" i="73" l="1"/>
  <c r="D4056" i="73"/>
  <c r="G4033" i="73"/>
  <c r="H4033" i="73" s="1"/>
  <c r="I4033" i="73"/>
  <c r="C4057" i="73"/>
  <c r="E4056" i="73"/>
  <c r="A4034" i="73"/>
  <c r="B4035" i="73"/>
  <c r="F4056" i="73" l="1"/>
  <c r="D4057" i="73"/>
  <c r="C4058" i="73"/>
  <c r="E4057" i="73"/>
  <c r="G4034" i="73"/>
  <c r="H4034" i="73" s="1"/>
  <c r="I4034" i="73"/>
  <c r="A4035" i="73"/>
  <c r="B4036" i="73"/>
  <c r="F4057" i="73" l="1"/>
  <c r="D4058" i="73"/>
  <c r="A4036" i="73"/>
  <c r="B4037" i="73"/>
  <c r="G4035" i="73"/>
  <c r="H4035" i="73" s="1"/>
  <c r="I4035" i="73"/>
  <c r="C4059" i="73"/>
  <c r="E4058" i="73"/>
  <c r="F4058" i="73" l="1"/>
  <c r="D4059" i="73"/>
  <c r="C4060" i="73"/>
  <c r="E4059" i="73"/>
  <c r="A4037" i="73"/>
  <c r="B4038" i="73"/>
  <c r="G4036" i="73"/>
  <c r="H4036" i="73" s="1"/>
  <c r="I4036" i="73"/>
  <c r="F4059" i="73" l="1"/>
  <c r="D4060" i="73"/>
  <c r="G4037" i="73"/>
  <c r="H4037" i="73" s="1"/>
  <c r="I4037" i="73"/>
  <c r="C4061" i="73"/>
  <c r="E4060" i="73"/>
  <c r="A4038" i="73"/>
  <c r="B4039" i="73"/>
  <c r="F4060" i="73" l="1"/>
  <c r="D4061" i="73"/>
  <c r="G4038" i="73"/>
  <c r="H4038" i="73" s="1"/>
  <c r="I4038" i="73"/>
  <c r="C4062" i="73"/>
  <c r="E4061" i="73"/>
  <c r="A4039" i="73"/>
  <c r="B4040" i="73"/>
  <c r="F4061" i="73" l="1"/>
  <c r="D4062" i="73"/>
  <c r="C4063" i="73"/>
  <c r="E4062" i="73"/>
  <c r="A4040" i="73"/>
  <c r="B4041" i="73"/>
  <c r="G4039" i="73"/>
  <c r="H4039" i="73" s="1"/>
  <c r="I4039" i="73"/>
  <c r="F4062" i="73" l="1"/>
  <c r="D4063" i="73"/>
  <c r="G4040" i="73"/>
  <c r="H4040" i="73" s="1"/>
  <c r="I4040" i="73"/>
  <c r="C4064" i="73"/>
  <c r="E4063" i="73"/>
  <c r="A4041" i="73"/>
  <c r="B4042" i="73"/>
  <c r="F4063" i="73" l="1"/>
  <c r="D4064" i="73"/>
  <c r="G4041" i="73"/>
  <c r="H4041" i="73" s="1"/>
  <c r="I4041" i="73"/>
  <c r="C4065" i="73"/>
  <c r="E4064" i="73"/>
  <c r="A4042" i="73"/>
  <c r="B4043" i="73"/>
  <c r="D4065" i="73" l="1"/>
  <c r="F4064" i="73"/>
  <c r="G4042" i="73"/>
  <c r="H4042" i="73" s="1"/>
  <c r="I4042" i="73"/>
  <c r="C4066" i="73"/>
  <c r="E4065" i="73"/>
  <c r="A4043" i="73"/>
  <c r="B4044" i="73"/>
  <c r="F4065" i="73" l="1"/>
  <c r="D4066" i="73"/>
  <c r="G4043" i="73"/>
  <c r="H4043" i="73" s="1"/>
  <c r="I4043" i="73"/>
  <c r="C4067" i="73"/>
  <c r="E4066" i="73"/>
  <c r="A4044" i="73"/>
  <c r="B4045" i="73"/>
  <c r="F4066" i="73" l="1"/>
  <c r="D4067" i="73"/>
  <c r="G4044" i="73"/>
  <c r="H4044" i="73" s="1"/>
  <c r="I4044" i="73"/>
  <c r="C4068" i="73"/>
  <c r="E4067" i="73"/>
  <c r="A4045" i="73"/>
  <c r="B4046" i="73"/>
  <c r="F4067" i="73" l="1"/>
  <c r="D4068" i="73"/>
  <c r="G4045" i="73"/>
  <c r="H4045" i="73" s="1"/>
  <c r="I4045" i="73"/>
  <c r="C4069" i="73"/>
  <c r="E4068" i="73"/>
  <c r="A4046" i="73"/>
  <c r="B4047" i="73"/>
  <c r="F4068" i="73" l="1"/>
  <c r="D4069" i="73"/>
  <c r="C4070" i="73"/>
  <c r="E4069" i="73"/>
  <c r="G4046" i="73"/>
  <c r="H4046" i="73" s="1"/>
  <c r="I4046" i="73"/>
  <c r="A4047" i="73"/>
  <c r="B4048" i="73"/>
  <c r="F4069" i="73" l="1"/>
  <c r="D4070" i="73"/>
  <c r="A4048" i="73"/>
  <c r="B4049" i="73"/>
  <c r="G4047" i="73"/>
  <c r="H4047" i="73" s="1"/>
  <c r="I4047" i="73"/>
  <c r="C4071" i="73"/>
  <c r="E4070" i="73"/>
  <c r="F4070" i="73" l="1"/>
  <c r="D4071" i="73"/>
  <c r="C4072" i="73"/>
  <c r="E4071" i="73"/>
  <c r="A4049" i="73"/>
  <c r="B4050" i="73"/>
  <c r="G4048" i="73"/>
  <c r="H4048" i="73" s="1"/>
  <c r="I4048" i="73"/>
  <c r="F4071" i="73" l="1"/>
  <c r="D4072" i="73"/>
  <c r="G4049" i="73"/>
  <c r="H4049" i="73" s="1"/>
  <c r="I4049" i="73"/>
  <c r="C4073" i="73"/>
  <c r="E4072" i="73"/>
  <c r="A4050" i="73"/>
  <c r="B4051" i="73"/>
  <c r="D4073" i="73" l="1"/>
  <c r="F4072" i="73"/>
  <c r="G4050" i="73"/>
  <c r="H4050" i="73" s="1"/>
  <c r="I4050" i="73"/>
  <c r="C4074" i="73"/>
  <c r="E4073" i="73"/>
  <c r="A4051" i="73"/>
  <c r="B4052" i="73"/>
  <c r="F4073" i="73" l="1"/>
  <c r="D4074" i="73"/>
  <c r="C4075" i="73"/>
  <c r="E4074" i="73"/>
  <c r="G4051" i="73"/>
  <c r="H4051" i="73" s="1"/>
  <c r="I4051" i="73"/>
  <c r="A4052" i="73"/>
  <c r="B4053" i="73"/>
  <c r="F4074" i="73" l="1"/>
  <c r="D4075" i="73"/>
  <c r="G4052" i="73"/>
  <c r="H4052" i="73" s="1"/>
  <c r="I4052" i="73"/>
  <c r="C4076" i="73"/>
  <c r="E4075" i="73"/>
  <c r="A4053" i="73"/>
  <c r="B4054" i="73"/>
  <c r="F4075" i="73" l="1"/>
  <c r="D4076" i="73"/>
  <c r="G4053" i="73"/>
  <c r="H4053" i="73" s="1"/>
  <c r="I4053" i="73"/>
  <c r="C4077" i="73"/>
  <c r="E4076" i="73"/>
  <c r="A4054" i="73"/>
  <c r="B4055" i="73"/>
  <c r="F4076" i="73" l="1"/>
  <c r="D4077" i="73"/>
  <c r="C4078" i="73"/>
  <c r="E4077" i="73"/>
  <c r="A4055" i="73"/>
  <c r="B4056" i="73"/>
  <c r="G4054" i="73"/>
  <c r="H4054" i="73" s="1"/>
  <c r="I4054" i="73"/>
  <c r="F4077" i="73" l="1"/>
  <c r="D4078" i="73"/>
  <c r="G4055" i="73"/>
  <c r="H4055" i="73" s="1"/>
  <c r="I4055" i="73"/>
  <c r="C4079" i="73"/>
  <c r="E4078" i="73"/>
  <c r="A4056" i="73"/>
  <c r="B4057" i="73"/>
  <c r="F4078" i="73" l="1"/>
  <c r="D4079" i="73"/>
  <c r="G4056" i="73"/>
  <c r="H4056" i="73" s="1"/>
  <c r="I4056" i="73"/>
  <c r="C4080" i="73"/>
  <c r="E4079" i="73"/>
  <c r="A4057" i="73"/>
  <c r="B4058" i="73"/>
  <c r="F4079" i="73" l="1"/>
  <c r="D4080" i="73"/>
  <c r="G4057" i="73"/>
  <c r="H4057" i="73" s="1"/>
  <c r="I4057" i="73"/>
  <c r="C4081" i="73"/>
  <c r="E4080" i="73"/>
  <c r="A4058" i="73"/>
  <c r="B4059" i="73"/>
  <c r="F4080" i="73" l="1"/>
  <c r="D4081" i="73"/>
  <c r="G4058" i="73"/>
  <c r="H4058" i="73" s="1"/>
  <c r="I4058" i="73"/>
  <c r="C4082" i="73"/>
  <c r="E4081" i="73"/>
  <c r="A4059" i="73"/>
  <c r="B4060" i="73"/>
  <c r="F4081" i="73" l="1"/>
  <c r="D4082" i="73"/>
  <c r="C4083" i="73"/>
  <c r="E4082" i="73"/>
  <c r="G4059" i="73"/>
  <c r="H4059" i="73" s="1"/>
  <c r="I4059" i="73"/>
  <c r="A4060" i="73"/>
  <c r="B4061" i="73"/>
  <c r="F4082" i="73" l="1"/>
  <c r="D4083" i="73"/>
  <c r="A4061" i="73"/>
  <c r="B4062" i="73"/>
  <c r="G4060" i="73"/>
  <c r="H4060" i="73" s="1"/>
  <c r="I4060" i="73"/>
  <c r="C4084" i="73"/>
  <c r="E4083" i="73"/>
  <c r="F4083" i="73" l="1"/>
  <c r="D4084" i="73"/>
  <c r="C4085" i="73"/>
  <c r="E4084" i="73"/>
  <c r="A4062" i="73"/>
  <c r="B4063" i="73"/>
  <c r="G4061" i="73"/>
  <c r="H4061" i="73" s="1"/>
  <c r="I4061" i="73"/>
  <c r="F4084" i="73" l="1"/>
  <c r="D4085" i="73"/>
  <c r="G4062" i="73"/>
  <c r="H4062" i="73" s="1"/>
  <c r="I4062" i="73"/>
  <c r="C4086" i="73"/>
  <c r="E4085" i="73"/>
  <c r="A4063" i="73"/>
  <c r="B4064" i="73"/>
  <c r="F4085" i="73" l="1"/>
  <c r="D4086" i="73"/>
  <c r="G4063" i="73"/>
  <c r="H4063" i="73" s="1"/>
  <c r="I4063" i="73"/>
  <c r="C4087" i="73"/>
  <c r="E4086" i="73"/>
  <c r="A4064" i="73"/>
  <c r="B4065" i="73"/>
  <c r="F4086" i="73" l="1"/>
  <c r="D4087" i="73"/>
  <c r="C4088" i="73"/>
  <c r="E4087" i="73"/>
  <c r="G4064" i="73"/>
  <c r="H4064" i="73" s="1"/>
  <c r="I4064" i="73"/>
  <c r="A4065" i="73"/>
  <c r="B4066" i="73"/>
  <c r="F4087" i="73" l="1"/>
  <c r="D4088" i="73"/>
  <c r="G4065" i="73"/>
  <c r="H4065" i="73" s="1"/>
  <c r="I4065" i="73"/>
  <c r="C4089" i="73"/>
  <c r="E4088" i="73"/>
  <c r="A4066" i="73"/>
  <c r="B4067" i="73"/>
  <c r="F4088" i="73" l="1"/>
  <c r="D4089" i="73"/>
  <c r="C4090" i="73"/>
  <c r="E4089" i="73"/>
  <c r="G4066" i="73"/>
  <c r="H4066" i="73" s="1"/>
  <c r="I4066" i="73"/>
  <c r="A4067" i="73"/>
  <c r="B4068" i="73"/>
  <c r="F4089" i="73" l="1"/>
  <c r="D4090" i="73"/>
  <c r="A4068" i="73"/>
  <c r="B4069" i="73"/>
  <c r="G4067" i="73"/>
  <c r="H4067" i="73" s="1"/>
  <c r="I4067" i="73"/>
  <c r="C4091" i="73"/>
  <c r="E4090" i="73"/>
  <c r="F4090" i="73" l="1"/>
  <c r="D4091" i="73"/>
  <c r="C4092" i="73"/>
  <c r="E4091" i="73"/>
  <c r="A4069" i="73"/>
  <c r="B4070" i="73"/>
  <c r="G4068" i="73"/>
  <c r="H4068" i="73" s="1"/>
  <c r="I4068" i="73"/>
  <c r="F4091" i="73" l="1"/>
  <c r="D4092" i="73"/>
  <c r="G4069" i="73"/>
  <c r="H4069" i="73" s="1"/>
  <c r="I4069" i="73"/>
  <c r="C4093" i="73"/>
  <c r="E4092" i="73"/>
  <c r="A4070" i="73"/>
  <c r="B4071" i="73"/>
  <c r="F4092" i="73" l="1"/>
  <c r="D4093" i="73"/>
  <c r="G4070" i="73"/>
  <c r="H4070" i="73" s="1"/>
  <c r="I4070" i="73"/>
  <c r="C4094" i="73"/>
  <c r="E4093" i="73"/>
  <c r="A4071" i="73"/>
  <c r="B4072" i="73"/>
  <c r="F4093" i="73" l="1"/>
  <c r="D4094" i="73"/>
  <c r="G4071" i="73"/>
  <c r="H4071" i="73" s="1"/>
  <c r="I4071" i="73"/>
  <c r="C4095" i="73"/>
  <c r="E4094" i="73"/>
  <c r="A4072" i="73"/>
  <c r="B4073" i="73"/>
  <c r="F4094" i="73" l="1"/>
  <c r="D4095" i="73"/>
  <c r="C4096" i="73"/>
  <c r="E4095" i="73"/>
  <c r="G4072" i="73"/>
  <c r="H4072" i="73" s="1"/>
  <c r="I4072" i="73"/>
  <c r="A4073" i="73"/>
  <c r="B4074" i="73"/>
  <c r="F4095" i="73" l="1"/>
  <c r="D4096" i="73"/>
  <c r="A4074" i="73"/>
  <c r="B4075" i="73"/>
  <c r="G4073" i="73"/>
  <c r="H4073" i="73" s="1"/>
  <c r="I4073" i="73"/>
  <c r="C4097" i="73"/>
  <c r="E4096" i="73"/>
  <c r="D4097" i="73" l="1"/>
  <c r="F4096" i="73"/>
  <c r="C4098" i="73"/>
  <c r="E4097" i="73"/>
  <c r="A4075" i="73"/>
  <c r="B4076" i="73"/>
  <c r="G4074" i="73"/>
  <c r="H4074" i="73" s="1"/>
  <c r="I4074" i="73"/>
  <c r="F4097" i="73" l="1"/>
  <c r="D4098" i="73"/>
  <c r="G4075" i="73"/>
  <c r="H4075" i="73" s="1"/>
  <c r="I4075" i="73"/>
  <c r="C4099" i="73"/>
  <c r="E4098" i="73"/>
  <c r="A4076" i="73"/>
  <c r="B4077" i="73"/>
  <c r="F4098" i="73" l="1"/>
  <c r="D4099" i="73"/>
  <c r="G4076" i="73"/>
  <c r="H4076" i="73" s="1"/>
  <c r="I4076" i="73"/>
  <c r="C4100" i="73"/>
  <c r="E4099" i="73"/>
  <c r="A4077" i="73"/>
  <c r="B4078" i="73"/>
  <c r="F4099" i="73" l="1"/>
  <c r="D4100" i="73"/>
  <c r="G4077" i="73"/>
  <c r="H4077" i="73" s="1"/>
  <c r="I4077" i="73"/>
  <c r="C4101" i="73"/>
  <c r="E4100" i="73"/>
  <c r="A4078" i="73"/>
  <c r="B4079" i="73"/>
  <c r="F4100" i="73" l="1"/>
  <c r="D4101" i="73"/>
  <c r="G4078" i="73"/>
  <c r="H4078" i="73" s="1"/>
  <c r="I4078" i="73"/>
  <c r="C4102" i="73"/>
  <c r="E4101" i="73"/>
  <c r="A4079" i="73"/>
  <c r="B4080" i="73"/>
  <c r="F4101" i="73" l="1"/>
  <c r="D4102" i="73"/>
  <c r="G4079" i="73"/>
  <c r="H4079" i="73" s="1"/>
  <c r="I4079" i="73"/>
  <c r="C4103" i="73"/>
  <c r="E4102" i="73"/>
  <c r="A4080" i="73"/>
  <c r="B4081" i="73"/>
  <c r="F4102" i="73" l="1"/>
  <c r="D4103" i="73"/>
  <c r="G4080" i="73"/>
  <c r="H4080" i="73" s="1"/>
  <c r="I4080" i="73"/>
  <c r="C4104" i="73"/>
  <c r="E4103" i="73"/>
  <c r="A4081" i="73"/>
  <c r="B4082" i="73"/>
  <c r="F4103" i="73" l="1"/>
  <c r="D4104" i="73"/>
  <c r="G4081" i="73"/>
  <c r="H4081" i="73" s="1"/>
  <c r="I4081" i="73"/>
  <c r="C4105" i="73"/>
  <c r="E4104" i="73"/>
  <c r="A4082" i="73"/>
  <c r="B4083" i="73"/>
  <c r="D4105" i="73" l="1"/>
  <c r="F4104" i="73"/>
  <c r="G4082" i="73"/>
  <c r="H4082" i="73" s="1"/>
  <c r="I4082" i="73"/>
  <c r="C4106" i="73"/>
  <c r="E4105" i="73"/>
  <c r="A4083" i="73"/>
  <c r="B4084" i="73"/>
  <c r="F4105" i="73" l="1"/>
  <c r="D4106" i="73"/>
  <c r="G4083" i="73"/>
  <c r="H4083" i="73" s="1"/>
  <c r="I4083" i="73"/>
  <c r="C4107" i="73"/>
  <c r="E4106" i="73"/>
  <c r="A4084" i="73"/>
  <c r="B4085" i="73"/>
  <c r="F4106" i="73" l="1"/>
  <c r="D4107" i="73"/>
  <c r="G4084" i="73"/>
  <c r="H4084" i="73" s="1"/>
  <c r="I4084" i="73"/>
  <c r="C4108" i="73"/>
  <c r="E4107" i="73"/>
  <c r="A4085" i="73"/>
  <c r="B4086" i="73"/>
  <c r="F4107" i="73" l="1"/>
  <c r="D4108" i="73"/>
  <c r="G4085" i="73"/>
  <c r="H4085" i="73" s="1"/>
  <c r="I4085" i="73"/>
  <c r="C4109" i="73"/>
  <c r="E4108" i="73"/>
  <c r="A4086" i="73"/>
  <c r="B4087" i="73"/>
  <c r="F4108" i="73" l="1"/>
  <c r="D4109" i="73"/>
  <c r="G4086" i="73"/>
  <c r="H4086" i="73" s="1"/>
  <c r="I4086" i="73"/>
  <c r="C4110" i="73"/>
  <c r="E4109" i="73"/>
  <c r="A4087" i="73"/>
  <c r="B4088" i="73"/>
  <c r="F4109" i="73" l="1"/>
  <c r="D4110" i="73"/>
  <c r="C4111" i="73"/>
  <c r="E4110" i="73"/>
  <c r="G4087" i="73"/>
  <c r="H4087" i="73" s="1"/>
  <c r="I4087" i="73"/>
  <c r="A4088" i="73"/>
  <c r="B4089" i="73"/>
  <c r="F4110" i="73" l="1"/>
  <c r="D4111" i="73"/>
  <c r="G4088" i="73"/>
  <c r="H4088" i="73" s="1"/>
  <c r="I4088" i="73"/>
  <c r="C4112" i="73"/>
  <c r="E4111" i="73"/>
  <c r="A4089" i="73"/>
  <c r="B4090" i="73"/>
  <c r="F4111" i="73" l="1"/>
  <c r="D4112" i="73"/>
  <c r="G4089" i="73"/>
  <c r="H4089" i="73" s="1"/>
  <c r="I4089" i="73"/>
  <c r="C4113" i="73"/>
  <c r="E4112" i="73"/>
  <c r="A4090" i="73"/>
  <c r="B4091" i="73"/>
  <c r="F4112" i="73" l="1"/>
  <c r="D4113" i="73"/>
  <c r="G4090" i="73"/>
  <c r="H4090" i="73" s="1"/>
  <c r="I4090" i="73"/>
  <c r="C4114" i="73"/>
  <c r="E4113" i="73"/>
  <c r="A4091" i="73"/>
  <c r="B4092" i="73"/>
  <c r="F4113" i="73" l="1"/>
  <c r="D4114" i="73"/>
  <c r="G4091" i="73"/>
  <c r="H4091" i="73" s="1"/>
  <c r="I4091" i="73"/>
  <c r="C4115" i="73"/>
  <c r="E4114" i="73"/>
  <c r="A4092" i="73"/>
  <c r="B4093" i="73"/>
  <c r="F4114" i="73" l="1"/>
  <c r="D4115" i="73"/>
  <c r="C4116" i="73"/>
  <c r="E4115" i="73"/>
  <c r="G4092" i="73"/>
  <c r="H4092" i="73" s="1"/>
  <c r="I4092" i="73"/>
  <c r="A4093" i="73"/>
  <c r="B4094" i="73"/>
  <c r="F4115" i="73" l="1"/>
  <c r="D4116" i="73"/>
  <c r="A4094" i="73"/>
  <c r="B4095" i="73"/>
  <c r="G4093" i="73"/>
  <c r="H4093" i="73" s="1"/>
  <c r="I4093" i="73"/>
  <c r="C4117" i="73"/>
  <c r="E4116" i="73"/>
  <c r="F4116" i="73" l="1"/>
  <c r="D4117" i="73"/>
  <c r="C4118" i="73"/>
  <c r="E4117" i="73"/>
  <c r="A4095" i="73"/>
  <c r="B4096" i="73"/>
  <c r="G4094" i="73"/>
  <c r="H4094" i="73" s="1"/>
  <c r="I4094" i="73"/>
  <c r="F4117" i="73" l="1"/>
  <c r="D4118" i="73"/>
  <c r="G4095" i="73"/>
  <c r="H4095" i="73" s="1"/>
  <c r="I4095" i="73"/>
  <c r="C4119" i="73"/>
  <c r="E4118" i="73"/>
  <c r="A4096" i="73"/>
  <c r="B4097" i="73"/>
  <c r="F4118" i="73" l="1"/>
  <c r="D4119" i="73"/>
  <c r="G4096" i="73"/>
  <c r="H4096" i="73" s="1"/>
  <c r="I4096" i="73"/>
  <c r="C4120" i="73"/>
  <c r="E4119" i="73"/>
  <c r="A4097" i="73"/>
  <c r="B4098" i="73"/>
  <c r="F4119" i="73" l="1"/>
  <c r="D4120" i="73"/>
  <c r="C4121" i="73"/>
  <c r="E4120" i="73"/>
  <c r="G4097" i="73"/>
  <c r="H4097" i="73" s="1"/>
  <c r="I4097" i="73"/>
  <c r="A4098" i="73"/>
  <c r="B4099" i="73"/>
  <c r="F4120" i="73" l="1"/>
  <c r="D4121" i="73"/>
  <c r="A4099" i="73"/>
  <c r="B4100" i="73"/>
  <c r="G4098" i="73"/>
  <c r="H4098" i="73" s="1"/>
  <c r="I4098" i="73"/>
  <c r="C4122" i="73"/>
  <c r="E4121" i="73"/>
  <c r="F4121" i="73" l="1"/>
  <c r="D4122" i="73"/>
  <c r="C4123" i="73"/>
  <c r="E4122" i="73"/>
  <c r="A4100" i="73"/>
  <c r="B4101" i="73"/>
  <c r="G4099" i="73"/>
  <c r="H4099" i="73" s="1"/>
  <c r="I4099" i="73"/>
  <c r="F4122" i="73" l="1"/>
  <c r="D4123" i="73"/>
  <c r="G4100" i="73"/>
  <c r="H4100" i="73" s="1"/>
  <c r="I4100" i="73"/>
  <c r="C4124" i="73"/>
  <c r="E4123" i="73"/>
  <c r="A4101" i="73"/>
  <c r="B4102" i="73"/>
  <c r="F4123" i="73" l="1"/>
  <c r="D4124" i="73"/>
  <c r="G4101" i="73"/>
  <c r="H4101" i="73" s="1"/>
  <c r="I4101" i="73"/>
  <c r="C4125" i="73"/>
  <c r="E4124" i="73"/>
  <c r="A4102" i="73"/>
  <c r="B4103" i="73"/>
  <c r="F4124" i="73" l="1"/>
  <c r="D4125" i="73"/>
  <c r="G4102" i="73"/>
  <c r="H4102" i="73" s="1"/>
  <c r="I4102" i="73"/>
  <c r="C4126" i="73"/>
  <c r="E4125" i="73"/>
  <c r="A4103" i="73"/>
  <c r="B4104" i="73"/>
  <c r="F4125" i="73" l="1"/>
  <c r="D4126" i="73"/>
  <c r="C4127" i="73"/>
  <c r="E4126" i="73"/>
  <c r="G4103" i="73"/>
  <c r="H4103" i="73" s="1"/>
  <c r="I4103" i="73"/>
  <c r="A4104" i="73"/>
  <c r="B4105" i="73"/>
  <c r="F4126" i="73" l="1"/>
  <c r="D4127" i="73"/>
  <c r="G4104" i="73"/>
  <c r="H4104" i="73" s="1"/>
  <c r="I4104" i="73"/>
  <c r="C4128" i="73"/>
  <c r="E4127" i="73"/>
  <c r="A4105" i="73"/>
  <c r="B4106" i="73"/>
  <c r="F4127" i="73" l="1"/>
  <c r="D4128" i="73"/>
  <c r="G4105" i="73"/>
  <c r="H4105" i="73" s="1"/>
  <c r="I4105" i="73"/>
  <c r="C4129" i="73"/>
  <c r="E4128" i="73"/>
  <c r="A4106" i="73"/>
  <c r="B4107" i="73"/>
  <c r="D4129" i="73" l="1"/>
  <c r="F4128" i="73"/>
  <c r="G4106" i="73"/>
  <c r="H4106" i="73" s="1"/>
  <c r="I4106" i="73"/>
  <c r="C4130" i="73"/>
  <c r="E4129" i="73"/>
  <c r="A4107" i="73"/>
  <c r="B4108" i="73"/>
  <c r="F4129" i="73" l="1"/>
  <c r="D4130" i="73"/>
  <c r="C4131" i="73"/>
  <c r="E4130" i="73"/>
  <c r="G4107" i="73"/>
  <c r="H4107" i="73" s="1"/>
  <c r="I4107" i="73"/>
  <c r="A4108" i="73"/>
  <c r="B4109" i="73"/>
  <c r="F4130" i="73" l="1"/>
  <c r="D4131" i="73"/>
  <c r="G4108" i="73"/>
  <c r="H4108" i="73" s="1"/>
  <c r="I4108" i="73"/>
  <c r="C4132" i="73"/>
  <c r="E4131" i="73"/>
  <c r="A4109" i="73"/>
  <c r="B4110" i="73"/>
  <c r="F4131" i="73" l="1"/>
  <c r="D4132" i="73"/>
  <c r="G4109" i="73"/>
  <c r="H4109" i="73" s="1"/>
  <c r="I4109" i="73"/>
  <c r="C4133" i="73"/>
  <c r="E4132" i="73"/>
  <c r="A4110" i="73"/>
  <c r="B4111" i="73"/>
  <c r="F4132" i="73" l="1"/>
  <c r="D4133" i="73"/>
  <c r="C4134" i="73"/>
  <c r="E4133" i="73"/>
  <c r="G4110" i="73"/>
  <c r="H4110" i="73" s="1"/>
  <c r="I4110" i="73"/>
  <c r="A4111" i="73"/>
  <c r="B4112" i="73"/>
  <c r="F4133" i="73" l="1"/>
  <c r="D4134" i="73"/>
  <c r="A4112" i="73"/>
  <c r="B4113" i="73"/>
  <c r="G4111" i="73"/>
  <c r="H4111" i="73" s="1"/>
  <c r="I4111" i="73"/>
  <c r="C4135" i="73"/>
  <c r="E4134" i="73"/>
  <c r="F4134" i="73" l="1"/>
  <c r="D4135" i="73"/>
  <c r="A4113" i="73"/>
  <c r="B4114" i="73"/>
  <c r="C4136" i="73"/>
  <c r="E4135" i="73"/>
  <c r="G4112" i="73"/>
  <c r="H4112" i="73" s="1"/>
  <c r="I4112" i="73"/>
  <c r="F4135" i="73" l="1"/>
  <c r="D4136" i="73"/>
  <c r="C4137" i="73"/>
  <c r="E4136" i="73"/>
  <c r="A4114" i="73"/>
  <c r="B4115" i="73"/>
  <c r="G4113" i="73"/>
  <c r="H4113" i="73" s="1"/>
  <c r="I4113" i="73"/>
  <c r="D4137" i="73" l="1"/>
  <c r="F4136" i="73"/>
  <c r="G4114" i="73"/>
  <c r="H4114" i="73" s="1"/>
  <c r="I4114" i="73"/>
  <c r="C4138" i="73"/>
  <c r="E4137" i="73"/>
  <c r="A4115" i="73"/>
  <c r="B4116" i="73"/>
  <c r="F4137" i="73" l="1"/>
  <c r="D4138" i="73"/>
  <c r="C4139" i="73"/>
  <c r="E4138" i="73"/>
  <c r="G4115" i="73"/>
  <c r="H4115" i="73" s="1"/>
  <c r="I4115" i="73"/>
  <c r="A4116" i="73"/>
  <c r="B4117" i="73"/>
  <c r="F4138" i="73" l="1"/>
  <c r="D4139" i="73"/>
  <c r="A4117" i="73"/>
  <c r="B4118" i="73"/>
  <c r="G4116" i="73"/>
  <c r="H4116" i="73" s="1"/>
  <c r="I4116" i="73"/>
  <c r="C4140" i="73"/>
  <c r="E4139" i="73"/>
  <c r="F4139" i="73" l="1"/>
  <c r="D4140" i="73"/>
  <c r="C4141" i="73"/>
  <c r="E4140" i="73"/>
  <c r="A4118" i="73"/>
  <c r="B4119" i="73"/>
  <c r="G4117" i="73"/>
  <c r="H4117" i="73" s="1"/>
  <c r="I4117" i="73"/>
  <c r="F4140" i="73" l="1"/>
  <c r="D4141" i="73"/>
  <c r="G4118" i="73"/>
  <c r="H4118" i="73" s="1"/>
  <c r="I4118" i="73"/>
  <c r="C4142" i="73"/>
  <c r="E4141" i="73"/>
  <c r="A4119" i="73"/>
  <c r="B4120" i="73"/>
  <c r="F4141" i="73" l="1"/>
  <c r="D4142" i="73"/>
  <c r="G4119" i="73"/>
  <c r="H4119" i="73" s="1"/>
  <c r="I4119" i="73"/>
  <c r="C4143" i="73"/>
  <c r="E4142" i="73"/>
  <c r="A4120" i="73"/>
  <c r="B4121" i="73"/>
  <c r="F4142" i="73" l="1"/>
  <c r="D4143" i="73"/>
  <c r="G4120" i="73"/>
  <c r="H4120" i="73" s="1"/>
  <c r="I4120" i="73"/>
  <c r="C4144" i="73"/>
  <c r="E4143" i="73"/>
  <c r="A4121" i="73"/>
  <c r="B4122" i="73"/>
  <c r="F4143" i="73" l="1"/>
  <c r="D4144" i="73"/>
  <c r="C4145" i="73"/>
  <c r="E4144" i="73"/>
  <c r="G4121" i="73"/>
  <c r="H4121" i="73" s="1"/>
  <c r="I4121" i="73"/>
  <c r="A4122" i="73"/>
  <c r="B4123" i="73"/>
  <c r="F4144" i="73" l="1"/>
  <c r="D4145" i="73"/>
  <c r="G4122" i="73"/>
  <c r="H4122" i="73" s="1"/>
  <c r="I4122" i="73"/>
  <c r="C4146" i="73"/>
  <c r="E4145" i="73"/>
  <c r="A4123" i="73"/>
  <c r="B4124" i="73"/>
  <c r="F4145" i="73" l="1"/>
  <c r="D4146" i="73"/>
  <c r="G4123" i="73"/>
  <c r="H4123" i="73" s="1"/>
  <c r="I4123" i="73"/>
  <c r="C4147" i="73"/>
  <c r="E4146" i="73"/>
  <c r="A4124" i="73"/>
  <c r="B4125" i="73"/>
  <c r="F4146" i="73" l="1"/>
  <c r="D4147" i="73"/>
  <c r="G4124" i="73"/>
  <c r="H4124" i="73" s="1"/>
  <c r="I4124" i="73"/>
  <c r="C4148" i="73"/>
  <c r="E4147" i="73"/>
  <c r="A4125" i="73"/>
  <c r="B4126" i="73"/>
  <c r="F4147" i="73" l="1"/>
  <c r="D4148" i="73"/>
  <c r="C4149" i="73"/>
  <c r="E4148" i="73"/>
  <c r="G4125" i="73"/>
  <c r="H4125" i="73" s="1"/>
  <c r="I4125" i="73"/>
  <c r="A4126" i="73"/>
  <c r="B4127" i="73"/>
  <c r="F4148" i="73" l="1"/>
  <c r="D4149" i="73"/>
  <c r="G4126" i="73"/>
  <c r="H4126" i="73" s="1"/>
  <c r="I4126" i="73"/>
  <c r="C4150" i="73"/>
  <c r="E4149" i="73"/>
  <c r="A4127" i="73"/>
  <c r="B4128" i="73"/>
  <c r="F4149" i="73" l="1"/>
  <c r="D4150" i="73"/>
  <c r="G4127" i="73"/>
  <c r="H4127" i="73" s="1"/>
  <c r="I4127" i="73"/>
  <c r="C4151" i="73"/>
  <c r="E4150" i="73"/>
  <c r="A4128" i="73"/>
  <c r="B4129" i="73"/>
  <c r="F4150" i="73" l="1"/>
  <c r="D4151" i="73"/>
  <c r="C4152" i="73"/>
  <c r="E4151" i="73"/>
  <c r="G4128" i="73"/>
  <c r="H4128" i="73" s="1"/>
  <c r="I4128" i="73"/>
  <c r="A4129" i="73"/>
  <c r="B4130" i="73"/>
  <c r="F4151" i="73" l="1"/>
  <c r="D4152" i="73"/>
  <c r="G4129" i="73"/>
  <c r="H4129" i="73" s="1"/>
  <c r="I4129" i="73"/>
  <c r="C4153" i="73"/>
  <c r="E4152" i="73"/>
  <c r="A4130" i="73"/>
  <c r="B4131" i="73"/>
  <c r="F4152" i="73" l="1"/>
  <c r="D4153" i="73"/>
  <c r="G4130" i="73"/>
  <c r="H4130" i="73" s="1"/>
  <c r="I4130" i="73"/>
  <c r="C4154" i="73"/>
  <c r="E4153" i="73"/>
  <c r="A4131" i="73"/>
  <c r="B4132" i="73"/>
  <c r="F4153" i="73" l="1"/>
  <c r="D4154" i="73"/>
  <c r="G4131" i="73"/>
  <c r="H4131" i="73" s="1"/>
  <c r="I4131" i="73"/>
  <c r="C4155" i="73"/>
  <c r="E4154" i="73"/>
  <c r="A4132" i="73"/>
  <c r="B4133" i="73"/>
  <c r="F4154" i="73" l="1"/>
  <c r="D4155" i="73"/>
  <c r="G4132" i="73"/>
  <c r="H4132" i="73" s="1"/>
  <c r="I4132" i="73"/>
  <c r="C4156" i="73"/>
  <c r="E4155" i="73"/>
  <c r="A4133" i="73"/>
  <c r="B4134" i="73"/>
  <c r="F4155" i="73" l="1"/>
  <c r="D4156" i="73"/>
  <c r="C4157" i="73"/>
  <c r="E4156" i="73"/>
  <c r="G4133" i="73"/>
  <c r="H4133" i="73" s="1"/>
  <c r="I4133" i="73"/>
  <c r="A4134" i="73"/>
  <c r="B4135" i="73"/>
  <c r="F4156" i="73" l="1"/>
  <c r="D4157" i="73"/>
  <c r="G4134" i="73"/>
  <c r="H4134" i="73" s="1"/>
  <c r="I4134" i="73"/>
  <c r="C4158" i="73"/>
  <c r="E4157" i="73"/>
  <c r="A4135" i="73"/>
  <c r="B4136" i="73"/>
  <c r="F4157" i="73" l="1"/>
  <c r="D4158" i="73"/>
  <c r="G4135" i="73"/>
  <c r="H4135" i="73" s="1"/>
  <c r="I4135" i="73"/>
  <c r="C4159" i="73"/>
  <c r="E4158" i="73"/>
  <c r="A4136" i="73"/>
  <c r="B4137" i="73"/>
  <c r="F4158" i="73" l="1"/>
  <c r="D4159" i="73"/>
  <c r="G4136" i="73"/>
  <c r="H4136" i="73" s="1"/>
  <c r="I4136" i="73"/>
  <c r="C4160" i="73"/>
  <c r="E4159" i="73"/>
  <c r="A4137" i="73"/>
  <c r="B4138" i="73"/>
  <c r="F4159" i="73" l="1"/>
  <c r="D4160" i="73"/>
  <c r="C4161" i="73"/>
  <c r="E4160" i="73"/>
  <c r="G4137" i="73"/>
  <c r="H4137" i="73" s="1"/>
  <c r="I4137" i="73"/>
  <c r="A4138" i="73"/>
  <c r="B4139" i="73"/>
  <c r="D4161" i="73" l="1"/>
  <c r="F4160" i="73"/>
  <c r="A4139" i="73"/>
  <c r="B4140" i="73"/>
  <c r="G4138" i="73"/>
  <c r="H4138" i="73" s="1"/>
  <c r="I4138" i="73"/>
  <c r="C4162" i="73"/>
  <c r="E4161" i="73"/>
  <c r="F4161" i="73" l="1"/>
  <c r="D4162" i="73"/>
  <c r="C4163" i="73"/>
  <c r="E4162" i="73"/>
  <c r="A4140" i="73"/>
  <c r="B4141" i="73"/>
  <c r="G4139" i="73"/>
  <c r="H4139" i="73" s="1"/>
  <c r="I4139" i="73"/>
  <c r="F4162" i="73" l="1"/>
  <c r="D4163" i="73"/>
  <c r="G4140" i="73"/>
  <c r="H4140" i="73" s="1"/>
  <c r="I4140" i="73"/>
  <c r="C4164" i="73"/>
  <c r="E4163" i="73"/>
  <c r="A4141" i="73"/>
  <c r="B4142" i="73"/>
  <c r="F4163" i="73" l="1"/>
  <c r="D4164" i="73"/>
  <c r="G4141" i="73"/>
  <c r="H4141" i="73" s="1"/>
  <c r="I4141" i="73"/>
  <c r="C4165" i="73"/>
  <c r="E4164" i="73"/>
  <c r="A4142" i="73"/>
  <c r="B4143" i="73"/>
  <c r="F4164" i="73" l="1"/>
  <c r="D4165" i="73"/>
  <c r="G4142" i="73"/>
  <c r="H4142" i="73" s="1"/>
  <c r="I4142" i="73"/>
  <c r="C4166" i="73"/>
  <c r="E4165" i="73"/>
  <c r="A4143" i="73"/>
  <c r="B4144" i="73"/>
  <c r="F4165" i="73" l="1"/>
  <c r="D4166" i="73"/>
  <c r="G4143" i="73"/>
  <c r="H4143" i="73" s="1"/>
  <c r="I4143" i="73"/>
  <c r="C4167" i="73"/>
  <c r="E4166" i="73"/>
  <c r="A4144" i="73"/>
  <c r="B4145" i="73"/>
  <c r="F4166" i="73" l="1"/>
  <c r="D4167" i="73"/>
  <c r="C4168" i="73"/>
  <c r="E4167" i="73"/>
  <c r="G4144" i="73"/>
  <c r="H4144" i="73" s="1"/>
  <c r="I4144" i="73"/>
  <c r="A4145" i="73"/>
  <c r="B4146" i="73"/>
  <c r="F4167" i="73" l="1"/>
  <c r="D4168" i="73"/>
  <c r="G4145" i="73"/>
  <c r="H4145" i="73" s="1"/>
  <c r="I4145" i="73"/>
  <c r="C4169" i="73"/>
  <c r="E4168" i="73"/>
  <c r="A4146" i="73"/>
  <c r="B4147" i="73"/>
  <c r="D4169" i="73" l="1"/>
  <c r="F4168" i="73"/>
  <c r="G4146" i="73"/>
  <c r="H4146" i="73" s="1"/>
  <c r="I4146" i="73"/>
  <c r="C4170" i="73"/>
  <c r="E4169" i="73"/>
  <c r="A4147" i="73"/>
  <c r="B4148" i="73"/>
  <c r="F4169" i="73" l="1"/>
  <c r="D4170" i="73"/>
  <c r="G4147" i="73"/>
  <c r="H4147" i="73" s="1"/>
  <c r="I4147" i="73"/>
  <c r="C4171" i="73"/>
  <c r="E4170" i="73"/>
  <c r="A4148" i="73"/>
  <c r="B4149" i="73"/>
  <c r="F4170" i="73" l="1"/>
  <c r="D4171" i="73"/>
  <c r="G4148" i="73"/>
  <c r="H4148" i="73" s="1"/>
  <c r="I4148" i="73"/>
  <c r="C4172" i="73"/>
  <c r="E4171" i="73"/>
  <c r="A4149" i="73"/>
  <c r="B4150" i="73"/>
  <c r="F4171" i="73" l="1"/>
  <c r="D4172" i="73"/>
  <c r="G4149" i="73"/>
  <c r="H4149" i="73" s="1"/>
  <c r="I4149" i="73"/>
  <c r="C4173" i="73"/>
  <c r="E4172" i="73"/>
  <c r="A4150" i="73"/>
  <c r="B4151" i="73"/>
  <c r="F4172" i="73" l="1"/>
  <c r="D4173" i="73"/>
  <c r="G4150" i="73"/>
  <c r="H4150" i="73" s="1"/>
  <c r="I4150" i="73"/>
  <c r="C4174" i="73"/>
  <c r="E4173" i="73"/>
  <c r="A4151" i="73"/>
  <c r="B4152" i="73"/>
  <c r="F4173" i="73" l="1"/>
  <c r="D4174" i="73"/>
  <c r="G4151" i="73"/>
  <c r="H4151" i="73" s="1"/>
  <c r="I4151" i="73"/>
  <c r="C4175" i="73"/>
  <c r="E4174" i="73"/>
  <c r="A4152" i="73"/>
  <c r="B4153" i="73"/>
  <c r="F4174" i="73" l="1"/>
  <c r="D4175" i="73"/>
  <c r="G4152" i="73"/>
  <c r="H4152" i="73" s="1"/>
  <c r="I4152" i="73"/>
  <c r="C4176" i="73"/>
  <c r="E4175" i="73"/>
  <c r="A4153" i="73"/>
  <c r="B4154" i="73"/>
  <c r="F4175" i="73" l="1"/>
  <c r="D4176" i="73"/>
  <c r="C4177" i="73"/>
  <c r="E4176" i="73"/>
  <c r="G4153" i="73"/>
  <c r="H4153" i="73" s="1"/>
  <c r="I4153" i="73"/>
  <c r="A4154" i="73"/>
  <c r="B4155" i="73"/>
  <c r="F4176" i="73" l="1"/>
  <c r="D4177" i="73"/>
  <c r="A4155" i="73"/>
  <c r="B4156" i="73"/>
  <c r="G4154" i="73"/>
  <c r="H4154" i="73" s="1"/>
  <c r="I4154" i="73"/>
  <c r="C4178" i="73"/>
  <c r="E4177" i="73"/>
  <c r="F4177" i="73" l="1"/>
  <c r="D4178" i="73"/>
  <c r="C4179" i="73"/>
  <c r="E4178" i="73"/>
  <c r="A4156" i="73"/>
  <c r="B4157" i="73"/>
  <c r="G4155" i="73"/>
  <c r="H4155" i="73" s="1"/>
  <c r="I4155" i="73"/>
  <c r="F4178" i="73" l="1"/>
  <c r="D4179" i="73"/>
  <c r="G4156" i="73"/>
  <c r="H4156" i="73" s="1"/>
  <c r="I4156" i="73"/>
  <c r="C4180" i="73"/>
  <c r="E4179" i="73"/>
  <c r="A4157" i="73"/>
  <c r="B4158" i="73"/>
  <c r="F4179" i="73" l="1"/>
  <c r="D4180" i="73"/>
  <c r="G4157" i="73"/>
  <c r="H4157" i="73" s="1"/>
  <c r="I4157" i="73"/>
  <c r="C4181" i="73"/>
  <c r="E4180" i="73"/>
  <c r="A4158" i="73"/>
  <c r="B4159" i="73"/>
  <c r="F4180" i="73" l="1"/>
  <c r="D4181" i="73"/>
  <c r="C4182" i="73"/>
  <c r="E4181" i="73"/>
  <c r="G4158" i="73"/>
  <c r="H4158" i="73" s="1"/>
  <c r="I4158" i="73"/>
  <c r="A4159" i="73"/>
  <c r="B4160" i="73"/>
  <c r="F4181" i="73" l="1"/>
  <c r="D4182" i="73"/>
  <c r="G4159" i="73"/>
  <c r="H4159" i="73" s="1"/>
  <c r="I4159" i="73"/>
  <c r="C4183" i="73"/>
  <c r="E4182" i="73"/>
  <c r="A4160" i="73"/>
  <c r="B4161" i="73"/>
  <c r="F4182" i="73" l="1"/>
  <c r="D4183" i="73"/>
  <c r="G4160" i="73"/>
  <c r="H4160" i="73" s="1"/>
  <c r="I4160" i="73"/>
  <c r="C4184" i="73"/>
  <c r="E4183" i="73"/>
  <c r="A4161" i="73"/>
  <c r="B4162" i="73"/>
  <c r="F4183" i="73" l="1"/>
  <c r="D4184" i="73"/>
  <c r="G4161" i="73"/>
  <c r="H4161" i="73" s="1"/>
  <c r="I4161" i="73"/>
  <c r="C4185" i="73"/>
  <c r="E4184" i="73"/>
  <c r="A4162" i="73"/>
  <c r="B4163" i="73"/>
  <c r="F4184" i="73" l="1"/>
  <c r="D4185" i="73"/>
  <c r="G4162" i="73"/>
  <c r="H4162" i="73" s="1"/>
  <c r="I4162" i="73"/>
  <c r="C4186" i="73"/>
  <c r="E4185" i="73"/>
  <c r="A4163" i="73"/>
  <c r="B4164" i="73"/>
  <c r="F4185" i="73" l="1"/>
  <c r="D4186" i="73"/>
  <c r="C4187" i="73"/>
  <c r="E4186" i="73"/>
  <c r="G4163" i="73"/>
  <c r="H4163" i="73" s="1"/>
  <c r="I4163" i="73"/>
  <c r="A4164" i="73"/>
  <c r="B4165" i="73"/>
  <c r="F4186" i="73" l="1"/>
  <c r="D4187" i="73"/>
  <c r="G4164" i="73"/>
  <c r="H4164" i="73" s="1"/>
  <c r="I4164" i="73"/>
  <c r="C4188" i="73"/>
  <c r="E4187" i="73"/>
  <c r="A4165" i="73"/>
  <c r="B4166" i="73"/>
  <c r="F4187" i="73" l="1"/>
  <c r="D4188" i="73"/>
  <c r="G4165" i="73"/>
  <c r="H4165" i="73" s="1"/>
  <c r="I4165" i="73"/>
  <c r="C4189" i="73"/>
  <c r="E4188" i="73"/>
  <c r="A4166" i="73"/>
  <c r="B4167" i="73"/>
  <c r="F4188" i="73" l="1"/>
  <c r="D4189" i="73"/>
  <c r="G4166" i="73"/>
  <c r="H4166" i="73" s="1"/>
  <c r="I4166" i="73"/>
  <c r="C4190" i="73"/>
  <c r="E4189" i="73"/>
  <c r="A4167" i="73"/>
  <c r="B4168" i="73"/>
  <c r="F4189" i="73" l="1"/>
  <c r="D4190" i="73"/>
  <c r="G4167" i="73"/>
  <c r="H4167" i="73" s="1"/>
  <c r="I4167" i="73"/>
  <c r="C4191" i="73"/>
  <c r="E4190" i="73"/>
  <c r="A4168" i="73"/>
  <c r="B4169" i="73"/>
  <c r="F4190" i="73" l="1"/>
  <c r="D4191" i="73"/>
  <c r="G4168" i="73"/>
  <c r="H4168" i="73" s="1"/>
  <c r="I4168" i="73"/>
  <c r="C4192" i="73"/>
  <c r="E4191" i="73"/>
  <c r="A4169" i="73"/>
  <c r="B4170" i="73"/>
  <c r="F4191" i="73" l="1"/>
  <c r="D4192" i="73"/>
  <c r="C4193" i="73"/>
  <c r="E4192" i="73"/>
  <c r="G4169" i="73"/>
  <c r="H4169" i="73" s="1"/>
  <c r="I4169" i="73"/>
  <c r="A4170" i="73"/>
  <c r="B4171" i="73"/>
  <c r="D4193" i="73" l="1"/>
  <c r="F4192" i="73"/>
  <c r="G4170" i="73"/>
  <c r="H4170" i="73" s="1"/>
  <c r="I4170" i="73"/>
  <c r="C4194" i="73"/>
  <c r="E4193" i="73"/>
  <c r="A4171" i="73"/>
  <c r="B4172" i="73"/>
  <c r="F4193" i="73" l="1"/>
  <c r="D4194" i="73"/>
  <c r="G4171" i="73"/>
  <c r="H4171" i="73" s="1"/>
  <c r="I4171" i="73"/>
  <c r="C4195" i="73"/>
  <c r="E4194" i="73"/>
  <c r="A4172" i="73"/>
  <c r="B4173" i="73"/>
  <c r="F4194" i="73" l="1"/>
  <c r="D4195" i="73"/>
  <c r="G4172" i="73"/>
  <c r="H4172" i="73" s="1"/>
  <c r="I4172" i="73"/>
  <c r="C4196" i="73"/>
  <c r="E4195" i="73"/>
  <c r="A4173" i="73"/>
  <c r="B4174" i="73"/>
  <c r="F4195" i="73" l="1"/>
  <c r="D4196" i="73"/>
  <c r="G4173" i="73"/>
  <c r="H4173" i="73" s="1"/>
  <c r="I4173" i="73"/>
  <c r="C4197" i="73"/>
  <c r="E4196" i="73"/>
  <c r="A4174" i="73"/>
  <c r="B4175" i="73"/>
  <c r="F4196" i="73" l="1"/>
  <c r="D4197" i="73"/>
  <c r="G4174" i="73"/>
  <c r="H4174" i="73" s="1"/>
  <c r="I4174" i="73"/>
  <c r="C4198" i="73"/>
  <c r="E4197" i="73"/>
  <c r="A4175" i="73"/>
  <c r="B4176" i="73"/>
  <c r="F4197" i="73" l="1"/>
  <c r="D4198" i="73"/>
  <c r="C4199" i="73"/>
  <c r="E4198" i="73"/>
  <c r="G4175" i="73"/>
  <c r="H4175" i="73" s="1"/>
  <c r="I4175" i="73"/>
  <c r="A4176" i="73"/>
  <c r="B4177" i="73"/>
  <c r="F4198" i="73" l="1"/>
  <c r="D4199" i="73"/>
  <c r="G4176" i="73"/>
  <c r="H4176" i="73" s="1"/>
  <c r="I4176" i="73"/>
  <c r="C4200" i="73"/>
  <c r="E4199" i="73"/>
  <c r="A4177" i="73"/>
  <c r="B4178" i="73"/>
  <c r="F4199" i="73" l="1"/>
  <c r="D4200" i="73"/>
  <c r="G4177" i="73"/>
  <c r="H4177" i="73" s="1"/>
  <c r="I4177" i="73"/>
  <c r="C4201" i="73"/>
  <c r="E4200" i="73"/>
  <c r="A4178" i="73"/>
  <c r="B4179" i="73"/>
  <c r="D4201" i="73" l="1"/>
  <c r="F4200" i="73"/>
  <c r="G4178" i="73"/>
  <c r="H4178" i="73" s="1"/>
  <c r="I4178" i="73"/>
  <c r="C4202" i="73"/>
  <c r="E4201" i="73"/>
  <c r="A4179" i="73"/>
  <c r="B4180" i="73"/>
  <c r="F4201" i="73" l="1"/>
  <c r="D4202" i="73"/>
  <c r="G4179" i="73"/>
  <c r="H4179" i="73" s="1"/>
  <c r="I4179" i="73"/>
  <c r="C4203" i="73"/>
  <c r="E4202" i="73"/>
  <c r="A4180" i="73"/>
  <c r="B4181" i="73"/>
  <c r="F4202" i="73" l="1"/>
  <c r="D4203" i="73"/>
  <c r="G4180" i="73"/>
  <c r="H4180" i="73" s="1"/>
  <c r="I4180" i="73"/>
  <c r="C4204" i="73"/>
  <c r="E4203" i="73"/>
  <c r="A4181" i="73"/>
  <c r="B4182" i="73"/>
  <c r="F4203" i="73" l="1"/>
  <c r="D4204" i="73"/>
  <c r="C4205" i="73"/>
  <c r="E4204" i="73"/>
  <c r="A4182" i="73"/>
  <c r="B4183" i="73"/>
  <c r="G4181" i="73"/>
  <c r="H4181" i="73" s="1"/>
  <c r="I4181" i="73"/>
  <c r="F4204" i="73" l="1"/>
  <c r="D4205" i="73"/>
  <c r="G4182" i="73"/>
  <c r="H4182" i="73" s="1"/>
  <c r="I4182" i="73"/>
  <c r="C4206" i="73"/>
  <c r="E4205" i="73"/>
  <c r="A4183" i="73"/>
  <c r="B4184" i="73"/>
  <c r="F4205" i="73" l="1"/>
  <c r="D4206" i="73"/>
  <c r="G4183" i="73"/>
  <c r="H4183" i="73" s="1"/>
  <c r="I4183" i="73"/>
  <c r="C4207" i="73"/>
  <c r="E4206" i="73"/>
  <c r="A4184" i="73"/>
  <c r="B4185" i="73"/>
  <c r="F4206" i="73" l="1"/>
  <c r="D4207" i="73"/>
  <c r="C4208" i="73"/>
  <c r="E4207" i="73"/>
  <c r="G4184" i="73"/>
  <c r="H4184" i="73" s="1"/>
  <c r="I4184" i="73"/>
  <c r="A4185" i="73"/>
  <c r="B4186" i="73"/>
  <c r="F4207" i="73" l="1"/>
  <c r="D4208" i="73"/>
  <c r="G4185" i="73"/>
  <c r="H4185" i="73" s="1"/>
  <c r="I4185" i="73"/>
  <c r="C4209" i="73"/>
  <c r="E4208" i="73"/>
  <c r="A4186" i="73"/>
  <c r="B4187" i="73"/>
  <c r="F4208" i="73" l="1"/>
  <c r="D4209" i="73"/>
  <c r="C4210" i="73"/>
  <c r="E4209" i="73"/>
  <c r="G4186" i="73"/>
  <c r="H4186" i="73" s="1"/>
  <c r="I4186" i="73"/>
  <c r="A4187" i="73"/>
  <c r="B4188" i="73"/>
  <c r="F4209" i="73" l="1"/>
  <c r="D4210" i="73"/>
  <c r="A4188" i="73"/>
  <c r="B4189" i="73"/>
  <c r="G4187" i="73"/>
  <c r="H4187" i="73" s="1"/>
  <c r="I4187" i="73"/>
  <c r="C4211" i="73"/>
  <c r="E4210" i="73"/>
  <c r="F4210" i="73" l="1"/>
  <c r="D4211" i="73"/>
  <c r="C4212" i="73"/>
  <c r="E4211" i="73"/>
  <c r="A4189" i="73"/>
  <c r="B4190" i="73"/>
  <c r="G4188" i="73"/>
  <c r="H4188" i="73" s="1"/>
  <c r="I4188" i="73"/>
  <c r="F4211" i="73" l="1"/>
  <c r="D4212" i="73"/>
  <c r="G4189" i="73"/>
  <c r="H4189" i="73" s="1"/>
  <c r="I4189" i="73"/>
  <c r="C4213" i="73"/>
  <c r="E4212" i="73"/>
  <c r="A4190" i="73"/>
  <c r="B4191" i="73"/>
  <c r="F4212" i="73" l="1"/>
  <c r="D4213" i="73"/>
  <c r="G4190" i="73"/>
  <c r="H4190" i="73" s="1"/>
  <c r="I4190" i="73"/>
  <c r="C4214" i="73"/>
  <c r="E4213" i="73"/>
  <c r="A4191" i="73"/>
  <c r="B4192" i="73"/>
  <c r="F4213" i="73" l="1"/>
  <c r="D4214" i="73"/>
  <c r="G4191" i="73"/>
  <c r="H4191" i="73" s="1"/>
  <c r="I4191" i="73"/>
  <c r="C4215" i="73"/>
  <c r="E4214" i="73"/>
  <c r="A4192" i="73"/>
  <c r="B4193" i="73"/>
  <c r="F4214" i="73" l="1"/>
  <c r="D4215" i="73"/>
  <c r="G4192" i="73"/>
  <c r="H4192" i="73" s="1"/>
  <c r="I4192" i="73"/>
  <c r="C4216" i="73"/>
  <c r="E4215" i="73"/>
  <c r="A4193" i="73"/>
  <c r="B4194" i="73"/>
  <c r="F4215" i="73" l="1"/>
  <c r="D4216" i="73"/>
  <c r="G4193" i="73"/>
  <c r="H4193" i="73" s="1"/>
  <c r="I4193" i="73"/>
  <c r="C4217" i="73"/>
  <c r="E4216" i="73"/>
  <c r="A4194" i="73"/>
  <c r="B4195" i="73"/>
  <c r="F4216" i="73" l="1"/>
  <c r="D4217" i="73"/>
  <c r="C4218" i="73"/>
  <c r="E4217" i="73"/>
  <c r="G4194" i="73"/>
  <c r="H4194" i="73" s="1"/>
  <c r="I4194" i="73"/>
  <c r="A4195" i="73"/>
  <c r="B4196" i="73"/>
  <c r="F4217" i="73" l="1"/>
  <c r="D4218" i="73"/>
  <c r="A4196" i="73"/>
  <c r="B4197" i="73"/>
  <c r="G4195" i="73"/>
  <c r="H4195" i="73" s="1"/>
  <c r="I4195" i="73"/>
  <c r="C4219" i="73"/>
  <c r="E4218" i="73"/>
  <c r="F4218" i="73" l="1"/>
  <c r="D4219" i="73"/>
  <c r="C4220" i="73"/>
  <c r="E4219" i="73"/>
  <c r="A4197" i="73"/>
  <c r="B4198" i="73"/>
  <c r="G4196" i="73"/>
  <c r="H4196" i="73" s="1"/>
  <c r="I4196" i="73"/>
  <c r="F4219" i="73" l="1"/>
  <c r="D4220" i="73"/>
  <c r="G4197" i="73"/>
  <c r="H4197" i="73" s="1"/>
  <c r="I4197" i="73"/>
  <c r="C4221" i="73"/>
  <c r="E4220" i="73"/>
  <c r="A4198" i="73"/>
  <c r="B4199" i="73"/>
  <c r="F4220" i="73" l="1"/>
  <c r="D4221" i="73"/>
  <c r="G4198" i="73"/>
  <c r="H4198" i="73" s="1"/>
  <c r="I4198" i="73"/>
  <c r="C4222" i="73"/>
  <c r="E4221" i="73"/>
  <c r="A4199" i="73"/>
  <c r="B4200" i="73"/>
  <c r="F4221" i="73" l="1"/>
  <c r="D4222" i="73"/>
  <c r="C4223" i="73"/>
  <c r="E4222" i="73"/>
  <c r="G4199" i="73"/>
  <c r="H4199" i="73" s="1"/>
  <c r="I4199" i="73"/>
  <c r="A4200" i="73"/>
  <c r="B4201" i="73"/>
  <c r="F4222" i="73" l="1"/>
  <c r="D4223" i="73"/>
  <c r="G4200" i="73"/>
  <c r="H4200" i="73" s="1"/>
  <c r="I4200" i="73"/>
  <c r="C4224" i="73"/>
  <c r="E4223" i="73"/>
  <c r="A4201" i="73"/>
  <c r="B4202" i="73"/>
  <c r="F4223" i="73" l="1"/>
  <c r="D4224" i="73"/>
  <c r="G4201" i="73"/>
  <c r="H4201" i="73" s="1"/>
  <c r="I4201" i="73"/>
  <c r="C4225" i="73"/>
  <c r="E4224" i="73"/>
  <c r="A4202" i="73"/>
  <c r="B4203" i="73"/>
  <c r="F4224" i="73" l="1"/>
  <c r="D4225" i="73"/>
  <c r="C4226" i="73"/>
  <c r="E4225" i="73"/>
  <c r="G4202" i="73"/>
  <c r="H4202" i="73" s="1"/>
  <c r="I4202" i="73"/>
  <c r="A4203" i="73"/>
  <c r="B4204" i="73"/>
  <c r="F4225" i="73" l="1"/>
  <c r="D4226" i="73"/>
  <c r="A4204" i="73"/>
  <c r="B4205" i="73"/>
  <c r="G4203" i="73"/>
  <c r="H4203" i="73" s="1"/>
  <c r="I4203" i="73"/>
  <c r="C4227" i="73"/>
  <c r="E4226" i="73"/>
  <c r="F4226" i="73" l="1"/>
  <c r="D4227" i="73"/>
  <c r="C4228" i="73"/>
  <c r="E4227" i="73"/>
  <c r="A4205" i="73"/>
  <c r="B4206" i="73"/>
  <c r="G4204" i="73"/>
  <c r="H4204" i="73" s="1"/>
  <c r="I4204" i="73"/>
  <c r="F4227" i="73" l="1"/>
  <c r="D4228" i="73"/>
  <c r="G4205" i="73"/>
  <c r="H4205" i="73" s="1"/>
  <c r="I4205" i="73"/>
  <c r="C4229" i="73"/>
  <c r="E4228" i="73"/>
  <c r="A4206" i="73"/>
  <c r="B4207" i="73"/>
  <c r="D4229" i="73" l="1"/>
  <c r="F4228" i="73"/>
  <c r="G4206" i="73"/>
  <c r="H4206" i="73" s="1"/>
  <c r="I4206" i="73"/>
  <c r="C4230" i="73"/>
  <c r="E4229" i="73"/>
  <c r="A4207" i="73"/>
  <c r="B4208" i="73"/>
  <c r="F4229" i="73" l="1"/>
  <c r="D4230" i="73"/>
  <c r="C4231" i="73"/>
  <c r="E4230" i="73"/>
  <c r="G4207" i="73"/>
  <c r="H4207" i="73" s="1"/>
  <c r="I4207" i="73"/>
  <c r="A4208" i="73"/>
  <c r="B4209" i="73"/>
  <c r="F4230" i="73" l="1"/>
  <c r="D4231" i="73"/>
  <c r="G4208" i="73"/>
  <c r="H4208" i="73" s="1"/>
  <c r="I4208" i="73"/>
  <c r="C4232" i="73"/>
  <c r="E4231" i="73"/>
  <c r="A4209" i="73"/>
  <c r="B4210" i="73"/>
  <c r="F4231" i="73" l="1"/>
  <c r="D4232" i="73"/>
  <c r="C4233" i="73"/>
  <c r="E4232" i="73"/>
  <c r="G4209" i="73"/>
  <c r="H4209" i="73" s="1"/>
  <c r="I4209" i="73"/>
  <c r="A4210" i="73"/>
  <c r="B4211" i="73"/>
  <c r="F4232" i="73" l="1"/>
  <c r="D4233" i="73"/>
  <c r="G4210" i="73"/>
  <c r="H4210" i="73" s="1"/>
  <c r="I4210" i="73"/>
  <c r="C4234" i="73"/>
  <c r="E4233" i="73"/>
  <c r="A4211" i="73"/>
  <c r="B4212" i="73"/>
  <c r="F4233" i="73" l="1"/>
  <c r="D4234" i="73"/>
  <c r="G4211" i="73"/>
  <c r="H4211" i="73" s="1"/>
  <c r="I4211" i="73"/>
  <c r="C4235" i="73"/>
  <c r="E4234" i="73"/>
  <c r="A4212" i="73"/>
  <c r="B4213" i="73"/>
  <c r="F4234" i="73" l="1"/>
  <c r="D4235" i="73"/>
  <c r="C4236" i="73"/>
  <c r="E4235" i="73"/>
  <c r="G4212" i="73"/>
  <c r="H4212" i="73" s="1"/>
  <c r="I4212" i="73"/>
  <c r="A4213" i="73"/>
  <c r="B4214" i="73"/>
  <c r="F4235" i="73" l="1"/>
  <c r="D4236" i="73"/>
  <c r="A4214" i="73"/>
  <c r="B4215" i="73"/>
  <c r="G4213" i="73"/>
  <c r="H4213" i="73" s="1"/>
  <c r="I4213" i="73"/>
  <c r="C4237" i="73"/>
  <c r="E4236" i="73"/>
  <c r="F4236" i="73" l="1"/>
  <c r="D4237" i="73"/>
  <c r="C4238" i="73"/>
  <c r="E4237" i="73"/>
  <c r="A4215" i="73"/>
  <c r="B4216" i="73"/>
  <c r="G4214" i="73"/>
  <c r="H4214" i="73" s="1"/>
  <c r="I4214" i="73"/>
  <c r="F4237" i="73" l="1"/>
  <c r="D4238" i="73"/>
  <c r="G4215" i="73"/>
  <c r="H4215" i="73" s="1"/>
  <c r="I4215" i="73"/>
  <c r="C4239" i="73"/>
  <c r="E4238" i="73"/>
  <c r="A4216" i="73"/>
  <c r="B4217" i="73"/>
  <c r="F4238" i="73" l="1"/>
  <c r="D4239" i="73"/>
  <c r="C4240" i="73"/>
  <c r="E4239" i="73"/>
  <c r="G4216" i="73"/>
  <c r="H4216" i="73" s="1"/>
  <c r="I4216" i="73"/>
  <c r="A4217" i="73"/>
  <c r="B4218" i="73"/>
  <c r="F4239" i="73" l="1"/>
  <c r="D4240" i="73"/>
  <c r="A4218" i="73"/>
  <c r="B4219" i="73"/>
  <c r="G4217" i="73"/>
  <c r="H4217" i="73" s="1"/>
  <c r="I4217" i="73"/>
  <c r="C4241" i="73"/>
  <c r="E4240" i="73"/>
  <c r="F4240" i="73" l="1"/>
  <c r="D4241" i="73"/>
  <c r="C4242" i="73"/>
  <c r="E4241" i="73"/>
  <c r="A4219" i="73"/>
  <c r="B4220" i="73"/>
  <c r="G4218" i="73"/>
  <c r="H4218" i="73" s="1"/>
  <c r="I4218" i="73"/>
  <c r="F4241" i="73" l="1"/>
  <c r="D4242" i="73"/>
  <c r="G4219" i="73"/>
  <c r="H4219" i="73" s="1"/>
  <c r="I4219" i="73"/>
  <c r="C4243" i="73"/>
  <c r="E4242" i="73"/>
  <c r="A4220" i="73"/>
  <c r="B4221" i="73"/>
  <c r="F4242" i="73" l="1"/>
  <c r="D4243" i="73"/>
  <c r="G4220" i="73"/>
  <c r="H4220" i="73" s="1"/>
  <c r="I4220" i="73"/>
  <c r="C4244" i="73"/>
  <c r="E4243" i="73"/>
  <c r="A4221" i="73"/>
  <c r="B4222" i="73"/>
  <c r="F4243" i="73" l="1"/>
  <c r="D4244" i="73"/>
  <c r="C4245" i="73"/>
  <c r="E4244" i="73"/>
  <c r="G4221" i="73"/>
  <c r="H4221" i="73" s="1"/>
  <c r="I4221" i="73"/>
  <c r="A4222" i="73"/>
  <c r="B4223" i="73"/>
  <c r="D4245" i="73" l="1"/>
  <c r="F4244" i="73"/>
  <c r="G4222" i="73"/>
  <c r="H4222" i="73" s="1"/>
  <c r="I4222" i="73"/>
  <c r="C4246" i="73"/>
  <c r="E4245" i="73"/>
  <c r="A4223" i="73"/>
  <c r="B4224" i="73"/>
  <c r="F4245" i="73" l="1"/>
  <c r="D4246" i="73"/>
  <c r="G4223" i="73"/>
  <c r="H4223" i="73" s="1"/>
  <c r="I4223" i="73"/>
  <c r="C4247" i="73"/>
  <c r="E4246" i="73"/>
  <c r="A4224" i="73"/>
  <c r="B4225" i="73"/>
  <c r="F4246" i="73" l="1"/>
  <c r="D4247" i="73"/>
  <c r="C4248" i="73"/>
  <c r="E4247" i="73"/>
  <c r="G4224" i="73"/>
  <c r="H4224" i="73" s="1"/>
  <c r="I4224" i="73"/>
  <c r="A4225" i="73"/>
  <c r="B4226" i="73"/>
  <c r="F4247" i="73" l="1"/>
  <c r="D4248" i="73"/>
  <c r="G4225" i="73"/>
  <c r="H4225" i="73" s="1"/>
  <c r="I4225" i="73"/>
  <c r="C4249" i="73"/>
  <c r="E4248" i="73"/>
  <c r="A4226" i="73"/>
  <c r="B4227" i="73"/>
  <c r="F4248" i="73" l="1"/>
  <c r="D4249" i="73"/>
  <c r="G4226" i="73"/>
  <c r="H4226" i="73" s="1"/>
  <c r="I4226" i="73"/>
  <c r="C4250" i="73"/>
  <c r="E4249" i="73"/>
  <c r="A4227" i="73"/>
  <c r="B4228" i="73"/>
  <c r="F4249" i="73" l="1"/>
  <c r="D4250" i="73"/>
  <c r="C4251" i="73"/>
  <c r="E4250" i="73"/>
  <c r="G4227" i="73"/>
  <c r="H4227" i="73" s="1"/>
  <c r="I4227" i="73"/>
  <c r="A4228" i="73"/>
  <c r="B4229" i="73"/>
  <c r="F4250" i="73" l="1"/>
  <c r="D4251" i="73"/>
  <c r="G4228" i="73"/>
  <c r="H4228" i="73" s="1"/>
  <c r="I4228" i="73"/>
  <c r="C4252" i="73"/>
  <c r="E4251" i="73"/>
  <c r="A4229" i="73"/>
  <c r="B4230" i="73"/>
  <c r="F4251" i="73" l="1"/>
  <c r="D4252" i="73"/>
  <c r="G4229" i="73"/>
  <c r="H4229" i="73" s="1"/>
  <c r="I4229" i="73"/>
  <c r="C4253" i="73"/>
  <c r="E4252" i="73"/>
  <c r="A4230" i="73"/>
  <c r="B4231" i="73"/>
  <c r="F4252" i="73" l="1"/>
  <c r="D4253" i="73"/>
  <c r="G4230" i="73"/>
  <c r="H4230" i="73" s="1"/>
  <c r="I4230" i="73"/>
  <c r="C4254" i="73"/>
  <c r="E4253" i="73"/>
  <c r="A4231" i="73"/>
  <c r="B4232" i="73"/>
  <c r="F4253" i="73" l="1"/>
  <c r="D4254" i="73"/>
  <c r="C4255" i="73"/>
  <c r="E4254" i="73"/>
  <c r="G4231" i="73"/>
  <c r="H4231" i="73" s="1"/>
  <c r="I4231" i="73"/>
  <c r="A4232" i="73"/>
  <c r="B4233" i="73"/>
  <c r="F4254" i="73" l="1"/>
  <c r="D4255" i="73"/>
  <c r="A4233" i="73"/>
  <c r="B4234" i="73"/>
  <c r="G4232" i="73"/>
  <c r="H4232" i="73" s="1"/>
  <c r="I4232" i="73"/>
  <c r="C4256" i="73"/>
  <c r="E4255" i="73"/>
  <c r="F4255" i="73" l="1"/>
  <c r="D4256" i="73"/>
  <c r="C4257" i="73"/>
  <c r="E4256" i="73"/>
  <c r="A4234" i="73"/>
  <c r="B4235" i="73"/>
  <c r="G4233" i="73"/>
  <c r="H4233" i="73" s="1"/>
  <c r="I4233" i="73"/>
  <c r="F4256" i="73" l="1"/>
  <c r="D4257" i="73"/>
  <c r="G4234" i="73"/>
  <c r="H4234" i="73" s="1"/>
  <c r="I4234" i="73"/>
  <c r="C4258" i="73"/>
  <c r="E4257" i="73"/>
  <c r="A4235" i="73"/>
  <c r="B4236" i="73"/>
  <c r="F4257" i="73" l="1"/>
  <c r="D4258" i="73"/>
  <c r="C4259" i="73"/>
  <c r="E4258" i="73"/>
  <c r="G4235" i="73"/>
  <c r="H4235" i="73" s="1"/>
  <c r="I4235" i="73"/>
  <c r="A4236" i="73"/>
  <c r="B4237" i="73"/>
  <c r="F4258" i="73" l="1"/>
  <c r="D4259" i="73"/>
  <c r="G4236" i="73"/>
  <c r="H4236" i="73" s="1"/>
  <c r="I4236" i="73"/>
  <c r="C4260" i="73"/>
  <c r="E4259" i="73"/>
  <c r="A4237" i="73"/>
  <c r="B4238" i="73"/>
  <c r="F4259" i="73" l="1"/>
  <c r="D4260" i="73"/>
  <c r="C4261" i="73"/>
  <c r="E4260" i="73"/>
  <c r="G4237" i="73"/>
  <c r="H4237" i="73" s="1"/>
  <c r="I4237" i="73"/>
  <c r="A4238" i="73"/>
  <c r="B4239" i="73"/>
  <c r="F4260" i="73" l="1"/>
  <c r="D4261" i="73"/>
  <c r="A4239" i="73"/>
  <c r="B4240" i="73"/>
  <c r="G4238" i="73"/>
  <c r="H4238" i="73" s="1"/>
  <c r="I4238" i="73"/>
  <c r="C4262" i="73"/>
  <c r="E4261" i="73"/>
  <c r="F4261" i="73" l="1"/>
  <c r="D4262" i="73"/>
  <c r="A4240" i="73"/>
  <c r="B4241" i="73"/>
  <c r="C4263" i="73"/>
  <c r="E4262" i="73"/>
  <c r="G4239" i="73"/>
  <c r="H4239" i="73" s="1"/>
  <c r="I4239" i="73"/>
  <c r="F4262" i="73" l="1"/>
  <c r="D4263" i="73"/>
  <c r="C4264" i="73"/>
  <c r="E4263" i="73"/>
  <c r="A4241" i="73"/>
  <c r="B4242" i="73"/>
  <c r="G4240" i="73"/>
  <c r="H4240" i="73" s="1"/>
  <c r="I4240" i="73"/>
  <c r="F4263" i="73" l="1"/>
  <c r="D4264" i="73"/>
  <c r="G4241" i="73"/>
  <c r="H4241" i="73" s="1"/>
  <c r="I4241" i="73"/>
  <c r="C4265" i="73"/>
  <c r="E4264" i="73"/>
  <c r="A4242" i="73"/>
  <c r="B4243" i="73"/>
  <c r="F4264" i="73" l="1"/>
  <c r="D4265" i="73"/>
  <c r="G4242" i="73"/>
  <c r="H4242" i="73" s="1"/>
  <c r="I4242" i="73"/>
  <c r="C4266" i="73"/>
  <c r="E4265" i="73"/>
  <c r="A4243" i="73"/>
  <c r="B4244" i="73"/>
  <c r="F4265" i="73" l="1"/>
  <c r="D4266" i="73"/>
  <c r="G4243" i="73"/>
  <c r="H4243" i="73" s="1"/>
  <c r="I4243" i="73"/>
  <c r="C4267" i="73"/>
  <c r="E4266" i="73"/>
  <c r="A4244" i="73"/>
  <c r="B4245" i="73"/>
  <c r="F4266" i="73" l="1"/>
  <c r="D4267" i="73"/>
  <c r="G4244" i="73"/>
  <c r="H4244" i="73" s="1"/>
  <c r="I4244" i="73"/>
  <c r="C4268" i="73"/>
  <c r="E4267" i="73"/>
  <c r="A4245" i="73"/>
  <c r="B4246" i="73"/>
  <c r="F4267" i="73" l="1"/>
  <c r="D4268" i="73"/>
  <c r="G4245" i="73"/>
  <c r="H4245" i="73" s="1"/>
  <c r="I4245" i="73"/>
  <c r="C4269" i="73"/>
  <c r="E4268" i="73"/>
  <c r="A4246" i="73"/>
  <c r="B4247" i="73"/>
  <c r="F4268" i="73" l="1"/>
  <c r="D4269" i="73"/>
  <c r="G4246" i="73"/>
  <c r="H4246" i="73" s="1"/>
  <c r="I4246" i="73"/>
  <c r="C4270" i="73"/>
  <c r="E4269" i="73"/>
  <c r="A4247" i="73"/>
  <c r="B4248" i="73"/>
  <c r="F4269" i="73" l="1"/>
  <c r="D4270" i="73"/>
  <c r="C4271" i="73"/>
  <c r="E4270" i="73"/>
  <c r="G4247" i="73"/>
  <c r="H4247" i="73" s="1"/>
  <c r="I4247" i="73"/>
  <c r="A4248" i="73"/>
  <c r="B4249" i="73"/>
  <c r="F4270" i="73" l="1"/>
  <c r="D4271" i="73"/>
  <c r="G4248" i="73"/>
  <c r="H4248" i="73" s="1"/>
  <c r="I4248" i="73"/>
  <c r="C4272" i="73"/>
  <c r="E4271" i="73"/>
  <c r="A4249" i="73"/>
  <c r="B4250" i="73"/>
  <c r="F4271" i="73" l="1"/>
  <c r="D4272" i="73"/>
  <c r="G4249" i="73"/>
  <c r="H4249" i="73" s="1"/>
  <c r="I4249" i="73"/>
  <c r="C4273" i="73"/>
  <c r="E4272" i="73"/>
  <c r="A4250" i="73"/>
  <c r="B4251" i="73"/>
  <c r="F4272" i="73" l="1"/>
  <c r="D4273" i="73"/>
  <c r="G4250" i="73"/>
  <c r="H4250" i="73" s="1"/>
  <c r="I4250" i="73"/>
  <c r="C4274" i="73"/>
  <c r="E4273" i="73"/>
  <c r="A4251" i="73"/>
  <c r="B4252" i="73"/>
  <c r="F4273" i="73" l="1"/>
  <c r="D4274" i="73"/>
  <c r="C4275" i="73"/>
  <c r="E4274" i="73"/>
  <c r="G4251" i="73"/>
  <c r="H4251" i="73" s="1"/>
  <c r="I4251" i="73"/>
  <c r="A4252" i="73"/>
  <c r="B4253" i="73"/>
  <c r="F4274" i="73" l="1"/>
  <c r="D4275" i="73"/>
  <c r="A4253" i="73"/>
  <c r="B4254" i="73"/>
  <c r="G4252" i="73"/>
  <c r="H4252" i="73" s="1"/>
  <c r="I4252" i="73"/>
  <c r="C4276" i="73"/>
  <c r="E4275" i="73"/>
  <c r="F4275" i="73" l="1"/>
  <c r="D4276" i="73"/>
  <c r="C4277" i="73"/>
  <c r="E4276" i="73"/>
  <c r="A4254" i="73"/>
  <c r="B4255" i="73"/>
  <c r="G4253" i="73"/>
  <c r="H4253" i="73" s="1"/>
  <c r="I4253" i="73"/>
  <c r="F4276" i="73" l="1"/>
  <c r="D4277" i="73"/>
  <c r="G4254" i="73"/>
  <c r="H4254" i="73" s="1"/>
  <c r="I4254" i="73"/>
  <c r="C4278" i="73"/>
  <c r="E4277" i="73"/>
  <c r="A4255" i="73"/>
  <c r="B4256" i="73"/>
  <c r="F4277" i="73" l="1"/>
  <c r="D4278" i="73"/>
  <c r="G4255" i="73"/>
  <c r="H4255" i="73" s="1"/>
  <c r="I4255" i="73"/>
  <c r="C4279" i="73"/>
  <c r="E4278" i="73"/>
  <c r="A4256" i="73"/>
  <c r="B4257" i="73"/>
  <c r="F4278" i="73" l="1"/>
  <c r="D4279" i="73"/>
  <c r="G4256" i="73"/>
  <c r="H4256" i="73" s="1"/>
  <c r="I4256" i="73"/>
  <c r="C4280" i="73"/>
  <c r="E4279" i="73"/>
  <c r="A4257" i="73"/>
  <c r="B4258" i="73"/>
  <c r="F4279" i="73" l="1"/>
  <c r="D4280" i="73"/>
  <c r="G4257" i="73"/>
  <c r="H4257" i="73" s="1"/>
  <c r="I4257" i="73"/>
  <c r="C4281" i="73"/>
  <c r="E4280" i="73"/>
  <c r="A4258" i="73"/>
  <c r="B4259" i="73"/>
  <c r="F4280" i="73" l="1"/>
  <c r="D4281" i="73"/>
  <c r="G4258" i="73"/>
  <c r="H4258" i="73" s="1"/>
  <c r="I4258" i="73"/>
  <c r="C4282" i="73"/>
  <c r="E4281" i="73"/>
  <c r="A4259" i="73"/>
  <c r="B4260" i="73"/>
  <c r="F4281" i="73" l="1"/>
  <c r="D4282" i="73"/>
  <c r="C4283" i="73"/>
  <c r="E4282" i="73"/>
  <c r="G4259" i="73"/>
  <c r="H4259" i="73" s="1"/>
  <c r="I4259" i="73"/>
  <c r="A4260" i="73"/>
  <c r="B4261" i="73"/>
  <c r="F4282" i="73" l="1"/>
  <c r="D4283" i="73"/>
  <c r="G4260" i="73"/>
  <c r="H4260" i="73" s="1"/>
  <c r="I4260" i="73"/>
  <c r="C4284" i="73"/>
  <c r="E4283" i="73"/>
  <c r="A4261" i="73"/>
  <c r="B4262" i="73"/>
  <c r="F4283" i="73" l="1"/>
  <c r="D4284" i="73"/>
  <c r="C4285" i="73"/>
  <c r="E4284" i="73"/>
  <c r="G4261" i="73"/>
  <c r="H4261" i="73" s="1"/>
  <c r="I4261" i="73"/>
  <c r="A4262" i="73"/>
  <c r="B4263" i="73"/>
  <c r="F4284" i="73" l="1"/>
  <c r="D4285" i="73"/>
  <c r="G4262" i="73"/>
  <c r="H4262" i="73" s="1"/>
  <c r="I4262" i="73"/>
  <c r="C4286" i="73"/>
  <c r="E4285" i="73"/>
  <c r="A4263" i="73"/>
  <c r="B4264" i="73"/>
  <c r="F4285" i="73" l="1"/>
  <c r="D4286" i="73"/>
  <c r="G4263" i="73"/>
  <c r="H4263" i="73" s="1"/>
  <c r="I4263" i="73"/>
  <c r="C4287" i="73"/>
  <c r="E4286" i="73"/>
  <c r="A4264" i="73"/>
  <c r="B4265" i="73"/>
  <c r="F4286" i="73" l="1"/>
  <c r="D4287" i="73"/>
  <c r="G4264" i="73"/>
  <c r="H4264" i="73" s="1"/>
  <c r="I4264" i="73"/>
  <c r="C4288" i="73"/>
  <c r="E4287" i="73"/>
  <c r="A4265" i="73"/>
  <c r="B4266" i="73"/>
  <c r="F4287" i="73" l="1"/>
  <c r="D4288" i="73"/>
  <c r="G4265" i="73"/>
  <c r="H4265" i="73" s="1"/>
  <c r="I4265" i="73"/>
  <c r="C4289" i="73"/>
  <c r="E4288" i="73"/>
  <c r="A4266" i="73"/>
  <c r="B4267" i="73"/>
  <c r="F4288" i="73" l="1"/>
  <c r="D4289" i="73"/>
  <c r="G4266" i="73"/>
  <c r="H4266" i="73" s="1"/>
  <c r="I4266" i="73"/>
  <c r="C4290" i="73"/>
  <c r="E4289" i="73"/>
  <c r="A4267" i="73"/>
  <c r="B4268" i="73"/>
  <c r="F4289" i="73" l="1"/>
  <c r="D4290" i="73"/>
  <c r="G4267" i="73"/>
  <c r="H4267" i="73" s="1"/>
  <c r="I4267" i="73"/>
  <c r="C4291" i="73"/>
  <c r="E4290" i="73"/>
  <c r="A4268" i="73"/>
  <c r="B4269" i="73"/>
  <c r="F4290" i="73" l="1"/>
  <c r="D4291" i="73"/>
  <c r="C4292" i="73"/>
  <c r="E4291" i="73"/>
  <c r="G4268" i="73"/>
  <c r="H4268" i="73" s="1"/>
  <c r="I4268" i="73"/>
  <c r="A4269" i="73"/>
  <c r="B4270" i="73"/>
  <c r="F4291" i="73" l="1"/>
  <c r="D4292" i="73"/>
  <c r="A4270" i="73"/>
  <c r="B4271" i="73"/>
  <c r="G4269" i="73"/>
  <c r="H4269" i="73" s="1"/>
  <c r="I4269" i="73"/>
  <c r="C4293" i="73"/>
  <c r="E4292" i="73"/>
  <c r="D4293" i="73" l="1"/>
  <c r="F4292" i="73"/>
  <c r="C4294" i="73"/>
  <c r="E4293" i="73"/>
  <c r="A4271" i="73"/>
  <c r="B4272" i="73"/>
  <c r="G4270" i="73"/>
  <c r="H4270" i="73" s="1"/>
  <c r="I4270" i="73"/>
  <c r="F4293" i="73" l="1"/>
  <c r="D4294" i="73"/>
  <c r="G4271" i="73"/>
  <c r="H4271" i="73" s="1"/>
  <c r="I4271" i="73"/>
  <c r="C4295" i="73"/>
  <c r="E4294" i="73"/>
  <c r="A4272" i="73"/>
  <c r="B4273" i="73"/>
  <c r="F4294" i="73" l="1"/>
  <c r="D4295" i="73"/>
  <c r="C4296" i="73"/>
  <c r="E4295" i="73"/>
  <c r="G4272" i="73"/>
  <c r="H4272" i="73" s="1"/>
  <c r="I4272" i="73"/>
  <c r="A4273" i="73"/>
  <c r="B4274" i="73"/>
  <c r="F4295" i="73" l="1"/>
  <c r="D4296" i="73"/>
  <c r="G4273" i="73"/>
  <c r="H4273" i="73" s="1"/>
  <c r="I4273" i="73"/>
  <c r="C4297" i="73"/>
  <c r="E4296" i="73"/>
  <c r="A4274" i="73"/>
  <c r="B4275" i="73"/>
  <c r="F4296" i="73" l="1"/>
  <c r="D4297" i="73"/>
  <c r="G4274" i="73"/>
  <c r="H4274" i="73" s="1"/>
  <c r="I4274" i="73"/>
  <c r="C4298" i="73"/>
  <c r="E4297" i="73"/>
  <c r="A4275" i="73"/>
  <c r="B4276" i="73"/>
  <c r="F4297" i="73" l="1"/>
  <c r="D4298" i="73"/>
  <c r="G4275" i="73"/>
  <c r="H4275" i="73" s="1"/>
  <c r="I4275" i="73"/>
  <c r="C4299" i="73"/>
  <c r="E4298" i="73"/>
  <c r="A4276" i="73"/>
  <c r="B4277" i="73"/>
  <c r="F4298" i="73" l="1"/>
  <c r="D4299" i="73"/>
  <c r="C4300" i="73"/>
  <c r="E4299" i="73"/>
  <c r="G4276" i="73"/>
  <c r="H4276" i="73" s="1"/>
  <c r="I4276" i="73"/>
  <c r="A4277" i="73"/>
  <c r="B4278" i="73"/>
  <c r="F4299" i="73" l="1"/>
  <c r="D4300" i="73"/>
  <c r="G4277" i="73"/>
  <c r="H4277" i="73" s="1"/>
  <c r="I4277" i="73"/>
  <c r="C4301" i="73"/>
  <c r="E4300" i="73"/>
  <c r="A4278" i="73"/>
  <c r="B4279" i="73"/>
  <c r="F4300" i="73" l="1"/>
  <c r="D4301" i="73"/>
  <c r="G4278" i="73"/>
  <c r="H4278" i="73" s="1"/>
  <c r="I4278" i="73"/>
  <c r="C4302" i="73"/>
  <c r="E4301" i="73"/>
  <c r="A4279" i="73"/>
  <c r="B4280" i="73"/>
  <c r="F4301" i="73" l="1"/>
  <c r="D4302" i="73"/>
  <c r="C4303" i="73"/>
  <c r="E4302" i="73"/>
  <c r="G4279" i="73"/>
  <c r="H4279" i="73" s="1"/>
  <c r="I4279" i="73"/>
  <c r="A4280" i="73"/>
  <c r="B4281" i="73"/>
  <c r="F4302" i="73" l="1"/>
  <c r="D4303" i="73"/>
  <c r="G4280" i="73"/>
  <c r="H4280" i="73" s="1"/>
  <c r="I4280" i="73"/>
  <c r="C4304" i="73"/>
  <c r="E4303" i="73"/>
  <c r="A4281" i="73"/>
  <c r="B4282" i="73"/>
  <c r="F4303" i="73" l="1"/>
  <c r="D4304" i="73"/>
  <c r="G4281" i="73"/>
  <c r="H4281" i="73" s="1"/>
  <c r="I4281" i="73"/>
  <c r="C4305" i="73"/>
  <c r="E4304" i="73"/>
  <c r="A4282" i="73"/>
  <c r="B4283" i="73"/>
  <c r="F4304" i="73" l="1"/>
  <c r="D4305" i="73"/>
  <c r="C4306" i="73"/>
  <c r="E4305" i="73"/>
  <c r="G4282" i="73"/>
  <c r="H4282" i="73" s="1"/>
  <c r="I4282" i="73"/>
  <c r="A4283" i="73"/>
  <c r="B4284" i="73"/>
  <c r="F4305" i="73" l="1"/>
  <c r="D4306" i="73"/>
  <c r="G4283" i="73"/>
  <c r="H4283" i="73" s="1"/>
  <c r="I4283" i="73"/>
  <c r="C4307" i="73"/>
  <c r="E4306" i="73"/>
  <c r="A4284" i="73"/>
  <c r="B4285" i="73"/>
  <c r="F4306" i="73" l="1"/>
  <c r="D4307" i="73"/>
  <c r="G4284" i="73"/>
  <c r="H4284" i="73" s="1"/>
  <c r="I4284" i="73"/>
  <c r="C4308" i="73"/>
  <c r="E4307" i="73"/>
  <c r="A4285" i="73"/>
  <c r="B4286" i="73"/>
  <c r="F4307" i="73" l="1"/>
  <c r="D4308" i="73"/>
  <c r="C4309" i="73"/>
  <c r="E4308" i="73"/>
  <c r="G4285" i="73"/>
  <c r="H4285" i="73" s="1"/>
  <c r="I4285" i="73"/>
  <c r="A4286" i="73"/>
  <c r="B4287" i="73"/>
  <c r="D4309" i="73" l="1"/>
  <c r="F4308" i="73"/>
  <c r="A4287" i="73"/>
  <c r="B4288" i="73"/>
  <c r="G4286" i="73"/>
  <c r="H4286" i="73" s="1"/>
  <c r="I4286" i="73"/>
  <c r="C4310" i="73"/>
  <c r="E4309" i="73"/>
  <c r="F4309" i="73" l="1"/>
  <c r="D4310" i="73"/>
  <c r="C4311" i="73"/>
  <c r="E4310" i="73"/>
  <c r="A4288" i="73"/>
  <c r="B4289" i="73"/>
  <c r="G4287" i="73"/>
  <c r="H4287" i="73" s="1"/>
  <c r="I4287" i="73"/>
  <c r="F4310" i="73" l="1"/>
  <c r="D4311" i="73"/>
  <c r="G4288" i="73"/>
  <c r="H4288" i="73" s="1"/>
  <c r="I4288" i="73"/>
  <c r="C4312" i="73"/>
  <c r="E4311" i="73"/>
  <c r="A4289" i="73"/>
  <c r="B4290" i="73"/>
  <c r="F4311" i="73" l="1"/>
  <c r="D4312" i="73"/>
  <c r="C4313" i="73"/>
  <c r="E4312" i="73"/>
  <c r="G4289" i="73"/>
  <c r="H4289" i="73" s="1"/>
  <c r="I4289" i="73"/>
  <c r="A4290" i="73"/>
  <c r="B4291" i="73"/>
  <c r="F4312" i="73" l="1"/>
  <c r="D4313" i="73"/>
  <c r="G4290" i="73"/>
  <c r="H4290" i="73" s="1"/>
  <c r="I4290" i="73"/>
  <c r="C4314" i="73"/>
  <c r="E4313" i="73"/>
  <c r="A4291" i="73"/>
  <c r="B4292" i="73"/>
  <c r="F4313" i="73" l="1"/>
  <c r="D4314" i="73"/>
  <c r="G4291" i="73"/>
  <c r="H4291" i="73" s="1"/>
  <c r="I4291" i="73"/>
  <c r="C4315" i="73"/>
  <c r="E4314" i="73"/>
  <c r="A4292" i="73"/>
  <c r="B4293" i="73"/>
  <c r="F4314" i="73" l="1"/>
  <c r="D4315" i="73"/>
  <c r="C4316" i="73"/>
  <c r="E4315" i="73"/>
  <c r="G4292" i="73"/>
  <c r="H4292" i="73" s="1"/>
  <c r="I4292" i="73"/>
  <c r="A4293" i="73"/>
  <c r="B4294" i="73"/>
  <c r="F4315" i="73" l="1"/>
  <c r="D4316" i="73"/>
  <c r="A4294" i="73"/>
  <c r="B4295" i="73"/>
  <c r="G4293" i="73"/>
  <c r="H4293" i="73" s="1"/>
  <c r="I4293" i="73"/>
  <c r="C4317" i="73"/>
  <c r="E4316" i="73"/>
  <c r="F4316" i="73" l="1"/>
  <c r="D4317" i="73"/>
  <c r="C4318" i="73"/>
  <c r="E4317" i="73"/>
  <c r="A4295" i="73"/>
  <c r="B4296" i="73"/>
  <c r="G4294" i="73"/>
  <c r="H4294" i="73" s="1"/>
  <c r="I4294" i="73"/>
  <c r="F4317" i="73" l="1"/>
  <c r="D4318" i="73"/>
  <c r="G4295" i="73"/>
  <c r="H4295" i="73" s="1"/>
  <c r="I4295" i="73"/>
  <c r="C4319" i="73"/>
  <c r="E4318" i="73"/>
  <c r="A4296" i="73"/>
  <c r="B4297" i="73"/>
  <c r="F4318" i="73" l="1"/>
  <c r="D4319" i="73"/>
  <c r="G4296" i="73"/>
  <c r="H4296" i="73" s="1"/>
  <c r="I4296" i="73"/>
  <c r="C4320" i="73"/>
  <c r="E4319" i="73"/>
  <c r="A4297" i="73"/>
  <c r="B4298" i="73"/>
  <c r="F4319" i="73" l="1"/>
  <c r="D4320" i="73"/>
  <c r="G4297" i="73"/>
  <c r="H4297" i="73" s="1"/>
  <c r="I4297" i="73"/>
  <c r="C4321" i="73"/>
  <c r="E4320" i="73"/>
  <c r="A4298" i="73"/>
  <c r="B4299" i="73"/>
  <c r="F4320" i="73" l="1"/>
  <c r="D4321" i="73"/>
  <c r="C4322" i="73"/>
  <c r="E4321" i="73"/>
  <c r="G4298" i="73"/>
  <c r="H4298" i="73" s="1"/>
  <c r="I4298" i="73"/>
  <c r="A4299" i="73"/>
  <c r="B4300" i="73"/>
  <c r="F4321" i="73" l="1"/>
  <c r="D4322" i="73"/>
  <c r="G4299" i="73"/>
  <c r="H4299" i="73" s="1"/>
  <c r="I4299" i="73"/>
  <c r="C4323" i="73"/>
  <c r="E4322" i="73"/>
  <c r="A4300" i="73"/>
  <c r="B4301" i="73"/>
  <c r="F4322" i="73" l="1"/>
  <c r="D4323" i="73"/>
  <c r="G4300" i="73"/>
  <c r="H4300" i="73" s="1"/>
  <c r="I4300" i="73"/>
  <c r="C4324" i="73"/>
  <c r="E4323" i="73"/>
  <c r="A4301" i="73"/>
  <c r="B4302" i="73"/>
  <c r="F4323" i="73" l="1"/>
  <c r="D4324" i="73"/>
  <c r="C4325" i="73"/>
  <c r="E4324" i="73"/>
  <c r="G4301" i="73"/>
  <c r="H4301" i="73" s="1"/>
  <c r="I4301" i="73"/>
  <c r="A4302" i="73"/>
  <c r="B4303" i="73"/>
  <c r="F4324" i="73" l="1"/>
  <c r="D4325" i="73"/>
  <c r="G4302" i="73"/>
  <c r="H4302" i="73" s="1"/>
  <c r="I4302" i="73"/>
  <c r="C4326" i="73"/>
  <c r="E4325" i="73"/>
  <c r="A4303" i="73"/>
  <c r="B4304" i="73"/>
  <c r="F4325" i="73" l="1"/>
  <c r="D4326" i="73"/>
  <c r="C4327" i="73"/>
  <c r="E4326" i="73"/>
  <c r="G4303" i="73"/>
  <c r="H4303" i="73" s="1"/>
  <c r="I4303" i="73"/>
  <c r="A4304" i="73"/>
  <c r="B4305" i="73"/>
  <c r="F4326" i="73" l="1"/>
  <c r="D4327" i="73"/>
  <c r="G4304" i="73"/>
  <c r="H4304" i="73" s="1"/>
  <c r="I4304" i="73"/>
  <c r="C4328" i="73"/>
  <c r="E4327" i="73"/>
  <c r="A4305" i="73"/>
  <c r="B4306" i="73"/>
  <c r="F4327" i="73" l="1"/>
  <c r="D4328" i="73"/>
  <c r="C4329" i="73"/>
  <c r="E4328" i="73"/>
  <c r="G4305" i="73"/>
  <c r="H4305" i="73" s="1"/>
  <c r="I4305" i="73"/>
  <c r="A4306" i="73"/>
  <c r="B4307" i="73"/>
  <c r="F4328" i="73" l="1"/>
  <c r="D4329" i="73"/>
  <c r="G4306" i="73"/>
  <c r="H4306" i="73" s="1"/>
  <c r="I4306" i="73"/>
  <c r="C4330" i="73"/>
  <c r="E4329" i="73"/>
  <c r="A4307" i="73"/>
  <c r="B4308" i="73"/>
  <c r="F4329" i="73" l="1"/>
  <c r="D4330" i="73"/>
  <c r="G4307" i="73"/>
  <c r="H4307" i="73" s="1"/>
  <c r="I4307" i="73"/>
  <c r="C4331" i="73"/>
  <c r="E4330" i="73"/>
  <c r="A4308" i="73"/>
  <c r="B4309" i="73"/>
  <c r="F4330" i="73" l="1"/>
  <c r="D4331" i="73"/>
  <c r="G4308" i="73"/>
  <c r="H4308" i="73" s="1"/>
  <c r="I4308" i="73"/>
  <c r="C4332" i="73"/>
  <c r="E4331" i="73"/>
  <c r="A4309" i="73"/>
  <c r="B4310" i="73"/>
  <c r="F4331" i="73" l="1"/>
  <c r="D4332" i="73"/>
  <c r="G4309" i="73"/>
  <c r="H4309" i="73" s="1"/>
  <c r="I4309" i="73"/>
  <c r="C4333" i="73"/>
  <c r="E4332" i="73"/>
  <c r="A4310" i="73"/>
  <c r="B4311" i="73"/>
  <c r="F4332" i="73" l="1"/>
  <c r="D4333" i="73"/>
  <c r="C4334" i="73"/>
  <c r="E4333" i="73"/>
  <c r="G4310" i="73"/>
  <c r="H4310" i="73" s="1"/>
  <c r="I4310" i="73"/>
  <c r="A4311" i="73"/>
  <c r="B4312" i="73"/>
  <c r="F4333" i="73" l="1"/>
  <c r="D4334" i="73"/>
  <c r="A4312" i="73"/>
  <c r="B4313" i="73"/>
  <c r="G4311" i="73"/>
  <c r="H4311" i="73" s="1"/>
  <c r="I4311" i="73"/>
  <c r="C4335" i="73"/>
  <c r="E4334" i="73"/>
  <c r="F4334" i="73" l="1"/>
  <c r="D4335" i="73"/>
  <c r="C4336" i="73"/>
  <c r="E4335" i="73"/>
  <c r="A4313" i="73"/>
  <c r="B4314" i="73"/>
  <c r="G4312" i="73"/>
  <c r="H4312" i="73" s="1"/>
  <c r="I4312" i="73"/>
  <c r="F4335" i="73" l="1"/>
  <c r="D4336" i="73"/>
  <c r="G4313" i="73"/>
  <c r="H4313" i="73" s="1"/>
  <c r="I4313" i="73"/>
  <c r="C4337" i="73"/>
  <c r="E4336" i="73"/>
  <c r="A4314" i="73"/>
  <c r="B4315" i="73"/>
  <c r="F4336" i="73" l="1"/>
  <c r="D4337" i="73"/>
  <c r="C4338" i="73"/>
  <c r="E4337" i="73"/>
  <c r="G4314" i="73"/>
  <c r="H4314" i="73" s="1"/>
  <c r="I4314" i="73"/>
  <c r="A4315" i="73"/>
  <c r="B4316" i="73"/>
  <c r="F4337" i="73" l="1"/>
  <c r="D4338" i="73"/>
  <c r="A4316" i="73"/>
  <c r="B4317" i="73"/>
  <c r="G4315" i="73"/>
  <c r="H4315" i="73" s="1"/>
  <c r="I4315" i="73"/>
  <c r="C4339" i="73"/>
  <c r="E4338" i="73"/>
  <c r="F4338" i="73" l="1"/>
  <c r="D4339" i="73"/>
  <c r="C4340" i="73"/>
  <c r="E4339" i="73"/>
  <c r="A4317" i="73"/>
  <c r="B4318" i="73"/>
  <c r="G4316" i="73"/>
  <c r="H4316" i="73" s="1"/>
  <c r="I4316" i="73"/>
  <c r="F4339" i="73" l="1"/>
  <c r="D4340" i="73"/>
  <c r="G4317" i="73"/>
  <c r="H4317" i="73" s="1"/>
  <c r="I4317" i="73"/>
  <c r="C4341" i="73"/>
  <c r="E4340" i="73"/>
  <c r="A4318" i="73"/>
  <c r="B4319" i="73"/>
  <c r="F4340" i="73" l="1"/>
  <c r="D4341" i="73"/>
  <c r="G4318" i="73"/>
  <c r="H4318" i="73" s="1"/>
  <c r="I4318" i="73"/>
  <c r="C4342" i="73"/>
  <c r="E4341" i="73"/>
  <c r="A4319" i="73"/>
  <c r="B4320" i="73"/>
  <c r="F4341" i="73" l="1"/>
  <c r="D4342" i="73"/>
  <c r="C4343" i="73"/>
  <c r="E4342" i="73"/>
  <c r="G4319" i="73"/>
  <c r="H4319" i="73" s="1"/>
  <c r="I4319" i="73"/>
  <c r="A4320" i="73"/>
  <c r="B4321" i="73"/>
  <c r="F4342" i="73" l="1"/>
  <c r="D4343" i="73"/>
  <c r="G4320" i="73"/>
  <c r="H4320" i="73" s="1"/>
  <c r="I4320" i="73"/>
  <c r="C4344" i="73"/>
  <c r="E4343" i="73"/>
  <c r="A4321" i="73"/>
  <c r="B4322" i="73"/>
  <c r="F4343" i="73" l="1"/>
  <c r="D4344" i="73"/>
  <c r="G4321" i="73"/>
  <c r="H4321" i="73" s="1"/>
  <c r="I4321" i="73"/>
  <c r="C4345" i="73"/>
  <c r="E4344" i="73"/>
  <c r="A4322" i="73"/>
  <c r="B4323" i="73"/>
  <c r="F4344" i="73" l="1"/>
  <c r="D4345" i="73"/>
  <c r="G4322" i="73"/>
  <c r="H4322" i="73" s="1"/>
  <c r="I4322" i="73"/>
  <c r="C4346" i="73"/>
  <c r="E4345" i="73"/>
  <c r="A4323" i="73"/>
  <c r="B4324" i="73"/>
  <c r="F4345" i="73" l="1"/>
  <c r="D4346" i="73"/>
  <c r="C4347" i="73"/>
  <c r="E4346" i="73"/>
  <c r="G4323" i="73"/>
  <c r="H4323" i="73" s="1"/>
  <c r="I4323" i="73"/>
  <c r="A4324" i="73"/>
  <c r="B4325" i="73"/>
  <c r="F4346" i="73" l="1"/>
  <c r="D4347" i="73"/>
  <c r="A4325" i="73"/>
  <c r="B4326" i="73"/>
  <c r="G4324" i="73"/>
  <c r="H4324" i="73" s="1"/>
  <c r="I4324" i="73"/>
  <c r="C4348" i="73"/>
  <c r="E4347" i="73"/>
  <c r="F4347" i="73" l="1"/>
  <c r="D4348" i="73"/>
  <c r="C4349" i="73"/>
  <c r="E4348" i="73"/>
  <c r="A4326" i="73"/>
  <c r="B4327" i="73"/>
  <c r="G4325" i="73"/>
  <c r="H4325" i="73" s="1"/>
  <c r="I4325" i="73"/>
  <c r="F4348" i="73" l="1"/>
  <c r="D4349" i="73"/>
  <c r="G4326" i="73"/>
  <c r="H4326" i="73" s="1"/>
  <c r="I4326" i="73"/>
  <c r="C4350" i="73"/>
  <c r="E4349" i="73"/>
  <c r="A4327" i="73"/>
  <c r="B4328" i="73"/>
  <c r="F4349" i="73" l="1"/>
  <c r="D4350" i="73"/>
  <c r="G4327" i="73"/>
  <c r="H4327" i="73" s="1"/>
  <c r="I4327" i="73"/>
  <c r="C4351" i="73"/>
  <c r="E4350" i="73"/>
  <c r="A4328" i="73"/>
  <c r="B4329" i="73"/>
  <c r="F4350" i="73" l="1"/>
  <c r="D4351" i="73"/>
  <c r="C4352" i="73"/>
  <c r="E4351" i="73"/>
  <c r="G4328" i="73"/>
  <c r="H4328" i="73" s="1"/>
  <c r="I4328" i="73"/>
  <c r="A4329" i="73"/>
  <c r="B4330" i="73"/>
  <c r="F4351" i="73" l="1"/>
  <c r="D4352" i="73"/>
  <c r="G4329" i="73"/>
  <c r="H4329" i="73" s="1"/>
  <c r="I4329" i="73"/>
  <c r="C4353" i="73"/>
  <c r="E4352" i="73"/>
  <c r="A4330" i="73"/>
  <c r="B4331" i="73"/>
  <c r="F4352" i="73" l="1"/>
  <c r="D4353" i="73"/>
  <c r="G4330" i="73"/>
  <c r="H4330" i="73" s="1"/>
  <c r="I4330" i="73"/>
  <c r="C4354" i="73"/>
  <c r="E4353" i="73"/>
  <c r="A4331" i="73"/>
  <c r="B4332" i="73"/>
  <c r="F4353" i="73" l="1"/>
  <c r="D4354" i="73"/>
  <c r="G4331" i="73"/>
  <c r="H4331" i="73" s="1"/>
  <c r="I4331" i="73"/>
  <c r="C4355" i="73"/>
  <c r="E4354" i="73"/>
  <c r="A4332" i="73"/>
  <c r="B4333" i="73"/>
  <c r="F4354" i="73" l="1"/>
  <c r="D4355" i="73"/>
  <c r="C4356" i="73"/>
  <c r="E4355" i="73"/>
  <c r="G4332" i="73"/>
  <c r="H4332" i="73" s="1"/>
  <c r="I4332" i="73"/>
  <c r="A4333" i="73"/>
  <c r="B4334" i="73"/>
  <c r="F4355" i="73" l="1"/>
  <c r="D4356" i="73"/>
  <c r="A4334" i="73"/>
  <c r="B4335" i="73"/>
  <c r="G4333" i="73"/>
  <c r="H4333" i="73" s="1"/>
  <c r="I4333" i="73"/>
  <c r="C4357" i="73"/>
  <c r="E4356" i="73"/>
  <c r="D4357" i="73" l="1"/>
  <c r="F4356" i="73"/>
  <c r="C4358" i="73"/>
  <c r="E4357" i="73"/>
  <c r="A4335" i="73"/>
  <c r="B4336" i="73"/>
  <c r="G4334" i="73"/>
  <c r="H4334" i="73" s="1"/>
  <c r="I4334" i="73"/>
  <c r="F4357" i="73" l="1"/>
  <c r="D4358" i="73"/>
  <c r="G4335" i="73"/>
  <c r="H4335" i="73" s="1"/>
  <c r="I4335" i="73"/>
  <c r="C4359" i="73"/>
  <c r="E4358" i="73"/>
  <c r="A4336" i="73"/>
  <c r="B4337" i="73"/>
  <c r="F4358" i="73" l="1"/>
  <c r="D4359" i="73"/>
  <c r="C4360" i="73"/>
  <c r="E4359" i="73"/>
  <c r="G4336" i="73"/>
  <c r="H4336" i="73" s="1"/>
  <c r="I4336" i="73"/>
  <c r="A4337" i="73"/>
  <c r="B4338" i="73"/>
  <c r="F4359" i="73" l="1"/>
  <c r="D4360" i="73"/>
  <c r="G4337" i="73"/>
  <c r="H4337" i="73" s="1"/>
  <c r="I4337" i="73"/>
  <c r="C4361" i="73"/>
  <c r="E4360" i="73"/>
  <c r="A4338" i="73"/>
  <c r="B4339" i="73"/>
  <c r="F4360" i="73" l="1"/>
  <c r="D4361" i="73"/>
  <c r="G4338" i="73"/>
  <c r="H4338" i="73" s="1"/>
  <c r="I4338" i="73"/>
  <c r="C4362" i="73"/>
  <c r="E4361" i="73"/>
  <c r="A4339" i="73"/>
  <c r="B4340" i="73"/>
  <c r="F4361" i="73" l="1"/>
  <c r="D4362" i="73"/>
  <c r="G4339" i="73"/>
  <c r="H4339" i="73" s="1"/>
  <c r="I4339" i="73"/>
  <c r="C4363" i="73"/>
  <c r="E4362" i="73"/>
  <c r="A4340" i="73"/>
  <c r="B4341" i="73"/>
  <c r="F4362" i="73" l="1"/>
  <c r="D4363" i="73"/>
  <c r="C4364" i="73"/>
  <c r="E4363" i="73"/>
  <c r="G4340" i="73"/>
  <c r="H4340" i="73" s="1"/>
  <c r="I4340" i="73"/>
  <c r="A4341" i="73"/>
  <c r="B4342" i="73"/>
  <c r="F4363" i="73" l="1"/>
  <c r="D4364" i="73"/>
  <c r="A4342" i="73"/>
  <c r="B4343" i="73"/>
  <c r="G4341" i="73"/>
  <c r="H4341" i="73" s="1"/>
  <c r="I4341" i="73"/>
  <c r="C4365" i="73"/>
  <c r="E4364" i="73"/>
  <c r="F4364" i="73" l="1"/>
  <c r="D4365" i="73"/>
  <c r="C4366" i="73"/>
  <c r="E4365" i="73"/>
  <c r="A4343" i="73"/>
  <c r="B4344" i="73"/>
  <c r="G4342" i="73"/>
  <c r="H4342" i="73" s="1"/>
  <c r="I4342" i="73"/>
  <c r="F4365" i="73" l="1"/>
  <c r="D4366" i="73"/>
  <c r="G4343" i="73"/>
  <c r="H4343" i="73" s="1"/>
  <c r="I4343" i="73"/>
  <c r="C4367" i="73"/>
  <c r="E4366" i="73"/>
  <c r="A4344" i="73"/>
  <c r="B4345" i="73"/>
  <c r="F4366" i="73" l="1"/>
  <c r="D4367" i="73"/>
  <c r="G4344" i="73"/>
  <c r="H4344" i="73" s="1"/>
  <c r="I4344" i="73"/>
  <c r="C4368" i="73"/>
  <c r="E4367" i="73"/>
  <c r="A4345" i="73"/>
  <c r="B4346" i="73"/>
  <c r="F4367" i="73" l="1"/>
  <c r="D4368" i="73"/>
  <c r="C4369" i="73"/>
  <c r="E4368" i="73"/>
  <c r="G4345" i="73"/>
  <c r="H4345" i="73" s="1"/>
  <c r="I4345" i="73"/>
  <c r="A4346" i="73"/>
  <c r="B4347" i="73"/>
  <c r="F4368" i="73" l="1"/>
  <c r="D4369" i="73"/>
  <c r="A4347" i="73"/>
  <c r="B4348" i="73"/>
  <c r="G4346" i="73"/>
  <c r="H4346" i="73" s="1"/>
  <c r="I4346" i="73"/>
  <c r="C4370" i="73"/>
  <c r="E4369" i="73"/>
  <c r="F4369" i="73" l="1"/>
  <c r="D4370" i="73"/>
  <c r="C4371" i="73"/>
  <c r="E4370" i="73"/>
  <c r="A4348" i="73"/>
  <c r="B4349" i="73"/>
  <c r="G4347" i="73"/>
  <c r="H4347" i="73" s="1"/>
  <c r="I4347" i="73"/>
  <c r="F4370" i="73" l="1"/>
  <c r="D4371" i="73"/>
  <c r="G4348" i="73"/>
  <c r="H4348" i="73" s="1"/>
  <c r="I4348" i="73"/>
  <c r="C4372" i="73"/>
  <c r="E4371" i="73"/>
  <c r="A4349" i="73"/>
  <c r="B4350" i="73"/>
  <c r="F4371" i="73" l="1"/>
  <c r="D4372" i="73"/>
  <c r="G4349" i="73"/>
  <c r="H4349" i="73" s="1"/>
  <c r="I4349" i="73"/>
  <c r="C4373" i="73"/>
  <c r="E4372" i="73"/>
  <c r="A4350" i="73"/>
  <c r="B4351" i="73"/>
  <c r="D4373" i="73" l="1"/>
  <c r="F4372" i="73"/>
  <c r="C4374" i="73"/>
  <c r="E4373" i="73"/>
  <c r="G4350" i="73"/>
  <c r="H4350" i="73" s="1"/>
  <c r="I4350" i="73"/>
  <c r="A4351" i="73"/>
  <c r="B4352" i="73"/>
  <c r="F4373" i="73" l="1"/>
  <c r="D4374" i="73"/>
  <c r="A4352" i="73"/>
  <c r="B4353" i="73"/>
  <c r="G4351" i="73"/>
  <c r="H4351" i="73" s="1"/>
  <c r="I4351" i="73"/>
  <c r="C4375" i="73"/>
  <c r="E4374" i="73"/>
  <c r="F4374" i="73" l="1"/>
  <c r="D4375" i="73"/>
  <c r="C4376" i="73"/>
  <c r="E4375" i="73"/>
  <c r="A4353" i="73"/>
  <c r="B4354" i="73"/>
  <c r="G4352" i="73"/>
  <c r="H4352" i="73" s="1"/>
  <c r="I4352" i="73"/>
  <c r="F4375" i="73" l="1"/>
  <c r="D4376" i="73"/>
  <c r="G4353" i="73"/>
  <c r="H4353" i="73" s="1"/>
  <c r="I4353" i="73"/>
  <c r="C4377" i="73"/>
  <c r="E4376" i="73"/>
  <c r="A4354" i="73"/>
  <c r="B4355" i="73"/>
  <c r="F4376" i="73" l="1"/>
  <c r="D4377" i="73"/>
  <c r="G4354" i="73"/>
  <c r="H4354" i="73" s="1"/>
  <c r="I4354" i="73"/>
  <c r="C4378" i="73"/>
  <c r="E4377" i="73"/>
  <c r="A4355" i="73"/>
  <c r="B4356" i="73"/>
  <c r="F4377" i="73" l="1"/>
  <c r="D4378" i="73"/>
  <c r="G4355" i="73"/>
  <c r="H4355" i="73" s="1"/>
  <c r="I4355" i="73"/>
  <c r="C4379" i="73"/>
  <c r="E4378" i="73"/>
  <c r="A4356" i="73"/>
  <c r="B4357" i="73"/>
  <c r="F4378" i="73" l="1"/>
  <c r="D4379" i="73"/>
  <c r="G4356" i="73"/>
  <c r="H4356" i="73" s="1"/>
  <c r="I4356" i="73"/>
  <c r="C4380" i="73"/>
  <c r="E4379" i="73"/>
  <c r="A4357" i="73"/>
  <c r="B4358" i="73"/>
  <c r="F4379" i="73" l="1"/>
  <c r="D4380" i="73"/>
  <c r="G4357" i="73"/>
  <c r="H4357" i="73" s="1"/>
  <c r="I4357" i="73"/>
  <c r="C4381" i="73"/>
  <c r="E4380" i="73"/>
  <c r="A4358" i="73"/>
  <c r="B4359" i="73"/>
  <c r="F4380" i="73" l="1"/>
  <c r="D4381" i="73"/>
  <c r="G4358" i="73"/>
  <c r="H4358" i="73" s="1"/>
  <c r="I4358" i="73"/>
  <c r="C4382" i="73"/>
  <c r="E4381" i="73"/>
  <c r="A4359" i="73"/>
  <c r="B4360" i="73"/>
  <c r="F4381" i="73" l="1"/>
  <c r="D4382" i="73"/>
  <c r="G4359" i="73"/>
  <c r="H4359" i="73" s="1"/>
  <c r="I4359" i="73"/>
  <c r="C4383" i="73"/>
  <c r="E4382" i="73"/>
  <c r="A4360" i="73"/>
  <c r="B4361" i="73"/>
  <c r="F4382" i="73" l="1"/>
  <c r="D4383" i="73"/>
  <c r="G4360" i="73"/>
  <c r="H4360" i="73" s="1"/>
  <c r="I4360" i="73"/>
  <c r="C4384" i="73"/>
  <c r="E4383" i="73"/>
  <c r="A4361" i="73"/>
  <c r="B4362" i="73"/>
  <c r="F4383" i="73" l="1"/>
  <c r="D4384" i="73"/>
  <c r="G4361" i="73"/>
  <c r="H4361" i="73" s="1"/>
  <c r="I4361" i="73"/>
  <c r="C4385" i="73"/>
  <c r="E4384" i="73"/>
  <c r="A4362" i="73"/>
  <c r="B4363" i="73"/>
  <c r="F4384" i="73" l="1"/>
  <c r="D4385" i="73"/>
  <c r="G4362" i="73"/>
  <c r="H4362" i="73" s="1"/>
  <c r="I4362" i="73"/>
  <c r="C4386" i="73"/>
  <c r="E4385" i="73"/>
  <c r="A4363" i="73"/>
  <c r="B4364" i="73"/>
  <c r="F4385" i="73" l="1"/>
  <c r="D4386" i="73"/>
  <c r="C4387" i="73"/>
  <c r="E4386" i="73"/>
  <c r="G4363" i="73"/>
  <c r="H4363" i="73" s="1"/>
  <c r="I4363" i="73"/>
  <c r="A4364" i="73"/>
  <c r="B4365" i="73"/>
  <c r="F4386" i="73" l="1"/>
  <c r="D4387" i="73"/>
  <c r="A4365" i="73"/>
  <c r="B4366" i="73"/>
  <c r="G4364" i="73"/>
  <c r="H4364" i="73" s="1"/>
  <c r="I4364" i="73"/>
  <c r="C4388" i="73"/>
  <c r="E4387" i="73"/>
  <c r="F4387" i="73" l="1"/>
  <c r="D4388" i="73"/>
  <c r="C4389" i="73"/>
  <c r="E4388" i="73"/>
  <c r="A4366" i="73"/>
  <c r="B4367" i="73"/>
  <c r="G4365" i="73"/>
  <c r="H4365" i="73" s="1"/>
  <c r="I4365" i="73"/>
  <c r="F4388" i="73" l="1"/>
  <c r="D4389" i="73"/>
  <c r="G4366" i="73"/>
  <c r="H4366" i="73" s="1"/>
  <c r="I4366" i="73"/>
  <c r="C4390" i="73"/>
  <c r="E4389" i="73"/>
  <c r="A4367" i="73"/>
  <c r="B4368" i="73"/>
  <c r="F4389" i="73" l="1"/>
  <c r="D4390" i="73"/>
  <c r="C4391" i="73"/>
  <c r="E4390" i="73"/>
  <c r="G4367" i="73"/>
  <c r="H4367" i="73" s="1"/>
  <c r="I4367" i="73"/>
  <c r="A4368" i="73"/>
  <c r="B4369" i="73"/>
  <c r="F4390" i="73" l="1"/>
  <c r="D4391" i="73"/>
  <c r="G4368" i="73"/>
  <c r="H4368" i="73" s="1"/>
  <c r="I4368" i="73"/>
  <c r="C4392" i="73"/>
  <c r="E4391" i="73"/>
  <c r="A4369" i="73"/>
  <c r="B4370" i="73"/>
  <c r="F4391" i="73" l="1"/>
  <c r="D4392" i="73"/>
  <c r="G4369" i="73"/>
  <c r="H4369" i="73" s="1"/>
  <c r="I4369" i="73"/>
  <c r="C4393" i="73"/>
  <c r="E4392" i="73"/>
  <c r="A4370" i="73"/>
  <c r="B4371" i="73"/>
  <c r="F4392" i="73" l="1"/>
  <c r="D4393" i="73"/>
  <c r="G4370" i="73"/>
  <c r="H4370" i="73" s="1"/>
  <c r="I4370" i="73"/>
  <c r="C4394" i="73"/>
  <c r="E4393" i="73"/>
  <c r="A4371" i="73"/>
  <c r="B4372" i="73"/>
  <c r="F4393" i="73" l="1"/>
  <c r="D4394" i="73"/>
  <c r="G4371" i="73"/>
  <c r="H4371" i="73" s="1"/>
  <c r="I4371" i="73"/>
  <c r="C4395" i="73"/>
  <c r="E4394" i="73"/>
  <c r="A4372" i="73"/>
  <c r="B4373" i="73"/>
  <c r="F4394" i="73" l="1"/>
  <c r="D4395" i="73"/>
  <c r="C4396" i="73"/>
  <c r="E4395" i="73"/>
  <c r="G4372" i="73"/>
  <c r="H4372" i="73" s="1"/>
  <c r="I4372" i="73"/>
  <c r="A4373" i="73"/>
  <c r="B4374" i="73"/>
  <c r="F4395" i="73" l="1"/>
  <c r="D4396" i="73"/>
  <c r="A4374" i="73"/>
  <c r="B4375" i="73"/>
  <c r="G4373" i="73"/>
  <c r="H4373" i="73" s="1"/>
  <c r="I4373" i="73"/>
  <c r="C4397" i="73"/>
  <c r="E4396" i="73"/>
  <c r="F4396" i="73" l="1"/>
  <c r="D4397" i="73"/>
  <c r="C4398" i="73"/>
  <c r="E4397" i="73"/>
  <c r="A4375" i="73"/>
  <c r="B4376" i="73"/>
  <c r="G4374" i="73"/>
  <c r="H4374" i="73" s="1"/>
  <c r="I4374" i="73"/>
  <c r="F4397" i="73" l="1"/>
  <c r="D4398" i="73"/>
  <c r="G4375" i="73"/>
  <c r="H4375" i="73" s="1"/>
  <c r="I4375" i="73"/>
  <c r="C4399" i="73"/>
  <c r="E4398" i="73"/>
  <c r="A4376" i="73"/>
  <c r="B4377" i="73"/>
  <c r="F4398" i="73" l="1"/>
  <c r="D4399" i="73"/>
  <c r="C4400" i="73"/>
  <c r="E4399" i="73"/>
  <c r="G4376" i="73"/>
  <c r="H4376" i="73" s="1"/>
  <c r="I4376" i="73"/>
  <c r="A4377" i="73"/>
  <c r="B4378" i="73"/>
  <c r="F4399" i="73" l="1"/>
  <c r="D4400" i="73"/>
  <c r="G4377" i="73"/>
  <c r="H4377" i="73" s="1"/>
  <c r="I4377" i="73"/>
  <c r="C4401" i="73"/>
  <c r="E4400" i="73"/>
  <c r="A4378" i="73"/>
  <c r="B4379" i="73"/>
  <c r="F4400" i="73" l="1"/>
  <c r="D4401" i="73"/>
  <c r="G4378" i="73"/>
  <c r="H4378" i="73" s="1"/>
  <c r="I4378" i="73"/>
  <c r="C4402" i="73"/>
  <c r="E4401" i="73"/>
  <c r="A4379" i="73"/>
  <c r="B4380" i="73"/>
  <c r="F4401" i="73" l="1"/>
  <c r="D4402" i="73"/>
  <c r="C4403" i="73"/>
  <c r="E4402" i="73"/>
  <c r="G4379" i="73"/>
  <c r="H4379" i="73" s="1"/>
  <c r="I4379" i="73"/>
  <c r="A4380" i="73"/>
  <c r="B4381" i="73"/>
  <c r="F4402" i="73" l="1"/>
  <c r="D4403" i="73"/>
  <c r="A4381" i="73"/>
  <c r="B4382" i="73"/>
  <c r="G4380" i="73"/>
  <c r="H4380" i="73" s="1"/>
  <c r="I4380" i="73"/>
  <c r="C4404" i="73"/>
  <c r="E4403" i="73"/>
  <c r="F4403" i="73" l="1"/>
  <c r="D4404" i="73"/>
  <c r="C4405" i="73"/>
  <c r="E4404" i="73"/>
  <c r="A4382" i="73"/>
  <c r="B4383" i="73"/>
  <c r="G4381" i="73"/>
  <c r="H4381" i="73" s="1"/>
  <c r="I4381" i="73"/>
  <c r="F4404" i="73" l="1"/>
  <c r="D4405" i="73"/>
  <c r="G4382" i="73"/>
  <c r="H4382" i="73" s="1"/>
  <c r="I4382" i="73"/>
  <c r="C4406" i="73"/>
  <c r="E4405" i="73"/>
  <c r="A4383" i="73"/>
  <c r="B4384" i="73"/>
  <c r="F4405" i="73" l="1"/>
  <c r="D4406" i="73"/>
  <c r="G4383" i="73"/>
  <c r="H4383" i="73" s="1"/>
  <c r="I4383" i="73"/>
  <c r="C4407" i="73"/>
  <c r="E4406" i="73"/>
  <c r="A4384" i="73"/>
  <c r="B4385" i="73"/>
  <c r="F4406" i="73" l="1"/>
  <c r="D4407" i="73"/>
  <c r="G4384" i="73"/>
  <c r="H4384" i="73" s="1"/>
  <c r="I4384" i="73"/>
  <c r="C4408" i="73"/>
  <c r="E4407" i="73"/>
  <c r="A4385" i="73"/>
  <c r="B4386" i="73"/>
  <c r="F4407" i="73" l="1"/>
  <c r="D4408" i="73"/>
  <c r="G4385" i="73"/>
  <c r="H4385" i="73" s="1"/>
  <c r="I4385" i="73"/>
  <c r="C4409" i="73"/>
  <c r="E4408" i="73"/>
  <c r="A4386" i="73"/>
  <c r="B4387" i="73"/>
  <c r="F4408" i="73" l="1"/>
  <c r="D4409" i="73"/>
  <c r="G4386" i="73"/>
  <c r="H4386" i="73" s="1"/>
  <c r="I4386" i="73"/>
  <c r="C4410" i="73"/>
  <c r="E4409" i="73"/>
  <c r="A4387" i="73"/>
  <c r="B4388" i="73"/>
  <c r="F4409" i="73" l="1"/>
  <c r="D4410" i="73"/>
  <c r="C4411" i="73"/>
  <c r="E4410" i="73"/>
  <c r="G4387" i="73"/>
  <c r="H4387" i="73" s="1"/>
  <c r="I4387" i="73"/>
  <c r="A4388" i="73"/>
  <c r="B4389" i="73"/>
  <c r="F4410" i="73" l="1"/>
  <c r="D4411" i="73"/>
  <c r="G4388" i="73"/>
  <c r="H4388" i="73" s="1"/>
  <c r="I4388" i="73"/>
  <c r="C4412" i="73"/>
  <c r="E4411" i="73"/>
  <c r="A4389" i="73"/>
  <c r="B4390" i="73"/>
  <c r="F4411" i="73" l="1"/>
  <c r="D4412" i="73"/>
  <c r="G4389" i="73"/>
  <c r="H4389" i="73" s="1"/>
  <c r="I4389" i="73"/>
  <c r="C4413" i="73"/>
  <c r="E4412" i="73"/>
  <c r="A4390" i="73"/>
  <c r="B4391" i="73"/>
  <c r="F4412" i="73" l="1"/>
  <c r="D4413" i="73"/>
  <c r="C4414" i="73"/>
  <c r="E4413" i="73"/>
  <c r="G4390" i="73"/>
  <c r="H4390" i="73" s="1"/>
  <c r="I4390" i="73"/>
  <c r="A4391" i="73"/>
  <c r="B4392" i="73"/>
  <c r="F4413" i="73" l="1"/>
  <c r="D4414" i="73"/>
  <c r="G4391" i="73"/>
  <c r="H4391" i="73" s="1"/>
  <c r="I4391" i="73"/>
  <c r="C4415" i="73"/>
  <c r="E4414" i="73"/>
  <c r="A4392" i="73"/>
  <c r="B4393" i="73"/>
  <c r="F4414" i="73" l="1"/>
  <c r="D4415" i="73"/>
  <c r="G4392" i="73"/>
  <c r="H4392" i="73" s="1"/>
  <c r="I4392" i="73"/>
  <c r="C4416" i="73"/>
  <c r="E4415" i="73"/>
  <c r="A4393" i="73"/>
  <c r="B4394" i="73"/>
  <c r="F4415" i="73" l="1"/>
  <c r="D4416" i="73"/>
  <c r="C4417" i="73"/>
  <c r="E4416" i="73"/>
  <c r="G4393" i="73"/>
  <c r="H4393" i="73" s="1"/>
  <c r="I4393" i="73"/>
  <c r="A4394" i="73"/>
  <c r="B4395" i="73"/>
  <c r="F4416" i="73" l="1"/>
  <c r="D4417" i="73"/>
  <c r="G4394" i="73"/>
  <c r="H4394" i="73" s="1"/>
  <c r="I4394" i="73"/>
  <c r="C4418" i="73"/>
  <c r="E4417" i="73"/>
  <c r="A4395" i="73"/>
  <c r="B4396" i="73"/>
  <c r="F4417" i="73" l="1"/>
  <c r="D4418" i="73"/>
  <c r="G4395" i="73"/>
  <c r="H4395" i="73" s="1"/>
  <c r="I4395" i="73"/>
  <c r="C4419" i="73"/>
  <c r="E4418" i="73"/>
  <c r="A4396" i="73"/>
  <c r="B4397" i="73"/>
  <c r="F4418" i="73" l="1"/>
  <c r="D4419" i="73"/>
  <c r="G4396" i="73"/>
  <c r="H4396" i="73" s="1"/>
  <c r="I4396" i="73"/>
  <c r="C4420" i="73"/>
  <c r="E4419" i="73"/>
  <c r="A4397" i="73"/>
  <c r="B4398" i="73"/>
  <c r="F4419" i="73" l="1"/>
  <c r="D4420" i="73"/>
  <c r="G4397" i="73"/>
  <c r="H4397" i="73" s="1"/>
  <c r="I4397" i="73"/>
  <c r="C4421" i="73"/>
  <c r="E4420" i="73"/>
  <c r="A4398" i="73"/>
  <c r="B4399" i="73"/>
  <c r="F4420" i="73" l="1"/>
  <c r="D4421" i="73"/>
  <c r="C4422" i="73"/>
  <c r="E4421" i="73"/>
  <c r="G4398" i="73"/>
  <c r="H4398" i="73" s="1"/>
  <c r="I4398" i="73"/>
  <c r="A4399" i="73"/>
  <c r="B4400" i="73"/>
  <c r="F4421" i="73" l="1"/>
  <c r="D4422" i="73"/>
  <c r="A4400" i="73"/>
  <c r="B4401" i="73"/>
  <c r="G4399" i="73"/>
  <c r="H4399" i="73" s="1"/>
  <c r="I4399" i="73"/>
  <c r="C4423" i="73"/>
  <c r="E4422" i="73"/>
  <c r="F4422" i="73" l="1"/>
  <c r="D4423" i="73"/>
  <c r="C4424" i="73"/>
  <c r="E4423" i="73"/>
  <c r="A4401" i="73"/>
  <c r="B4402" i="73"/>
  <c r="G4400" i="73"/>
  <c r="H4400" i="73" s="1"/>
  <c r="I4400" i="73"/>
  <c r="F4423" i="73" l="1"/>
  <c r="D4424" i="73"/>
  <c r="G4401" i="73"/>
  <c r="H4401" i="73" s="1"/>
  <c r="I4401" i="73"/>
  <c r="C4425" i="73"/>
  <c r="E4424" i="73"/>
  <c r="A4402" i="73"/>
  <c r="B4403" i="73"/>
  <c r="F4424" i="73" l="1"/>
  <c r="D4425" i="73"/>
  <c r="G4402" i="73"/>
  <c r="H4402" i="73" s="1"/>
  <c r="I4402" i="73"/>
  <c r="C4426" i="73"/>
  <c r="E4425" i="73"/>
  <c r="A4403" i="73"/>
  <c r="B4404" i="73"/>
  <c r="F4425" i="73" l="1"/>
  <c r="D4426" i="73"/>
  <c r="C4427" i="73"/>
  <c r="E4426" i="73"/>
  <c r="G4403" i="73"/>
  <c r="H4403" i="73" s="1"/>
  <c r="I4403" i="73"/>
  <c r="A4404" i="73"/>
  <c r="B4405" i="73"/>
  <c r="F4426" i="73" l="1"/>
  <c r="D4427" i="73"/>
  <c r="A4405" i="73"/>
  <c r="B4406" i="73"/>
  <c r="G4404" i="73"/>
  <c r="H4404" i="73" s="1"/>
  <c r="I4404" i="73"/>
  <c r="C4428" i="73"/>
  <c r="E4427" i="73"/>
  <c r="F4427" i="73" l="1"/>
  <c r="D4428" i="73"/>
  <c r="C4429" i="73"/>
  <c r="E4428" i="73"/>
  <c r="A4406" i="73"/>
  <c r="B4407" i="73"/>
  <c r="G4405" i="73"/>
  <c r="H4405" i="73" s="1"/>
  <c r="I4405" i="73"/>
  <c r="F4428" i="73" l="1"/>
  <c r="D4429" i="73"/>
  <c r="G4406" i="73"/>
  <c r="H4406" i="73" s="1"/>
  <c r="I4406" i="73"/>
  <c r="C4430" i="73"/>
  <c r="E4429" i="73"/>
  <c r="A4407" i="73"/>
  <c r="B4408" i="73"/>
  <c r="F4429" i="73" l="1"/>
  <c r="D4430" i="73"/>
  <c r="G4407" i="73"/>
  <c r="H4407" i="73" s="1"/>
  <c r="I4407" i="73"/>
  <c r="C4431" i="73"/>
  <c r="E4430" i="73"/>
  <c r="A4408" i="73"/>
  <c r="B4409" i="73"/>
  <c r="F4430" i="73" l="1"/>
  <c r="D4431" i="73"/>
  <c r="G4408" i="73"/>
  <c r="H4408" i="73" s="1"/>
  <c r="I4408" i="73"/>
  <c r="C4432" i="73"/>
  <c r="E4431" i="73"/>
  <c r="A4409" i="73"/>
  <c r="B4410" i="73"/>
  <c r="F4431" i="73" l="1"/>
  <c r="D4432" i="73"/>
  <c r="C4433" i="73"/>
  <c r="E4432" i="73"/>
  <c r="G4409" i="73"/>
  <c r="H4409" i="73" s="1"/>
  <c r="I4409" i="73"/>
  <c r="A4410" i="73"/>
  <c r="B4411" i="73"/>
  <c r="F4432" i="73" l="1"/>
  <c r="D4433" i="73"/>
  <c r="G4410" i="73"/>
  <c r="H4410" i="73" s="1"/>
  <c r="I4410" i="73"/>
  <c r="C4434" i="73"/>
  <c r="E4433" i="73"/>
  <c r="A4411" i="73"/>
  <c r="B4412" i="73"/>
  <c r="F4433" i="73" l="1"/>
  <c r="D4434" i="73"/>
  <c r="G4411" i="73"/>
  <c r="H4411" i="73" s="1"/>
  <c r="I4411" i="73"/>
  <c r="C4435" i="73"/>
  <c r="E4434" i="73"/>
  <c r="A4412" i="73"/>
  <c r="B4413" i="73"/>
  <c r="F4434" i="73" l="1"/>
  <c r="D4435" i="73"/>
  <c r="G4412" i="73"/>
  <c r="H4412" i="73" s="1"/>
  <c r="I4412" i="73"/>
  <c r="C4436" i="73"/>
  <c r="E4435" i="73"/>
  <c r="A4413" i="73"/>
  <c r="B4414" i="73"/>
  <c r="F4435" i="73" l="1"/>
  <c r="D4436" i="73"/>
  <c r="G4413" i="73"/>
  <c r="H4413" i="73" s="1"/>
  <c r="I4413" i="73"/>
  <c r="C4437" i="73"/>
  <c r="E4436" i="73"/>
  <c r="A4414" i="73"/>
  <c r="B4415" i="73"/>
  <c r="F4436" i="73" l="1"/>
  <c r="D4437" i="73"/>
  <c r="C4438" i="73"/>
  <c r="E4437" i="73"/>
  <c r="G4414" i="73"/>
  <c r="H4414" i="73" s="1"/>
  <c r="I4414" i="73"/>
  <c r="A4415" i="73"/>
  <c r="B4416" i="73"/>
  <c r="F4437" i="73" l="1"/>
  <c r="D4438" i="73"/>
  <c r="A4416" i="73"/>
  <c r="B4417" i="73"/>
  <c r="G4415" i="73"/>
  <c r="H4415" i="73" s="1"/>
  <c r="I4415" i="73"/>
  <c r="C4439" i="73"/>
  <c r="E4438" i="73"/>
  <c r="F4438" i="73" l="1"/>
  <c r="D4439" i="73"/>
  <c r="C4440" i="73"/>
  <c r="E4439" i="73"/>
  <c r="A4417" i="73"/>
  <c r="B4418" i="73"/>
  <c r="G4416" i="73"/>
  <c r="H4416" i="73" s="1"/>
  <c r="I4416" i="73"/>
  <c r="F4439" i="73" l="1"/>
  <c r="D4440" i="73"/>
  <c r="G4417" i="73"/>
  <c r="H4417" i="73" s="1"/>
  <c r="I4417" i="73"/>
  <c r="C4441" i="73"/>
  <c r="E4440" i="73"/>
  <c r="A4418" i="73"/>
  <c r="B4419" i="73"/>
  <c r="F4440" i="73" l="1"/>
  <c r="D4441" i="73"/>
  <c r="G4418" i="73"/>
  <c r="H4418" i="73" s="1"/>
  <c r="I4418" i="73"/>
  <c r="C4442" i="73"/>
  <c r="E4441" i="73"/>
  <c r="A4419" i="73"/>
  <c r="B4420" i="73"/>
  <c r="F4441" i="73" l="1"/>
  <c r="D4442" i="73"/>
  <c r="C4443" i="73"/>
  <c r="E4442" i="73"/>
  <c r="G4419" i="73"/>
  <c r="H4419" i="73" s="1"/>
  <c r="I4419" i="73"/>
  <c r="A4420" i="73"/>
  <c r="B4421" i="73"/>
  <c r="F4442" i="73" l="1"/>
  <c r="D4443" i="73"/>
  <c r="G4420" i="73"/>
  <c r="H4420" i="73" s="1"/>
  <c r="I4420" i="73"/>
  <c r="C4444" i="73"/>
  <c r="E4443" i="73"/>
  <c r="A4421" i="73"/>
  <c r="B4422" i="73"/>
  <c r="F4443" i="73" l="1"/>
  <c r="D4444" i="73"/>
  <c r="G4421" i="73"/>
  <c r="H4421" i="73" s="1"/>
  <c r="I4421" i="73"/>
  <c r="C4445" i="73"/>
  <c r="E4444" i="73"/>
  <c r="A4422" i="73"/>
  <c r="B4423" i="73"/>
  <c r="F4444" i="73" l="1"/>
  <c r="D4445" i="73"/>
  <c r="G4422" i="73"/>
  <c r="H4422" i="73" s="1"/>
  <c r="I4422" i="73"/>
  <c r="C4446" i="73"/>
  <c r="E4445" i="73"/>
  <c r="A4423" i="73"/>
  <c r="B4424" i="73"/>
  <c r="F4445" i="73" l="1"/>
  <c r="D4446" i="73"/>
  <c r="G4423" i="73"/>
  <c r="H4423" i="73" s="1"/>
  <c r="I4423" i="73"/>
  <c r="C4447" i="73"/>
  <c r="E4446" i="73"/>
  <c r="A4424" i="73"/>
  <c r="B4425" i="73"/>
  <c r="F4446" i="73" l="1"/>
  <c r="D4447" i="73"/>
  <c r="C4448" i="73"/>
  <c r="E4447" i="73"/>
  <c r="G4424" i="73"/>
  <c r="H4424" i="73" s="1"/>
  <c r="I4424" i="73"/>
  <c r="A4425" i="73"/>
  <c r="B4426" i="73"/>
  <c r="F4447" i="73" l="1"/>
  <c r="D4448" i="73"/>
  <c r="A4426" i="73"/>
  <c r="B4427" i="73"/>
  <c r="G4425" i="73"/>
  <c r="H4425" i="73" s="1"/>
  <c r="I4425" i="73"/>
  <c r="C4449" i="73"/>
  <c r="E4448" i="73"/>
  <c r="F4448" i="73" l="1"/>
  <c r="D4449" i="73"/>
  <c r="A4427" i="73"/>
  <c r="B4428" i="73"/>
  <c r="C4450" i="73"/>
  <c r="E4449" i="73"/>
  <c r="G4426" i="73"/>
  <c r="H4426" i="73" s="1"/>
  <c r="I4426" i="73"/>
  <c r="F4449" i="73" l="1"/>
  <c r="D4450" i="73"/>
  <c r="C4451" i="73"/>
  <c r="E4450" i="73"/>
  <c r="A4428" i="73"/>
  <c r="B4429" i="73"/>
  <c r="G4427" i="73"/>
  <c r="H4427" i="73" s="1"/>
  <c r="I4427" i="73"/>
  <c r="F4450" i="73" l="1"/>
  <c r="D4451" i="73"/>
  <c r="G4428" i="73"/>
  <c r="H4428" i="73" s="1"/>
  <c r="I4428" i="73"/>
  <c r="C4452" i="73"/>
  <c r="E4451" i="73"/>
  <c r="A4429" i="73"/>
  <c r="B4430" i="73"/>
  <c r="F4451" i="73" l="1"/>
  <c r="D4452" i="73"/>
  <c r="C4453" i="73"/>
  <c r="E4452" i="73"/>
  <c r="G4429" i="73"/>
  <c r="H4429" i="73" s="1"/>
  <c r="I4429" i="73"/>
  <c r="A4430" i="73"/>
  <c r="B4431" i="73"/>
  <c r="F4452" i="73" l="1"/>
  <c r="D4453" i="73"/>
  <c r="G4430" i="73"/>
  <c r="H4430" i="73" s="1"/>
  <c r="I4430" i="73"/>
  <c r="C4454" i="73"/>
  <c r="E4453" i="73"/>
  <c r="A4431" i="73"/>
  <c r="B4432" i="73"/>
  <c r="F4453" i="73" l="1"/>
  <c r="D4454" i="73"/>
  <c r="G4431" i="73"/>
  <c r="H4431" i="73" s="1"/>
  <c r="I4431" i="73"/>
  <c r="C4455" i="73"/>
  <c r="E4454" i="73"/>
  <c r="A4432" i="73"/>
  <c r="B4433" i="73"/>
  <c r="F4454" i="73" l="1"/>
  <c r="D4455" i="73"/>
  <c r="C4456" i="73"/>
  <c r="E4455" i="73"/>
  <c r="G4432" i="73"/>
  <c r="H4432" i="73" s="1"/>
  <c r="I4432" i="73"/>
  <c r="A4433" i="73"/>
  <c r="B4434" i="73"/>
  <c r="F4455" i="73" l="1"/>
  <c r="D4456" i="73"/>
  <c r="G4433" i="73"/>
  <c r="H4433" i="73" s="1"/>
  <c r="I4433" i="73"/>
  <c r="C4457" i="73"/>
  <c r="E4456" i="73"/>
  <c r="A4434" i="73"/>
  <c r="B4435" i="73"/>
  <c r="F4456" i="73" l="1"/>
  <c r="D4457" i="73"/>
  <c r="G4434" i="73"/>
  <c r="H4434" i="73" s="1"/>
  <c r="I4434" i="73"/>
  <c r="C4458" i="73"/>
  <c r="E4457" i="73"/>
  <c r="A4435" i="73"/>
  <c r="B4436" i="73"/>
  <c r="F4457" i="73" l="1"/>
  <c r="D4458" i="73"/>
  <c r="C4459" i="73"/>
  <c r="E4458" i="73"/>
  <c r="G4435" i="73"/>
  <c r="H4435" i="73" s="1"/>
  <c r="I4435" i="73"/>
  <c r="A4436" i="73"/>
  <c r="B4437" i="73"/>
  <c r="F4458" i="73" l="1"/>
  <c r="D4459" i="73"/>
  <c r="G4436" i="73"/>
  <c r="H4436" i="73" s="1"/>
  <c r="I4436" i="73"/>
  <c r="C4460" i="73"/>
  <c r="E4459" i="73"/>
  <c r="A4437" i="73"/>
  <c r="B4438" i="73"/>
  <c r="F4459" i="73" l="1"/>
  <c r="D4460" i="73"/>
  <c r="G4437" i="73"/>
  <c r="H4437" i="73" s="1"/>
  <c r="I4437" i="73"/>
  <c r="C4461" i="73"/>
  <c r="E4460" i="73"/>
  <c r="A4438" i="73"/>
  <c r="B4439" i="73"/>
  <c r="F4460" i="73" l="1"/>
  <c r="D4461" i="73"/>
  <c r="G4438" i="73"/>
  <c r="H4438" i="73" s="1"/>
  <c r="I4438" i="73"/>
  <c r="C4462" i="73"/>
  <c r="E4461" i="73"/>
  <c r="A4439" i="73"/>
  <c r="B4440" i="73"/>
  <c r="F4461" i="73" l="1"/>
  <c r="D4462" i="73"/>
  <c r="C4463" i="73"/>
  <c r="E4462" i="73"/>
  <c r="G4439" i="73"/>
  <c r="H4439" i="73" s="1"/>
  <c r="I4439" i="73"/>
  <c r="A4440" i="73"/>
  <c r="B4441" i="73"/>
  <c r="F4462" i="73" l="1"/>
  <c r="D4463" i="73"/>
  <c r="G4440" i="73"/>
  <c r="H4440" i="73" s="1"/>
  <c r="I4440" i="73"/>
  <c r="C4464" i="73"/>
  <c r="E4463" i="73"/>
  <c r="A4441" i="73"/>
  <c r="B4442" i="73"/>
  <c r="F4463" i="73" l="1"/>
  <c r="D4464" i="73"/>
  <c r="C4465" i="73"/>
  <c r="E4464" i="73"/>
  <c r="G4441" i="73"/>
  <c r="H4441" i="73" s="1"/>
  <c r="I4441" i="73"/>
  <c r="A4442" i="73"/>
  <c r="B4443" i="73"/>
  <c r="F4464" i="73" l="1"/>
  <c r="D4465" i="73"/>
  <c r="G4442" i="73"/>
  <c r="H4442" i="73" s="1"/>
  <c r="I4442" i="73"/>
  <c r="C4466" i="73"/>
  <c r="E4465" i="73"/>
  <c r="A4443" i="73"/>
  <c r="B4444" i="73"/>
  <c r="F4465" i="73" l="1"/>
  <c r="D4466" i="73"/>
  <c r="C4467" i="73"/>
  <c r="E4466" i="73"/>
  <c r="G4443" i="73"/>
  <c r="H4443" i="73" s="1"/>
  <c r="I4443" i="73"/>
  <c r="A4444" i="73"/>
  <c r="B4445" i="73"/>
  <c r="F4466" i="73" l="1"/>
  <c r="D4467" i="73"/>
  <c r="G4444" i="73"/>
  <c r="H4444" i="73" s="1"/>
  <c r="I4444" i="73"/>
  <c r="C4468" i="73"/>
  <c r="E4467" i="73"/>
  <c r="A4445" i="73"/>
  <c r="B4446" i="73"/>
  <c r="F4467" i="73" l="1"/>
  <c r="D4468" i="73"/>
  <c r="G4445" i="73"/>
  <c r="H4445" i="73" s="1"/>
  <c r="I4445" i="73"/>
  <c r="C4469" i="73"/>
  <c r="E4468" i="73"/>
  <c r="A4446" i="73"/>
  <c r="B4447" i="73"/>
  <c r="F4468" i="73" l="1"/>
  <c r="D4469" i="73"/>
  <c r="G4446" i="73"/>
  <c r="H4446" i="73" s="1"/>
  <c r="I4446" i="73"/>
  <c r="C4470" i="73"/>
  <c r="E4469" i="73"/>
  <c r="A4447" i="73"/>
  <c r="B4448" i="73"/>
  <c r="F4469" i="73" l="1"/>
  <c r="D4470" i="73"/>
  <c r="G4447" i="73"/>
  <c r="H4447" i="73" s="1"/>
  <c r="I4447" i="73"/>
  <c r="C4471" i="73"/>
  <c r="E4470" i="73"/>
  <c r="A4448" i="73"/>
  <c r="B4449" i="73"/>
  <c r="F4470" i="73" l="1"/>
  <c r="D4471" i="73"/>
  <c r="G4448" i="73"/>
  <c r="H4448" i="73" s="1"/>
  <c r="I4448" i="73"/>
  <c r="C4472" i="73"/>
  <c r="E4471" i="73"/>
  <c r="A4449" i="73"/>
  <c r="B4450" i="73"/>
  <c r="F4471" i="73" l="1"/>
  <c r="D4472" i="73"/>
  <c r="C4473" i="73"/>
  <c r="E4472" i="73"/>
  <c r="G4449" i="73"/>
  <c r="H4449" i="73" s="1"/>
  <c r="I4449" i="73"/>
  <c r="A4450" i="73"/>
  <c r="B4451" i="73"/>
  <c r="F4472" i="73" l="1"/>
  <c r="D4473" i="73"/>
  <c r="A4451" i="73"/>
  <c r="B4452" i="73"/>
  <c r="G4450" i="73"/>
  <c r="H4450" i="73" s="1"/>
  <c r="I4450" i="73"/>
  <c r="C4474" i="73"/>
  <c r="E4473" i="73"/>
  <c r="F4473" i="73" l="1"/>
  <c r="D4474" i="73"/>
  <c r="C4475" i="73"/>
  <c r="E4474" i="73"/>
  <c r="A4452" i="73"/>
  <c r="B4453" i="73"/>
  <c r="G4451" i="73"/>
  <c r="H4451" i="73" s="1"/>
  <c r="I4451" i="73"/>
  <c r="F4474" i="73" l="1"/>
  <c r="D4475" i="73"/>
  <c r="G4452" i="73"/>
  <c r="H4452" i="73" s="1"/>
  <c r="I4452" i="73"/>
  <c r="C4476" i="73"/>
  <c r="E4475" i="73"/>
  <c r="A4453" i="73"/>
  <c r="B4454" i="73"/>
  <c r="F4475" i="73" l="1"/>
  <c r="D4476" i="73"/>
  <c r="G4453" i="73"/>
  <c r="H4453" i="73" s="1"/>
  <c r="I4453" i="73"/>
  <c r="C4477" i="73"/>
  <c r="E4476" i="73"/>
  <c r="A4454" i="73"/>
  <c r="B4455" i="73"/>
  <c r="F4476" i="73" l="1"/>
  <c r="D4477" i="73"/>
  <c r="G4454" i="73"/>
  <c r="H4454" i="73" s="1"/>
  <c r="I4454" i="73"/>
  <c r="C4478" i="73"/>
  <c r="E4477" i="73"/>
  <c r="A4455" i="73"/>
  <c r="B4456" i="73"/>
  <c r="F4477" i="73" l="1"/>
  <c r="D4478" i="73"/>
  <c r="C4479" i="73"/>
  <c r="E4478" i="73"/>
  <c r="G4455" i="73"/>
  <c r="H4455" i="73" s="1"/>
  <c r="I4455" i="73"/>
  <c r="A4456" i="73"/>
  <c r="B4457" i="73"/>
  <c r="F4478" i="73" l="1"/>
  <c r="D4479" i="73"/>
  <c r="G4456" i="73"/>
  <c r="H4456" i="73" s="1"/>
  <c r="I4456" i="73"/>
  <c r="C4480" i="73"/>
  <c r="E4479" i="73"/>
  <c r="A4457" i="73"/>
  <c r="B4458" i="73"/>
  <c r="F4479" i="73" l="1"/>
  <c r="D4480" i="73"/>
  <c r="C4481" i="73"/>
  <c r="E4480" i="73"/>
  <c r="G4457" i="73"/>
  <c r="H4457" i="73" s="1"/>
  <c r="I4457" i="73"/>
  <c r="A4458" i="73"/>
  <c r="B4459" i="73"/>
  <c r="F4480" i="73" l="1"/>
  <c r="D4481" i="73"/>
  <c r="G4458" i="73"/>
  <c r="H4458" i="73" s="1"/>
  <c r="I4458" i="73"/>
  <c r="C4482" i="73"/>
  <c r="E4481" i="73"/>
  <c r="A4459" i="73"/>
  <c r="B4460" i="73"/>
  <c r="F4481" i="73" l="1"/>
  <c r="D4482" i="73"/>
  <c r="C4483" i="73"/>
  <c r="E4482" i="73"/>
  <c r="G4459" i="73"/>
  <c r="H4459" i="73" s="1"/>
  <c r="I4459" i="73"/>
  <c r="A4460" i="73"/>
  <c r="B4461" i="73"/>
  <c r="F4482" i="73" l="1"/>
  <c r="D4483" i="73"/>
  <c r="A4461" i="73"/>
  <c r="B4462" i="73"/>
  <c r="G4460" i="73"/>
  <c r="H4460" i="73" s="1"/>
  <c r="I4460" i="73"/>
  <c r="C4484" i="73"/>
  <c r="E4483" i="73"/>
  <c r="F4483" i="73" l="1"/>
  <c r="D4484" i="73"/>
  <c r="C4485" i="73"/>
  <c r="E4484" i="73"/>
  <c r="A4462" i="73"/>
  <c r="B4463" i="73"/>
  <c r="G4461" i="73"/>
  <c r="H4461" i="73" s="1"/>
  <c r="I4461" i="73"/>
  <c r="F4484" i="73" l="1"/>
  <c r="D4485" i="73"/>
  <c r="G4462" i="73"/>
  <c r="H4462" i="73" s="1"/>
  <c r="I4462" i="73"/>
  <c r="C4486" i="73"/>
  <c r="E4485" i="73"/>
  <c r="A4463" i="73"/>
  <c r="B4464" i="73"/>
  <c r="F4485" i="73" l="1"/>
  <c r="D4486" i="73"/>
  <c r="C4487" i="73"/>
  <c r="E4486" i="73"/>
  <c r="G4463" i="73"/>
  <c r="H4463" i="73" s="1"/>
  <c r="I4463" i="73"/>
  <c r="A4464" i="73"/>
  <c r="B4465" i="73"/>
  <c r="F4486" i="73" l="1"/>
  <c r="D4487" i="73"/>
  <c r="A4465" i="73"/>
  <c r="B4466" i="73"/>
  <c r="G4464" i="73"/>
  <c r="H4464" i="73" s="1"/>
  <c r="I4464" i="73"/>
  <c r="C4488" i="73"/>
  <c r="E4487" i="73"/>
  <c r="F4487" i="73" l="1"/>
  <c r="D4488" i="73"/>
  <c r="C4489" i="73"/>
  <c r="E4488" i="73"/>
  <c r="A4466" i="73"/>
  <c r="B4467" i="73"/>
  <c r="G4465" i="73"/>
  <c r="H4465" i="73" s="1"/>
  <c r="I4465" i="73"/>
  <c r="F4488" i="73" l="1"/>
  <c r="D4489" i="73"/>
  <c r="G4466" i="73"/>
  <c r="H4466" i="73" s="1"/>
  <c r="I4466" i="73"/>
  <c r="C4490" i="73"/>
  <c r="E4489" i="73"/>
  <c r="A4467" i="73"/>
  <c r="B4468" i="73"/>
  <c r="F4489" i="73" l="1"/>
  <c r="D4490" i="73"/>
  <c r="C4491" i="73"/>
  <c r="E4490" i="73"/>
  <c r="G4467" i="73"/>
  <c r="H4467" i="73" s="1"/>
  <c r="I4467" i="73"/>
  <c r="A4468" i="73"/>
  <c r="B4469" i="73"/>
  <c r="F4490" i="73" l="1"/>
  <c r="D4491" i="73"/>
  <c r="G4468" i="73"/>
  <c r="H4468" i="73" s="1"/>
  <c r="I4468" i="73"/>
  <c r="C4492" i="73"/>
  <c r="E4491" i="73"/>
  <c r="A4469" i="73"/>
  <c r="B4470" i="73"/>
  <c r="F4491" i="73" l="1"/>
  <c r="D4492" i="73"/>
  <c r="G4469" i="73"/>
  <c r="H4469" i="73" s="1"/>
  <c r="I4469" i="73"/>
  <c r="C4493" i="73"/>
  <c r="E4492" i="73"/>
  <c r="A4470" i="73"/>
  <c r="B4471" i="73"/>
  <c r="F4492" i="73" l="1"/>
  <c r="D4493" i="73"/>
  <c r="G4470" i="73"/>
  <c r="H4470" i="73" s="1"/>
  <c r="I4470" i="73"/>
  <c r="C4494" i="73"/>
  <c r="E4493" i="73"/>
  <c r="A4471" i="73"/>
  <c r="B4472" i="73"/>
  <c r="F4493" i="73" l="1"/>
  <c r="D4494" i="73"/>
  <c r="C4495" i="73"/>
  <c r="E4494" i="73"/>
  <c r="G4471" i="73"/>
  <c r="H4471" i="73" s="1"/>
  <c r="I4471" i="73"/>
  <c r="A4472" i="73"/>
  <c r="B4473" i="73"/>
  <c r="F4494" i="73" l="1"/>
  <c r="D4495" i="73"/>
  <c r="G4472" i="73"/>
  <c r="H4472" i="73" s="1"/>
  <c r="I4472" i="73"/>
  <c r="C4496" i="73"/>
  <c r="E4495" i="73"/>
  <c r="A4473" i="73"/>
  <c r="B4474" i="73"/>
  <c r="F4495" i="73" l="1"/>
  <c r="D4496" i="73"/>
  <c r="G4473" i="73"/>
  <c r="H4473" i="73" s="1"/>
  <c r="I4473" i="73"/>
  <c r="C4497" i="73"/>
  <c r="E4496" i="73"/>
  <c r="A4474" i="73"/>
  <c r="B4475" i="73"/>
  <c r="F4496" i="73" l="1"/>
  <c r="D4497" i="73"/>
  <c r="G4474" i="73"/>
  <c r="H4474" i="73" s="1"/>
  <c r="I4474" i="73"/>
  <c r="C4498" i="73"/>
  <c r="E4497" i="73"/>
  <c r="A4475" i="73"/>
  <c r="B4476" i="73"/>
  <c r="F4497" i="73" l="1"/>
  <c r="D4498" i="73"/>
  <c r="C4499" i="73"/>
  <c r="E4498" i="73"/>
  <c r="G4475" i="73"/>
  <c r="H4475" i="73" s="1"/>
  <c r="I4475" i="73"/>
  <c r="A4476" i="73"/>
  <c r="B4477" i="73"/>
  <c r="F4498" i="73" l="1"/>
  <c r="D4499" i="73"/>
  <c r="A4477" i="73"/>
  <c r="B4478" i="73"/>
  <c r="G4476" i="73"/>
  <c r="H4476" i="73" s="1"/>
  <c r="I4476" i="73"/>
  <c r="C4500" i="73"/>
  <c r="E4499" i="73"/>
  <c r="F4499" i="73" l="1"/>
  <c r="D4500" i="73"/>
  <c r="C4501" i="73"/>
  <c r="E4500" i="73"/>
  <c r="A4478" i="73"/>
  <c r="B4479" i="73"/>
  <c r="G4477" i="73"/>
  <c r="H4477" i="73" s="1"/>
  <c r="I4477" i="73"/>
  <c r="F4500" i="73" l="1"/>
  <c r="D4501" i="73"/>
  <c r="G4478" i="73"/>
  <c r="H4478" i="73" s="1"/>
  <c r="I4478" i="73"/>
  <c r="C4502" i="73"/>
  <c r="E4501" i="73"/>
  <c r="A4479" i="73"/>
  <c r="B4480" i="73"/>
  <c r="F4501" i="73" l="1"/>
  <c r="D4502" i="73"/>
  <c r="G4479" i="73"/>
  <c r="H4479" i="73" s="1"/>
  <c r="I4479" i="73"/>
  <c r="C4503" i="73"/>
  <c r="E4502" i="73"/>
  <c r="A4480" i="73"/>
  <c r="B4481" i="73"/>
  <c r="F4502" i="73" l="1"/>
  <c r="D4503" i="73"/>
  <c r="C4504" i="73"/>
  <c r="E4503" i="73"/>
  <c r="G4480" i="73"/>
  <c r="H4480" i="73" s="1"/>
  <c r="I4480" i="73"/>
  <c r="A4481" i="73"/>
  <c r="B4482" i="73"/>
  <c r="F4503" i="73" l="1"/>
  <c r="D4504" i="73"/>
  <c r="A4482" i="73"/>
  <c r="B4483" i="73"/>
  <c r="G4481" i="73"/>
  <c r="H4481" i="73" s="1"/>
  <c r="I4481" i="73"/>
  <c r="C4505" i="73"/>
  <c r="E4504" i="73"/>
  <c r="F4504" i="73" l="1"/>
  <c r="D4505" i="73"/>
  <c r="C4506" i="73"/>
  <c r="E4505" i="73"/>
  <c r="A4483" i="73"/>
  <c r="B4484" i="73"/>
  <c r="G4482" i="73"/>
  <c r="H4482" i="73" s="1"/>
  <c r="I4482" i="73"/>
  <c r="F4505" i="73" l="1"/>
  <c r="D4506" i="73"/>
  <c r="G4483" i="73"/>
  <c r="H4483" i="73" s="1"/>
  <c r="I4483" i="73"/>
  <c r="C4507" i="73"/>
  <c r="E4506" i="73"/>
  <c r="A4484" i="73"/>
  <c r="B4485" i="73"/>
  <c r="F4506" i="73" l="1"/>
  <c r="D4507" i="73"/>
  <c r="C4508" i="73"/>
  <c r="E4507" i="73"/>
  <c r="G4484" i="73"/>
  <c r="H4484" i="73" s="1"/>
  <c r="I4484" i="73"/>
  <c r="A4485" i="73"/>
  <c r="B4486" i="73"/>
  <c r="F4507" i="73" l="1"/>
  <c r="D4508" i="73"/>
  <c r="A4486" i="73"/>
  <c r="B4487" i="73"/>
  <c r="G4485" i="73"/>
  <c r="H4485" i="73" s="1"/>
  <c r="I4485" i="73"/>
  <c r="C4509" i="73"/>
  <c r="E4508" i="73"/>
  <c r="F4508" i="73" l="1"/>
  <c r="D4509" i="73"/>
  <c r="A4487" i="73"/>
  <c r="B4488" i="73"/>
  <c r="C4510" i="73"/>
  <c r="E4509" i="73"/>
  <c r="G4486" i="73"/>
  <c r="H4486" i="73" s="1"/>
  <c r="I4486" i="73"/>
  <c r="F4509" i="73" l="1"/>
  <c r="D4510" i="73"/>
  <c r="C4511" i="73"/>
  <c r="E4510" i="73"/>
  <c r="A4488" i="73"/>
  <c r="B4489" i="73"/>
  <c r="G4487" i="73"/>
  <c r="H4487" i="73" s="1"/>
  <c r="I4487" i="73"/>
  <c r="F4510" i="73" l="1"/>
  <c r="D4511" i="73"/>
  <c r="G4488" i="73"/>
  <c r="H4488" i="73" s="1"/>
  <c r="I4488" i="73"/>
  <c r="C4512" i="73"/>
  <c r="E4511" i="73"/>
  <c r="A4489" i="73"/>
  <c r="B4490" i="73"/>
  <c r="F4511" i="73" l="1"/>
  <c r="D4512" i="73"/>
  <c r="G4489" i="73"/>
  <c r="H4489" i="73" s="1"/>
  <c r="I4489" i="73"/>
  <c r="C4513" i="73"/>
  <c r="E4512" i="73"/>
  <c r="A4490" i="73"/>
  <c r="B4491" i="73"/>
  <c r="F4512" i="73" l="1"/>
  <c r="D4513" i="73"/>
  <c r="C4514" i="73"/>
  <c r="E4513" i="73"/>
  <c r="G4490" i="73"/>
  <c r="H4490" i="73" s="1"/>
  <c r="I4490" i="73"/>
  <c r="A4491" i="73"/>
  <c r="B4492" i="73"/>
  <c r="F4513" i="73" l="1"/>
  <c r="D4514" i="73"/>
  <c r="A4492" i="73"/>
  <c r="B4493" i="73"/>
  <c r="G4491" i="73"/>
  <c r="H4491" i="73" s="1"/>
  <c r="I4491" i="73"/>
  <c r="C4515" i="73"/>
  <c r="E4514" i="73"/>
  <c r="F4514" i="73" l="1"/>
  <c r="D4515" i="73"/>
  <c r="C4516" i="73"/>
  <c r="E4515" i="73"/>
  <c r="A4493" i="73"/>
  <c r="B4494" i="73"/>
  <c r="G4492" i="73"/>
  <c r="H4492" i="73" s="1"/>
  <c r="I4492" i="73"/>
  <c r="F4515" i="73" l="1"/>
  <c r="D4516" i="73"/>
  <c r="G4493" i="73"/>
  <c r="H4493" i="73" s="1"/>
  <c r="I4493" i="73"/>
  <c r="C4517" i="73"/>
  <c r="E4516" i="73"/>
  <c r="A4494" i="73"/>
  <c r="B4495" i="73"/>
  <c r="F4516" i="73" l="1"/>
  <c r="D4517" i="73"/>
  <c r="G4494" i="73"/>
  <c r="H4494" i="73" s="1"/>
  <c r="I4494" i="73"/>
  <c r="C4518" i="73"/>
  <c r="E4517" i="73"/>
  <c r="A4495" i="73"/>
  <c r="B4496" i="73"/>
  <c r="F4517" i="73" l="1"/>
  <c r="D4518" i="73"/>
  <c r="G4495" i="73"/>
  <c r="H4495" i="73" s="1"/>
  <c r="I4495" i="73"/>
  <c r="C4519" i="73"/>
  <c r="E4518" i="73"/>
  <c r="A4496" i="73"/>
  <c r="B4497" i="73"/>
  <c r="F4518" i="73" l="1"/>
  <c r="D4519" i="73"/>
  <c r="C4520" i="73"/>
  <c r="E4519" i="73"/>
  <c r="G4496" i="73"/>
  <c r="H4496" i="73" s="1"/>
  <c r="I4496" i="73"/>
  <c r="A4497" i="73"/>
  <c r="B4498" i="73"/>
  <c r="F4519" i="73" l="1"/>
  <c r="D4520" i="73"/>
  <c r="A4498" i="73"/>
  <c r="B4499" i="73"/>
  <c r="G4497" i="73"/>
  <c r="H4497" i="73" s="1"/>
  <c r="I4497" i="73"/>
  <c r="C4521" i="73"/>
  <c r="E4520" i="73"/>
  <c r="F4520" i="73" l="1"/>
  <c r="D4521" i="73"/>
  <c r="C4522" i="73"/>
  <c r="E4521" i="73"/>
  <c r="A4499" i="73"/>
  <c r="B4500" i="73"/>
  <c r="G4498" i="73"/>
  <c r="H4498" i="73" s="1"/>
  <c r="I4498" i="73"/>
  <c r="F4521" i="73" l="1"/>
  <c r="D4522" i="73"/>
  <c r="G4499" i="73"/>
  <c r="H4499" i="73" s="1"/>
  <c r="I4499" i="73"/>
  <c r="C4523" i="73"/>
  <c r="E4522" i="73"/>
  <c r="A4500" i="73"/>
  <c r="B4501" i="73"/>
  <c r="F4522" i="73" l="1"/>
  <c r="D4523" i="73"/>
  <c r="G4500" i="73"/>
  <c r="H4500" i="73" s="1"/>
  <c r="I4500" i="73"/>
  <c r="C4524" i="73"/>
  <c r="E4523" i="73"/>
  <c r="A4501" i="73"/>
  <c r="B4502" i="73"/>
  <c r="F4523" i="73" l="1"/>
  <c r="D4524" i="73"/>
  <c r="C4525" i="73"/>
  <c r="E4524" i="73"/>
  <c r="G4501" i="73"/>
  <c r="H4501" i="73" s="1"/>
  <c r="I4501" i="73"/>
  <c r="A4502" i="73"/>
  <c r="B4503" i="73"/>
  <c r="F4524" i="73" l="1"/>
  <c r="D4525" i="73"/>
  <c r="A4503" i="73"/>
  <c r="B4504" i="73"/>
  <c r="G4502" i="73"/>
  <c r="H4502" i="73" s="1"/>
  <c r="I4502" i="73"/>
  <c r="C4526" i="73"/>
  <c r="E4525" i="73"/>
  <c r="F4525" i="73" l="1"/>
  <c r="D4526" i="73"/>
  <c r="C4527" i="73"/>
  <c r="E4526" i="73"/>
  <c r="A4504" i="73"/>
  <c r="B4505" i="73"/>
  <c r="G4503" i="73"/>
  <c r="H4503" i="73" s="1"/>
  <c r="I4503" i="73"/>
  <c r="F4526" i="73" l="1"/>
  <c r="D4527" i="73"/>
  <c r="C4528" i="73"/>
  <c r="E4527" i="73"/>
  <c r="G4504" i="73"/>
  <c r="H4504" i="73" s="1"/>
  <c r="I4504" i="73"/>
  <c r="A4505" i="73"/>
  <c r="B4506" i="73"/>
  <c r="F4527" i="73" l="1"/>
  <c r="D4528" i="73"/>
  <c r="A4506" i="73"/>
  <c r="B4507" i="73"/>
  <c r="G4505" i="73"/>
  <c r="H4505" i="73" s="1"/>
  <c r="I4505" i="73"/>
  <c r="C4529" i="73"/>
  <c r="E4528" i="73"/>
  <c r="F4528" i="73" l="1"/>
  <c r="D4529" i="73"/>
  <c r="C4530" i="73"/>
  <c r="E4529" i="73"/>
  <c r="A4507" i="73"/>
  <c r="B4508" i="73"/>
  <c r="G4506" i="73"/>
  <c r="H4506" i="73" s="1"/>
  <c r="I4506" i="73"/>
  <c r="F4529" i="73" l="1"/>
  <c r="D4530" i="73"/>
  <c r="G4507" i="73"/>
  <c r="H4507" i="73" s="1"/>
  <c r="I4507" i="73"/>
  <c r="C4531" i="73"/>
  <c r="E4530" i="73"/>
  <c r="A4508" i="73"/>
  <c r="B4509" i="73"/>
  <c r="F4530" i="73" l="1"/>
  <c r="D4531" i="73"/>
  <c r="G4508" i="73"/>
  <c r="H4508" i="73" s="1"/>
  <c r="I4508" i="73"/>
  <c r="C4532" i="73"/>
  <c r="E4531" i="73"/>
  <c r="A4509" i="73"/>
  <c r="B4510" i="73"/>
  <c r="F4531" i="73" l="1"/>
  <c r="D4532" i="73"/>
  <c r="C4533" i="73"/>
  <c r="E4532" i="73"/>
  <c r="G4509" i="73"/>
  <c r="H4509" i="73" s="1"/>
  <c r="I4509" i="73"/>
  <c r="A4510" i="73"/>
  <c r="B4511" i="73"/>
  <c r="F4532" i="73" l="1"/>
  <c r="D4533" i="73"/>
  <c r="A4511" i="73"/>
  <c r="B4512" i="73"/>
  <c r="G4510" i="73"/>
  <c r="H4510" i="73" s="1"/>
  <c r="I4510" i="73"/>
  <c r="C4534" i="73"/>
  <c r="E4533" i="73"/>
  <c r="F4533" i="73" l="1"/>
  <c r="D4534" i="73"/>
  <c r="C4535" i="73"/>
  <c r="E4534" i="73"/>
  <c r="A4512" i="73"/>
  <c r="B4513" i="73"/>
  <c r="G4511" i="73"/>
  <c r="H4511" i="73" s="1"/>
  <c r="I4511" i="73"/>
  <c r="F4534" i="73" l="1"/>
  <c r="D4535" i="73"/>
  <c r="G4512" i="73"/>
  <c r="H4512" i="73" s="1"/>
  <c r="I4512" i="73"/>
  <c r="C4536" i="73"/>
  <c r="E4535" i="73"/>
  <c r="A4513" i="73"/>
  <c r="B4514" i="73"/>
  <c r="F4535" i="73" l="1"/>
  <c r="D4536" i="73"/>
  <c r="G4513" i="73"/>
  <c r="H4513" i="73" s="1"/>
  <c r="I4513" i="73"/>
  <c r="C4537" i="73"/>
  <c r="E4536" i="73"/>
  <c r="A4514" i="73"/>
  <c r="B4515" i="73"/>
  <c r="F4536" i="73" l="1"/>
  <c r="D4537" i="73"/>
  <c r="G4514" i="73"/>
  <c r="H4514" i="73" s="1"/>
  <c r="I4514" i="73"/>
  <c r="C4538" i="73"/>
  <c r="E4537" i="73"/>
  <c r="A4515" i="73"/>
  <c r="B4516" i="73"/>
  <c r="F4537" i="73" l="1"/>
  <c r="D4538" i="73"/>
  <c r="C4539" i="73"/>
  <c r="E4538" i="73"/>
  <c r="G4515" i="73"/>
  <c r="H4515" i="73" s="1"/>
  <c r="I4515" i="73"/>
  <c r="A4516" i="73"/>
  <c r="B4517" i="73"/>
  <c r="F4538" i="73" l="1"/>
  <c r="D4539" i="73"/>
  <c r="A4517" i="73"/>
  <c r="B4518" i="73"/>
  <c r="G4516" i="73"/>
  <c r="H4516" i="73" s="1"/>
  <c r="I4516" i="73"/>
  <c r="C4540" i="73"/>
  <c r="E4539" i="73"/>
  <c r="F4539" i="73" l="1"/>
  <c r="D4540" i="73"/>
  <c r="C4541" i="73"/>
  <c r="E4540" i="73"/>
  <c r="A4518" i="73"/>
  <c r="B4519" i="73"/>
  <c r="G4517" i="73"/>
  <c r="H4517" i="73" s="1"/>
  <c r="I4517" i="73"/>
  <c r="F4540" i="73" l="1"/>
  <c r="D4541" i="73"/>
  <c r="G4518" i="73"/>
  <c r="H4518" i="73" s="1"/>
  <c r="I4518" i="73"/>
  <c r="C4542" i="73"/>
  <c r="E4541" i="73"/>
  <c r="A4519" i="73"/>
  <c r="B4520" i="73"/>
  <c r="F4541" i="73" l="1"/>
  <c r="D4542" i="73"/>
  <c r="G4519" i="73"/>
  <c r="H4519" i="73" s="1"/>
  <c r="I4519" i="73"/>
  <c r="C4543" i="73"/>
  <c r="E4542" i="73"/>
  <c r="A4520" i="73"/>
  <c r="B4521" i="73"/>
  <c r="F4542" i="73" l="1"/>
  <c r="D4543" i="73"/>
  <c r="G4520" i="73"/>
  <c r="H4520" i="73" s="1"/>
  <c r="I4520" i="73"/>
  <c r="C4544" i="73"/>
  <c r="E4543" i="73"/>
  <c r="A4521" i="73"/>
  <c r="B4522" i="73"/>
  <c r="F4543" i="73" l="1"/>
  <c r="D4544" i="73"/>
  <c r="C4545" i="73"/>
  <c r="E4544" i="73"/>
  <c r="G4521" i="73"/>
  <c r="H4521" i="73" s="1"/>
  <c r="I4521" i="73"/>
  <c r="A4522" i="73"/>
  <c r="B4523" i="73"/>
  <c r="F4544" i="73" l="1"/>
  <c r="D4545" i="73"/>
  <c r="A4523" i="73"/>
  <c r="B4524" i="73"/>
  <c r="G4522" i="73"/>
  <c r="H4522" i="73" s="1"/>
  <c r="I4522" i="73"/>
  <c r="C4546" i="73"/>
  <c r="E4545" i="73"/>
  <c r="F4545" i="73" l="1"/>
  <c r="D4546" i="73"/>
  <c r="C4547" i="73"/>
  <c r="E4546" i="73"/>
  <c r="A4524" i="73"/>
  <c r="B4525" i="73"/>
  <c r="G4523" i="73"/>
  <c r="H4523" i="73" s="1"/>
  <c r="I4523" i="73"/>
  <c r="F4546" i="73" l="1"/>
  <c r="D4547" i="73"/>
  <c r="G4524" i="73"/>
  <c r="H4524" i="73" s="1"/>
  <c r="I4524" i="73"/>
  <c r="C4548" i="73"/>
  <c r="E4547" i="73"/>
  <c r="A4525" i="73"/>
  <c r="B4526" i="73"/>
  <c r="F4547" i="73" l="1"/>
  <c r="D4548" i="73"/>
  <c r="G4525" i="73"/>
  <c r="H4525" i="73" s="1"/>
  <c r="I4525" i="73"/>
  <c r="C4549" i="73"/>
  <c r="E4548" i="73"/>
  <c r="A4526" i="73"/>
  <c r="B4527" i="73"/>
  <c r="F4548" i="73" l="1"/>
  <c r="D4549" i="73"/>
  <c r="G4526" i="73"/>
  <c r="H4526" i="73" s="1"/>
  <c r="I4526" i="73"/>
  <c r="C4550" i="73"/>
  <c r="E4549" i="73"/>
  <c r="A4527" i="73"/>
  <c r="B4528" i="73"/>
  <c r="F4549" i="73" l="1"/>
  <c r="D4550" i="73"/>
  <c r="C4551" i="73"/>
  <c r="E4550" i="73"/>
  <c r="G4527" i="73"/>
  <c r="H4527" i="73" s="1"/>
  <c r="I4527" i="73"/>
  <c r="A4528" i="73"/>
  <c r="B4529" i="73"/>
  <c r="F4550" i="73" l="1"/>
  <c r="D4551" i="73"/>
  <c r="G4528" i="73"/>
  <c r="H4528" i="73" s="1"/>
  <c r="I4528" i="73"/>
  <c r="C4552" i="73"/>
  <c r="E4551" i="73"/>
  <c r="A4529" i="73"/>
  <c r="B4530" i="73"/>
  <c r="F4551" i="73" l="1"/>
  <c r="D4552" i="73"/>
  <c r="G4529" i="73"/>
  <c r="H4529" i="73" s="1"/>
  <c r="I4529" i="73"/>
  <c r="C4553" i="73"/>
  <c r="E4552" i="73"/>
  <c r="A4530" i="73"/>
  <c r="B4531" i="73"/>
  <c r="F4552" i="73" l="1"/>
  <c r="D4553" i="73"/>
  <c r="C4554" i="73"/>
  <c r="E4553" i="73"/>
  <c r="G4530" i="73"/>
  <c r="H4530" i="73" s="1"/>
  <c r="I4530" i="73"/>
  <c r="A4531" i="73"/>
  <c r="B4532" i="73"/>
  <c r="F4553" i="73" l="1"/>
  <c r="D4554" i="73"/>
  <c r="A4532" i="73"/>
  <c r="B4533" i="73"/>
  <c r="G4531" i="73"/>
  <c r="H4531" i="73" s="1"/>
  <c r="I4531" i="73"/>
  <c r="C4555" i="73"/>
  <c r="E4554" i="73"/>
  <c r="F4554" i="73" l="1"/>
  <c r="D4555" i="73"/>
  <c r="C4556" i="73"/>
  <c r="E4555" i="73"/>
  <c r="A4533" i="73"/>
  <c r="B4534" i="73"/>
  <c r="G4532" i="73"/>
  <c r="H4532" i="73" s="1"/>
  <c r="I4532" i="73"/>
  <c r="F4555" i="73" l="1"/>
  <c r="D4556" i="73"/>
  <c r="G4533" i="73"/>
  <c r="H4533" i="73" s="1"/>
  <c r="I4533" i="73"/>
  <c r="C4557" i="73"/>
  <c r="E4556" i="73"/>
  <c r="A4534" i="73"/>
  <c r="B4535" i="73"/>
  <c r="F4556" i="73" l="1"/>
  <c r="D4557" i="73"/>
  <c r="G4534" i="73"/>
  <c r="H4534" i="73" s="1"/>
  <c r="I4534" i="73"/>
  <c r="C4558" i="73"/>
  <c r="E4557" i="73"/>
  <c r="A4535" i="73"/>
  <c r="B4536" i="73"/>
  <c r="F4557" i="73" l="1"/>
  <c r="D4558" i="73"/>
  <c r="C4559" i="73"/>
  <c r="E4558" i="73"/>
  <c r="G4535" i="73"/>
  <c r="H4535" i="73" s="1"/>
  <c r="I4535" i="73"/>
  <c r="A4536" i="73"/>
  <c r="B4537" i="73"/>
  <c r="F4558" i="73" l="1"/>
  <c r="D4559" i="73"/>
  <c r="A4537" i="73"/>
  <c r="B4538" i="73"/>
  <c r="G4536" i="73"/>
  <c r="H4536" i="73" s="1"/>
  <c r="I4536" i="73"/>
  <c r="C4560" i="73"/>
  <c r="E4559" i="73"/>
  <c r="F4559" i="73" l="1"/>
  <c r="D4560" i="73"/>
  <c r="C4561" i="73"/>
  <c r="E4560" i="73"/>
  <c r="A4538" i="73"/>
  <c r="B4539" i="73"/>
  <c r="G4537" i="73"/>
  <c r="H4537" i="73" s="1"/>
  <c r="I4537" i="73"/>
  <c r="F4560" i="73" l="1"/>
  <c r="D4561" i="73"/>
  <c r="G4538" i="73"/>
  <c r="H4538" i="73" s="1"/>
  <c r="I4538" i="73"/>
  <c r="C4562" i="73"/>
  <c r="E4561" i="73"/>
  <c r="A4539" i="73"/>
  <c r="B4540" i="73"/>
  <c r="F4561" i="73" l="1"/>
  <c r="D4562" i="73"/>
  <c r="G4539" i="73"/>
  <c r="H4539" i="73" s="1"/>
  <c r="I4539" i="73"/>
  <c r="C4563" i="73"/>
  <c r="E4562" i="73"/>
  <c r="A4540" i="73"/>
  <c r="B4541" i="73"/>
  <c r="F4562" i="73" l="1"/>
  <c r="D4563" i="73"/>
  <c r="G4540" i="73"/>
  <c r="H4540" i="73" s="1"/>
  <c r="I4540" i="73"/>
  <c r="C4564" i="73"/>
  <c r="E4563" i="73"/>
  <c r="A4541" i="73"/>
  <c r="B4542" i="73"/>
  <c r="F4563" i="73" l="1"/>
  <c r="D4564" i="73"/>
  <c r="C4565" i="73"/>
  <c r="E4564" i="73"/>
  <c r="G4541" i="73"/>
  <c r="H4541" i="73" s="1"/>
  <c r="I4541" i="73"/>
  <c r="A4542" i="73"/>
  <c r="B4543" i="73"/>
  <c r="F4564" i="73" l="1"/>
  <c r="D4565" i="73"/>
  <c r="A4543" i="73"/>
  <c r="B4544" i="73"/>
  <c r="G4542" i="73"/>
  <c r="H4542" i="73" s="1"/>
  <c r="I4542" i="73"/>
  <c r="C4566" i="73"/>
  <c r="E4565" i="73"/>
  <c r="F4565" i="73" l="1"/>
  <c r="D4566" i="73"/>
  <c r="C4567" i="73"/>
  <c r="E4566" i="73"/>
  <c r="A4544" i="73"/>
  <c r="B4545" i="73"/>
  <c r="G4543" i="73"/>
  <c r="H4543" i="73" s="1"/>
  <c r="I4543" i="73"/>
  <c r="F4566" i="73" l="1"/>
  <c r="D4567" i="73"/>
  <c r="G4544" i="73"/>
  <c r="H4544" i="73" s="1"/>
  <c r="I4544" i="73"/>
  <c r="C4568" i="73"/>
  <c r="E4567" i="73"/>
  <c r="A4545" i="73"/>
  <c r="B4546" i="73"/>
  <c r="F4567" i="73" l="1"/>
  <c r="D4568" i="73"/>
  <c r="G4545" i="73"/>
  <c r="H4545" i="73" s="1"/>
  <c r="I4545" i="73"/>
  <c r="C4569" i="73"/>
  <c r="E4568" i="73"/>
  <c r="A4546" i="73"/>
  <c r="B4547" i="73"/>
  <c r="F4568" i="73" l="1"/>
  <c r="D4569" i="73"/>
  <c r="C4570" i="73"/>
  <c r="E4569" i="73"/>
  <c r="G4546" i="73"/>
  <c r="H4546" i="73" s="1"/>
  <c r="I4546" i="73"/>
  <c r="A4547" i="73"/>
  <c r="B4548" i="73"/>
  <c r="F4569" i="73" l="1"/>
  <c r="D4570" i="73"/>
  <c r="A4548" i="73"/>
  <c r="B4549" i="73"/>
  <c r="G4547" i="73"/>
  <c r="H4547" i="73" s="1"/>
  <c r="I4547" i="73"/>
  <c r="C4571" i="73"/>
  <c r="E4570" i="73"/>
  <c r="F4570" i="73" l="1"/>
  <c r="D4571" i="73"/>
  <c r="C4572" i="73"/>
  <c r="E4571" i="73"/>
  <c r="A4549" i="73"/>
  <c r="B4550" i="73"/>
  <c r="G4548" i="73"/>
  <c r="H4548" i="73" s="1"/>
  <c r="I4548" i="73"/>
  <c r="F4571" i="73" l="1"/>
  <c r="D4572" i="73"/>
  <c r="G4549" i="73"/>
  <c r="H4549" i="73" s="1"/>
  <c r="I4549" i="73"/>
  <c r="C4573" i="73"/>
  <c r="E4572" i="73"/>
  <c r="A4550" i="73"/>
  <c r="B4551" i="73"/>
  <c r="F4572" i="73" l="1"/>
  <c r="D4573" i="73"/>
  <c r="G4550" i="73"/>
  <c r="H4550" i="73" s="1"/>
  <c r="I4550" i="73"/>
  <c r="C4574" i="73"/>
  <c r="E4573" i="73"/>
  <c r="A4551" i="73"/>
  <c r="B4552" i="73"/>
  <c r="F4573" i="73" l="1"/>
  <c r="D4574" i="73"/>
  <c r="G4551" i="73"/>
  <c r="H4551" i="73" s="1"/>
  <c r="I4551" i="73"/>
  <c r="C4575" i="73"/>
  <c r="E4574" i="73"/>
  <c r="A4552" i="73"/>
  <c r="B4553" i="73"/>
  <c r="F4574" i="73" l="1"/>
  <c r="D4575" i="73"/>
  <c r="C4576" i="73"/>
  <c r="E4575" i="73"/>
  <c r="G4552" i="73"/>
  <c r="H4552" i="73" s="1"/>
  <c r="I4552" i="73"/>
  <c r="A4553" i="73"/>
  <c r="B4554" i="73"/>
  <c r="F4575" i="73" l="1"/>
  <c r="D4576" i="73"/>
  <c r="G4553" i="73"/>
  <c r="H4553" i="73" s="1"/>
  <c r="I4553" i="73"/>
  <c r="C4577" i="73"/>
  <c r="E4576" i="73"/>
  <c r="A4554" i="73"/>
  <c r="B4555" i="73"/>
  <c r="F4576" i="73" l="1"/>
  <c r="D4577" i="73"/>
  <c r="G4554" i="73"/>
  <c r="H4554" i="73" s="1"/>
  <c r="I4554" i="73"/>
  <c r="C4578" i="73"/>
  <c r="E4577" i="73"/>
  <c r="A4555" i="73"/>
  <c r="B4556" i="73"/>
  <c r="F4577" i="73" l="1"/>
  <c r="D4578" i="73"/>
  <c r="G4555" i="73"/>
  <c r="H4555" i="73" s="1"/>
  <c r="I4555" i="73"/>
  <c r="C4579" i="73"/>
  <c r="E4578" i="73"/>
  <c r="A4556" i="73"/>
  <c r="B4557" i="73"/>
  <c r="F4578" i="73" l="1"/>
  <c r="D4579" i="73"/>
  <c r="G4556" i="73"/>
  <c r="H4556" i="73" s="1"/>
  <c r="I4556" i="73"/>
  <c r="C4580" i="73"/>
  <c r="E4579" i="73"/>
  <c r="A4557" i="73"/>
  <c r="B4558" i="73"/>
  <c r="F4579" i="73" l="1"/>
  <c r="D4580" i="73"/>
  <c r="C4581" i="73"/>
  <c r="E4580" i="73"/>
  <c r="G4557" i="73"/>
  <c r="H4557" i="73" s="1"/>
  <c r="I4557" i="73"/>
  <c r="A4558" i="73"/>
  <c r="B4559" i="73"/>
  <c r="F4580" i="73" l="1"/>
  <c r="D4581" i="73"/>
  <c r="G4558" i="73"/>
  <c r="H4558" i="73" s="1"/>
  <c r="I4558" i="73"/>
  <c r="C4582" i="73"/>
  <c r="E4581" i="73"/>
  <c r="A4559" i="73"/>
  <c r="B4560" i="73"/>
  <c r="F4581" i="73" l="1"/>
  <c r="D4582" i="73"/>
  <c r="C4583" i="73"/>
  <c r="E4582" i="73"/>
  <c r="G4559" i="73"/>
  <c r="H4559" i="73" s="1"/>
  <c r="I4559" i="73"/>
  <c r="A4560" i="73"/>
  <c r="B4561" i="73"/>
  <c r="F4582" i="73" l="1"/>
  <c r="D4583" i="73"/>
  <c r="A4561" i="73"/>
  <c r="B4562" i="73"/>
  <c r="G4560" i="73"/>
  <c r="H4560" i="73" s="1"/>
  <c r="I4560" i="73"/>
  <c r="C4584" i="73"/>
  <c r="E4583" i="73"/>
  <c r="F4583" i="73" l="1"/>
  <c r="D4584" i="73"/>
  <c r="C4585" i="73"/>
  <c r="E4584" i="73"/>
  <c r="A4562" i="73"/>
  <c r="B4563" i="73"/>
  <c r="G4561" i="73"/>
  <c r="H4561" i="73" s="1"/>
  <c r="I4561" i="73"/>
  <c r="F4584" i="73" l="1"/>
  <c r="D4585" i="73"/>
  <c r="G4562" i="73"/>
  <c r="H4562" i="73" s="1"/>
  <c r="I4562" i="73"/>
  <c r="C4586" i="73"/>
  <c r="E4585" i="73"/>
  <c r="A4563" i="73"/>
  <c r="B4564" i="73"/>
  <c r="F4585" i="73" l="1"/>
  <c r="D4586" i="73"/>
  <c r="G4563" i="73"/>
  <c r="H4563" i="73" s="1"/>
  <c r="I4563" i="73"/>
  <c r="C4587" i="73"/>
  <c r="E4586" i="73"/>
  <c r="A4564" i="73"/>
  <c r="B4565" i="73"/>
  <c r="F4586" i="73" l="1"/>
  <c r="D4587" i="73"/>
  <c r="G4564" i="73"/>
  <c r="H4564" i="73" s="1"/>
  <c r="I4564" i="73"/>
  <c r="C4588" i="73"/>
  <c r="E4587" i="73"/>
  <c r="A4565" i="73"/>
  <c r="B4566" i="73"/>
  <c r="F4587" i="73" l="1"/>
  <c r="D4588" i="73"/>
  <c r="G4565" i="73"/>
  <c r="H4565" i="73" s="1"/>
  <c r="I4565" i="73"/>
  <c r="C4589" i="73"/>
  <c r="E4588" i="73"/>
  <c r="A4566" i="73"/>
  <c r="B4567" i="73"/>
  <c r="F4588" i="73" l="1"/>
  <c r="D4589" i="73"/>
  <c r="G4566" i="73"/>
  <c r="H4566" i="73" s="1"/>
  <c r="I4566" i="73"/>
  <c r="C4590" i="73"/>
  <c r="E4589" i="73"/>
  <c r="A4567" i="73"/>
  <c r="B4568" i="73"/>
  <c r="F4589" i="73" l="1"/>
  <c r="D4590" i="73"/>
  <c r="C4591" i="73"/>
  <c r="E4590" i="73"/>
  <c r="G4567" i="73"/>
  <c r="H4567" i="73" s="1"/>
  <c r="I4567" i="73"/>
  <c r="A4568" i="73"/>
  <c r="B4569" i="73"/>
  <c r="F4590" i="73" l="1"/>
  <c r="D4591" i="73"/>
  <c r="A4569" i="73"/>
  <c r="B4570" i="73"/>
  <c r="G4568" i="73"/>
  <c r="H4568" i="73" s="1"/>
  <c r="I4568" i="73"/>
  <c r="C4592" i="73"/>
  <c r="E4591" i="73"/>
  <c r="F4591" i="73" l="1"/>
  <c r="D4592" i="73"/>
  <c r="C4593" i="73"/>
  <c r="E4592" i="73"/>
  <c r="A4570" i="73"/>
  <c r="B4571" i="73"/>
  <c r="G4569" i="73"/>
  <c r="H4569" i="73" s="1"/>
  <c r="I4569" i="73"/>
  <c r="F4592" i="73" l="1"/>
  <c r="D4593" i="73"/>
  <c r="G4570" i="73"/>
  <c r="H4570" i="73" s="1"/>
  <c r="I4570" i="73"/>
  <c r="C4594" i="73"/>
  <c r="E4593" i="73"/>
  <c r="A4571" i="73"/>
  <c r="B4572" i="73"/>
  <c r="F4593" i="73" l="1"/>
  <c r="D4594" i="73"/>
  <c r="G4571" i="73"/>
  <c r="H4571" i="73" s="1"/>
  <c r="I4571" i="73"/>
  <c r="C4595" i="73"/>
  <c r="E4594" i="73"/>
  <c r="A4572" i="73"/>
  <c r="B4573" i="73"/>
  <c r="F4594" i="73" l="1"/>
  <c r="D4595" i="73"/>
  <c r="C4596" i="73"/>
  <c r="E4595" i="73"/>
  <c r="G4572" i="73"/>
  <c r="H4572" i="73" s="1"/>
  <c r="I4572" i="73"/>
  <c r="A4573" i="73"/>
  <c r="B4574" i="73"/>
  <c r="F4595" i="73" l="1"/>
  <c r="D4596" i="73"/>
  <c r="A4574" i="73"/>
  <c r="B4575" i="73"/>
  <c r="G4573" i="73"/>
  <c r="H4573" i="73" s="1"/>
  <c r="I4573" i="73"/>
  <c r="C4597" i="73"/>
  <c r="E4596" i="73"/>
  <c r="F4596" i="73" l="1"/>
  <c r="D4597" i="73"/>
  <c r="C4598" i="73"/>
  <c r="E4597" i="73"/>
  <c r="A4575" i="73"/>
  <c r="B4576" i="73"/>
  <c r="G4574" i="73"/>
  <c r="H4574" i="73" s="1"/>
  <c r="I4574" i="73"/>
  <c r="F4597" i="73" l="1"/>
  <c r="D4598" i="73"/>
  <c r="G4575" i="73"/>
  <c r="H4575" i="73" s="1"/>
  <c r="I4575" i="73"/>
  <c r="C4599" i="73"/>
  <c r="E4598" i="73"/>
  <c r="A4576" i="73"/>
  <c r="B4577" i="73"/>
  <c r="F4598" i="73" l="1"/>
  <c r="D4599" i="73"/>
  <c r="G4576" i="73"/>
  <c r="H4576" i="73" s="1"/>
  <c r="I4576" i="73"/>
  <c r="C4600" i="73"/>
  <c r="E4599" i="73"/>
  <c r="A4577" i="73"/>
  <c r="B4578" i="73"/>
  <c r="F4599" i="73" l="1"/>
  <c r="D4600" i="73"/>
  <c r="G4577" i="73"/>
  <c r="H4577" i="73" s="1"/>
  <c r="I4577" i="73"/>
  <c r="C4601" i="73"/>
  <c r="E4600" i="73"/>
  <c r="A4578" i="73"/>
  <c r="B4579" i="73"/>
  <c r="F4600" i="73" l="1"/>
  <c r="D4601" i="73"/>
  <c r="G4578" i="73"/>
  <c r="H4578" i="73" s="1"/>
  <c r="I4578" i="73"/>
  <c r="C4602" i="73"/>
  <c r="E4601" i="73"/>
  <c r="A4579" i="73"/>
  <c r="B4580" i="73"/>
  <c r="F4601" i="73" l="1"/>
  <c r="D4602" i="73"/>
  <c r="C4603" i="73"/>
  <c r="E4602" i="73"/>
  <c r="G4579" i="73"/>
  <c r="H4579" i="73" s="1"/>
  <c r="I4579" i="73"/>
  <c r="A4580" i="73"/>
  <c r="B4581" i="73"/>
  <c r="F4602" i="73" l="1"/>
  <c r="D4603" i="73"/>
  <c r="G4580" i="73"/>
  <c r="H4580" i="73" s="1"/>
  <c r="I4580" i="73"/>
  <c r="C4604" i="73"/>
  <c r="E4603" i="73"/>
  <c r="A4581" i="73"/>
  <c r="B4582" i="73"/>
  <c r="F4603" i="73" l="1"/>
  <c r="D4604" i="73"/>
  <c r="G4581" i="73"/>
  <c r="H4581" i="73" s="1"/>
  <c r="I4581" i="73"/>
  <c r="C4605" i="73"/>
  <c r="E4604" i="73"/>
  <c r="A4582" i="73"/>
  <c r="B4583" i="73"/>
  <c r="F4604" i="73" l="1"/>
  <c r="D4605" i="73"/>
  <c r="G4582" i="73"/>
  <c r="H4582" i="73" s="1"/>
  <c r="I4582" i="73"/>
  <c r="C4606" i="73"/>
  <c r="E4605" i="73"/>
  <c r="A4583" i="73"/>
  <c r="B4584" i="73"/>
  <c r="F4605" i="73" l="1"/>
  <c r="D4606" i="73"/>
  <c r="C4607" i="73"/>
  <c r="E4606" i="73"/>
  <c r="G4583" i="73"/>
  <c r="H4583" i="73" s="1"/>
  <c r="I4583" i="73"/>
  <c r="A4584" i="73"/>
  <c r="B4585" i="73"/>
  <c r="F4606" i="73" l="1"/>
  <c r="D4607" i="73"/>
  <c r="A4585" i="73"/>
  <c r="B4586" i="73"/>
  <c r="G4584" i="73"/>
  <c r="H4584" i="73" s="1"/>
  <c r="I4584" i="73"/>
  <c r="C4608" i="73"/>
  <c r="E4607" i="73"/>
  <c r="F4607" i="73" l="1"/>
  <c r="D4608" i="73"/>
  <c r="C4609" i="73"/>
  <c r="E4608" i="73"/>
  <c r="A4586" i="73"/>
  <c r="B4587" i="73"/>
  <c r="G4585" i="73"/>
  <c r="H4585" i="73" s="1"/>
  <c r="I4585" i="73"/>
  <c r="F4608" i="73" l="1"/>
  <c r="D4609" i="73"/>
  <c r="G4586" i="73"/>
  <c r="H4586" i="73" s="1"/>
  <c r="I4586" i="73"/>
  <c r="C4610" i="73"/>
  <c r="E4609" i="73"/>
  <c r="A4587" i="73"/>
  <c r="B4588" i="73"/>
  <c r="F4609" i="73" l="1"/>
  <c r="D4610" i="73"/>
  <c r="C4611" i="73"/>
  <c r="E4610" i="73"/>
  <c r="G4587" i="73"/>
  <c r="H4587" i="73" s="1"/>
  <c r="I4587" i="73"/>
  <c r="A4588" i="73"/>
  <c r="B4589" i="73"/>
  <c r="F4610" i="73" l="1"/>
  <c r="D4611" i="73"/>
  <c r="A4589" i="73"/>
  <c r="B4590" i="73"/>
  <c r="G4588" i="73"/>
  <c r="H4588" i="73" s="1"/>
  <c r="I4588" i="73"/>
  <c r="C4612" i="73"/>
  <c r="E4611" i="73"/>
  <c r="F4611" i="73" l="1"/>
  <c r="D4612" i="73"/>
  <c r="C4613" i="73"/>
  <c r="E4612" i="73"/>
  <c r="A4590" i="73"/>
  <c r="B4591" i="73"/>
  <c r="G4589" i="73"/>
  <c r="H4589" i="73" s="1"/>
  <c r="I4589" i="73"/>
  <c r="D4613" i="73" l="1"/>
  <c r="F4612" i="73"/>
  <c r="G4590" i="73"/>
  <c r="H4590" i="73" s="1"/>
  <c r="I4590" i="73"/>
  <c r="C4614" i="73"/>
  <c r="E4613" i="73"/>
  <c r="A4591" i="73"/>
  <c r="B4592" i="73"/>
  <c r="F4613" i="73" l="1"/>
  <c r="D4614" i="73"/>
  <c r="G4591" i="73"/>
  <c r="H4591" i="73" s="1"/>
  <c r="I4591" i="73"/>
  <c r="C4615" i="73"/>
  <c r="E4614" i="73"/>
  <c r="A4592" i="73"/>
  <c r="B4593" i="73"/>
  <c r="F4614" i="73" l="1"/>
  <c r="D4615" i="73"/>
  <c r="C4616" i="73"/>
  <c r="E4615" i="73"/>
  <c r="G4592" i="73"/>
  <c r="H4592" i="73" s="1"/>
  <c r="I4592" i="73"/>
  <c r="A4593" i="73"/>
  <c r="B4594" i="73"/>
  <c r="F4615" i="73" l="1"/>
  <c r="D4616" i="73"/>
  <c r="G4593" i="73"/>
  <c r="H4593" i="73" s="1"/>
  <c r="I4593" i="73"/>
  <c r="C4617" i="73"/>
  <c r="E4616" i="73"/>
  <c r="A4594" i="73"/>
  <c r="B4595" i="73"/>
  <c r="F4616" i="73" l="1"/>
  <c r="D4617" i="73"/>
  <c r="G4594" i="73"/>
  <c r="H4594" i="73" s="1"/>
  <c r="I4594" i="73"/>
  <c r="C4618" i="73"/>
  <c r="E4617" i="73"/>
  <c r="A4595" i="73"/>
  <c r="B4596" i="73"/>
  <c r="F4617" i="73" l="1"/>
  <c r="D4618" i="73"/>
  <c r="G4595" i="73"/>
  <c r="H4595" i="73" s="1"/>
  <c r="I4595" i="73"/>
  <c r="C4619" i="73"/>
  <c r="E4618" i="73"/>
  <c r="A4596" i="73"/>
  <c r="B4597" i="73"/>
  <c r="F4618" i="73" l="1"/>
  <c r="D4619" i="73"/>
  <c r="C4620" i="73"/>
  <c r="E4619" i="73"/>
  <c r="G4596" i="73"/>
  <c r="H4596" i="73" s="1"/>
  <c r="I4596" i="73"/>
  <c r="A4597" i="73"/>
  <c r="B4598" i="73"/>
  <c r="F4619" i="73" l="1"/>
  <c r="D4620" i="73"/>
  <c r="A4598" i="73"/>
  <c r="B4599" i="73"/>
  <c r="G4597" i="73"/>
  <c r="H4597" i="73" s="1"/>
  <c r="I4597" i="73"/>
  <c r="C4621" i="73"/>
  <c r="E4620" i="73"/>
  <c r="F4620" i="73" l="1"/>
  <c r="D4621" i="73"/>
  <c r="C4622" i="73"/>
  <c r="E4621" i="73"/>
  <c r="A4599" i="73"/>
  <c r="B4600" i="73"/>
  <c r="G4598" i="73"/>
  <c r="H4598" i="73" s="1"/>
  <c r="I4598" i="73"/>
  <c r="F4621" i="73" l="1"/>
  <c r="D4622" i="73"/>
  <c r="G4599" i="73"/>
  <c r="H4599" i="73" s="1"/>
  <c r="I4599" i="73"/>
  <c r="C4623" i="73"/>
  <c r="E4622" i="73"/>
  <c r="A4600" i="73"/>
  <c r="B4601" i="73"/>
  <c r="F4622" i="73" l="1"/>
  <c r="D4623" i="73"/>
  <c r="G4600" i="73"/>
  <c r="H4600" i="73" s="1"/>
  <c r="I4600" i="73"/>
  <c r="C4624" i="73"/>
  <c r="E4623" i="73"/>
  <c r="A4601" i="73"/>
  <c r="B4602" i="73"/>
  <c r="F4623" i="73" l="1"/>
  <c r="D4624" i="73"/>
  <c r="C4625" i="73"/>
  <c r="E4624" i="73"/>
  <c r="G4601" i="73"/>
  <c r="H4601" i="73" s="1"/>
  <c r="I4601" i="73"/>
  <c r="A4602" i="73"/>
  <c r="B4603" i="73"/>
  <c r="F4624" i="73" l="1"/>
  <c r="D4625" i="73"/>
  <c r="A4603" i="73"/>
  <c r="B4604" i="73"/>
  <c r="G4602" i="73"/>
  <c r="H4602" i="73" s="1"/>
  <c r="I4602" i="73"/>
  <c r="C4626" i="73"/>
  <c r="E4625" i="73"/>
  <c r="F4625" i="73" l="1"/>
  <c r="D4626" i="73"/>
  <c r="A4604" i="73"/>
  <c r="B4605" i="73"/>
  <c r="C4627" i="73"/>
  <c r="E4626" i="73"/>
  <c r="G4603" i="73"/>
  <c r="H4603" i="73" s="1"/>
  <c r="I4603" i="73"/>
  <c r="F4626" i="73" l="1"/>
  <c r="D4627" i="73"/>
  <c r="C4628" i="73"/>
  <c r="E4627" i="73"/>
  <c r="A4605" i="73"/>
  <c r="B4606" i="73"/>
  <c r="G4604" i="73"/>
  <c r="H4604" i="73" s="1"/>
  <c r="I4604" i="73"/>
  <c r="F4627" i="73" l="1"/>
  <c r="D4628" i="73"/>
  <c r="G4605" i="73"/>
  <c r="H4605" i="73" s="1"/>
  <c r="I4605" i="73"/>
  <c r="C4629" i="73"/>
  <c r="E4628" i="73"/>
  <c r="A4606" i="73"/>
  <c r="B4607" i="73"/>
  <c r="F4628" i="73" l="1"/>
  <c r="D4629" i="73"/>
  <c r="G4606" i="73"/>
  <c r="H4606" i="73" s="1"/>
  <c r="I4606" i="73"/>
  <c r="C4630" i="73"/>
  <c r="E4629" i="73"/>
  <c r="A4607" i="73"/>
  <c r="B4608" i="73"/>
  <c r="F4629" i="73" l="1"/>
  <c r="D4630" i="73"/>
  <c r="G4607" i="73"/>
  <c r="H4607" i="73" s="1"/>
  <c r="I4607" i="73"/>
  <c r="C4631" i="73"/>
  <c r="E4630" i="73"/>
  <c r="A4608" i="73"/>
  <c r="B4609" i="73"/>
  <c r="F4630" i="73" l="1"/>
  <c r="D4631" i="73"/>
  <c r="C4632" i="73"/>
  <c r="E4631" i="73"/>
  <c r="G4608" i="73"/>
  <c r="H4608" i="73" s="1"/>
  <c r="I4608" i="73"/>
  <c r="A4609" i="73"/>
  <c r="B4610" i="73"/>
  <c r="F4631" i="73" l="1"/>
  <c r="D4632" i="73"/>
  <c r="G4609" i="73"/>
  <c r="H4609" i="73" s="1"/>
  <c r="I4609" i="73"/>
  <c r="C4633" i="73"/>
  <c r="E4632" i="73"/>
  <c r="A4610" i="73"/>
  <c r="B4611" i="73"/>
  <c r="F4632" i="73" l="1"/>
  <c r="D4633" i="73"/>
  <c r="C4634" i="73"/>
  <c r="E4633" i="73"/>
  <c r="G4610" i="73"/>
  <c r="H4610" i="73" s="1"/>
  <c r="I4610" i="73"/>
  <c r="A4611" i="73"/>
  <c r="B4612" i="73"/>
  <c r="F4633" i="73" l="1"/>
  <c r="D4634" i="73"/>
  <c r="A4612" i="73"/>
  <c r="B4613" i="73"/>
  <c r="G4611" i="73"/>
  <c r="H4611" i="73" s="1"/>
  <c r="I4611" i="73"/>
  <c r="C4635" i="73"/>
  <c r="E4634" i="73"/>
  <c r="F4634" i="73" l="1"/>
  <c r="D4635" i="73"/>
  <c r="C4636" i="73"/>
  <c r="E4635" i="73"/>
  <c r="A4613" i="73"/>
  <c r="B4614" i="73"/>
  <c r="G4612" i="73"/>
  <c r="H4612" i="73" s="1"/>
  <c r="I4612" i="73"/>
  <c r="F4635" i="73" l="1"/>
  <c r="D4636" i="73"/>
  <c r="G4613" i="73"/>
  <c r="H4613" i="73" s="1"/>
  <c r="I4613" i="73"/>
  <c r="C4637" i="73"/>
  <c r="E4636" i="73"/>
  <c r="A4614" i="73"/>
  <c r="B4615" i="73"/>
  <c r="F4636" i="73" l="1"/>
  <c r="D4637" i="73"/>
  <c r="G4614" i="73"/>
  <c r="H4614" i="73" s="1"/>
  <c r="I4614" i="73"/>
  <c r="C4638" i="73"/>
  <c r="E4637" i="73"/>
  <c r="A4615" i="73"/>
  <c r="B4616" i="73"/>
  <c r="F4637" i="73" l="1"/>
  <c r="D4638" i="73"/>
  <c r="G4615" i="73"/>
  <c r="H4615" i="73" s="1"/>
  <c r="I4615" i="73"/>
  <c r="C4639" i="73"/>
  <c r="E4638" i="73"/>
  <c r="A4616" i="73"/>
  <c r="B4617" i="73"/>
  <c r="F4638" i="73" l="1"/>
  <c r="D4639" i="73"/>
  <c r="G4616" i="73"/>
  <c r="H4616" i="73" s="1"/>
  <c r="I4616" i="73"/>
  <c r="C4640" i="73"/>
  <c r="E4639" i="73"/>
  <c r="A4617" i="73"/>
  <c r="B4618" i="73"/>
  <c r="F4639" i="73" l="1"/>
  <c r="D4640" i="73"/>
  <c r="G4617" i="73"/>
  <c r="H4617" i="73" s="1"/>
  <c r="I4617" i="73"/>
  <c r="C4641" i="73"/>
  <c r="E4640" i="73"/>
  <c r="A4618" i="73"/>
  <c r="B4619" i="73"/>
  <c r="F4640" i="73" l="1"/>
  <c r="D4641" i="73"/>
  <c r="G4618" i="73"/>
  <c r="H4618" i="73" s="1"/>
  <c r="I4618" i="73"/>
  <c r="C4642" i="73"/>
  <c r="E4641" i="73"/>
  <c r="A4619" i="73"/>
  <c r="B4620" i="73"/>
  <c r="F4641" i="73" l="1"/>
  <c r="D4642" i="73"/>
  <c r="C4643" i="73"/>
  <c r="E4642" i="73"/>
  <c r="G4619" i="73"/>
  <c r="H4619" i="73" s="1"/>
  <c r="I4619" i="73"/>
  <c r="A4620" i="73"/>
  <c r="B4621" i="73"/>
  <c r="F4642" i="73" l="1"/>
  <c r="D4643" i="73"/>
  <c r="A4621" i="73"/>
  <c r="B4622" i="73"/>
  <c r="G4620" i="73"/>
  <c r="H4620" i="73" s="1"/>
  <c r="I4620" i="73"/>
  <c r="C4644" i="73"/>
  <c r="E4643" i="73"/>
  <c r="F4643" i="73" l="1"/>
  <c r="D4644" i="73"/>
  <c r="C4645" i="73"/>
  <c r="E4644" i="73"/>
  <c r="A4622" i="73"/>
  <c r="B4623" i="73"/>
  <c r="G4621" i="73"/>
  <c r="H4621" i="73" s="1"/>
  <c r="I4621" i="73"/>
  <c r="F4644" i="73" l="1"/>
  <c r="D4645" i="73"/>
  <c r="G4622" i="73"/>
  <c r="H4622" i="73" s="1"/>
  <c r="I4622" i="73"/>
  <c r="C4646" i="73"/>
  <c r="E4645" i="73"/>
  <c r="A4623" i="73"/>
  <c r="B4624" i="73"/>
  <c r="F4645" i="73" l="1"/>
  <c r="D4646" i="73"/>
  <c r="C4647" i="73"/>
  <c r="E4646" i="73"/>
  <c r="G4623" i="73"/>
  <c r="H4623" i="73" s="1"/>
  <c r="I4623" i="73"/>
  <c r="A4624" i="73"/>
  <c r="B4625" i="73"/>
  <c r="F4646" i="73" l="1"/>
  <c r="D4647" i="73"/>
  <c r="G4624" i="73"/>
  <c r="H4624" i="73" s="1"/>
  <c r="I4624" i="73"/>
  <c r="C4648" i="73"/>
  <c r="E4647" i="73"/>
  <c r="A4625" i="73"/>
  <c r="B4626" i="73"/>
  <c r="F4647" i="73" l="1"/>
  <c r="D4648" i="73"/>
  <c r="G4625" i="73"/>
  <c r="H4625" i="73" s="1"/>
  <c r="I4625" i="73"/>
  <c r="C4649" i="73"/>
  <c r="E4648" i="73"/>
  <c r="A4626" i="73"/>
  <c r="B4627" i="73"/>
  <c r="F4648" i="73" l="1"/>
  <c r="D4649" i="73"/>
  <c r="C4650" i="73"/>
  <c r="E4649" i="73"/>
  <c r="G4626" i="73"/>
  <c r="H4626" i="73" s="1"/>
  <c r="I4626" i="73"/>
  <c r="A4627" i="73"/>
  <c r="B4628" i="73"/>
  <c r="F4649" i="73" l="1"/>
  <c r="D4650" i="73"/>
  <c r="A4628" i="73"/>
  <c r="B4629" i="73"/>
  <c r="G4627" i="73"/>
  <c r="H4627" i="73" s="1"/>
  <c r="I4627" i="73"/>
  <c r="C4651" i="73"/>
  <c r="E4650" i="73"/>
  <c r="F4650" i="73" l="1"/>
  <c r="D4651" i="73"/>
  <c r="C4652" i="73"/>
  <c r="E4651" i="73"/>
  <c r="A4629" i="73"/>
  <c r="B4630" i="73"/>
  <c r="G4628" i="73"/>
  <c r="H4628" i="73" s="1"/>
  <c r="I4628" i="73"/>
  <c r="F4651" i="73" l="1"/>
  <c r="D4652" i="73"/>
  <c r="G4629" i="73"/>
  <c r="H4629" i="73" s="1"/>
  <c r="I4629" i="73"/>
  <c r="C4653" i="73"/>
  <c r="E4652" i="73"/>
  <c r="A4630" i="73"/>
  <c r="B4631" i="73"/>
  <c r="F4652" i="73" l="1"/>
  <c r="D4653" i="73"/>
  <c r="G4630" i="73"/>
  <c r="H4630" i="73" s="1"/>
  <c r="I4630" i="73"/>
  <c r="C4654" i="73"/>
  <c r="E4653" i="73"/>
  <c r="A4631" i="73"/>
  <c r="B4632" i="73"/>
  <c r="F4653" i="73" l="1"/>
  <c r="D4654" i="73"/>
  <c r="G4631" i="73"/>
  <c r="H4631" i="73" s="1"/>
  <c r="I4631" i="73"/>
  <c r="C4655" i="73"/>
  <c r="E4654" i="73"/>
  <c r="A4632" i="73"/>
  <c r="B4633" i="73"/>
  <c r="F4654" i="73" l="1"/>
  <c r="D4655" i="73"/>
  <c r="C4656" i="73"/>
  <c r="E4655" i="73"/>
  <c r="G4632" i="73"/>
  <c r="H4632" i="73" s="1"/>
  <c r="I4632" i="73"/>
  <c r="A4633" i="73"/>
  <c r="B4634" i="73"/>
  <c r="F4655" i="73" l="1"/>
  <c r="D4656" i="73"/>
  <c r="A4634" i="73"/>
  <c r="B4635" i="73"/>
  <c r="G4633" i="73"/>
  <c r="H4633" i="73" s="1"/>
  <c r="I4633" i="73"/>
  <c r="C4657" i="73"/>
  <c r="E4656" i="73"/>
  <c r="F4656" i="73" l="1"/>
  <c r="D4657" i="73"/>
  <c r="C4658" i="73"/>
  <c r="E4657" i="73"/>
  <c r="A4635" i="73"/>
  <c r="B4636" i="73"/>
  <c r="G4634" i="73"/>
  <c r="H4634" i="73" s="1"/>
  <c r="I4634" i="73"/>
  <c r="F4657" i="73" l="1"/>
  <c r="D4658" i="73"/>
  <c r="G4635" i="73"/>
  <c r="H4635" i="73" s="1"/>
  <c r="I4635" i="73"/>
  <c r="C4659" i="73"/>
  <c r="E4658" i="73"/>
  <c r="A4636" i="73"/>
  <c r="B4637" i="73"/>
  <c r="F4658" i="73" l="1"/>
  <c r="D4659" i="73"/>
  <c r="G4636" i="73"/>
  <c r="H4636" i="73" s="1"/>
  <c r="I4636" i="73"/>
  <c r="C4660" i="73"/>
  <c r="E4659" i="73"/>
  <c r="A4637" i="73"/>
  <c r="B4638" i="73"/>
  <c r="F4659" i="73" l="1"/>
  <c r="D4660" i="73"/>
  <c r="C4661" i="73"/>
  <c r="E4660" i="73"/>
  <c r="G4637" i="73"/>
  <c r="H4637" i="73" s="1"/>
  <c r="I4637" i="73"/>
  <c r="A4638" i="73"/>
  <c r="B4639" i="73"/>
  <c r="F4660" i="73" l="1"/>
  <c r="D4661" i="73"/>
  <c r="G4638" i="73"/>
  <c r="H4638" i="73" s="1"/>
  <c r="I4638" i="73"/>
  <c r="C4662" i="73"/>
  <c r="E4661" i="73"/>
  <c r="A4639" i="73"/>
  <c r="B4640" i="73"/>
  <c r="F4661" i="73" l="1"/>
  <c r="D4662" i="73"/>
  <c r="C4663" i="73"/>
  <c r="E4662" i="73"/>
  <c r="G4639" i="73"/>
  <c r="H4639" i="73" s="1"/>
  <c r="I4639" i="73"/>
  <c r="A4640" i="73"/>
  <c r="B4641" i="73"/>
  <c r="F4662" i="73" l="1"/>
  <c r="D4663" i="73"/>
  <c r="G4640" i="73"/>
  <c r="H4640" i="73" s="1"/>
  <c r="I4640" i="73"/>
  <c r="C4664" i="73"/>
  <c r="E4663" i="73"/>
  <c r="A4641" i="73"/>
  <c r="B4642" i="73"/>
  <c r="F4663" i="73" l="1"/>
  <c r="D4664" i="73"/>
  <c r="G4641" i="73"/>
  <c r="H4641" i="73" s="1"/>
  <c r="I4641" i="73"/>
  <c r="C4665" i="73"/>
  <c r="E4664" i="73"/>
  <c r="A4642" i="73"/>
  <c r="B4643" i="73"/>
  <c r="F4664" i="73" l="1"/>
  <c r="D4665" i="73"/>
  <c r="G4642" i="73"/>
  <c r="H4642" i="73" s="1"/>
  <c r="I4642" i="73"/>
  <c r="C4666" i="73"/>
  <c r="E4665" i="73"/>
  <c r="A4643" i="73"/>
  <c r="B4644" i="73"/>
  <c r="F4665" i="73" l="1"/>
  <c r="D4666" i="73"/>
  <c r="C4667" i="73"/>
  <c r="E4666" i="73"/>
  <c r="G4643" i="73"/>
  <c r="H4643" i="73" s="1"/>
  <c r="I4643" i="73"/>
  <c r="A4644" i="73"/>
  <c r="B4645" i="73"/>
  <c r="F4666" i="73" l="1"/>
  <c r="D4667" i="73"/>
  <c r="G4644" i="73"/>
  <c r="H4644" i="73" s="1"/>
  <c r="I4644" i="73"/>
  <c r="C4668" i="73"/>
  <c r="E4667" i="73"/>
  <c r="A4645" i="73"/>
  <c r="B4646" i="73"/>
  <c r="F4667" i="73" l="1"/>
  <c r="D4668" i="73"/>
  <c r="C4669" i="73"/>
  <c r="E4668" i="73"/>
  <c r="G4645" i="73"/>
  <c r="H4645" i="73" s="1"/>
  <c r="I4645" i="73"/>
  <c r="A4646" i="73"/>
  <c r="B4647" i="73"/>
  <c r="F4668" i="73" l="1"/>
  <c r="D4669" i="73"/>
  <c r="A4647" i="73"/>
  <c r="B4648" i="73"/>
  <c r="G4646" i="73"/>
  <c r="H4646" i="73" s="1"/>
  <c r="I4646" i="73"/>
  <c r="C4670" i="73"/>
  <c r="E4669" i="73"/>
  <c r="F4669" i="73" l="1"/>
  <c r="D4670" i="73"/>
  <c r="C4671" i="73"/>
  <c r="E4670" i="73"/>
  <c r="A4648" i="73"/>
  <c r="B4649" i="73"/>
  <c r="G4647" i="73"/>
  <c r="H4647" i="73" s="1"/>
  <c r="I4647" i="73"/>
  <c r="F4670" i="73" l="1"/>
  <c r="D4671" i="73"/>
  <c r="G4648" i="73"/>
  <c r="H4648" i="73" s="1"/>
  <c r="I4648" i="73"/>
  <c r="C4672" i="73"/>
  <c r="E4671" i="73"/>
  <c r="A4649" i="73"/>
  <c r="B4650" i="73"/>
  <c r="F4671" i="73" l="1"/>
  <c r="D4672" i="73"/>
  <c r="G4649" i="73"/>
  <c r="H4649" i="73" s="1"/>
  <c r="I4649" i="73"/>
  <c r="C4673" i="73"/>
  <c r="E4672" i="73"/>
  <c r="A4650" i="73"/>
  <c r="B4651" i="73"/>
  <c r="F4672" i="73" l="1"/>
  <c r="D4673" i="73"/>
  <c r="C4674" i="73"/>
  <c r="E4673" i="73"/>
  <c r="G4650" i="73"/>
  <c r="H4650" i="73" s="1"/>
  <c r="I4650" i="73"/>
  <c r="A4651" i="73"/>
  <c r="B4652" i="73"/>
  <c r="F4673" i="73" l="1"/>
  <c r="D4674" i="73"/>
  <c r="G4651" i="73"/>
  <c r="H4651" i="73" s="1"/>
  <c r="I4651" i="73"/>
  <c r="C4675" i="73"/>
  <c r="E4674" i="73"/>
  <c r="A4652" i="73"/>
  <c r="B4653" i="73"/>
  <c r="F4674" i="73" l="1"/>
  <c r="D4675" i="73"/>
  <c r="C4676" i="73"/>
  <c r="E4675" i="73"/>
  <c r="A4653" i="73"/>
  <c r="B4654" i="73"/>
  <c r="G4652" i="73"/>
  <c r="H4652" i="73" s="1"/>
  <c r="I4652" i="73"/>
  <c r="F4675" i="73" l="1"/>
  <c r="D4676" i="73"/>
  <c r="G4653" i="73"/>
  <c r="H4653" i="73" s="1"/>
  <c r="I4653" i="73"/>
  <c r="C4677" i="73"/>
  <c r="E4676" i="73"/>
  <c r="A4654" i="73"/>
  <c r="B4655" i="73"/>
  <c r="D4677" i="73" l="1"/>
  <c r="F4676" i="73"/>
  <c r="G4654" i="73"/>
  <c r="H4654" i="73" s="1"/>
  <c r="I4654" i="73"/>
  <c r="C4678" i="73"/>
  <c r="E4677" i="73"/>
  <c r="A4655" i="73"/>
  <c r="B4656" i="73"/>
  <c r="F4677" i="73" l="1"/>
  <c r="D4678" i="73"/>
  <c r="G4655" i="73"/>
  <c r="H4655" i="73" s="1"/>
  <c r="I4655" i="73"/>
  <c r="C4679" i="73"/>
  <c r="E4678" i="73"/>
  <c r="A4656" i="73"/>
  <c r="B4657" i="73"/>
  <c r="F4678" i="73" l="1"/>
  <c r="D4679" i="73"/>
  <c r="C4680" i="73"/>
  <c r="E4679" i="73"/>
  <c r="G4656" i="73"/>
  <c r="H4656" i="73" s="1"/>
  <c r="I4656" i="73"/>
  <c r="A4657" i="73"/>
  <c r="B4658" i="73"/>
  <c r="F4679" i="73" l="1"/>
  <c r="D4680" i="73"/>
  <c r="G4657" i="73"/>
  <c r="H4657" i="73" s="1"/>
  <c r="I4657" i="73"/>
  <c r="C4681" i="73"/>
  <c r="E4680" i="73"/>
  <c r="A4658" i="73"/>
  <c r="B4659" i="73"/>
  <c r="F4680" i="73" l="1"/>
  <c r="D4681" i="73"/>
  <c r="G4658" i="73"/>
  <c r="H4658" i="73" s="1"/>
  <c r="I4658" i="73"/>
  <c r="C4682" i="73"/>
  <c r="E4681" i="73"/>
  <c r="A4659" i="73"/>
  <c r="B4660" i="73"/>
  <c r="F4681" i="73" l="1"/>
  <c r="D4682" i="73"/>
  <c r="G4659" i="73"/>
  <c r="H4659" i="73" s="1"/>
  <c r="I4659" i="73"/>
  <c r="C4683" i="73"/>
  <c r="E4682" i="73"/>
  <c r="A4660" i="73"/>
  <c r="B4661" i="73"/>
  <c r="F4682" i="73" l="1"/>
  <c r="D4683" i="73"/>
  <c r="G4660" i="73"/>
  <c r="H4660" i="73" s="1"/>
  <c r="I4660" i="73"/>
  <c r="C4684" i="73"/>
  <c r="E4683" i="73"/>
  <c r="A4661" i="73"/>
  <c r="B4662" i="73"/>
  <c r="F4683" i="73" l="1"/>
  <c r="D4684" i="73"/>
  <c r="C4685" i="73"/>
  <c r="E4684" i="73"/>
  <c r="G4661" i="73"/>
  <c r="H4661" i="73" s="1"/>
  <c r="I4661" i="73"/>
  <c r="A4662" i="73"/>
  <c r="B4663" i="73"/>
  <c r="F4684" i="73" l="1"/>
  <c r="D4685" i="73"/>
  <c r="G4662" i="73"/>
  <c r="H4662" i="73" s="1"/>
  <c r="I4662" i="73"/>
  <c r="C4686" i="73"/>
  <c r="E4685" i="73"/>
  <c r="A4663" i="73"/>
  <c r="B4664" i="73"/>
  <c r="F4685" i="73" l="1"/>
  <c r="D4686" i="73"/>
  <c r="G4663" i="73"/>
  <c r="H4663" i="73" s="1"/>
  <c r="I4663" i="73"/>
  <c r="C4687" i="73"/>
  <c r="E4686" i="73"/>
  <c r="A4664" i="73"/>
  <c r="B4665" i="73"/>
  <c r="F4686" i="73" l="1"/>
  <c r="D4687" i="73"/>
  <c r="G4664" i="73"/>
  <c r="H4664" i="73" s="1"/>
  <c r="I4664" i="73"/>
  <c r="C4688" i="73"/>
  <c r="E4687" i="73"/>
  <c r="A4665" i="73"/>
  <c r="B4666" i="73"/>
  <c r="F4687" i="73" l="1"/>
  <c r="D4688" i="73"/>
  <c r="C4689" i="73"/>
  <c r="E4688" i="73"/>
  <c r="G4665" i="73"/>
  <c r="H4665" i="73" s="1"/>
  <c r="I4665" i="73"/>
  <c r="A4666" i="73"/>
  <c r="B4667" i="73"/>
  <c r="F4688" i="73" l="1"/>
  <c r="D4689" i="73"/>
  <c r="A4667" i="73"/>
  <c r="B4668" i="73"/>
  <c r="G4666" i="73"/>
  <c r="H4666" i="73" s="1"/>
  <c r="I4666" i="73"/>
  <c r="C4690" i="73"/>
  <c r="E4689" i="73"/>
  <c r="F4689" i="73" l="1"/>
  <c r="D4690" i="73"/>
  <c r="C4691" i="73"/>
  <c r="E4690" i="73"/>
  <c r="A4668" i="73"/>
  <c r="B4669" i="73"/>
  <c r="G4667" i="73"/>
  <c r="H4667" i="73" s="1"/>
  <c r="I4667" i="73"/>
  <c r="F4690" i="73" l="1"/>
  <c r="D4691" i="73"/>
  <c r="G4668" i="73"/>
  <c r="H4668" i="73" s="1"/>
  <c r="I4668" i="73"/>
  <c r="C4692" i="73"/>
  <c r="E4691" i="73"/>
  <c r="A4669" i="73"/>
  <c r="B4670" i="73"/>
  <c r="F4691" i="73" l="1"/>
  <c r="D4692" i="73"/>
  <c r="G4669" i="73"/>
  <c r="H4669" i="73" s="1"/>
  <c r="I4669" i="73"/>
  <c r="C4693" i="73"/>
  <c r="E4692" i="73"/>
  <c r="A4670" i="73"/>
  <c r="B4671" i="73"/>
  <c r="F4692" i="73" l="1"/>
  <c r="D4693" i="73"/>
  <c r="G4670" i="73"/>
  <c r="H4670" i="73" s="1"/>
  <c r="I4670" i="73"/>
  <c r="C4694" i="73"/>
  <c r="E4693" i="73"/>
  <c r="A4671" i="73"/>
  <c r="B4672" i="73"/>
  <c r="F4693" i="73" l="1"/>
  <c r="D4694" i="73"/>
  <c r="C4695" i="73"/>
  <c r="E4694" i="73"/>
  <c r="G4671" i="73"/>
  <c r="H4671" i="73" s="1"/>
  <c r="I4671" i="73"/>
  <c r="A4672" i="73"/>
  <c r="B4673" i="73"/>
  <c r="F4694" i="73" l="1"/>
  <c r="D4695" i="73"/>
  <c r="G4672" i="73"/>
  <c r="H4672" i="73" s="1"/>
  <c r="I4672" i="73"/>
  <c r="C4696" i="73"/>
  <c r="E4695" i="73"/>
  <c r="A4673" i="73"/>
  <c r="B4674" i="73"/>
  <c r="F4695" i="73" l="1"/>
  <c r="D4696" i="73"/>
  <c r="G4673" i="73"/>
  <c r="H4673" i="73" s="1"/>
  <c r="I4673" i="73"/>
  <c r="C4697" i="73"/>
  <c r="E4696" i="73"/>
  <c r="A4674" i="73"/>
  <c r="B4675" i="73"/>
  <c r="F4696" i="73" l="1"/>
  <c r="D4697" i="73"/>
  <c r="C4698" i="73"/>
  <c r="E4697" i="73"/>
  <c r="G4674" i="73"/>
  <c r="H4674" i="73" s="1"/>
  <c r="I4674" i="73"/>
  <c r="A4675" i="73"/>
  <c r="B4676" i="73"/>
  <c r="F4697" i="73" l="1"/>
  <c r="D4698" i="73"/>
  <c r="A4676" i="73"/>
  <c r="B4677" i="73"/>
  <c r="G4675" i="73"/>
  <c r="H4675" i="73" s="1"/>
  <c r="I4675" i="73"/>
  <c r="C4699" i="73"/>
  <c r="E4698" i="73"/>
  <c r="F4698" i="73" l="1"/>
  <c r="D4699" i="73"/>
  <c r="C4700" i="73"/>
  <c r="E4699" i="73"/>
  <c r="A4677" i="73"/>
  <c r="B4678" i="73"/>
  <c r="G4676" i="73"/>
  <c r="H4676" i="73" s="1"/>
  <c r="I4676" i="73"/>
  <c r="F4699" i="73" l="1"/>
  <c r="D4700" i="73"/>
  <c r="G4677" i="73"/>
  <c r="H4677" i="73" s="1"/>
  <c r="I4677" i="73"/>
  <c r="C4701" i="73"/>
  <c r="E4700" i="73"/>
  <c r="A4678" i="73"/>
  <c r="B4679" i="73"/>
  <c r="F4700" i="73" l="1"/>
  <c r="D4701" i="73"/>
  <c r="G4678" i="73"/>
  <c r="H4678" i="73" s="1"/>
  <c r="I4678" i="73"/>
  <c r="C4702" i="73"/>
  <c r="E4701" i="73"/>
  <c r="A4679" i="73"/>
  <c r="B4680" i="73"/>
  <c r="F4701" i="73" l="1"/>
  <c r="D4702" i="73"/>
  <c r="G4679" i="73"/>
  <c r="H4679" i="73" s="1"/>
  <c r="I4679" i="73"/>
  <c r="C4703" i="73"/>
  <c r="E4702" i="73"/>
  <c r="A4680" i="73"/>
  <c r="B4681" i="73"/>
  <c r="F4702" i="73" l="1"/>
  <c r="D4703" i="73"/>
  <c r="G4680" i="73"/>
  <c r="H4680" i="73" s="1"/>
  <c r="I4680" i="73"/>
  <c r="C4704" i="73"/>
  <c r="E4703" i="73"/>
  <c r="A4681" i="73"/>
  <c r="B4682" i="73"/>
  <c r="F4703" i="73" l="1"/>
  <c r="D4704" i="73"/>
  <c r="G4681" i="73"/>
  <c r="H4681" i="73" s="1"/>
  <c r="I4681" i="73"/>
  <c r="C4705" i="73"/>
  <c r="E4704" i="73"/>
  <c r="A4682" i="73"/>
  <c r="B4683" i="73"/>
  <c r="F4704" i="73" l="1"/>
  <c r="D4705" i="73"/>
  <c r="G4682" i="73"/>
  <c r="H4682" i="73" s="1"/>
  <c r="I4682" i="73"/>
  <c r="C4706" i="73"/>
  <c r="E4705" i="73"/>
  <c r="A4683" i="73"/>
  <c r="B4684" i="73"/>
  <c r="F4705" i="73" l="1"/>
  <c r="D4706" i="73"/>
  <c r="G4683" i="73"/>
  <c r="H4683" i="73" s="1"/>
  <c r="I4683" i="73"/>
  <c r="C4707" i="73"/>
  <c r="E4706" i="73"/>
  <c r="A4684" i="73"/>
  <c r="B4685" i="73"/>
  <c r="F4706" i="73" l="1"/>
  <c r="D4707" i="73"/>
  <c r="G4684" i="73"/>
  <c r="H4684" i="73" s="1"/>
  <c r="I4684" i="73"/>
  <c r="C4708" i="73"/>
  <c r="E4707" i="73"/>
  <c r="A4685" i="73"/>
  <c r="B4686" i="73"/>
  <c r="F4707" i="73" l="1"/>
  <c r="D4708" i="73"/>
  <c r="G4685" i="73"/>
  <c r="H4685" i="73" s="1"/>
  <c r="I4685" i="73"/>
  <c r="C4709" i="73"/>
  <c r="E4708" i="73"/>
  <c r="A4686" i="73"/>
  <c r="B4687" i="73"/>
  <c r="F4708" i="73" l="1"/>
  <c r="D4709" i="73"/>
  <c r="G4686" i="73"/>
  <c r="H4686" i="73" s="1"/>
  <c r="I4686" i="73"/>
  <c r="C4710" i="73"/>
  <c r="E4709" i="73"/>
  <c r="A4687" i="73"/>
  <c r="B4688" i="73"/>
  <c r="F4709" i="73" l="1"/>
  <c r="D4710" i="73"/>
  <c r="G4687" i="73"/>
  <c r="H4687" i="73" s="1"/>
  <c r="I4687" i="73"/>
  <c r="C4711" i="73"/>
  <c r="E4710" i="73"/>
  <c r="A4688" i="73"/>
  <c r="B4689" i="73"/>
  <c r="F4710" i="73" l="1"/>
  <c r="D4711" i="73"/>
  <c r="G4688" i="73"/>
  <c r="H4688" i="73" s="1"/>
  <c r="I4688" i="73"/>
  <c r="C4712" i="73"/>
  <c r="E4711" i="73"/>
  <c r="A4689" i="73"/>
  <c r="B4690" i="73"/>
  <c r="F4711" i="73" l="1"/>
  <c r="D4712" i="73"/>
  <c r="G4689" i="73"/>
  <c r="H4689" i="73" s="1"/>
  <c r="I4689" i="73"/>
  <c r="C4713" i="73"/>
  <c r="E4712" i="73"/>
  <c r="A4690" i="73"/>
  <c r="B4691" i="73"/>
  <c r="F4712" i="73" l="1"/>
  <c r="D4713" i="73"/>
  <c r="G4690" i="73"/>
  <c r="H4690" i="73" s="1"/>
  <c r="I4690" i="73"/>
  <c r="C4714" i="73"/>
  <c r="E4713" i="73"/>
  <c r="A4691" i="73"/>
  <c r="B4692" i="73"/>
  <c r="F4713" i="73" l="1"/>
  <c r="D4714" i="73"/>
  <c r="G4691" i="73"/>
  <c r="H4691" i="73" s="1"/>
  <c r="I4691" i="73"/>
  <c r="C4715" i="73"/>
  <c r="E4714" i="73"/>
  <c r="A4692" i="73"/>
  <c r="B4693" i="73"/>
  <c r="F4714" i="73" l="1"/>
  <c r="D4715" i="73"/>
  <c r="C4716" i="73"/>
  <c r="E4715" i="73"/>
  <c r="G4692" i="73"/>
  <c r="H4692" i="73" s="1"/>
  <c r="I4692" i="73"/>
  <c r="A4693" i="73"/>
  <c r="B4694" i="73"/>
  <c r="F4715" i="73" l="1"/>
  <c r="D4716" i="73"/>
  <c r="A4694" i="73"/>
  <c r="B4695" i="73"/>
  <c r="G4693" i="73"/>
  <c r="H4693" i="73" s="1"/>
  <c r="I4693" i="73"/>
  <c r="C4717" i="73"/>
  <c r="E4716" i="73"/>
  <c r="F4716" i="73" l="1"/>
  <c r="D4717" i="73"/>
  <c r="C4718" i="73"/>
  <c r="E4717" i="73"/>
  <c r="A4695" i="73"/>
  <c r="B4696" i="73"/>
  <c r="G4694" i="73"/>
  <c r="H4694" i="73" s="1"/>
  <c r="I4694" i="73"/>
  <c r="F4717" i="73" l="1"/>
  <c r="D4718" i="73"/>
  <c r="G4695" i="73"/>
  <c r="H4695" i="73" s="1"/>
  <c r="I4695" i="73"/>
  <c r="C4719" i="73"/>
  <c r="E4718" i="73"/>
  <c r="A4696" i="73"/>
  <c r="B4697" i="73"/>
  <c r="F4718" i="73" l="1"/>
  <c r="D4719" i="73"/>
  <c r="G4696" i="73"/>
  <c r="H4696" i="73" s="1"/>
  <c r="I4696" i="73"/>
  <c r="C4720" i="73"/>
  <c r="E4719" i="73"/>
  <c r="A4697" i="73"/>
  <c r="B4698" i="73"/>
  <c r="F4719" i="73" l="1"/>
  <c r="D4720" i="73"/>
  <c r="G4697" i="73"/>
  <c r="H4697" i="73" s="1"/>
  <c r="I4697" i="73"/>
  <c r="C4721" i="73"/>
  <c r="E4720" i="73"/>
  <c r="A4698" i="73"/>
  <c r="B4699" i="73"/>
  <c r="F4720" i="73" l="1"/>
  <c r="D4721" i="73"/>
  <c r="G4698" i="73"/>
  <c r="H4698" i="73" s="1"/>
  <c r="I4698" i="73"/>
  <c r="C4722" i="73"/>
  <c r="E4721" i="73"/>
  <c r="A4699" i="73"/>
  <c r="B4700" i="73"/>
  <c r="F4721" i="73" l="1"/>
  <c r="D4722" i="73"/>
  <c r="C4723" i="73"/>
  <c r="E4722" i="73"/>
  <c r="G4699" i="73"/>
  <c r="H4699" i="73" s="1"/>
  <c r="I4699" i="73"/>
  <c r="A4700" i="73"/>
  <c r="B4701" i="73"/>
  <c r="F4722" i="73" l="1"/>
  <c r="D4723" i="73"/>
  <c r="G4700" i="73"/>
  <c r="H4700" i="73" s="1"/>
  <c r="I4700" i="73"/>
  <c r="C4724" i="73"/>
  <c r="E4723" i="73"/>
  <c r="A4701" i="73"/>
  <c r="B4702" i="73"/>
  <c r="F4723" i="73" l="1"/>
  <c r="D4724" i="73"/>
  <c r="G4701" i="73"/>
  <c r="H4701" i="73" s="1"/>
  <c r="I4701" i="73"/>
  <c r="C4725" i="73"/>
  <c r="E4724" i="73"/>
  <c r="A4702" i="73"/>
  <c r="B4703" i="73"/>
  <c r="F4724" i="73" l="1"/>
  <c r="D4725" i="73"/>
  <c r="G4702" i="73"/>
  <c r="H4702" i="73" s="1"/>
  <c r="I4702" i="73"/>
  <c r="C4726" i="73"/>
  <c r="E4725" i="73"/>
  <c r="A4703" i="73"/>
  <c r="B4704" i="73"/>
  <c r="F4725" i="73" l="1"/>
  <c r="D4726" i="73"/>
  <c r="C4727" i="73"/>
  <c r="E4726" i="73"/>
  <c r="G4703" i="73"/>
  <c r="H4703" i="73" s="1"/>
  <c r="I4703" i="73"/>
  <c r="A4704" i="73"/>
  <c r="B4705" i="73"/>
  <c r="F4726" i="73" l="1"/>
  <c r="D4727" i="73"/>
  <c r="A4705" i="73"/>
  <c r="B4706" i="73"/>
  <c r="G4704" i="73"/>
  <c r="H4704" i="73" s="1"/>
  <c r="I4704" i="73"/>
  <c r="C4728" i="73"/>
  <c r="E4727" i="73"/>
  <c r="F4727" i="73" l="1"/>
  <c r="D4728" i="73"/>
  <c r="C4729" i="73"/>
  <c r="E4728" i="73"/>
  <c r="A4706" i="73"/>
  <c r="B4707" i="73"/>
  <c r="G4705" i="73"/>
  <c r="H4705" i="73" s="1"/>
  <c r="I4705" i="73"/>
  <c r="F4728" i="73" l="1"/>
  <c r="D4729" i="73"/>
  <c r="G4706" i="73"/>
  <c r="H4706" i="73" s="1"/>
  <c r="I4706" i="73"/>
  <c r="C4730" i="73"/>
  <c r="E4729" i="73"/>
  <c r="A4707" i="73"/>
  <c r="B4708" i="73"/>
  <c r="F4729" i="73" l="1"/>
  <c r="D4730" i="73"/>
  <c r="G4707" i="73"/>
  <c r="H4707" i="73" s="1"/>
  <c r="I4707" i="73"/>
  <c r="C4731" i="73"/>
  <c r="E4730" i="73"/>
  <c r="A4708" i="73"/>
  <c r="B4709" i="73"/>
  <c r="F4730" i="73" l="1"/>
  <c r="D4731" i="73"/>
  <c r="C4732" i="73"/>
  <c r="E4731" i="73"/>
  <c r="G4708" i="73"/>
  <c r="H4708" i="73" s="1"/>
  <c r="I4708" i="73"/>
  <c r="A4709" i="73"/>
  <c r="B4710" i="73"/>
  <c r="F4731" i="73" l="1"/>
  <c r="D4732" i="73"/>
  <c r="G4709" i="73"/>
  <c r="H4709" i="73" s="1"/>
  <c r="I4709" i="73"/>
  <c r="C4733" i="73"/>
  <c r="E4732" i="73"/>
  <c r="A4710" i="73"/>
  <c r="B4711" i="73"/>
  <c r="F4732" i="73" l="1"/>
  <c r="D4733" i="73"/>
  <c r="C4734" i="73"/>
  <c r="E4733" i="73"/>
  <c r="G4710" i="73"/>
  <c r="H4710" i="73" s="1"/>
  <c r="I4710" i="73"/>
  <c r="A4711" i="73"/>
  <c r="B4712" i="73"/>
  <c r="F4733" i="73" l="1"/>
  <c r="D4734" i="73"/>
  <c r="G4711" i="73"/>
  <c r="H4711" i="73" s="1"/>
  <c r="I4711" i="73"/>
  <c r="C4735" i="73"/>
  <c r="E4734" i="73"/>
  <c r="A4712" i="73"/>
  <c r="B4713" i="73"/>
  <c r="F4734" i="73" l="1"/>
  <c r="D4735" i="73"/>
  <c r="G4712" i="73"/>
  <c r="H4712" i="73" s="1"/>
  <c r="I4712" i="73"/>
  <c r="C4736" i="73"/>
  <c r="E4735" i="73"/>
  <c r="A4713" i="73"/>
  <c r="B4714" i="73"/>
  <c r="F4735" i="73" l="1"/>
  <c r="D4736" i="73"/>
  <c r="C4737" i="73"/>
  <c r="E4736" i="73"/>
  <c r="G4713" i="73"/>
  <c r="H4713" i="73" s="1"/>
  <c r="I4713" i="73"/>
  <c r="A4714" i="73"/>
  <c r="B4715" i="73"/>
  <c r="F4736" i="73" l="1"/>
  <c r="D4737" i="73"/>
  <c r="G4714" i="73"/>
  <c r="H4714" i="73" s="1"/>
  <c r="I4714" i="73"/>
  <c r="C4738" i="73"/>
  <c r="E4737" i="73"/>
  <c r="A4715" i="73"/>
  <c r="B4716" i="73"/>
  <c r="F4737" i="73" l="1"/>
  <c r="D4738" i="73"/>
  <c r="C4739" i="73"/>
  <c r="E4738" i="73"/>
  <c r="G4715" i="73"/>
  <c r="H4715" i="73" s="1"/>
  <c r="I4715" i="73"/>
  <c r="A4716" i="73"/>
  <c r="B4717" i="73"/>
  <c r="F4738" i="73" l="1"/>
  <c r="D4739" i="73"/>
  <c r="G4716" i="73"/>
  <c r="H4716" i="73" s="1"/>
  <c r="I4716" i="73"/>
  <c r="C4740" i="73"/>
  <c r="E4739" i="73"/>
  <c r="A4717" i="73"/>
  <c r="B4718" i="73"/>
  <c r="F4739" i="73" l="1"/>
  <c r="D4740" i="73"/>
  <c r="G4717" i="73"/>
  <c r="H4717" i="73" s="1"/>
  <c r="I4717" i="73"/>
  <c r="C4741" i="73"/>
  <c r="E4740" i="73"/>
  <c r="A4718" i="73"/>
  <c r="B4719" i="73"/>
  <c r="D4741" i="73" l="1"/>
  <c r="F4740" i="73"/>
  <c r="G4718" i="73"/>
  <c r="H4718" i="73" s="1"/>
  <c r="I4718" i="73"/>
  <c r="C4742" i="73"/>
  <c r="E4741" i="73"/>
  <c r="A4719" i="73"/>
  <c r="B4720" i="73"/>
  <c r="F4741" i="73" l="1"/>
  <c r="D4742" i="73"/>
  <c r="G4719" i="73"/>
  <c r="H4719" i="73" s="1"/>
  <c r="I4719" i="73"/>
  <c r="C4743" i="73"/>
  <c r="E4742" i="73"/>
  <c r="A4720" i="73"/>
  <c r="B4721" i="73"/>
  <c r="F4742" i="73" l="1"/>
  <c r="D4743" i="73"/>
  <c r="G4720" i="73"/>
  <c r="H4720" i="73" s="1"/>
  <c r="I4720" i="73"/>
  <c r="C4744" i="73"/>
  <c r="E4743" i="73"/>
  <c r="A4721" i="73"/>
  <c r="B4722" i="73"/>
  <c r="F4743" i="73" l="1"/>
  <c r="D4744" i="73"/>
  <c r="G4721" i="73"/>
  <c r="H4721" i="73" s="1"/>
  <c r="I4721" i="73"/>
  <c r="C4745" i="73"/>
  <c r="E4744" i="73"/>
  <c r="A4722" i="73"/>
  <c r="B4723" i="73"/>
  <c r="F4744" i="73" l="1"/>
  <c r="D4745" i="73"/>
  <c r="G4722" i="73"/>
  <c r="H4722" i="73" s="1"/>
  <c r="I4722" i="73"/>
  <c r="C4746" i="73"/>
  <c r="E4745" i="73"/>
  <c r="A4723" i="73"/>
  <c r="B4724" i="73"/>
  <c r="F4745" i="73" l="1"/>
  <c r="D4746" i="73"/>
  <c r="C4747" i="73"/>
  <c r="E4746" i="73"/>
  <c r="G4723" i="73"/>
  <c r="H4723" i="73" s="1"/>
  <c r="I4723" i="73"/>
  <c r="A4724" i="73"/>
  <c r="B4725" i="73"/>
  <c r="F4746" i="73" l="1"/>
  <c r="D4747" i="73"/>
  <c r="A4725" i="73"/>
  <c r="B4726" i="73"/>
  <c r="G4724" i="73"/>
  <c r="H4724" i="73" s="1"/>
  <c r="I4724" i="73"/>
  <c r="C4748" i="73"/>
  <c r="E4747" i="73"/>
  <c r="F4747" i="73" l="1"/>
  <c r="D4748" i="73"/>
  <c r="C4749" i="73"/>
  <c r="E4748" i="73"/>
  <c r="A4726" i="73"/>
  <c r="B4727" i="73"/>
  <c r="G4725" i="73"/>
  <c r="H4725" i="73" s="1"/>
  <c r="I4725" i="73"/>
  <c r="F4748" i="73" l="1"/>
  <c r="D4749" i="73"/>
  <c r="G4726" i="73"/>
  <c r="H4726" i="73" s="1"/>
  <c r="I4726" i="73"/>
  <c r="C4750" i="73"/>
  <c r="E4749" i="73"/>
  <c r="A4727" i="73"/>
  <c r="B4728" i="73"/>
  <c r="F4749" i="73" l="1"/>
  <c r="D4750" i="73"/>
  <c r="C4751" i="73"/>
  <c r="E4750" i="73"/>
  <c r="G4727" i="73"/>
  <c r="H4727" i="73" s="1"/>
  <c r="I4727" i="73"/>
  <c r="A4728" i="73"/>
  <c r="B4729" i="73"/>
  <c r="F4750" i="73" l="1"/>
  <c r="D4751" i="73"/>
  <c r="G4728" i="73"/>
  <c r="H4728" i="73" s="1"/>
  <c r="I4728" i="73"/>
  <c r="C4752" i="73"/>
  <c r="E4751" i="73"/>
  <c r="A4729" i="73"/>
  <c r="B4730" i="73"/>
  <c r="F4751" i="73" l="1"/>
  <c r="D4752" i="73"/>
  <c r="C4753" i="73"/>
  <c r="E4752" i="73"/>
  <c r="G4729" i="73"/>
  <c r="H4729" i="73" s="1"/>
  <c r="I4729" i="73"/>
  <c r="A4730" i="73"/>
  <c r="B4731" i="73"/>
  <c r="F4752" i="73" l="1"/>
  <c r="D4753" i="73"/>
  <c r="G4730" i="73"/>
  <c r="H4730" i="73" s="1"/>
  <c r="I4730" i="73"/>
  <c r="C4754" i="73"/>
  <c r="E4753" i="73"/>
  <c r="A4731" i="73"/>
  <c r="B4732" i="73"/>
  <c r="F4753" i="73" l="1"/>
  <c r="D4754" i="73"/>
  <c r="G4731" i="73"/>
  <c r="H4731" i="73" s="1"/>
  <c r="I4731" i="73"/>
  <c r="C4755" i="73"/>
  <c r="E4754" i="73"/>
  <c r="A4732" i="73"/>
  <c r="B4733" i="73"/>
  <c r="F4754" i="73" l="1"/>
  <c r="D4755" i="73"/>
  <c r="G4732" i="73"/>
  <c r="H4732" i="73" s="1"/>
  <c r="I4732" i="73"/>
  <c r="C4756" i="73"/>
  <c r="E4755" i="73"/>
  <c r="A4733" i="73"/>
  <c r="B4734" i="73"/>
  <c r="F4755" i="73" l="1"/>
  <c r="D4756" i="73"/>
  <c r="C4757" i="73"/>
  <c r="E4756" i="73"/>
  <c r="A4734" i="73"/>
  <c r="B4735" i="73"/>
  <c r="G4733" i="73"/>
  <c r="H4733" i="73" s="1"/>
  <c r="I4733" i="73"/>
  <c r="F4756" i="73" l="1"/>
  <c r="D4757" i="73"/>
  <c r="G4734" i="73"/>
  <c r="H4734" i="73" s="1"/>
  <c r="I4734" i="73"/>
  <c r="C4758" i="73"/>
  <c r="E4757" i="73"/>
  <c r="A4735" i="73"/>
  <c r="B4736" i="73"/>
  <c r="F4757" i="73" l="1"/>
  <c r="D4758" i="73"/>
  <c r="C4759" i="73"/>
  <c r="E4758" i="73"/>
  <c r="G4735" i="73"/>
  <c r="H4735" i="73" s="1"/>
  <c r="I4735" i="73"/>
  <c r="A4736" i="73"/>
  <c r="B4737" i="73"/>
  <c r="F4758" i="73" l="1"/>
  <c r="D4759" i="73"/>
  <c r="A4737" i="73"/>
  <c r="B4738" i="73"/>
  <c r="G4736" i="73"/>
  <c r="H4736" i="73" s="1"/>
  <c r="I4736" i="73"/>
  <c r="C4760" i="73"/>
  <c r="E4759" i="73"/>
  <c r="F4759" i="73" l="1"/>
  <c r="D4760" i="73"/>
  <c r="C4761" i="73"/>
  <c r="E4760" i="73"/>
  <c r="A4738" i="73"/>
  <c r="B4739" i="73"/>
  <c r="G4737" i="73"/>
  <c r="H4737" i="73" s="1"/>
  <c r="I4737" i="73"/>
  <c r="F4760" i="73" l="1"/>
  <c r="D4761" i="73"/>
  <c r="G4738" i="73"/>
  <c r="H4738" i="73" s="1"/>
  <c r="I4738" i="73"/>
  <c r="C4762" i="73"/>
  <c r="E4761" i="73"/>
  <c r="A4739" i="73"/>
  <c r="B4740" i="73"/>
  <c r="F4761" i="73" l="1"/>
  <c r="D4762" i="73"/>
  <c r="C4763" i="73"/>
  <c r="E4762" i="73"/>
  <c r="G4739" i="73"/>
  <c r="H4739" i="73" s="1"/>
  <c r="I4739" i="73"/>
  <c r="A4740" i="73"/>
  <c r="B4741" i="73"/>
  <c r="F4762" i="73" l="1"/>
  <c r="D4763" i="73"/>
  <c r="G4740" i="73"/>
  <c r="H4740" i="73" s="1"/>
  <c r="I4740" i="73"/>
  <c r="C4764" i="73"/>
  <c r="E4763" i="73"/>
  <c r="A4741" i="73"/>
  <c r="B4742" i="73"/>
  <c r="F4763" i="73" l="1"/>
  <c r="D4764" i="73"/>
  <c r="G4741" i="73"/>
  <c r="H4741" i="73" s="1"/>
  <c r="I4741" i="73"/>
  <c r="C4765" i="73"/>
  <c r="E4764" i="73"/>
  <c r="A4742" i="73"/>
  <c r="B4743" i="73"/>
  <c r="F4764" i="73" l="1"/>
  <c r="D4765" i="73"/>
  <c r="G4742" i="73"/>
  <c r="H4742" i="73" s="1"/>
  <c r="I4742" i="73"/>
  <c r="C4766" i="73"/>
  <c r="E4765" i="73"/>
  <c r="A4743" i="73"/>
  <c r="B4744" i="73"/>
  <c r="F4765" i="73" l="1"/>
  <c r="D4766" i="73"/>
  <c r="C4767" i="73"/>
  <c r="E4766" i="73"/>
  <c r="G4743" i="73"/>
  <c r="H4743" i="73" s="1"/>
  <c r="I4743" i="73"/>
  <c r="A4744" i="73"/>
  <c r="B4745" i="73"/>
  <c r="F4766" i="73" l="1"/>
  <c r="D4767" i="73"/>
  <c r="G4744" i="73"/>
  <c r="H4744" i="73" s="1"/>
  <c r="I4744" i="73"/>
  <c r="C4768" i="73"/>
  <c r="E4767" i="73"/>
  <c r="A4745" i="73"/>
  <c r="B4746" i="73"/>
  <c r="F4767" i="73" l="1"/>
  <c r="D4768" i="73"/>
  <c r="G4745" i="73"/>
  <c r="H4745" i="73" s="1"/>
  <c r="I4745" i="73"/>
  <c r="C4769" i="73"/>
  <c r="E4768" i="73"/>
  <c r="A4746" i="73"/>
  <c r="B4747" i="73"/>
  <c r="F4768" i="73" l="1"/>
  <c r="D4769" i="73"/>
  <c r="G4746" i="73"/>
  <c r="H4746" i="73" s="1"/>
  <c r="I4746" i="73"/>
  <c r="C4770" i="73"/>
  <c r="E4769" i="73"/>
  <c r="A4747" i="73"/>
  <c r="B4748" i="73"/>
  <c r="F4769" i="73" l="1"/>
  <c r="D4770" i="73"/>
  <c r="C4771" i="73"/>
  <c r="E4770" i="73"/>
  <c r="G4747" i="73"/>
  <c r="H4747" i="73" s="1"/>
  <c r="I4747" i="73"/>
  <c r="A4748" i="73"/>
  <c r="B4749" i="73"/>
  <c r="F4770" i="73" l="1"/>
  <c r="D4771" i="73"/>
  <c r="A4749" i="73"/>
  <c r="B4750" i="73"/>
  <c r="G4748" i="73"/>
  <c r="H4748" i="73" s="1"/>
  <c r="I4748" i="73"/>
  <c r="C4772" i="73"/>
  <c r="E4771" i="73"/>
  <c r="F4771" i="73" l="1"/>
  <c r="D4772" i="73"/>
  <c r="C4773" i="73"/>
  <c r="E4772" i="73"/>
  <c r="A4750" i="73"/>
  <c r="B4751" i="73"/>
  <c r="G4749" i="73"/>
  <c r="H4749" i="73" s="1"/>
  <c r="I4749" i="73"/>
  <c r="F4772" i="73" l="1"/>
  <c r="D4773" i="73"/>
  <c r="G4750" i="73"/>
  <c r="H4750" i="73" s="1"/>
  <c r="I4750" i="73"/>
  <c r="C4774" i="73"/>
  <c r="E4773" i="73"/>
  <c r="A4751" i="73"/>
  <c r="B4752" i="73"/>
  <c r="F4773" i="73" l="1"/>
  <c r="D4774" i="73"/>
  <c r="G4751" i="73"/>
  <c r="H4751" i="73" s="1"/>
  <c r="I4751" i="73"/>
  <c r="C4775" i="73"/>
  <c r="E4774" i="73"/>
  <c r="A4752" i="73"/>
  <c r="B4753" i="73"/>
  <c r="F4774" i="73" l="1"/>
  <c r="D4775" i="73"/>
  <c r="C4776" i="73"/>
  <c r="E4775" i="73"/>
  <c r="G4752" i="73"/>
  <c r="H4752" i="73" s="1"/>
  <c r="I4752" i="73"/>
  <c r="A4753" i="73"/>
  <c r="B4754" i="73"/>
  <c r="F4775" i="73" l="1"/>
  <c r="D4776" i="73"/>
  <c r="G4753" i="73"/>
  <c r="H4753" i="73" s="1"/>
  <c r="I4753" i="73"/>
  <c r="C4777" i="73"/>
  <c r="E4776" i="73"/>
  <c r="A4754" i="73"/>
  <c r="B4755" i="73"/>
  <c r="F4776" i="73" l="1"/>
  <c r="D4777" i="73"/>
  <c r="C4778" i="73"/>
  <c r="E4777" i="73"/>
  <c r="G4754" i="73"/>
  <c r="H4754" i="73" s="1"/>
  <c r="I4754" i="73"/>
  <c r="A4755" i="73"/>
  <c r="B4756" i="73"/>
  <c r="F4777" i="73" l="1"/>
  <c r="D4778" i="73"/>
  <c r="A4756" i="73"/>
  <c r="B4757" i="73"/>
  <c r="G4755" i="73"/>
  <c r="H4755" i="73" s="1"/>
  <c r="I4755" i="73"/>
  <c r="C4779" i="73"/>
  <c r="E4778" i="73"/>
  <c r="F4778" i="73" l="1"/>
  <c r="D4779" i="73"/>
  <c r="C4780" i="73"/>
  <c r="E4779" i="73"/>
  <c r="A4757" i="73"/>
  <c r="B4758" i="73"/>
  <c r="G4756" i="73"/>
  <c r="H4756" i="73" s="1"/>
  <c r="I4756" i="73"/>
  <c r="F4779" i="73" l="1"/>
  <c r="D4780" i="73"/>
  <c r="G4757" i="73"/>
  <c r="H4757" i="73" s="1"/>
  <c r="I4757" i="73"/>
  <c r="C4781" i="73"/>
  <c r="E4780" i="73"/>
  <c r="A4758" i="73"/>
  <c r="B4759" i="73"/>
  <c r="F4780" i="73" l="1"/>
  <c r="D4781" i="73"/>
  <c r="C4782" i="73"/>
  <c r="E4781" i="73"/>
  <c r="G4758" i="73"/>
  <c r="H4758" i="73" s="1"/>
  <c r="I4758" i="73"/>
  <c r="A4759" i="73"/>
  <c r="B4760" i="73"/>
  <c r="F4781" i="73" l="1"/>
  <c r="D4782" i="73"/>
  <c r="G4759" i="73"/>
  <c r="H4759" i="73" s="1"/>
  <c r="I4759" i="73"/>
  <c r="C4783" i="73"/>
  <c r="E4782" i="73"/>
  <c r="A4760" i="73"/>
  <c r="B4761" i="73"/>
  <c r="F4782" i="73" l="1"/>
  <c r="D4783" i="73"/>
  <c r="G4760" i="73"/>
  <c r="H4760" i="73" s="1"/>
  <c r="I4760" i="73"/>
  <c r="C4784" i="73"/>
  <c r="E4783" i="73"/>
  <c r="A4761" i="73"/>
  <c r="B4762" i="73"/>
  <c r="F4783" i="73" l="1"/>
  <c r="D4784" i="73"/>
  <c r="C4785" i="73"/>
  <c r="E4784" i="73"/>
  <c r="G4761" i="73"/>
  <c r="H4761" i="73" s="1"/>
  <c r="I4761" i="73"/>
  <c r="A4762" i="73"/>
  <c r="B4763" i="73"/>
  <c r="F4784" i="73" l="1"/>
  <c r="D4785" i="73"/>
  <c r="A4763" i="73"/>
  <c r="B4764" i="73"/>
  <c r="G4762" i="73"/>
  <c r="H4762" i="73" s="1"/>
  <c r="I4762" i="73"/>
  <c r="C4786" i="73"/>
  <c r="E4785" i="73"/>
  <c r="F4785" i="73" l="1"/>
  <c r="D4786" i="73"/>
  <c r="C4787" i="73"/>
  <c r="E4786" i="73"/>
  <c r="A4764" i="73"/>
  <c r="B4765" i="73"/>
  <c r="G4763" i="73"/>
  <c r="H4763" i="73" s="1"/>
  <c r="I4763" i="73"/>
  <c r="F4786" i="73" l="1"/>
  <c r="D4787" i="73"/>
  <c r="G4764" i="73"/>
  <c r="H4764" i="73" s="1"/>
  <c r="I4764" i="73"/>
  <c r="C4788" i="73"/>
  <c r="E4787" i="73"/>
  <c r="A4765" i="73"/>
  <c r="B4766" i="73"/>
  <c r="F4787" i="73" l="1"/>
  <c r="D4788" i="73"/>
  <c r="G4765" i="73"/>
  <c r="H4765" i="73" s="1"/>
  <c r="I4765" i="73"/>
  <c r="C4789" i="73"/>
  <c r="E4788" i="73"/>
  <c r="A4766" i="73"/>
  <c r="B4767" i="73"/>
  <c r="F4788" i="73" l="1"/>
  <c r="D4789" i="73"/>
  <c r="C4790" i="73"/>
  <c r="E4789" i="73"/>
  <c r="G4766" i="73"/>
  <c r="H4766" i="73" s="1"/>
  <c r="I4766" i="73"/>
  <c r="A4767" i="73"/>
  <c r="B4768" i="73"/>
  <c r="F4789" i="73" l="1"/>
  <c r="D4790" i="73"/>
  <c r="A4768" i="73"/>
  <c r="B4769" i="73"/>
  <c r="G4767" i="73"/>
  <c r="H4767" i="73" s="1"/>
  <c r="I4767" i="73"/>
  <c r="C4791" i="73"/>
  <c r="E4790" i="73"/>
  <c r="F4790" i="73" l="1"/>
  <c r="D4791" i="73"/>
  <c r="C4792" i="73"/>
  <c r="E4791" i="73"/>
  <c r="A4769" i="73"/>
  <c r="B4770" i="73"/>
  <c r="G4768" i="73"/>
  <c r="H4768" i="73" s="1"/>
  <c r="I4768" i="73"/>
  <c r="F4791" i="73" l="1"/>
  <c r="D4792" i="73"/>
  <c r="G4769" i="73"/>
  <c r="H4769" i="73" s="1"/>
  <c r="I4769" i="73"/>
  <c r="C4793" i="73"/>
  <c r="E4792" i="73"/>
  <c r="A4770" i="73"/>
  <c r="B4771" i="73"/>
  <c r="F4792" i="73" l="1"/>
  <c r="D4793" i="73"/>
  <c r="C4794" i="73"/>
  <c r="E4793" i="73"/>
  <c r="G4770" i="73"/>
  <c r="H4770" i="73" s="1"/>
  <c r="I4770" i="73"/>
  <c r="A4771" i="73"/>
  <c r="B4772" i="73"/>
  <c r="F4793" i="73" l="1"/>
  <c r="D4794" i="73"/>
  <c r="A4772" i="73"/>
  <c r="B4773" i="73"/>
  <c r="G4771" i="73"/>
  <c r="H4771" i="73" s="1"/>
  <c r="I4771" i="73"/>
  <c r="C4795" i="73"/>
  <c r="E4794" i="73"/>
  <c r="F4794" i="73" l="1"/>
  <c r="D4795" i="73"/>
  <c r="C4796" i="73"/>
  <c r="E4795" i="73"/>
  <c r="A4773" i="73"/>
  <c r="B4774" i="73"/>
  <c r="G4772" i="73"/>
  <c r="H4772" i="73" s="1"/>
  <c r="I4772" i="73"/>
  <c r="F4795" i="73" l="1"/>
  <c r="D4796" i="73"/>
  <c r="G4773" i="73"/>
  <c r="H4773" i="73" s="1"/>
  <c r="I4773" i="73"/>
  <c r="C4797" i="73"/>
  <c r="E4796" i="73"/>
  <c r="A4774" i="73"/>
  <c r="B4775" i="73"/>
  <c r="F4796" i="73" l="1"/>
  <c r="D4797" i="73"/>
  <c r="C4798" i="73"/>
  <c r="E4797" i="73"/>
  <c r="G4774" i="73"/>
  <c r="H4774" i="73" s="1"/>
  <c r="I4774" i="73"/>
  <c r="A4775" i="73"/>
  <c r="B4776" i="73"/>
  <c r="F4797" i="73" l="1"/>
  <c r="D4798" i="73"/>
  <c r="G4775" i="73"/>
  <c r="H4775" i="73" s="1"/>
  <c r="I4775" i="73"/>
  <c r="C4799" i="73"/>
  <c r="E4798" i="73"/>
  <c r="A4776" i="73"/>
  <c r="B4777" i="73"/>
  <c r="F4798" i="73" l="1"/>
  <c r="D4799" i="73"/>
  <c r="G4776" i="73"/>
  <c r="H4776" i="73" s="1"/>
  <c r="I4776" i="73"/>
  <c r="C4800" i="73"/>
  <c r="E4799" i="73"/>
  <c r="A4777" i="73"/>
  <c r="B4778" i="73"/>
  <c r="F4799" i="73" l="1"/>
  <c r="D4800" i="73"/>
  <c r="G4777" i="73"/>
  <c r="H4777" i="73" s="1"/>
  <c r="I4777" i="73"/>
  <c r="C4801" i="73"/>
  <c r="E4800" i="73"/>
  <c r="A4778" i="73"/>
  <c r="B4779" i="73"/>
  <c r="F4800" i="73" l="1"/>
  <c r="D4801" i="73"/>
  <c r="C4802" i="73"/>
  <c r="E4801" i="73"/>
  <c r="G4778" i="73"/>
  <c r="H4778" i="73" s="1"/>
  <c r="I4778" i="73"/>
  <c r="A4779" i="73"/>
  <c r="B4780" i="73"/>
  <c r="F4801" i="73" l="1"/>
  <c r="D4802" i="73"/>
  <c r="G4779" i="73"/>
  <c r="H4779" i="73" s="1"/>
  <c r="I4779" i="73"/>
  <c r="C4803" i="73"/>
  <c r="E4802" i="73"/>
  <c r="A4780" i="73"/>
  <c r="B4781" i="73"/>
  <c r="F4802" i="73" l="1"/>
  <c r="D4803" i="73"/>
  <c r="C4804" i="73"/>
  <c r="E4803" i="73"/>
  <c r="G4780" i="73"/>
  <c r="H4780" i="73" s="1"/>
  <c r="I4780" i="73"/>
  <c r="A4781" i="73"/>
  <c r="B4782" i="73"/>
  <c r="F4803" i="73" l="1"/>
  <c r="D4804" i="73"/>
  <c r="G4781" i="73"/>
  <c r="H4781" i="73" s="1"/>
  <c r="I4781" i="73"/>
  <c r="C4805" i="73"/>
  <c r="E4804" i="73"/>
  <c r="A4782" i="73"/>
  <c r="B4783" i="73"/>
  <c r="F4804" i="73" l="1"/>
  <c r="D4805" i="73"/>
  <c r="G4782" i="73"/>
  <c r="H4782" i="73" s="1"/>
  <c r="I4782" i="73"/>
  <c r="C4806" i="73"/>
  <c r="E4805" i="73"/>
  <c r="A4783" i="73"/>
  <c r="B4784" i="73"/>
  <c r="F4805" i="73" l="1"/>
  <c r="D4806" i="73"/>
  <c r="C4807" i="73"/>
  <c r="E4806" i="73"/>
  <c r="G4783" i="73"/>
  <c r="H4783" i="73" s="1"/>
  <c r="I4783" i="73"/>
  <c r="A4784" i="73"/>
  <c r="B4785" i="73"/>
  <c r="F4806" i="73" l="1"/>
  <c r="D4807" i="73"/>
  <c r="G4784" i="73"/>
  <c r="H4784" i="73" s="1"/>
  <c r="I4784" i="73"/>
  <c r="C4808" i="73"/>
  <c r="E4807" i="73"/>
  <c r="A4785" i="73"/>
  <c r="B4786" i="73"/>
  <c r="F4807" i="73" l="1"/>
  <c r="D4808" i="73"/>
  <c r="G4785" i="73"/>
  <c r="H4785" i="73" s="1"/>
  <c r="I4785" i="73"/>
  <c r="C4809" i="73"/>
  <c r="E4808" i="73"/>
  <c r="A4786" i="73"/>
  <c r="B4787" i="73"/>
  <c r="F4808" i="73" l="1"/>
  <c r="D4809" i="73"/>
  <c r="G4786" i="73"/>
  <c r="H4786" i="73" s="1"/>
  <c r="I4786" i="73"/>
  <c r="C4810" i="73"/>
  <c r="E4809" i="73"/>
  <c r="A4787" i="73"/>
  <c r="B4788" i="73"/>
  <c r="F4809" i="73" l="1"/>
  <c r="D4810" i="73"/>
  <c r="C4811" i="73"/>
  <c r="E4810" i="73"/>
  <c r="G4787" i="73"/>
  <c r="H4787" i="73" s="1"/>
  <c r="I4787" i="73"/>
  <c r="A4788" i="73"/>
  <c r="B4789" i="73"/>
  <c r="F4810" i="73" l="1"/>
  <c r="D4811" i="73"/>
  <c r="A4789" i="73"/>
  <c r="B4790" i="73"/>
  <c r="G4788" i="73"/>
  <c r="H4788" i="73" s="1"/>
  <c r="I4788" i="73"/>
  <c r="C4812" i="73"/>
  <c r="E4811" i="73"/>
  <c r="F4811" i="73" l="1"/>
  <c r="D4812" i="73"/>
  <c r="C4813" i="73"/>
  <c r="E4812" i="73"/>
  <c r="A4790" i="73"/>
  <c r="B4791" i="73"/>
  <c r="G4789" i="73"/>
  <c r="H4789" i="73" s="1"/>
  <c r="I4789" i="73"/>
  <c r="F4812" i="73" l="1"/>
  <c r="D4813" i="73"/>
  <c r="G4790" i="73"/>
  <c r="H4790" i="73" s="1"/>
  <c r="I4790" i="73"/>
  <c r="C4814" i="73"/>
  <c r="E4813" i="73"/>
  <c r="A4791" i="73"/>
  <c r="B4792" i="73"/>
  <c r="F4813" i="73" l="1"/>
  <c r="D4814" i="73"/>
  <c r="C4815" i="73"/>
  <c r="E4814" i="73"/>
  <c r="G4791" i="73"/>
  <c r="H4791" i="73" s="1"/>
  <c r="I4791" i="73"/>
  <c r="A4792" i="73"/>
  <c r="B4793" i="73"/>
  <c r="F4814" i="73" l="1"/>
  <c r="D4815" i="73"/>
  <c r="A4793" i="73"/>
  <c r="B4794" i="73"/>
  <c r="G4792" i="73"/>
  <c r="H4792" i="73" s="1"/>
  <c r="I4792" i="73"/>
  <c r="C4816" i="73"/>
  <c r="E4815" i="73"/>
  <c r="F4815" i="73" l="1"/>
  <c r="D4816" i="73"/>
  <c r="C4817" i="73"/>
  <c r="E4816" i="73"/>
  <c r="A4794" i="73"/>
  <c r="B4795" i="73"/>
  <c r="G4793" i="73"/>
  <c r="H4793" i="73" s="1"/>
  <c r="I4793" i="73"/>
  <c r="F4816" i="73" l="1"/>
  <c r="D4817" i="73"/>
  <c r="G4794" i="73"/>
  <c r="H4794" i="73" s="1"/>
  <c r="I4794" i="73"/>
  <c r="C4818" i="73"/>
  <c r="E4817" i="73"/>
  <c r="A4795" i="73"/>
  <c r="B4796" i="73"/>
  <c r="F4817" i="73" l="1"/>
  <c r="D4818" i="73"/>
  <c r="G4795" i="73"/>
  <c r="H4795" i="73" s="1"/>
  <c r="I4795" i="73"/>
  <c r="C4819" i="73"/>
  <c r="E4818" i="73"/>
  <c r="A4796" i="73"/>
  <c r="B4797" i="73"/>
  <c r="F4818" i="73" l="1"/>
  <c r="D4819" i="73"/>
  <c r="G4796" i="73"/>
  <c r="H4796" i="73" s="1"/>
  <c r="I4796" i="73"/>
  <c r="C4820" i="73"/>
  <c r="E4819" i="73"/>
  <c r="A4797" i="73"/>
  <c r="B4798" i="73"/>
  <c r="F4819" i="73" l="1"/>
  <c r="D4820" i="73"/>
  <c r="C4821" i="73"/>
  <c r="E4820" i="73"/>
  <c r="G4797" i="73"/>
  <c r="H4797" i="73" s="1"/>
  <c r="I4797" i="73"/>
  <c r="A4798" i="73"/>
  <c r="B4799" i="73"/>
  <c r="F4820" i="73" l="1"/>
  <c r="D4821" i="73"/>
  <c r="A4799" i="73"/>
  <c r="B4800" i="73"/>
  <c r="G4798" i="73"/>
  <c r="H4798" i="73" s="1"/>
  <c r="I4798" i="73"/>
  <c r="C4822" i="73"/>
  <c r="E4821" i="73"/>
  <c r="F4821" i="73" l="1"/>
  <c r="D4822" i="73"/>
  <c r="C4823" i="73"/>
  <c r="E4822" i="73"/>
  <c r="A4800" i="73"/>
  <c r="B4801" i="73"/>
  <c r="G4799" i="73"/>
  <c r="H4799" i="73" s="1"/>
  <c r="I4799" i="73"/>
  <c r="F4822" i="73" l="1"/>
  <c r="D4823" i="73"/>
  <c r="G4800" i="73"/>
  <c r="H4800" i="73" s="1"/>
  <c r="I4800" i="73"/>
  <c r="C4824" i="73"/>
  <c r="E4823" i="73"/>
  <c r="A4801" i="73"/>
  <c r="B4802" i="73"/>
  <c r="F4823" i="73" l="1"/>
  <c r="D4824" i="73"/>
  <c r="G4801" i="73"/>
  <c r="H4801" i="73" s="1"/>
  <c r="I4801" i="73"/>
  <c r="C4825" i="73"/>
  <c r="E4824" i="73"/>
  <c r="A4802" i="73"/>
  <c r="B4803" i="73"/>
  <c r="F4824" i="73" l="1"/>
  <c r="D4825" i="73"/>
  <c r="G4802" i="73"/>
  <c r="H4802" i="73" s="1"/>
  <c r="I4802" i="73"/>
  <c r="C4826" i="73"/>
  <c r="E4825" i="73"/>
  <c r="A4803" i="73"/>
  <c r="B4804" i="73"/>
  <c r="F4825" i="73" l="1"/>
  <c r="D4826" i="73"/>
  <c r="G4803" i="73"/>
  <c r="H4803" i="73" s="1"/>
  <c r="I4803" i="73"/>
  <c r="C4827" i="73"/>
  <c r="E4826" i="73"/>
  <c r="A4804" i="73"/>
  <c r="B4805" i="73"/>
  <c r="F4826" i="73" l="1"/>
  <c r="D4827" i="73"/>
  <c r="C4828" i="73"/>
  <c r="E4827" i="73"/>
  <c r="G4804" i="73"/>
  <c r="H4804" i="73" s="1"/>
  <c r="I4804" i="73"/>
  <c r="A4805" i="73"/>
  <c r="B4806" i="73"/>
  <c r="F4827" i="73" l="1"/>
  <c r="D4828" i="73"/>
  <c r="G4805" i="73"/>
  <c r="H4805" i="73" s="1"/>
  <c r="I4805" i="73"/>
  <c r="C4829" i="73"/>
  <c r="E4828" i="73"/>
  <c r="A4806" i="73"/>
  <c r="B4807" i="73"/>
  <c r="F4828" i="73" l="1"/>
  <c r="D4829" i="73"/>
  <c r="G4806" i="73"/>
  <c r="H4806" i="73" s="1"/>
  <c r="I4806" i="73"/>
  <c r="C4830" i="73"/>
  <c r="E4829" i="73"/>
  <c r="A4807" i="73"/>
  <c r="B4808" i="73"/>
  <c r="F4829" i="73" l="1"/>
  <c r="D4830" i="73"/>
  <c r="C4831" i="73"/>
  <c r="E4830" i="73"/>
  <c r="G4807" i="73"/>
  <c r="H4807" i="73" s="1"/>
  <c r="I4807" i="73"/>
  <c r="A4808" i="73"/>
  <c r="B4809" i="73"/>
  <c r="F4830" i="73" l="1"/>
  <c r="D4831" i="73"/>
  <c r="G4808" i="73"/>
  <c r="H4808" i="73" s="1"/>
  <c r="I4808" i="73"/>
  <c r="C4832" i="73"/>
  <c r="E4831" i="73"/>
  <c r="A4809" i="73"/>
  <c r="B4810" i="73"/>
  <c r="F4831" i="73" l="1"/>
  <c r="D4832" i="73"/>
  <c r="G4809" i="73"/>
  <c r="H4809" i="73" s="1"/>
  <c r="I4809" i="73"/>
  <c r="C4833" i="73"/>
  <c r="E4832" i="73"/>
  <c r="A4810" i="73"/>
  <c r="B4811" i="73"/>
  <c r="F4832" i="73" l="1"/>
  <c r="D4833" i="73"/>
  <c r="C4834" i="73"/>
  <c r="E4833" i="73"/>
  <c r="G4810" i="73"/>
  <c r="H4810" i="73" s="1"/>
  <c r="I4810" i="73"/>
  <c r="A4811" i="73"/>
  <c r="B4812" i="73"/>
  <c r="F4833" i="73" l="1"/>
  <c r="D4834" i="73"/>
  <c r="G4811" i="73"/>
  <c r="H4811" i="73" s="1"/>
  <c r="I4811" i="73"/>
  <c r="C4835" i="73"/>
  <c r="E4834" i="73"/>
  <c r="A4812" i="73"/>
  <c r="B4813" i="73"/>
  <c r="F4834" i="73" l="1"/>
  <c r="D4835" i="73"/>
  <c r="C4836" i="73"/>
  <c r="E4835" i="73"/>
  <c r="G4812" i="73"/>
  <c r="H4812" i="73" s="1"/>
  <c r="I4812" i="73"/>
  <c r="A4813" i="73"/>
  <c r="B4814" i="73"/>
  <c r="F4835" i="73" l="1"/>
  <c r="D4836" i="73"/>
  <c r="A4814" i="73"/>
  <c r="B4815" i="73"/>
  <c r="G4813" i="73"/>
  <c r="H4813" i="73" s="1"/>
  <c r="I4813" i="73"/>
  <c r="C4837" i="73"/>
  <c r="E4836" i="73"/>
  <c r="F4836" i="73" l="1"/>
  <c r="D4837" i="73"/>
  <c r="C4838" i="73"/>
  <c r="E4837" i="73"/>
  <c r="A4815" i="73"/>
  <c r="B4816" i="73"/>
  <c r="G4814" i="73"/>
  <c r="H4814" i="73" s="1"/>
  <c r="I4814" i="73"/>
  <c r="F4837" i="73" l="1"/>
  <c r="D4838" i="73"/>
  <c r="G4815" i="73"/>
  <c r="H4815" i="73" s="1"/>
  <c r="I4815" i="73"/>
  <c r="C4839" i="73"/>
  <c r="E4838" i="73"/>
  <c r="A4816" i="73"/>
  <c r="B4817" i="73"/>
  <c r="F4838" i="73" l="1"/>
  <c r="D4839" i="73"/>
  <c r="G4816" i="73"/>
  <c r="H4816" i="73" s="1"/>
  <c r="I4816" i="73"/>
  <c r="C4840" i="73"/>
  <c r="E4839" i="73"/>
  <c r="A4817" i="73"/>
  <c r="B4818" i="73"/>
  <c r="F4839" i="73" l="1"/>
  <c r="D4840" i="73"/>
  <c r="C4841" i="73"/>
  <c r="E4840" i="73"/>
  <c r="G4817" i="73"/>
  <c r="H4817" i="73" s="1"/>
  <c r="I4817" i="73"/>
  <c r="A4818" i="73"/>
  <c r="B4819" i="73"/>
  <c r="F4840" i="73" l="1"/>
  <c r="D4841" i="73"/>
  <c r="A4819" i="73"/>
  <c r="B4820" i="73"/>
  <c r="G4818" i="73"/>
  <c r="H4818" i="73" s="1"/>
  <c r="I4818" i="73"/>
  <c r="C4842" i="73"/>
  <c r="E4841" i="73"/>
  <c r="F4841" i="73" l="1"/>
  <c r="D4842" i="73"/>
  <c r="C4843" i="73"/>
  <c r="E4842" i="73"/>
  <c r="A4820" i="73"/>
  <c r="B4821" i="73"/>
  <c r="G4819" i="73"/>
  <c r="H4819" i="73" s="1"/>
  <c r="I4819" i="73"/>
  <c r="F4842" i="73" l="1"/>
  <c r="D4843" i="73"/>
  <c r="G4820" i="73"/>
  <c r="H4820" i="73" s="1"/>
  <c r="I4820" i="73"/>
  <c r="C4844" i="73"/>
  <c r="E4843" i="73"/>
  <c r="A4821" i="73"/>
  <c r="B4822" i="73"/>
  <c r="F4843" i="73" l="1"/>
  <c r="D4844" i="73"/>
  <c r="C4845" i="73"/>
  <c r="E4844" i="73"/>
  <c r="G4821" i="73"/>
  <c r="H4821" i="73" s="1"/>
  <c r="I4821" i="73"/>
  <c r="A4822" i="73"/>
  <c r="B4823" i="73"/>
  <c r="F4844" i="73" l="1"/>
  <c r="D4845" i="73"/>
  <c r="G4822" i="73"/>
  <c r="H4822" i="73" s="1"/>
  <c r="I4822" i="73"/>
  <c r="C4846" i="73"/>
  <c r="E4845" i="73"/>
  <c r="A4823" i="73"/>
  <c r="B4824" i="73"/>
  <c r="F4845" i="73" l="1"/>
  <c r="D4846" i="73"/>
  <c r="C4847" i="73"/>
  <c r="E4846" i="73"/>
  <c r="G4823" i="73"/>
  <c r="H4823" i="73" s="1"/>
  <c r="I4823" i="73"/>
  <c r="A4824" i="73"/>
  <c r="B4825" i="73"/>
  <c r="F4846" i="73" l="1"/>
  <c r="D4847" i="73"/>
  <c r="A4825" i="73"/>
  <c r="B4826" i="73"/>
  <c r="G4824" i="73"/>
  <c r="H4824" i="73" s="1"/>
  <c r="I4824" i="73"/>
  <c r="C4848" i="73"/>
  <c r="E4847" i="73"/>
  <c r="F4847" i="73" l="1"/>
  <c r="D4848" i="73"/>
  <c r="C4849" i="73"/>
  <c r="E4848" i="73"/>
  <c r="A4826" i="73"/>
  <c r="B4827" i="73"/>
  <c r="G4825" i="73"/>
  <c r="H4825" i="73" s="1"/>
  <c r="I4825" i="73"/>
  <c r="F4848" i="73" l="1"/>
  <c r="D4849" i="73"/>
  <c r="G4826" i="73"/>
  <c r="H4826" i="73" s="1"/>
  <c r="I4826" i="73"/>
  <c r="C4850" i="73"/>
  <c r="E4849" i="73"/>
  <c r="A4827" i="73"/>
  <c r="B4828" i="73"/>
  <c r="F4849" i="73" l="1"/>
  <c r="D4850" i="73"/>
  <c r="C4851" i="73"/>
  <c r="E4850" i="73"/>
  <c r="G4827" i="73"/>
  <c r="H4827" i="73" s="1"/>
  <c r="I4827" i="73"/>
  <c r="A4828" i="73"/>
  <c r="B4829" i="73"/>
  <c r="F4850" i="73" l="1"/>
  <c r="D4851" i="73"/>
  <c r="A4829" i="73"/>
  <c r="B4830" i="73"/>
  <c r="G4828" i="73"/>
  <c r="H4828" i="73" s="1"/>
  <c r="I4828" i="73"/>
  <c r="C4852" i="73"/>
  <c r="E4851" i="73"/>
  <c r="F4851" i="73" l="1"/>
  <c r="D4852" i="73"/>
  <c r="C4853" i="73"/>
  <c r="E4852" i="73"/>
  <c r="A4830" i="73"/>
  <c r="B4831" i="73"/>
  <c r="G4829" i="73"/>
  <c r="H4829" i="73" s="1"/>
  <c r="I4829" i="73"/>
  <c r="F4852" i="73" l="1"/>
  <c r="D4853" i="73"/>
  <c r="G4830" i="73"/>
  <c r="H4830" i="73" s="1"/>
  <c r="I4830" i="73"/>
  <c r="C4854" i="73"/>
  <c r="E4853" i="73"/>
  <c r="A4831" i="73"/>
  <c r="B4832" i="73"/>
  <c r="F4853" i="73" l="1"/>
  <c r="D4854" i="73"/>
  <c r="G4831" i="73"/>
  <c r="H4831" i="73" s="1"/>
  <c r="I4831" i="73"/>
  <c r="C4855" i="73"/>
  <c r="E4854" i="73"/>
  <c r="A4832" i="73"/>
  <c r="B4833" i="73"/>
  <c r="F4854" i="73" l="1"/>
  <c r="D4855" i="73"/>
  <c r="C4856" i="73"/>
  <c r="E4855" i="73"/>
  <c r="G4832" i="73"/>
  <c r="H4832" i="73" s="1"/>
  <c r="I4832" i="73"/>
  <c r="A4833" i="73"/>
  <c r="B4834" i="73"/>
  <c r="F4855" i="73" l="1"/>
  <c r="D4856" i="73"/>
  <c r="G4833" i="73"/>
  <c r="H4833" i="73" s="1"/>
  <c r="I4833" i="73"/>
  <c r="C4857" i="73"/>
  <c r="E4856" i="73"/>
  <c r="A4834" i="73"/>
  <c r="B4835" i="73"/>
  <c r="F4856" i="73" l="1"/>
  <c r="D4857" i="73"/>
  <c r="G4834" i="73"/>
  <c r="H4834" i="73" s="1"/>
  <c r="I4834" i="73"/>
  <c r="C4858" i="73"/>
  <c r="E4857" i="73"/>
  <c r="A4835" i="73"/>
  <c r="B4836" i="73"/>
  <c r="F4857" i="73" l="1"/>
  <c r="D4858" i="73"/>
  <c r="C4859" i="73"/>
  <c r="E4858" i="73"/>
  <c r="G4835" i="73"/>
  <c r="H4835" i="73" s="1"/>
  <c r="I4835" i="73"/>
  <c r="A4836" i="73"/>
  <c r="B4837" i="73"/>
  <c r="F4858" i="73" l="1"/>
  <c r="D4859" i="73"/>
  <c r="A4837" i="73"/>
  <c r="B4838" i="73"/>
  <c r="G4836" i="73"/>
  <c r="H4836" i="73" s="1"/>
  <c r="I4836" i="73"/>
  <c r="C4860" i="73"/>
  <c r="E4859" i="73"/>
  <c r="F4859" i="73" l="1"/>
  <c r="D4860" i="73"/>
  <c r="A4838" i="73"/>
  <c r="B4839" i="73"/>
  <c r="C4861" i="73"/>
  <c r="E4860" i="73"/>
  <c r="G4837" i="73"/>
  <c r="H4837" i="73" s="1"/>
  <c r="I4837" i="73"/>
  <c r="F4860" i="73" l="1"/>
  <c r="D4861" i="73"/>
  <c r="C4862" i="73"/>
  <c r="E4861" i="73"/>
  <c r="A4839" i="73"/>
  <c r="B4840" i="73"/>
  <c r="G4838" i="73"/>
  <c r="H4838" i="73" s="1"/>
  <c r="I4838" i="73"/>
  <c r="F4861" i="73" l="1"/>
  <c r="D4862" i="73"/>
  <c r="G4839" i="73"/>
  <c r="H4839" i="73" s="1"/>
  <c r="I4839" i="73"/>
  <c r="C4863" i="73"/>
  <c r="E4862" i="73"/>
  <c r="A4840" i="73"/>
  <c r="B4841" i="73"/>
  <c r="F4862" i="73" l="1"/>
  <c r="D4863" i="73"/>
  <c r="C4864" i="73"/>
  <c r="E4863" i="73"/>
  <c r="A4841" i="73"/>
  <c r="B4842" i="73"/>
  <c r="G4840" i="73"/>
  <c r="H4840" i="73" s="1"/>
  <c r="I4840" i="73"/>
  <c r="F4863" i="73" l="1"/>
  <c r="D4864" i="73"/>
  <c r="G4841" i="73"/>
  <c r="H4841" i="73" s="1"/>
  <c r="I4841" i="73"/>
  <c r="C4865" i="73"/>
  <c r="E4864" i="73"/>
  <c r="A4842" i="73"/>
  <c r="B4843" i="73"/>
  <c r="F4864" i="73" l="1"/>
  <c r="D4865" i="73"/>
  <c r="G4842" i="73"/>
  <c r="H4842" i="73" s="1"/>
  <c r="I4842" i="73"/>
  <c r="C4866" i="73"/>
  <c r="E4865" i="73"/>
  <c r="A4843" i="73"/>
  <c r="B4844" i="73"/>
  <c r="F4865" i="73" l="1"/>
  <c r="D4866" i="73"/>
  <c r="G4843" i="73"/>
  <c r="H4843" i="73" s="1"/>
  <c r="I4843" i="73"/>
  <c r="C4867" i="73"/>
  <c r="E4866" i="73"/>
  <c r="A4844" i="73"/>
  <c r="B4845" i="73"/>
  <c r="F4866" i="73" l="1"/>
  <c r="D4867" i="73"/>
  <c r="G4844" i="73"/>
  <c r="H4844" i="73" s="1"/>
  <c r="I4844" i="73"/>
  <c r="C4868" i="73"/>
  <c r="E4867" i="73"/>
  <c r="A4845" i="73"/>
  <c r="B4846" i="73"/>
  <c r="F4867" i="73" l="1"/>
  <c r="D4868" i="73"/>
  <c r="G4845" i="73"/>
  <c r="H4845" i="73" s="1"/>
  <c r="I4845" i="73"/>
  <c r="C4869" i="73"/>
  <c r="E4868" i="73"/>
  <c r="A4846" i="73"/>
  <c r="B4847" i="73"/>
  <c r="D4869" i="73" l="1"/>
  <c r="F4868" i="73"/>
  <c r="C4870" i="73"/>
  <c r="E4869" i="73"/>
  <c r="G4846" i="73"/>
  <c r="H4846" i="73" s="1"/>
  <c r="I4846" i="73"/>
  <c r="A4847" i="73"/>
  <c r="B4848" i="73"/>
  <c r="F4869" i="73" l="1"/>
  <c r="D4870" i="73"/>
  <c r="A4848" i="73"/>
  <c r="B4849" i="73"/>
  <c r="G4847" i="73"/>
  <c r="H4847" i="73" s="1"/>
  <c r="I4847" i="73"/>
  <c r="C4871" i="73"/>
  <c r="E4870" i="73"/>
  <c r="F4870" i="73" l="1"/>
  <c r="D4871" i="73"/>
  <c r="C4872" i="73"/>
  <c r="E4871" i="73"/>
  <c r="A4849" i="73"/>
  <c r="B4850" i="73"/>
  <c r="G4848" i="73"/>
  <c r="H4848" i="73" s="1"/>
  <c r="I4848" i="73"/>
  <c r="F4871" i="73" l="1"/>
  <c r="D4872" i="73"/>
  <c r="G4849" i="73"/>
  <c r="H4849" i="73" s="1"/>
  <c r="I4849" i="73"/>
  <c r="C4873" i="73"/>
  <c r="E4872" i="73"/>
  <c r="A4850" i="73"/>
  <c r="B4851" i="73"/>
  <c r="F4872" i="73" l="1"/>
  <c r="D4873" i="73"/>
  <c r="G4850" i="73"/>
  <c r="H4850" i="73" s="1"/>
  <c r="I4850" i="73"/>
  <c r="C4874" i="73"/>
  <c r="E4873" i="73"/>
  <c r="A4851" i="73"/>
  <c r="B4852" i="73"/>
  <c r="F4873" i="73" l="1"/>
  <c r="D4874" i="73"/>
  <c r="C4875" i="73"/>
  <c r="E4874" i="73"/>
  <c r="G4851" i="73"/>
  <c r="H4851" i="73" s="1"/>
  <c r="I4851" i="73"/>
  <c r="A4852" i="73"/>
  <c r="B4853" i="73"/>
  <c r="F4874" i="73" l="1"/>
  <c r="D4875" i="73"/>
  <c r="A4853" i="73"/>
  <c r="B4854" i="73"/>
  <c r="G4852" i="73"/>
  <c r="H4852" i="73" s="1"/>
  <c r="I4852" i="73"/>
  <c r="C4876" i="73"/>
  <c r="E4875" i="73"/>
  <c r="F4875" i="73" l="1"/>
  <c r="D4876" i="73"/>
  <c r="C4877" i="73"/>
  <c r="E4876" i="73"/>
  <c r="A4854" i="73"/>
  <c r="B4855" i="73"/>
  <c r="G4853" i="73"/>
  <c r="H4853" i="73" s="1"/>
  <c r="I4853" i="73"/>
  <c r="F4876" i="73" l="1"/>
  <c r="D4877" i="73"/>
  <c r="G4854" i="73"/>
  <c r="H4854" i="73" s="1"/>
  <c r="I4854" i="73"/>
  <c r="C4878" i="73"/>
  <c r="E4877" i="73"/>
  <c r="A4855" i="73"/>
  <c r="B4856" i="73"/>
  <c r="F4877" i="73" l="1"/>
  <c r="D4878" i="73"/>
  <c r="G4855" i="73"/>
  <c r="H4855" i="73" s="1"/>
  <c r="I4855" i="73"/>
  <c r="C4879" i="73"/>
  <c r="E4878" i="73"/>
  <c r="A4856" i="73"/>
  <c r="B4857" i="73"/>
  <c r="F4878" i="73" l="1"/>
  <c r="D4879" i="73"/>
  <c r="G4856" i="73"/>
  <c r="H4856" i="73" s="1"/>
  <c r="I4856" i="73"/>
  <c r="C4880" i="73"/>
  <c r="E4879" i="73"/>
  <c r="A4857" i="73"/>
  <c r="B4858" i="73"/>
  <c r="F4879" i="73" l="1"/>
  <c r="D4880" i="73"/>
  <c r="C4881" i="73"/>
  <c r="E4880" i="73"/>
  <c r="G4857" i="73"/>
  <c r="H4857" i="73" s="1"/>
  <c r="I4857" i="73"/>
  <c r="A4858" i="73"/>
  <c r="B4859" i="73"/>
  <c r="F4880" i="73" l="1"/>
  <c r="D4881" i="73"/>
  <c r="A4859" i="73"/>
  <c r="B4860" i="73"/>
  <c r="G4858" i="73"/>
  <c r="H4858" i="73" s="1"/>
  <c r="I4858" i="73"/>
  <c r="C4882" i="73"/>
  <c r="E4881" i="73"/>
  <c r="F4881" i="73" l="1"/>
  <c r="D4882" i="73"/>
  <c r="C4883" i="73"/>
  <c r="E4882" i="73"/>
  <c r="A4860" i="73"/>
  <c r="B4861" i="73"/>
  <c r="G4859" i="73"/>
  <c r="H4859" i="73" s="1"/>
  <c r="I4859" i="73"/>
  <c r="F4882" i="73" l="1"/>
  <c r="D4883" i="73"/>
  <c r="G4860" i="73"/>
  <c r="H4860" i="73" s="1"/>
  <c r="I4860" i="73"/>
  <c r="C4884" i="73"/>
  <c r="E4883" i="73"/>
  <c r="A4861" i="73"/>
  <c r="B4862" i="73"/>
  <c r="F4883" i="73" l="1"/>
  <c r="D4884" i="73"/>
  <c r="C4885" i="73"/>
  <c r="E4884" i="73"/>
  <c r="G4861" i="73"/>
  <c r="H4861" i="73" s="1"/>
  <c r="I4861" i="73"/>
  <c r="A4862" i="73"/>
  <c r="B4863" i="73"/>
  <c r="F4884" i="73" l="1"/>
  <c r="D4885" i="73"/>
  <c r="A4863" i="73"/>
  <c r="B4864" i="73"/>
  <c r="G4862" i="73"/>
  <c r="H4862" i="73" s="1"/>
  <c r="I4862" i="73"/>
  <c r="C4886" i="73"/>
  <c r="E4885" i="73"/>
  <c r="F4885" i="73" l="1"/>
  <c r="D4886" i="73"/>
  <c r="A4864" i="73"/>
  <c r="B4865" i="73"/>
  <c r="C4887" i="73"/>
  <c r="E4886" i="73"/>
  <c r="G4863" i="73"/>
  <c r="H4863" i="73" s="1"/>
  <c r="I4863" i="73"/>
  <c r="F4886" i="73" l="1"/>
  <c r="D4887" i="73"/>
  <c r="C4888" i="73"/>
  <c r="E4887" i="73"/>
  <c r="A4865" i="73"/>
  <c r="B4866" i="73"/>
  <c r="G4864" i="73"/>
  <c r="H4864" i="73" s="1"/>
  <c r="I4864" i="73"/>
  <c r="F4887" i="73" l="1"/>
  <c r="D4888" i="73"/>
  <c r="G4865" i="73"/>
  <c r="H4865" i="73" s="1"/>
  <c r="I4865" i="73"/>
  <c r="C4889" i="73"/>
  <c r="E4888" i="73"/>
  <c r="A4866" i="73"/>
  <c r="B4867" i="73"/>
  <c r="F4888" i="73" l="1"/>
  <c r="D4889" i="73"/>
  <c r="G4866" i="73"/>
  <c r="H4866" i="73" s="1"/>
  <c r="I4866" i="73"/>
  <c r="C4890" i="73"/>
  <c r="E4889" i="73"/>
  <c r="A4867" i="73"/>
  <c r="B4868" i="73"/>
  <c r="F4889" i="73" l="1"/>
  <c r="D4890" i="73"/>
  <c r="G4867" i="73"/>
  <c r="H4867" i="73" s="1"/>
  <c r="I4867" i="73"/>
  <c r="C4891" i="73"/>
  <c r="E4890" i="73"/>
  <c r="A4868" i="73"/>
  <c r="B4869" i="73"/>
  <c r="F4890" i="73" l="1"/>
  <c r="D4891" i="73"/>
  <c r="C4892" i="73"/>
  <c r="E4891" i="73"/>
  <c r="G4868" i="73"/>
  <c r="H4868" i="73" s="1"/>
  <c r="I4868" i="73"/>
  <c r="A4869" i="73"/>
  <c r="B4870" i="73"/>
  <c r="F4891" i="73" l="1"/>
  <c r="D4892" i="73"/>
  <c r="A4870" i="73"/>
  <c r="B4871" i="73"/>
  <c r="G4869" i="73"/>
  <c r="H4869" i="73" s="1"/>
  <c r="I4869" i="73"/>
  <c r="C4893" i="73"/>
  <c r="E4892" i="73"/>
  <c r="F4892" i="73" l="1"/>
  <c r="D4893" i="73"/>
  <c r="C4894" i="73"/>
  <c r="E4893" i="73"/>
  <c r="A4871" i="73"/>
  <c r="B4872" i="73"/>
  <c r="G4870" i="73"/>
  <c r="H4870" i="73" s="1"/>
  <c r="I4870" i="73"/>
  <c r="F4893" i="73" l="1"/>
  <c r="D4894" i="73"/>
  <c r="G4871" i="73"/>
  <c r="H4871" i="73" s="1"/>
  <c r="I4871" i="73"/>
  <c r="C4895" i="73"/>
  <c r="E4894" i="73"/>
  <c r="A4872" i="73"/>
  <c r="B4873" i="73"/>
  <c r="F4894" i="73" l="1"/>
  <c r="D4895" i="73"/>
  <c r="G4872" i="73"/>
  <c r="H4872" i="73" s="1"/>
  <c r="I4872" i="73"/>
  <c r="C4896" i="73"/>
  <c r="E4895" i="73"/>
  <c r="A4873" i="73"/>
  <c r="B4874" i="73"/>
  <c r="F4895" i="73" l="1"/>
  <c r="D4896" i="73"/>
  <c r="G4873" i="73"/>
  <c r="H4873" i="73" s="1"/>
  <c r="I4873" i="73"/>
  <c r="C4897" i="73"/>
  <c r="E4896" i="73"/>
  <c r="A4874" i="73"/>
  <c r="B4875" i="73"/>
  <c r="F4896" i="73" l="1"/>
  <c r="D4897" i="73"/>
  <c r="G4874" i="73"/>
  <c r="H4874" i="73" s="1"/>
  <c r="I4874" i="73"/>
  <c r="C4898" i="73"/>
  <c r="E4897" i="73"/>
  <c r="A4875" i="73"/>
  <c r="B4876" i="73"/>
  <c r="F4897" i="73" l="1"/>
  <c r="D4898" i="73"/>
  <c r="C4899" i="73"/>
  <c r="E4898" i="73"/>
  <c r="G4875" i="73"/>
  <c r="H4875" i="73" s="1"/>
  <c r="I4875" i="73"/>
  <c r="A4876" i="73"/>
  <c r="B4877" i="73"/>
  <c r="F4898" i="73" l="1"/>
  <c r="D4899" i="73"/>
  <c r="G4876" i="73"/>
  <c r="H4876" i="73" s="1"/>
  <c r="I4876" i="73"/>
  <c r="C4900" i="73"/>
  <c r="E4899" i="73"/>
  <c r="A4877" i="73"/>
  <c r="B4878" i="73"/>
  <c r="F4899" i="73" l="1"/>
  <c r="D4900" i="73"/>
  <c r="C4901" i="73"/>
  <c r="E4900" i="73"/>
  <c r="G4877" i="73"/>
  <c r="H4877" i="73" s="1"/>
  <c r="I4877" i="73"/>
  <c r="A4878" i="73"/>
  <c r="B4879" i="73"/>
  <c r="F4900" i="73" l="1"/>
  <c r="D4901" i="73"/>
  <c r="G4878" i="73"/>
  <c r="H4878" i="73" s="1"/>
  <c r="I4878" i="73"/>
  <c r="C4902" i="73"/>
  <c r="E4901" i="73"/>
  <c r="A4879" i="73"/>
  <c r="B4880" i="73"/>
  <c r="F4901" i="73" l="1"/>
  <c r="D4902" i="73"/>
  <c r="G4879" i="73"/>
  <c r="H4879" i="73" s="1"/>
  <c r="I4879" i="73"/>
  <c r="C4903" i="73"/>
  <c r="E4902" i="73"/>
  <c r="A4880" i="73"/>
  <c r="B4881" i="73"/>
  <c r="F4902" i="73" l="1"/>
  <c r="D4903" i="73"/>
  <c r="C4904" i="73"/>
  <c r="E4903" i="73"/>
  <c r="G4880" i="73"/>
  <c r="H4880" i="73" s="1"/>
  <c r="I4880" i="73"/>
  <c r="A4881" i="73"/>
  <c r="B4882" i="73"/>
  <c r="F4903" i="73" l="1"/>
  <c r="D4904" i="73"/>
  <c r="G4881" i="73"/>
  <c r="H4881" i="73" s="1"/>
  <c r="I4881" i="73"/>
  <c r="C4905" i="73"/>
  <c r="E4904" i="73"/>
  <c r="A4882" i="73"/>
  <c r="B4883" i="73"/>
  <c r="F4904" i="73" l="1"/>
  <c r="D4905" i="73"/>
  <c r="C4906" i="73"/>
  <c r="E4905" i="73"/>
  <c r="G4882" i="73"/>
  <c r="H4882" i="73" s="1"/>
  <c r="I4882" i="73"/>
  <c r="A4883" i="73"/>
  <c r="B4884" i="73"/>
  <c r="F4905" i="73" l="1"/>
  <c r="D4906" i="73"/>
  <c r="G4883" i="73"/>
  <c r="H4883" i="73" s="1"/>
  <c r="I4883" i="73"/>
  <c r="C4907" i="73"/>
  <c r="E4906" i="73"/>
  <c r="A4884" i="73"/>
  <c r="B4885" i="73"/>
  <c r="F4906" i="73" l="1"/>
  <c r="D4907" i="73"/>
  <c r="C4908" i="73"/>
  <c r="E4907" i="73"/>
  <c r="G4884" i="73"/>
  <c r="H4884" i="73" s="1"/>
  <c r="I4884" i="73"/>
  <c r="A4885" i="73"/>
  <c r="B4886" i="73"/>
  <c r="F4907" i="73" l="1"/>
  <c r="D4908" i="73"/>
  <c r="G4885" i="73"/>
  <c r="H4885" i="73" s="1"/>
  <c r="I4885" i="73"/>
  <c r="C4909" i="73"/>
  <c r="E4908" i="73"/>
  <c r="A4886" i="73"/>
  <c r="B4887" i="73"/>
  <c r="F4908" i="73" l="1"/>
  <c r="D4909" i="73"/>
  <c r="C4910" i="73"/>
  <c r="E4909" i="73"/>
  <c r="G4886" i="73"/>
  <c r="H4886" i="73" s="1"/>
  <c r="I4886" i="73"/>
  <c r="A4887" i="73"/>
  <c r="B4888" i="73"/>
  <c r="F4909" i="73" l="1"/>
  <c r="D4910" i="73"/>
  <c r="G4887" i="73"/>
  <c r="H4887" i="73" s="1"/>
  <c r="I4887" i="73"/>
  <c r="C4911" i="73"/>
  <c r="E4910" i="73"/>
  <c r="A4888" i="73"/>
  <c r="B4889" i="73"/>
  <c r="F4910" i="73" l="1"/>
  <c r="D4911" i="73"/>
  <c r="G4888" i="73"/>
  <c r="H4888" i="73" s="1"/>
  <c r="I4888" i="73"/>
  <c r="C4912" i="73"/>
  <c r="E4911" i="73"/>
  <c r="A4889" i="73"/>
  <c r="B4890" i="73"/>
  <c r="F4911" i="73" l="1"/>
  <c r="D4912" i="73"/>
  <c r="G4889" i="73"/>
  <c r="H4889" i="73" s="1"/>
  <c r="I4889" i="73"/>
  <c r="C4913" i="73"/>
  <c r="E4912" i="73"/>
  <c r="A4890" i="73"/>
  <c r="B4891" i="73"/>
  <c r="F4912" i="73" l="1"/>
  <c r="D4913" i="73"/>
  <c r="C4914" i="73"/>
  <c r="E4913" i="73"/>
  <c r="G4890" i="73"/>
  <c r="H4890" i="73" s="1"/>
  <c r="I4890" i="73"/>
  <c r="A4891" i="73"/>
  <c r="B4892" i="73"/>
  <c r="F4913" i="73" l="1"/>
  <c r="D4914" i="73"/>
  <c r="A4892" i="73"/>
  <c r="B4893" i="73"/>
  <c r="G4891" i="73"/>
  <c r="H4891" i="73" s="1"/>
  <c r="I4891" i="73"/>
  <c r="C4915" i="73"/>
  <c r="E4914" i="73"/>
  <c r="F4914" i="73" l="1"/>
  <c r="D4915" i="73"/>
  <c r="C4916" i="73"/>
  <c r="E4915" i="73"/>
  <c r="A4893" i="73"/>
  <c r="B4894" i="73"/>
  <c r="G4892" i="73"/>
  <c r="H4892" i="73" s="1"/>
  <c r="I4892" i="73"/>
  <c r="F4915" i="73" l="1"/>
  <c r="D4916" i="73"/>
  <c r="G4893" i="73"/>
  <c r="H4893" i="73" s="1"/>
  <c r="I4893" i="73"/>
  <c r="C4917" i="73"/>
  <c r="E4916" i="73"/>
  <c r="A4894" i="73"/>
  <c r="B4895" i="73"/>
  <c r="F4916" i="73" l="1"/>
  <c r="D4917" i="73"/>
  <c r="G4894" i="73"/>
  <c r="H4894" i="73" s="1"/>
  <c r="I4894" i="73"/>
  <c r="C4918" i="73"/>
  <c r="E4917" i="73"/>
  <c r="A4895" i="73"/>
  <c r="B4896" i="73"/>
  <c r="F4917" i="73" l="1"/>
  <c r="D4918" i="73"/>
  <c r="C4919" i="73"/>
  <c r="E4918" i="73"/>
  <c r="G4895" i="73"/>
  <c r="H4895" i="73" s="1"/>
  <c r="I4895" i="73"/>
  <c r="A4896" i="73"/>
  <c r="B4897" i="73"/>
  <c r="F4918" i="73" l="1"/>
  <c r="D4919" i="73"/>
  <c r="A4897" i="73"/>
  <c r="B4898" i="73"/>
  <c r="G4896" i="73"/>
  <c r="H4896" i="73" s="1"/>
  <c r="I4896" i="73"/>
  <c r="C4920" i="73"/>
  <c r="E4919" i="73"/>
  <c r="F4919" i="73" l="1"/>
  <c r="D4920" i="73"/>
  <c r="C4921" i="73"/>
  <c r="E4920" i="73"/>
  <c r="A4898" i="73"/>
  <c r="B4899" i="73"/>
  <c r="G4897" i="73"/>
  <c r="H4897" i="73" s="1"/>
  <c r="I4897" i="73"/>
  <c r="F4920" i="73" l="1"/>
  <c r="D4921" i="73"/>
  <c r="G4898" i="73"/>
  <c r="H4898" i="73" s="1"/>
  <c r="I4898" i="73"/>
  <c r="C4922" i="73"/>
  <c r="E4921" i="73"/>
  <c r="A4899" i="73"/>
  <c r="B4900" i="73"/>
  <c r="F4921" i="73" l="1"/>
  <c r="D4922" i="73"/>
  <c r="C4923" i="73"/>
  <c r="E4922" i="73"/>
  <c r="G4899" i="73"/>
  <c r="H4899" i="73" s="1"/>
  <c r="I4899" i="73"/>
  <c r="A4900" i="73"/>
  <c r="B4901" i="73"/>
  <c r="F4922" i="73" l="1"/>
  <c r="D4923" i="73"/>
  <c r="G4900" i="73"/>
  <c r="H4900" i="73" s="1"/>
  <c r="I4900" i="73"/>
  <c r="C4924" i="73"/>
  <c r="E4923" i="73"/>
  <c r="A4901" i="73"/>
  <c r="B4902" i="73"/>
  <c r="F4923" i="73" l="1"/>
  <c r="D4924" i="73"/>
  <c r="G4901" i="73"/>
  <c r="H4901" i="73" s="1"/>
  <c r="I4901" i="73"/>
  <c r="C4925" i="73"/>
  <c r="E4924" i="73"/>
  <c r="A4902" i="73"/>
  <c r="B4903" i="73"/>
  <c r="F4924" i="73" l="1"/>
  <c r="D4925" i="73"/>
  <c r="G4902" i="73"/>
  <c r="H4902" i="73" s="1"/>
  <c r="I4902" i="73"/>
  <c r="C4926" i="73"/>
  <c r="E4925" i="73"/>
  <c r="A4903" i="73"/>
  <c r="B4904" i="73"/>
  <c r="F4925" i="73" l="1"/>
  <c r="D4926" i="73"/>
  <c r="C4927" i="73"/>
  <c r="E4926" i="73"/>
  <c r="G4903" i="73"/>
  <c r="H4903" i="73" s="1"/>
  <c r="I4903" i="73"/>
  <c r="A4904" i="73"/>
  <c r="B4905" i="73"/>
  <c r="F4926" i="73" l="1"/>
  <c r="D4927" i="73"/>
  <c r="A4905" i="73"/>
  <c r="B4906" i="73"/>
  <c r="G4904" i="73"/>
  <c r="H4904" i="73" s="1"/>
  <c r="I4904" i="73"/>
  <c r="C4928" i="73"/>
  <c r="E4927" i="73"/>
  <c r="F4927" i="73" l="1"/>
  <c r="D4928" i="73"/>
  <c r="C4929" i="73"/>
  <c r="E4928" i="73"/>
  <c r="A4906" i="73"/>
  <c r="B4907" i="73"/>
  <c r="G4905" i="73"/>
  <c r="H4905" i="73" s="1"/>
  <c r="I4905" i="73"/>
  <c r="F4928" i="73" l="1"/>
  <c r="D4929" i="73"/>
  <c r="G4906" i="73"/>
  <c r="H4906" i="73" s="1"/>
  <c r="I4906" i="73"/>
  <c r="C4930" i="73"/>
  <c r="E4929" i="73"/>
  <c r="A4907" i="73"/>
  <c r="B4908" i="73"/>
  <c r="F4929" i="73" l="1"/>
  <c r="D4930" i="73"/>
  <c r="G4907" i="73"/>
  <c r="H4907" i="73" s="1"/>
  <c r="I4907" i="73"/>
  <c r="C4931" i="73"/>
  <c r="E4930" i="73"/>
  <c r="A4908" i="73"/>
  <c r="B4909" i="73"/>
  <c r="F4930" i="73" l="1"/>
  <c r="D4931" i="73"/>
  <c r="C4932" i="73"/>
  <c r="E4931" i="73"/>
  <c r="G4908" i="73"/>
  <c r="H4908" i="73" s="1"/>
  <c r="I4908" i="73"/>
  <c r="A4909" i="73"/>
  <c r="B4910" i="73"/>
  <c r="F4931" i="73" l="1"/>
  <c r="D4932" i="73"/>
  <c r="G4909" i="73"/>
  <c r="H4909" i="73" s="1"/>
  <c r="I4909" i="73"/>
  <c r="C4933" i="73"/>
  <c r="E4932" i="73"/>
  <c r="A4910" i="73"/>
  <c r="B4911" i="73"/>
  <c r="D4933" i="73" l="1"/>
  <c r="F4932" i="73"/>
  <c r="C4934" i="73"/>
  <c r="E4933" i="73"/>
  <c r="G4910" i="73"/>
  <c r="H4910" i="73" s="1"/>
  <c r="I4910" i="73"/>
  <c r="A4911" i="73"/>
  <c r="B4912" i="73"/>
  <c r="F4933" i="73" l="1"/>
  <c r="D4934" i="73"/>
  <c r="A4912" i="73"/>
  <c r="B4913" i="73"/>
  <c r="G4911" i="73"/>
  <c r="H4911" i="73" s="1"/>
  <c r="I4911" i="73"/>
  <c r="C4935" i="73"/>
  <c r="E4934" i="73"/>
  <c r="F4934" i="73" l="1"/>
  <c r="D4935" i="73"/>
  <c r="C4936" i="73"/>
  <c r="E4935" i="73"/>
  <c r="A4913" i="73"/>
  <c r="B4914" i="73"/>
  <c r="G4912" i="73"/>
  <c r="H4912" i="73" s="1"/>
  <c r="I4912" i="73"/>
  <c r="F4935" i="73" l="1"/>
  <c r="D4936" i="73"/>
  <c r="G4913" i="73"/>
  <c r="H4913" i="73" s="1"/>
  <c r="I4913" i="73"/>
  <c r="C4937" i="73"/>
  <c r="E4936" i="73"/>
  <c r="A4914" i="73"/>
  <c r="B4915" i="73"/>
  <c r="F4936" i="73" l="1"/>
  <c r="D4937" i="73"/>
  <c r="G4914" i="73"/>
  <c r="H4914" i="73" s="1"/>
  <c r="I4914" i="73"/>
  <c r="C4938" i="73"/>
  <c r="E4937" i="73"/>
  <c r="A4915" i="73"/>
  <c r="B4916" i="73"/>
  <c r="F4937" i="73" l="1"/>
  <c r="D4938" i="73"/>
  <c r="G4915" i="73"/>
  <c r="H4915" i="73" s="1"/>
  <c r="I4915" i="73"/>
  <c r="C4939" i="73"/>
  <c r="E4938" i="73"/>
  <c r="A4916" i="73"/>
  <c r="B4917" i="73"/>
  <c r="F4938" i="73" l="1"/>
  <c r="D4939" i="73"/>
  <c r="G4916" i="73"/>
  <c r="H4916" i="73" s="1"/>
  <c r="I4916" i="73"/>
  <c r="C4940" i="73"/>
  <c r="E4939" i="73"/>
  <c r="A4917" i="73"/>
  <c r="B4918" i="73"/>
  <c r="F4939" i="73" l="1"/>
  <c r="D4940" i="73"/>
  <c r="G4917" i="73"/>
  <c r="H4917" i="73" s="1"/>
  <c r="I4917" i="73"/>
  <c r="C4941" i="73"/>
  <c r="E4940" i="73"/>
  <c r="A4918" i="73"/>
  <c r="B4919" i="73"/>
  <c r="F4940" i="73" l="1"/>
  <c r="D4941" i="73"/>
  <c r="C4942" i="73"/>
  <c r="E4941" i="73"/>
  <c r="G4918" i="73"/>
  <c r="H4918" i="73" s="1"/>
  <c r="I4918" i="73"/>
  <c r="A4919" i="73"/>
  <c r="B4920" i="73"/>
  <c r="F4941" i="73" l="1"/>
  <c r="D4942" i="73"/>
  <c r="A4920" i="73"/>
  <c r="B4921" i="73"/>
  <c r="G4919" i="73"/>
  <c r="H4919" i="73" s="1"/>
  <c r="I4919" i="73"/>
  <c r="C4943" i="73"/>
  <c r="E4942" i="73"/>
  <c r="F4942" i="73" l="1"/>
  <c r="D4943" i="73"/>
  <c r="C4944" i="73"/>
  <c r="E4943" i="73"/>
  <c r="A4921" i="73"/>
  <c r="B4922" i="73"/>
  <c r="G4920" i="73"/>
  <c r="H4920" i="73" s="1"/>
  <c r="I4920" i="73"/>
  <c r="F4943" i="73" l="1"/>
  <c r="D4944" i="73"/>
  <c r="G4921" i="73"/>
  <c r="H4921" i="73" s="1"/>
  <c r="I4921" i="73"/>
  <c r="C4945" i="73"/>
  <c r="E4944" i="73"/>
  <c r="A4922" i="73"/>
  <c r="B4923" i="73"/>
  <c r="F4944" i="73" l="1"/>
  <c r="D4945" i="73"/>
  <c r="G4922" i="73"/>
  <c r="H4922" i="73" s="1"/>
  <c r="I4922" i="73"/>
  <c r="C4946" i="73"/>
  <c r="E4945" i="73"/>
  <c r="A4923" i="73"/>
  <c r="B4924" i="73"/>
  <c r="F4945" i="73" l="1"/>
  <c r="D4946" i="73"/>
  <c r="C4947" i="73"/>
  <c r="E4946" i="73"/>
  <c r="G4923" i="73"/>
  <c r="H4923" i="73" s="1"/>
  <c r="I4923" i="73"/>
  <c r="A4924" i="73"/>
  <c r="B4925" i="73"/>
  <c r="F4946" i="73" l="1"/>
  <c r="D4947" i="73"/>
  <c r="G4924" i="73"/>
  <c r="H4924" i="73" s="1"/>
  <c r="I4924" i="73"/>
  <c r="C4948" i="73"/>
  <c r="E4947" i="73"/>
  <c r="A4925" i="73"/>
  <c r="B4926" i="73"/>
  <c r="F4947" i="73" l="1"/>
  <c r="D4948" i="73"/>
  <c r="G4925" i="73"/>
  <c r="H4925" i="73" s="1"/>
  <c r="I4925" i="73"/>
  <c r="C4949" i="73"/>
  <c r="E4948" i="73"/>
  <c r="A4926" i="73"/>
  <c r="B4927" i="73"/>
  <c r="F4948" i="73" l="1"/>
  <c r="D4949" i="73"/>
  <c r="G4926" i="73"/>
  <c r="H4926" i="73" s="1"/>
  <c r="I4926" i="73"/>
  <c r="C4950" i="73"/>
  <c r="E4949" i="73"/>
  <c r="A4927" i="73"/>
  <c r="B4928" i="73"/>
  <c r="F4949" i="73" l="1"/>
  <c r="D4950" i="73"/>
  <c r="C4951" i="73"/>
  <c r="E4950" i="73"/>
  <c r="G4927" i="73"/>
  <c r="H4927" i="73" s="1"/>
  <c r="I4927" i="73"/>
  <c r="A4928" i="73"/>
  <c r="B4929" i="73"/>
  <c r="F4950" i="73" l="1"/>
  <c r="D4951" i="73"/>
  <c r="G4928" i="73"/>
  <c r="H4928" i="73" s="1"/>
  <c r="I4928" i="73"/>
  <c r="C4952" i="73"/>
  <c r="E4951" i="73"/>
  <c r="A4929" i="73"/>
  <c r="B4930" i="73"/>
  <c r="F4951" i="73" l="1"/>
  <c r="D4952" i="73"/>
  <c r="G4929" i="73"/>
  <c r="H4929" i="73" s="1"/>
  <c r="I4929" i="73"/>
  <c r="C4953" i="73"/>
  <c r="E4952" i="73"/>
  <c r="A4930" i="73"/>
  <c r="B4931" i="73"/>
  <c r="F4952" i="73" l="1"/>
  <c r="D4953" i="73"/>
  <c r="G4930" i="73"/>
  <c r="H4930" i="73" s="1"/>
  <c r="I4930" i="73"/>
  <c r="C4954" i="73"/>
  <c r="E4953" i="73"/>
  <c r="A4931" i="73"/>
  <c r="B4932" i="73"/>
  <c r="F4953" i="73" l="1"/>
  <c r="D4954" i="73"/>
  <c r="G4931" i="73"/>
  <c r="H4931" i="73" s="1"/>
  <c r="I4931" i="73"/>
  <c r="C4955" i="73"/>
  <c r="E4954" i="73"/>
  <c r="A4932" i="73"/>
  <c r="B4933" i="73"/>
  <c r="F4954" i="73" l="1"/>
  <c r="D4955" i="73"/>
  <c r="G4932" i="73"/>
  <c r="H4932" i="73" s="1"/>
  <c r="I4932" i="73"/>
  <c r="C4956" i="73"/>
  <c r="E4955" i="73"/>
  <c r="A4933" i="73"/>
  <c r="B4934" i="73"/>
  <c r="F4955" i="73" l="1"/>
  <c r="D4956" i="73"/>
  <c r="G4933" i="73"/>
  <c r="H4933" i="73" s="1"/>
  <c r="I4933" i="73"/>
  <c r="C4957" i="73"/>
  <c r="E4956" i="73"/>
  <c r="A4934" i="73"/>
  <c r="B4935" i="73"/>
  <c r="F4956" i="73" l="1"/>
  <c r="D4957" i="73"/>
  <c r="G4934" i="73"/>
  <c r="H4934" i="73" s="1"/>
  <c r="I4934" i="73"/>
  <c r="C4958" i="73"/>
  <c r="E4957" i="73"/>
  <c r="A4935" i="73"/>
  <c r="B4936" i="73"/>
  <c r="F4957" i="73" l="1"/>
  <c r="D4958" i="73"/>
  <c r="C4959" i="73"/>
  <c r="E4958" i="73"/>
  <c r="G4935" i="73"/>
  <c r="H4935" i="73" s="1"/>
  <c r="I4935" i="73"/>
  <c r="A4936" i="73"/>
  <c r="B4937" i="73"/>
  <c r="F4958" i="73" l="1"/>
  <c r="D4959" i="73"/>
  <c r="A4937" i="73"/>
  <c r="B4938" i="73"/>
  <c r="G4936" i="73"/>
  <c r="H4936" i="73" s="1"/>
  <c r="I4936" i="73"/>
  <c r="C4960" i="73"/>
  <c r="E4959" i="73"/>
  <c r="F4959" i="73" l="1"/>
  <c r="D4960" i="73"/>
  <c r="C4961" i="73"/>
  <c r="E4960" i="73"/>
  <c r="A4938" i="73"/>
  <c r="B4939" i="73"/>
  <c r="G4937" i="73"/>
  <c r="H4937" i="73" s="1"/>
  <c r="I4937" i="73"/>
  <c r="F4960" i="73" l="1"/>
  <c r="D4961" i="73"/>
  <c r="G4938" i="73"/>
  <c r="H4938" i="73" s="1"/>
  <c r="I4938" i="73"/>
  <c r="C4962" i="73"/>
  <c r="E4961" i="73"/>
  <c r="A4939" i="73"/>
  <c r="B4940" i="73"/>
  <c r="F4961" i="73" l="1"/>
  <c r="D4962" i="73"/>
  <c r="G4939" i="73"/>
  <c r="H4939" i="73" s="1"/>
  <c r="I4939" i="73"/>
  <c r="C4963" i="73"/>
  <c r="E4962" i="73"/>
  <c r="A4940" i="73"/>
  <c r="B4941" i="73"/>
  <c r="F4962" i="73" l="1"/>
  <c r="D4963" i="73"/>
  <c r="G4940" i="73"/>
  <c r="H4940" i="73" s="1"/>
  <c r="I4940" i="73"/>
  <c r="C4964" i="73"/>
  <c r="E4963" i="73"/>
  <c r="A4941" i="73"/>
  <c r="B4942" i="73"/>
  <c r="F4963" i="73" l="1"/>
  <c r="D4964" i="73"/>
  <c r="G4941" i="73"/>
  <c r="H4941" i="73" s="1"/>
  <c r="I4941" i="73"/>
  <c r="C4965" i="73"/>
  <c r="E4964" i="73"/>
  <c r="A4942" i="73"/>
  <c r="B4943" i="73"/>
  <c r="F4964" i="73" l="1"/>
  <c r="D4965" i="73"/>
  <c r="G4942" i="73"/>
  <c r="H4942" i="73" s="1"/>
  <c r="I4942" i="73"/>
  <c r="C4966" i="73"/>
  <c r="E4965" i="73"/>
  <c r="A4943" i="73"/>
  <c r="B4944" i="73"/>
  <c r="F4965" i="73" l="1"/>
  <c r="D4966" i="73"/>
  <c r="G4943" i="73"/>
  <c r="H4943" i="73" s="1"/>
  <c r="I4943" i="73"/>
  <c r="C4967" i="73"/>
  <c r="E4966" i="73"/>
  <c r="A4944" i="73"/>
  <c r="B4945" i="73"/>
  <c r="F4966" i="73" l="1"/>
  <c r="D4967" i="73"/>
  <c r="C4968" i="73"/>
  <c r="E4967" i="73"/>
  <c r="G4944" i="73"/>
  <c r="H4944" i="73" s="1"/>
  <c r="I4944" i="73"/>
  <c r="A4945" i="73"/>
  <c r="B4946" i="73"/>
  <c r="F4967" i="73" l="1"/>
  <c r="D4968" i="73"/>
  <c r="A4946" i="73"/>
  <c r="B4947" i="73"/>
  <c r="G4945" i="73"/>
  <c r="H4945" i="73" s="1"/>
  <c r="I4945" i="73"/>
  <c r="C4969" i="73"/>
  <c r="E4968" i="73"/>
  <c r="F4968" i="73" l="1"/>
  <c r="D4969" i="73"/>
  <c r="C4970" i="73"/>
  <c r="E4969" i="73"/>
  <c r="A4947" i="73"/>
  <c r="B4948" i="73"/>
  <c r="G4946" i="73"/>
  <c r="H4946" i="73" s="1"/>
  <c r="I4946" i="73"/>
  <c r="F4969" i="73" l="1"/>
  <c r="D4970" i="73"/>
  <c r="G4947" i="73"/>
  <c r="H4947" i="73" s="1"/>
  <c r="I4947" i="73"/>
  <c r="C4971" i="73"/>
  <c r="E4970" i="73"/>
  <c r="A4948" i="73"/>
  <c r="B4949" i="73"/>
  <c r="F4970" i="73" l="1"/>
  <c r="D4971" i="73"/>
  <c r="G4948" i="73"/>
  <c r="H4948" i="73" s="1"/>
  <c r="I4948" i="73"/>
  <c r="C4972" i="73"/>
  <c r="E4971" i="73"/>
  <c r="A4949" i="73"/>
  <c r="B4950" i="73"/>
  <c r="F4971" i="73" l="1"/>
  <c r="D4972" i="73"/>
  <c r="C4973" i="73"/>
  <c r="E4972" i="73"/>
  <c r="G4949" i="73"/>
  <c r="H4949" i="73" s="1"/>
  <c r="I4949" i="73"/>
  <c r="A4950" i="73"/>
  <c r="B4951" i="73"/>
  <c r="F4972" i="73" l="1"/>
  <c r="D4973" i="73"/>
  <c r="A4951" i="73"/>
  <c r="B4952" i="73"/>
  <c r="G4950" i="73"/>
  <c r="H4950" i="73" s="1"/>
  <c r="I4950" i="73"/>
  <c r="C4974" i="73"/>
  <c r="E4973" i="73"/>
  <c r="F4973" i="73" l="1"/>
  <c r="D4974" i="73"/>
  <c r="C4975" i="73"/>
  <c r="E4974" i="73"/>
  <c r="A4952" i="73"/>
  <c r="B4953" i="73"/>
  <c r="G4951" i="73"/>
  <c r="H4951" i="73" s="1"/>
  <c r="I4951" i="73"/>
  <c r="F4974" i="73" l="1"/>
  <c r="D4975" i="73"/>
  <c r="G4952" i="73"/>
  <c r="H4952" i="73" s="1"/>
  <c r="I4952" i="73"/>
  <c r="C4976" i="73"/>
  <c r="E4975" i="73"/>
  <c r="A4953" i="73"/>
  <c r="B4954" i="73"/>
  <c r="F4975" i="73" l="1"/>
  <c r="D4976" i="73"/>
  <c r="G4953" i="73"/>
  <c r="H4953" i="73" s="1"/>
  <c r="I4953" i="73"/>
  <c r="C4977" i="73"/>
  <c r="E4976" i="73"/>
  <c r="A4954" i="73"/>
  <c r="B4955" i="73"/>
  <c r="F4976" i="73" l="1"/>
  <c r="D4977" i="73"/>
  <c r="G4954" i="73"/>
  <c r="H4954" i="73" s="1"/>
  <c r="I4954" i="73"/>
  <c r="C4978" i="73"/>
  <c r="E4977" i="73"/>
  <c r="A4955" i="73"/>
  <c r="B4956" i="73"/>
  <c r="F4977" i="73" l="1"/>
  <c r="D4978" i="73"/>
  <c r="G4955" i="73"/>
  <c r="H4955" i="73" s="1"/>
  <c r="I4955" i="73"/>
  <c r="C4979" i="73"/>
  <c r="E4978" i="73"/>
  <c r="A4956" i="73"/>
  <c r="B4957" i="73"/>
  <c r="F4978" i="73" l="1"/>
  <c r="D4979" i="73"/>
  <c r="G4956" i="73"/>
  <c r="H4956" i="73" s="1"/>
  <c r="I4956" i="73"/>
  <c r="C4980" i="73"/>
  <c r="E4979" i="73"/>
  <c r="A4957" i="73"/>
  <c r="B4958" i="73"/>
  <c r="F4979" i="73" l="1"/>
  <c r="D4980" i="73"/>
  <c r="C4981" i="73"/>
  <c r="E4980" i="73"/>
  <c r="G4957" i="73"/>
  <c r="H4957" i="73" s="1"/>
  <c r="I4957" i="73"/>
  <c r="A4958" i="73"/>
  <c r="B4959" i="73"/>
  <c r="F4980" i="73" l="1"/>
  <c r="D4981" i="73"/>
  <c r="G4958" i="73"/>
  <c r="H4958" i="73" s="1"/>
  <c r="I4958" i="73"/>
  <c r="C4982" i="73"/>
  <c r="E4981" i="73"/>
  <c r="A4959" i="73"/>
  <c r="B4960" i="73"/>
  <c r="F4981" i="73" l="1"/>
  <c r="D4982" i="73"/>
  <c r="G4959" i="73"/>
  <c r="H4959" i="73" s="1"/>
  <c r="I4959" i="73"/>
  <c r="C4983" i="73"/>
  <c r="E4982" i="73"/>
  <c r="A4960" i="73"/>
  <c r="B4961" i="73"/>
  <c r="F4982" i="73" l="1"/>
  <c r="D4983" i="73"/>
  <c r="G4960" i="73"/>
  <c r="H4960" i="73" s="1"/>
  <c r="I4960" i="73"/>
  <c r="C4984" i="73"/>
  <c r="E4983" i="73"/>
  <c r="A4961" i="73"/>
  <c r="B4962" i="73"/>
  <c r="F4983" i="73" l="1"/>
  <c r="D4984" i="73"/>
  <c r="C4985" i="73"/>
  <c r="E4984" i="73"/>
  <c r="G4961" i="73"/>
  <c r="H4961" i="73" s="1"/>
  <c r="I4961" i="73"/>
  <c r="A4962" i="73"/>
  <c r="B4963" i="73"/>
  <c r="F4984" i="73" l="1"/>
  <c r="D4985" i="73"/>
  <c r="G4962" i="73"/>
  <c r="H4962" i="73" s="1"/>
  <c r="I4962" i="73"/>
  <c r="C4986" i="73"/>
  <c r="E4985" i="73"/>
  <c r="A4963" i="73"/>
  <c r="B4964" i="73"/>
  <c r="F4985" i="73" l="1"/>
  <c r="D4986" i="73"/>
  <c r="G4963" i="73"/>
  <c r="H4963" i="73" s="1"/>
  <c r="I4963" i="73"/>
  <c r="C4987" i="73"/>
  <c r="E4986" i="73"/>
  <c r="A4964" i="73"/>
  <c r="B4965" i="73"/>
  <c r="F4986" i="73" l="1"/>
  <c r="D4987" i="73"/>
  <c r="C4988" i="73"/>
  <c r="E4987" i="73"/>
  <c r="G4964" i="73"/>
  <c r="H4964" i="73" s="1"/>
  <c r="I4964" i="73"/>
  <c r="A4965" i="73"/>
  <c r="B4966" i="73"/>
  <c r="F4987" i="73" l="1"/>
  <c r="D4988" i="73"/>
  <c r="G4965" i="73"/>
  <c r="H4965" i="73" s="1"/>
  <c r="I4965" i="73"/>
  <c r="C4989" i="73"/>
  <c r="E4988" i="73"/>
  <c r="A4966" i="73"/>
  <c r="B4967" i="73"/>
  <c r="F4988" i="73" l="1"/>
  <c r="D4989" i="73"/>
  <c r="C4990" i="73"/>
  <c r="E4989" i="73"/>
  <c r="G4966" i="73"/>
  <c r="H4966" i="73" s="1"/>
  <c r="I4966" i="73"/>
  <c r="A4967" i="73"/>
  <c r="B4968" i="73"/>
  <c r="F4989" i="73" l="1"/>
  <c r="D4990" i="73"/>
  <c r="A4968" i="73"/>
  <c r="B4969" i="73"/>
  <c r="G4967" i="73"/>
  <c r="H4967" i="73" s="1"/>
  <c r="I4967" i="73"/>
  <c r="C4991" i="73"/>
  <c r="E4990" i="73"/>
  <c r="F4990" i="73" l="1"/>
  <c r="D4991" i="73"/>
  <c r="C4992" i="73"/>
  <c r="E4991" i="73"/>
  <c r="A4969" i="73"/>
  <c r="B4970" i="73"/>
  <c r="G4968" i="73"/>
  <c r="H4968" i="73" s="1"/>
  <c r="I4968" i="73"/>
  <c r="F4991" i="73" l="1"/>
  <c r="D4992" i="73"/>
  <c r="G4969" i="73"/>
  <c r="H4969" i="73" s="1"/>
  <c r="I4969" i="73"/>
  <c r="C4993" i="73"/>
  <c r="E4992" i="73"/>
  <c r="A4970" i="73"/>
  <c r="B4971" i="73"/>
  <c r="F4992" i="73" l="1"/>
  <c r="D4993" i="73"/>
  <c r="G4970" i="73"/>
  <c r="H4970" i="73" s="1"/>
  <c r="I4970" i="73"/>
  <c r="C4994" i="73"/>
  <c r="E4993" i="73"/>
  <c r="A4971" i="73"/>
  <c r="B4972" i="73"/>
  <c r="F4993" i="73" l="1"/>
  <c r="D4994" i="73"/>
  <c r="G4971" i="73"/>
  <c r="H4971" i="73" s="1"/>
  <c r="I4971" i="73"/>
  <c r="C4995" i="73"/>
  <c r="E4994" i="73"/>
  <c r="A4972" i="73"/>
  <c r="B4973" i="73"/>
  <c r="F4994" i="73" l="1"/>
  <c r="D4995" i="73"/>
  <c r="G4972" i="73"/>
  <c r="H4972" i="73" s="1"/>
  <c r="I4972" i="73"/>
  <c r="C4996" i="73"/>
  <c r="E4995" i="73"/>
  <c r="A4973" i="73"/>
  <c r="B4974" i="73"/>
  <c r="F4995" i="73" l="1"/>
  <c r="D4996" i="73"/>
  <c r="C4997" i="73"/>
  <c r="E4996" i="73"/>
  <c r="G4973" i="73"/>
  <c r="H4973" i="73" s="1"/>
  <c r="I4973" i="73"/>
  <c r="A4974" i="73"/>
  <c r="B4975" i="73"/>
  <c r="D4997" i="73" l="1"/>
  <c r="F4996" i="73"/>
  <c r="A4975" i="73"/>
  <c r="B4976" i="73"/>
  <c r="G4974" i="73"/>
  <c r="H4974" i="73" s="1"/>
  <c r="I4974" i="73"/>
  <c r="C4998" i="73"/>
  <c r="E4997" i="73"/>
  <c r="F4997" i="73" l="1"/>
  <c r="D4998" i="73"/>
  <c r="C4999" i="73"/>
  <c r="E4998" i="73"/>
  <c r="A4976" i="73"/>
  <c r="B4977" i="73"/>
  <c r="G4975" i="73"/>
  <c r="H4975" i="73" s="1"/>
  <c r="I4975" i="73"/>
  <c r="F4998" i="73" l="1"/>
  <c r="D4999" i="73"/>
  <c r="G4976" i="73"/>
  <c r="H4976" i="73" s="1"/>
  <c r="I4976" i="73"/>
  <c r="C5000" i="73"/>
  <c r="E4999" i="73"/>
  <c r="A4977" i="73"/>
  <c r="B4978" i="73"/>
  <c r="F4999" i="73" l="1"/>
  <c r="D5000" i="73"/>
  <c r="G4977" i="73"/>
  <c r="H4977" i="73" s="1"/>
  <c r="I4977" i="73"/>
  <c r="C5001" i="73"/>
  <c r="E5000" i="73"/>
  <c r="A4978" i="73"/>
  <c r="B4979" i="73"/>
  <c r="F5000" i="73" l="1"/>
  <c r="D5001" i="73"/>
  <c r="G4978" i="73"/>
  <c r="H4978" i="73" s="1"/>
  <c r="I4978" i="73"/>
  <c r="C5002" i="73"/>
  <c r="E5001" i="73"/>
  <c r="A4979" i="73"/>
  <c r="B4980" i="73"/>
  <c r="F5001" i="73" l="1"/>
  <c r="D5002" i="73"/>
  <c r="G4979" i="73"/>
  <c r="H4979" i="73" s="1"/>
  <c r="I4979" i="73"/>
  <c r="C5003" i="73"/>
  <c r="E5002" i="73"/>
  <c r="A4980" i="73"/>
  <c r="B4981" i="73"/>
  <c r="F5002" i="73" l="1"/>
  <c r="D5003" i="73"/>
  <c r="G4980" i="73"/>
  <c r="H4980" i="73" s="1"/>
  <c r="I4980" i="73"/>
  <c r="C5004" i="73"/>
  <c r="E5003" i="73"/>
  <c r="A4981" i="73"/>
  <c r="B4982" i="73"/>
  <c r="F5003" i="73" l="1"/>
  <c r="D5004" i="73"/>
  <c r="C5005" i="73"/>
  <c r="E5004" i="73"/>
  <c r="G4981" i="73"/>
  <c r="H4981" i="73" s="1"/>
  <c r="I4981" i="73"/>
  <c r="A4982" i="73"/>
  <c r="B4983" i="73"/>
  <c r="F5004" i="73" l="1"/>
  <c r="D5005" i="73"/>
  <c r="A4983" i="73"/>
  <c r="B4984" i="73"/>
  <c r="G4982" i="73"/>
  <c r="H4982" i="73" s="1"/>
  <c r="I4982" i="73"/>
  <c r="C5006" i="73"/>
  <c r="E5005" i="73"/>
  <c r="F5005" i="73" l="1"/>
  <c r="D5006" i="73"/>
  <c r="C5007" i="73"/>
  <c r="E5006" i="73"/>
  <c r="A4984" i="73"/>
  <c r="B4985" i="73"/>
  <c r="G4983" i="73"/>
  <c r="H4983" i="73" s="1"/>
  <c r="I4983" i="73"/>
  <c r="F5006" i="73" l="1"/>
  <c r="D5007" i="73"/>
  <c r="G4984" i="73"/>
  <c r="H4984" i="73" s="1"/>
  <c r="I4984" i="73"/>
  <c r="C5008" i="73"/>
  <c r="E5007" i="73"/>
  <c r="A4985" i="73"/>
  <c r="B4986" i="73"/>
  <c r="F5007" i="73" l="1"/>
  <c r="D5008" i="73"/>
  <c r="G4985" i="73"/>
  <c r="H4985" i="73" s="1"/>
  <c r="I4985" i="73"/>
  <c r="C5009" i="73"/>
  <c r="E5008" i="73"/>
  <c r="A4986" i="73"/>
  <c r="B4987" i="73"/>
  <c r="F5008" i="73" l="1"/>
  <c r="D5009" i="73"/>
  <c r="C5010" i="73"/>
  <c r="E5009" i="73"/>
  <c r="G4986" i="73"/>
  <c r="H4986" i="73" s="1"/>
  <c r="I4986" i="73"/>
  <c r="A4987" i="73"/>
  <c r="B4988" i="73"/>
  <c r="F5009" i="73" l="1"/>
  <c r="D5010" i="73"/>
  <c r="A4988" i="73"/>
  <c r="B4989" i="73"/>
  <c r="G4987" i="73"/>
  <c r="H4987" i="73" s="1"/>
  <c r="I4987" i="73"/>
  <c r="C5011" i="73"/>
  <c r="E5010" i="73"/>
  <c r="F5010" i="73" l="1"/>
  <c r="D5011" i="73"/>
  <c r="C5012" i="73"/>
  <c r="E5011" i="73"/>
  <c r="A4989" i="73"/>
  <c r="B4990" i="73"/>
  <c r="G4988" i="73"/>
  <c r="H4988" i="73" s="1"/>
  <c r="I4988" i="73"/>
  <c r="F5011" i="73" l="1"/>
  <c r="D5012" i="73"/>
  <c r="G4989" i="73"/>
  <c r="H4989" i="73" s="1"/>
  <c r="I4989" i="73"/>
  <c r="C5013" i="73"/>
  <c r="E5012" i="73"/>
  <c r="A4990" i="73"/>
  <c r="B4991" i="73"/>
  <c r="F5012" i="73" l="1"/>
  <c r="D5013" i="73"/>
  <c r="G4990" i="73"/>
  <c r="H4990" i="73" s="1"/>
  <c r="I4990" i="73"/>
  <c r="C5014" i="73"/>
  <c r="E5013" i="73"/>
  <c r="A4991" i="73"/>
  <c r="B4992" i="73"/>
  <c r="F5013" i="73" l="1"/>
  <c r="D5014" i="73"/>
  <c r="C5015" i="73"/>
  <c r="E5014" i="73"/>
  <c r="G4991" i="73"/>
  <c r="H4991" i="73" s="1"/>
  <c r="I4991" i="73"/>
  <c r="A4992" i="73"/>
  <c r="B4993" i="73"/>
  <c r="F5014" i="73" l="1"/>
  <c r="D5015" i="73"/>
  <c r="G4992" i="73"/>
  <c r="H4992" i="73" s="1"/>
  <c r="I4992" i="73"/>
  <c r="C5016" i="73"/>
  <c r="E5015" i="73"/>
  <c r="A4993" i="73"/>
  <c r="B4994" i="73"/>
  <c r="F5015" i="73" l="1"/>
  <c r="D5016" i="73"/>
  <c r="G4993" i="73"/>
  <c r="H4993" i="73" s="1"/>
  <c r="I4993" i="73"/>
  <c r="C5017" i="73"/>
  <c r="E5016" i="73"/>
  <c r="A4994" i="73"/>
  <c r="B4995" i="73"/>
  <c r="F5016" i="73" l="1"/>
  <c r="D5017" i="73"/>
  <c r="C5018" i="73"/>
  <c r="E5017" i="73"/>
  <c r="G4994" i="73"/>
  <c r="H4994" i="73" s="1"/>
  <c r="I4994" i="73"/>
  <c r="A4995" i="73"/>
  <c r="B4996" i="73"/>
  <c r="F5017" i="73" l="1"/>
  <c r="D5018" i="73"/>
  <c r="G4995" i="73"/>
  <c r="H4995" i="73" s="1"/>
  <c r="I4995" i="73"/>
  <c r="C5019" i="73"/>
  <c r="E5018" i="73"/>
  <c r="A4996" i="73"/>
  <c r="B4997" i="73"/>
  <c r="F5018" i="73" l="1"/>
  <c r="D5019" i="73"/>
  <c r="G4996" i="73"/>
  <c r="H4996" i="73" s="1"/>
  <c r="I4996" i="73"/>
  <c r="C5020" i="73"/>
  <c r="E5019" i="73"/>
  <c r="A4997" i="73"/>
  <c r="B4998" i="73"/>
  <c r="F5019" i="73" l="1"/>
  <c r="D5020" i="73"/>
  <c r="G4997" i="73"/>
  <c r="H4997" i="73" s="1"/>
  <c r="I4997" i="73"/>
  <c r="C5021" i="73"/>
  <c r="E5020" i="73"/>
  <c r="A4998" i="73"/>
  <c r="B4999" i="73"/>
  <c r="F5020" i="73" l="1"/>
  <c r="D5021" i="73"/>
  <c r="G4998" i="73"/>
  <c r="H4998" i="73" s="1"/>
  <c r="I4998" i="73"/>
  <c r="C5022" i="73"/>
  <c r="E5021" i="73"/>
  <c r="A4999" i="73"/>
  <c r="B5000" i="73"/>
  <c r="F5021" i="73" l="1"/>
  <c r="D5022" i="73"/>
  <c r="C5023" i="73"/>
  <c r="E5022" i="73"/>
  <c r="G4999" i="73"/>
  <c r="H4999" i="73" s="1"/>
  <c r="I4999" i="73"/>
  <c r="A5000" i="73"/>
  <c r="B5001" i="73"/>
  <c r="F5022" i="73" l="1"/>
  <c r="D5023" i="73"/>
  <c r="G5000" i="73"/>
  <c r="H5000" i="73" s="1"/>
  <c r="I5000" i="73"/>
  <c r="C5024" i="73"/>
  <c r="E5023" i="73"/>
  <c r="A5001" i="73"/>
  <c r="B5002" i="73"/>
  <c r="F5023" i="73" l="1"/>
  <c r="D5024" i="73"/>
  <c r="G5001" i="73"/>
  <c r="H5001" i="73" s="1"/>
  <c r="I5001" i="73"/>
  <c r="C5025" i="73"/>
  <c r="E5024" i="73"/>
  <c r="A5002" i="73"/>
  <c r="B5003" i="73"/>
  <c r="F5024" i="73" l="1"/>
  <c r="D5025" i="73"/>
  <c r="C5026" i="73"/>
  <c r="E5025" i="73"/>
  <c r="G5002" i="73"/>
  <c r="H5002" i="73" s="1"/>
  <c r="I5002" i="73"/>
  <c r="A5003" i="73"/>
  <c r="B5004" i="73"/>
  <c r="F5025" i="73" l="1"/>
  <c r="D5026" i="73"/>
  <c r="G5003" i="73"/>
  <c r="H5003" i="73" s="1"/>
  <c r="I5003" i="73"/>
  <c r="C5027" i="73"/>
  <c r="E5026" i="73"/>
  <c r="A5004" i="73"/>
  <c r="B5005" i="73"/>
  <c r="F5026" i="73" l="1"/>
  <c r="D5027" i="73"/>
  <c r="G5004" i="73"/>
  <c r="H5004" i="73" s="1"/>
  <c r="I5004" i="73"/>
  <c r="C5028" i="73"/>
  <c r="E5027" i="73"/>
  <c r="A5005" i="73"/>
  <c r="B5006" i="73"/>
  <c r="F5027" i="73" l="1"/>
  <c r="D5028" i="73"/>
  <c r="C5029" i="73"/>
  <c r="E5028" i="73"/>
  <c r="G5005" i="73"/>
  <c r="H5005" i="73" s="1"/>
  <c r="I5005" i="73"/>
  <c r="A5006" i="73"/>
  <c r="B5007" i="73"/>
  <c r="F5028" i="73" l="1"/>
  <c r="D5029" i="73"/>
  <c r="G5006" i="73"/>
  <c r="H5006" i="73" s="1"/>
  <c r="I5006" i="73"/>
  <c r="C5030" i="73"/>
  <c r="E5029" i="73"/>
  <c r="A5007" i="73"/>
  <c r="B5008" i="73"/>
  <c r="F5029" i="73" l="1"/>
  <c r="D5030" i="73"/>
  <c r="G5007" i="73"/>
  <c r="H5007" i="73" s="1"/>
  <c r="I5007" i="73"/>
  <c r="C5031" i="73"/>
  <c r="E5030" i="73"/>
  <c r="A5008" i="73"/>
  <c r="B5009" i="73"/>
  <c r="F5030" i="73" l="1"/>
  <c r="D5031" i="73"/>
  <c r="C5032" i="73"/>
  <c r="E5031" i="73"/>
  <c r="G5008" i="73"/>
  <c r="H5008" i="73" s="1"/>
  <c r="I5008" i="73"/>
  <c r="A5009" i="73"/>
  <c r="B5010" i="73"/>
  <c r="F5031" i="73" l="1"/>
  <c r="D5032" i="73"/>
  <c r="G5009" i="73"/>
  <c r="H5009" i="73" s="1"/>
  <c r="I5009" i="73"/>
  <c r="C5033" i="73"/>
  <c r="E5032" i="73"/>
  <c r="A5010" i="73"/>
  <c r="B5011" i="73"/>
  <c r="F5032" i="73" l="1"/>
  <c r="D5033" i="73"/>
  <c r="G5010" i="73"/>
  <c r="H5010" i="73" s="1"/>
  <c r="I5010" i="73"/>
  <c r="C5034" i="73"/>
  <c r="E5033" i="73"/>
  <c r="A5011" i="73"/>
  <c r="B5012" i="73"/>
  <c r="F5033" i="73" l="1"/>
  <c r="D5034" i="73"/>
  <c r="G5011" i="73"/>
  <c r="H5011" i="73" s="1"/>
  <c r="I5011" i="73"/>
  <c r="C5035" i="73"/>
  <c r="E5034" i="73"/>
  <c r="A5012" i="73"/>
  <c r="B5013" i="73"/>
  <c r="F5034" i="73" l="1"/>
  <c r="D5035" i="73"/>
  <c r="G5012" i="73"/>
  <c r="H5012" i="73" s="1"/>
  <c r="I5012" i="73"/>
  <c r="C5036" i="73"/>
  <c r="E5035" i="73"/>
  <c r="A5013" i="73"/>
  <c r="B5014" i="73"/>
  <c r="F5035" i="73" l="1"/>
  <c r="D5036" i="73"/>
  <c r="C5037" i="73"/>
  <c r="E5036" i="73"/>
  <c r="G5013" i="73"/>
  <c r="H5013" i="73" s="1"/>
  <c r="I5013" i="73"/>
  <c r="A5014" i="73"/>
  <c r="B5015" i="73"/>
  <c r="F5036" i="73" l="1"/>
  <c r="D5037" i="73"/>
  <c r="G5014" i="73"/>
  <c r="H5014" i="73" s="1"/>
  <c r="I5014" i="73"/>
  <c r="C5038" i="73"/>
  <c r="E5037" i="73"/>
  <c r="A5015" i="73"/>
  <c r="B5016" i="73"/>
  <c r="F5037" i="73" l="1"/>
  <c r="D5038" i="73"/>
  <c r="C5039" i="73"/>
  <c r="E5038" i="73"/>
  <c r="G5015" i="73"/>
  <c r="H5015" i="73" s="1"/>
  <c r="I5015" i="73"/>
  <c r="A5016" i="73"/>
  <c r="B5017" i="73"/>
  <c r="F5038" i="73" l="1"/>
  <c r="D5039" i="73"/>
  <c r="G5016" i="73"/>
  <c r="H5016" i="73" s="1"/>
  <c r="I5016" i="73"/>
  <c r="C5040" i="73"/>
  <c r="E5039" i="73"/>
  <c r="A5017" i="73"/>
  <c r="B5018" i="73"/>
  <c r="F5039" i="73" l="1"/>
  <c r="D5040" i="73"/>
  <c r="G5017" i="73"/>
  <c r="H5017" i="73" s="1"/>
  <c r="I5017" i="73"/>
  <c r="C5041" i="73"/>
  <c r="E5040" i="73"/>
  <c r="A5018" i="73"/>
  <c r="B5019" i="73"/>
  <c r="F5040" i="73" l="1"/>
  <c r="D5041" i="73"/>
  <c r="C5042" i="73"/>
  <c r="E5041" i="73"/>
  <c r="G5018" i="73"/>
  <c r="H5018" i="73" s="1"/>
  <c r="I5018" i="73"/>
  <c r="A5019" i="73"/>
  <c r="B5020" i="73"/>
  <c r="F5041" i="73" l="1"/>
  <c r="D5042" i="73"/>
  <c r="G5019" i="73"/>
  <c r="H5019" i="73" s="1"/>
  <c r="I5019" i="73"/>
  <c r="C5043" i="73"/>
  <c r="E5042" i="73"/>
  <c r="A5020" i="73"/>
  <c r="B5021" i="73"/>
  <c r="F5042" i="73" l="1"/>
  <c r="D5043" i="73"/>
  <c r="G5020" i="73"/>
  <c r="H5020" i="73" s="1"/>
  <c r="I5020" i="73"/>
  <c r="C5044" i="73"/>
  <c r="E5043" i="73"/>
  <c r="A5021" i="73"/>
  <c r="B5022" i="73"/>
  <c r="F5043" i="73" l="1"/>
  <c r="D5044" i="73"/>
  <c r="C5045" i="73"/>
  <c r="E5044" i="73"/>
  <c r="G5021" i="73"/>
  <c r="H5021" i="73" s="1"/>
  <c r="I5021" i="73"/>
  <c r="A5022" i="73"/>
  <c r="B5023" i="73"/>
  <c r="F5044" i="73" l="1"/>
  <c r="D5045" i="73"/>
  <c r="G5022" i="73"/>
  <c r="H5022" i="73" s="1"/>
  <c r="I5022" i="73"/>
  <c r="C5046" i="73"/>
  <c r="E5045" i="73"/>
  <c r="A5023" i="73"/>
  <c r="B5024" i="73"/>
  <c r="F5045" i="73" l="1"/>
  <c r="D5046" i="73"/>
  <c r="G5023" i="73"/>
  <c r="H5023" i="73" s="1"/>
  <c r="I5023" i="73"/>
  <c r="C5047" i="73"/>
  <c r="E5046" i="73"/>
  <c r="A5024" i="73"/>
  <c r="B5025" i="73"/>
  <c r="F5046" i="73" l="1"/>
  <c r="D5047" i="73"/>
  <c r="G5024" i="73"/>
  <c r="H5024" i="73" s="1"/>
  <c r="I5024" i="73"/>
  <c r="C5048" i="73"/>
  <c r="E5047" i="73"/>
  <c r="A5025" i="73"/>
  <c r="B5026" i="73"/>
  <c r="F5047" i="73" l="1"/>
  <c r="D5048" i="73"/>
  <c r="G5025" i="73"/>
  <c r="H5025" i="73" s="1"/>
  <c r="I5025" i="73"/>
  <c r="C5049" i="73"/>
  <c r="E5048" i="73"/>
  <c r="A5026" i="73"/>
  <c r="B5027" i="73"/>
  <c r="F5048" i="73" l="1"/>
  <c r="D5049" i="73"/>
  <c r="G5026" i="73"/>
  <c r="H5026" i="73" s="1"/>
  <c r="I5026" i="73"/>
  <c r="C5050" i="73"/>
  <c r="E5049" i="73"/>
  <c r="A5027" i="73"/>
  <c r="B5028" i="73"/>
  <c r="F5049" i="73" l="1"/>
  <c r="D5050" i="73"/>
  <c r="C5051" i="73"/>
  <c r="E5050" i="73"/>
  <c r="G5027" i="73"/>
  <c r="H5027" i="73" s="1"/>
  <c r="I5027" i="73"/>
  <c r="A5028" i="73"/>
  <c r="B5029" i="73"/>
  <c r="F5050" i="73" l="1"/>
  <c r="D5051" i="73"/>
  <c r="G5028" i="73"/>
  <c r="H5028" i="73" s="1"/>
  <c r="I5028" i="73"/>
  <c r="C5052" i="73"/>
  <c r="E5051" i="73"/>
  <c r="A5029" i="73"/>
  <c r="B5030" i="73"/>
  <c r="F5051" i="73" l="1"/>
  <c r="D5052" i="73"/>
  <c r="C5053" i="73"/>
  <c r="E5052" i="73"/>
  <c r="G5029" i="73"/>
  <c r="H5029" i="73" s="1"/>
  <c r="I5029" i="73"/>
  <c r="A5030" i="73"/>
  <c r="B5031" i="73"/>
  <c r="F5052" i="73" l="1"/>
  <c r="D5053" i="73"/>
  <c r="A5031" i="73"/>
  <c r="B5032" i="73"/>
  <c r="G5030" i="73"/>
  <c r="H5030" i="73" s="1"/>
  <c r="I5030" i="73"/>
  <c r="C5054" i="73"/>
  <c r="E5053" i="73"/>
  <c r="F5053" i="73" l="1"/>
  <c r="D5054" i="73"/>
  <c r="C5055" i="73"/>
  <c r="E5054" i="73"/>
  <c r="A5032" i="73"/>
  <c r="B5033" i="73"/>
  <c r="G5031" i="73"/>
  <c r="H5031" i="73" s="1"/>
  <c r="I5031" i="73"/>
  <c r="F5054" i="73" l="1"/>
  <c r="D5055" i="73"/>
  <c r="G5032" i="73"/>
  <c r="H5032" i="73" s="1"/>
  <c r="I5032" i="73"/>
  <c r="C5056" i="73"/>
  <c r="E5055" i="73"/>
  <c r="A5033" i="73"/>
  <c r="B5034" i="73"/>
  <c r="F5055" i="73" l="1"/>
  <c r="D5056" i="73"/>
  <c r="C5057" i="73"/>
  <c r="E5056" i="73"/>
  <c r="G5033" i="73"/>
  <c r="H5033" i="73" s="1"/>
  <c r="I5033" i="73"/>
  <c r="A5034" i="73"/>
  <c r="B5035" i="73"/>
  <c r="F5056" i="73" l="1"/>
  <c r="D5057" i="73"/>
  <c r="G5034" i="73"/>
  <c r="H5034" i="73" s="1"/>
  <c r="I5034" i="73"/>
  <c r="C5058" i="73"/>
  <c r="E5057" i="73"/>
  <c r="A5035" i="73"/>
  <c r="B5036" i="73"/>
  <c r="F5057" i="73" l="1"/>
  <c r="D5058" i="73"/>
  <c r="G5035" i="73"/>
  <c r="H5035" i="73" s="1"/>
  <c r="I5035" i="73"/>
  <c r="C5059" i="73"/>
  <c r="E5058" i="73"/>
  <c r="A5036" i="73"/>
  <c r="B5037" i="73"/>
  <c r="F5058" i="73" l="1"/>
  <c r="D5059" i="73"/>
  <c r="G5036" i="73"/>
  <c r="H5036" i="73" s="1"/>
  <c r="I5036" i="73"/>
  <c r="C5060" i="73"/>
  <c r="E5059" i="73"/>
  <c r="A5037" i="73"/>
  <c r="B5038" i="73"/>
  <c r="F5059" i="73" l="1"/>
  <c r="D5060" i="73"/>
  <c r="G5037" i="73"/>
  <c r="H5037" i="73" s="1"/>
  <c r="I5037" i="73"/>
  <c r="C5061" i="73"/>
  <c r="E5060" i="73"/>
  <c r="A5038" i="73"/>
  <c r="B5039" i="73"/>
  <c r="F5060" i="73" l="1"/>
  <c r="D5061" i="73"/>
  <c r="C5062" i="73"/>
  <c r="E5061" i="73"/>
  <c r="G5038" i="73"/>
  <c r="H5038" i="73" s="1"/>
  <c r="I5038" i="73"/>
  <c r="A5039" i="73"/>
  <c r="B5040" i="73"/>
  <c r="F5061" i="73" l="1"/>
  <c r="D5062" i="73"/>
  <c r="G5039" i="73"/>
  <c r="H5039" i="73" s="1"/>
  <c r="I5039" i="73"/>
  <c r="C5063" i="73"/>
  <c r="E5062" i="73"/>
  <c r="A5040" i="73"/>
  <c r="B5041" i="73"/>
  <c r="F5062" i="73" l="1"/>
  <c r="D5063" i="73"/>
  <c r="G5040" i="73"/>
  <c r="H5040" i="73" s="1"/>
  <c r="I5040" i="73"/>
  <c r="C5064" i="73"/>
  <c r="E5063" i="73"/>
  <c r="A5041" i="73"/>
  <c r="B5042" i="73"/>
  <c r="F5063" i="73" l="1"/>
  <c r="D5064" i="73"/>
  <c r="C5065" i="73"/>
  <c r="E5064" i="73"/>
  <c r="G5041" i="73"/>
  <c r="H5041" i="73" s="1"/>
  <c r="I5041" i="73"/>
  <c r="A5042" i="73"/>
  <c r="B5043" i="73"/>
  <c r="F5064" i="73" l="1"/>
  <c r="D5065" i="73"/>
  <c r="G5042" i="73"/>
  <c r="H5042" i="73" s="1"/>
  <c r="I5042" i="73"/>
  <c r="C5066" i="73"/>
  <c r="E5065" i="73"/>
  <c r="A5043" i="73"/>
  <c r="B5044" i="73"/>
  <c r="F5065" i="73" l="1"/>
  <c r="D5066" i="73"/>
  <c r="G5043" i="73"/>
  <c r="H5043" i="73" s="1"/>
  <c r="I5043" i="73"/>
  <c r="C5067" i="73"/>
  <c r="E5066" i="73"/>
  <c r="A5044" i="73"/>
  <c r="B5045" i="73"/>
  <c r="F5066" i="73" l="1"/>
  <c r="D5067" i="73"/>
  <c r="G5044" i="73"/>
  <c r="H5044" i="73" s="1"/>
  <c r="I5044" i="73"/>
  <c r="C5068" i="73"/>
  <c r="E5067" i="73"/>
  <c r="A5045" i="73"/>
  <c r="B5046" i="73"/>
  <c r="F5067" i="73" l="1"/>
  <c r="D5068" i="73"/>
  <c r="G5045" i="73"/>
  <c r="H5045" i="73" s="1"/>
  <c r="I5045" i="73"/>
  <c r="C5069" i="73"/>
  <c r="E5068" i="73"/>
  <c r="A5046" i="73"/>
  <c r="B5047" i="73"/>
  <c r="F5068" i="73" l="1"/>
  <c r="D5069" i="73"/>
  <c r="C5070" i="73"/>
  <c r="E5069" i="73"/>
  <c r="G5046" i="73"/>
  <c r="H5046" i="73" s="1"/>
  <c r="I5046" i="73"/>
  <c r="A5047" i="73"/>
  <c r="B5048" i="73"/>
  <c r="F5069" i="73" l="1"/>
  <c r="D5070" i="73"/>
  <c r="A5048" i="73"/>
  <c r="B5049" i="73"/>
  <c r="G5047" i="73"/>
  <c r="H5047" i="73" s="1"/>
  <c r="I5047" i="73"/>
  <c r="C5071" i="73"/>
  <c r="E5070" i="73"/>
  <c r="F5070" i="73" l="1"/>
  <c r="D5071" i="73"/>
  <c r="C5072" i="73"/>
  <c r="E5071" i="73"/>
  <c r="A5049" i="73"/>
  <c r="B5050" i="73"/>
  <c r="G5048" i="73"/>
  <c r="H5048" i="73" s="1"/>
  <c r="I5048" i="73"/>
  <c r="F5071" i="73" l="1"/>
  <c r="D5072" i="73"/>
  <c r="G5049" i="73"/>
  <c r="H5049" i="73" s="1"/>
  <c r="I5049" i="73"/>
  <c r="C5073" i="73"/>
  <c r="E5072" i="73"/>
  <c r="A5050" i="73"/>
  <c r="B5051" i="73"/>
  <c r="F5072" i="73" l="1"/>
  <c r="D5073" i="73"/>
  <c r="G5050" i="73"/>
  <c r="H5050" i="73" s="1"/>
  <c r="I5050" i="73"/>
  <c r="C5074" i="73"/>
  <c r="E5073" i="73"/>
  <c r="A5051" i="73"/>
  <c r="B5052" i="73"/>
  <c r="F5073" i="73" l="1"/>
  <c r="D5074" i="73"/>
  <c r="C5075" i="73"/>
  <c r="E5074" i="73"/>
  <c r="G5051" i="73"/>
  <c r="H5051" i="73" s="1"/>
  <c r="I5051" i="73"/>
  <c r="A5052" i="73"/>
  <c r="B5053" i="73"/>
  <c r="F5074" i="73" l="1"/>
  <c r="D5075" i="73"/>
  <c r="A5053" i="73"/>
  <c r="B5054" i="73"/>
  <c r="G5052" i="73"/>
  <c r="H5052" i="73" s="1"/>
  <c r="I5052" i="73"/>
  <c r="C5076" i="73"/>
  <c r="E5075" i="73"/>
  <c r="F5075" i="73" l="1"/>
  <c r="D5076" i="73"/>
  <c r="C5077" i="73"/>
  <c r="E5076" i="73"/>
  <c r="A5054" i="73"/>
  <c r="B5055" i="73"/>
  <c r="G5053" i="73"/>
  <c r="H5053" i="73" s="1"/>
  <c r="I5053" i="73"/>
  <c r="F5076" i="73" l="1"/>
  <c r="D5077" i="73"/>
  <c r="G5054" i="73"/>
  <c r="H5054" i="73" s="1"/>
  <c r="I5054" i="73"/>
  <c r="C5078" i="73"/>
  <c r="E5077" i="73"/>
  <c r="A5055" i="73"/>
  <c r="B5056" i="73"/>
  <c r="F5077" i="73" l="1"/>
  <c r="D5078" i="73"/>
  <c r="G5055" i="73"/>
  <c r="H5055" i="73" s="1"/>
  <c r="I5055" i="73"/>
  <c r="C5079" i="73"/>
  <c r="E5078" i="73"/>
  <c r="A5056" i="73"/>
  <c r="B5057" i="73"/>
  <c r="F5078" i="73" l="1"/>
  <c r="D5079" i="73"/>
  <c r="C5080" i="73"/>
  <c r="E5079" i="73"/>
  <c r="G5056" i="73"/>
  <c r="H5056" i="73" s="1"/>
  <c r="I5056" i="73"/>
  <c r="A5057" i="73"/>
  <c r="B5058" i="73"/>
  <c r="F5079" i="73" l="1"/>
  <c r="D5080" i="73"/>
  <c r="A5058" i="73"/>
  <c r="B5059" i="73"/>
  <c r="G5057" i="73"/>
  <c r="H5057" i="73" s="1"/>
  <c r="I5057" i="73"/>
  <c r="C5081" i="73"/>
  <c r="E5080" i="73"/>
  <c r="F5080" i="73" l="1"/>
  <c r="D5081" i="73"/>
  <c r="A5059" i="73"/>
  <c r="B5060" i="73"/>
  <c r="C5082" i="73"/>
  <c r="E5081" i="73"/>
  <c r="G5058" i="73"/>
  <c r="H5058" i="73" s="1"/>
  <c r="I5058" i="73"/>
  <c r="F5081" i="73" l="1"/>
  <c r="D5082" i="73"/>
  <c r="C5083" i="73"/>
  <c r="E5082" i="73"/>
  <c r="A5060" i="73"/>
  <c r="B5061" i="73"/>
  <c r="G5059" i="73"/>
  <c r="H5059" i="73" s="1"/>
  <c r="I5059" i="73"/>
  <c r="F5082" i="73" l="1"/>
  <c r="D5083" i="73"/>
  <c r="G5060" i="73"/>
  <c r="H5060" i="73" s="1"/>
  <c r="I5060" i="73"/>
  <c r="C5084" i="73"/>
  <c r="E5083" i="73"/>
  <c r="A5061" i="73"/>
  <c r="B5062" i="73"/>
  <c r="F5083" i="73" l="1"/>
  <c r="D5084" i="73"/>
  <c r="G5061" i="73"/>
  <c r="H5061" i="73" s="1"/>
  <c r="I5061" i="73"/>
  <c r="C5085" i="73"/>
  <c r="E5084" i="73"/>
  <c r="A5062" i="73"/>
  <c r="B5063" i="73"/>
  <c r="F5084" i="73" l="1"/>
  <c r="D5085" i="73"/>
  <c r="C5086" i="73"/>
  <c r="E5085" i="73"/>
  <c r="G5062" i="73"/>
  <c r="H5062" i="73" s="1"/>
  <c r="I5062" i="73"/>
  <c r="A5063" i="73"/>
  <c r="B5064" i="73"/>
  <c r="F5085" i="73" l="1"/>
  <c r="D5086" i="73"/>
  <c r="A5064" i="73"/>
  <c r="B5065" i="73"/>
  <c r="G5063" i="73"/>
  <c r="H5063" i="73" s="1"/>
  <c r="I5063" i="73"/>
  <c r="C5087" i="73"/>
  <c r="E5086" i="73"/>
  <c r="F5086" i="73" l="1"/>
  <c r="D5087" i="73"/>
  <c r="C5088" i="73"/>
  <c r="E5087" i="73"/>
  <c r="A5065" i="73"/>
  <c r="B5066" i="73"/>
  <c r="G5064" i="73"/>
  <c r="H5064" i="73" s="1"/>
  <c r="I5064" i="73"/>
  <c r="F5087" i="73" l="1"/>
  <c r="D5088" i="73"/>
  <c r="G5065" i="73"/>
  <c r="H5065" i="73" s="1"/>
  <c r="I5065" i="73"/>
  <c r="C5089" i="73"/>
  <c r="E5088" i="73"/>
  <c r="A5066" i="73"/>
  <c r="B5067" i="73"/>
  <c r="F5088" i="73" l="1"/>
  <c r="D5089" i="73"/>
  <c r="G5066" i="73"/>
  <c r="H5066" i="73" s="1"/>
  <c r="I5066" i="73"/>
  <c r="C5090" i="73"/>
  <c r="E5089" i="73"/>
  <c r="A5067" i="73"/>
  <c r="B5068" i="73"/>
  <c r="F5089" i="73" l="1"/>
  <c r="D5090" i="73"/>
  <c r="C5091" i="73"/>
  <c r="E5090" i="73"/>
  <c r="G5067" i="73"/>
  <c r="H5067" i="73" s="1"/>
  <c r="I5067" i="73"/>
  <c r="A5068" i="73"/>
  <c r="B5069" i="73"/>
  <c r="F5090" i="73" l="1"/>
  <c r="D5091" i="73"/>
  <c r="A5069" i="73"/>
  <c r="B5070" i="73"/>
  <c r="G5068" i="73"/>
  <c r="H5068" i="73" s="1"/>
  <c r="I5068" i="73"/>
  <c r="C5092" i="73"/>
  <c r="E5091" i="73"/>
  <c r="F5091" i="73" l="1"/>
  <c r="D5092" i="73"/>
  <c r="C5093" i="73"/>
  <c r="E5092" i="73"/>
  <c r="A5070" i="73"/>
  <c r="B5071" i="73"/>
  <c r="G5069" i="73"/>
  <c r="H5069" i="73" s="1"/>
  <c r="I5069" i="73"/>
  <c r="F5092" i="73" l="1"/>
  <c r="D5093" i="73"/>
  <c r="G5070" i="73"/>
  <c r="H5070" i="73" s="1"/>
  <c r="I5070" i="73"/>
  <c r="C5094" i="73"/>
  <c r="E5093" i="73"/>
  <c r="A5071" i="73"/>
  <c r="B5072" i="73"/>
  <c r="F5093" i="73" l="1"/>
  <c r="D5094" i="73"/>
  <c r="G5071" i="73"/>
  <c r="H5071" i="73" s="1"/>
  <c r="I5071" i="73"/>
  <c r="C5095" i="73"/>
  <c r="E5094" i="73"/>
  <c r="A5072" i="73"/>
  <c r="B5073" i="73"/>
  <c r="F5094" i="73" l="1"/>
  <c r="D5095" i="73"/>
  <c r="G5072" i="73"/>
  <c r="H5072" i="73" s="1"/>
  <c r="I5072" i="73"/>
  <c r="C5096" i="73"/>
  <c r="E5095" i="73"/>
  <c r="A5073" i="73"/>
  <c r="B5074" i="73"/>
  <c r="F5095" i="73" l="1"/>
  <c r="D5096" i="73"/>
  <c r="C5097" i="73"/>
  <c r="E5096" i="73"/>
  <c r="G5073" i="73"/>
  <c r="H5073" i="73" s="1"/>
  <c r="I5073" i="73"/>
  <c r="A5074" i="73"/>
  <c r="B5075" i="73"/>
  <c r="F5096" i="73" l="1"/>
  <c r="D5097" i="73"/>
  <c r="G5074" i="73"/>
  <c r="H5074" i="73" s="1"/>
  <c r="I5074" i="73"/>
  <c r="C5098" i="73"/>
  <c r="E5097" i="73"/>
  <c r="A5075" i="73"/>
  <c r="B5076" i="73"/>
  <c r="F5097" i="73" l="1"/>
  <c r="D5098" i="73"/>
  <c r="G5075" i="73"/>
  <c r="H5075" i="73" s="1"/>
  <c r="I5075" i="73"/>
  <c r="C5099" i="73"/>
  <c r="E5098" i="73"/>
  <c r="A5076" i="73"/>
  <c r="B5077" i="73"/>
  <c r="F5098" i="73" l="1"/>
  <c r="D5099" i="73"/>
  <c r="G5076" i="73"/>
  <c r="H5076" i="73" s="1"/>
  <c r="I5076" i="73"/>
  <c r="C5100" i="73"/>
  <c r="E5099" i="73"/>
  <c r="A5077" i="73"/>
  <c r="B5078" i="73"/>
  <c r="F5099" i="73" l="1"/>
  <c r="D5100" i="73"/>
  <c r="G5077" i="73"/>
  <c r="H5077" i="73" s="1"/>
  <c r="I5077" i="73"/>
  <c r="C5101" i="73"/>
  <c r="E5100" i="73"/>
  <c r="A5078" i="73"/>
  <c r="B5079" i="73"/>
  <c r="F5100" i="73" l="1"/>
  <c r="D5101" i="73"/>
  <c r="C5102" i="73"/>
  <c r="E5101" i="73"/>
  <c r="G5078" i="73"/>
  <c r="H5078" i="73" s="1"/>
  <c r="I5078" i="73"/>
  <c r="A5079" i="73"/>
  <c r="B5080" i="73"/>
  <c r="F5101" i="73" l="1"/>
  <c r="D5102" i="73"/>
  <c r="A5080" i="73"/>
  <c r="B5081" i="73"/>
  <c r="G5079" i="73"/>
  <c r="H5079" i="73" s="1"/>
  <c r="I5079" i="73"/>
  <c r="C5103" i="73"/>
  <c r="E5102" i="73"/>
  <c r="F5102" i="73" l="1"/>
  <c r="D5103" i="73"/>
  <c r="C5104" i="73"/>
  <c r="E5103" i="73"/>
  <c r="A5081" i="73"/>
  <c r="B5082" i="73"/>
  <c r="G5080" i="73"/>
  <c r="H5080" i="73" s="1"/>
  <c r="I5080" i="73"/>
  <c r="F5103" i="73" l="1"/>
  <c r="D5104" i="73"/>
  <c r="G5081" i="73"/>
  <c r="H5081" i="73" s="1"/>
  <c r="I5081" i="73"/>
  <c r="C5105" i="73"/>
  <c r="E5104" i="73"/>
  <c r="A5082" i="73"/>
  <c r="B5083" i="73"/>
  <c r="F5104" i="73" l="1"/>
  <c r="D5105" i="73"/>
  <c r="G5082" i="73"/>
  <c r="H5082" i="73" s="1"/>
  <c r="I5082" i="73"/>
  <c r="C5106" i="73"/>
  <c r="E5105" i="73"/>
  <c r="A5083" i="73"/>
  <c r="B5084" i="73"/>
  <c r="F5105" i="73" l="1"/>
  <c r="D5106" i="73"/>
  <c r="C5107" i="73"/>
  <c r="E5106" i="73"/>
  <c r="G5083" i="73"/>
  <c r="H5083" i="73" s="1"/>
  <c r="I5083" i="73"/>
  <c r="A5084" i="73"/>
  <c r="B5085" i="73"/>
  <c r="F5106" i="73" l="1"/>
  <c r="D5107" i="73"/>
  <c r="G5084" i="73"/>
  <c r="H5084" i="73" s="1"/>
  <c r="I5084" i="73"/>
  <c r="C5108" i="73"/>
  <c r="E5107" i="73"/>
  <c r="A5085" i="73"/>
  <c r="B5086" i="73"/>
  <c r="F5107" i="73" l="1"/>
  <c r="D5108" i="73"/>
  <c r="C5109" i="73"/>
  <c r="E5108" i="73"/>
  <c r="G5085" i="73"/>
  <c r="H5085" i="73" s="1"/>
  <c r="I5085" i="73"/>
  <c r="A5086" i="73"/>
  <c r="B5087" i="73"/>
  <c r="F5108" i="73" l="1"/>
  <c r="D5109" i="73"/>
  <c r="A5087" i="73"/>
  <c r="B5088" i="73"/>
  <c r="G5086" i="73"/>
  <c r="H5086" i="73" s="1"/>
  <c r="I5086" i="73"/>
  <c r="C5110" i="73"/>
  <c r="E5109" i="73"/>
  <c r="F5109" i="73" l="1"/>
  <c r="D5110" i="73"/>
  <c r="C5111" i="73"/>
  <c r="E5110" i="73"/>
  <c r="A5088" i="73"/>
  <c r="B5089" i="73"/>
  <c r="G5087" i="73"/>
  <c r="H5087" i="73" s="1"/>
  <c r="I5087" i="73"/>
  <c r="F5110" i="73" l="1"/>
  <c r="D5111" i="73"/>
  <c r="G5088" i="73"/>
  <c r="H5088" i="73" s="1"/>
  <c r="I5088" i="73"/>
  <c r="C5112" i="73"/>
  <c r="E5111" i="73"/>
  <c r="A5089" i="73"/>
  <c r="B5090" i="73"/>
  <c r="F5111" i="73" l="1"/>
  <c r="D5112" i="73"/>
  <c r="G5089" i="73"/>
  <c r="H5089" i="73" s="1"/>
  <c r="I5089" i="73"/>
  <c r="C5113" i="73"/>
  <c r="E5112" i="73"/>
  <c r="A5090" i="73"/>
  <c r="B5091" i="73"/>
  <c r="F5112" i="73" l="1"/>
  <c r="D5113" i="73"/>
  <c r="C5114" i="73"/>
  <c r="E5113" i="73"/>
  <c r="G5090" i="73"/>
  <c r="H5090" i="73" s="1"/>
  <c r="I5090" i="73"/>
  <c r="A5091" i="73"/>
  <c r="B5092" i="73"/>
  <c r="F5113" i="73" l="1"/>
  <c r="D5114" i="73"/>
  <c r="G5091" i="73"/>
  <c r="H5091" i="73" s="1"/>
  <c r="I5091" i="73"/>
  <c r="C5115" i="73"/>
  <c r="E5114" i="73"/>
  <c r="A5092" i="73"/>
  <c r="B5093" i="73"/>
  <c r="F5114" i="73" l="1"/>
  <c r="D5115" i="73"/>
  <c r="G5092" i="73"/>
  <c r="H5092" i="73" s="1"/>
  <c r="I5092" i="73"/>
  <c r="C5116" i="73"/>
  <c r="E5115" i="73"/>
  <c r="A5093" i="73"/>
  <c r="B5094" i="73"/>
  <c r="F5115" i="73" l="1"/>
  <c r="D5116" i="73"/>
  <c r="C5117" i="73"/>
  <c r="E5116" i="73"/>
  <c r="G5093" i="73"/>
  <c r="H5093" i="73" s="1"/>
  <c r="I5093" i="73"/>
  <c r="A5094" i="73"/>
  <c r="B5095" i="73"/>
  <c r="F5116" i="73" l="1"/>
  <c r="D5117" i="73"/>
  <c r="A5095" i="73"/>
  <c r="B5096" i="73"/>
  <c r="G5094" i="73"/>
  <c r="H5094" i="73" s="1"/>
  <c r="I5094" i="73"/>
  <c r="C5118" i="73"/>
  <c r="E5117" i="73"/>
  <c r="F5117" i="73" l="1"/>
  <c r="D5118" i="73"/>
  <c r="C5119" i="73"/>
  <c r="E5118" i="73"/>
  <c r="A5096" i="73"/>
  <c r="B5097" i="73"/>
  <c r="G5095" i="73"/>
  <c r="H5095" i="73" s="1"/>
  <c r="I5095" i="73"/>
  <c r="F5118" i="73" l="1"/>
  <c r="D5119" i="73"/>
  <c r="G5096" i="73"/>
  <c r="H5096" i="73" s="1"/>
  <c r="I5096" i="73"/>
  <c r="C5120" i="73"/>
  <c r="E5119" i="73"/>
  <c r="A5097" i="73"/>
  <c r="B5098" i="73"/>
  <c r="F5119" i="73" l="1"/>
  <c r="D5120" i="73"/>
  <c r="G5097" i="73"/>
  <c r="H5097" i="73" s="1"/>
  <c r="I5097" i="73"/>
  <c r="C5121" i="73"/>
  <c r="E5120" i="73"/>
  <c r="A5098" i="73"/>
  <c r="B5099" i="73"/>
  <c r="F5120" i="73" l="1"/>
  <c r="D5121" i="73"/>
  <c r="C5122" i="73"/>
  <c r="E5121" i="73"/>
  <c r="G5098" i="73"/>
  <c r="H5098" i="73" s="1"/>
  <c r="I5098" i="73"/>
  <c r="A5099" i="73"/>
  <c r="B5100" i="73"/>
  <c r="F5121" i="73" l="1"/>
  <c r="D5122" i="73"/>
  <c r="A5100" i="73"/>
  <c r="B5101" i="73"/>
  <c r="G5099" i="73"/>
  <c r="H5099" i="73" s="1"/>
  <c r="I5099" i="73"/>
  <c r="C5123" i="73"/>
  <c r="E5122" i="73"/>
  <c r="F5122" i="73" l="1"/>
  <c r="D5123" i="73"/>
  <c r="C5124" i="73"/>
  <c r="E5123" i="73"/>
  <c r="A5101" i="73"/>
  <c r="B5102" i="73"/>
  <c r="G5100" i="73"/>
  <c r="H5100" i="73" s="1"/>
  <c r="I5100" i="73"/>
  <c r="F5123" i="73" l="1"/>
  <c r="D5124" i="73"/>
  <c r="G5101" i="73"/>
  <c r="H5101" i="73" s="1"/>
  <c r="I5101" i="73"/>
  <c r="C5125" i="73"/>
  <c r="E5124" i="73"/>
  <c r="A5102" i="73"/>
  <c r="B5103" i="73"/>
  <c r="F5124" i="73" l="1"/>
  <c r="D5125" i="73"/>
  <c r="G5102" i="73"/>
  <c r="H5102" i="73" s="1"/>
  <c r="I5102" i="73"/>
  <c r="C5126" i="73"/>
  <c r="E5125" i="73"/>
  <c r="A5103" i="73"/>
  <c r="B5104" i="73"/>
  <c r="F5125" i="73" l="1"/>
  <c r="D5126" i="73"/>
  <c r="C5127" i="73"/>
  <c r="E5126" i="73"/>
  <c r="G5103" i="73"/>
  <c r="H5103" i="73" s="1"/>
  <c r="I5103" i="73"/>
  <c r="A5104" i="73"/>
  <c r="B5105" i="73"/>
  <c r="F5126" i="73" l="1"/>
  <c r="D5127" i="73"/>
  <c r="A5105" i="73"/>
  <c r="B5106" i="73"/>
  <c r="G5104" i="73"/>
  <c r="H5104" i="73" s="1"/>
  <c r="I5104" i="73"/>
  <c r="C5128" i="73"/>
  <c r="E5127" i="73"/>
  <c r="F5127" i="73" l="1"/>
  <c r="D5128" i="73"/>
  <c r="C5129" i="73"/>
  <c r="E5128" i="73"/>
  <c r="A5106" i="73"/>
  <c r="B5107" i="73"/>
  <c r="G5105" i="73"/>
  <c r="H5105" i="73" s="1"/>
  <c r="I5105" i="73"/>
  <c r="F5128" i="73" l="1"/>
  <c r="D5129" i="73"/>
  <c r="G5106" i="73"/>
  <c r="H5106" i="73" s="1"/>
  <c r="I5106" i="73"/>
  <c r="C5130" i="73"/>
  <c r="E5129" i="73"/>
  <c r="A5107" i="73"/>
  <c r="B5108" i="73"/>
  <c r="F5129" i="73" l="1"/>
  <c r="D5130" i="73"/>
  <c r="C5131" i="73"/>
  <c r="E5130" i="73"/>
  <c r="G5107" i="73"/>
  <c r="H5107" i="73" s="1"/>
  <c r="I5107" i="73"/>
  <c r="A5108" i="73"/>
  <c r="B5109" i="73"/>
  <c r="F5130" i="73" l="1"/>
  <c r="D5131" i="73"/>
  <c r="G5108" i="73"/>
  <c r="H5108" i="73" s="1"/>
  <c r="I5108" i="73"/>
  <c r="C5132" i="73"/>
  <c r="E5131" i="73"/>
  <c r="A5109" i="73"/>
  <c r="B5110" i="73"/>
  <c r="F5131" i="73" l="1"/>
  <c r="D5132" i="73"/>
  <c r="C5133" i="73"/>
  <c r="E5132" i="73"/>
  <c r="G5109" i="73"/>
  <c r="H5109" i="73" s="1"/>
  <c r="I5109" i="73"/>
  <c r="A5110" i="73"/>
  <c r="B5111" i="73"/>
  <c r="F5132" i="73" l="1"/>
  <c r="D5133" i="73"/>
  <c r="A5111" i="73"/>
  <c r="B5112" i="73"/>
  <c r="G5110" i="73"/>
  <c r="H5110" i="73" s="1"/>
  <c r="I5110" i="73"/>
  <c r="C5134" i="73"/>
  <c r="E5133" i="73"/>
  <c r="F5133" i="73" l="1"/>
  <c r="D5134" i="73"/>
  <c r="C5135" i="73"/>
  <c r="E5134" i="73"/>
  <c r="A5112" i="73"/>
  <c r="B5113" i="73"/>
  <c r="G5111" i="73"/>
  <c r="H5111" i="73" s="1"/>
  <c r="I5111" i="73"/>
  <c r="F5134" i="73" l="1"/>
  <c r="D5135" i="73"/>
  <c r="G5112" i="73"/>
  <c r="H5112" i="73" s="1"/>
  <c r="I5112" i="73"/>
  <c r="C5136" i="73"/>
  <c r="E5135" i="73"/>
  <c r="A5113" i="73"/>
  <c r="B5114" i="73"/>
  <c r="F5135" i="73" l="1"/>
  <c r="D5136" i="73"/>
  <c r="C5137" i="73"/>
  <c r="E5136" i="73"/>
  <c r="G5113" i="73"/>
  <c r="H5113" i="73" s="1"/>
  <c r="I5113" i="73"/>
  <c r="A5114" i="73"/>
  <c r="B5115" i="73"/>
  <c r="F5136" i="73" l="1"/>
  <c r="D5137" i="73"/>
  <c r="A5115" i="73"/>
  <c r="B5116" i="73"/>
  <c r="G5114" i="73"/>
  <c r="H5114" i="73" s="1"/>
  <c r="I5114" i="73"/>
  <c r="C5138" i="73"/>
  <c r="E5137" i="73"/>
  <c r="F5137" i="73" l="1"/>
  <c r="D5138" i="73"/>
  <c r="C5139" i="73"/>
  <c r="E5138" i="73"/>
  <c r="A5116" i="73"/>
  <c r="B5117" i="73"/>
  <c r="G5115" i="73"/>
  <c r="H5115" i="73" s="1"/>
  <c r="I5115" i="73"/>
  <c r="F5138" i="73" l="1"/>
  <c r="D5139" i="73"/>
  <c r="G5116" i="73"/>
  <c r="H5116" i="73" s="1"/>
  <c r="I5116" i="73"/>
  <c r="C5140" i="73"/>
  <c r="E5139" i="73"/>
  <c r="A5117" i="73"/>
  <c r="B5118" i="73"/>
  <c r="F5139" i="73" l="1"/>
  <c r="D5140" i="73"/>
  <c r="C5141" i="73"/>
  <c r="E5140" i="73"/>
  <c r="G5117" i="73"/>
  <c r="H5117" i="73" s="1"/>
  <c r="I5117" i="73"/>
  <c r="A5118" i="73"/>
  <c r="B5119" i="73"/>
  <c r="F5140" i="73" l="1"/>
  <c r="D5141" i="73"/>
  <c r="A5119" i="73"/>
  <c r="B5120" i="73"/>
  <c r="G5118" i="73"/>
  <c r="H5118" i="73" s="1"/>
  <c r="I5118" i="73"/>
  <c r="C5142" i="73"/>
  <c r="E5141" i="73"/>
  <c r="F5141" i="73" l="1"/>
  <c r="D5142" i="73"/>
  <c r="C5143" i="73"/>
  <c r="E5142" i="73"/>
  <c r="A5120" i="73"/>
  <c r="B5121" i="73"/>
  <c r="G5119" i="73"/>
  <c r="H5119" i="73" s="1"/>
  <c r="I5119" i="73"/>
  <c r="F5142" i="73" l="1"/>
  <c r="D5143" i="73"/>
  <c r="G5120" i="73"/>
  <c r="H5120" i="73" s="1"/>
  <c r="I5120" i="73"/>
  <c r="C5144" i="73"/>
  <c r="E5143" i="73"/>
  <c r="A5121" i="73"/>
  <c r="B5122" i="73"/>
  <c r="F5143" i="73" l="1"/>
  <c r="D5144" i="73"/>
  <c r="C5145" i="73"/>
  <c r="E5144" i="73"/>
  <c r="G5121" i="73"/>
  <c r="H5121" i="73" s="1"/>
  <c r="I5121" i="73"/>
  <c r="A5122" i="73"/>
  <c r="B5123" i="73"/>
  <c r="F5144" i="73" l="1"/>
  <c r="D5145" i="73"/>
  <c r="A5123" i="73"/>
  <c r="B5124" i="73"/>
  <c r="G5122" i="73"/>
  <c r="H5122" i="73" s="1"/>
  <c r="I5122" i="73"/>
  <c r="C5146" i="73"/>
  <c r="E5145" i="73"/>
  <c r="F5145" i="73" l="1"/>
  <c r="D5146" i="73"/>
  <c r="A5124" i="73"/>
  <c r="B5125" i="73"/>
  <c r="C5147" i="73"/>
  <c r="E5146" i="73"/>
  <c r="G5123" i="73"/>
  <c r="H5123" i="73" s="1"/>
  <c r="I5123" i="73"/>
  <c r="F5146" i="73" l="1"/>
  <c r="D5147" i="73"/>
  <c r="C5148" i="73"/>
  <c r="E5147" i="73"/>
  <c r="A5125" i="73"/>
  <c r="B5126" i="73"/>
  <c r="G5124" i="73"/>
  <c r="H5124" i="73" s="1"/>
  <c r="I5124" i="73"/>
  <c r="F5147" i="73" l="1"/>
  <c r="D5148" i="73"/>
  <c r="G5125" i="73"/>
  <c r="H5125" i="73" s="1"/>
  <c r="I5125" i="73"/>
  <c r="C5149" i="73"/>
  <c r="E5148" i="73"/>
  <c r="A5126" i="73"/>
  <c r="B5127" i="73"/>
  <c r="F5148" i="73" l="1"/>
  <c r="D5149" i="73"/>
  <c r="C5150" i="73"/>
  <c r="E5149" i="73"/>
  <c r="G5126" i="73"/>
  <c r="H5126" i="73" s="1"/>
  <c r="I5126" i="73"/>
  <c r="A5127" i="73"/>
  <c r="B5128" i="73"/>
  <c r="F5149" i="73" l="1"/>
  <c r="D5150" i="73"/>
  <c r="A5128" i="73"/>
  <c r="B5129" i="73"/>
  <c r="G5127" i="73"/>
  <c r="H5127" i="73" s="1"/>
  <c r="I5127" i="73"/>
  <c r="C5151" i="73"/>
  <c r="E5150" i="73"/>
  <c r="F5150" i="73" l="1"/>
  <c r="D5151" i="73"/>
  <c r="C5152" i="73"/>
  <c r="E5151" i="73"/>
  <c r="A5129" i="73"/>
  <c r="B5130" i="73"/>
  <c r="G5128" i="73"/>
  <c r="H5128" i="73" s="1"/>
  <c r="I5128" i="73"/>
  <c r="F5151" i="73" l="1"/>
  <c r="D5152" i="73"/>
  <c r="G5129" i="73"/>
  <c r="H5129" i="73" s="1"/>
  <c r="I5129" i="73"/>
  <c r="C5153" i="73"/>
  <c r="E5152" i="73"/>
  <c r="A5130" i="73"/>
  <c r="B5131" i="73"/>
  <c r="F5152" i="73" l="1"/>
  <c r="D5153" i="73"/>
  <c r="C5154" i="73"/>
  <c r="E5153" i="73"/>
  <c r="G5130" i="73"/>
  <c r="H5130" i="73" s="1"/>
  <c r="I5130" i="73"/>
  <c r="A5131" i="73"/>
  <c r="B5132" i="73"/>
  <c r="F5153" i="73" l="1"/>
  <c r="D5154" i="73"/>
  <c r="A5132" i="73"/>
  <c r="B5133" i="73"/>
  <c r="G5131" i="73"/>
  <c r="H5131" i="73" s="1"/>
  <c r="I5131" i="73"/>
  <c r="C5155" i="73"/>
  <c r="E5154" i="73"/>
  <c r="F5154" i="73" l="1"/>
  <c r="D5155" i="73"/>
  <c r="A5133" i="73"/>
  <c r="B5134" i="73"/>
  <c r="C5156" i="73"/>
  <c r="E5155" i="73"/>
  <c r="G5132" i="73"/>
  <c r="H5132" i="73" s="1"/>
  <c r="I5132" i="73"/>
  <c r="F5155" i="73" l="1"/>
  <c r="D5156" i="73"/>
  <c r="C5157" i="73"/>
  <c r="E5156" i="73"/>
  <c r="A5134" i="73"/>
  <c r="B5135" i="73"/>
  <c r="G5133" i="73"/>
  <c r="H5133" i="73" s="1"/>
  <c r="I5133" i="73"/>
  <c r="F5156" i="73" l="1"/>
  <c r="D5157" i="73"/>
  <c r="G5134" i="73"/>
  <c r="H5134" i="73" s="1"/>
  <c r="I5134" i="73"/>
  <c r="C5158" i="73"/>
  <c r="E5157" i="73"/>
  <c r="A5135" i="73"/>
  <c r="B5136" i="73"/>
  <c r="F5157" i="73" l="1"/>
  <c r="D5158" i="73"/>
  <c r="G5135" i="73"/>
  <c r="H5135" i="73" s="1"/>
  <c r="I5135" i="73"/>
  <c r="C5159" i="73"/>
  <c r="E5158" i="73"/>
  <c r="A5136" i="73"/>
  <c r="B5137" i="73"/>
  <c r="F5158" i="73" l="1"/>
  <c r="D5159" i="73"/>
  <c r="G5136" i="73"/>
  <c r="H5136" i="73" s="1"/>
  <c r="I5136" i="73"/>
  <c r="C5160" i="73"/>
  <c r="E5159" i="73"/>
  <c r="A5137" i="73"/>
  <c r="B5138" i="73"/>
  <c r="F5159" i="73" l="1"/>
  <c r="D5160" i="73"/>
  <c r="C5161" i="73"/>
  <c r="E5160" i="73"/>
  <c r="G5137" i="73"/>
  <c r="H5137" i="73" s="1"/>
  <c r="I5137" i="73"/>
  <c r="A5138" i="73"/>
  <c r="B5139" i="73"/>
  <c r="F5160" i="73" l="1"/>
  <c r="D5161" i="73"/>
  <c r="G5138" i="73"/>
  <c r="H5138" i="73" s="1"/>
  <c r="I5138" i="73"/>
  <c r="C5162" i="73"/>
  <c r="E5161" i="73"/>
  <c r="A5139" i="73"/>
  <c r="B5140" i="73"/>
  <c r="F5161" i="73" l="1"/>
  <c r="D5162" i="73"/>
  <c r="G5139" i="73"/>
  <c r="H5139" i="73" s="1"/>
  <c r="I5139" i="73"/>
  <c r="C5163" i="73"/>
  <c r="E5162" i="73"/>
  <c r="A5140" i="73"/>
  <c r="B5141" i="73"/>
  <c r="F5162" i="73" l="1"/>
  <c r="D5163" i="73"/>
  <c r="C5164" i="73"/>
  <c r="E5163" i="73"/>
  <c r="G5140" i="73"/>
  <c r="H5140" i="73" s="1"/>
  <c r="I5140" i="73"/>
  <c r="A5141" i="73"/>
  <c r="B5142" i="73"/>
  <c r="F5163" i="73" l="1"/>
  <c r="D5164" i="73"/>
  <c r="A5142" i="73"/>
  <c r="B5143" i="73"/>
  <c r="G5141" i="73"/>
  <c r="H5141" i="73" s="1"/>
  <c r="I5141" i="73"/>
  <c r="C5165" i="73"/>
  <c r="E5164" i="73"/>
  <c r="F5164" i="73" l="1"/>
  <c r="D5165" i="73"/>
  <c r="C5166" i="73"/>
  <c r="E5165" i="73"/>
  <c r="A5143" i="73"/>
  <c r="B5144" i="73"/>
  <c r="G5142" i="73"/>
  <c r="H5142" i="73" s="1"/>
  <c r="I5142" i="73"/>
  <c r="F5165" i="73" l="1"/>
  <c r="D5166" i="73"/>
  <c r="G5143" i="73"/>
  <c r="H5143" i="73" s="1"/>
  <c r="I5143" i="73"/>
  <c r="C5167" i="73"/>
  <c r="E5166" i="73"/>
  <c r="A5144" i="73"/>
  <c r="B5145" i="73"/>
  <c r="F5166" i="73" l="1"/>
  <c r="D5167" i="73"/>
  <c r="G5144" i="73"/>
  <c r="H5144" i="73" s="1"/>
  <c r="I5144" i="73"/>
  <c r="C5168" i="73"/>
  <c r="E5167" i="73"/>
  <c r="A5145" i="73"/>
  <c r="B5146" i="73"/>
  <c r="F5167" i="73" l="1"/>
  <c r="D5168" i="73"/>
  <c r="G5145" i="73"/>
  <c r="H5145" i="73" s="1"/>
  <c r="I5145" i="73"/>
  <c r="C5169" i="73"/>
  <c r="E5168" i="73"/>
  <c r="A5146" i="73"/>
  <c r="B5147" i="73"/>
  <c r="F5168" i="73" l="1"/>
  <c r="D5169" i="73"/>
  <c r="C5170" i="73"/>
  <c r="E5169" i="73"/>
  <c r="G5146" i="73"/>
  <c r="H5146" i="73" s="1"/>
  <c r="I5146" i="73"/>
  <c r="A5147" i="73"/>
  <c r="B5148" i="73"/>
  <c r="F5169" i="73" l="1"/>
  <c r="D5170" i="73"/>
  <c r="G5147" i="73"/>
  <c r="H5147" i="73" s="1"/>
  <c r="I5147" i="73"/>
  <c r="C5171" i="73"/>
  <c r="E5170" i="73"/>
  <c r="A5148" i="73"/>
  <c r="B5149" i="73"/>
  <c r="F5170" i="73" l="1"/>
  <c r="D5171" i="73"/>
  <c r="G5148" i="73"/>
  <c r="H5148" i="73" s="1"/>
  <c r="I5148" i="73"/>
  <c r="C5172" i="73"/>
  <c r="E5171" i="73"/>
  <c r="A5149" i="73"/>
  <c r="B5150" i="73"/>
  <c r="F5171" i="73" l="1"/>
  <c r="D5172" i="73"/>
  <c r="G5149" i="73"/>
  <c r="H5149" i="73" s="1"/>
  <c r="I5149" i="73"/>
  <c r="C5173" i="73"/>
  <c r="E5172" i="73"/>
  <c r="A5150" i="73"/>
  <c r="B5151" i="73"/>
  <c r="F5172" i="73" l="1"/>
  <c r="D5173" i="73"/>
  <c r="G5150" i="73"/>
  <c r="H5150" i="73" s="1"/>
  <c r="I5150" i="73"/>
  <c r="C5174" i="73"/>
  <c r="E5173" i="73"/>
  <c r="A5151" i="73"/>
  <c r="B5152" i="73"/>
  <c r="F5173" i="73" l="1"/>
  <c r="D5174" i="73"/>
  <c r="C5175" i="73"/>
  <c r="E5174" i="73"/>
  <c r="G5151" i="73"/>
  <c r="H5151" i="73" s="1"/>
  <c r="I5151" i="73"/>
  <c r="A5152" i="73"/>
  <c r="B5153" i="73"/>
  <c r="F5174" i="73" l="1"/>
  <c r="D5175" i="73"/>
  <c r="A5153" i="73"/>
  <c r="B5154" i="73"/>
  <c r="G5152" i="73"/>
  <c r="H5152" i="73" s="1"/>
  <c r="I5152" i="73"/>
  <c r="C5176" i="73"/>
  <c r="E5175" i="73"/>
  <c r="F5175" i="73" l="1"/>
  <c r="D5176" i="73"/>
  <c r="C5177" i="73"/>
  <c r="E5176" i="73"/>
  <c r="A5154" i="73"/>
  <c r="B5155" i="73"/>
  <c r="G5153" i="73"/>
  <c r="H5153" i="73" s="1"/>
  <c r="I5153" i="73"/>
  <c r="F5176" i="73" l="1"/>
  <c r="D5177" i="73"/>
  <c r="G5154" i="73"/>
  <c r="H5154" i="73" s="1"/>
  <c r="I5154" i="73"/>
  <c r="C5178" i="73"/>
  <c r="E5177" i="73"/>
  <c r="A5155" i="73"/>
  <c r="B5156" i="73"/>
  <c r="F5177" i="73" l="1"/>
  <c r="D5178" i="73"/>
  <c r="C5179" i="73"/>
  <c r="E5178" i="73"/>
  <c r="G5155" i="73"/>
  <c r="H5155" i="73" s="1"/>
  <c r="I5155" i="73"/>
  <c r="A5156" i="73"/>
  <c r="B5157" i="73"/>
  <c r="F5178" i="73" l="1"/>
  <c r="D5179" i="73"/>
  <c r="A5157" i="73"/>
  <c r="B5158" i="73"/>
  <c r="G5156" i="73"/>
  <c r="H5156" i="73" s="1"/>
  <c r="I5156" i="73"/>
  <c r="C5180" i="73"/>
  <c r="E5179" i="73"/>
  <c r="F5179" i="73" l="1"/>
  <c r="D5180" i="73"/>
  <c r="C5181" i="73"/>
  <c r="E5180" i="73"/>
  <c r="A5158" i="73"/>
  <c r="B5159" i="73"/>
  <c r="G5157" i="73"/>
  <c r="H5157" i="73" s="1"/>
  <c r="I5157" i="73"/>
  <c r="F5180" i="73" l="1"/>
  <c r="D5181" i="73"/>
  <c r="G5158" i="73"/>
  <c r="H5158" i="73" s="1"/>
  <c r="I5158" i="73"/>
  <c r="C5182" i="73"/>
  <c r="E5181" i="73"/>
  <c r="A5159" i="73"/>
  <c r="B5160" i="73"/>
  <c r="F5181" i="73" l="1"/>
  <c r="D5182" i="73"/>
  <c r="G5159" i="73"/>
  <c r="H5159" i="73" s="1"/>
  <c r="I5159" i="73"/>
  <c r="C5183" i="73"/>
  <c r="E5182" i="73"/>
  <c r="A5160" i="73"/>
  <c r="B5161" i="73"/>
  <c r="F5182" i="73" l="1"/>
  <c r="D5183" i="73"/>
  <c r="C5184" i="73"/>
  <c r="E5183" i="73"/>
  <c r="G5160" i="73"/>
  <c r="H5160" i="73" s="1"/>
  <c r="I5160" i="73"/>
  <c r="A5161" i="73"/>
  <c r="B5162" i="73"/>
  <c r="F5183" i="73" l="1"/>
  <c r="D5184" i="73"/>
  <c r="A5162" i="73"/>
  <c r="B5163" i="73"/>
  <c r="G5161" i="73"/>
  <c r="H5161" i="73" s="1"/>
  <c r="I5161" i="73"/>
  <c r="C5185" i="73"/>
  <c r="E5184" i="73"/>
  <c r="F5184" i="73" l="1"/>
  <c r="D5185" i="73"/>
  <c r="C5186" i="73"/>
  <c r="E5185" i="73"/>
  <c r="A5163" i="73"/>
  <c r="B5164" i="73"/>
  <c r="G5162" i="73"/>
  <c r="H5162" i="73" s="1"/>
  <c r="I5162" i="73"/>
  <c r="F5185" i="73" l="1"/>
  <c r="D5186" i="73"/>
  <c r="G5163" i="73"/>
  <c r="H5163" i="73" s="1"/>
  <c r="I5163" i="73"/>
  <c r="C5187" i="73"/>
  <c r="E5186" i="73"/>
  <c r="A5164" i="73"/>
  <c r="B5165" i="73"/>
  <c r="F5186" i="73" l="1"/>
  <c r="D5187" i="73"/>
  <c r="G5164" i="73"/>
  <c r="H5164" i="73" s="1"/>
  <c r="I5164" i="73"/>
  <c r="C5188" i="73"/>
  <c r="E5187" i="73"/>
  <c r="A5165" i="73"/>
  <c r="B5166" i="73"/>
  <c r="F5187" i="73" l="1"/>
  <c r="D5188" i="73"/>
  <c r="C5189" i="73"/>
  <c r="E5188" i="73"/>
  <c r="G5165" i="73"/>
  <c r="H5165" i="73" s="1"/>
  <c r="I5165" i="73"/>
  <c r="A5166" i="73"/>
  <c r="B5167" i="73"/>
  <c r="F5188" i="73" l="1"/>
  <c r="D5189" i="73"/>
  <c r="A5167" i="73"/>
  <c r="B5168" i="73"/>
  <c r="G5166" i="73"/>
  <c r="H5166" i="73" s="1"/>
  <c r="I5166" i="73"/>
  <c r="C5190" i="73"/>
  <c r="E5189" i="73"/>
  <c r="F5189" i="73" l="1"/>
  <c r="D5190" i="73"/>
  <c r="C5191" i="73"/>
  <c r="E5190" i="73"/>
  <c r="A5168" i="73"/>
  <c r="B5169" i="73"/>
  <c r="G5167" i="73"/>
  <c r="H5167" i="73" s="1"/>
  <c r="I5167" i="73"/>
  <c r="F5190" i="73" l="1"/>
  <c r="D5191" i="73"/>
  <c r="G5168" i="73"/>
  <c r="H5168" i="73" s="1"/>
  <c r="I5168" i="73"/>
  <c r="C5192" i="73"/>
  <c r="E5191" i="73"/>
  <c r="A5169" i="73"/>
  <c r="B5170" i="73"/>
  <c r="F5191" i="73" l="1"/>
  <c r="D5192" i="73"/>
  <c r="G5169" i="73"/>
  <c r="H5169" i="73" s="1"/>
  <c r="I5169" i="73"/>
  <c r="C5193" i="73"/>
  <c r="E5192" i="73"/>
  <c r="A5170" i="73"/>
  <c r="B5171" i="73"/>
  <c r="F5192" i="73" l="1"/>
  <c r="D5193" i="73"/>
  <c r="C5194" i="73"/>
  <c r="E5193" i="73"/>
  <c r="G5170" i="73"/>
  <c r="H5170" i="73" s="1"/>
  <c r="I5170" i="73"/>
  <c r="A5171" i="73"/>
  <c r="B5172" i="73"/>
  <c r="F5193" i="73" l="1"/>
  <c r="D5194" i="73"/>
  <c r="G5171" i="73"/>
  <c r="H5171" i="73" s="1"/>
  <c r="I5171" i="73"/>
  <c r="C5195" i="73"/>
  <c r="E5194" i="73"/>
  <c r="A5172" i="73"/>
  <c r="B5173" i="73"/>
  <c r="F5194" i="73" l="1"/>
  <c r="D5195" i="73"/>
  <c r="C5196" i="73"/>
  <c r="E5195" i="73"/>
  <c r="G5172" i="73"/>
  <c r="H5172" i="73" s="1"/>
  <c r="I5172" i="73"/>
  <c r="A5173" i="73"/>
  <c r="B5174" i="73"/>
  <c r="F5195" i="73" l="1"/>
  <c r="D5196" i="73"/>
  <c r="G5173" i="73"/>
  <c r="H5173" i="73" s="1"/>
  <c r="I5173" i="73"/>
  <c r="C5197" i="73"/>
  <c r="E5196" i="73"/>
  <c r="A5174" i="73"/>
  <c r="B5175" i="73"/>
  <c r="F5196" i="73" l="1"/>
  <c r="D5197" i="73"/>
  <c r="G5174" i="73"/>
  <c r="H5174" i="73" s="1"/>
  <c r="I5174" i="73"/>
  <c r="C5198" i="73"/>
  <c r="E5197" i="73"/>
  <c r="A5175" i="73"/>
  <c r="B5176" i="73"/>
  <c r="F5197" i="73" l="1"/>
  <c r="D5198" i="73"/>
  <c r="G5175" i="73"/>
  <c r="H5175" i="73" s="1"/>
  <c r="I5175" i="73"/>
  <c r="C5199" i="73"/>
  <c r="E5198" i="73"/>
  <c r="A5176" i="73"/>
  <c r="B5177" i="73"/>
  <c r="F5198" i="73" l="1"/>
  <c r="D5199" i="73"/>
  <c r="C5200" i="73"/>
  <c r="E5199" i="73"/>
  <c r="G5176" i="73"/>
  <c r="H5176" i="73" s="1"/>
  <c r="I5176" i="73"/>
  <c r="A5177" i="73"/>
  <c r="B5178" i="73"/>
  <c r="F5199" i="73" l="1"/>
  <c r="D5200" i="73"/>
  <c r="A5178" i="73"/>
  <c r="B5179" i="73"/>
  <c r="G5177" i="73"/>
  <c r="H5177" i="73" s="1"/>
  <c r="I5177" i="73"/>
  <c r="C5201" i="73"/>
  <c r="E5200" i="73"/>
  <c r="F5200" i="73" l="1"/>
  <c r="D5201" i="73"/>
  <c r="C5202" i="73"/>
  <c r="E5201" i="73"/>
  <c r="A5179" i="73"/>
  <c r="B5180" i="73"/>
  <c r="G5178" i="73"/>
  <c r="H5178" i="73" s="1"/>
  <c r="I5178" i="73"/>
  <c r="F5201" i="73" l="1"/>
  <c r="D5202" i="73"/>
  <c r="G5179" i="73"/>
  <c r="H5179" i="73" s="1"/>
  <c r="I5179" i="73"/>
  <c r="C5203" i="73"/>
  <c r="E5202" i="73"/>
  <c r="A5180" i="73"/>
  <c r="B5181" i="73"/>
  <c r="F5202" i="73" l="1"/>
  <c r="D5203" i="73"/>
  <c r="G5180" i="73"/>
  <c r="H5180" i="73" s="1"/>
  <c r="I5180" i="73"/>
  <c r="C5204" i="73"/>
  <c r="E5203" i="73"/>
  <c r="A5181" i="73"/>
  <c r="B5182" i="73"/>
  <c r="F5203" i="73" l="1"/>
  <c r="D5204" i="73"/>
  <c r="C5205" i="73"/>
  <c r="E5204" i="73"/>
  <c r="G5181" i="73"/>
  <c r="H5181" i="73" s="1"/>
  <c r="I5181" i="73"/>
  <c r="A5182" i="73"/>
  <c r="B5183" i="73"/>
  <c r="F5204" i="73" l="1"/>
  <c r="D5205" i="73"/>
  <c r="G5182" i="73"/>
  <c r="H5182" i="73" s="1"/>
  <c r="I5182" i="73"/>
  <c r="C5206" i="73"/>
  <c r="E5205" i="73"/>
  <c r="A5183" i="73"/>
  <c r="B5184" i="73"/>
  <c r="F5205" i="73" l="1"/>
  <c r="D5206" i="73"/>
  <c r="G5183" i="73"/>
  <c r="H5183" i="73" s="1"/>
  <c r="I5183" i="73"/>
  <c r="C5207" i="73"/>
  <c r="E5206" i="73"/>
  <c r="A5184" i="73"/>
  <c r="B5185" i="73"/>
  <c r="F5206" i="73" l="1"/>
  <c r="D5207" i="73"/>
  <c r="C5208" i="73"/>
  <c r="E5207" i="73"/>
  <c r="G5184" i="73"/>
  <c r="H5184" i="73" s="1"/>
  <c r="I5184" i="73"/>
  <c r="A5185" i="73"/>
  <c r="B5186" i="73"/>
  <c r="F5207" i="73" l="1"/>
  <c r="D5208" i="73"/>
  <c r="A5186" i="73"/>
  <c r="B5187" i="73"/>
  <c r="G5185" i="73"/>
  <c r="H5185" i="73" s="1"/>
  <c r="I5185" i="73"/>
  <c r="C5209" i="73"/>
  <c r="E5208" i="73"/>
  <c r="F5208" i="73" l="1"/>
  <c r="D5209" i="73"/>
  <c r="C5210" i="73"/>
  <c r="E5209" i="73"/>
  <c r="A5187" i="73"/>
  <c r="B5188" i="73"/>
  <c r="G5186" i="73"/>
  <c r="H5186" i="73" s="1"/>
  <c r="I5186" i="73"/>
  <c r="F5209" i="73" l="1"/>
  <c r="D5210" i="73"/>
  <c r="G5187" i="73"/>
  <c r="H5187" i="73" s="1"/>
  <c r="I5187" i="73"/>
  <c r="C5211" i="73"/>
  <c r="E5210" i="73"/>
  <c r="A5188" i="73"/>
  <c r="B5189" i="73"/>
  <c r="F5210" i="73" l="1"/>
  <c r="D5211" i="73"/>
  <c r="G5188" i="73"/>
  <c r="H5188" i="73" s="1"/>
  <c r="I5188" i="73"/>
  <c r="C5212" i="73"/>
  <c r="E5211" i="73"/>
  <c r="A5189" i="73"/>
  <c r="B5190" i="73"/>
  <c r="F5211" i="73" l="1"/>
  <c r="D5212" i="73"/>
  <c r="C5213" i="73"/>
  <c r="E5212" i="73"/>
  <c r="G5189" i="73"/>
  <c r="H5189" i="73" s="1"/>
  <c r="I5189" i="73"/>
  <c r="A5190" i="73"/>
  <c r="B5191" i="73"/>
  <c r="F5212" i="73" l="1"/>
  <c r="D5213" i="73"/>
  <c r="G5190" i="73"/>
  <c r="H5190" i="73" s="1"/>
  <c r="I5190" i="73"/>
  <c r="C5214" i="73"/>
  <c r="E5213" i="73"/>
  <c r="A5191" i="73"/>
  <c r="B5192" i="73"/>
  <c r="F5213" i="73" l="1"/>
  <c r="D5214" i="73"/>
  <c r="G5191" i="73"/>
  <c r="H5191" i="73" s="1"/>
  <c r="I5191" i="73"/>
  <c r="C5215" i="73"/>
  <c r="E5214" i="73"/>
  <c r="A5192" i="73"/>
  <c r="B5193" i="73"/>
  <c r="F5214" i="73" l="1"/>
  <c r="D5215" i="73"/>
  <c r="G5192" i="73"/>
  <c r="H5192" i="73" s="1"/>
  <c r="I5192" i="73"/>
  <c r="C5216" i="73"/>
  <c r="E5215" i="73"/>
  <c r="A5193" i="73"/>
  <c r="B5194" i="73"/>
  <c r="F5215" i="73" l="1"/>
  <c r="D5216" i="73"/>
  <c r="G5193" i="73"/>
  <c r="H5193" i="73" s="1"/>
  <c r="I5193" i="73"/>
  <c r="C5217" i="73"/>
  <c r="E5216" i="73"/>
  <c r="A5194" i="73"/>
  <c r="B5195" i="73"/>
  <c r="F5216" i="73" l="1"/>
  <c r="D5217" i="73"/>
  <c r="C5218" i="73"/>
  <c r="E5217" i="73"/>
  <c r="G5194" i="73"/>
  <c r="H5194" i="73" s="1"/>
  <c r="I5194" i="73"/>
  <c r="A5195" i="73"/>
  <c r="B5196" i="73"/>
  <c r="F5217" i="73" l="1"/>
  <c r="D5218" i="73"/>
  <c r="A5196" i="73"/>
  <c r="B5197" i="73"/>
  <c r="G5195" i="73"/>
  <c r="H5195" i="73" s="1"/>
  <c r="I5195" i="73"/>
  <c r="C5219" i="73"/>
  <c r="E5218" i="73"/>
  <c r="F5218" i="73" l="1"/>
  <c r="D5219" i="73"/>
  <c r="C5220" i="73"/>
  <c r="E5219" i="73"/>
  <c r="A5197" i="73"/>
  <c r="B5198" i="73"/>
  <c r="G5196" i="73"/>
  <c r="H5196" i="73" s="1"/>
  <c r="I5196" i="73"/>
  <c r="F5219" i="73" l="1"/>
  <c r="D5220" i="73"/>
  <c r="G5197" i="73"/>
  <c r="H5197" i="73" s="1"/>
  <c r="I5197" i="73"/>
  <c r="C5221" i="73"/>
  <c r="E5220" i="73"/>
  <c r="A5198" i="73"/>
  <c r="B5199" i="73"/>
  <c r="F5220" i="73" l="1"/>
  <c r="D5221" i="73"/>
  <c r="G5198" i="73"/>
  <c r="H5198" i="73" s="1"/>
  <c r="I5198" i="73"/>
  <c r="C5222" i="73"/>
  <c r="E5221" i="73"/>
  <c r="A5199" i="73"/>
  <c r="B5200" i="73"/>
  <c r="F5221" i="73" l="1"/>
  <c r="D5222" i="73"/>
  <c r="C5223" i="73"/>
  <c r="E5222" i="73"/>
  <c r="G5199" i="73"/>
  <c r="H5199" i="73" s="1"/>
  <c r="I5199" i="73"/>
  <c r="A5200" i="73"/>
  <c r="B5201" i="73"/>
  <c r="F5222" i="73" l="1"/>
  <c r="D5223" i="73"/>
  <c r="A5201" i="73"/>
  <c r="B5202" i="73"/>
  <c r="G5200" i="73"/>
  <c r="H5200" i="73" s="1"/>
  <c r="I5200" i="73"/>
  <c r="C5224" i="73"/>
  <c r="E5223" i="73"/>
  <c r="F5223" i="73" l="1"/>
  <c r="D5224" i="73"/>
  <c r="C5225" i="73"/>
  <c r="E5224" i="73"/>
  <c r="A5202" i="73"/>
  <c r="B5203" i="73"/>
  <c r="G5201" i="73"/>
  <c r="H5201" i="73" s="1"/>
  <c r="I5201" i="73"/>
  <c r="F5224" i="73" l="1"/>
  <c r="D5225" i="73"/>
  <c r="G5202" i="73"/>
  <c r="H5202" i="73" s="1"/>
  <c r="I5202" i="73"/>
  <c r="C5226" i="73"/>
  <c r="E5225" i="73"/>
  <c r="A5203" i="73"/>
  <c r="B5204" i="73"/>
  <c r="F5225" i="73" l="1"/>
  <c r="D5226" i="73"/>
  <c r="G5203" i="73"/>
  <c r="H5203" i="73" s="1"/>
  <c r="I5203" i="73"/>
  <c r="C5227" i="73"/>
  <c r="E5226" i="73"/>
  <c r="A5204" i="73"/>
  <c r="B5205" i="73"/>
  <c r="F5226" i="73" l="1"/>
  <c r="D5227" i="73"/>
  <c r="G5204" i="73"/>
  <c r="H5204" i="73" s="1"/>
  <c r="I5204" i="73"/>
  <c r="C5228" i="73"/>
  <c r="E5227" i="73"/>
  <c r="A5205" i="73"/>
  <c r="B5206" i="73"/>
  <c r="F5227" i="73" l="1"/>
  <c r="D5228" i="73"/>
  <c r="G5205" i="73"/>
  <c r="H5205" i="73" s="1"/>
  <c r="I5205" i="73"/>
  <c r="C5229" i="73"/>
  <c r="E5228" i="73"/>
  <c r="A5206" i="73"/>
  <c r="B5207" i="73"/>
  <c r="F5228" i="73" l="1"/>
  <c r="D5229" i="73"/>
  <c r="C5230" i="73"/>
  <c r="E5229" i="73"/>
  <c r="G5206" i="73"/>
  <c r="H5206" i="73" s="1"/>
  <c r="I5206" i="73"/>
  <c r="A5207" i="73"/>
  <c r="B5208" i="73"/>
  <c r="F5229" i="73" l="1"/>
  <c r="D5230" i="73"/>
  <c r="G5207" i="73"/>
  <c r="H5207" i="73" s="1"/>
  <c r="I5207" i="73"/>
  <c r="C5231" i="73"/>
  <c r="E5230" i="73"/>
  <c r="A5208" i="73"/>
  <c r="B5209" i="73"/>
  <c r="F5230" i="73" l="1"/>
  <c r="D5231" i="73"/>
  <c r="G5208" i="73"/>
  <c r="H5208" i="73" s="1"/>
  <c r="I5208" i="73"/>
  <c r="C5232" i="73"/>
  <c r="E5231" i="73"/>
  <c r="A5209" i="73"/>
  <c r="B5210" i="73"/>
  <c r="F5231" i="73" l="1"/>
  <c r="D5232" i="73"/>
  <c r="C5233" i="73"/>
  <c r="E5232" i="73"/>
  <c r="G5209" i="73"/>
  <c r="H5209" i="73" s="1"/>
  <c r="I5209" i="73"/>
  <c r="A5210" i="73"/>
  <c r="B5211" i="73"/>
  <c r="F5232" i="73" l="1"/>
  <c r="D5233" i="73"/>
  <c r="G5210" i="73"/>
  <c r="H5210" i="73" s="1"/>
  <c r="I5210" i="73"/>
  <c r="C5234" i="73"/>
  <c r="E5233" i="73"/>
  <c r="A5211" i="73"/>
  <c r="B5212" i="73"/>
  <c r="F5233" i="73" l="1"/>
  <c r="D5234" i="73"/>
  <c r="G5211" i="73"/>
  <c r="H5211" i="73" s="1"/>
  <c r="I5211" i="73"/>
  <c r="C5235" i="73"/>
  <c r="E5234" i="73"/>
  <c r="A5212" i="73"/>
  <c r="B5213" i="73"/>
  <c r="F5234" i="73" l="1"/>
  <c r="D5235" i="73"/>
  <c r="C5236" i="73"/>
  <c r="E5235" i="73"/>
  <c r="G5212" i="73"/>
  <c r="H5212" i="73" s="1"/>
  <c r="I5212" i="73"/>
  <c r="A5213" i="73"/>
  <c r="B5214" i="73"/>
  <c r="F5235" i="73" l="1"/>
  <c r="D5236" i="73"/>
  <c r="G5213" i="73"/>
  <c r="H5213" i="73" s="1"/>
  <c r="I5213" i="73"/>
  <c r="C5237" i="73"/>
  <c r="E5236" i="73"/>
  <c r="A5214" i="73"/>
  <c r="B5215" i="73"/>
  <c r="F5236" i="73" l="1"/>
  <c r="D5237" i="73"/>
  <c r="G5214" i="73"/>
  <c r="H5214" i="73" s="1"/>
  <c r="I5214" i="73"/>
  <c r="C5238" i="73"/>
  <c r="E5237" i="73"/>
  <c r="A5215" i="73"/>
  <c r="B5216" i="73"/>
  <c r="F5237" i="73" l="1"/>
  <c r="D5238" i="73"/>
  <c r="C5239" i="73"/>
  <c r="E5238" i="73"/>
  <c r="G5215" i="73"/>
  <c r="H5215" i="73" s="1"/>
  <c r="I5215" i="73"/>
  <c r="A5216" i="73"/>
  <c r="B5217" i="73"/>
  <c r="F5238" i="73" l="1"/>
  <c r="D5239" i="73"/>
  <c r="G5216" i="73"/>
  <c r="H5216" i="73" s="1"/>
  <c r="I5216" i="73"/>
  <c r="C5240" i="73"/>
  <c r="E5239" i="73"/>
  <c r="A5217" i="73"/>
  <c r="B5218" i="73"/>
  <c r="F5239" i="73" l="1"/>
  <c r="D5240" i="73"/>
  <c r="G5217" i="73"/>
  <c r="H5217" i="73" s="1"/>
  <c r="I5217" i="73"/>
  <c r="C5241" i="73"/>
  <c r="E5240" i="73"/>
  <c r="A5218" i="73"/>
  <c r="B5219" i="73"/>
  <c r="F5240" i="73" l="1"/>
  <c r="D5241" i="73"/>
  <c r="G5218" i="73"/>
  <c r="H5218" i="73" s="1"/>
  <c r="I5218" i="73"/>
  <c r="C5242" i="73"/>
  <c r="E5241" i="73"/>
  <c r="A5219" i="73"/>
  <c r="B5220" i="73"/>
  <c r="F5241" i="73" l="1"/>
  <c r="D5242" i="73"/>
  <c r="G5219" i="73"/>
  <c r="H5219" i="73" s="1"/>
  <c r="I5219" i="73"/>
  <c r="C5243" i="73"/>
  <c r="E5242" i="73"/>
  <c r="A5220" i="73"/>
  <c r="B5221" i="73"/>
  <c r="F5242" i="73" l="1"/>
  <c r="D5243" i="73"/>
  <c r="C5244" i="73"/>
  <c r="E5243" i="73"/>
  <c r="G5220" i="73"/>
  <c r="H5220" i="73" s="1"/>
  <c r="I5220" i="73"/>
  <c r="A5221" i="73"/>
  <c r="B5222" i="73"/>
  <c r="F5243" i="73" l="1"/>
  <c r="D5244" i="73"/>
  <c r="A5222" i="73"/>
  <c r="B5223" i="73"/>
  <c r="G5221" i="73"/>
  <c r="H5221" i="73" s="1"/>
  <c r="I5221" i="73"/>
  <c r="C5245" i="73"/>
  <c r="E5244" i="73"/>
  <c r="F5244" i="73" l="1"/>
  <c r="D5245" i="73"/>
  <c r="C5246" i="73"/>
  <c r="E5245" i="73"/>
  <c r="A5223" i="73"/>
  <c r="B5224" i="73"/>
  <c r="G5222" i="73"/>
  <c r="H5222" i="73" s="1"/>
  <c r="I5222" i="73"/>
  <c r="F5245" i="73" l="1"/>
  <c r="D5246" i="73"/>
  <c r="G5223" i="73"/>
  <c r="H5223" i="73" s="1"/>
  <c r="I5223" i="73"/>
  <c r="C5247" i="73"/>
  <c r="E5246" i="73"/>
  <c r="A5224" i="73"/>
  <c r="B5225" i="73"/>
  <c r="F5246" i="73" l="1"/>
  <c r="D5247" i="73"/>
  <c r="C5248" i="73"/>
  <c r="E5247" i="73"/>
  <c r="G5224" i="73"/>
  <c r="H5224" i="73" s="1"/>
  <c r="I5224" i="73"/>
  <c r="A5225" i="73"/>
  <c r="B5226" i="73"/>
  <c r="F5247" i="73" l="1"/>
  <c r="D5248" i="73"/>
  <c r="G5225" i="73"/>
  <c r="H5225" i="73" s="1"/>
  <c r="I5225" i="73"/>
  <c r="C5249" i="73"/>
  <c r="E5248" i="73"/>
  <c r="A5226" i="73"/>
  <c r="B5227" i="73"/>
  <c r="F5248" i="73" l="1"/>
  <c r="D5249" i="73"/>
  <c r="G5226" i="73"/>
  <c r="H5226" i="73" s="1"/>
  <c r="I5226" i="73"/>
  <c r="C5250" i="73"/>
  <c r="E5249" i="73"/>
  <c r="A5227" i="73"/>
  <c r="B5228" i="73"/>
  <c r="F5249" i="73" l="1"/>
  <c r="D5250" i="73"/>
  <c r="G5227" i="73"/>
  <c r="H5227" i="73" s="1"/>
  <c r="I5227" i="73"/>
  <c r="C5251" i="73"/>
  <c r="E5250" i="73"/>
  <c r="A5228" i="73"/>
  <c r="B5229" i="73"/>
  <c r="F5250" i="73" l="1"/>
  <c r="D5251" i="73"/>
  <c r="C5252" i="73"/>
  <c r="E5251" i="73"/>
  <c r="G5228" i="73"/>
  <c r="H5228" i="73" s="1"/>
  <c r="I5228" i="73"/>
  <c r="A5229" i="73"/>
  <c r="B5230" i="73"/>
  <c r="F5251" i="73" l="1"/>
  <c r="D5252" i="73"/>
  <c r="A5230" i="73"/>
  <c r="B5231" i="73"/>
  <c r="G5229" i="73"/>
  <c r="H5229" i="73" s="1"/>
  <c r="I5229" i="73"/>
  <c r="C5253" i="73"/>
  <c r="E5252" i="73"/>
  <c r="F5252" i="73" l="1"/>
  <c r="D5253" i="73"/>
  <c r="C5254" i="73"/>
  <c r="E5253" i="73"/>
  <c r="A5231" i="73"/>
  <c r="B5232" i="73"/>
  <c r="G5230" i="73"/>
  <c r="H5230" i="73" s="1"/>
  <c r="I5230" i="73"/>
  <c r="F5253" i="73" l="1"/>
  <c r="D5254" i="73"/>
  <c r="G5231" i="73"/>
  <c r="H5231" i="73" s="1"/>
  <c r="I5231" i="73"/>
  <c r="C5255" i="73"/>
  <c r="E5254" i="73"/>
  <c r="A5232" i="73"/>
  <c r="B5233" i="73"/>
  <c r="F5254" i="73" l="1"/>
  <c r="D5255" i="73"/>
  <c r="G5232" i="73"/>
  <c r="H5232" i="73" s="1"/>
  <c r="I5232" i="73"/>
  <c r="C5256" i="73"/>
  <c r="E5255" i="73"/>
  <c r="A5233" i="73"/>
  <c r="B5234" i="73"/>
  <c r="F5255" i="73" l="1"/>
  <c r="D5256" i="73"/>
  <c r="G5233" i="73"/>
  <c r="H5233" i="73" s="1"/>
  <c r="I5233" i="73"/>
  <c r="C5257" i="73"/>
  <c r="E5256" i="73"/>
  <c r="A5234" i="73"/>
  <c r="B5235" i="73"/>
  <c r="F5256" i="73" l="1"/>
  <c r="D5257" i="73"/>
  <c r="C5258" i="73"/>
  <c r="E5257" i="73"/>
  <c r="G5234" i="73"/>
  <c r="H5234" i="73" s="1"/>
  <c r="I5234" i="73"/>
  <c r="A5235" i="73"/>
  <c r="B5236" i="73"/>
  <c r="F5257" i="73" l="1"/>
  <c r="D5258" i="73"/>
  <c r="A5236" i="73"/>
  <c r="B5237" i="73"/>
  <c r="G5235" i="73"/>
  <c r="H5235" i="73" s="1"/>
  <c r="I5235" i="73"/>
  <c r="C5259" i="73"/>
  <c r="E5258" i="73"/>
  <c r="F5258" i="73" l="1"/>
  <c r="D5259" i="73"/>
  <c r="C5260" i="73"/>
  <c r="E5259" i="73"/>
  <c r="A5237" i="73"/>
  <c r="B5238" i="73"/>
  <c r="G5236" i="73"/>
  <c r="H5236" i="73" s="1"/>
  <c r="I5236" i="73"/>
  <c r="F5259" i="73" l="1"/>
  <c r="D5260" i="73"/>
  <c r="G5237" i="73"/>
  <c r="H5237" i="73" s="1"/>
  <c r="I5237" i="73"/>
  <c r="C5261" i="73"/>
  <c r="E5260" i="73"/>
  <c r="A5238" i="73"/>
  <c r="B5239" i="73"/>
  <c r="F5260" i="73" l="1"/>
  <c r="D5261" i="73"/>
  <c r="G5238" i="73"/>
  <c r="H5238" i="73" s="1"/>
  <c r="I5238" i="73"/>
  <c r="C5262" i="73"/>
  <c r="E5261" i="73"/>
  <c r="A5239" i="73"/>
  <c r="B5240" i="73"/>
  <c r="F5261" i="73" l="1"/>
  <c r="D5262" i="73"/>
  <c r="C5263" i="73"/>
  <c r="E5262" i="73"/>
  <c r="G5239" i="73"/>
  <c r="H5239" i="73" s="1"/>
  <c r="I5239" i="73"/>
  <c r="A5240" i="73"/>
  <c r="B5241" i="73"/>
  <c r="F5262" i="73" l="1"/>
  <c r="D5263" i="73"/>
  <c r="A5241" i="73"/>
  <c r="B5242" i="73"/>
  <c r="G5240" i="73"/>
  <c r="H5240" i="73" s="1"/>
  <c r="I5240" i="73"/>
  <c r="C5264" i="73"/>
  <c r="E5263" i="73"/>
  <c r="F5263" i="73" l="1"/>
  <c r="D5264" i="73"/>
  <c r="C5265" i="73"/>
  <c r="E5264" i="73"/>
  <c r="A5242" i="73"/>
  <c r="B5243" i="73"/>
  <c r="G5241" i="73"/>
  <c r="H5241" i="73" s="1"/>
  <c r="I5241" i="73"/>
  <c r="F5264" i="73" l="1"/>
  <c r="D5265" i="73"/>
  <c r="G5242" i="73"/>
  <c r="H5242" i="73" s="1"/>
  <c r="I5242" i="73"/>
  <c r="C5266" i="73"/>
  <c r="E5265" i="73"/>
  <c r="A5243" i="73"/>
  <c r="B5244" i="73"/>
  <c r="F5265" i="73" l="1"/>
  <c r="D5266" i="73"/>
  <c r="C5267" i="73"/>
  <c r="E5266" i="73"/>
  <c r="G5243" i="73"/>
  <c r="H5243" i="73" s="1"/>
  <c r="I5243" i="73"/>
  <c r="A5244" i="73"/>
  <c r="B5245" i="73"/>
  <c r="F5266" i="73" l="1"/>
  <c r="D5267" i="73"/>
  <c r="A5245" i="73"/>
  <c r="B5246" i="73"/>
  <c r="G5244" i="73"/>
  <c r="H5244" i="73" s="1"/>
  <c r="I5244" i="73"/>
  <c r="C5268" i="73"/>
  <c r="E5267" i="73"/>
  <c r="F5267" i="73" l="1"/>
  <c r="D5268" i="73"/>
  <c r="C5269" i="73"/>
  <c r="E5268" i="73"/>
  <c r="A5246" i="73"/>
  <c r="B5247" i="73"/>
  <c r="G5245" i="73"/>
  <c r="H5245" i="73" s="1"/>
  <c r="I5245" i="73"/>
  <c r="F5268" i="73" l="1"/>
  <c r="D5269" i="73"/>
  <c r="G5246" i="73"/>
  <c r="H5246" i="73" s="1"/>
  <c r="I5246" i="73"/>
  <c r="C5270" i="73"/>
  <c r="E5269" i="73"/>
  <c r="A5247" i="73"/>
  <c r="B5248" i="73"/>
  <c r="F5269" i="73" l="1"/>
  <c r="D5270" i="73"/>
  <c r="G5247" i="73"/>
  <c r="H5247" i="73" s="1"/>
  <c r="I5247" i="73"/>
  <c r="C5271" i="73"/>
  <c r="E5270" i="73"/>
  <c r="A5248" i="73"/>
  <c r="B5249" i="73"/>
  <c r="F5270" i="73" l="1"/>
  <c r="D5271" i="73"/>
  <c r="C5272" i="73"/>
  <c r="E5271" i="73"/>
  <c r="G5248" i="73"/>
  <c r="H5248" i="73" s="1"/>
  <c r="I5248" i="73"/>
  <c r="A5249" i="73"/>
  <c r="B5250" i="73"/>
  <c r="F5271" i="73" l="1"/>
  <c r="D5272" i="73"/>
  <c r="A5250" i="73"/>
  <c r="B5251" i="73"/>
  <c r="G5249" i="73"/>
  <c r="H5249" i="73" s="1"/>
  <c r="I5249" i="73"/>
  <c r="C5273" i="73"/>
  <c r="E5272" i="73"/>
  <c r="F5272" i="73" l="1"/>
  <c r="D5273" i="73"/>
  <c r="C5274" i="73"/>
  <c r="E5273" i="73"/>
  <c r="A5251" i="73"/>
  <c r="B5252" i="73"/>
  <c r="G5250" i="73"/>
  <c r="H5250" i="73" s="1"/>
  <c r="I5250" i="73"/>
  <c r="F5273" i="73" l="1"/>
  <c r="D5274" i="73"/>
  <c r="G5251" i="73"/>
  <c r="H5251" i="73" s="1"/>
  <c r="I5251" i="73"/>
  <c r="C5275" i="73"/>
  <c r="E5274" i="73"/>
  <c r="A5252" i="73"/>
  <c r="B5253" i="73"/>
  <c r="F5274" i="73" l="1"/>
  <c r="D5275" i="73"/>
  <c r="G5252" i="73"/>
  <c r="H5252" i="73" s="1"/>
  <c r="I5252" i="73"/>
  <c r="C5276" i="73"/>
  <c r="E5275" i="73"/>
  <c r="A5253" i="73"/>
  <c r="B5254" i="73"/>
  <c r="F5275" i="73" l="1"/>
  <c r="D5276" i="73"/>
  <c r="G5253" i="73"/>
  <c r="H5253" i="73" s="1"/>
  <c r="I5253" i="73"/>
  <c r="C5277" i="73"/>
  <c r="E5276" i="73"/>
  <c r="A5254" i="73"/>
  <c r="B5255" i="73"/>
  <c r="F5276" i="73" l="1"/>
  <c r="D5277" i="73"/>
  <c r="G5254" i="73"/>
  <c r="H5254" i="73" s="1"/>
  <c r="I5254" i="73"/>
  <c r="C5278" i="73"/>
  <c r="E5277" i="73"/>
  <c r="A5255" i="73"/>
  <c r="B5256" i="73"/>
  <c r="F5277" i="73" l="1"/>
  <c r="D5278" i="73"/>
  <c r="C5279" i="73"/>
  <c r="E5278" i="73"/>
  <c r="G5255" i="73"/>
  <c r="H5255" i="73" s="1"/>
  <c r="I5255" i="73"/>
  <c r="A5256" i="73"/>
  <c r="B5257" i="73"/>
  <c r="F5278" i="73" l="1"/>
  <c r="D5279" i="73"/>
  <c r="G5256" i="73"/>
  <c r="H5256" i="73" s="1"/>
  <c r="I5256" i="73"/>
  <c r="C5280" i="73"/>
  <c r="E5279" i="73"/>
  <c r="A5257" i="73"/>
  <c r="B5258" i="73"/>
  <c r="F5279" i="73" l="1"/>
  <c r="D5280" i="73"/>
  <c r="G5257" i="73"/>
  <c r="H5257" i="73" s="1"/>
  <c r="I5257" i="73"/>
  <c r="C5281" i="73"/>
  <c r="E5280" i="73"/>
  <c r="A5258" i="73"/>
  <c r="B5259" i="73"/>
  <c r="F5280" i="73" l="1"/>
  <c r="D5281" i="73"/>
  <c r="G5258" i="73"/>
  <c r="H5258" i="73" s="1"/>
  <c r="I5258" i="73"/>
  <c r="C5282" i="73"/>
  <c r="E5281" i="73"/>
  <c r="A5259" i="73"/>
  <c r="B5260" i="73"/>
  <c r="F5281" i="73" l="1"/>
  <c r="D5282" i="73"/>
  <c r="G5259" i="73"/>
  <c r="H5259" i="73" s="1"/>
  <c r="I5259" i="73"/>
  <c r="C5283" i="73"/>
  <c r="E5282" i="73"/>
  <c r="A5260" i="73"/>
  <c r="B5261" i="73"/>
  <c r="F5282" i="73" l="1"/>
  <c r="D5283" i="73"/>
  <c r="C5284" i="73"/>
  <c r="E5283" i="73"/>
  <c r="G5260" i="73"/>
  <c r="H5260" i="73" s="1"/>
  <c r="I5260" i="73"/>
  <c r="A5261" i="73"/>
  <c r="B5262" i="73"/>
  <c r="F5283" i="73" l="1"/>
  <c r="D5284" i="73"/>
  <c r="A5262" i="73"/>
  <c r="B5263" i="73"/>
  <c r="G5261" i="73"/>
  <c r="H5261" i="73" s="1"/>
  <c r="I5261" i="73"/>
  <c r="C5285" i="73"/>
  <c r="E5284" i="73"/>
  <c r="F5284" i="73" l="1"/>
  <c r="D5285" i="73"/>
  <c r="C5286" i="73"/>
  <c r="E5285" i="73"/>
  <c r="A5263" i="73"/>
  <c r="B5264" i="73"/>
  <c r="G5262" i="73"/>
  <c r="H5262" i="73" s="1"/>
  <c r="I5262" i="73"/>
  <c r="F5285" i="73" l="1"/>
  <c r="D5286" i="73"/>
  <c r="G5263" i="73"/>
  <c r="H5263" i="73" s="1"/>
  <c r="I5263" i="73"/>
  <c r="C5287" i="73"/>
  <c r="E5286" i="73"/>
  <c r="A5264" i="73"/>
  <c r="B5265" i="73"/>
  <c r="F5286" i="73" l="1"/>
  <c r="D5287" i="73"/>
  <c r="G5264" i="73"/>
  <c r="H5264" i="73" s="1"/>
  <c r="I5264" i="73"/>
  <c r="C5288" i="73"/>
  <c r="E5287" i="73"/>
  <c r="A5265" i="73"/>
  <c r="B5266" i="73"/>
  <c r="F5287" i="73" l="1"/>
  <c r="D5288" i="73"/>
  <c r="C5289" i="73"/>
  <c r="E5288" i="73"/>
  <c r="G5265" i="73"/>
  <c r="H5265" i="73" s="1"/>
  <c r="I5265" i="73"/>
  <c r="A5266" i="73"/>
  <c r="B5267" i="73"/>
  <c r="F5288" i="73" l="1"/>
  <c r="D5289" i="73"/>
  <c r="A5267" i="73"/>
  <c r="B5268" i="73"/>
  <c r="G5266" i="73"/>
  <c r="H5266" i="73" s="1"/>
  <c r="I5266" i="73"/>
  <c r="C5290" i="73"/>
  <c r="E5289" i="73"/>
  <c r="F5289" i="73" l="1"/>
  <c r="D5290" i="73"/>
  <c r="C5291" i="73"/>
  <c r="E5290" i="73"/>
  <c r="A5268" i="73"/>
  <c r="B5269" i="73"/>
  <c r="G5267" i="73"/>
  <c r="H5267" i="73" s="1"/>
  <c r="I5267" i="73"/>
  <c r="F5290" i="73" l="1"/>
  <c r="D5291" i="73"/>
  <c r="G5268" i="73"/>
  <c r="H5268" i="73" s="1"/>
  <c r="I5268" i="73"/>
  <c r="C5292" i="73"/>
  <c r="E5291" i="73"/>
  <c r="A5269" i="73"/>
  <c r="B5270" i="73"/>
  <c r="F5291" i="73" l="1"/>
  <c r="D5292" i="73"/>
  <c r="C5293" i="73"/>
  <c r="E5292" i="73"/>
  <c r="G5269" i="73"/>
  <c r="H5269" i="73" s="1"/>
  <c r="I5269" i="73"/>
  <c r="A5270" i="73"/>
  <c r="B5271" i="73"/>
  <c r="F5292" i="73" l="1"/>
  <c r="D5293" i="73"/>
  <c r="A5271" i="73"/>
  <c r="B5272" i="73"/>
  <c r="G5270" i="73"/>
  <c r="H5270" i="73" s="1"/>
  <c r="I5270" i="73"/>
  <c r="C5294" i="73"/>
  <c r="E5293" i="73"/>
  <c r="F5293" i="73" l="1"/>
  <c r="D5294" i="73"/>
  <c r="C5295" i="73"/>
  <c r="E5294" i="73"/>
  <c r="A5272" i="73"/>
  <c r="B5273" i="73"/>
  <c r="G5271" i="73"/>
  <c r="H5271" i="73" s="1"/>
  <c r="I5271" i="73"/>
  <c r="F5294" i="73" l="1"/>
  <c r="D5295" i="73"/>
  <c r="G5272" i="73"/>
  <c r="H5272" i="73" s="1"/>
  <c r="I5272" i="73"/>
  <c r="C5296" i="73"/>
  <c r="E5295" i="73"/>
  <c r="A5273" i="73"/>
  <c r="B5274" i="73"/>
  <c r="F5295" i="73" l="1"/>
  <c r="D5296" i="73"/>
  <c r="C5297" i="73"/>
  <c r="E5296" i="73"/>
  <c r="G5273" i="73"/>
  <c r="H5273" i="73" s="1"/>
  <c r="I5273" i="73"/>
  <c r="A5274" i="73"/>
  <c r="B5275" i="73"/>
  <c r="F5296" i="73" l="1"/>
  <c r="D5297" i="73"/>
  <c r="A5275" i="73"/>
  <c r="B5276" i="73"/>
  <c r="G5274" i="73"/>
  <c r="H5274" i="73" s="1"/>
  <c r="I5274" i="73"/>
  <c r="C5298" i="73"/>
  <c r="E5297" i="73"/>
  <c r="F5297" i="73" l="1"/>
  <c r="D5298" i="73"/>
  <c r="C5299" i="73"/>
  <c r="E5298" i="73"/>
  <c r="A5276" i="73"/>
  <c r="B5277" i="73"/>
  <c r="G5275" i="73"/>
  <c r="H5275" i="73" s="1"/>
  <c r="I5275" i="73"/>
  <c r="F5298" i="73" l="1"/>
  <c r="D5299" i="73"/>
  <c r="G5276" i="73"/>
  <c r="H5276" i="73" s="1"/>
  <c r="I5276" i="73"/>
  <c r="C5300" i="73"/>
  <c r="E5299" i="73"/>
  <c r="A5277" i="73"/>
  <c r="B5278" i="73"/>
  <c r="F5299" i="73" l="1"/>
  <c r="D5300" i="73"/>
  <c r="G5277" i="73"/>
  <c r="H5277" i="73" s="1"/>
  <c r="I5277" i="73"/>
  <c r="C5301" i="73"/>
  <c r="E5300" i="73"/>
  <c r="A5278" i="73"/>
  <c r="B5279" i="73"/>
  <c r="F5300" i="73" l="1"/>
  <c r="D5301" i="73"/>
  <c r="G5278" i="73"/>
  <c r="H5278" i="73" s="1"/>
  <c r="I5278" i="73"/>
  <c r="C5302" i="73"/>
  <c r="E5301" i="73"/>
  <c r="A5279" i="73"/>
  <c r="B5280" i="73"/>
  <c r="F5301" i="73" l="1"/>
  <c r="D5302" i="73"/>
  <c r="G5279" i="73"/>
  <c r="H5279" i="73" s="1"/>
  <c r="I5279" i="73"/>
  <c r="C5303" i="73"/>
  <c r="E5302" i="73"/>
  <c r="A5280" i="73"/>
  <c r="B5281" i="73"/>
  <c r="F5302" i="73" l="1"/>
  <c r="D5303" i="73"/>
  <c r="C5304" i="73"/>
  <c r="E5303" i="73"/>
  <c r="G5280" i="73"/>
  <c r="H5280" i="73" s="1"/>
  <c r="I5280" i="73"/>
  <c r="A5281" i="73"/>
  <c r="B5282" i="73"/>
  <c r="F5303" i="73" l="1"/>
  <c r="D5304" i="73"/>
  <c r="A5282" i="73"/>
  <c r="B5283" i="73"/>
  <c r="G5281" i="73"/>
  <c r="H5281" i="73" s="1"/>
  <c r="I5281" i="73"/>
  <c r="C5305" i="73"/>
  <c r="E5304" i="73"/>
  <c r="F5304" i="73" l="1"/>
  <c r="D5305" i="73"/>
  <c r="C5306" i="73"/>
  <c r="E5305" i="73"/>
  <c r="A5283" i="73"/>
  <c r="B5284" i="73"/>
  <c r="G5282" i="73"/>
  <c r="H5282" i="73" s="1"/>
  <c r="I5282" i="73"/>
  <c r="F5305" i="73" l="1"/>
  <c r="D5306" i="73"/>
  <c r="G5283" i="73"/>
  <c r="H5283" i="73" s="1"/>
  <c r="I5283" i="73"/>
  <c r="C5307" i="73"/>
  <c r="E5306" i="73"/>
  <c r="A5284" i="73"/>
  <c r="B5285" i="73"/>
  <c r="F5306" i="73" l="1"/>
  <c r="D5307" i="73"/>
  <c r="G5284" i="73"/>
  <c r="H5284" i="73" s="1"/>
  <c r="I5284" i="73"/>
  <c r="C5308" i="73"/>
  <c r="E5307" i="73"/>
  <c r="A5285" i="73"/>
  <c r="B5286" i="73"/>
  <c r="F5307" i="73" l="1"/>
  <c r="D5308" i="73"/>
  <c r="C5309" i="73"/>
  <c r="E5308" i="73"/>
  <c r="G5285" i="73"/>
  <c r="H5285" i="73" s="1"/>
  <c r="I5285" i="73"/>
  <c r="A5286" i="73"/>
  <c r="B5287" i="73"/>
  <c r="F5308" i="73" l="1"/>
  <c r="D5309" i="73"/>
  <c r="A5287" i="73"/>
  <c r="B5288" i="73"/>
  <c r="G5286" i="73"/>
  <c r="H5286" i="73" s="1"/>
  <c r="I5286" i="73"/>
  <c r="C5310" i="73"/>
  <c r="E5309" i="73"/>
  <c r="F5309" i="73" l="1"/>
  <c r="D5310" i="73"/>
  <c r="C5311" i="73"/>
  <c r="E5310" i="73"/>
  <c r="A5288" i="73"/>
  <c r="B5289" i="73"/>
  <c r="G5287" i="73"/>
  <c r="H5287" i="73" s="1"/>
  <c r="I5287" i="73"/>
  <c r="F5310" i="73" l="1"/>
  <c r="D5311" i="73"/>
  <c r="G5288" i="73"/>
  <c r="H5288" i="73" s="1"/>
  <c r="I5288" i="73"/>
  <c r="C5312" i="73"/>
  <c r="E5311" i="73"/>
  <c r="A5289" i="73"/>
  <c r="B5290" i="73"/>
  <c r="F5311" i="73" l="1"/>
  <c r="D5312" i="73"/>
  <c r="C5313" i="73"/>
  <c r="E5312" i="73"/>
  <c r="G5289" i="73"/>
  <c r="H5289" i="73" s="1"/>
  <c r="I5289" i="73"/>
  <c r="A5290" i="73"/>
  <c r="B5291" i="73"/>
  <c r="F5312" i="73" l="1"/>
  <c r="D5313" i="73"/>
  <c r="A5291" i="73"/>
  <c r="B5292" i="73"/>
  <c r="G5290" i="73"/>
  <c r="H5290" i="73" s="1"/>
  <c r="I5290" i="73"/>
  <c r="C5314" i="73"/>
  <c r="E5313" i="73"/>
  <c r="F5313" i="73" l="1"/>
  <c r="D5314" i="73"/>
  <c r="C5315" i="73"/>
  <c r="E5314" i="73"/>
  <c r="A5292" i="73"/>
  <c r="B5293" i="73"/>
  <c r="G5291" i="73"/>
  <c r="H5291" i="73" s="1"/>
  <c r="I5291" i="73"/>
  <c r="F5314" i="73" l="1"/>
  <c r="D5315" i="73"/>
  <c r="G5292" i="73"/>
  <c r="H5292" i="73" s="1"/>
  <c r="I5292" i="73"/>
  <c r="C5316" i="73"/>
  <c r="E5315" i="73"/>
  <c r="A5293" i="73"/>
  <c r="B5294" i="73"/>
  <c r="F5315" i="73" l="1"/>
  <c r="D5316" i="73"/>
  <c r="C5317" i="73"/>
  <c r="E5316" i="73"/>
  <c r="G5293" i="73"/>
  <c r="H5293" i="73" s="1"/>
  <c r="I5293" i="73"/>
  <c r="A5294" i="73"/>
  <c r="B5295" i="73"/>
  <c r="F5316" i="73" l="1"/>
  <c r="D5317" i="73"/>
  <c r="A5295" i="73"/>
  <c r="B5296" i="73"/>
  <c r="G5294" i="73"/>
  <c r="H5294" i="73" s="1"/>
  <c r="I5294" i="73"/>
  <c r="C5318" i="73"/>
  <c r="E5317" i="73"/>
  <c r="F5317" i="73" l="1"/>
  <c r="D5318" i="73"/>
  <c r="C5319" i="73"/>
  <c r="E5318" i="73"/>
  <c r="A5296" i="73"/>
  <c r="B5297" i="73"/>
  <c r="G5295" i="73"/>
  <c r="H5295" i="73" s="1"/>
  <c r="I5295" i="73"/>
  <c r="F5318" i="73" l="1"/>
  <c r="D5319" i="73"/>
  <c r="G5296" i="73"/>
  <c r="H5296" i="73" s="1"/>
  <c r="I5296" i="73"/>
  <c r="C5320" i="73"/>
  <c r="E5319" i="73"/>
  <c r="A5297" i="73"/>
  <c r="B5298" i="73"/>
  <c r="F5319" i="73" l="1"/>
  <c r="D5320" i="73"/>
  <c r="G5297" i="73"/>
  <c r="H5297" i="73" s="1"/>
  <c r="I5297" i="73"/>
  <c r="C5321" i="73"/>
  <c r="E5320" i="73"/>
  <c r="A5298" i="73"/>
  <c r="B5299" i="73"/>
  <c r="F5320" i="73" l="1"/>
  <c r="D5321" i="73"/>
  <c r="C5322" i="73"/>
  <c r="E5321" i="73"/>
  <c r="G5298" i="73"/>
  <c r="H5298" i="73" s="1"/>
  <c r="I5298" i="73"/>
  <c r="A5299" i="73"/>
  <c r="B5300" i="73"/>
  <c r="F5321" i="73" l="1"/>
  <c r="D5322" i="73"/>
  <c r="A5300" i="73"/>
  <c r="B5301" i="73"/>
  <c r="G5299" i="73"/>
  <c r="H5299" i="73" s="1"/>
  <c r="I5299" i="73"/>
  <c r="C5323" i="73"/>
  <c r="E5322" i="73"/>
  <c r="F5322" i="73" l="1"/>
  <c r="D5323" i="73"/>
  <c r="C5324" i="73"/>
  <c r="E5323" i="73"/>
  <c r="A5301" i="73"/>
  <c r="B5302" i="73"/>
  <c r="G5300" i="73"/>
  <c r="H5300" i="73" s="1"/>
  <c r="I5300" i="73"/>
  <c r="F5323" i="73" l="1"/>
  <c r="D5324" i="73"/>
  <c r="G5301" i="73"/>
  <c r="H5301" i="73" s="1"/>
  <c r="I5301" i="73"/>
  <c r="C5325" i="73"/>
  <c r="E5324" i="73"/>
  <c r="A5302" i="73"/>
  <c r="B5303" i="73"/>
  <c r="F5324" i="73" l="1"/>
  <c r="D5325" i="73"/>
  <c r="C5326" i="73"/>
  <c r="E5325" i="73"/>
  <c r="G5302" i="73"/>
  <c r="H5302" i="73" s="1"/>
  <c r="I5302" i="73"/>
  <c r="A5303" i="73"/>
  <c r="B5304" i="73"/>
  <c r="F5325" i="73" l="1"/>
  <c r="D5326" i="73"/>
  <c r="G5303" i="73"/>
  <c r="H5303" i="73" s="1"/>
  <c r="I5303" i="73"/>
  <c r="C5327" i="73"/>
  <c r="E5326" i="73"/>
  <c r="A5304" i="73"/>
  <c r="B5305" i="73"/>
  <c r="F5326" i="73" l="1"/>
  <c r="D5327" i="73"/>
  <c r="C5328" i="73"/>
  <c r="E5327" i="73"/>
  <c r="G5304" i="73"/>
  <c r="H5304" i="73" s="1"/>
  <c r="I5304" i="73"/>
  <c r="A5305" i="73"/>
  <c r="B5306" i="73"/>
  <c r="F5327" i="73" l="1"/>
  <c r="D5328" i="73"/>
  <c r="G5305" i="73"/>
  <c r="H5305" i="73" s="1"/>
  <c r="I5305" i="73"/>
  <c r="C5329" i="73"/>
  <c r="E5328" i="73"/>
  <c r="A5306" i="73"/>
  <c r="B5307" i="73"/>
  <c r="F5328" i="73" l="1"/>
  <c r="D5329" i="73"/>
  <c r="G5306" i="73"/>
  <c r="H5306" i="73" s="1"/>
  <c r="I5306" i="73"/>
  <c r="C5330" i="73"/>
  <c r="E5329" i="73"/>
  <c r="A5307" i="73"/>
  <c r="B5308" i="73"/>
  <c r="F5329" i="73" l="1"/>
  <c r="D5330" i="73"/>
  <c r="G5307" i="73"/>
  <c r="H5307" i="73" s="1"/>
  <c r="I5307" i="73"/>
  <c r="C5331" i="73"/>
  <c r="E5330" i="73"/>
  <c r="A5308" i="73"/>
  <c r="B5309" i="73"/>
  <c r="F5330" i="73" l="1"/>
  <c r="D5331" i="73"/>
  <c r="G5308" i="73"/>
  <c r="H5308" i="73" s="1"/>
  <c r="I5308" i="73"/>
  <c r="C5332" i="73"/>
  <c r="E5331" i="73"/>
  <c r="A5309" i="73"/>
  <c r="B5310" i="73"/>
  <c r="F5331" i="73" l="1"/>
  <c r="D5332" i="73"/>
  <c r="G5309" i="73"/>
  <c r="H5309" i="73" s="1"/>
  <c r="I5309" i="73"/>
  <c r="C5333" i="73"/>
  <c r="E5332" i="73"/>
  <c r="A5310" i="73"/>
  <c r="B5311" i="73"/>
  <c r="F5332" i="73" l="1"/>
  <c r="D5333" i="73"/>
  <c r="G5310" i="73"/>
  <c r="H5310" i="73" s="1"/>
  <c r="I5310" i="73"/>
  <c r="C5334" i="73"/>
  <c r="E5333" i="73"/>
  <c r="A5311" i="73"/>
  <c r="B5312" i="73"/>
  <c r="F5333" i="73" l="1"/>
  <c r="D5334" i="73"/>
  <c r="C5335" i="73"/>
  <c r="E5334" i="73"/>
  <c r="G5311" i="73"/>
  <c r="H5311" i="73" s="1"/>
  <c r="I5311" i="73"/>
  <c r="A5312" i="73"/>
  <c r="B5313" i="73"/>
  <c r="F5334" i="73" l="1"/>
  <c r="D5335" i="73"/>
  <c r="G5312" i="73"/>
  <c r="H5312" i="73" s="1"/>
  <c r="I5312" i="73"/>
  <c r="C5336" i="73"/>
  <c r="E5335" i="73"/>
  <c r="A5313" i="73"/>
  <c r="B5314" i="73"/>
  <c r="F5335" i="73" l="1"/>
  <c r="D5336" i="73"/>
  <c r="C5337" i="73"/>
  <c r="E5336" i="73"/>
  <c r="G5313" i="73"/>
  <c r="H5313" i="73" s="1"/>
  <c r="I5313" i="73"/>
  <c r="A5314" i="73"/>
  <c r="B5315" i="73"/>
  <c r="F5336" i="73" l="1"/>
  <c r="D5337" i="73"/>
  <c r="A5315" i="73"/>
  <c r="B5316" i="73"/>
  <c r="G5314" i="73"/>
  <c r="H5314" i="73" s="1"/>
  <c r="I5314" i="73"/>
  <c r="C5338" i="73"/>
  <c r="E5337" i="73"/>
  <c r="F5337" i="73" l="1"/>
  <c r="D5338" i="73"/>
  <c r="C5339" i="73"/>
  <c r="E5338" i="73"/>
  <c r="A5316" i="73"/>
  <c r="B5317" i="73"/>
  <c r="G5315" i="73"/>
  <c r="H5315" i="73" s="1"/>
  <c r="I5315" i="73"/>
  <c r="F5338" i="73" l="1"/>
  <c r="D5339" i="73"/>
  <c r="G5316" i="73"/>
  <c r="H5316" i="73" s="1"/>
  <c r="I5316" i="73"/>
  <c r="C5340" i="73"/>
  <c r="E5339" i="73"/>
  <c r="A5317" i="73"/>
  <c r="B5318" i="73"/>
  <c r="F5339" i="73" l="1"/>
  <c r="D5340" i="73"/>
  <c r="G5317" i="73"/>
  <c r="H5317" i="73" s="1"/>
  <c r="I5317" i="73"/>
  <c r="C5341" i="73"/>
  <c r="E5340" i="73"/>
  <c r="A5318" i="73"/>
  <c r="B5319" i="73"/>
  <c r="F5340" i="73" l="1"/>
  <c r="D5341" i="73"/>
  <c r="G5318" i="73"/>
  <c r="H5318" i="73" s="1"/>
  <c r="I5318" i="73"/>
  <c r="C5342" i="73"/>
  <c r="E5341" i="73"/>
  <c r="A5319" i="73"/>
  <c r="B5320" i="73"/>
  <c r="F5341" i="73" l="1"/>
  <c r="D5342" i="73"/>
  <c r="G5319" i="73"/>
  <c r="H5319" i="73" s="1"/>
  <c r="I5319" i="73"/>
  <c r="C5343" i="73"/>
  <c r="E5342" i="73"/>
  <c r="A5320" i="73"/>
  <c r="B5321" i="73"/>
  <c r="F5342" i="73" l="1"/>
  <c r="D5343" i="73"/>
  <c r="C5344" i="73"/>
  <c r="E5343" i="73"/>
  <c r="G5320" i="73"/>
  <c r="H5320" i="73" s="1"/>
  <c r="I5320" i="73"/>
  <c r="A5321" i="73"/>
  <c r="B5322" i="73"/>
  <c r="F5343" i="73" l="1"/>
  <c r="D5344" i="73"/>
  <c r="A5322" i="73"/>
  <c r="B5323" i="73"/>
  <c r="G5321" i="73"/>
  <c r="H5321" i="73" s="1"/>
  <c r="I5321" i="73"/>
  <c r="C5345" i="73"/>
  <c r="E5344" i="73"/>
  <c r="F5344" i="73" l="1"/>
  <c r="D5345" i="73"/>
  <c r="C5346" i="73"/>
  <c r="E5345" i="73"/>
  <c r="A5323" i="73"/>
  <c r="B5324" i="73"/>
  <c r="G5322" i="73"/>
  <c r="H5322" i="73" s="1"/>
  <c r="I5322" i="73"/>
  <c r="F5345" i="73" l="1"/>
  <c r="D5346" i="73"/>
  <c r="G5323" i="73"/>
  <c r="H5323" i="73" s="1"/>
  <c r="I5323" i="73"/>
  <c r="C5347" i="73"/>
  <c r="E5346" i="73"/>
  <c r="A5324" i="73"/>
  <c r="B5325" i="73"/>
  <c r="F5346" i="73" l="1"/>
  <c r="D5347" i="73"/>
  <c r="G5324" i="73"/>
  <c r="H5324" i="73" s="1"/>
  <c r="I5324" i="73"/>
  <c r="C5348" i="73"/>
  <c r="E5347" i="73"/>
  <c r="A5325" i="73"/>
  <c r="B5326" i="73"/>
  <c r="F5347" i="73" l="1"/>
  <c r="D5348" i="73"/>
  <c r="C5349" i="73"/>
  <c r="E5348" i="73"/>
  <c r="G5325" i="73"/>
  <c r="H5325" i="73" s="1"/>
  <c r="I5325" i="73"/>
  <c r="A5326" i="73"/>
  <c r="B5327" i="73"/>
  <c r="F5348" i="73" l="1"/>
  <c r="D5349" i="73"/>
  <c r="A5327" i="73"/>
  <c r="B5328" i="73"/>
  <c r="G5326" i="73"/>
  <c r="H5326" i="73" s="1"/>
  <c r="I5326" i="73"/>
  <c r="C5350" i="73"/>
  <c r="E5349" i="73"/>
  <c r="F5349" i="73" l="1"/>
  <c r="D5350" i="73"/>
  <c r="C5351" i="73"/>
  <c r="E5350" i="73"/>
  <c r="A5328" i="73"/>
  <c r="B5329" i="73"/>
  <c r="G5327" i="73"/>
  <c r="H5327" i="73" s="1"/>
  <c r="I5327" i="73"/>
  <c r="F5350" i="73" l="1"/>
  <c r="D5351" i="73"/>
  <c r="G5328" i="73"/>
  <c r="H5328" i="73" s="1"/>
  <c r="I5328" i="73"/>
  <c r="C5352" i="73"/>
  <c r="E5351" i="73"/>
  <c r="A5329" i="73"/>
  <c r="B5330" i="73"/>
  <c r="F5351" i="73" l="1"/>
  <c r="D5352" i="73"/>
  <c r="G5329" i="73"/>
  <c r="H5329" i="73" s="1"/>
  <c r="I5329" i="73"/>
  <c r="C5353" i="73"/>
  <c r="E5352" i="73"/>
  <c r="A5330" i="73"/>
  <c r="B5331" i="73"/>
  <c r="F5352" i="73" l="1"/>
  <c r="D5353" i="73"/>
  <c r="C5354" i="73"/>
  <c r="E5353" i="73"/>
  <c r="G5330" i="73"/>
  <c r="H5330" i="73" s="1"/>
  <c r="I5330" i="73"/>
  <c r="A5331" i="73"/>
  <c r="B5332" i="73"/>
  <c r="F5353" i="73" l="1"/>
  <c r="D5354" i="73"/>
  <c r="A5332" i="73"/>
  <c r="B5333" i="73"/>
  <c r="G5331" i="73"/>
  <c r="H5331" i="73" s="1"/>
  <c r="I5331" i="73"/>
  <c r="C5355" i="73"/>
  <c r="E5354" i="73"/>
  <c r="F5354" i="73" l="1"/>
  <c r="D5355" i="73"/>
  <c r="C5356" i="73"/>
  <c r="E5355" i="73"/>
  <c r="A5333" i="73"/>
  <c r="B5334" i="73"/>
  <c r="G5332" i="73"/>
  <c r="H5332" i="73" s="1"/>
  <c r="I5332" i="73"/>
  <c r="F5355" i="73" l="1"/>
  <c r="D5356" i="73"/>
  <c r="G5333" i="73"/>
  <c r="H5333" i="73" s="1"/>
  <c r="I5333" i="73"/>
  <c r="C5357" i="73"/>
  <c r="E5356" i="73"/>
  <c r="A5334" i="73"/>
  <c r="B5335" i="73"/>
  <c r="F5356" i="73" l="1"/>
  <c r="D5357" i="73"/>
  <c r="C5358" i="73"/>
  <c r="E5357" i="73"/>
  <c r="G5334" i="73"/>
  <c r="H5334" i="73" s="1"/>
  <c r="I5334" i="73"/>
  <c r="A5335" i="73"/>
  <c r="B5336" i="73"/>
  <c r="F5357" i="73" l="1"/>
  <c r="D5358" i="73"/>
  <c r="A5336" i="73"/>
  <c r="B5337" i="73"/>
  <c r="G5335" i="73"/>
  <c r="H5335" i="73" s="1"/>
  <c r="I5335" i="73"/>
  <c r="C5359" i="73"/>
  <c r="E5358" i="73"/>
  <c r="F5358" i="73" l="1"/>
  <c r="D5359" i="73"/>
  <c r="C5360" i="73"/>
  <c r="E5359" i="73"/>
  <c r="A5337" i="73"/>
  <c r="B5338" i="73"/>
  <c r="G5336" i="73"/>
  <c r="H5336" i="73" s="1"/>
  <c r="I5336" i="73"/>
  <c r="F5359" i="73" l="1"/>
  <c r="D5360" i="73"/>
  <c r="G5337" i="73"/>
  <c r="H5337" i="73" s="1"/>
  <c r="I5337" i="73"/>
  <c r="C5361" i="73"/>
  <c r="E5360" i="73"/>
  <c r="A5338" i="73"/>
  <c r="B5339" i="73"/>
  <c r="F5360" i="73" l="1"/>
  <c r="D5361" i="73"/>
  <c r="C5362" i="73"/>
  <c r="E5361" i="73"/>
  <c r="G5338" i="73"/>
  <c r="H5338" i="73" s="1"/>
  <c r="I5338" i="73"/>
  <c r="A5339" i="73"/>
  <c r="B5340" i="73"/>
  <c r="F5361" i="73" l="1"/>
  <c r="D5362" i="73"/>
  <c r="G5339" i="73"/>
  <c r="H5339" i="73" s="1"/>
  <c r="I5339" i="73"/>
  <c r="C5363" i="73"/>
  <c r="E5362" i="73"/>
  <c r="A5340" i="73"/>
  <c r="B5341" i="73"/>
  <c r="F5362" i="73" l="1"/>
  <c r="D5363" i="73"/>
  <c r="G5340" i="73"/>
  <c r="H5340" i="73" s="1"/>
  <c r="I5340" i="73"/>
  <c r="C5364" i="73"/>
  <c r="E5363" i="73"/>
  <c r="A5341" i="73"/>
  <c r="B5342" i="73"/>
  <c r="F5363" i="73" l="1"/>
  <c r="D5364" i="73"/>
  <c r="C5365" i="73"/>
  <c r="E5364" i="73"/>
  <c r="G5341" i="73"/>
  <c r="H5341" i="73" s="1"/>
  <c r="I5341" i="73"/>
  <c r="A5342" i="73"/>
  <c r="B5343" i="73"/>
  <c r="F5364" i="73" l="1"/>
  <c r="D5365" i="73"/>
  <c r="G5342" i="73"/>
  <c r="H5342" i="73" s="1"/>
  <c r="I5342" i="73"/>
  <c r="C5366" i="73"/>
  <c r="E5365" i="73"/>
  <c r="A5343" i="73"/>
  <c r="B5344" i="73"/>
  <c r="F5365" i="73" l="1"/>
  <c r="D5366" i="73"/>
  <c r="G5343" i="73"/>
  <c r="H5343" i="73" s="1"/>
  <c r="I5343" i="73"/>
  <c r="C5367" i="73"/>
  <c r="E5366" i="73"/>
  <c r="A5344" i="73"/>
  <c r="B5345" i="73"/>
  <c r="F5366" i="73" l="1"/>
  <c r="D5367" i="73"/>
  <c r="G5344" i="73"/>
  <c r="H5344" i="73" s="1"/>
  <c r="I5344" i="73"/>
  <c r="C5368" i="73"/>
  <c r="E5367" i="73"/>
  <c r="A5345" i="73"/>
  <c r="B5346" i="73"/>
  <c r="F5367" i="73" l="1"/>
  <c r="D5368" i="73"/>
  <c r="C5369" i="73"/>
  <c r="E5368" i="73"/>
  <c r="G5345" i="73"/>
  <c r="H5345" i="73" s="1"/>
  <c r="I5345" i="73"/>
  <c r="A5346" i="73"/>
  <c r="B5347" i="73"/>
  <c r="F5368" i="73" l="1"/>
  <c r="D5369" i="73"/>
  <c r="A5347" i="73"/>
  <c r="B5348" i="73"/>
  <c r="G5346" i="73"/>
  <c r="H5346" i="73" s="1"/>
  <c r="I5346" i="73"/>
  <c r="C5370" i="73"/>
  <c r="E5369" i="73"/>
  <c r="F5369" i="73" l="1"/>
  <c r="D5370" i="73"/>
  <c r="C5371" i="73"/>
  <c r="E5370" i="73"/>
  <c r="A5348" i="73"/>
  <c r="B5349" i="73"/>
  <c r="G5347" i="73"/>
  <c r="H5347" i="73" s="1"/>
  <c r="I5347" i="73"/>
  <c r="F5370" i="73" l="1"/>
  <c r="D5371" i="73"/>
  <c r="G5348" i="73"/>
  <c r="H5348" i="73" s="1"/>
  <c r="I5348" i="73"/>
  <c r="C5372" i="73"/>
  <c r="E5371" i="73"/>
  <c r="A5349" i="73"/>
  <c r="B5350" i="73"/>
  <c r="F5371" i="73" l="1"/>
  <c r="D5372" i="73"/>
  <c r="G5349" i="73"/>
  <c r="H5349" i="73" s="1"/>
  <c r="I5349" i="73"/>
  <c r="C5373" i="73"/>
  <c r="E5372" i="73"/>
  <c r="A5350" i="73"/>
  <c r="B5351" i="73"/>
  <c r="F5372" i="73" l="1"/>
  <c r="D5373" i="73"/>
  <c r="G5350" i="73"/>
  <c r="H5350" i="73" s="1"/>
  <c r="I5350" i="73"/>
  <c r="C5374" i="73"/>
  <c r="E5373" i="73"/>
  <c r="A5351" i="73"/>
  <c r="B5352" i="73"/>
  <c r="F5373" i="73" l="1"/>
  <c r="D5374" i="73"/>
  <c r="C5375" i="73"/>
  <c r="E5374" i="73"/>
  <c r="G5351" i="73"/>
  <c r="H5351" i="73" s="1"/>
  <c r="I5351" i="73"/>
  <c r="A5352" i="73"/>
  <c r="B5353" i="73"/>
  <c r="F5374" i="73" l="1"/>
  <c r="D5375" i="73"/>
  <c r="A5353" i="73"/>
  <c r="B5354" i="73"/>
  <c r="G5352" i="73"/>
  <c r="H5352" i="73" s="1"/>
  <c r="I5352" i="73"/>
  <c r="C5376" i="73"/>
  <c r="E5375" i="73"/>
  <c r="F5375" i="73" l="1"/>
  <c r="D5376" i="73"/>
  <c r="C5377" i="73"/>
  <c r="E5376" i="73"/>
  <c r="A5354" i="73"/>
  <c r="B5355" i="73"/>
  <c r="G5353" i="73"/>
  <c r="H5353" i="73" s="1"/>
  <c r="I5353" i="73"/>
  <c r="F5376" i="73" l="1"/>
  <c r="D5377" i="73"/>
  <c r="G5354" i="73"/>
  <c r="H5354" i="73" s="1"/>
  <c r="I5354" i="73"/>
  <c r="C5378" i="73"/>
  <c r="E5377" i="73"/>
  <c r="A5355" i="73"/>
  <c r="B5356" i="73"/>
  <c r="F5377" i="73" l="1"/>
  <c r="D5378" i="73"/>
  <c r="C5379" i="73"/>
  <c r="E5378" i="73"/>
  <c r="G5355" i="73"/>
  <c r="H5355" i="73" s="1"/>
  <c r="I5355" i="73"/>
  <c r="A5356" i="73"/>
  <c r="B5357" i="73"/>
  <c r="F5378" i="73" l="1"/>
  <c r="D5379" i="73"/>
  <c r="A5357" i="73"/>
  <c r="B5358" i="73"/>
  <c r="G5356" i="73"/>
  <c r="H5356" i="73" s="1"/>
  <c r="I5356" i="73"/>
  <c r="C5380" i="73"/>
  <c r="E5379" i="73"/>
  <c r="F5379" i="73" l="1"/>
  <c r="D5380" i="73"/>
  <c r="C5381" i="73"/>
  <c r="E5380" i="73"/>
  <c r="A5358" i="73"/>
  <c r="B5359" i="73"/>
  <c r="G5357" i="73"/>
  <c r="H5357" i="73" s="1"/>
  <c r="I5357" i="73"/>
  <c r="D5381" i="73" l="1"/>
  <c r="F5380" i="73"/>
  <c r="G5358" i="73"/>
  <c r="H5358" i="73" s="1"/>
  <c r="I5358" i="73"/>
  <c r="C5382" i="73"/>
  <c r="E5381" i="73"/>
  <c r="A5359" i="73"/>
  <c r="B5360" i="73"/>
  <c r="F5381" i="73" l="1"/>
  <c r="D5382" i="73"/>
  <c r="C5383" i="73"/>
  <c r="E5382" i="73"/>
  <c r="G5359" i="73"/>
  <c r="H5359" i="73" s="1"/>
  <c r="I5359" i="73"/>
  <c r="A5360" i="73"/>
  <c r="B5361" i="73"/>
  <c r="F5382" i="73" l="1"/>
  <c r="D5383" i="73"/>
  <c r="G5360" i="73"/>
  <c r="H5360" i="73" s="1"/>
  <c r="I5360" i="73"/>
  <c r="C5384" i="73"/>
  <c r="E5383" i="73"/>
  <c r="A5361" i="73"/>
  <c r="B5362" i="73"/>
  <c r="F5383" i="73" l="1"/>
  <c r="D5384" i="73"/>
  <c r="G5361" i="73"/>
  <c r="H5361" i="73" s="1"/>
  <c r="I5361" i="73"/>
  <c r="C5385" i="73"/>
  <c r="E5384" i="73"/>
  <c r="A5362" i="73"/>
  <c r="B5363" i="73"/>
  <c r="F5384" i="73" l="1"/>
  <c r="D5385" i="73"/>
  <c r="C5386" i="73"/>
  <c r="E5385" i="73"/>
  <c r="G5362" i="73"/>
  <c r="H5362" i="73" s="1"/>
  <c r="I5362" i="73"/>
  <c r="A5363" i="73"/>
  <c r="B5364" i="73"/>
  <c r="F5385" i="73" l="1"/>
  <c r="D5386" i="73"/>
  <c r="G5363" i="73"/>
  <c r="H5363" i="73" s="1"/>
  <c r="I5363" i="73"/>
  <c r="C5387" i="73"/>
  <c r="E5386" i="73"/>
  <c r="A5364" i="73"/>
  <c r="B5365" i="73"/>
  <c r="F5386" i="73" l="1"/>
  <c r="D5387" i="73"/>
  <c r="C5388" i="73"/>
  <c r="E5387" i="73"/>
  <c r="G5364" i="73"/>
  <c r="H5364" i="73" s="1"/>
  <c r="I5364" i="73"/>
  <c r="A5365" i="73"/>
  <c r="B5366" i="73"/>
  <c r="F5387" i="73" l="1"/>
  <c r="D5388" i="73"/>
  <c r="G5365" i="73"/>
  <c r="H5365" i="73" s="1"/>
  <c r="I5365" i="73"/>
  <c r="C5389" i="73"/>
  <c r="E5388" i="73"/>
  <c r="A5366" i="73"/>
  <c r="B5367" i="73"/>
  <c r="F5388" i="73" l="1"/>
  <c r="D5389" i="73"/>
  <c r="G5366" i="73"/>
  <c r="H5366" i="73" s="1"/>
  <c r="I5366" i="73"/>
  <c r="C5390" i="73"/>
  <c r="E5389" i="73"/>
  <c r="A5367" i="73"/>
  <c r="B5368" i="73"/>
  <c r="F5389" i="73" l="1"/>
  <c r="D5390" i="73"/>
  <c r="C5391" i="73"/>
  <c r="E5390" i="73"/>
  <c r="G5367" i="73"/>
  <c r="H5367" i="73" s="1"/>
  <c r="I5367" i="73"/>
  <c r="A5368" i="73"/>
  <c r="B5369" i="73"/>
  <c r="F5390" i="73" l="1"/>
  <c r="D5391" i="73"/>
  <c r="G5368" i="73"/>
  <c r="H5368" i="73" s="1"/>
  <c r="I5368" i="73"/>
  <c r="C5392" i="73"/>
  <c r="E5391" i="73"/>
  <c r="A5369" i="73"/>
  <c r="B5370" i="73"/>
  <c r="F5391" i="73" l="1"/>
  <c r="D5392" i="73"/>
  <c r="G5369" i="73"/>
  <c r="H5369" i="73" s="1"/>
  <c r="I5369" i="73"/>
  <c r="C5393" i="73"/>
  <c r="E5392" i="73"/>
  <c r="A5370" i="73"/>
  <c r="B5371" i="73"/>
  <c r="F5392" i="73" l="1"/>
  <c r="D5393" i="73"/>
  <c r="G5370" i="73"/>
  <c r="H5370" i="73" s="1"/>
  <c r="I5370" i="73"/>
  <c r="C5394" i="73"/>
  <c r="E5393" i="73"/>
  <c r="A5371" i="73"/>
  <c r="B5372" i="73"/>
  <c r="F5393" i="73" l="1"/>
  <c r="D5394" i="73"/>
  <c r="C5395" i="73"/>
  <c r="E5394" i="73"/>
  <c r="G5371" i="73"/>
  <c r="H5371" i="73" s="1"/>
  <c r="I5371" i="73"/>
  <c r="A5372" i="73"/>
  <c r="B5373" i="73"/>
  <c r="F5394" i="73" l="1"/>
  <c r="D5395" i="73"/>
  <c r="A5373" i="73"/>
  <c r="B5374" i="73"/>
  <c r="G5372" i="73"/>
  <c r="H5372" i="73" s="1"/>
  <c r="I5372" i="73"/>
  <c r="C5396" i="73"/>
  <c r="E5395" i="73"/>
  <c r="F5395" i="73" l="1"/>
  <c r="D5396" i="73"/>
  <c r="C5397" i="73"/>
  <c r="E5396" i="73"/>
  <c r="A5374" i="73"/>
  <c r="B5375" i="73"/>
  <c r="G5373" i="73"/>
  <c r="H5373" i="73" s="1"/>
  <c r="I5373" i="73"/>
  <c r="F5396" i="73" l="1"/>
  <c r="D5397" i="73"/>
  <c r="G5374" i="73"/>
  <c r="H5374" i="73" s="1"/>
  <c r="I5374" i="73"/>
  <c r="C5398" i="73"/>
  <c r="E5397" i="73"/>
  <c r="A5375" i="73"/>
  <c r="B5376" i="73"/>
  <c r="F5397" i="73" l="1"/>
  <c r="D5398" i="73"/>
  <c r="G5375" i="73"/>
  <c r="H5375" i="73" s="1"/>
  <c r="I5375" i="73"/>
  <c r="C5399" i="73"/>
  <c r="E5398" i="73"/>
  <c r="A5376" i="73"/>
  <c r="B5377" i="73"/>
  <c r="F5398" i="73" l="1"/>
  <c r="D5399" i="73"/>
  <c r="C5400" i="73"/>
  <c r="E5399" i="73"/>
  <c r="G5376" i="73"/>
  <c r="H5376" i="73" s="1"/>
  <c r="I5376" i="73"/>
  <c r="A5377" i="73"/>
  <c r="B5378" i="73"/>
  <c r="F5399" i="73" l="1"/>
  <c r="D5400" i="73"/>
  <c r="A5378" i="73"/>
  <c r="B5379" i="73"/>
  <c r="G5377" i="73"/>
  <c r="H5377" i="73" s="1"/>
  <c r="I5377" i="73"/>
  <c r="C5401" i="73"/>
  <c r="E5400" i="73"/>
  <c r="F5400" i="73" l="1"/>
  <c r="D5401" i="73"/>
  <c r="C5402" i="73"/>
  <c r="E5401" i="73"/>
  <c r="A5379" i="73"/>
  <c r="B5380" i="73"/>
  <c r="G5378" i="73"/>
  <c r="H5378" i="73" s="1"/>
  <c r="I5378" i="73"/>
  <c r="F5401" i="73" l="1"/>
  <c r="D5402" i="73"/>
  <c r="G5379" i="73"/>
  <c r="H5379" i="73" s="1"/>
  <c r="I5379" i="73"/>
  <c r="C5403" i="73"/>
  <c r="E5402" i="73"/>
  <c r="A5380" i="73"/>
  <c r="B5381" i="73"/>
  <c r="F5402" i="73" l="1"/>
  <c r="D5403" i="73"/>
  <c r="G5380" i="73"/>
  <c r="H5380" i="73" s="1"/>
  <c r="I5380" i="73"/>
  <c r="C5404" i="73"/>
  <c r="E5403" i="73"/>
  <c r="A5381" i="73"/>
  <c r="B5382" i="73"/>
  <c r="F5403" i="73" l="1"/>
  <c r="D5404" i="73"/>
  <c r="C5405" i="73"/>
  <c r="E5404" i="73"/>
  <c r="G5381" i="73"/>
  <c r="H5381" i="73" s="1"/>
  <c r="I5381" i="73"/>
  <c r="A5382" i="73"/>
  <c r="B5383" i="73"/>
  <c r="F5404" i="73" l="1"/>
  <c r="D5405" i="73"/>
  <c r="A5383" i="73"/>
  <c r="B5384" i="73"/>
  <c r="G5382" i="73"/>
  <c r="H5382" i="73" s="1"/>
  <c r="I5382" i="73"/>
  <c r="C5406" i="73"/>
  <c r="E5405" i="73"/>
  <c r="F5405" i="73" l="1"/>
  <c r="D5406" i="73"/>
  <c r="A5384" i="73"/>
  <c r="B5385" i="73"/>
  <c r="C5407" i="73"/>
  <c r="E5406" i="73"/>
  <c r="G5383" i="73"/>
  <c r="H5383" i="73" s="1"/>
  <c r="I5383" i="73"/>
  <c r="F5406" i="73" l="1"/>
  <c r="D5407" i="73"/>
  <c r="C5408" i="73"/>
  <c r="E5407" i="73"/>
  <c r="A5385" i="73"/>
  <c r="B5386" i="73"/>
  <c r="G5384" i="73"/>
  <c r="H5384" i="73" s="1"/>
  <c r="I5384" i="73"/>
  <c r="F5407" i="73" l="1"/>
  <c r="D5408" i="73"/>
  <c r="G5385" i="73"/>
  <c r="H5385" i="73" s="1"/>
  <c r="I5385" i="73"/>
  <c r="C5409" i="73"/>
  <c r="E5408" i="73"/>
  <c r="A5386" i="73"/>
  <c r="B5387" i="73"/>
  <c r="F5408" i="73" l="1"/>
  <c r="D5409" i="73"/>
  <c r="G5386" i="73"/>
  <c r="H5386" i="73" s="1"/>
  <c r="I5386" i="73"/>
  <c r="C5410" i="73"/>
  <c r="E5409" i="73"/>
  <c r="A5387" i="73"/>
  <c r="B5388" i="73"/>
  <c r="F5409" i="73" l="1"/>
  <c r="D5410" i="73"/>
  <c r="C5411" i="73"/>
  <c r="E5410" i="73"/>
  <c r="A5388" i="73"/>
  <c r="B5389" i="73"/>
  <c r="G5387" i="73"/>
  <c r="H5387" i="73" s="1"/>
  <c r="I5387" i="73"/>
  <c r="F5410" i="73" l="1"/>
  <c r="D5411" i="73"/>
  <c r="G5388" i="73"/>
  <c r="H5388" i="73" s="1"/>
  <c r="I5388" i="73"/>
  <c r="C5412" i="73"/>
  <c r="E5411" i="73"/>
  <c r="A5389" i="73"/>
  <c r="B5390" i="73"/>
  <c r="F5411" i="73" l="1"/>
  <c r="D5412" i="73"/>
  <c r="G5389" i="73"/>
  <c r="H5389" i="73" s="1"/>
  <c r="I5389" i="73"/>
  <c r="C5413" i="73"/>
  <c r="E5412" i="73"/>
  <c r="A5390" i="73"/>
  <c r="B5391" i="73"/>
  <c r="F5412" i="73" l="1"/>
  <c r="D5413" i="73"/>
  <c r="G5390" i="73"/>
  <c r="H5390" i="73" s="1"/>
  <c r="I5390" i="73"/>
  <c r="C5414" i="73"/>
  <c r="E5413" i="73"/>
  <c r="A5391" i="73"/>
  <c r="B5392" i="73"/>
  <c r="F5413" i="73" l="1"/>
  <c r="D5414" i="73"/>
  <c r="C5415" i="73"/>
  <c r="E5414" i="73"/>
  <c r="G5391" i="73"/>
  <c r="H5391" i="73" s="1"/>
  <c r="I5391" i="73"/>
  <c r="A5392" i="73"/>
  <c r="B5393" i="73"/>
  <c r="F5414" i="73" l="1"/>
  <c r="D5415" i="73"/>
  <c r="G5392" i="73"/>
  <c r="H5392" i="73" s="1"/>
  <c r="I5392" i="73"/>
  <c r="C5416" i="73"/>
  <c r="E5415" i="73"/>
  <c r="A5393" i="73"/>
  <c r="B5394" i="73"/>
  <c r="F5415" i="73" l="1"/>
  <c r="D5416" i="73"/>
  <c r="G5393" i="73"/>
  <c r="H5393" i="73" s="1"/>
  <c r="I5393" i="73"/>
  <c r="C5417" i="73"/>
  <c r="E5416" i="73"/>
  <c r="A5394" i="73"/>
  <c r="B5395" i="73"/>
  <c r="F5416" i="73" l="1"/>
  <c r="D5417" i="73"/>
  <c r="C5418" i="73"/>
  <c r="E5417" i="73"/>
  <c r="G5394" i="73"/>
  <c r="H5394" i="73" s="1"/>
  <c r="I5394" i="73"/>
  <c r="A5395" i="73"/>
  <c r="B5396" i="73"/>
  <c r="F5417" i="73" l="1"/>
  <c r="D5418" i="73"/>
  <c r="G5395" i="73"/>
  <c r="H5395" i="73" s="1"/>
  <c r="I5395" i="73"/>
  <c r="C5419" i="73"/>
  <c r="E5418" i="73"/>
  <c r="A5396" i="73"/>
  <c r="B5397" i="73"/>
  <c r="F5418" i="73" l="1"/>
  <c r="D5419" i="73"/>
  <c r="C5420" i="73"/>
  <c r="E5419" i="73"/>
  <c r="A5397" i="73"/>
  <c r="B5398" i="73"/>
  <c r="G5396" i="73"/>
  <c r="H5396" i="73" s="1"/>
  <c r="I5396" i="73"/>
  <c r="F5419" i="73" l="1"/>
  <c r="D5420" i="73"/>
  <c r="G5397" i="73"/>
  <c r="H5397" i="73" s="1"/>
  <c r="I5397" i="73"/>
  <c r="C5421" i="73"/>
  <c r="E5420" i="73"/>
  <c r="A5398" i="73"/>
  <c r="B5399" i="73"/>
  <c r="F5420" i="73" l="1"/>
  <c r="D5421" i="73"/>
  <c r="G5398" i="73"/>
  <c r="H5398" i="73" s="1"/>
  <c r="I5398" i="73"/>
  <c r="C5422" i="73"/>
  <c r="E5421" i="73"/>
  <c r="A5399" i="73"/>
  <c r="B5400" i="73"/>
  <c r="F5421" i="73" l="1"/>
  <c r="D5422" i="73"/>
  <c r="G5399" i="73"/>
  <c r="H5399" i="73" s="1"/>
  <c r="I5399" i="73"/>
  <c r="C5423" i="73"/>
  <c r="E5422" i="73"/>
  <c r="A5400" i="73"/>
  <c r="B5401" i="73"/>
  <c r="F5422" i="73" l="1"/>
  <c r="D5423" i="73"/>
  <c r="G5400" i="73"/>
  <c r="H5400" i="73" s="1"/>
  <c r="I5400" i="73"/>
  <c r="C5424" i="73"/>
  <c r="E5423" i="73"/>
  <c r="A5401" i="73"/>
  <c r="B5402" i="73"/>
  <c r="F5423" i="73" l="1"/>
  <c r="D5424" i="73"/>
  <c r="G5401" i="73"/>
  <c r="H5401" i="73" s="1"/>
  <c r="I5401" i="73"/>
  <c r="C5425" i="73"/>
  <c r="E5424" i="73"/>
  <c r="A5402" i="73"/>
  <c r="B5403" i="73"/>
  <c r="F5424" i="73" l="1"/>
  <c r="D5425" i="73"/>
  <c r="G5402" i="73"/>
  <c r="H5402" i="73" s="1"/>
  <c r="I5402" i="73"/>
  <c r="C5426" i="73"/>
  <c r="E5425" i="73"/>
  <c r="A5403" i="73"/>
  <c r="B5404" i="73"/>
  <c r="F5425" i="73" l="1"/>
  <c r="D5426" i="73"/>
  <c r="G5403" i="73"/>
  <c r="H5403" i="73" s="1"/>
  <c r="I5403" i="73"/>
  <c r="C5427" i="73"/>
  <c r="E5426" i="73"/>
  <c r="A5404" i="73"/>
  <c r="B5405" i="73"/>
  <c r="F5426" i="73" l="1"/>
  <c r="D5427" i="73"/>
  <c r="G5404" i="73"/>
  <c r="H5404" i="73" s="1"/>
  <c r="I5404" i="73"/>
  <c r="C5428" i="73"/>
  <c r="E5427" i="73"/>
  <c r="A5405" i="73"/>
  <c r="B5406" i="73"/>
  <c r="F5427" i="73" l="1"/>
  <c r="D5428" i="73"/>
  <c r="C5429" i="73"/>
  <c r="E5428" i="73"/>
  <c r="G5405" i="73"/>
  <c r="H5405" i="73" s="1"/>
  <c r="I5405" i="73"/>
  <c r="A5406" i="73"/>
  <c r="B5407" i="73"/>
  <c r="F5428" i="73" l="1"/>
  <c r="D5429" i="73"/>
  <c r="A5407" i="73"/>
  <c r="B5408" i="73"/>
  <c r="G5406" i="73"/>
  <c r="H5406" i="73" s="1"/>
  <c r="I5406" i="73"/>
  <c r="C5430" i="73"/>
  <c r="E5429" i="73"/>
  <c r="F5429" i="73" l="1"/>
  <c r="D5430" i="73"/>
  <c r="C5431" i="73"/>
  <c r="E5430" i="73"/>
  <c r="A5408" i="73"/>
  <c r="B5409" i="73"/>
  <c r="G5407" i="73"/>
  <c r="H5407" i="73" s="1"/>
  <c r="I5407" i="73"/>
  <c r="F5430" i="73" l="1"/>
  <c r="D5431" i="73"/>
  <c r="G5408" i="73"/>
  <c r="H5408" i="73" s="1"/>
  <c r="I5408" i="73"/>
  <c r="C5432" i="73"/>
  <c r="E5431" i="73"/>
  <c r="A5409" i="73"/>
  <c r="B5410" i="73"/>
  <c r="F5431" i="73" l="1"/>
  <c r="D5432" i="73"/>
  <c r="G5409" i="73"/>
  <c r="H5409" i="73" s="1"/>
  <c r="I5409" i="73"/>
  <c r="C5433" i="73"/>
  <c r="E5432" i="73"/>
  <c r="A5410" i="73"/>
  <c r="B5411" i="73"/>
  <c r="F5432" i="73" l="1"/>
  <c r="D5433" i="73"/>
  <c r="C5434" i="73"/>
  <c r="E5433" i="73"/>
  <c r="A5411" i="73"/>
  <c r="B5412" i="73"/>
  <c r="G5410" i="73"/>
  <c r="H5410" i="73" s="1"/>
  <c r="I5410" i="73"/>
  <c r="F5433" i="73" l="1"/>
  <c r="D5434" i="73"/>
  <c r="G5411" i="73"/>
  <c r="H5411" i="73" s="1"/>
  <c r="I5411" i="73"/>
  <c r="C5435" i="73"/>
  <c r="E5434" i="73"/>
  <c r="A5412" i="73"/>
  <c r="B5413" i="73"/>
  <c r="F5434" i="73" l="1"/>
  <c r="D5435" i="73"/>
  <c r="G5412" i="73"/>
  <c r="H5412" i="73" s="1"/>
  <c r="I5412" i="73"/>
  <c r="C5436" i="73"/>
  <c r="E5435" i="73"/>
  <c r="A5413" i="73"/>
  <c r="B5414" i="73"/>
  <c r="F5435" i="73" l="1"/>
  <c r="D5436" i="73"/>
  <c r="G5413" i="73"/>
  <c r="H5413" i="73" s="1"/>
  <c r="I5413" i="73"/>
  <c r="C5437" i="73"/>
  <c r="E5436" i="73"/>
  <c r="A5414" i="73"/>
  <c r="B5415" i="73"/>
  <c r="F5436" i="73" l="1"/>
  <c r="D5437" i="73"/>
  <c r="G5414" i="73"/>
  <c r="H5414" i="73" s="1"/>
  <c r="I5414" i="73"/>
  <c r="C5438" i="73"/>
  <c r="E5437" i="73"/>
  <c r="A5415" i="73"/>
  <c r="B5416" i="73"/>
  <c r="F5437" i="73" l="1"/>
  <c r="D5438" i="73"/>
  <c r="C5439" i="73"/>
  <c r="E5438" i="73"/>
  <c r="G5415" i="73"/>
  <c r="H5415" i="73" s="1"/>
  <c r="I5415" i="73"/>
  <c r="A5416" i="73"/>
  <c r="B5417" i="73"/>
  <c r="F5438" i="73" l="1"/>
  <c r="D5439" i="73"/>
  <c r="G5416" i="73"/>
  <c r="H5416" i="73" s="1"/>
  <c r="I5416" i="73"/>
  <c r="C5440" i="73"/>
  <c r="E5439" i="73"/>
  <c r="A5417" i="73"/>
  <c r="B5418" i="73"/>
  <c r="F5439" i="73" l="1"/>
  <c r="D5440" i="73"/>
  <c r="C5441" i="73"/>
  <c r="E5440" i="73"/>
  <c r="G5417" i="73"/>
  <c r="H5417" i="73" s="1"/>
  <c r="I5417" i="73"/>
  <c r="A5418" i="73"/>
  <c r="B5419" i="73"/>
  <c r="F5440" i="73" l="1"/>
  <c r="D5441" i="73"/>
  <c r="G5418" i="73"/>
  <c r="H5418" i="73" s="1"/>
  <c r="I5418" i="73"/>
  <c r="C5442" i="73"/>
  <c r="E5441" i="73"/>
  <c r="A5419" i="73"/>
  <c r="B5420" i="73"/>
  <c r="F5441" i="73" l="1"/>
  <c r="D5442" i="73"/>
  <c r="G5419" i="73"/>
  <c r="H5419" i="73" s="1"/>
  <c r="I5419" i="73"/>
  <c r="C5443" i="73"/>
  <c r="E5442" i="73"/>
  <c r="A5420" i="73"/>
  <c r="B5421" i="73"/>
  <c r="F5442" i="73" l="1"/>
  <c r="D5443" i="73"/>
  <c r="C5444" i="73"/>
  <c r="E5443" i="73"/>
  <c r="G5420" i="73"/>
  <c r="H5420" i="73" s="1"/>
  <c r="I5420" i="73"/>
  <c r="A5421" i="73"/>
  <c r="B5422" i="73"/>
  <c r="F5443" i="73" l="1"/>
  <c r="D5444" i="73"/>
  <c r="A5422" i="73"/>
  <c r="B5423" i="73"/>
  <c r="G5421" i="73"/>
  <c r="H5421" i="73" s="1"/>
  <c r="I5421" i="73"/>
  <c r="C5445" i="73"/>
  <c r="E5444" i="73"/>
  <c r="F5444" i="73" l="1"/>
  <c r="D5445" i="73"/>
  <c r="A5423" i="73"/>
  <c r="B5424" i="73"/>
  <c r="C5446" i="73"/>
  <c r="E5445" i="73"/>
  <c r="G5422" i="73"/>
  <c r="H5422" i="73" s="1"/>
  <c r="I5422" i="73"/>
  <c r="F5445" i="73" l="1"/>
  <c r="D5446" i="73"/>
  <c r="C5447" i="73"/>
  <c r="E5446" i="73"/>
  <c r="A5424" i="73"/>
  <c r="B5425" i="73"/>
  <c r="G5423" i="73"/>
  <c r="H5423" i="73" s="1"/>
  <c r="I5423" i="73"/>
  <c r="F5446" i="73" l="1"/>
  <c r="D5447" i="73"/>
  <c r="G5424" i="73"/>
  <c r="H5424" i="73" s="1"/>
  <c r="I5424" i="73"/>
  <c r="C5448" i="73"/>
  <c r="E5447" i="73"/>
  <c r="A5425" i="73"/>
  <c r="B5426" i="73"/>
  <c r="F5447" i="73" l="1"/>
  <c r="D5448" i="73"/>
  <c r="G5425" i="73"/>
  <c r="H5425" i="73" s="1"/>
  <c r="I5425" i="73"/>
  <c r="C5449" i="73"/>
  <c r="E5448" i="73"/>
  <c r="A5426" i="73"/>
  <c r="B5427" i="73"/>
  <c r="F5448" i="73" l="1"/>
  <c r="D5449" i="73"/>
  <c r="G5426" i="73"/>
  <c r="H5426" i="73" s="1"/>
  <c r="I5426" i="73"/>
  <c r="C5450" i="73"/>
  <c r="E5449" i="73"/>
  <c r="A5427" i="73"/>
  <c r="B5428" i="73"/>
  <c r="F5449" i="73" l="1"/>
  <c r="D5450" i="73"/>
  <c r="G5427" i="73"/>
  <c r="H5427" i="73" s="1"/>
  <c r="I5427" i="73"/>
  <c r="C5451" i="73"/>
  <c r="E5450" i="73"/>
  <c r="A5428" i="73"/>
  <c r="B5429" i="73"/>
  <c r="F5450" i="73" l="1"/>
  <c r="D5451" i="73"/>
  <c r="G5428" i="73"/>
  <c r="H5428" i="73" s="1"/>
  <c r="I5428" i="73"/>
  <c r="C5452" i="73"/>
  <c r="E5451" i="73"/>
  <c r="A5429" i="73"/>
  <c r="B5430" i="73"/>
  <c r="F5451" i="73" l="1"/>
  <c r="D5452" i="73"/>
  <c r="G5429" i="73"/>
  <c r="H5429" i="73" s="1"/>
  <c r="I5429" i="73"/>
  <c r="C5453" i="73"/>
  <c r="E5452" i="73"/>
  <c r="A5430" i="73"/>
  <c r="B5431" i="73"/>
  <c r="F5452" i="73" l="1"/>
  <c r="D5453" i="73"/>
  <c r="G5430" i="73"/>
  <c r="H5430" i="73" s="1"/>
  <c r="I5430" i="73"/>
  <c r="C5454" i="73"/>
  <c r="E5453" i="73"/>
  <c r="A5431" i="73"/>
  <c r="B5432" i="73"/>
  <c r="F5453" i="73" l="1"/>
  <c r="D5454" i="73"/>
  <c r="C5455" i="73"/>
  <c r="E5454" i="73"/>
  <c r="G5431" i="73"/>
  <c r="H5431" i="73" s="1"/>
  <c r="I5431" i="73"/>
  <c r="A5432" i="73"/>
  <c r="B5433" i="73"/>
  <c r="F5454" i="73" l="1"/>
  <c r="D5455" i="73"/>
  <c r="G5432" i="73"/>
  <c r="H5432" i="73" s="1"/>
  <c r="I5432" i="73"/>
  <c r="C5456" i="73"/>
  <c r="E5455" i="73"/>
  <c r="A5433" i="73"/>
  <c r="B5434" i="73"/>
  <c r="F5455" i="73" l="1"/>
  <c r="D5456" i="73"/>
  <c r="G5433" i="73"/>
  <c r="H5433" i="73" s="1"/>
  <c r="I5433" i="73"/>
  <c r="C5457" i="73"/>
  <c r="E5456" i="73"/>
  <c r="A5434" i="73"/>
  <c r="B5435" i="73"/>
  <c r="F5456" i="73" l="1"/>
  <c r="D5457" i="73"/>
  <c r="G5434" i="73"/>
  <c r="H5434" i="73" s="1"/>
  <c r="I5434" i="73"/>
  <c r="C5458" i="73"/>
  <c r="E5457" i="73"/>
  <c r="A5435" i="73"/>
  <c r="B5436" i="73"/>
  <c r="F5457" i="73" l="1"/>
  <c r="D5458" i="73"/>
  <c r="G5435" i="73"/>
  <c r="H5435" i="73" s="1"/>
  <c r="I5435" i="73"/>
  <c r="C5459" i="73"/>
  <c r="E5458" i="73"/>
  <c r="A5436" i="73"/>
  <c r="B5437" i="73"/>
  <c r="F5458" i="73" l="1"/>
  <c r="D5459" i="73"/>
  <c r="G5436" i="73"/>
  <c r="H5436" i="73" s="1"/>
  <c r="I5436" i="73"/>
  <c r="C5460" i="73"/>
  <c r="E5459" i="73"/>
  <c r="A5437" i="73"/>
  <c r="B5438" i="73"/>
  <c r="F5459" i="73" l="1"/>
  <c r="D5460" i="73"/>
  <c r="C5461" i="73"/>
  <c r="E5460" i="73"/>
  <c r="G5437" i="73"/>
  <c r="H5437" i="73" s="1"/>
  <c r="I5437" i="73"/>
  <c r="A5438" i="73"/>
  <c r="B5439" i="73"/>
  <c r="F5460" i="73" l="1"/>
  <c r="D5461" i="73"/>
  <c r="G5438" i="73"/>
  <c r="H5438" i="73" s="1"/>
  <c r="I5438" i="73"/>
  <c r="C5462" i="73"/>
  <c r="E5461" i="73"/>
  <c r="A5439" i="73"/>
  <c r="B5440" i="73"/>
  <c r="F5461" i="73" l="1"/>
  <c r="D5462" i="73"/>
  <c r="G5439" i="73"/>
  <c r="H5439" i="73" s="1"/>
  <c r="I5439" i="73"/>
  <c r="C5463" i="73"/>
  <c r="E5462" i="73"/>
  <c r="A5440" i="73"/>
  <c r="B5441" i="73"/>
  <c r="F5462" i="73" l="1"/>
  <c r="D5463" i="73"/>
  <c r="C5464" i="73"/>
  <c r="E5463" i="73"/>
  <c r="G5440" i="73"/>
  <c r="H5440" i="73" s="1"/>
  <c r="I5440" i="73"/>
  <c r="A5441" i="73"/>
  <c r="B5442" i="73"/>
  <c r="F5463" i="73" l="1"/>
  <c r="D5464" i="73"/>
  <c r="A5442" i="73"/>
  <c r="B5443" i="73"/>
  <c r="G5441" i="73"/>
  <c r="H5441" i="73" s="1"/>
  <c r="I5441" i="73"/>
  <c r="C5465" i="73"/>
  <c r="E5464" i="73"/>
  <c r="F5464" i="73" l="1"/>
  <c r="D5465" i="73"/>
  <c r="C5466" i="73"/>
  <c r="E5465" i="73"/>
  <c r="A5443" i="73"/>
  <c r="B5444" i="73"/>
  <c r="G5442" i="73"/>
  <c r="H5442" i="73" s="1"/>
  <c r="I5442" i="73"/>
  <c r="F5465" i="73" l="1"/>
  <c r="D5466" i="73"/>
  <c r="G5443" i="73"/>
  <c r="H5443" i="73" s="1"/>
  <c r="I5443" i="73"/>
  <c r="C5467" i="73"/>
  <c r="E5466" i="73"/>
  <c r="A5444" i="73"/>
  <c r="B5445" i="73"/>
  <c r="F5466" i="73" l="1"/>
  <c r="D5467" i="73"/>
  <c r="G5444" i="73"/>
  <c r="H5444" i="73" s="1"/>
  <c r="I5444" i="73"/>
  <c r="C5468" i="73"/>
  <c r="E5467" i="73"/>
  <c r="A5445" i="73"/>
  <c r="B5446" i="73"/>
  <c r="F5467" i="73" l="1"/>
  <c r="D5468" i="73"/>
  <c r="G5445" i="73"/>
  <c r="H5445" i="73" s="1"/>
  <c r="I5445" i="73"/>
  <c r="C5469" i="73"/>
  <c r="E5468" i="73"/>
  <c r="A5446" i="73"/>
  <c r="B5447" i="73"/>
  <c r="F5468" i="73" l="1"/>
  <c r="D5469" i="73"/>
  <c r="C5470" i="73"/>
  <c r="E5469" i="73"/>
  <c r="G5446" i="73"/>
  <c r="H5446" i="73" s="1"/>
  <c r="I5446" i="73"/>
  <c r="A5447" i="73"/>
  <c r="B5448" i="73"/>
  <c r="F5469" i="73" l="1"/>
  <c r="D5470" i="73"/>
  <c r="G5447" i="73"/>
  <c r="H5447" i="73" s="1"/>
  <c r="I5447" i="73"/>
  <c r="C5471" i="73"/>
  <c r="E5470" i="73"/>
  <c r="A5448" i="73"/>
  <c r="B5449" i="73"/>
  <c r="F5470" i="73" l="1"/>
  <c r="D5471" i="73"/>
  <c r="G5448" i="73"/>
  <c r="H5448" i="73" s="1"/>
  <c r="I5448" i="73"/>
  <c r="C5472" i="73"/>
  <c r="E5471" i="73"/>
  <c r="A5449" i="73"/>
  <c r="B5450" i="73"/>
  <c r="F5471" i="73" l="1"/>
  <c r="D5472" i="73"/>
  <c r="G5449" i="73"/>
  <c r="H5449" i="73" s="1"/>
  <c r="I5449" i="73"/>
  <c r="C5473" i="73"/>
  <c r="E5472" i="73"/>
  <c r="A5450" i="73"/>
  <c r="B5451" i="73"/>
  <c r="F5472" i="73" l="1"/>
  <c r="D5473" i="73"/>
  <c r="G5450" i="73"/>
  <c r="H5450" i="73" s="1"/>
  <c r="I5450" i="73"/>
  <c r="C5474" i="73"/>
  <c r="E5473" i="73"/>
  <c r="A5451" i="73"/>
  <c r="B5452" i="73"/>
  <c r="F5473" i="73" l="1"/>
  <c r="D5474" i="73"/>
  <c r="G5451" i="73"/>
  <c r="H5451" i="73" s="1"/>
  <c r="I5451" i="73"/>
  <c r="C5475" i="73"/>
  <c r="E5474" i="73"/>
  <c r="A5452" i="73"/>
  <c r="B5453" i="73"/>
  <c r="F5474" i="73" l="1"/>
  <c r="D5475" i="73"/>
  <c r="G5452" i="73"/>
  <c r="H5452" i="73" s="1"/>
  <c r="I5452" i="73"/>
  <c r="C5476" i="73"/>
  <c r="E5475" i="73"/>
  <c r="A5453" i="73"/>
  <c r="B5454" i="73"/>
  <c r="F5475" i="73" l="1"/>
  <c r="D5476" i="73"/>
  <c r="G5453" i="73"/>
  <c r="H5453" i="73" s="1"/>
  <c r="I5453" i="73"/>
  <c r="C5477" i="73"/>
  <c r="E5476" i="73"/>
  <c r="A5454" i="73"/>
  <c r="B5455" i="73"/>
  <c r="F5476" i="73" l="1"/>
  <c r="D5477" i="73"/>
  <c r="G5454" i="73"/>
  <c r="H5454" i="73" s="1"/>
  <c r="I5454" i="73"/>
  <c r="C5478" i="73"/>
  <c r="E5477" i="73"/>
  <c r="A5455" i="73"/>
  <c r="B5456" i="73"/>
  <c r="F5477" i="73" l="1"/>
  <c r="D5478" i="73"/>
  <c r="G5455" i="73"/>
  <c r="H5455" i="73" s="1"/>
  <c r="I5455" i="73"/>
  <c r="C5479" i="73"/>
  <c r="E5478" i="73"/>
  <c r="A5456" i="73"/>
  <c r="B5457" i="73"/>
  <c r="F5478" i="73" l="1"/>
  <c r="D5479" i="73"/>
  <c r="C5480" i="73"/>
  <c r="E5479" i="73"/>
  <c r="G5456" i="73"/>
  <c r="H5456" i="73" s="1"/>
  <c r="I5456" i="73"/>
  <c r="A5457" i="73"/>
  <c r="B5458" i="73"/>
  <c r="F5479" i="73" l="1"/>
  <c r="D5480" i="73"/>
  <c r="A5458" i="73"/>
  <c r="B5459" i="73"/>
  <c r="G5457" i="73"/>
  <c r="H5457" i="73" s="1"/>
  <c r="I5457" i="73"/>
  <c r="C5481" i="73"/>
  <c r="E5480" i="73"/>
  <c r="F5480" i="73" l="1"/>
  <c r="D5481" i="73"/>
  <c r="C5482" i="73"/>
  <c r="E5481" i="73"/>
  <c r="A5459" i="73"/>
  <c r="B5460" i="73"/>
  <c r="G5458" i="73"/>
  <c r="H5458" i="73" s="1"/>
  <c r="I5458" i="73"/>
  <c r="F5481" i="73" l="1"/>
  <c r="D5482" i="73"/>
  <c r="G5459" i="73"/>
  <c r="H5459" i="73" s="1"/>
  <c r="I5459" i="73"/>
  <c r="C5483" i="73"/>
  <c r="E5482" i="73"/>
  <c r="A5460" i="73"/>
  <c r="B5461" i="73"/>
  <c r="F5482" i="73" l="1"/>
  <c r="D5483" i="73"/>
  <c r="G5460" i="73"/>
  <c r="H5460" i="73" s="1"/>
  <c r="I5460" i="73"/>
  <c r="C5484" i="73"/>
  <c r="E5483" i="73"/>
  <c r="A5461" i="73"/>
  <c r="B5462" i="73"/>
  <c r="F5483" i="73" l="1"/>
  <c r="D5484" i="73"/>
  <c r="G5461" i="73"/>
  <c r="H5461" i="73" s="1"/>
  <c r="I5461" i="73"/>
  <c r="C5485" i="73"/>
  <c r="E5484" i="73"/>
  <c r="A5462" i="73"/>
  <c r="B5463" i="73"/>
  <c r="F5484" i="73" l="1"/>
  <c r="D5485" i="73"/>
  <c r="G5462" i="73"/>
  <c r="H5462" i="73" s="1"/>
  <c r="I5462" i="73"/>
  <c r="C5486" i="73"/>
  <c r="E5485" i="73"/>
  <c r="A5463" i="73"/>
  <c r="B5464" i="73"/>
  <c r="F5485" i="73" l="1"/>
  <c r="D5486" i="73"/>
  <c r="G5463" i="73"/>
  <c r="H5463" i="73" s="1"/>
  <c r="I5463" i="73"/>
  <c r="C5487" i="73"/>
  <c r="E5486" i="73"/>
  <c r="A5464" i="73"/>
  <c r="B5465" i="73"/>
  <c r="F5486" i="73" l="1"/>
  <c r="D5487" i="73"/>
  <c r="C5488" i="73"/>
  <c r="E5487" i="73"/>
  <c r="G5464" i="73"/>
  <c r="H5464" i="73" s="1"/>
  <c r="I5464" i="73"/>
  <c r="A5465" i="73"/>
  <c r="B5466" i="73"/>
  <c r="F5487" i="73" l="1"/>
  <c r="D5488" i="73"/>
  <c r="A5466" i="73"/>
  <c r="B5467" i="73"/>
  <c r="G5465" i="73"/>
  <c r="H5465" i="73" s="1"/>
  <c r="I5465" i="73"/>
  <c r="C5489" i="73"/>
  <c r="E5488" i="73"/>
  <c r="F5488" i="73" l="1"/>
  <c r="D5489" i="73"/>
  <c r="C5490" i="73"/>
  <c r="E5489" i="73"/>
  <c r="A5467" i="73"/>
  <c r="B5468" i="73"/>
  <c r="G5466" i="73"/>
  <c r="H5466" i="73" s="1"/>
  <c r="I5466" i="73"/>
  <c r="F5489" i="73" l="1"/>
  <c r="D5490" i="73"/>
  <c r="G5467" i="73"/>
  <c r="H5467" i="73" s="1"/>
  <c r="I5467" i="73"/>
  <c r="C5491" i="73"/>
  <c r="E5490" i="73"/>
  <c r="A5468" i="73"/>
  <c r="B5469" i="73"/>
  <c r="F5490" i="73" l="1"/>
  <c r="D5491" i="73"/>
  <c r="G5468" i="73"/>
  <c r="H5468" i="73" s="1"/>
  <c r="I5468" i="73"/>
  <c r="C5492" i="73"/>
  <c r="E5491" i="73"/>
  <c r="A5469" i="73"/>
  <c r="B5470" i="73"/>
  <c r="F5491" i="73" l="1"/>
  <c r="D5492" i="73"/>
  <c r="C5493" i="73"/>
  <c r="E5492" i="73"/>
  <c r="G5469" i="73"/>
  <c r="H5469" i="73" s="1"/>
  <c r="I5469" i="73"/>
  <c r="A5470" i="73"/>
  <c r="B5471" i="73"/>
  <c r="F5492" i="73" l="1"/>
  <c r="D5493" i="73"/>
  <c r="G5470" i="73"/>
  <c r="H5470" i="73" s="1"/>
  <c r="I5470" i="73"/>
  <c r="C5494" i="73"/>
  <c r="E5493" i="73"/>
  <c r="A5471" i="73"/>
  <c r="B5472" i="73"/>
  <c r="F5493" i="73" l="1"/>
  <c r="D5494" i="73"/>
  <c r="G5471" i="73"/>
  <c r="H5471" i="73" s="1"/>
  <c r="I5471" i="73"/>
  <c r="C5495" i="73"/>
  <c r="E5494" i="73"/>
  <c r="A5472" i="73"/>
  <c r="B5473" i="73"/>
  <c r="F5494" i="73" l="1"/>
  <c r="D5495" i="73"/>
  <c r="C5496" i="73"/>
  <c r="E5495" i="73"/>
  <c r="G5472" i="73"/>
  <c r="H5472" i="73" s="1"/>
  <c r="I5472" i="73"/>
  <c r="A5473" i="73"/>
  <c r="B5474" i="73"/>
  <c r="F5495" i="73" l="1"/>
  <c r="D5496" i="73"/>
  <c r="A5474" i="73"/>
  <c r="B5475" i="73"/>
  <c r="G5473" i="73"/>
  <c r="H5473" i="73" s="1"/>
  <c r="I5473" i="73"/>
  <c r="C5497" i="73"/>
  <c r="E5496" i="73"/>
  <c r="F5496" i="73" l="1"/>
  <c r="D5497" i="73"/>
  <c r="C5498" i="73"/>
  <c r="E5497" i="73"/>
  <c r="A5475" i="73"/>
  <c r="B5476" i="73"/>
  <c r="G5474" i="73"/>
  <c r="H5474" i="73" s="1"/>
  <c r="I5474" i="73"/>
  <c r="F5497" i="73" l="1"/>
  <c r="D5498" i="73"/>
  <c r="G5475" i="73"/>
  <c r="H5475" i="73" s="1"/>
  <c r="I5475" i="73"/>
  <c r="C5499" i="73"/>
  <c r="E5498" i="73"/>
  <c r="A5476" i="73"/>
  <c r="B5477" i="73"/>
  <c r="F5498" i="73" l="1"/>
  <c r="D5499" i="73"/>
  <c r="G5476" i="73"/>
  <c r="H5476" i="73" s="1"/>
  <c r="I5476" i="73"/>
  <c r="C5500" i="73"/>
  <c r="E5499" i="73"/>
  <c r="A5477" i="73"/>
  <c r="B5478" i="73"/>
  <c r="F5499" i="73" l="1"/>
  <c r="D5500" i="73"/>
  <c r="G5477" i="73"/>
  <c r="H5477" i="73" s="1"/>
  <c r="I5477" i="73"/>
  <c r="C5501" i="73"/>
  <c r="E5500" i="73"/>
  <c r="A5478" i="73"/>
  <c r="B5479" i="73"/>
  <c r="F5500" i="73" l="1"/>
  <c r="D5501" i="73"/>
  <c r="G5478" i="73"/>
  <c r="H5478" i="73" s="1"/>
  <c r="I5478" i="73"/>
  <c r="C5502" i="73"/>
  <c r="E5501" i="73"/>
  <c r="A5479" i="73"/>
  <c r="B5480" i="73"/>
  <c r="F5501" i="73" l="1"/>
  <c r="D5502" i="73"/>
  <c r="G5479" i="73"/>
  <c r="H5479" i="73" s="1"/>
  <c r="I5479" i="73"/>
  <c r="C5503" i="73"/>
  <c r="E5502" i="73"/>
  <c r="A5480" i="73"/>
  <c r="B5481" i="73"/>
  <c r="F5502" i="73" l="1"/>
  <c r="D5503" i="73"/>
  <c r="C5504" i="73"/>
  <c r="E5503" i="73"/>
  <c r="G5480" i="73"/>
  <c r="H5480" i="73" s="1"/>
  <c r="I5480" i="73"/>
  <c r="A5481" i="73"/>
  <c r="B5482" i="73"/>
  <c r="F5503" i="73" l="1"/>
  <c r="D5504" i="73"/>
  <c r="G5481" i="73"/>
  <c r="H5481" i="73" s="1"/>
  <c r="I5481" i="73"/>
  <c r="C5505" i="73"/>
  <c r="E5504" i="73"/>
  <c r="A5482" i="73"/>
  <c r="B5483" i="73"/>
  <c r="F5504" i="73" l="1"/>
  <c r="D5505" i="73"/>
  <c r="G5482" i="73"/>
  <c r="H5482" i="73" s="1"/>
  <c r="I5482" i="73"/>
  <c r="C5506" i="73"/>
  <c r="E5505" i="73"/>
  <c r="A5483" i="73"/>
  <c r="B5484" i="73"/>
  <c r="F5505" i="73" l="1"/>
  <c r="D5506" i="73"/>
  <c r="C5507" i="73"/>
  <c r="E5506" i="73"/>
  <c r="G5483" i="73"/>
  <c r="H5483" i="73" s="1"/>
  <c r="I5483" i="73"/>
  <c r="A5484" i="73"/>
  <c r="B5485" i="73"/>
  <c r="F5506" i="73" l="1"/>
  <c r="D5507" i="73"/>
  <c r="A5485" i="73"/>
  <c r="B5486" i="73"/>
  <c r="G5484" i="73"/>
  <c r="H5484" i="73" s="1"/>
  <c r="I5484" i="73"/>
  <c r="C5508" i="73"/>
  <c r="E5507" i="73"/>
  <c r="F5507" i="73" l="1"/>
  <c r="D5508" i="73"/>
  <c r="C5509" i="73"/>
  <c r="E5508" i="73"/>
  <c r="A5486" i="73"/>
  <c r="B5487" i="73"/>
  <c r="G5485" i="73"/>
  <c r="H5485" i="73" s="1"/>
  <c r="I5485" i="73"/>
  <c r="F5508" i="73" l="1"/>
  <c r="D5509" i="73"/>
  <c r="G5486" i="73"/>
  <c r="H5486" i="73" s="1"/>
  <c r="I5486" i="73"/>
  <c r="C5510" i="73"/>
  <c r="E5509" i="73"/>
  <c r="A5487" i="73"/>
  <c r="B5488" i="73"/>
  <c r="F5509" i="73" l="1"/>
  <c r="D5510" i="73"/>
  <c r="G5487" i="73"/>
  <c r="H5487" i="73" s="1"/>
  <c r="I5487" i="73"/>
  <c r="C5511" i="73"/>
  <c r="E5510" i="73"/>
  <c r="A5488" i="73"/>
  <c r="B5489" i="73"/>
  <c r="F5510" i="73" l="1"/>
  <c r="D5511" i="73"/>
  <c r="G5488" i="73"/>
  <c r="H5488" i="73" s="1"/>
  <c r="I5488" i="73"/>
  <c r="C5512" i="73"/>
  <c r="E5511" i="73"/>
  <c r="A5489" i="73"/>
  <c r="B5490" i="73"/>
  <c r="F5511" i="73" l="1"/>
  <c r="D5512" i="73"/>
  <c r="G5489" i="73"/>
  <c r="H5489" i="73" s="1"/>
  <c r="I5489" i="73"/>
  <c r="C5513" i="73"/>
  <c r="E5512" i="73"/>
  <c r="A5490" i="73"/>
  <c r="B5491" i="73"/>
  <c r="F5512" i="73" l="1"/>
  <c r="D5513" i="73"/>
  <c r="G5490" i="73"/>
  <c r="H5490" i="73" s="1"/>
  <c r="I5490" i="73"/>
  <c r="C5514" i="73"/>
  <c r="E5513" i="73"/>
  <c r="A5491" i="73"/>
  <c r="B5492" i="73"/>
  <c r="F5513" i="73" l="1"/>
  <c r="D5514" i="73"/>
  <c r="G5491" i="73"/>
  <c r="H5491" i="73" s="1"/>
  <c r="I5491" i="73"/>
  <c r="C5515" i="73"/>
  <c r="E5514" i="73"/>
  <c r="A5492" i="73"/>
  <c r="B5493" i="73"/>
  <c r="F5514" i="73" l="1"/>
  <c r="D5515" i="73"/>
  <c r="G5492" i="73"/>
  <c r="H5492" i="73" s="1"/>
  <c r="I5492" i="73"/>
  <c r="C5516" i="73"/>
  <c r="E5515" i="73"/>
  <c r="A5493" i="73"/>
  <c r="B5494" i="73"/>
  <c r="F5515" i="73" l="1"/>
  <c r="D5516" i="73"/>
  <c r="G5493" i="73"/>
  <c r="H5493" i="73" s="1"/>
  <c r="I5493" i="73"/>
  <c r="C5517" i="73"/>
  <c r="E5516" i="73"/>
  <c r="A5494" i="73"/>
  <c r="B5495" i="73"/>
  <c r="F5516" i="73" l="1"/>
  <c r="D5517" i="73"/>
  <c r="C5518" i="73"/>
  <c r="E5517" i="73"/>
  <c r="G5494" i="73"/>
  <c r="H5494" i="73" s="1"/>
  <c r="I5494" i="73"/>
  <c r="A5495" i="73"/>
  <c r="B5496" i="73"/>
  <c r="F5517" i="73" l="1"/>
  <c r="D5518" i="73"/>
  <c r="G5495" i="73"/>
  <c r="H5495" i="73" s="1"/>
  <c r="I5495" i="73"/>
  <c r="C5519" i="73"/>
  <c r="E5518" i="73"/>
  <c r="A5496" i="73"/>
  <c r="B5497" i="73"/>
  <c r="F5518" i="73" l="1"/>
  <c r="D5519" i="73"/>
  <c r="G5496" i="73"/>
  <c r="H5496" i="73" s="1"/>
  <c r="I5496" i="73"/>
  <c r="C5520" i="73"/>
  <c r="E5519" i="73"/>
  <c r="A5497" i="73"/>
  <c r="B5498" i="73"/>
  <c r="F5519" i="73" l="1"/>
  <c r="D5520" i="73"/>
  <c r="C5521" i="73"/>
  <c r="E5520" i="73"/>
  <c r="A5498" i="73"/>
  <c r="B5499" i="73"/>
  <c r="G5497" i="73"/>
  <c r="H5497" i="73" s="1"/>
  <c r="I5497" i="73"/>
  <c r="F5520" i="73" l="1"/>
  <c r="D5521" i="73"/>
  <c r="G5498" i="73"/>
  <c r="H5498" i="73" s="1"/>
  <c r="I5498" i="73"/>
  <c r="C5522" i="73"/>
  <c r="E5521" i="73"/>
  <c r="A5499" i="73"/>
  <c r="B5500" i="73"/>
  <c r="F5521" i="73" l="1"/>
  <c r="D5522" i="73"/>
  <c r="G5499" i="73"/>
  <c r="H5499" i="73" s="1"/>
  <c r="I5499" i="73"/>
  <c r="C5523" i="73"/>
  <c r="E5522" i="73"/>
  <c r="A5500" i="73"/>
  <c r="B5501" i="73"/>
  <c r="F5522" i="73" l="1"/>
  <c r="D5523" i="73"/>
  <c r="G5500" i="73"/>
  <c r="H5500" i="73" s="1"/>
  <c r="I5500" i="73"/>
  <c r="C5524" i="73"/>
  <c r="E5523" i="73"/>
  <c r="A5501" i="73"/>
  <c r="B5502" i="73"/>
  <c r="F5523" i="73" l="1"/>
  <c r="D5524" i="73"/>
  <c r="C5525" i="73"/>
  <c r="E5524" i="73"/>
  <c r="G5501" i="73"/>
  <c r="H5501" i="73" s="1"/>
  <c r="I5501" i="73"/>
  <c r="A5502" i="73"/>
  <c r="B5503" i="73"/>
  <c r="F5524" i="73" l="1"/>
  <c r="D5525" i="73"/>
  <c r="G5502" i="73"/>
  <c r="H5502" i="73" s="1"/>
  <c r="I5502" i="73"/>
  <c r="C5526" i="73"/>
  <c r="E5525" i="73"/>
  <c r="A5503" i="73"/>
  <c r="B5504" i="73"/>
  <c r="F5525" i="73" l="1"/>
  <c r="D5526" i="73"/>
  <c r="G5503" i="73"/>
  <c r="H5503" i="73" s="1"/>
  <c r="I5503" i="73"/>
  <c r="C5527" i="73"/>
  <c r="E5526" i="73"/>
  <c r="A5504" i="73"/>
  <c r="B5505" i="73"/>
  <c r="F5526" i="73" l="1"/>
  <c r="D5527" i="73"/>
  <c r="G5504" i="73"/>
  <c r="H5504" i="73" s="1"/>
  <c r="I5504" i="73"/>
  <c r="C5528" i="73"/>
  <c r="E5527" i="73"/>
  <c r="A5505" i="73"/>
  <c r="B5506" i="73"/>
  <c r="F5527" i="73" l="1"/>
  <c r="D5528" i="73"/>
  <c r="G5505" i="73"/>
  <c r="H5505" i="73" s="1"/>
  <c r="I5505" i="73"/>
  <c r="C5529" i="73"/>
  <c r="E5528" i="73"/>
  <c r="A5506" i="73"/>
  <c r="B5507" i="73"/>
  <c r="F5528" i="73" l="1"/>
  <c r="D5529" i="73"/>
  <c r="G5506" i="73"/>
  <c r="H5506" i="73" s="1"/>
  <c r="I5506" i="73"/>
  <c r="C5530" i="73"/>
  <c r="E5529" i="73"/>
  <c r="A5507" i="73"/>
  <c r="B5508" i="73"/>
  <c r="F5529" i="73" l="1"/>
  <c r="D5530" i="73"/>
  <c r="G5507" i="73"/>
  <c r="H5507" i="73" s="1"/>
  <c r="I5507" i="73"/>
  <c r="C5531" i="73"/>
  <c r="E5530" i="73"/>
  <c r="A5508" i="73"/>
  <c r="B5509" i="73"/>
  <c r="F5530" i="73" l="1"/>
  <c r="D5531" i="73"/>
  <c r="G5508" i="73"/>
  <c r="H5508" i="73" s="1"/>
  <c r="I5508" i="73"/>
  <c r="C5532" i="73"/>
  <c r="E5531" i="73"/>
  <c r="A5509" i="73"/>
  <c r="B5510" i="73"/>
  <c r="F5531" i="73" l="1"/>
  <c r="D5532" i="73"/>
  <c r="C5533" i="73"/>
  <c r="E5532" i="73"/>
  <c r="G5509" i="73"/>
  <c r="H5509" i="73" s="1"/>
  <c r="I5509" i="73"/>
  <c r="A5510" i="73"/>
  <c r="B5511" i="73"/>
  <c r="F5532" i="73" l="1"/>
  <c r="D5533" i="73"/>
  <c r="G5510" i="73"/>
  <c r="H5510" i="73" s="1"/>
  <c r="I5510" i="73"/>
  <c r="C5534" i="73"/>
  <c r="E5533" i="73"/>
  <c r="A5511" i="73"/>
  <c r="B5512" i="73"/>
  <c r="F5533" i="73" l="1"/>
  <c r="D5534" i="73"/>
  <c r="G5511" i="73"/>
  <c r="H5511" i="73" s="1"/>
  <c r="I5511" i="73"/>
  <c r="C5535" i="73"/>
  <c r="E5534" i="73"/>
  <c r="A5512" i="73"/>
  <c r="B5513" i="73"/>
  <c r="F5534" i="73" l="1"/>
  <c r="D5535" i="73"/>
  <c r="C5536" i="73"/>
  <c r="E5535" i="73"/>
  <c r="G5512" i="73"/>
  <c r="H5512" i="73" s="1"/>
  <c r="I5512" i="73"/>
  <c r="A5513" i="73"/>
  <c r="B5514" i="73"/>
  <c r="F5535" i="73" l="1"/>
  <c r="D5536" i="73"/>
  <c r="A5514" i="73"/>
  <c r="B5515" i="73"/>
  <c r="G5513" i="73"/>
  <c r="H5513" i="73" s="1"/>
  <c r="I5513" i="73"/>
  <c r="C5537" i="73"/>
  <c r="E5536" i="73"/>
  <c r="F5536" i="73" l="1"/>
  <c r="D5537" i="73"/>
  <c r="C5538" i="73"/>
  <c r="E5537" i="73"/>
  <c r="A5515" i="73"/>
  <c r="B5516" i="73"/>
  <c r="G5514" i="73"/>
  <c r="H5514" i="73" s="1"/>
  <c r="I5514" i="73"/>
  <c r="F5537" i="73" l="1"/>
  <c r="D5538" i="73"/>
  <c r="G5515" i="73"/>
  <c r="H5515" i="73" s="1"/>
  <c r="I5515" i="73"/>
  <c r="C5539" i="73"/>
  <c r="E5538" i="73"/>
  <c r="A5516" i="73"/>
  <c r="B5517" i="73"/>
  <c r="F5538" i="73" l="1"/>
  <c r="D5539" i="73"/>
  <c r="C5540" i="73"/>
  <c r="E5539" i="73"/>
  <c r="G5516" i="73"/>
  <c r="H5516" i="73" s="1"/>
  <c r="I5516" i="73"/>
  <c r="A5517" i="73"/>
  <c r="B5518" i="73"/>
  <c r="F5539" i="73" l="1"/>
  <c r="D5540" i="73"/>
  <c r="G5517" i="73"/>
  <c r="H5517" i="73" s="1"/>
  <c r="I5517" i="73"/>
  <c r="C5541" i="73"/>
  <c r="E5540" i="73"/>
  <c r="A5518" i="73"/>
  <c r="B5519" i="73"/>
  <c r="F5540" i="73" l="1"/>
  <c r="D5541" i="73"/>
  <c r="G5518" i="73"/>
  <c r="H5518" i="73" s="1"/>
  <c r="I5518" i="73"/>
  <c r="C5542" i="73"/>
  <c r="E5541" i="73"/>
  <c r="A5519" i="73"/>
  <c r="B5520" i="73"/>
  <c r="F5541" i="73" l="1"/>
  <c r="D5542" i="73"/>
  <c r="C5543" i="73"/>
  <c r="E5542" i="73"/>
  <c r="G5519" i="73"/>
  <c r="H5519" i="73" s="1"/>
  <c r="I5519" i="73"/>
  <c r="A5520" i="73"/>
  <c r="B5521" i="73"/>
  <c r="F5542" i="73" l="1"/>
  <c r="D5543" i="73"/>
  <c r="A5521" i="73"/>
  <c r="B5522" i="73"/>
  <c r="G5520" i="73"/>
  <c r="H5520" i="73" s="1"/>
  <c r="I5520" i="73"/>
  <c r="C5544" i="73"/>
  <c r="E5543" i="73"/>
  <c r="F5543" i="73" l="1"/>
  <c r="D5544" i="73"/>
  <c r="C5545" i="73"/>
  <c r="E5544" i="73"/>
  <c r="A5522" i="73"/>
  <c r="B5523" i="73"/>
  <c r="G5521" i="73"/>
  <c r="H5521" i="73" s="1"/>
  <c r="I5521" i="73"/>
  <c r="F5544" i="73" l="1"/>
  <c r="D5545" i="73"/>
  <c r="G5522" i="73"/>
  <c r="H5522" i="73" s="1"/>
  <c r="I5522" i="73"/>
  <c r="C5546" i="73"/>
  <c r="E5545" i="73"/>
  <c r="A5523" i="73"/>
  <c r="B5524" i="73"/>
  <c r="F5545" i="73" l="1"/>
  <c r="D5546" i="73"/>
  <c r="C5547" i="73"/>
  <c r="E5546" i="73"/>
  <c r="G5523" i="73"/>
  <c r="H5523" i="73" s="1"/>
  <c r="I5523" i="73"/>
  <c r="A5524" i="73"/>
  <c r="B5525" i="73"/>
  <c r="F5546" i="73" l="1"/>
  <c r="D5547" i="73"/>
  <c r="A5525" i="73"/>
  <c r="B5526" i="73"/>
  <c r="G5524" i="73"/>
  <c r="H5524" i="73" s="1"/>
  <c r="I5524" i="73"/>
  <c r="C5548" i="73"/>
  <c r="E5547" i="73"/>
  <c r="F5547" i="73" l="1"/>
  <c r="D5548" i="73"/>
  <c r="C5549" i="73"/>
  <c r="E5548" i="73"/>
  <c r="A5526" i="73"/>
  <c r="B5527" i="73"/>
  <c r="G5525" i="73"/>
  <c r="H5525" i="73" s="1"/>
  <c r="I5525" i="73"/>
  <c r="F5548" i="73" l="1"/>
  <c r="D5549" i="73"/>
  <c r="G5526" i="73"/>
  <c r="H5526" i="73" s="1"/>
  <c r="I5526" i="73"/>
  <c r="C5550" i="73"/>
  <c r="E5549" i="73"/>
  <c r="A5527" i="73"/>
  <c r="B5528" i="73"/>
  <c r="F5549" i="73" l="1"/>
  <c r="D5550" i="73"/>
  <c r="G5527" i="73"/>
  <c r="H5527" i="73" s="1"/>
  <c r="I5527" i="73"/>
  <c r="C5551" i="73"/>
  <c r="E5550" i="73"/>
  <c r="A5528" i="73"/>
  <c r="B5529" i="73"/>
  <c r="F5550" i="73" l="1"/>
  <c r="D5551" i="73"/>
  <c r="C5552" i="73"/>
  <c r="E5551" i="73"/>
  <c r="G5528" i="73"/>
  <c r="H5528" i="73" s="1"/>
  <c r="I5528" i="73"/>
  <c r="A5529" i="73"/>
  <c r="B5530" i="73"/>
  <c r="F5551" i="73" l="1"/>
  <c r="D5552" i="73"/>
  <c r="G5529" i="73"/>
  <c r="H5529" i="73" s="1"/>
  <c r="I5529" i="73"/>
  <c r="C5553" i="73"/>
  <c r="E5552" i="73"/>
  <c r="A5530" i="73"/>
  <c r="B5531" i="73"/>
  <c r="F5552" i="73" l="1"/>
  <c r="D5553" i="73"/>
  <c r="G5530" i="73"/>
  <c r="H5530" i="73" s="1"/>
  <c r="I5530" i="73"/>
  <c r="C5554" i="73"/>
  <c r="E5553" i="73"/>
  <c r="A5531" i="73"/>
  <c r="B5532" i="73"/>
  <c r="F5553" i="73" l="1"/>
  <c r="D5554" i="73"/>
  <c r="G5531" i="73"/>
  <c r="H5531" i="73" s="1"/>
  <c r="I5531" i="73"/>
  <c r="C5555" i="73"/>
  <c r="E5554" i="73"/>
  <c r="A5532" i="73"/>
  <c r="B5533" i="73"/>
  <c r="F5554" i="73" l="1"/>
  <c r="D5555" i="73"/>
  <c r="C5556" i="73"/>
  <c r="E5555" i="73"/>
  <c r="G5532" i="73"/>
  <c r="H5532" i="73" s="1"/>
  <c r="I5532" i="73"/>
  <c r="A5533" i="73"/>
  <c r="B5534" i="73"/>
  <c r="F5555" i="73" l="1"/>
  <c r="D5556" i="73"/>
  <c r="G5533" i="73"/>
  <c r="H5533" i="73" s="1"/>
  <c r="I5533" i="73"/>
  <c r="C5557" i="73"/>
  <c r="E5556" i="73"/>
  <c r="A5534" i="73"/>
  <c r="B5535" i="73"/>
  <c r="F5556" i="73" l="1"/>
  <c r="D5557" i="73"/>
  <c r="G5534" i="73"/>
  <c r="H5534" i="73" s="1"/>
  <c r="I5534" i="73"/>
  <c r="C5558" i="73"/>
  <c r="E5557" i="73"/>
  <c r="A5535" i="73"/>
  <c r="B5536" i="73"/>
  <c r="F5557" i="73" l="1"/>
  <c r="D5558" i="73"/>
  <c r="C5559" i="73"/>
  <c r="E5558" i="73"/>
  <c r="G5535" i="73"/>
  <c r="H5535" i="73" s="1"/>
  <c r="I5535" i="73"/>
  <c r="A5536" i="73"/>
  <c r="B5537" i="73"/>
  <c r="F5558" i="73" l="1"/>
  <c r="D5559" i="73"/>
  <c r="G5536" i="73"/>
  <c r="H5536" i="73" s="1"/>
  <c r="I5536" i="73"/>
  <c r="C5560" i="73"/>
  <c r="E5559" i="73"/>
  <c r="A5537" i="73"/>
  <c r="B5538" i="73"/>
  <c r="F5559" i="73" l="1"/>
  <c r="D5560" i="73"/>
  <c r="G5537" i="73"/>
  <c r="H5537" i="73" s="1"/>
  <c r="I5537" i="73"/>
  <c r="C5561" i="73"/>
  <c r="E5560" i="73"/>
  <c r="A5538" i="73"/>
  <c r="B5539" i="73"/>
  <c r="F5560" i="73" l="1"/>
  <c r="D5561" i="73"/>
  <c r="C5562" i="73"/>
  <c r="E5561" i="73"/>
  <c r="G5538" i="73"/>
  <c r="H5538" i="73" s="1"/>
  <c r="I5538" i="73"/>
  <c r="A5539" i="73"/>
  <c r="B5540" i="73"/>
  <c r="F5561" i="73" l="1"/>
  <c r="D5562" i="73"/>
  <c r="G5539" i="73"/>
  <c r="H5539" i="73" s="1"/>
  <c r="I5539" i="73"/>
  <c r="C5563" i="73"/>
  <c r="E5562" i="73"/>
  <c r="A5540" i="73"/>
  <c r="B5541" i="73"/>
  <c r="F5562" i="73" l="1"/>
  <c r="D5563" i="73"/>
  <c r="G5540" i="73"/>
  <c r="H5540" i="73" s="1"/>
  <c r="I5540" i="73"/>
  <c r="C5564" i="73"/>
  <c r="E5563" i="73"/>
  <c r="A5541" i="73"/>
  <c r="B5542" i="73"/>
  <c r="F5563" i="73" l="1"/>
  <c r="D5564" i="73"/>
  <c r="C5565" i="73"/>
  <c r="E5564" i="73"/>
  <c r="G5541" i="73"/>
  <c r="H5541" i="73" s="1"/>
  <c r="I5541" i="73"/>
  <c r="A5542" i="73"/>
  <c r="B5543" i="73"/>
  <c r="F5564" i="73" l="1"/>
  <c r="D5565" i="73"/>
  <c r="G5542" i="73"/>
  <c r="H5542" i="73" s="1"/>
  <c r="I5542" i="73"/>
  <c r="C5566" i="73"/>
  <c r="E5565" i="73"/>
  <c r="A5543" i="73"/>
  <c r="B5544" i="73"/>
  <c r="F5565" i="73" l="1"/>
  <c r="D5566" i="73"/>
  <c r="C5567" i="73"/>
  <c r="E5566" i="73"/>
  <c r="G5543" i="73"/>
  <c r="H5543" i="73" s="1"/>
  <c r="I5543" i="73"/>
  <c r="A5544" i="73"/>
  <c r="B5545" i="73"/>
  <c r="F5566" i="73" l="1"/>
  <c r="D5567" i="73"/>
  <c r="A5545" i="73"/>
  <c r="B5546" i="73"/>
  <c r="G5544" i="73"/>
  <c r="H5544" i="73" s="1"/>
  <c r="I5544" i="73"/>
  <c r="C5568" i="73"/>
  <c r="E5567" i="73"/>
  <c r="F5567" i="73" l="1"/>
  <c r="D5568" i="73"/>
  <c r="C5569" i="73"/>
  <c r="E5568" i="73"/>
  <c r="A5546" i="73"/>
  <c r="B5547" i="73"/>
  <c r="G5545" i="73"/>
  <c r="H5545" i="73" s="1"/>
  <c r="I5545" i="73"/>
  <c r="F5568" i="73" l="1"/>
  <c r="D5569" i="73"/>
  <c r="G5546" i="73"/>
  <c r="H5546" i="73" s="1"/>
  <c r="I5546" i="73"/>
  <c r="C5570" i="73"/>
  <c r="E5569" i="73"/>
  <c r="A5547" i="73"/>
  <c r="B5548" i="73"/>
  <c r="F5569" i="73" l="1"/>
  <c r="D5570" i="73"/>
  <c r="C5571" i="73"/>
  <c r="E5570" i="73"/>
  <c r="G5547" i="73"/>
  <c r="H5547" i="73" s="1"/>
  <c r="I5547" i="73"/>
  <c r="A5548" i="73"/>
  <c r="B5549" i="73"/>
  <c r="F5570" i="73" l="1"/>
  <c r="D5571" i="73"/>
  <c r="A5549" i="73"/>
  <c r="B5550" i="73"/>
  <c r="G5548" i="73"/>
  <c r="H5548" i="73" s="1"/>
  <c r="I5548" i="73"/>
  <c r="C5572" i="73"/>
  <c r="E5571" i="73"/>
  <c r="F5571" i="73" l="1"/>
  <c r="D5572" i="73"/>
  <c r="C5573" i="73"/>
  <c r="E5572" i="73"/>
  <c r="A5550" i="73"/>
  <c r="B5551" i="73"/>
  <c r="G5549" i="73"/>
  <c r="H5549" i="73" s="1"/>
  <c r="I5549" i="73"/>
  <c r="F5572" i="73" l="1"/>
  <c r="D5573" i="73"/>
  <c r="G5550" i="73"/>
  <c r="H5550" i="73" s="1"/>
  <c r="I5550" i="73"/>
  <c r="C5574" i="73"/>
  <c r="E5573" i="73"/>
  <c r="A5551" i="73"/>
  <c r="B5552" i="73"/>
  <c r="F5573" i="73" l="1"/>
  <c r="D5574" i="73"/>
  <c r="G5551" i="73"/>
  <c r="H5551" i="73" s="1"/>
  <c r="I5551" i="73"/>
  <c r="C5575" i="73"/>
  <c r="E5574" i="73"/>
  <c r="A5552" i="73"/>
  <c r="B5553" i="73"/>
  <c r="F5574" i="73" l="1"/>
  <c r="D5575" i="73"/>
  <c r="G5552" i="73"/>
  <c r="H5552" i="73" s="1"/>
  <c r="I5552" i="73"/>
  <c r="C5576" i="73"/>
  <c r="E5575" i="73"/>
  <c r="A5553" i="73"/>
  <c r="B5554" i="73"/>
  <c r="F5575" i="73" l="1"/>
  <c r="D5576" i="73"/>
  <c r="C5577" i="73"/>
  <c r="E5576" i="73"/>
  <c r="G5553" i="73"/>
  <c r="H5553" i="73" s="1"/>
  <c r="I5553" i="73"/>
  <c r="A5554" i="73"/>
  <c r="B5555" i="73"/>
  <c r="F5576" i="73" l="1"/>
  <c r="D5577" i="73"/>
  <c r="G5554" i="73"/>
  <c r="H5554" i="73" s="1"/>
  <c r="I5554" i="73"/>
  <c r="C5578" i="73"/>
  <c r="E5577" i="73"/>
  <c r="A5555" i="73"/>
  <c r="B5556" i="73"/>
  <c r="F5577" i="73" l="1"/>
  <c r="D5578" i="73"/>
  <c r="G5555" i="73"/>
  <c r="H5555" i="73" s="1"/>
  <c r="I5555" i="73"/>
  <c r="C5579" i="73"/>
  <c r="E5578" i="73"/>
  <c r="A5556" i="73"/>
  <c r="B5557" i="73"/>
  <c r="F5578" i="73" l="1"/>
  <c r="D5579" i="73"/>
  <c r="G5556" i="73"/>
  <c r="H5556" i="73" s="1"/>
  <c r="I5556" i="73"/>
  <c r="C5580" i="73"/>
  <c r="E5579" i="73"/>
  <c r="A5557" i="73"/>
  <c r="B5558" i="73"/>
  <c r="F5579" i="73" l="1"/>
  <c r="D5580" i="73"/>
  <c r="G5557" i="73"/>
  <c r="H5557" i="73" s="1"/>
  <c r="I5557" i="73"/>
  <c r="C5581" i="73"/>
  <c r="E5580" i="73"/>
  <c r="A5558" i="73"/>
  <c r="B5559" i="73"/>
  <c r="F5580" i="73" l="1"/>
  <c r="D5581" i="73"/>
  <c r="G5558" i="73"/>
  <c r="H5558" i="73" s="1"/>
  <c r="I5558" i="73"/>
  <c r="C5582" i="73"/>
  <c r="E5581" i="73"/>
  <c r="A5559" i="73"/>
  <c r="B5560" i="73"/>
  <c r="F5581" i="73" l="1"/>
  <c r="D5582" i="73"/>
  <c r="G5559" i="73"/>
  <c r="H5559" i="73" s="1"/>
  <c r="I5559" i="73"/>
  <c r="C5583" i="73"/>
  <c r="E5582" i="73"/>
  <c r="A5560" i="73"/>
  <c r="B5561" i="73"/>
  <c r="F5582" i="73" l="1"/>
  <c r="D5583" i="73"/>
  <c r="C5584" i="73"/>
  <c r="E5583" i="73"/>
  <c r="G5560" i="73"/>
  <c r="H5560" i="73" s="1"/>
  <c r="I5560" i="73"/>
  <c r="A5561" i="73"/>
  <c r="B5562" i="73"/>
  <c r="F5583" i="73" l="1"/>
  <c r="D5584" i="73"/>
  <c r="G5561" i="73"/>
  <c r="H5561" i="73" s="1"/>
  <c r="I5561" i="73"/>
  <c r="C5585" i="73"/>
  <c r="E5584" i="73"/>
  <c r="A5562" i="73"/>
  <c r="B5563" i="73"/>
  <c r="F5584" i="73" l="1"/>
  <c r="D5585" i="73"/>
  <c r="G5562" i="73"/>
  <c r="H5562" i="73" s="1"/>
  <c r="I5562" i="73"/>
  <c r="C5586" i="73"/>
  <c r="E5585" i="73"/>
  <c r="A5563" i="73"/>
  <c r="B5564" i="73"/>
  <c r="F5585" i="73" l="1"/>
  <c r="D5586" i="73"/>
  <c r="C5587" i="73"/>
  <c r="E5586" i="73"/>
  <c r="G5563" i="73"/>
  <c r="H5563" i="73" s="1"/>
  <c r="I5563" i="73"/>
  <c r="A5564" i="73"/>
  <c r="B5565" i="73"/>
  <c r="F5586" i="73" l="1"/>
  <c r="D5587" i="73"/>
  <c r="G5564" i="73"/>
  <c r="H5564" i="73" s="1"/>
  <c r="I5564" i="73"/>
  <c r="C5588" i="73"/>
  <c r="E5587" i="73"/>
  <c r="A5565" i="73"/>
  <c r="B5566" i="73"/>
  <c r="F5587" i="73" l="1"/>
  <c r="D5588" i="73"/>
  <c r="G5565" i="73"/>
  <c r="H5565" i="73" s="1"/>
  <c r="I5565" i="73"/>
  <c r="C5589" i="73"/>
  <c r="E5588" i="73"/>
  <c r="A5566" i="73"/>
  <c r="B5567" i="73"/>
  <c r="F5588" i="73" l="1"/>
  <c r="D5589" i="73"/>
  <c r="G5566" i="73"/>
  <c r="H5566" i="73" s="1"/>
  <c r="I5566" i="73"/>
  <c r="C5590" i="73"/>
  <c r="E5589" i="73"/>
  <c r="A5567" i="73"/>
  <c r="B5568" i="73"/>
  <c r="F5589" i="73" l="1"/>
  <c r="D5590" i="73"/>
  <c r="C5591" i="73"/>
  <c r="E5590" i="73"/>
  <c r="G5567" i="73"/>
  <c r="H5567" i="73" s="1"/>
  <c r="I5567" i="73"/>
  <c r="A5568" i="73"/>
  <c r="B5569" i="73"/>
  <c r="F5590" i="73" l="1"/>
  <c r="D5591" i="73"/>
  <c r="A5569" i="73"/>
  <c r="B5570" i="73"/>
  <c r="G5568" i="73"/>
  <c r="H5568" i="73" s="1"/>
  <c r="I5568" i="73"/>
  <c r="C5592" i="73"/>
  <c r="E5591" i="73"/>
  <c r="F5591" i="73" l="1"/>
  <c r="D5592" i="73"/>
  <c r="A5570" i="73"/>
  <c r="B5571" i="73"/>
  <c r="C5593" i="73"/>
  <c r="E5592" i="73"/>
  <c r="G5569" i="73"/>
  <c r="H5569" i="73" s="1"/>
  <c r="I5569" i="73"/>
  <c r="F5592" i="73" l="1"/>
  <c r="D5593" i="73"/>
  <c r="C5594" i="73"/>
  <c r="E5593" i="73"/>
  <c r="A5571" i="73"/>
  <c r="B5572" i="73"/>
  <c r="G5570" i="73"/>
  <c r="H5570" i="73" s="1"/>
  <c r="I5570" i="73"/>
  <c r="F5593" i="73" l="1"/>
  <c r="D5594" i="73"/>
  <c r="G5571" i="73"/>
  <c r="H5571" i="73" s="1"/>
  <c r="I5571" i="73"/>
  <c r="C5595" i="73"/>
  <c r="E5594" i="73"/>
  <c r="A5572" i="73"/>
  <c r="B5573" i="73"/>
  <c r="F5594" i="73" l="1"/>
  <c r="D5595" i="73"/>
  <c r="C5596" i="73"/>
  <c r="E5595" i="73"/>
  <c r="G5572" i="73"/>
  <c r="H5572" i="73" s="1"/>
  <c r="I5572" i="73"/>
  <c r="A5573" i="73"/>
  <c r="B5574" i="73"/>
  <c r="F5595" i="73" l="1"/>
  <c r="D5596" i="73"/>
  <c r="A5574" i="73"/>
  <c r="B5575" i="73"/>
  <c r="G5573" i="73"/>
  <c r="H5573" i="73" s="1"/>
  <c r="I5573" i="73"/>
  <c r="C5597" i="73"/>
  <c r="E5596" i="73"/>
  <c r="F5596" i="73" l="1"/>
  <c r="D5597" i="73"/>
  <c r="C5598" i="73"/>
  <c r="E5597" i="73"/>
  <c r="A5575" i="73"/>
  <c r="B5576" i="73"/>
  <c r="G5574" i="73"/>
  <c r="H5574" i="73" s="1"/>
  <c r="I5574" i="73"/>
  <c r="F5597" i="73" l="1"/>
  <c r="D5598" i="73"/>
  <c r="G5575" i="73"/>
  <c r="H5575" i="73" s="1"/>
  <c r="I5575" i="73"/>
  <c r="C5599" i="73"/>
  <c r="E5598" i="73"/>
  <c r="A5576" i="73"/>
  <c r="B5577" i="73"/>
  <c r="F5598" i="73" l="1"/>
  <c r="D5599" i="73"/>
  <c r="C5600" i="73"/>
  <c r="E5599" i="73"/>
  <c r="G5576" i="73"/>
  <c r="H5576" i="73" s="1"/>
  <c r="I5576" i="73"/>
  <c r="A5577" i="73"/>
  <c r="B5578" i="73"/>
  <c r="F5599" i="73" l="1"/>
  <c r="D5600" i="73"/>
  <c r="A5578" i="73"/>
  <c r="B5579" i="73"/>
  <c r="G5577" i="73"/>
  <c r="H5577" i="73" s="1"/>
  <c r="I5577" i="73"/>
  <c r="C5601" i="73"/>
  <c r="E5600" i="73"/>
  <c r="F5600" i="73" l="1"/>
  <c r="D5601" i="73"/>
  <c r="C5602" i="73"/>
  <c r="E5601" i="73"/>
  <c r="A5579" i="73"/>
  <c r="B5580" i="73"/>
  <c r="G5578" i="73"/>
  <c r="H5578" i="73" s="1"/>
  <c r="I5578" i="73"/>
  <c r="F5601" i="73" l="1"/>
  <c r="D5602" i="73"/>
  <c r="G5579" i="73"/>
  <c r="H5579" i="73" s="1"/>
  <c r="I5579" i="73"/>
  <c r="C5603" i="73"/>
  <c r="E5602" i="73"/>
  <c r="A5580" i="73"/>
  <c r="B5581" i="73"/>
  <c r="F5602" i="73" l="1"/>
  <c r="D5603" i="73"/>
  <c r="G5580" i="73"/>
  <c r="H5580" i="73" s="1"/>
  <c r="I5580" i="73"/>
  <c r="C5604" i="73"/>
  <c r="E5603" i="73"/>
  <c r="A5581" i="73"/>
  <c r="B5582" i="73"/>
  <c r="F5603" i="73" l="1"/>
  <c r="D5604" i="73"/>
  <c r="C5605" i="73"/>
  <c r="E5604" i="73"/>
  <c r="G5581" i="73"/>
  <c r="H5581" i="73" s="1"/>
  <c r="I5581" i="73"/>
  <c r="A5582" i="73"/>
  <c r="B5583" i="73"/>
  <c r="F5604" i="73" l="1"/>
  <c r="D5605" i="73"/>
  <c r="A5583" i="73"/>
  <c r="B5584" i="73"/>
  <c r="G5582" i="73"/>
  <c r="H5582" i="73" s="1"/>
  <c r="I5582" i="73"/>
  <c r="C5606" i="73"/>
  <c r="E5605" i="73"/>
  <c r="F5605" i="73" l="1"/>
  <c r="D5606" i="73"/>
  <c r="C5607" i="73"/>
  <c r="E5606" i="73"/>
  <c r="A5584" i="73"/>
  <c r="B5585" i="73"/>
  <c r="G5583" i="73"/>
  <c r="H5583" i="73" s="1"/>
  <c r="I5583" i="73"/>
  <c r="F5606" i="73" l="1"/>
  <c r="D5607" i="73"/>
  <c r="G5584" i="73"/>
  <c r="H5584" i="73" s="1"/>
  <c r="I5584" i="73"/>
  <c r="C5608" i="73"/>
  <c r="E5607" i="73"/>
  <c r="A5585" i="73"/>
  <c r="B5586" i="73"/>
  <c r="F5607" i="73" l="1"/>
  <c r="D5608" i="73"/>
  <c r="G5585" i="73"/>
  <c r="H5585" i="73" s="1"/>
  <c r="I5585" i="73"/>
  <c r="C5609" i="73"/>
  <c r="E5608" i="73"/>
  <c r="A5586" i="73"/>
  <c r="B5587" i="73"/>
  <c r="F5608" i="73" l="1"/>
  <c r="D5609" i="73"/>
  <c r="G5586" i="73"/>
  <c r="H5586" i="73" s="1"/>
  <c r="I5586" i="73"/>
  <c r="C5610" i="73"/>
  <c r="E5609" i="73"/>
  <c r="A5587" i="73"/>
  <c r="B5588" i="73"/>
  <c r="F5609" i="73" l="1"/>
  <c r="D5610" i="73"/>
  <c r="C5611" i="73"/>
  <c r="E5610" i="73"/>
  <c r="G5587" i="73"/>
  <c r="H5587" i="73" s="1"/>
  <c r="I5587" i="73"/>
  <c r="A5588" i="73"/>
  <c r="B5589" i="73"/>
  <c r="F5610" i="73" l="1"/>
  <c r="D5611" i="73"/>
  <c r="G5588" i="73"/>
  <c r="H5588" i="73" s="1"/>
  <c r="I5588" i="73"/>
  <c r="C5612" i="73"/>
  <c r="E5611" i="73"/>
  <c r="A5589" i="73"/>
  <c r="B5590" i="73"/>
  <c r="F5611" i="73" l="1"/>
  <c r="D5612" i="73"/>
  <c r="C5613" i="73"/>
  <c r="E5612" i="73"/>
  <c r="G5589" i="73"/>
  <c r="H5589" i="73" s="1"/>
  <c r="I5589" i="73"/>
  <c r="A5590" i="73"/>
  <c r="B5591" i="73"/>
  <c r="F5612" i="73" l="1"/>
  <c r="D5613" i="73"/>
  <c r="G5590" i="73"/>
  <c r="H5590" i="73" s="1"/>
  <c r="I5590" i="73"/>
  <c r="C5614" i="73"/>
  <c r="E5613" i="73"/>
  <c r="A5591" i="73"/>
  <c r="B5592" i="73"/>
  <c r="F5613" i="73" l="1"/>
  <c r="D5614" i="73"/>
  <c r="G5591" i="73"/>
  <c r="H5591" i="73" s="1"/>
  <c r="I5591" i="73"/>
  <c r="C5615" i="73"/>
  <c r="E5614" i="73"/>
  <c r="A5592" i="73"/>
  <c r="B5593" i="73"/>
  <c r="F5614" i="73" l="1"/>
  <c r="D5615" i="73"/>
  <c r="G5592" i="73"/>
  <c r="H5592" i="73" s="1"/>
  <c r="I5592" i="73"/>
  <c r="C5616" i="73"/>
  <c r="E5615" i="73"/>
  <c r="A5593" i="73"/>
  <c r="B5594" i="73"/>
  <c r="F5615" i="73" l="1"/>
  <c r="D5616" i="73"/>
  <c r="C5617" i="73"/>
  <c r="E5616" i="73"/>
  <c r="G5593" i="73"/>
  <c r="H5593" i="73" s="1"/>
  <c r="I5593" i="73"/>
  <c r="A5594" i="73"/>
  <c r="B5595" i="73"/>
  <c r="F5616" i="73" l="1"/>
  <c r="D5617" i="73"/>
  <c r="A5595" i="73"/>
  <c r="B5596" i="73"/>
  <c r="G5594" i="73"/>
  <c r="H5594" i="73" s="1"/>
  <c r="I5594" i="73"/>
  <c r="C5618" i="73"/>
  <c r="E5617" i="73"/>
  <c r="F5617" i="73" l="1"/>
  <c r="D5618" i="73"/>
  <c r="C5619" i="73"/>
  <c r="E5618" i="73"/>
  <c r="A5596" i="73"/>
  <c r="B5597" i="73"/>
  <c r="G5595" i="73"/>
  <c r="H5595" i="73" s="1"/>
  <c r="I5595" i="73"/>
  <c r="F5618" i="73" l="1"/>
  <c r="D5619" i="73"/>
  <c r="G5596" i="73"/>
  <c r="H5596" i="73" s="1"/>
  <c r="I5596" i="73"/>
  <c r="C5620" i="73"/>
  <c r="E5619" i="73"/>
  <c r="A5597" i="73"/>
  <c r="B5598" i="73"/>
  <c r="F5619" i="73" l="1"/>
  <c r="D5620" i="73"/>
  <c r="G5597" i="73"/>
  <c r="H5597" i="73" s="1"/>
  <c r="I5597" i="73"/>
  <c r="C5621" i="73"/>
  <c r="E5620" i="73"/>
  <c r="A5598" i="73"/>
  <c r="B5599" i="73"/>
  <c r="F5620" i="73" l="1"/>
  <c r="D5621" i="73"/>
  <c r="G5598" i="73"/>
  <c r="H5598" i="73" s="1"/>
  <c r="I5598" i="73"/>
  <c r="C5622" i="73"/>
  <c r="E5621" i="73"/>
  <c r="A5599" i="73"/>
  <c r="B5600" i="73"/>
  <c r="F5621" i="73" l="1"/>
  <c r="D5622" i="73"/>
  <c r="C5623" i="73"/>
  <c r="E5622" i="73"/>
  <c r="G5599" i="73"/>
  <c r="H5599" i="73" s="1"/>
  <c r="I5599" i="73"/>
  <c r="A5600" i="73"/>
  <c r="B5601" i="73"/>
  <c r="F5622" i="73" l="1"/>
  <c r="D5623" i="73"/>
  <c r="G5600" i="73"/>
  <c r="H5600" i="73" s="1"/>
  <c r="I5600" i="73"/>
  <c r="C5624" i="73"/>
  <c r="E5623" i="73"/>
  <c r="A5601" i="73"/>
  <c r="B5602" i="73"/>
  <c r="F5623" i="73" l="1"/>
  <c r="D5624" i="73"/>
  <c r="G5601" i="73"/>
  <c r="H5601" i="73" s="1"/>
  <c r="I5601" i="73"/>
  <c r="C5625" i="73"/>
  <c r="E5624" i="73"/>
  <c r="A5602" i="73"/>
  <c r="B5603" i="73"/>
  <c r="F5624" i="73" l="1"/>
  <c r="D5625" i="73"/>
  <c r="C5626" i="73"/>
  <c r="E5625" i="73"/>
  <c r="G5602" i="73"/>
  <c r="H5602" i="73" s="1"/>
  <c r="I5602" i="73"/>
  <c r="A5603" i="73"/>
  <c r="B5604" i="73"/>
  <c r="F5625" i="73" l="1"/>
  <c r="D5626" i="73"/>
  <c r="G5603" i="73"/>
  <c r="H5603" i="73" s="1"/>
  <c r="I5603" i="73"/>
  <c r="C5627" i="73"/>
  <c r="E5626" i="73"/>
  <c r="A5604" i="73"/>
  <c r="B5605" i="73"/>
  <c r="F5626" i="73" l="1"/>
  <c r="D5627" i="73"/>
  <c r="G5604" i="73"/>
  <c r="H5604" i="73" s="1"/>
  <c r="I5604" i="73"/>
  <c r="C5628" i="73"/>
  <c r="E5627" i="73"/>
  <c r="A5605" i="73"/>
  <c r="B5606" i="73"/>
  <c r="F5627" i="73" l="1"/>
  <c r="D5628" i="73"/>
  <c r="C5629" i="73"/>
  <c r="E5628" i="73"/>
  <c r="G5605" i="73"/>
  <c r="H5605" i="73" s="1"/>
  <c r="I5605" i="73"/>
  <c r="A5606" i="73"/>
  <c r="B5607" i="73"/>
  <c r="F5628" i="73" l="1"/>
  <c r="D5629" i="73"/>
  <c r="G5606" i="73"/>
  <c r="H5606" i="73" s="1"/>
  <c r="I5606" i="73"/>
  <c r="C5630" i="73"/>
  <c r="E5629" i="73"/>
  <c r="A5607" i="73"/>
  <c r="B5608" i="73"/>
  <c r="F5629" i="73" l="1"/>
  <c r="D5630" i="73"/>
  <c r="G5607" i="73"/>
  <c r="H5607" i="73" s="1"/>
  <c r="I5607" i="73"/>
  <c r="C5631" i="73"/>
  <c r="E5630" i="73"/>
  <c r="A5608" i="73"/>
  <c r="B5609" i="73"/>
  <c r="F5630" i="73" l="1"/>
  <c r="D5631" i="73"/>
  <c r="G5608" i="73"/>
  <c r="H5608" i="73" s="1"/>
  <c r="I5608" i="73"/>
  <c r="C5632" i="73"/>
  <c r="E5631" i="73"/>
  <c r="A5609" i="73"/>
  <c r="B5610" i="73"/>
  <c r="F5631" i="73" l="1"/>
  <c r="D5632" i="73"/>
  <c r="G5609" i="73"/>
  <c r="H5609" i="73" s="1"/>
  <c r="I5609" i="73"/>
  <c r="C5633" i="73"/>
  <c r="E5632" i="73"/>
  <c r="A5610" i="73"/>
  <c r="B5611" i="73"/>
  <c r="F5632" i="73" l="1"/>
  <c r="D5633" i="73"/>
  <c r="C5634" i="73"/>
  <c r="E5633" i="73"/>
  <c r="G5610" i="73"/>
  <c r="H5610" i="73" s="1"/>
  <c r="I5610" i="73"/>
  <c r="A5611" i="73"/>
  <c r="B5612" i="73"/>
  <c r="F5633" i="73" l="1"/>
  <c r="D5634" i="73"/>
  <c r="A5612" i="73"/>
  <c r="B5613" i="73"/>
  <c r="G5611" i="73"/>
  <c r="H5611" i="73" s="1"/>
  <c r="I5611" i="73"/>
  <c r="C5635" i="73"/>
  <c r="E5634" i="73"/>
  <c r="F5634" i="73" l="1"/>
  <c r="D5635" i="73"/>
  <c r="C5636" i="73"/>
  <c r="E5635" i="73"/>
  <c r="A5613" i="73"/>
  <c r="B5614" i="73"/>
  <c r="G5612" i="73"/>
  <c r="H5612" i="73" s="1"/>
  <c r="I5612" i="73"/>
  <c r="F5635" i="73" l="1"/>
  <c r="D5636" i="73"/>
  <c r="G5613" i="73"/>
  <c r="H5613" i="73" s="1"/>
  <c r="I5613" i="73"/>
  <c r="C5637" i="73"/>
  <c r="E5636" i="73"/>
  <c r="A5614" i="73"/>
  <c r="B5615" i="73"/>
  <c r="D5637" i="73" l="1"/>
  <c r="F5636" i="73"/>
  <c r="G5614" i="73"/>
  <c r="H5614" i="73" s="1"/>
  <c r="I5614" i="73"/>
  <c r="C5638" i="73"/>
  <c r="E5637" i="73"/>
  <c r="A5615" i="73"/>
  <c r="B5616" i="73"/>
  <c r="F5637" i="73" l="1"/>
  <c r="D5638" i="73"/>
  <c r="C5639" i="73"/>
  <c r="E5638" i="73"/>
  <c r="G5615" i="73"/>
  <c r="H5615" i="73" s="1"/>
  <c r="I5615" i="73"/>
  <c r="A5616" i="73"/>
  <c r="B5617" i="73"/>
  <c r="F5638" i="73" l="1"/>
  <c r="D5639" i="73"/>
  <c r="G5616" i="73"/>
  <c r="H5616" i="73" s="1"/>
  <c r="I5616" i="73"/>
  <c r="C5640" i="73"/>
  <c r="E5639" i="73"/>
  <c r="A5617" i="73"/>
  <c r="B5618" i="73"/>
  <c r="F5639" i="73" l="1"/>
  <c r="D5640" i="73"/>
  <c r="G5617" i="73"/>
  <c r="H5617" i="73" s="1"/>
  <c r="I5617" i="73"/>
  <c r="C5641" i="73"/>
  <c r="E5640" i="73"/>
  <c r="A5618" i="73"/>
  <c r="B5619" i="73"/>
  <c r="F5640" i="73" l="1"/>
  <c r="D5641" i="73"/>
  <c r="G5618" i="73"/>
  <c r="H5618" i="73" s="1"/>
  <c r="I5618" i="73"/>
  <c r="C5642" i="73"/>
  <c r="E5641" i="73"/>
  <c r="A5619" i="73"/>
  <c r="B5620" i="73"/>
  <c r="F5641" i="73" l="1"/>
  <c r="D5642" i="73"/>
  <c r="G5619" i="73"/>
  <c r="H5619" i="73" s="1"/>
  <c r="I5619" i="73"/>
  <c r="C5643" i="73"/>
  <c r="E5642" i="73"/>
  <c r="A5620" i="73"/>
  <c r="B5621" i="73"/>
  <c r="F5642" i="73" l="1"/>
  <c r="D5643" i="73"/>
  <c r="G5620" i="73"/>
  <c r="H5620" i="73" s="1"/>
  <c r="I5620" i="73"/>
  <c r="C5644" i="73"/>
  <c r="E5643" i="73"/>
  <c r="A5621" i="73"/>
  <c r="B5622" i="73"/>
  <c r="F5643" i="73" l="1"/>
  <c r="D5644" i="73"/>
  <c r="G5621" i="73"/>
  <c r="H5621" i="73" s="1"/>
  <c r="I5621" i="73"/>
  <c r="C5645" i="73"/>
  <c r="E5644" i="73"/>
  <c r="A5622" i="73"/>
  <c r="B5623" i="73"/>
  <c r="F5644" i="73" l="1"/>
  <c r="D5645" i="73"/>
  <c r="G5622" i="73"/>
  <c r="H5622" i="73" s="1"/>
  <c r="I5622" i="73"/>
  <c r="C5646" i="73"/>
  <c r="E5645" i="73"/>
  <c r="A5623" i="73"/>
  <c r="B5624" i="73"/>
  <c r="F5645" i="73" l="1"/>
  <c r="D5646" i="73"/>
  <c r="G5623" i="73"/>
  <c r="H5623" i="73" s="1"/>
  <c r="I5623" i="73"/>
  <c r="C5647" i="73"/>
  <c r="E5646" i="73"/>
  <c r="A5624" i="73"/>
  <c r="B5625" i="73"/>
  <c r="F5646" i="73" l="1"/>
  <c r="D5647" i="73"/>
  <c r="C5648" i="73"/>
  <c r="E5647" i="73"/>
  <c r="G5624" i="73"/>
  <c r="H5624" i="73" s="1"/>
  <c r="I5624" i="73"/>
  <c r="A5625" i="73"/>
  <c r="B5626" i="73"/>
  <c r="F5647" i="73" l="1"/>
  <c r="D5648" i="73"/>
  <c r="A5626" i="73"/>
  <c r="B5627" i="73"/>
  <c r="G5625" i="73"/>
  <c r="H5625" i="73" s="1"/>
  <c r="I5625" i="73"/>
  <c r="C5649" i="73"/>
  <c r="E5648" i="73"/>
  <c r="F5648" i="73" l="1"/>
  <c r="D5649" i="73"/>
  <c r="C5650" i="73"/>
  <c r="E5649" i="73"/>
  <c r="A5627" i="73"/>
  <c r="B5628" i="73"/>
  <c r="G5626" i="73"/>
  <c r="H5626" i="73" s="1"/>
  <c r="I5626" i="73"/>
  <c r="F5649" i="73" l="1"/>
  <c r="D5650" i="73"/>
  <c r="G5627" i="73"/>
  <c r="H5627" i="73" s="1"/>
  <c r="I5627" i="73"/>
  <c r="C5651" i="73"/>
  <c r="E5650" i="73"/>
  <c r="A5628" i="73"/>
  <c r="B5629" i="73"/>
  <c r="F5650" i="73" l="1"/>
  <c r="D5651" i="73"/>
  <c r="G5628" i="73"/>
  <c r="H5628" i="73" s="1"/>
  <c r="I5628" i="73"/>
  <c r="C5652" i="73"/>
  <c r="E5651" i="73"/>
  <c r="A5629" i="73"/>
  <c r="B5630" i="73"/>
  <c r="F5651" i="73" l="1"/>
  <c r="D5652" i="73"/>
  <c r="C5653" i="73"/>
  <c r="E5652" i="73"/>
  <c r="G5629" i="73"/>
  <c r="H5629" i="73" s="1"/>
  <c r="I5629" i="73"/>
  <c r="A5630" i="73"/>
  <c r="B5631" i="73"/>
  <c r="F5652" i="73" l="1"/>
  <c r="D5653" i="73"/>
  <c r="A5631" i="73"/>
  <c r="B5632" i="73"/>
  <c r="G5630" i="73"/>
  <c r="H5630" i="73" s="1"/>
  <c r="I5630" i="73"/>
  <c r="C5654" i="73"/>
  <c r="E5653" i="73"/>
  <c r="F5653" i="73" l="1"/>
  <c r="D5654" i="73"/>
  <c r="C5655" i="73"/>
  <c r="E5654" i="73"/>
  <c r="A5632" i="73"/>
  <c r="B5633" i="73"/>
  <c r="G5631" i="73"/>
  <c r="H5631" i="73" s="1"/>
  <c r="I5631" i="73"/>
  <c r="F5654" i="73" l="1"/>
  <c r="D5655" i="73"/>
  <c r="G5632" i="73"/>
  <c r="H5632" i="73" s="1"/>
  <c r="I5632" i="73"/>
  <c r="C5656" i="73"/>
  <c r="E5655" i="73"/>
  <c r="A5633" i="73"/>
  <c r="B5634" i="73"/>
  <c r="F5655" i="73" l="1"/>
  <c r="D5656" i="73"/>
  <c r="G5633" i="73"/>
  <c r="H5633" i="73" s="1"/>
  <c r="I5633" i="73"/>
  <c r="C5657" i="73"/>
  <c r="E5656" i="73"/>
  <c r="A5634" i="73"/>
  <c r="B5635" i="73"/>
  <c r="F5656" i="73" l="1"/>
  <c r="D5657" i="73"/>
  <c r="G5634" i="73"/>
  <c r="H5634" i="73" s="1"/>
  <c r="I5634" i="73"/>
  <c r="C5658" i="73"/>
  <c r="E5657" i="73"/>
  <c r="A5635" i="73"/>
  <c r="B5636" i="73"/>
  <c r="F5657" i="73" l="1"/>
  <c r="D5658" i="73"/>
  <c r="G5635" i="73"/>
  <c r="H5635" i="73" s="1"/>
  <c r="I5635" i="73"/>
  <c r="C5659" i="73"/>
  <c r="E5658" i="73"/>
  <c r="A5636" i="73"/>
  <c r="B5637" i="73"/>
  <c r="F5658" i="73" l="1"/>
  <c r="D5659" i="73"/>
  <c r="C5660" i="73"/>
  <c r="E5659" i="73"/>
  <c r="G5636" i="73"/>
  <c r="H5636" i="73" s="1"/>
  <c r="I5636" i="73"/>
  <c r="A5637" i="73"/>
  <c r="B5638" i="73"/>
  <c r="F5659" i="73" l="1"/>
  <c r="D5660" i="73"/>
  <c r="A5638" i="73"/>
  <c r="B5639" i="73"/>
  <c r="G5637" i="73"/>
  <c r="H5637" i="73" s="1"/>
  <c r="I5637" i="73"/>
  <c r="C5661" i="73"/>
  <c r="E5660" i="73"/>
  <c r="F5660" i="73" l="1"/>
  <c r="D5661" i="73"/>
  <c r="C5662" i="73"/>
  <c r="E5661" i="73"/>
  <c r="A5639" i="73"/>
  <c r="B5640" i="73"/>
  <c r="G5638" i="73"/>
  <c r="H5638" i="73" s="1"/>
  <c r="I5638" i="73"/>
  <c r="F5661" i="73" l="1"/>
  <c r="D5662" i="73"/>
  <c r="G5639" i="73"/>
  <c r="H5639" i="73" s="1"/>
  <c r="I5639" i="73"/>
  <c r="C5663" i="73"/>
  <c r="E5662" i="73"/>
  <c r="A5640" i="73"/>
  <c r="B5641" i="73"/>
  <c r="F5662" i="73" l="1"/>
  <c r="D5663" i="73"/>
  <c r="G5640" i="73"/>
  <c r="H5640" i="73" s="1"/>
  <c r="I5640" i="73"/>
  <c r="C5664" i="73"/>
  <c r="E5663" i="73"/>
  <c r="A5641" i="73"/>
  <c r="B5642" i="73"/>
  <c r="F5663" i="73" l="1"/>
  <c r="D5664" i="73"/>
  <c r="C5665" i="73"/>
  <c r="E5664" i="73"/>
  <c r="G5641" i="73"/>
  <c r="H5641" i="73" s="1"/>
  <c r="I5641" i="73"/>
  <c r="A5642" i="73"/>
  <c r="B5643" i="73"/>
  <c r="F5664" i="73" l="1"/>
  <c r="D5665" i="73"/>
  <c r="A5643" i="73"/>
  <c r="B5644" i="73"/>
  <c r="G5642" i="73"/>
  <c r="H5642" i="73" s="1"/>
  <c r="I5642" i="73"/>
  <c r="C5666" i="73"/>
  <c r="E5665" i="73"/>
  <c r="F5665" i="73" l="1"/>
  <c r="D5666" i="73"/>
  <c r="A5644" i="73"/>
  <c r="B5645" i="73"/>
  <c r="C5667" i="73"/>
  <c r="E5666" i="73"/>
  <c r="G5643" i="73"/>
  <c r="H5643" i="73" s="1"/>
  <c r="I5643" i="73"/>
  <c r="F5666" i="73" l="1"/>
  <c r="D5667" i="73"/>
  <c r="C5668" i="73"/>
  <c r="E5667" i="73"/>
  <c r="A5645" i="73"/>
  <c r="B5646" i="73"/>
  <c r="G5644" i="73"/>
  <c r="H5644" i="73" s="1"/>
  <c r="I5644" i="73"/>
  <c r="F5667" i="73" l="1"/>
  <c r="D5668" i="73"/>
  <c r="G5645" i="73"/>
  <c r="H5645" i="73" s="1"/>
  <c r="I5645" i="73"/>
  <c r="C5669" i="73"/>
  <c r="E5668" i="73"/>
  <c r="A5646" i="73"/>
  <c r="B5647" i="73"/>
  <c r="F5668" i="73" l="1"/>
  <c r="D5669" i="73"/>
  <c r="G5646" i="73"/>
  <c r="H5646" i="73" s="1"/>
  <c r="I5646" i="73"/>
  <c r="C5670" i="73"/>
  <c r="E5669" i="73"/>
  <c r="A5647" i="73"/>
  <c r="B5648" i="73"/>
  <c r="F5669" i="73" l="1"/>
  <c r="D5670" i="73"/>
  <c r="C5671" i="73"/>
  <c r="E5670" i="73"/>
  <c r="G5647" i="73"/>
  <c r="H5647" i="73" s="1"/>
  <c r="I5647" i="73"/>
  <c r="A5648" i="73"/>
  <c r="B5649" i="73"/>
  <c r="F5670" i="73" l="1"/>
  <c r="D5671" i="73"/>
  <c r="A5649" i="73"/>
  <c r="B5650" i="73"/>
  <c r="G5648" i="73"/>
  <c r="H5648" i="73" s="1"/>
  <c r="I5648" i="73"/>
  <c r="C5672" i="73"/>
  <c r="E5671" i="73"/>
  <c r="F5671" i="73" l="1"/>
  <c r="D5672" i="73"/>
  <c r="C5673" i="73"/>
  <c r="E5672" i="73"/>
  <c r="A5650" i="73"/>
  <c r="B5651" i="73"/>
  <c r="G5649" i="73"/>
  <c r="H5649" i="73" s="1"/>
  <c r="I5649" i="73"/>
  <c r="F5672" i="73" l="1"/>
  <c r="D5673" i="73"/>
  <c r="G5650" i="73"/>
  <c r="H5650" i="73" s="1"/>
  <c r="I5650" i="73"/>
  <c r="C5674" i="73"/>
  <c r="E5673" i="73"/>
  <c r="A5651" i="73"/>
  <c r="B5652" i="73"/>
  <c r="F5673" i="73" l="1"/>
  <c r="D5674" i="73"/>
  <c r="G5651" i="73"/>
  <c r="H5651" i="73" s="1"/>
  <c r="I5651" i="73"/>
  <c r="C5675" i="73"/>
  <c r="E5674" i="73"/>
  <c r="A5652" i="73"/>
  <c r="B5653" i="73"/>
  <c r="F5674" i="73" l="1"/>
  <c r="D5675" i="73"/>
  <c r="C5676" i="73"/>
  <c r="E5675" i="73"/>
  <c r="G5652" i="73"/>
  <c r="H5652" i="73" s="1"/>
  <c r="I5652" i="73"/>
  <c r="A5653" i="73"/>
  <c r="B5654" i="73"/>
  <c r="F5675" i="73" l="1"/>
  <c r="D5676" i="73"/>
  <c r="G5653" i="73"/>
  <c r="H5653" i="73" s="1"/>
  <c r="I5653" i="73"/>
  <c r="C5677" i="73"/>
  <c r="E5676" i="73"/>
  <c r="A5654" i="73"/>
  <c r="B5655" i="73"/>
  <c r="F5676" i="73" l="1"/>
  <c r="D5677" i="73"/>
  <c r="G5654" i="73"/>
  <c r="H5654" i="73" s="1"/>
  <c r="I5654" i="73"/>
  <c r="C5678" i="73"/>
  <c r="E5677" i="73"/>
  <c r="A5655" i="73"/>
  <c r="B5656" i="73"/>
  <c r="F5677" i="73" l="1"/>
  <c r="D5678" i="73"/>
  <c r="C5679" i="73"/>
  <c r="E5678" i="73"/>
  <c r="G5655" i="73"/>
  <c r="H5655" i="73" s="1"/>
  <c r="I5655" i="73"/>
  <c r="A5656" i="73"/>
  <c r="B5657" i="73"/>
  <c r="F5678" i="73" l="1"/>
  <c r="D5679" i="73"/>
  <c r="G5656" i="73"/>
  <c r="H5656" i="73" s="1"/>
  <c r="I5656" i="73"/>
  <c r="C5680" i="73"/>
  <c r="E5679" i="73"/>
  <c r="A5657" i="73"/>
  <c r="B5658" i="73"/>
  <c r="F5679" i="73" l="1"/>
  <c r="D5680" i="73"/>
  <c r="C5681" i="73"/>
  <c r="E5680" i="73"/>
  <c r="G5657" i="73"/>
  <c r="H5657" i="73" s="1"/>
  <c r="I5657" i="73"/>
  <c r="A5658" i="73"/>
  <c r="B5659" i="73"/>
  <c r="F5680" i="73" l="1"/>
  <c r="D5681" i="73"/>
  <c r="G5658" i="73"/>
  <c r="H5658" i="73" s="1"/>
  <c r="I5658" i="73"/>
  <c r="C5682" i="73"/>
  <c r="E5681" i="73"/>
  <c r="A5659" i="73"/>
  <c r="B5660" i="73"/>
  <c r="F5681" i="73" l="1"/>
  <c r="D5682" i="73"/>
  <c r="G5659" i="73"/>
  <c r="H5659" i="73" s="1"/>
  <c r="I5659" i="73"/>
  <c r="C5683" i="73"/>
  <c r="E5682" i="73"/>
  <c r="A5660" i="73"/>
  <c r="B5661" i="73"/>
  <c r="F5682" i="73" l="1"/>
  <c r="D5683" i="73"/>
  <c r="C5684" i="73"/>
  <c r="E5683" i="73"/>
  <c r="A5661" i="73"/>
  <c r="B5662" i="73"/>
  <c r="G5660" i="73"/>
  <c r="H5660" i="73" s="1"/>
  <c r="I5660" i="73"/>
  <c r="F5683" i="73" l="1"/>
  <c r="D5684" i="73"/>
  <c r="G5661" i="73"/>
  <c r="H5661" i="73" s="1"/>
  <c r="I5661" i="73"/>
  <c r="C5685" i="73"/>
  <c r="E5684" i="73"/>
  <c r="A5662" i="73"/>
  <c r="B5663" i="73"/>
  <c r="F5684" i="73" l="1"/>
  <c r="D5685" i="73"/>
  <c r="G5662" i="73"/>
  <c r="H5662" i="73" s="1"/>
  <c r="I5662" i="73"/>
  <c r="C5686" i="73"/>
  <c r="E5685" i="73"/>
  <c r="A5663" i="73"/>
  <c r="B5664" i="73"/>
  <c r="F5685" i="73" l="1"/>
  <c r="D5686" i="73"/>
  <c r="C5687" i="73"/>
  <c r="E5686" i="73"/>
  <c r="G5663" i="73"/>
  <c r="H5663" i="73" s="1"/>
  <c r="I5663" i="73"/>
  <c r="A5664" i="73"/>
  <c r="B5665" i="73"/>
  <c r="F5686" i="73" l="1"/>
  <c r="D5687" i="73"/>
  <c r="G5664" i="73"/>
  <c r="H5664" i="73" s="1"/>
  <c r="I5664" i="73"/>
  <c r="C5688" i="73"/>
  <c r="E5687" i="73"/>
  <c r="A5665" i="73"/>
  <c r="B5666" i="73"/>
  <c r="F5687" i="73" l="1"/>
  <c r="D5688" i="73"/>
  <c r="C5689" i="73"/>
  <c r="E5688" i="73"/>
  <c r="G5665" i="73"/>
  <c r="H5665" i="73" s="1"/>
  <c r="I5665" i="73"/>
  <c r="A5666" i="73"/>
  <c r="B5667" i="73"/>
  <c r="F5688" i="73" l="1"/>
  <c r="D5689" i="73"/>
  <c r="G5666" i="73"/>
  <c r="H5666" i="73" s="1"/>
  <c r="I5666" i="73"/>
  <c r="C5690" i="73"/>
  <c r="E5689" i="73"/>
  <c r="A5667" i="73"/>
  <c r="B5668" i="73"/>
  <c r="F5689" i="73" l="1"/>
  <c r="D5690" i="73"/>
  <c r="C5691" i="73"/>
  <c r="E5690" i="73"/>
  <c r="G5667" i="73"/>
  <c r="H5667" i="73" s="1"/>
  <c r="I5667" i="73"/>
  <c r="A5668" i="73"/>
  <c r="B5669" i="73"/>
  <c r="F5690" i="73" l="1"/>
  <c r="D5691" i="73"/>
  <c r="G5668" i="73"/>
  <c r="H5668" i="73" s="1"/>
  <c r="I5668" i="73"/>
  <c r="C5692" i="73"/>
  <c r="E5691" i="73"/>
  <c r="A5669" i="73"/>
  <c r="B5670" i="73"/>
  <c r="F5691" i="73" l="1"/>
  <c r="D5692" i="73"/>
  <c r="G5669" i="73"/>
  <c r="H5669" i="73" s="1"/>
  <c r="I5669" i="73"/>
  <c r="C5693" i="73"/>
  <c r="E5692" i="73"/>
  <c r="A5670" i="73"/>
  <c r="B5671" i="73"/>
  <c r="F5692" i="73" l="1"/>
  <c r="D5693" i="73"/>
  <c r="C5694" i="73"/>
  <c r="E5693" i="73"/>
  <c r="G5670" i="73"/>
  <c r="H5670" i="73" s="1"/>
  <c r="I5670" i="73"/>
  <c r="A5671" i="73"/>
  <c r="B5672" i="73"/>
  <c r="F5693" i="73" l="1"/>
  <c r="D5694" i="73"/>
  <c r="G5671" i="73"/>
  <c r="H5671" i="73" s="1"/>
  <c r="I5671" i="73"/>
  <c r="C5695" i="73"/>
  <c r="E5694" i="73"/>
  <c r="A5672" i="73"/>
  <c r="B5673" i="73"/>
  <c r="F5694" i="73" l="1"/>
  <c r="D5695" i="73"/>
  <c r="C5696" i="73"/>
  <c r="E5695" i="73"/>
  <c r="G5672" i="73"/>
  <c r="H5672" i="73" s="1"/>
  <c r="I5672" i="73"/>
  <c r="A5673" i="73"/>
  <c r="B5674" i="73"/>
  <c r="F5695" i="73" l="1"/>
  <c r="D5696" i="73"/>
  <c r="A5674" i="73"/>
  <c r="B5675" i="73"/>
  <c r="G5673" i="73"/>
  <c r="H5673" i="73" s="1"/>
  <c r="I5673" i="73"/>
  <c r="C5697" i="73"/>
  <c r="E5696" i="73"/>
  <c r="F5696" i="73" l="1"/>
  <c r="D5697" i="73"/>
  <c r="C5698" i="73"/>
  <c r="E5697" i="73"/>
  <c r="A5675" i="73"/>
  <c r="B5676" i="73"/>
  <c r="G5674" i="73"/>
  <c r="H5674" i="73" s="1"/>
  <c r="I5674" i="73"/>
  <c r="F5697" i="73" l="1"/>
  <c r="D5698" i="73"/>
  <c r="G5675" i="73"/>
  <c r="H5675" i="73" s="1"/>
  <c r="I5675" i="73"/>
  <c r="C5699" i="73"/>
  <c r="E5698" i="73"/>
  <c r="A5676" i="73"/>
  <c r="B5677" i="73"/>
  <c r="F5698" i="73" l="1"/>
  <c r="D5699" i="73"/>
  <c r="C5700" i="73"/>
  <c r="E5699" i="73"/>
  <c r="G5676" i="73"/>
  <c r="H5676" i="73" s="1"/>
  <c r="I5676" i="73"/>
  <c r="A5677" i="73"/>
  <c r="B5678" i="73"/>
  <c r="F5699" i="73" l="1"/>
  <c r="D5700" i="73"/>
  <c r="G5677" i="73"/>
  <c r="H5677" i="73" s="1"/>
  <c r="I5677" i="73"/>
  <c r="C5701" i="73"/>
  <c r="E5700" i="73"/>
  <c r="A5678" i="73"/>
  <c r="B5679" i="73"/>
  <c r="F5700" i="73" l="1"/>
  <c r="D5701" i="73"/>
  <c r="G5678" i="73"/>
  <c r="H5678" i="73" s="1"/>
  <c r="I5678" i="73"/>
  <c r="C5702" i="73"/>
  <c r="E5701" i="73"/>
  <c r="A5679" i="73"/>
  <c r="B5680" i="73"/>
  <c r="F5701" i="73" l="1"/>
  <c r="D5702" i="73"/>
  <c r="C5703" i="73"/>
  <c r="E5702" i="73"/>
  <c r="G5679" i="73"/>
  <c r="H5679" i="73" s="1"/>
  <c r="I5679" i="73"/>
  <c r="A5680" i="73"/>
  <c r="B5681" i="73"/>
  <c r="F5702" i="73" l="1"/>
  <c r="D5703" i="73"/>
  <c r="A5681" i="73"/>
  <c r="B5682" i="73"/>
  <c r="G5680" i="73"/>
  <c r="H5680" i="73" s="1"/>
  <c r="I5680" i="73"/>
  <c r="C5704" i="73"/>
  <c r="E5703" i="73"/>
  <c r="F5703" i="73" l="1"/>
  <c r="D5704" i="73"/>
  <c r="C5705" i="73"/>
  <c r="E5704" i="73"/>
  <c r="A5682" i="73"/>
  <c r="B5683" i="73"/>
  <c r="G5681" i="73"/>
  <c r="H5681" i="73" s="1"/>
  <c r="I5681" i="73"/>
  <c r="F5704" i="73" l="1"/>
  <c r="D5705" i="73"/>
  <c r="G5682" i="73"/>
  <c r="H5682" i="73" s="1"/>
  <c r="I5682" i="73"/>
  <c r="C5706" i="73"/>
  <c r="E5705" i="73"/>
  <c r="A5683" i="73"/>
  <c r="B5684" i="73"/>
  <c r="F5705" i="73" l="1"/>
  <c r="D5706" i="73"/>
  <c r="C5707" i="73"/>
  <c r="E5706" i="73"/>
  <c r="G5683" i="73"/>
  <c r="H5683" i="73" s="1"/>
  <c r="I5683" i="73"/>
  <c r="A5684" i="73"/>
  <c r="B5685" i="73"/>
  <c r="F5706" i="73" l="1"/>
  <c r="D5707" i="73"/>
  <c r="G5684" i="73"/>
  <c r="H5684" i="73" s="1"/>
  <c r="I5684" i="73"/>
  <c r="C5708" i="73"/>
  <c r="E5707" i="73"/>
  <c r="A5685" i="73"/>
  <c r="B5686" i="73"/>
  <c r="F5707" i="73" l="1"/>
  <c r="D5708" i="73"/>
  <c r="C5709" i="73"/>
  <c r="E5708" i="73"/>
  <c r="G5685" i="73"/>
  <c r="H5685" i="73" s="1"/>
  <c r="I5685" i="73"/>
  <c r="A5686" i="73"/>
  <c r="B5687" i="73"/>
  <c r="F5708" i="73" l="1"/>
  <c r="D5709" i="73"/>
  <c r="A5687" i="73"/>
  <c r="B5688" i="73"/>
  <c r="G5686" i="73"/>
  <c r="H5686" i="73" s="1"/>
  <c r="I5686" i="73"/>
  <c r="C5710" i="73"/>
  <c r="E5709" i="73"/>
  <c r="F5709" i="73" l="1"/>
  <c r="D5710" i="73"/>
  <c r="C5711" i="73"/>
  <c r="E5710" i="73"/>
  <c r="A5688" i="73"/>
  <c r="B5689" i="73"/>
  <c r="G5687" i="73"/>
  <c r="H5687" i="73" s="1"/>
  <c r="I5687" i="73"/>
  <c r="F5710" i="73" l="1"/>
  <c r="D5711" i="73"/>
  <c r="G5688" i="73"/>
  <c r="H5688" i="73" s="1"/>
  <c r="I5688" i="73"/>
  <c r="C5712" i="73"/>
  <c r="E5711" i="73"/>
  <c r="A5689" i="73"/>
  <c r="B5690" i="73"/>
  <c r="F5711" i="73" l="1"/>
  <c r="D5712" i="73"/>
  <c r="C5713" i="73"/>
  <c r="E5712" i="73"/>
  <c r="G5689" i="73"/>
  <c r="H5689" i="73" s="1"/>
  <c r="I5689" i="73"/>
  <c r="A5690" i="73"/>
  <c r="B5691" i="73"/>
  <c r="F5712" i="73" l="1"/>
  <c r="D5713" i="73"/>
  <c r="G5690" i="73"/>
  <c r="H5690" i="73" s="1"/>
  <c r="I5690" i="73"/>
  <c r="C5714" i="73"/>
  <c r="E5713" i="73"/>
  <c r="A5691" i="73"/>
  <c r="B5692" i="73"/>
  <c r="F5713" i="73" l="1"/>
  <c r="D5714" i="73"/>
  <c r="G5691" i="73"/>
  <c r="H5691" i="73" s="1"/>
  <c r="I5691" i="73"/>
  <c r="C5715" i="73"/>
  <c r="E5714" i="73"/>
  <c r="A5692" i="73"/>
  <c r="B5693" i="73"/>
  <c r="F5714" i="73" l="1"/>
  <c r="D5715" i="73"/>
  <c r="C5716" i="73"/>
  <c r="E5715" i="73"/>
  <c r="G5692" i="73"/>
  <c r="H5692" i="73" s="1"/>
  <c r="I5692" i="73"/>
  <c r="A5693" i="73"/>
  <c r="B5694" i="73"/>
  <c r="F5715" i="73" l="1"/>
  <c r="D5716" i="73"/>
  <c r="A5694" i="73"/>
  <c r="B5695" i="73"/>
  <c r="G5693" i="73"/>
  <c r="H5693" i="73" s="1"/>
  <c r="I5693" i="73"/>
  <c r="C5717" i="73"/>
  <c r="E5716" i="73"/>
  <c r="F5716" i="73" l="1"/>
  <c r="D5717" i="73"/>
  <c r="C5718" i="73"/>
  <c r="E5717" i="73"/>
  <c r="A5695" i="73"/>
  <c r="B5696" i="73"/>
  <c r="G5694" i="73"/>
  <c r="H5694" i="73" s="1"/>
  <c r="I5694" i="73"/>
  <c r="F5717" i="73" l="1"/>
  <c r="D5718" i="73"/>
  <c r="G5695" i="73"/>
  <c r="H5695" i="73" s="1"/>
  <c r="I5695" i="73"/>
  <c r="C5719" i="73"/>
  <c r="E5718" i="73"/>
  <c r="A5696" i="73"/>
  <c r="B5697" i="73"/>
  <c r="F5718" i="73" l="1"/>
  <c r="D5719" i="73"/>
  <c r="G5696" i="73"/>
  <c r="H5696" i="73" s="1"/>
  <c r="I5696" i="73"/>
  <c r="C5720" i="73"/>
  <c r="E5719" i="73"/>
  <c r="A5697" i="73"/>
  <c r="B5698" i="73"/>
  <c r="F5719" i="73" l="1"/>
  <c r="D5720" i="73"/>
  <c r="G5697" i="73"/>
  <c r="H5697" i="73" s="1"/>
  <c r="I5697" i="73"/>
  <c r="C5721" i="73"/>
  <c r="E5720" i="73"/>
  <c r="A5698" i="73"/>
  <c r="B5699" i="73"/>
  <c r="F5720" i="73" l="1"/>
  <c r="D5721" i="73"/>
  <c r="C5722" i="73"/>
  <c r="E5721" i="73"/>
  <c r="G5698" i="73"/>
  <c r="H5698" i="73" s="1"/>
  <c r="I5698" i="73"/>
  <c r="A5699" i="73"/>
  <c r="B5700" i="73"/>
  <c r="F5721" i="73" l="1"/>
  <c r="D5722" i="73"/>
  <c r="G5699" i="73"/>
  <c r="H5699" i="73" s="1"/>
  <c r="I5699" i="73"/>
  <c r="C5723" i="73"/>
  <c r="E5722" i="73"/>
  <c r="A5700" i="73"/>
  <c r="B5701" i="73"/>
  <c r="F5722" i="73" l="1"/>
  <c r="D5723" i="73"/>
  <c r="G5700" i="73"/>
  <c r="H5700" i="73" s="1"/>
  <c r="I5700" i="73"/>
  <c r="C5724" i="73"/>
  <c r="E5723" i="73"/>
  <c r="A5701" i="73"/>
  <c r="B5702" i="73"/>
  <c r="F5723" i="73" l="1"/>
  <c r="D5724" i="73"/>
  <c r="G5701" i="73"/>
  <c r="H5701" i="73" s="1"/>
  <c r="I5701" i="73"/>
  <c r="C5725" i="73"/>
  <c r="E5724" i="73"/>
  <c r="A5702" i="73"/>
  <c r="B5703" i="73"/>
  <c r="F5724" i="73" l="1"/>
  <c r="D5725" i="73"/>
  <c r="G5702" i="73"/>
  <c r="H5702" i="73" s="1"/>
  <c r="I5702" i="73"/>
  <c r="C5726" i="73"/>
  <c r="E5725" i="73"/>
  <c r="A5703" i="73"/>
  <c r="B5704" i="73"/>
  <c r="F5725" i="73" l="1"/>
  <c r="D5726" i="73"/>
  <c r="G5703" i="73"/>
  <c r="H5703" i="73" s="1"/>
  <c r="I5703" i="73"/>
  <c r="C5727" i="73"/>
  <c r="E5726" i="73"/>
  <c r="A5704" i="73"/>
  <c r="B5705" i="73"/>
  <c r="F5726" i="73" l="1"/>
  <c r="D5727" i="73"/>
  <c r="G5704" i="73"/>
  <c r="H5704" i="73" s="1"/>
  <c r="I5704" i="73"/>
  <c r="C5728" i="73"/>
  <c r="E5727" i="73"/>
  <c r="A5705" i="73"/>
  <c r="B5706" i="73"/>
  <c r="F5727" i="73" l="1"/>
  <c r="D5728" i="73"/>
  <c r="C5729" i="73"/>
  <c r="E5728" i="73"/>
  <c r="G5705" i="73"/>
  <c r="H5705" i="73" s="1"/>
  <c r="I5705" i="73"/>
  <c r="A5706" i="73"/>
  <c r="B5707" i="73"/>
  <c r="F5728" i="73" l="1"/>
  <c r="D5729" i="73"/>
  <c r="G5706" i="73"/>
  <c r="H5706" i="73" s="1"/>
  <c r="I5706" i="73"/>
  <c r="C5730" i="73"/>
  <c r="E5729" i="73"/>
  <c r="A5707" i="73"/>
  <c r="B5708" i="73"/>
  <c r="F5729" i="73" l="1"/>
  <c r="D5730" i="73"/>
  <c r="G5707" i="73"/>
  <c r="H5707" i="73" s="1"/>
  <c r="I5707" i="73"/>
  <c r="C5731" i="73"/>
  <c r="E5730" i="73"/>
  <c r="A5708" i="73"/>
  <c r="B5709" i="73"/>
  <c r="F5730" i="73" l="1"/>
  <c r="D5731" i="73"/>
  <c r="G5708" i="73"/>
  <c r="H5708" i="73" s="1"/>
  <c r="I5708" i="73"/>
  <c r="C5732" i="73"/>
  <c r="E5731" i="73"/>
  <c r="A5709" i="73"/>
  <c r="B5710" i="73"/>
  <c r="F5731" i="73" l="1"/>
  <c r="D5732" i="73"/>
  <c r="C5733" i="73"/>
  <c r="E5732" i="73"/>
  <c r="G5709" i="73"/>
  <c r="H5709" i="73" s="1"/>
  <c r="I5709" i="73"/>
  <c r="A5710" i="73"/>
  <c r="B5711" i="73"/>
  <c r="F5732" i="73" l="1"/>
  <c r="D5733" i="73"/>
  <c r="G5710" i="73"/>
  <c r="H5710" i="73" s="1"/>
  <c r="I5710" i="73"/>
  <c r="C5734" i="73"/>
  <c r="E5733" i="73"/>
  <c r="A5711" i="73"/>
  <c r="B5712" i="73"/>
  <c r="F5733" i="73" l="1"/>
  <c r="D5734" i="73"/>
  <c r="G5711" i="73"/>
  <c r="H5711" i="73" s="1"/>
  <c r="I5711" i="73"/>
  <c r="C5735" i="73"/>
  <c r="E5734" i="73"/>
  <c r="A5712" i="73"/>
  <c r="B5713" i="73"/>
  <c r="F5734" i="73" l="1"/>
  <c r="D5735" i="73"/>
  <c r="G5712" i="73"/>
  <c r="H5712" i="73" s="1"/>
  <c r="I5712" i="73"/>
  <c r="C5736" i="73"/>
  <c r="E5735" i="73"/>
  <c r="A5713" i="73"/>
  <c r="B5714" i="73"/>
  <c r="F5735" i="73" l="1"/>
  <c r="D5736" i="73"/>
  <c r="G5713" i="73"/>
  <c r="H5713" i="73" s="1"/>
  <c r="I5713" i="73"/>
  <c r="C5737" i="73"/>
  <c r="E5736" i="73"/>
  <c r="A5714" i="73"/>
  <c r="B5715" i="73"/>
  <c r="F5736" i="73" l="1"/>
  <c r="D5737" i="73"/>
  <c r="C5738" i="73"/>
  <c r="E5737" i="73"/>
  <c r="G5714" i="73"/>
  <c r="H5714" i="73" s="1"/>
  <c r="I5714" i="73"/>
  <c r="A5715" i="73"/>
  <c r="B5716" i="73"/>
  <c r="F5737" i="73" l="1"/>
  <c r="D5738" i="73"/>
  <c r="A5716" i="73"/>
  <c r="B5717" i="73"/>
  <c r="G5715" i="73"/>
  <c r="H5715" i="73" s="1"/>
  <c r="I5715" i="73"/>
  <c r="C5739" i="73"/>
  <c r="E5738" i="73"/>
  <c r="F5738" i="73" l="1"/>
  <c r="D5739" i="73"/>
  <c r="C5740" i="73"/>
  <c r="E5739" i="73"/>
  <c r="A5717" i="73"/>
  <c r="B5718" i="73"/>
  <c r="G5716" i="73"/>
  <c r="H5716" i="73" s="1"/>
  <c r="I5716" i="73"/>
  <c r="F5739" i="73" l="1"/>
  <c r="D5740" i="73"/>
  <c r="G5717" i="73"/>
  <c r="H5717" i="73" s="1"/>
  <c r="I5717" i="73"/>
  <c r="C5741" i="73"/>
  <c r="E5740" i="73"/>
  <c r="A5718" i="73"/>
  <c r="B5719" i="73"/>
  <c r="F5740" i="73" l="1"/>
  <c r="D5741" i="73"/>
  <c r="G5718" i="73"/>
  <c r="H5718" i="73" s="1"/>
  <c r="I5718" i="73"/>
  <c r="C5742" i="73"/>
  <c r="E5741" i="73"/>
  <c r="A5719" i="73"/>
  <c r="B5720" i="73"/>
  <c r="F5741" i="73" l="1"/>
  <c r="D5742" i="73"/>
  <c r="C5743" i="73"/>
  <c r="E5742" i="73"/>
  <c r="G5719" i="73"/>
  <c r="H5719" i="73" s="1"/>
  <c r="I5719" i="73"/>
  <c r="A5720" i="73"/>
  <c r="B5721" i="73"/>
  <c r="F5742" i="73" l="1"/>
  <c r="D5743" i="73"/>
  <c r="A5721" i="73"/>
  <c r="B5722" i="73"/>
  <c r="G5720" i="73"/>
  <c r="H5720" i="73" s="1"/>
  <c r="I5720" i="73"/>
  <c r="C5744" i="73"/>
  <c r="E5743" i="73"/>
  <c r="F5743" i="73" l="1"/>
  <c r="D5744" i="73"/>
  <c r="A5722" i="73"/>
  <c r="B5723" i="73"/>
  <c r="C5745" i="73"/>
  <c r="E5744" i="73"/>
  <c r="G5721" i="73"/>
  <c r="H5721" i="73" s="1"/>
  <c r="I5721" i="73"/>
  <c r="F5744" i="73" l="1"/>
  <c r="D5745" i="73"/>
  <c r="C5746" i="73"/>
  <c r="E5745" i="73"/>
  <c r="A5723" i="73"/>
  <c r="B5724" i="73"/>
  <c r="G5722" i="73"/>
  <c r="H5722" i="73" s="1"/>
  <c r="I5722" i="73"/>
  <c r="F5745" i="73" l="1"/>
  <c r="D5746" i="73"/>
  <c r="G5723" i="73"/>
  <c r="H5723" i="73" s="1"/>
  <c r="I5723" i="73"/>
  <c r="C5747" i="73"/>
  <c r="E5746" i="73"/>
  <c r="A5724" i="73"/>
  <c r="B5725" i="73"/>
  <c r="F5746" i="73" l="1"/>
  <c r="D5747" i="73"/>
  <c r="G5724" i="73"/>
  <c r="H5724" i="73" s="1"/>
  <c r="I5724" i="73"/>
  <c r="C5748" i="73"/>
  <c r="E5747" i="73"/>
  <c r="A5725" i="73"/>
  <c r="B5726" i="73"/>
  <c r="F5747" i="73" l="1"/>
  <c r="D5748" i="73"/>
  <c r="G5725" i="73"/>
  <c r="H5725" i="73" s="1"/>
  <c r="I5725" i="73"/>
  <c r="C5749" i="73"/>
  <c r="E5748" i="73"/>
  <c r="A5726" i="73"/>
  <c r="B5727" i="73"/>
  <c r="F5748" i="73" l="1"/>
  <c r="D5749" i="73"/>
  <c r="G5726" i="73"/>
  <c r="H5726" i="73" s="1"/>
  <c r="I5726" i="73"/>
  <c r="C5750" i="73"/>
  <c r="E5749" i="73"/>
  <c r="A5727" i="73"/>
  <c r="B5728" i="73"/>
  <c r="F5749" i="73" l="1"/>
  <c r="D5750" i="73"/>
  <c r="G5727" i="73"/>
  <c r="H5727" i="73" s="1"/>
  <c r="I5727" i="73"/>
  <c r="C5751" i="73"/>
  <c r="E5750" i="73"/>
  <c r="A5728" i="73"/>
  <c r="B5729" i="73"/>
  <c r="F5750" i="73" l="1"/>
  <c r="D5751" i="73"/>
  <c r="G5728" i="73"/>
  <c r="H5728" i="73" s="1"/>
  <c r="I5728" i="73"/>
  <c r="C5752" i="73"/>
  <c r="E5751" i="73"/>
  <c r="A5729" i="73"/>
  <c r="B5730" i="73"/>
  <c r="F5751" i="73" l="1"/>
  <c r="D5752" i="73"/>
  <c r="C5753" i="73"/>
  <c r="E5752" i="73"/>
  <c r="G5729" i="73"/>
  <c r="H5729" i="73" s="1"/>
  <c r="I5729" i="73"/>
  <c r="A5730" i="73"/>
  <c r="B5731" i="73"/>
  <c r="F5752" i="73" l="1"/>
  <c r="D5753" i="73"/>
  <c r="A5731" i="73"/>
  <c r="B5732" i="73"/>
  <c r="G5730" i="73"/>
  <c r="H5730" i="73" s="1"/>
  <c r="I5730" i="73"/>
  <c r="C5754" i="73"/>
  <c r="E5753" i="73"/>
  <c r="F5753" i="73" l="1"/>
  <c r="D5754" i="73"/>
  <c r="C5755" i="73"/>
  <c r="E5754" i="73"/>
  <c r="A5732" i="73"/>
  <c r="B5733" i="73"/>
  <c r="G5731" i="73"/>
  <c r="H5731" i="73" s="1"/>
  <c r="I5731" i="73"/>
  <c r="F5754" i="73" l="1"/>
  <c r="D5755" i="73"/>
  <c r="G5732" i="73"/>
  <c r="H5732" i="73" s="1"/>
  <c r="I5732" i="73"/>
  <c r="C5756" i="73"/>
  <c r="E5755" i="73"/>
  <c r="A5733" i="73"/>
  <c r="B5734" i="73"/>
  <c r="F5755" i="73" l="1"/>
  <c r="D5756" i="73"/>
  <c r="G5733" i="73"/>
  <c r="H5733" i="73" s="1"/>
  <c r="I5733" i="73"/>
  <c r="C5757" i="73"/>
  <c r="E5756" i="73"/>
  <c r="A5734" i="73"/>
  <c r="B5735" i="73"/>
  <c r="F5756" i="73" l="1"/>
  <c r="D5757" i="73"/>
  <c r="G5734" i="73"/>
  <c r="H5734" i="73" s="1"/>
  <c r="I5734" i="73"/>
  <c r="C5758" i="73"/>
  <c r="E5757" i="73"/>
  <c r="A5735" i="73"/>
  <c r="B5736" i="73"/>
  <c r="F5757" i="73" l="1"/>
  <c r="D5758" i="73"/>
  <c r="C5759" i="73"/>
  <c r="E5758" i="73"/>
  <c r="G5735" i="73"/>
  <c r="H5735" i="73" s="1"/>
  <c r="I5735" i="73"/>
  <c r="A5736" i="73"/>
  <c r="B5737" i="73"/>
  <c r="F5758" i="73" l="1"/>
  <c r="D5759" i="73"/>
  <c r="A5737" i="73"/>
  <c r="B5738" i="73"/>
  <c r="G5736" i="73"/>
  <c r="H5736" i="73" s="1"/>
  <c r="I5736" i="73"/>
  <c r="C5760" i="73"/>
  <c r="E5759" i="73"/>
  <c r="F5759" i="73" l="1"/>
  <c r="D5760" i="73"/>
  <c r="C5761" i="73"/>
  <c r="E5760" i="73"/>
  <c r="A5738" i="73"/>
  <c r="B5739" i="73"/>
  <c r="G5737" i="73"/>
  <c r="H5737" i="73" s="1"/>
  <c r="I5737" i="73"/>
  <c r="F5760" i="73" l="1"/>
  <c r="D5761" i="73"/>
  <c r="G5738" i="73"/>
  <c r="H5738" i="73" s="1"/>
  <c r="I5738" i="73"/>
  <c r="C5762" i="73"/>
  <c r="E5761" i="73"/>
  <c r="A5739" i="73"/>
  <c r="B5740" i="73"/>
  <c r="F5761" i="73" l="1"/>
  <c r="D5762" i="73"/>
  <c r="G5739" i="73"/>
  <c r="H5739" i="73" s="1"/>
  <c r="I5739" i="73"/>
  <c r="C5763" i="73"/>
  <c r="E5762" i="73"/>
  <c r="A5740" i="73"/>
  <c r="B5741" i="73"/>
  <c r="F5762" i="73" l="1"/>
  <c r="D5763" i="73"/>
  <c r="C5764" i="73"/>
  <c r="E5763" i="73"/>
  <c r="G5740" i="73"/>
  <c r="H5740" i="73" s="1"/>
  <c r="I5740" i="73"/>
  <c r="A5741" i="73"/>
  <c r="B5742" i="73"/>
  <c r="F5763" i="73" l="1"/>
  <c r="D5764" i="73"/>
  <c r="A5742" i="73"/>
  <c r="B5743" i="73"/>
  <c r="G5741" i="73"/>
  <c r="H5741" i="73" s="1"/>
  <c r="I5741" i="73"/>
  <c r="C5765" i="73"/>
  <c r="E5764" i="73"/>
  <c r="F5764" i="73" l="1"/>
  <c r="D5765" i="73"/>
  <c r="C5766" i="73"/>
  <c r="E5765" i="73"/>
  <c r="A5743" i="73"/>
  <c r="B5744" i="73"/>
  <c r="G5742" i="73"/>
  <c r="H5742" i="73" s="1"/>
  <c r="I5742" i="73"/>
  <c r="F5765" i="73" l="1"/>
  <c r="D5766" i="73"/>
  <c r="G5743" i="73"/>
  <c r="H5743" i="73" s="1"/>
  <c r="I5743" i="73"/>
  <c r="C5767" i="73"/>
  <c r="E5766" i="73"/>
  <c r="A5744" i="73"/>
  <c r="B5745" i="73"/>
  <c r="F5766" i="73" l="1"/>
  <c r="D5767" i="73"/>
  <c r="G5744" i="73"/>
  <c r="H5744" i="73" s="1"/>
  <c r="I5744" i="73"/>
  <c r="C5768" i="73"/>
  <c r="E5767" i="73"/>
  <c r="A5745" i="73"/>
  <c r="B5746" i="73"/>
  <c r="F5767" i="73" l="1"/>
  <c r="D5768" i="73"/>
  <c r="C5769" i="73"/>
  <c r="E5768" i="73"/>
  <c r="G5745" i="73"/>
  <c r="H5745" i="73" s="1"/>
  <c r="I5745" i="73"/>
  <c r="A5746" i="73"/>
  <c r="B5747" i="73"/>
  <c r="F5768" i="73" l="1"/>
  <c r="D5769" i="73"/>
  <c r="A5747" i="73"/>
  <c r="B5748" i="73"/>
  <c r="G5746" i="73"/>
  <c r="H5746" i="73" s="1"/>
  <c r="I5746" i="73"/>
  <c r="C5770" i="73"/>
  <c r="E5769" i="73"/>
  <c r="F5769" i="73" l="1"/>
  <c r="D5770" i="73"/>
  <c r="C5771" i="73"/>
  <c r="E5770" i="73"/>
  <c r="A5748" i="73"/>
  <c r="B5749" i="73"/>
  <c r="G5747" i="73"/>
  <c r="H5747" i="73" s="1"/>
  <c r="I5747" i="73"/>
  <c r="F5770" i="73" l="1"/>
  <c r="D5771" i="73"/>
  <c r="G5748" i="73"/>
  <c r="H5748" i="73" s="1"/>
  <c r="I5748" i="73"/>
  <c r="C5772" i="73"/>
  <c r="E5771" i="73"/>
  <c r="A5749" i="73"/>
  <c r="B5750" i="73"/>
  <c r="F5771" i="73" l="1"/>
  <c r="D5772" i="73"/>
  <c r="C5773" i="73"/>
  <c r="E5772" i="73"/>
  <c r="G5749" i="73"/>
  <c r="H5749" i="73" s="1"/>
  <c r="I5749" i="73"/>
  <c r="A5750" i="73"/>
  <c r="B5751" i="73"/>
  <c r="F5772" i="73" l="1"/>
  <c r="D5773" i="73"/>
  <c r="G5750" i="73"/>
  <c r="H5750" i="73" s="1"/>
  <c r="I5750" i="73"/>
  <c r="C5774" i="73"/>
  <c r="E5773" i="73"/>
  <c r="A5751" i="73"/>
  <c r="B5752" i="73"/>
  <c r="F5773" i="73" l="1"/>
  <c r="D5774" i="73"/>
  <c r="G5751" i="73"/>
  <c r="H5751" i="73" s="1"/>
  <c r="I5751" i="73"/>
  <c r="C5775" i="73"/>
  <c r="E5774" i="73"/>
  <c r="A5752" i="73"/>
  <c r="B5753" i="73"/>
  <c r="F5774" i="73" l="1"/>
  <c r="D5775" i="73"/>
  <c r="G5752" i="73"/>
  <c r="H5752" i="73" s="1"/>
  <c r="I5752" i="73"/>
  <c r="C5776" i="73"/>
  <c r="E5775" i="73"/>
  <c r="A5753" i="73"/>
  <c r="B5754" i="73"/>
  <c r="F5775" i="73" l="1"/>
  <c r="D5776" i="73"/>
  <c r="C5777" i="73"/>
  <c r="E5776" i="73"/>
  <c r="G5753" i="73"/>
  <c r="H5753" i="73" s="1"/>
  <c r="I5753" i="73"/>
  <c r="A5754" i="73"/>
  <c r="B5755" i="73"/>
  <c r="F5776" i="73" l="1"/>
  <c r="D5777" i="73"/>
  <c r="A5755" i="73"/>
  <c r="B5756" i="73"/>
  <c r="G5754" i="73"/>
  <c r="H5754" i="73" s="1"/>
  <c r="I5754" i="73"/>
  <c r="C5778" i="73"/>
  <c r="E5777" i="73"/>
  <c r="F5777" i="73" l="1"/>
  <c r="D5778" i="73"/>
  <c r="C5779" i="73"/>
  <c r="E5778" i="73"/>
  <c r="A5756" i="73"/>
  <c r="B5757" i="73"/>
  <c r="G5755" i="73"/>
  <c r="H5755" i="73" s="1"/>
  <c r="I5755" i="73"/>
  <c r="F5778" i="73" l="1"/>
  <c r="D5779" i="73"/>
  <c r="G5756" i="73"/>
  <c r="H5756" i="73" s="1"/>
  <c r="I5756" i="73"/>
  <c r="C5780" i="73"/>
  <c r="E5779" i="73"/>
  <c r="A5757" i="73"/>
  <c r="B5758" i="73"/>
  <c r="F5779" i="73" l="1"/>
  <c r="D5780" i="73"/>
  <c r="G5757" i="73"/>
  <c r="H5757" i="73" s="1"/>
  <c r="I5757" i="73"/>
  <c r="C5781" i="73"/>
  <c r="E5780" i="73"/>
  <c r="A5758" i="73"/>
  <c r="B5759" i="73"/>
  <c r="F5780" i="73" l="1"/>
  <c r="D5781" i="73"/>
  <c r="G5758" i="73"/>
  <c r="H5758" i="73" s="1"/>
  <c r="I5758" i="73"/>
  <c r="C5782" i="73"/>
  <c r="E5781" i="73"/>
  <c r="A5759" i="73"/>
  <c r="B5760" i="73"/>
  <c r="F5781" i="73" l="1"/>
  <c r="D5782" i="73"/>
  <c r="C5783" i="73"/>
  <c r="E5782" i="73"/>
  <c r="G5759" i="73"/>
  <c r="H5759" i="73" s="1"/>
  <c r="I5759" i="73"/>
  <c r="A5760" i="73"/>
  <c r="B5761" i="73"/>
  <c r="F5782" i="73" l="1"/>
  <c r="D5783" i="73"/>
  <c r="A5761" i="73"/>
  <c r="B5762" i="73"/>
  <c r="G5760" i="73"/>
  <c r="H5760" i="73" s="1"/>
  <c r="I5760" i="73"/>
  <c r="C5784" i="73"/>
  <c r="E5783" i="73"/>
  <c r="F5783" i="73" l="1"/>
  <c r="D5784" i="73"/>
  <c r="C5785" i="73"/>
  <c r="E5784" i="73"/>
  <c r="A5762" i="73"/>
  <c r="B5763" i="73"/>
  <c r="G5761" i="73"/>
  <c r="H5761" i="73" s="1"/>
  <c r="I5761" i="73"/>
  <c r="F5784" i="73" l="1"/>
  <c r="D5785" i="73"/>
  <c r="G5762" i="73"/>
  <c r="H5762" i="73" s="1"/>
  <c r="I5762" i="73"/>
  <c r="C5786" i="73"/>
  <c r="E5785" i="73"/>
  <c r="A5763" i="73"/>
  <c r="B5764" i="73"/>
  <c r="F5785" i="73" l="1"/>
  <c r="D5786" i="73"/>
  <c r="C5787" i="73"/>
  <c r="E5786" i="73"/>
  <c r="G5763" i="73"/>
  <c r="H5763" i="73" s="1"/>
  <c r="I5763" i="73"/>
  <c r="A5764" i="73"/>
  <c r="B5765" i="73"/>
  <c r="F5786" i="73" l="1"/>
  <c r="D5787" i="73"/>
  <c r="A5765" i="73"/>
  <c r="B5766" i="73"/>
  <c r="G5764" i="73"/>
  <c r="H5764" i="73" s="1"/>
  <c r="I5764" i="73"/>
  <c r="C5788" i="73"/>
  <c r="E5787" i="73"/>
  <c r="F5787" i="73" l="1"/>
  <c r="D5788" i="73"/>
  <c r="C5789" i="73"/>
  <c r="E5788" i="73"/>
  <c r="A5766" i="73"/>
  <c r="B5767" i="73"/>
  <c r="G5765" i="73"/>
  <c r="H5765" i="73" s="1"/>
  <c r="I5765" i="73"/>
  <c r="F5788" i="73" l="1"/>
  <c r="D5789" i="73"/>
  <c r="G5766" i="73"/>
  <c r="H5766" i="73" s="1"/>
  <c r="I5766" i="73"/>
  <c r="C5790" i="73"/>
  <c r="E5789" i="73"/>
  <c r="A5767" i="73"/>
  <c r="B5768" i="73"/>
  <c r="F5789" i="73" l="1"/>
  <c r="D5790" i="73"/>
  <c r="C5791" i="73"/>
  <c r="E5790" i="73"/>
  <c r="G5767" i="73"/>
  <c r="H5767" i="73" s="1"/>
  <c r="I5767" i="73"/>
  <c r="A5768" i="73"/>
  <c r="B5769" i="73"/>
  <c r="F5790" i="73" l="1"/>
  <c r="D5791" i="73"/>
  <c r="G5768" i="73"/>
  <c r="H5768" i="73" s="1"/>
  <c r="I5768" i="73"/>
  <c r="C5792" i="73"/>
  <c r="E5791" i="73"/>
  <c r="A5769" i="73"/>
  <c r="B5770" i="73"/>
  <c r="F5791" i="73" l="1"/>
  <c r="D5792" i="73"/>
  <c r="G5769" i="73"/>
  <c r="H5769" i="73" s="1"/>
  <c r="I5769" i="73"/>
  <c r="C5793" i="73"/>
  <c r="E5792" i="73"/>
  <c r="A5770" i="73"/>
  <c r="B5771" i="73"/>
  <c r="F5792" i="73" l="1"/>
  <c r="D5793" i="73"/>
  <c r="C5794" i="73"/>
  <c r="E5793" i="73"/>
  <c r="G5770" i="73"/>
  <c r="H5770" i="73" s="1"/>
  <c r="I5770" i="73"/>
  <c r="A5771" i="73"/>
  <c r="B5772" i="73"/>
  <c r="F5793" i="73" l="1"/>
  <c r="D5794" i="73"/>
  <c r="A5772" i="73"/>
  <c r="B5773" i="73"/>
  <c r="G5771" i="73"/>
  <c r="H5771" i="73" s="1"/>
  <c r="I5771" i="73"/>
  <c r="C5795" i="73"/>
  <c r="E5794" i="73"/>
  <c r="F5794" i="73" l="1"/>
  <c r="D5795" i="73"/>
  <c r="C5796" i="73"/>
  <c r="E5795" i="73"/>
  <c r="A5773" i="73"/>
  <c r="B5774" i="73"/>
  <c r="G5772" i="73"/>
  <c r="H5772" i="73" s="1"/>
  <c r="I5772" i="73"/>
  <c r="F5795" i="73" l="1"/>
  <c r="D5796" i="73"/>
  <c r="G5773" i="73"/>
  <c r="H5773" i="73" s="1"/>
  <c r="I5773" i="73"/>
  <c r="C5797" i="73"/>
  <c r="E5796" i="73"/>
  <c r="A5774" i="73"/>
  <c r="B5775" i="73"/>
  <c r="F5796" i="73" l="1"/>
  <c r="D5797" i="73"/>
  <c r="C5798" i="73"/>
  <c r="E5797" i="73"/>
  <c r="G5774" i="73"/>
  <c r="H5774" i="73" s="1"/>
  <c r="I5774" i="73"/>
  <c r="A5775" i="73"/>
  <c r="B5776" i="73"/>
  <c r="F5797" i="73" l="1"/>
  <c r="D5798" i="73"/>
  <c r="A5776" i="73"/>
  <c r="B5777" i="73"/>
  <c r="G5775" i="73"/>
  <c r="H5775" i="73" s="1"/>
  <c r="I5775" i="73"/>
  <c r="C5799" i="73"/>
  <c r="E5798" i="73"/>
  <c r="F5798" i="73" l="1"/>
  <c r="D5799" i="73"/>
  <c r="C5800" i="73"/>
  <c r="E5799" i="73"/>
  <c r="A5777" i="73"/>
  <c r="B5778" i="73"/>
  <c r="G5776" i="73"/>
  <c r="H5776" i="73" s="1"/>
  <c r="I5776" i="73"/>
  <c r="F5799" i="73" l="1"/>
  <c r="D5800" i="73"/>
  <c r="G5777" i="73"/>
  <c r="H5777" i="73" s="1"/>
  <c r="I5777" i="73"/>
  <c r="C5801" i="73"/>
  <c r="E5800" i="73"/>
  <c r="A5778" i="73"/>
  <c r="B5779" i="73"/>
  <c r="F5800" i="73" l="1"/>
  <c r="D5801" i="73"/>
  <c r="C5802" i="73"/>
  <c r="E5801" i="73"/>
  <c r="G5778" i="73"/>
  <c r="H5778" i="73" s="1"/>
  <c r="I5778" i="73"/>
  <c r="A5779" i="73"/>
  <c r="B5780" i="73"/>
  <c r="F5801" i="73" l="1"/>
  <c r="D5802" i="73"/>
  <c r="G5779" i="73"/>
  <c r="H5779" i="73" s="1"/>
  <c r="I5779" i="73"/>
  <c r="C5803" i="73"/>
  <c r="E5802" i="73"/>
  <c r="A5780" i="73"/>
  <c r="B5781" i="73"/>
  <c r="F5802" i="73" l="1"/>
  <c r="D5803" i="73"/>
  <c r="G5780" i="73"/>
  <c r="H5780" i="73" s="1"/>
  <c r="I5780" i="73"/>
  <c r="C5804" i="73"/>
  <c r="E5803" i="73"/>
  <c r="A5781" i="73"/>
  <c r="B5782" i="73"/>
  <c r="F5803" i="73" l="1"/>
  <c r="D5804" i="73"/>
  <c r="C5805" i="73"/>
  <c r="E5804" i="73"/>
  <c r="G5781" i="73"/>
  <c r="H5781" i="73" s="1"/>
  <c r="I5781" i="73"/>
  <c r="A5782" i="73"/>
  <c r="B5783" i="73"/>
  <c r="F5804" i="73" l="1"/>
  <c r="D5805" i="73"/>
  <c r="G5782" i="73"/>
  <c r="H5782" i="73" s="1"/>
  <c r="I5782" i="73"/>
  <c r="C5806" i="73"/>
  <c r="E5805" i="73"/>
  <c r="A5783" i="73"/>
  <c r="B5784" i="73"/>
  <c r="F5805" i="73" l="1"/>
  <c r="D5806" i="73"/>
  <c r="C5807" i="73"/>
  <c r="E5806" i="73"/>
  <c r="G5783" i="73"/>
  <c r="H5783" i="73" s="1"/>
  <c r="I5783" i="73"/>
  <c r="A5784" i="73"/>
  <c r="B5785" i="73"/>
  <c r="F5806" i="73" l="1"/>
  <c r="D5807" i="73"/>
  <c r="G5784" i="73"/>
  <c r="H5784" i="73" s="1"/>
  <c r="I5784" i="73"/>
  <c r="C5808" i="73"/>
  <c r="E5807" i="73"/>
  <c r="A5785" i="73"/>
  <c r="B5786" i="73"/>
  <c r="F5807" i="73" l="1"/>
  <c r="D5808" i="73"/>
  <c r="C5809" i="73"/>
  <c r="E5808" i="73"/>
  <c r="G5785" i="73"/>
  <c r="H5785" i="73" s="1"/>
  <c r="I5785" i="73"/>
  <c r="A5786" i="73"/>
  <c r="B5787" i="73"/>
  <c r="F5808" i="73" l="1"/>
  <c r="D5809" i="73"/>
  <c r="G5786" i="73"/>
  <c r="H5786" i="73" s="1"/>
  <c r="I5786" i="73"/>
  <c r="C5810" i="73"/>
  <c r="E5809" i="73"/>
  <c r="A5787" i="73"/>
  <c r="B5788" i="73"/>
  <c r="F5809" i="73" l="1"/>
  <c r="D5810" i="73"/>
  <c r="C5811" i="73"/>
  <c r="E5810" i="73"/>
  <c r="G5787" i="73"/>
  <c r="H5787" i="73" s="1"/>
  <c r="I5787" i="73"/>
  <c r="A5788" i="73"/>
  <c r="B5789" i="73"/>
  <c r="F5810" i="73" l="1"/>
  <c r="D5811" i="73"/>
  <c r="A5789" i="73"/>
  <c r="B5790" i="73"/>
  <c r="G5788" i="73"/>
  <c r="H5788" i="73" s="1"/>
  <c r="I5788" i="73"/>
  <c r="C5812" i="73"/>
  <c r="E5811" i="73"/>
  <c r="F5811" i="73" l="1"/>
  <c r="D5812" i="73"/>
  <c r="C5813" i="73"/>
  <c r="E5812" i="73"/>
  <c r="A5790" i="73"/>
  <c r="B5791" i="73"/>
  <c r="G5789" i="73"/>
  <c r="H5789" i="73" s="1"/>
  <c r="I5789" i="73"/>
  <c r="F5812" i="73" l="1"/>
  <c r="D5813" i="73"/>
  <c r="G5790" i="73"/>
  <c r="H5790" i="73" s="1"/>
  <c r="I5790" i="73"/>
  <c r="C5814" i="73"/>
  <c r="E5813" i="73"/>
  <c r="A5791" i="73"/>
  <c r="B5792" i="73"/>
  <c r="F5813" i="73" l="1"/>
  <c r="D5814" i="73"/>
  <c r="G5791" i="73"/>
  <c r="H5791" i="73" s="1"/>
  <c r="I5791" i="73"/>
  <c r="C5815" i="73"/>
  <c r="E5814" i="73"/>
  <c r="A5792" i="73"/>
  <c r="B5793" i="73"/>
  <c r="F5814" i="73" l="1"/>
  <c r="D5815" i="73"/>
  <c r="C5816" i="73"/>
  <c r="E5815" i="73"/>
  <c r="G5792" i="73"/>
  <c r="H5792" i="73" s="1"/>
  <c r="I5792" i="73"/>
  <c r="A5793" i="73"/>
  <c r="B5794" i="73"/>
  <c r="F5815" i="73" l="1"/>
  <c r="D5816" i="73"/>
  <c r="G5793" i="73"/>
  <c r="H5793" i="73" s="1"/>
  <c r="I5793" i="73"/>
  <c r="C5817" i="73"/>
  <c r="E5816" i="73"/>
  <c r="A5794" i="73"/>
  <c r="B5795" i="73"/>
  <c r="F5816" i="73" l="1"/>
  <c r="D5817" i="73"/>
  <c r="G5794" i="73"/>
  <c r="H5794" i="73" s="1"/>
  <c r="I5794" i="73"/>
  <c r="C5818" i="73"/>
  <c r="E5817" i="73"/>
  <c r="A5795" i="73"/>
  <c r="B5796" i="73"/>
  <c r="F5817" i="73" l="1"/>
  <c r="D5818" i="73"/>
  <c r="G5795" i="73"/>
  <c r="H5795" i="73" s="1"/>
  <c r="I5795" i="73"/>
  <c r="C5819" i="73"/>
  <c r="E5818" i="73"/>
  <c r="A5796" i="73"/>
  <c r="B5797" i="73"/>
  <c r="F5818" i="73" l="1"/>
  <c r="D5819" i="73"/>
  <c r="C5820" i="73"/>
  <c r="E5819" i="73"/>
  <c r="G5796" i="73"/>
  <c r="H5796" i="73" s="1"/>
  <c r="I5796" i="73"/>
  <c r="A5797" i="73"/>
  <c r="B5798" i="73"/>
  <c r="F5819" i="73" l="1"/>
  <c r="D5820" i="73"/>
  <c r="A5798" i="73"/>
  <c r="B5799" i="73"/>
  <c r="G5797" i="73"/>
  <c r="H5797" i="73" s="1"/>
  <c r="I5797" i="73"/>
  <c r="C5821" i="73"/>
  <c r="E5820" i="73"/>
  <c r="F5820" i="73" l="1"/>
  <c r="D5821" i="73"/>
  <c r="C5822" i="73"/>
  <c r="E5821" i="73"/>
  <c r="A5799" i="73"/>
  <c r="B5800" i="73"/>
  <c r="G5798" i="73"/>
  <c r="H5798" i="73" s="1"/>
  <c r="I5798" i="73"/>
  <c r="F5821" i="73" l="1"/>
  <c r="D5822" i="73"/>
  <c r="G5799" i="73"/>
  <c r="H5799" i="73" s="1"/>
  <c r="I5799" i="73"/>
  <c r="C5823" i="73"/>
  <c r="E5822" i="73"/>
  <c r="A5800" i="73"/>
  <c r="B5801" i="73"/>
  <c r="F5822" i="73" l="1"/>
  <c r="D5823" i="73"/>
  <c r="G5800" i="73"/>
  <c r="H5800" i="73" s="1"/>
  <c r="I5800" i="73"/>
  <c r="C5824" i="73"/>
  <c r="E5823" i="73"/>
  <c r="A5801" i="73"/>
  <c r="B5802" i="73"/>
  <c r="F5823" i="73" l="1"/>
  <c r="D5824" i="73"/>
  <c r="C5825" i="73"/>
  <c r="E5824" i="73"/>
  <c r="G5801" i="73"/>
  <c r="H5801" i="73" s="1"/>
  <c r="I5801" i="73"/>
  <c r="A5802" i="73"/>
  <c r="B5803" i="73"/>
  <c r="F5824" i="73" l="1"/>
  <c r="D5825" i="73"/>
  <c r="G5802" i="73"/>
  <c r="H5802" i="73" s="1"/>
  <c r="I5802" i="73"/>
  <c r="C5826" i="73"/>
  <c r="E5825" i="73"/>
  <c r="A5803" i="73"/>
  <c r="B5804" i="73"/>
  <c r="F5825" i="73" l="1"/>
  <c r="D5826" i="73"/>
  <c r="G5803" i="73"/>
  <c r="H5803" i="73" s="1"/>
  <c r="I5803" i="73"/>
  <c r="C5827" i="73"/>
  <c r="E5826" i="73"/>
  <c r="A5804" i="73"/>
  <c r="B5805" i="73"/>
  <c r="F5826" i="73" l="1"/>
  <c r="D5827" i="73"/>
  <c r="C5828" i="73"/>
  <c r="E5827" i="73"/>
  <c r="G5804" i="73"/>
  <c r="H5804" i="73" s="1"/>
  <c r="I5804" i="73"/>
  <c r="A5805" i="73"/>
  <c r="B5806" i="73"/>
  <c r="F5827" i="73" l="1"/>
  <c r="D5828" i="73"/>
  <c r="G5805" i="73"/>
  <c r="H5805" i="73" s="1"/>
  <c r="I5805" i="73"/>
  <c r="C5829" i="73"/>
  <c r="E5828" i="73"/>
  <c r="A5806" i="73"/>
  <c r="B5807" i="73"/>
  <c r="F5828" i="73" l="1"/>
  <c r="D5829" i="73"/>
  <c r="G5806" i="73"/>
  <c r="H5806" i="73" s="1"/>
  <c r="I5806" i="73"/>
  <c r="C5830" i="73"/>
  <c r="E5829" i="73"/>
  <c r="A5807" i="73"/>
  <c r="B5808" i="73"/>
  <c r="F5829" i="73" l="1"/>
  <c r="D5830" i="73"/>
  <c r="C5831" i="73"/>
  <c r="E5830" i="73"/>
  <c r="G5807" i="73"/>
  <c r="H5807" i="73" s="1"/>
  <c r="I5807" i="73"/>
  <c r="A5808" i="73"/>
  <c r="B5809" i="73"/>
  <c r="F5830" i="73" l="1"/>
  <c r="D5831" i="73"/>
  <c r="A5809" i="73"/>
  <c r="B5810" i="73"/>
  <c r="G5808" i="73"/>
  <c r="H5808" i="73" s="1"/>
  <c r="I5808" i="73"/>
  <c r="C5832" i="73"/>
  <c r="E5831" i="73"/>
  <c r="F5831" i="73" l="1"/>
  <c r="D5832" i="73"/>
  <c r="C5833" i="73"/>
  <c r="E5832" i="73"/>
  <c r="A5810" i="73"/>
  <c r="B5811" i="73"/>
  <c r="G5809" i="73"/>
  <c r="H5809" i="73" s="1"/>
  <c r="I5809" i="73"/>
  <c r="F5832" i="73" l="1"/>
  <c r="D5833" i="73"/>
  <c r="G5810" i="73"/>
  <c r="H5810" i="73" s="1"/>
  <c r="I5810" i="73"/>
  <c r="C5834" i="73"/>
  <c r="E5833" i="73"/>
  <c r="A5811" i="73"/>
  <c r="B5812" i="73"/>
  <c r="F5833" i="73" l="1"/>
  <c r="D5834" i="73"/>
  <c r="G5811" i="73"/>
  <c r="H5811" i="73" s="1"/>
  <c r="I5811" i="73"/>
  <c r="C5835" i="73"/>
  <c r="E5834" i="73"/>
  <c r="A5812" i="73"/>
  <c r="B5813" i="73"/>
  <c r="F5834" i="73" l="1"/>
  <c r="D5835" i="73"/>
  <c r="G5812" i="73"/>
  <c r="H5812" i="73" s="1"/>
  <c r="I5812" i="73"/>
  <c r="C5836" i="73"/>
  <c r="E5835" i="73"/>
  <c r="A5813" i="73"/>
  <c r="B5814" i="73"/>
  <c r="F5835" i="73" l="1"/>
  <c r="D5836" i="73"/>
  <c r="G5813" i="73"/>
  <c r="H5813" i="73" s="1"/>
  <c r="I5813" i="73"/>
  <c r="C5837" i="73"/>
  <c r="E5836" i="73"/>
  <c r="A5814" i="73"/>
  <c r="B5815" i="73"/>
  <c r="F5836" i="73" l="1"/>
  <c r="D5837" i="73"/>
  <c r="G5814" i="73"/>
  <c r="H5814" i="73" s="1"/>
  <c r="I5814" i="73"/>
  <c r="C5838" i="73"/>
  <c r="E5837" i="73"/>
  <c r="A5815" i="73"/>
  <c r="B5816" i="73"/>
  <c r="F5837" i="73" l="1"/>
  <c r="D5838" i="73"/>
  <c r="C5839" i="73"/>
  <c r="E5838" i="73"/>
  <c r="G5815" i="73"/>
  <c r="H5815" i="73" s="1"/>
  <c r="I5815" i="73"/>
  <c r="A5816" i="73"/>
  <c r="B5817" i="73"/>
  <c r="F5838" i="73" l="1"/>
  <c r="D5839" i="73"/>
  <c r="A5817" i="73"/>
  <c r="B5818" i="73"/>
  <c r="G5816" i="73"/>
  <c r="H5816" i="73" s="1"/>
  <c r="I5816" i="73"/>
  <c r="C5840" i="73"/>
  <c r="E5839" i="73"/>
  <c r="F5839" i="73" l="1"/>
  <c r="D5840" i="73"/>
  <c r="C5841" i="73"/>
  <c r="E5840" i="73"/>
  <c r="A5818" i="73"/>
  <c r="B5819" i="73"/>
  <c r="G5817" i="73"/>
  <c r="H5817" i="73" s="1"/>
  <c r="I5817" i="73"/>
  <c r="F5840" i="73" l="1"/>
  <c r="D5841" i="73"/>
  <c r="G5818" i="73"/>
  <c r="H5818" i="73" s="1"/>
  <c r="I5818" i="73"/>
  <c r="C5842" i="73"/>
  <c r="E5841" i="73"/>
  <c r="A5819" i="73"/>
  <c r="B5820" i="73"/>
  <c r="F5841" i="73" l="1"/>
  <c r="D5842" i="73"/>
  <c r="C5843" i="73"/>
  <c r="E5842" i="73"/>
  <c r="G5819" i="73"/>
  <c r="H5819" i="73" s="1"/>
  <c r="I5819" i="73"/>
  <c r="A5820" i="73"/>
  <c r="B5821" i="73"/>
  <c r="F5842" i="73" l="1"/>
  <c r="D5843" i="73"/>
  <c r="G5820" i="73"/>
  <c r="H5820" i="73" s="1"/>
  <c r="I5820" i="73"/>
  <c r="C5844" i="73"/>
  <c r="E5843" i="73"/>
  <c r="A5821" i="73"/>
  <c r="B5822" i="73"/>
  <c r="F5843" i="73" l="1"/>
  <c r="D5844" i="73"/>
  <c r="G5821" i="73"/>
  <c r="H5821" i="73" s="1"/>
  <c r="I5821" i="73"/>
  <c r="C5845" i="73"/>
  <c r="E5844" i="73"/>
  <c r="A5822" i="73"/>
  <c r="B5823" i="73"/>
  <c r="F5844" i="73" l="1"/>
  <c r="D5845" i="73"/>
  <c r="C5846" i="73"/>
  <c r="E5845" i="73"/>
  <c r="G5822" i="73"/>
  <c r="H5822" i="73" s="1"/>
  <c r="I5822" i="73"/>
  <c r="A5823" i="73"/>
  <c r="B5824" i="73"/>
  <c r="F5845" i="73" l="1"/>
  <c r="D5846" i="73"/>
  <c r="A5824" i="73"/>
  <c r="B5825" i="73"/>
  <c r="G5823" i="73"/>
  <c r="H5823" i="73" s="1"/>
  <c r="I5823" i="73"/>
  <c r="C5847" i="73"/>
  <c r="E5846" i="73"/>
  <c r="F5846" i="73" l="1"/>
  <c r="D5847" i="73"/>
  <c r="C5848" i="73"/>
  <c r="E5847" i="73"/>
  <c r="A5825" i="73"/>
  <c r="B5826" i="73"/>
  <c r="G5824" i="73"/>
  <c r="H5824" i="73" s="1"/>
  <c r="I5824" i="73"/>
  <c r="F5847" i="73" l="1"/>
  <c r="D5848" i="73"/>
  <c r="G5825" i="73"/>
  <c r="H5825" i="73" s="1"/>
  <c r="I5825" i="73"/>
  <c r="C5849" i="73"/>
  <c r="E5848" i="73"/>
  <c r="A5826" i="73"/>
  <c r="B5827" i="73"/>
  <c r="F5848" i="73" l="1"/>
  <c r="D5849" i="73"/>
  <c r="G5826" i="73"/>
  <c r="H5826" i="73" s="1"/>
  <c r="I5826" i="73"/>
  <c r="C5850" i="73"/>
  <c r="E5849" i="73"/>
  <c r="A5827" i="73"/>
  <c r="B5828" i="73"/>
  <c r="F5849" i="73" l="1"/>
  <c r="D5850" i="73"/>
  <c r="G5827" i="73"/>
  <c r="H5827" i="73" s="1"/>
  <c r="I5827" i="73"/>
  <c r="C5851" i="73"/>
  <c r="E5850" i="73"/>
  <c r="A5828" i="73"/>
  <c r="B5829" i="73"/>
  <c r="F5850" i="73" l="1"/>
  <c r="D5851" i="73"/>
  <c r="G5828" i="73"/>
  <c r="H5828" i="73" s="1"/>
  <c r="I5828" i="73"/>
  <c r="C5852" i="73"/>
  <c r="E5851" i="73"/>
  <c r="A5829" i="73"/>
  <c r="B5830" i="73"/>
  <c r="F5851" i="73" l="1"/>
  <c r="D5852" i="73"/>
  <c r="G5829" i="73"/>
  <c r="H5829" i="73" s="1"/>
  <c r="I5829" i="73"/>
  <c r="C5853" i="73"/>
  <c r="E5852" i="73"/>
  <c r="A5830" i="73"/>
  <c r="B5831" i="73"/>
  <c r="F5852" i="73" l="1"/>
  <c r="D5853" i="73"/>
  <c r="C5854" i="73"/>
  <c r="E5853" i="73"/>
  <c r="G5830" i="73"/>
  <c r="H5830" i="73" s="1"/>
  <c r="I5830" i="73"/>
  <c r="A5831" i="73"/>
  <c r="B5832" i="73"/>
  <c r="F5853" i="73" l="1"/>
  <c r="D5854" i="73"/>
  <c r="G5831" i="73"/>
  <c r="H5831" i="73" s="1"/>
  <c r="I5831" i="73"/>
  <c r="C5855" i="73"/>
  <c r="E5854" i="73"/>
  <c r="A5832" i="73"/>
  <c r="B5833" i="73"/>
  <c r="F5854" i="73" l="1"/>
  <c r="D5855" i="73"/>
  <c r="G5832" i="73"/>
  <c r="H5832" i="73" s="1"/>
  <c r="I5832" i="73"/>
  <c r="C5856" i="73"/>
  <c r="E5855" i="73"/>
  <c r="A5833" i="73"/>
  <c r="B5834" i="73"/>
  <c r="F5855" i="73" l="1"/>
  <c r="D5856" i="73"/>
  <c r="C5857" i="73"/>
  <c r="E5856" i="73"/>
  <c r="G5833" i="73"/>
  <c r="H5833" i="73" s="1"/>
  <c r="I5833" i="73"/>
  <c r="A5834" i="73"/>
  <c r="B5835" i="73"/>
  <c r="F5856" i="73" l="1"/>
  <c r="D5857" i="73"/>
  <c r="G5834" i="73"/>
  <c r="H5834" i="73" s="1"/>
  <c r="I5834" i="73"/>
  <c r="C5858" i="73"/>
  <c r="E5857" i="73"/>
  <c r="A5835" i="73"/>
  <c r="B5836" i="73"/>
  <c r="F5857" i="73" l="1"/>
  <c r="D5858" i="73"/>
  <c r="G5835" i="73"/>
  <c r="H5835" i="73" s="1"/>
  <c r="I5835" i="73"/>
  <c r="C5859" i="73"/>
  <c r="E5858" i="73"/>
  <c r="A5836" i="73"/>
  <c r="B5837" i="73"/>
  <c r="F5858" i="73" l="1"/>
  <c r="D5859" i="73"/>
  <c r="C5860" i="73"/>
  <c r="E5859" i="73"/>
  <c r="G5836" i="73"/>
  <c r="H5836" i="73" s="1"/>
  <c r="I5836" i="73"/>
  <c r="A5837" i="73"/>
  <c r="B5838" i="73"/>
  <c r="F5859" i="73" l="1"/>
  <c r="D5860" i="73"/>
  <c r="A5838" i="73"/>
  <c r="B5839" i="73"/>
  <c r="G5837" i="73"/>
  <c r="H5837" i="73" s="1"/>
  <c r="I5837" i="73"/>
  <c r="C5861" i="73"/>
  <c r="E5860" i="73"/>
  <c r="F5860" i="73" l="1"/>
  <c r="D5861" i="73"/>
  <c r="A5839" i="73"/>
  <c r="B5840" i="73"/>
  <c r="C5862" i="73"/>
  <c r="E5861" i="73"/>
  <c r="G5838" i="73"/>
  <c r="H5838" i="73" s="1"/>
  <c r="I5838" i="73"/>
  <c r="F5861" i="73" l="1"/>
  <c r="D5862" i="73"/>
  <c r="C5863" i="73"/>
  <c r="E5862" i="73"/>
  <c r="A5840" i="73"/>
  <c r="B5841" i="73"/>
  <c r="G5839" i="73"/>
  <c r="H5839" i="73" s="1"/>
  <c r="I5839" i="73"/>
  <c r="F5862" i="73" l="1"/>
  <c r="D5863" i="73"/>
  <c r="G5840" i="73"/>
  <c r="H5840" i="73" s="1"/>
  <c r="I5840" i="73"/>
  <c r="C5864" i="73"/>
  <c r="E5863" i="73"/>
  <c r="A5841" i="73"/>
  <c r="B5842" i="73"/>
  <c r="F5863" i="73" l="1"/>
  <c r="D5864" i="73"/>
  <c r="G5841" i="73"/>
  <c r="H5841" i="73" s="1"/>
  <c r="I5841" i="73"/>
  <c r="C5865" i="73"/>
  <c r="E5864" i="73"/>
  <c r="A5842" i="73"/>
  <c r="B5843" i="73"/>
  <c r="F5864" i="73" l="1"/>
  <c r="D5865" i="73"/>
  <c r="G5842" i="73"/>
  <c r="H5842" i="73" s="1"/>
  <c r="I5842" i="73"/>
  <c r="C5866" i="73"/>
  <c r="E5865" i="73"/>
  <c r="A5843" i="73"/>
  <c r="B5844" i="73"/>
  <c r="F5865" i="73" l="1"/>
  <c r="D5866" i="73"/>
  <c r="G5843" i="73"/>
  <c r="H5843" i="73" s="1"/>
  <c r="I5843" i="73"/>
  <c r="C5867" i="73"/>
  <c r="E5866" i="73"/>
  <c r="A5844" i="73"/>
  <c r="B5845" i="73"/>
  <c r="F5866" i="73" l="1"/>
  <c r="D5867" i="73"/>
  <c r="C5868" i="73"/>
  <c r="E5867" i="73"/>
  <c r="G5844" i="73"/>
  <c r="H5844" i="73" s="1"/>
  <c r="I5844" i="73"/>
  <c r="A5845" i="73"/>
  <c r="B5846" i="73"/>
  <c r="F5867" i="73" l="1"/>
  <c r="D5868" i="73"/>
  <c r="A5846" i="73"/>
  <c r="B5847" i="73"/>
  <c r="G5845" i="73"/>
  <c r="H5845" i="73" s="1"/>
  <c r="I5845" i="73"/>
  <c r="C5869" i="73"/>
  <c r="E5868" i="73"/>
  <c r="F5868" i="73" l="1"/>
  <c r="D5869" i="73"/>
  <c r="C5870" i="73"/>
  <c r="E5869" i="73"/>
  <c r="A5847" i="73"/>
  <c r="B5848" i="73"/>
  <c r="G5846" i="73"/>
  <c r="H5846" i="73" s="1"/>
  <c r="I5846" i="73"/>
  <c r="F5869" i="73" l="1"/>
  <c r="D5870" i="73"/>
  <c r="G5847" i="73"/>
  <c r="H5847" i="73" s="1"/>
  <c r="I5847" i="73"/>
  <c r="C5871" i="73"/>
  <c r="E5870" i="73"/>
  <c r="A5848" i="73"/>
  <c r="B5849" i="73"/>
  <c r="F5870" i="73" l="1"/>
  <c r="D5871" i="73"/>
  <c r="C5872" i="73"/>
  <c r="E5871" i="73"/>
  <c r="G5848" i="73"/>
  <c r="H5848" i="73" s="1"/>
  <c r="I5848" i="73"/>
  <c r="A5849" i="73"/>
  <c r="B5850" i="73"/>
  <c r="F5871" i="73" l="1"/>
  <c r="D5872" i="73"/>
  <c r="A5850" i="73"/>
  <c r="B5851" i="73"/>
  <c r="G5849" i="73"/>
  <c r="H5849" i="73" s="1"/>
  <c r="I5849" i="73"/>
  <c r="C5873" i="73"/>
  <c r="E5872" i="73"/>
  <c r="F5872" i="73" l="1"/>
  <c r="D5873" i="73"/>
  <c r="C5874" i="73"/>
  <c r="E5873" i="73"/>
  <c r="A5851" i="73"/>
  <c r="B5852" i="73"/>
  <c r="G5850" i="73"/>
  <c r="H5850" i="73" s="1"/>
  <c r="I5850" i="73"/>
  <c r="F5873" i="73" l="1"/>
  <c r="D5874" i="73"/>
  <c r="G5851" i="73"/>
  <c r="H5851" i="73" s="1"/>
  <c r="I5851" i="73"/>
  <c r="C5875" i="73"/>
  <c r="E5874" i="73"/>
  <c r="A5852" i="73"/>
  <c r="B5853" i="73"/>
  <c r="F5874" i="73" l="1"/>
  <c r="D5875" i="73"/>
  <c r="G5852" i="73"/>
  <c r="H5852" i="73" s="1"/>
  <c r="I5852" i="73"/>
  <c r="C5876" i="73"/>
  <c r="E5875" i="73"/>
  <c r="A5853" i="73"/>
  <c r="B5854" i="73"/>
  <c r="F5875" i="73" l="1"/>
  <c r="D5876" i="73"/>
  <c r="C5877" i="73"/>
  <c r="E5876" i="73"/>
  <c r="G5853" i="73"/>
  <c r="H5853" i="73" s="1"/>
  <c r="I5853" i="73"/>
  <c r="A5854" i="73"/>
  <c r="B5855" i="73"/>
  <c r="F5876" i="73" l="1"/>
  <c r="D5877" i="73"/>
  <c r="G5854" i="73"/>
  <c r="H5854" i="73" s="1"/>
  <c r="I5854" i="73"/>
  <c r="C5878" i="73"/>
  <c r="E5877" i="73"/>
  <c r="A5855" i="73"/>
  <c r="B5856" i="73"/>
  <c r="F5877" i="73" l="1"/>
  <c r="D5878" i="73"/>
  <c r="G5855" i="73"/>
  <c r="H5855" i="73" s="1"/>
  <c r="I5855" i="73"/>
  <c r="C5879" i="73"/>
  <c r="E5878" i="73"/>
  <c r="A5856" i="73"/>
  <c r="B5857" i="73"/>
  <c r="F5878" i="73" l="1"/>
  <c r="D5879" i="73"/>
  <c r="C5880" i="73"/>
  <c r="E5879" i="73"/>
  <c r="G5856" i="73"/>
  <c r="H5856" i="73" s="1"/>
  <c r="I5856" i="73"/>
  <c r="A5857" i="73"/>
  <c r="B5858" i="73"/>
  <c r="F5879" i="73" l="1"/>
  <c r="D5880" i="73"/>
  <c r="A5858" i="73"/>
  <c r="B5859" i="73"/>
  <c r="G5857" i="73"/>
  <c r="H5857" i="73" s="1"/>
  <c r="I5857" i="73"/>
  <c r="C5881" i="73"/>
  <c r="E5880" i="73"/>
  <c r="F5880" i="73" l="1"/>
  <c r="D5881" i="73"/>
  <c r="C5882" i="73"/>
  <c r="E5881" i="73"/>
  <c r="A5859" i="73"/>
  <c r="B5860" i="73"/>
  <c r="G5858" i="73"/>
  <c r="H5858" i="73" s="1"/>
  <c r="I5858" i="73"/>
  <c r="F5881" i="73" l="1"/>
  <c r="D5882" i="73"/>
  <c r="G5859" i="73"/>
  <c r="H5859" i="73" s="1"/>
  <c r="I5859" i="73"/>
  <c r="C5883" i="73"/>
  <c r="E5882" i="73"/>
  <c r="A5860" i="73"/>
  <c r="B5861" i="73"/>
  <c r="F5882" i="73" l="1"/>
  <c r="D5883" i="73"/>
  <c r="C5884" i="73"/>
  <c r="E5883" i="73"/>
  <c r="G5860" i="73"/>
  <c r="H5860" i="73" s="1"/>
  <c r="I5860" i="73"/>
  <c r="A5861" i="73"/>
  <c r="B5862" i="73"/>
  <c r="F5883" i="73" l="1"/>
  <c r="D5884" i="73"/>
  <c r="A5862" i="73"/>
  <c r="B5863" i="73"/>
  <c r="G5861" i="73"/>
  <c r="H5861" i="73" s="1"/>
  <c r="I5861" i="73"/>
  <c r="C5885" i="73"/>
  <c r="E5884" i="73"/>
  <c r="F5884" i="73" l="1"/>
  <c r="D5885" i="73"/>
  <c r="C5886" i="73"/>
  <c r="E5885" i="73"/>
  <c r="A5863" i="73"/>
  <c r="B5864" i="73"/>
  <c r="G5862" i="73"/>
  <c r="H5862" i="73" s="1"/>
  <c r="I5862" i="73"/>
  <c r="F5885" i="73" l="1"/>
  <c r="D5886" i="73"/>
  <c r="G5863" i="73"/>
  <c r="H5863" i="73" s="1"/>
  <c r="I5863" i="73"/>
  <c r="C5887" i="73"/>
  <c r="E5886" i="73"/>
  <c r="A5864" i="73"/>
  <c r="B5865" i="73"/>
  <c r="F5886" i="73" l="1"/>
  <c r="D5887" i="73"/>
  <c r="G5864" i="73"/>
  <c r="H5864" i="73" s="1"/>
  <c r="I5864" i="73"/>
  <c r="C5888" i="73"/>
  <c r="E5887" i="73"/>
  <c r="A5865" i="73"/>
  <c r="B5866" i="73"/>
  <c r="F5887" i="73" l="1"/>
  <c r="D5888" i="73"/>
  <c r="C5889" i="73"/>
  <c r="E5888" i="73"/>
  <c r="G5865" i="73"/>
  <c r="H5865" i="73" s="1"/>
  <c r="I5865" i="73"/>
  <c r="A5866" i="73"/>
  <c r="B5867" i="73"/>
  <c r="F5888" i="73" l="1"/>
  <c r="D5889" i="73"/>
  <c r="G5866" i="73"/>
  <c r="H5866" i="73" s="1"/>
  <c r="I5866" i="73"/>
  <c r="C5890" i="73"/>
  <c r="E5889" i="73"/>
  <c r="A5867" i="73"/>
  <c r="B5868" i="73"/>
  <c r="F5889" i="73" l="1"/>
  <c r="D5890" i="73"/>
  <c r="G5867" i="73"/>
  <c r="H5867" i="73" s="1"/>
  <c r="I5867" i="73"/>
  <c r="C5891" i="73"/>
  <c r="E5890" i="73"/>
  <c r="A5868" i="73"/>
  <c r="B5869" i="73"/>
  <c r="F5890" i="73" l="1"/>
  <c r="D5891" i="73"/>
  <c r="G5868" i="73"/>
  <c r="H5868" i="73" s="1"/>
  <c r="I5868" i="73"/>
  <c r="C5892" i="73"/>
  <c r="E5891" i="73"/>
  <c r="A5869" i="73"/>
  <c r="B5870" i="73"/>
  <c r="F5891" i="73" l="1"/>
  <c r="D5892" i="73"/>
  <c r="G5869" i="73"/>
  <c r="H5869" i="73" s="1"/>
  <c r="I5869" i="73"/>
  <c r="C5893" i="73"/>
  <c r="E5892" i="73"/>
  <c r="A5870" i="73"/>
  <c r="B5871" i="73"/>
  <c r="F5892" i="73" l="1"/>
  <c r="D5893" i="73"/>
  <c r="C5894" i="73"/>
  <c r="E5893" i="73"/>
  <c r="G5870" i="73"/>
  <c r="H5870" i="73" s="1"/>
  <c r="I5870" i="73"/>
  <c r="A5871" i="73"/>
  <c r="B5872" i="73"/>
  <c r="F5893" i="73" l="1"/>
  <c r="D5894" i="73"/>
  <c r="A5872" i="73"/>
  <c r="B5873" i="73"/>
  <c r="G5871" i="73"/>
  <c r="H5871" i="73" s="1"/>
  <c r="I5871" i="73"/>
  <c r="C5895" i="73"/>
  <c r="E5894" i="73"/>
  <c r="F5894" i="73" l="1"/>
  <c r="D5895" i="73"/>
  <c r="C5896" i="73"/>
  <c r="E5895" i="73"/>
  <c r="A5873" i="73"/>
  <c r="B5874" i="73"/>
  <c r="G5872" i="73"/>
  <c r="H5872" i="73" s="1"/>
  <c r="I5872" i="73"/>
  <c r="F5895" i="73" l="1"/>
  <c r="D5896" i="73"/>
  <c r="G5873" i="73"/>
  <c r="H5873" i="73" s="1"/>
  <c r="I5873" i="73"/>
  <c r="C5897" i="73"/>
  <c r="E5896" i="73"/>
  <c r="A5874" i="73"/>
  <c r="B5875" i="73"/>
  <c r="F5896" i="73" l="1"/>
  <c r="D5897" i="73"/>
  <c r="G5874" i="73"/>
  <c r="H5874" i="73" s="1"/>
  <c r="I5874" i="73"/>
  <c r="C5898" i="73"/>
  <c r="E5897" i="73"/>
  <c r="A5875" i="73"/>
  <c r="B5876" i="73"/>
  <c r="F5897" i="73" l="1"/>
  <c r="D5898" i="73"/>
  <c r="C5899" i="73"/>
  <c r="E5898" i="73"/>
  <c r="G5875" i="73"/>
  <c r="H5875" i="73" s="1"/>
  <c r="I5875" i="73"/>
  <c r="A5876" i="73"/>
  <c r="B5877" i="73"/>
  <c r="F5898" i="73" l="1"/>
  <c r="D5899" i="73"/>
  <c r="G5876" i="73"/>
  <c r="H5876" i="73" s="1"/>
  <c r="I5876" i="73"/>
  <c r="C5900" i="73"/>
  <c r="E5899" i="73"/>
  <c r="A5877" i="73"/>
  <c r="B5878" i="73"/>
  <c r="F5899" i="73" l="1"/>
  <c r="D5900" i="73"/>
  <c r="G5877" i="73"/>
  <c r="H5877" i="73" s="1"/>
  <c r="I5877" i="73"/>
  <c r="C5901" i="73"/>
  <c r="E5900" i="73"/>
  <c r="A5878" i="73"/>
  <c r="B5879" i="73"/>
  <c r="F5900" i="73" l="1"/>
  <c r="D5901" i="73"/>
  <c r="C5902" i="73"/>
  <c r="E5901" i="73"/>
  <c r="G5878" i="73"/>
  <c r="H5878" i="73" s="1"/>
  <c r="I5878" i="73"/>
  <c r="A5879" i="73"/>
  <c r="B5880" i="73"/>
  <c r="F5901" i="73" l="1"/>
  <c r="D5902" i="73"/>
  <c r="G5879" i="73"/>
  <c r="H5879" i="73" s="1"/>
  <c r="I5879" i="73"/>
  <c r="C5903" i="73"/>
  <c r="E5902" i="73"/>
  <c r="A5880" i="73"/>
  <c r="B5881" i="73"/>
  <c r="F5902" i="73" l="1"/>
  <c r="D5903" i="73"/>
  <c r="C5904" i="73"/>
  <c r="E5903" i="73"/>
  <c r="G5880" i="73"/>
  <c r="H5880" i="73" s="1"/>
  <c r="I5880" i="73"/>
  <c r="A5881" i="73"/>
  <c r="B5882" i="73"/>
  <c r="F5903" i="73" l="1"/>
  <c r="D5904" i="73"/>
  <c r="A5882" i="73"/>
  <c r="B5883" i="73"/>
  <c r="G5881" i="73"/>
  <c r="H5881" i="73" s="1"/>
  <c r="I5881" i="73"/>
  <c r="C5905" i="73"/>
  <c r="E5904" i="73"/>
  <c r="F5904" i="73" l="1"/>
  <c r="D5905" i="73"/>
  <c r="C5906" i="73"/>
  <c r="E5905" i="73"/>
  <c r="A5883" i="73"/>
  <c r="B5884" i="73"/>
  <c r="G5882" i="73"/>
  <c r="H5882" i="73" s="1"/>
  <c r="I5882" i="73"/>
  <c r="F5905" i="73" l="1"/>
  <c r="D5906" i="73"/>
  <c r="G5883" i="73"/>
  <c r="H5883" i="73" s="1"/>
  <c r="I5883" i="73"/>
  <c r="C5907" i="73"/>
  <c r="E5906" i="73"/>
  <c r="A5884" i="73"/>
  <c r="B5885" i="73"/>
  <c r="F5906" i="73" l="1"/>
  <c r="D5907" i="73"/>
  <c r="G5884" i="73"/>
  <c r="H5884" i="73" s="1"/>
  <c r="I5884" i="73"/>
  <c r="C5908" i="73"/>
  <c r="E5907" i="73"/>
  <c r="A5885" i="73"/>
  <c r="B5886" i="73"/>
  <c r="F5907" i="73" l="1"/>
  <c r="D5908" i="73"/>
  <c r="C5909" i="73"/>
  <c r="E5908" i="73"/>
  <c r="G5885" i="73"/>
  <c r="H5885" i="73" s="1"/>
  <c r="I5885" i="73"/>
  <c r="A5886" i="73"/>
  <c r="B5887" i="73"/>
  <c r="F5908" i="73" l="1"/>
  <c r="D5909" i="73"/>
  <c r="G5886" i="73"/>
  <c r="H5886" i="73" s="1"/>
  <c r="I5886" i="73"/>
  <c r="C5910" i="73"/>
  <c r="E5909" i="73"/>
  <c r="A5887" i="73"/>
  <c r="B5888" i="73"/>
  <c r="F5909" i="73" l="1"/>
  <c r="D5910" i="73"/>
  <c r="C5911" i="73"/>
  <c r="E5910" i="73"/>
  <c r="G5887" i="73"/>
  <c r="H5887" i="73" s="1"/>
  <c r="I5887" i="73"/>
  <c r="A5888" i="73"/>
  <c r="B5889" i="73"/>
  <c r="F5910" i="73" l="1"/>
  <c r="D5911" i="73"/>
  <c r="G5888" i="73"/>
  <c r="H5888" i="73" s="1"/>
  <c r="I5888" i="73"/>
  <c r="C5912" i="73"/>
  <c r="E5911" i="73"/>
  <c r="A5889" i="73"/>
  <c r="B5890" i="73"/>
  <c r="F5911" i="73" l="1"/>
  <c r="D5912" i="73"/>
  <c r="G5889" i="73"/>
  <c r="H5889" i="73" s="1"/>
  <c r="I5889" i="73"/>
  <c r="C5913" i="73"/>
  <c r="E5912" i="73"/>
  <c r="A5890" i="73"/>
  <c r="B5891" i="73"/>
  <c r="F5912" i="73" l="1"/>
  <c r="D5913" i="73"/>
  <c r="G5890" i="73"/>
  <c r="H5890" i="73" s="1"/>
  <c r="I5890" i="73"/>
  <c r="C5914" i="73"/>
  <c r="E5913" i="73"/>
  <c r="A5891" i="73"/>
  <c r="B5892" i="73"/>
  <c r="F5913" i="73" l="1"/>
  <c r="D5914" i="73"/>
  <c r="C5915" i="73"/>
  <c r="E5914" i="73"/>
  <c r="A5892" i="73"/>
  <c r="B5893" i="73"/>
  <c r="G5891" i="73"/>
  <c r="H5891" i="73" s="1"/>
  <c r="I5891" i="73"/>
  <c r="F5914" i="73" l="1"/>
  <c r="D5915" i="73"/>
  <c r="G5892" i="73"/>
  <c r="H5892" i="73" s="1"/>
  <c r="I5892" i="73"/>
  <c r="C5916" i="73"/>
  <c r="E5915" i="73"/>
  <c r="A5893" i="73"/>
  <c r="B5894" i="73"/>
  <c r="F5915" i="73" l="1"/>
  <c r="D5916" i="73"/>
  <c r="G5893" i="73"/>
  <c r="H5893" i="73" s="1"/>
  <c r="I5893" i="73"/>
  <c r="C5917" i="73"/>
  <c r="E5916" i="73"/>
  <c r="A5894" i="73"/>
  <c r="B5895" i="73"/>
  <c r="F5916" i="73" l="1"/>
  <c r="D5917" i="73"/>
  <c r="G5894" i="73"/>
  <c r="H5894" i="73" s="1"/>
  <c r="I5894" i="73"/>
  <c r="C5918" i="73"/>
  <c r="E5917" i="73"/>
  <c r="A5895" i="73"/>
  <c r="B5896" i="73"/>
  <c r="F5917" i="73" l="1"/>
  <c r="D5918" i="73"/>
  <c r="C5919" i="73"/>
  <c r="E5918" i="73"/>
  <c r="G5895" i="73"/>
  <c r="H5895" i="73" s="1"/>
  <c r="I5895" i="73"/>
  <c r="A5896" i="73"/>
  <c r="B5897" i="73"/>
  <c r="F5918" i="73" l="1"/>
  <c r="D5919" i="73"/>
  <c r="G5896" i="73"/>
  <c r="H5896" i="73" s="1"/>
  <c r="I5896" i="73"/>
  <c r="C5920" i="73"/>
  <c r="E5919" i="73"/>
  <c r="A5897" i="73"/>
  <c r="B5898" i="73"/>
  <c r="F5919" i="73" l="1"/>
  <c r="D5920" i="73"/>
  <c r="G5897" i="73"/>
  <c r="H5897" i="73" s="1"/>
  <c r="I5897" i="73"/>
  <c r="C5921" i="73"/>
  <c r="E5920" i="73"/>
  <c r="A5898" i="73"/>
  <c r="B5899" i="73"/>
  <c r="D5921" i="73" l="1"/>
  <c r="F5920" i="73"/>
  <c r="G5898" i="73"/>
  <c r="H5898" i="73" s="1"/>
  <c r="I5898" i="73"/>
  <c r="C5922" i="73"/>
  <c r="E5921" i="73"/>
  <c r="A5899" i="73"/>
  <c r="B5900" i="73"/>
  <c r="F5921" i="73" l="1"/>
  <c r="D5922" i="73"/>
  <c r="C5923" i="73"/>
  <c r="E5922" i="73"/>
  <c r="G5899" i="73"/>
  <c r="H5899" i="73" s="1"/>
  <c r="I5899" i="73"/>
  <c r="A5900" i="73"/>
  <c r="B5901" i="73"/>
  <c r="F5922" i="73" l="1"/>
  <c r="D5923" i="73"/>
  <c r="A5901" i="73"/>
  <c r="B5902" i="73"/>
  <c r="G5900" i="73"/>
  <c r="H5900" i="73" s="1"/>
  <c r="I5900" i="73"/>
  <c r="C5924" i="73"/>
  <c r="E5923" i="73"/>
  <c r="F5923" i="73" l="1"/>
  <c r="D5924" i="73"/>
  <c r="C5925" i="73"/>
  <c r="E5924" i="73"/>
  <c r="A5902" i="73"/>
  <c r="B5903" i="73"/>
  <c r="G5901" i="73"/>
  <c r="H5901" i="73" s="1"/>
  <c r="I5901" i="73"/>
  <c r="F5924" i="73" l="1"/>
  <c r="D5925" i="73"/>
  <c r="G5902" i="73"/>
  <c r="H5902" i="73" s="1"/>
  <c r="I5902" i="73"/>
  <c r="C5926" i="73"/>
  <c r="E5925" i="73"/>
  <c r="A5903" i="73"/>
  <c r="B5904" i="73"/>
  <c r="F5925" i="73" l="1"/>
  <c r="D5926" i="73"/>
  <c r="G5903" i="73"/>
  <c r="H5903" i="73" s="1"/>
  <c r="I5903" i="73"/>
  <c r="C5927" i="73"/>
  <c r="E5926" i="73"/>
  <c r="A5904" i="73"/>
  <c r="B5905" i="73"/>
  <c r="F5926" i="73" l="1"/>
  <c r="D5927" i="73"/>
  <c r="G5904" i="73"/>
  <c r="H5904" i="73" s="1"/>
  <c r="I5904" i="73"/>
  <c r="C5928" i="73"/>
  <c r="E5927" i="73"/>
  <c r="A5905" i="73"/>
  <c r="B5906" i="73"/>
  <c r="F5927" i="73" l="1"/>
  <c r="D5928" i="73"/>
  <c r="C5929" i="73"/>
  <c r="E5928" i="73"/>
  <c r="G5905" i="73"/>
  <c r="H5905" i="73" s="1"/>
  <c r="I5905" i="73"/>
  <c r="A5906" i="73"/>
  <c r="B5907" i="73"/>
  <c r="F5928" i="73" l="1"/>
  <c r="D5929" i="73"/>
  <c r="A5907" i="73"/>
  <c r="B5908" i="73"/>
  <c r="G5906" i="73"/>
  <c r="H5906" i="73" s="1"/>
  <c r="I5906" i="73"/>
  <c r="C5930" i="73"/>
  <c r="E5929" i="73"/>
  <c r="F5929" i="73" l="1"/>
  <c r="D5930" i="73"/>
  <c r="C5931" i="73"/>
  <c r="E5930" i="73"/>
  <c r="A5908" i="73"/>
  <c r="B5909" i="73"/>
  <c r="G5907" i="73"/>
  <c r="H5907" i="73" s="1"/>
  <c r="I5907" i="73"/>
  <c r="F5930" i="73" l="1"/>
  <c r="D5931" i="73"/>
  <c r="G5908" i="73"/>
  <c r="H5908" i="73" s="1"/>
  <c r="I5908" i="73"/>
  <c r="C5932" i="73"/>
  <c r="E5931" i="73"/>
  <c r="A5909" i="73"/>
  <c r="B5910" i="73"/>
  <c r="F5931" i="73" l="1"/>
  <c r="D5932" i="73"/>
  <c r="G5909" i="73"/>
  <c r="H5909" i="73" s="1"/>
  <c r="I5909" i="73"/>
  <c r="C5933" i="73"/>
  <c r="E5932" i="73"/>
  <c r="A5910" i="73"/>
  <c r="B5911" i="73"/>
  <c r="F5932" i="73" l="1"/>
  <c r="D5933" i="73"/>
  <c r="G5910" i="73"/>
  <c r="H5910" i="73" s="1"/>
  <c r="I5910" i="73"/>
  <c r="C5934" i="73"/>
  <c r="E5933" i="73"/>
  <c r="A5911" i="73"/>
  <c r="B5912" i="73"/>
  <c r="F5933" i="73" l="1"/>
  <c r="D5934" i="73"/>
  <c r="G5911" i="73"/>
  <c r="H5911" i="73" s="1"/>
  <c r="I5911" i="73"/>
  <c r="C5935" i="73"/>
  <c r="E5934" i="73"/>
  <c r="A5912" i="73"/>
  <c r="B5913" i="73"/>
  <c r="F5934" i="73" l="1"/>
  <c r="D5935" i="73"/>
  <c r="C5936" i="73"/>
  <c r="E5935" i="73"/>
  <c r="G5912" i="73"/>
  <c r="H5912" i="73" s="1"/>
  <c r="I5912" i="73"/>
  <c r="A5913" i="73"/>
  <c r="B5914" i="73"/>
  <c r="F5935" i="73" l="1"/>
  <c r="D5936" i="73"/>
  <c r="A5914" i="73"/>
  <c r="B5915" i="73"/>
  <c r="G5913" i="73"/>
  <c r="H5913" i="73" s="1"/>
  <c r="I5913" i="73"/>
  <c r="C5937" i="73"/>
  <c r="E5936" i="73"/>
  <c r="F5936" i="73" l="1"/>
  <c r="D5937" i="73"/>
  <c r="C5938" i="73"/>
  <c r="E5937" i="73"/>
  <c r="A5915" i="73"/>
  <c r="B5916" i="73"/>
  <c r="G5914" i="73"/>
  <c r="H5914" i="73" s="1"/>
  <c r="I5914" i="73"/>
  <c r="F5937" i="73" l="1"/>
  <c r="D5938" i="73"/>
  <c r="G5915" i="73"/>
  <c r="H5915" i="73" s="1"/>
  <c r="I5915" i="73"/>
  <c r="C5939" i="73"/>
  <c r="E5938" i="73"/>
  <c r="A5916" i="73"/>
  <c r="B5917" i="73"/>
  <c r="F5938" i="73" l="1"/>
  <c r="D5939" i="73"/>
  <c r="G5916" i="73"/>
  <c r="H5916" i="73" s="1"/>
  <c r="I5916" i="73"/>
  <c r="C5940" i="73"/>
  <c r="E5939" i="73"/>
  <c r="A5917" i="73"/>
  <c r="B5918" i="73"/>
  <c r="F5939" i="73" l="1"/>
  <c r="D5940" i="73"/>
  <c r="C5941" i="73"/>
  <c r="E5940" i="73"/>
  <c r="G5917" i="73"/>
  <c r="H5917" i="73" s="1"/>
  <c r="I5917" i="73"/>
  <c r="A5918" i="73"/>
  <c r="B5919" i="73"/>
  <c r="F5940" i="73" l="1"/>
  <c r="D5941" i="73"/>
  <c r="A5919" i="73"/>
  <c r="B5920" i="73"/>
  <c r="G5918" i="73"/>
  <c r="H5918" i="73" s="1"/>
  <c r="I5918" i="73"/>
  <c r="C5942" i="73"/>
  <c r="E5941" i="73"/>
  <c r="F5941" i="73" l="1"/>
  <c r="D5942" i="73"/>
  <c r="C5943" i="73"/>
  <c r="E5942" i="73"/>
  <c r="A5920" i="73"/>
  <c r="B5921" i="73"/>
  <c r="G5919" i="73"/>
  <c r="H5919" i="73" s="1"/>
  <c r="I5919" i="73"/>
  <c r="F5942" i="73" l="1"/>
  <c r="D5943" i="73"/>
  <c r="G5920" i="73"/>
  <c r="H5920" i="73" s="1"/>
  <c r="I5920" i="73"/>
  <c r="C5944" i="73"/>
  <c r="E5943" i="73"/>
  <c r="A5921" i="73"/>
  <c r="B5922" i="73"/>
  <c r="F5943" i="73" l="1"/>
  <c r="D5944" i="73"/>
  <c r="G5921" i="73"/>
  <c r="H5921" i="73" s="1"/>
  <c r="I5921" i="73"/>
  <c r="C5945" i="73"/>
  <c r="E5944" i="73"/>
  <c r="A5922" i="73"/>
  <c r="B5923" i="73"/>
  <c r="F5944" i="73" l="1"/>
  <c r="D5945" i="73"/>
  <c r="G5922" i="73"/>
  <c r="H5922" i="73" s="1"/>
  <c r="I5922" i="73"/>
  <c r="C5946" i="73"/>
  <c r="E5945" i="73"/>
  <c r="A5923" i="73"/>
  <c r="B5924" i="73"/>
  <c r="F5945" i="73" l="1"/>
  <c r="D5946" i="73"/>
  <c r="C5947" i="73"/>
  <c r="E5946" i="73"/>
  <c r="G5923" i="73"/>
  <c r="H5923" i="73" s="1"/>
  <c r="I5923" i="73"/>
  <c r="A5924" i="73"/>
  <c r="B5925" i="73"/>
  <c r="F5946" i="73" l="1"/>
  <c r="D5947" i="73"/>
  <c r="G5924" i="73"/>
  <c r="H5924" i="73" s="1"/>
  <c r="I5924" i="73"/>
  <c r="C5948" i="73"/>
  <c r="E5947" i="73"/>
  <c r="A5925" i="73"/>
  <c r="B5926" i="73"/>
  <c r="F5947" i="73" l="1"/>
  <c r="D5948" i="73"/>
  <c r="G5925" i="73"/>
  <c r="H5925" i="73" s="1"/>
  <c r="I5925" i="73"/>
  <c r="C5949" i="73"/>
  <c r="E5948" i="73"/>
  <c r="A5926" i="73"/>
  <c r="B5927" i="73"/>
  <c r="F5948" i="73" l="1"/>
  <c r="D5949" i="73"/>
  <c r="C5950" i="73"/>
  <c r="E5949" i="73"/>
  <c r="G5926" i="73"/>
  <c r="H5926" i="73" s="1"/>
  <c r="I5926" i="73"/>
  <c r="A5927" i="73"/>
  <c r="B5928" i="73"/>
  <c r="F5949" i="73" l="1"/>
  <c r="D5950" i="73"/>
  <c r="G5927" i="73"/>
  <c r="H5927" i="73" s="1"/>
  <c r="I5927" i="73"/>
  <c r="C5951" i="73"/>
  <c r="E5950" i="73"/>
  <c r="A5928" i="73"/>
  <c r="B5929" i="73"/>
  <c r="F5950" i="73" l="1"/>
  <c r="D5951" i="73"/>
  <c r="C5952" i="73"/>
  <c r="E5951" i="73"/>
  <c r="G5928" i="73"/>
  <c r="H5928" i="73" s="1"/>
  <c r="I5928" i="73"/>
  <c r="A5929" i="73"/>
  <c r="B5930" i="73"/>
  <c r="F5951" i="73" l="1"/>
  <c r="D5952" i="73"/>
  <c r="A5930" i="73"/>
  <c r="B5931" i="73"/>
  <c r="G5929" i="73"/>
  <c r="H5929" i="73" s="1"/>
  <c r="I5929" i="73"/>
  <c r="C5953" i="73"/>
  <c r="E5952" i="73"/>
  <c r="F5952" i="73" l="1"/>
  <c r="D5953" i="73"/>
  <c r="C5954" i="73"/>
  <c r="E5953" i="73"/>
  <c r="A5931" i="73"/>
  <c r="B5932" i="73"/>
  <c r="G5930" i="73"/>
  <c r="H5930" i="73" s="1"/>
  <c r="I5930" i="73"/>
  <c r="F5953" i="73" l="1"/>
  <c r="D5954" i="73"/>
  <c r="G5931" i="73"/>
  <c r="H5931" i="73" s="1"/>
  <c r="I5931" i="73"/>
  <c r="C5955" i="73"/>
  <c r="E5954" i="73"/>
  <c r="A5932" i="73"/>
  <c r="B5933" i="73"/>
  <c r="F5954" i="73" l="1"/>
  <c r="D5955" i="73"/>
  <c r="G5932" i="73"/>
  <c r="H5932" i="73" s="1"/>
  <c r="I5932" i="73"/>
  <c r="C5956" i="73"/>
  <c r="E5955" i="73"/>
  <c r="A5933" i="73"/>
  <c r="B5934" i="73"/>
  <c r="F5955" i="73" l="1"/>
  <c r="D5956" i="73"/>
  <c r="C5957" i="73"/>
  <c r="E5956" i="73"/>
  <c r="G5933" i="73"/>
  <c r="H5933" i="73" s="1"/>
  <c r="I5933" i="73"/>
  <c r="A5934" i="73"/>
  <c r="B5935" i="73"/>
  <c r="F5956" i="73" l="1"/>
  <c r="D5957" i="73"/>
  <c r="A5935" i="73"/>
  <c r="B5936" i="73"/>
  <c r="G5934" i="73"/>
  <c r="H5934" i="73" s="1"/>
  <c r="I5934" i="73"/>
  <c r="C5958" i="73"/>
  <c r="E5957" i="73"/>
  <c r="F5957" i="73" l="1"/>
  <c r="D5958" i="73"/>
  <c r="C5959" i="73"/>
  <c r="E5958" i="73"/>
  <c r="A5936" i="73"/>
  <c r="B5937" i="73"/>
  <c r="G5935" i="73"/>
  <c r="H5935" i="73" s="1"/>
  <c r="I5935" i="73"/>
  <c r="F5958" i="73" l="1"/>
  <c r="D5959" i="73"/>
  <c r="G5936" i="73"/>
  <c r="H5936" i="73" s="1"/>
  <c r="I5936" i="73"/>
  <c r="C5960" i="73"/>
  <c r="E5959" i="73"/>
  <c r="A5937" i="73"/>
  <c r="B5938" i="73"/>
  <c r="F5959" i="73" l="1"/>
  <c r="D5960" i="73"/>
  <c r="G5937" i="73"/>
  <c r="H5937" i="73" s="1"/>
  <c r="I5937" i="73"/>
  <c r="C5961" i="73"/>
  <c r="E5960" i="73"/>
  <c r="A5938" i="73"/>
  <c r="B5939" i="73"/>
  <c r="F5960" i="73" l="1"/>
  <c r="D5961" i="73"/>
  <c r="G5938" i="73"/>
  <c r="H5938" i="73" s="1"/>
  <c r="I5938" i="73"/>
  <c r="C5962" i="73"/>
  <c r="E5961" i="73"/>
  <c r="A5939" i="73"/>
  <c r="B5940" i="73"/>
  <c r="F5961" i="73" l="1"/>
  <c r="D5962" i="73"/>
  <c r="C5963" i="73"/>
  <c r="E5962" i="73"/>
  <c r="G5939" i="73"/>
  <c r="H5939" i="73" s="1"/>
  <c r="I5939" i="73"/>
  <c r="A5940" i="73"/>
  <c r="B5941" i="73"/>
  <c r="F5962" i="73" l="1"/>
  <c r="D5963" i="73"/>
  <c r="G5940" i="73"/>
  <c r="H5940" i="73" s="1"/>
  <c r="I5940" i="73"/>
  <c r="C5964" i="73"/>
  <c r="E5963" i="73"/>
  <c r="A5941" i="73"/>
  <c r="B5942" i="73"/>
  <c r="F5963" i="73" l="1"/>
  <c r="D5964" i="73"/>
  <c r="G5941" i="73"/>
  <c r="H5941" i="73" s="1"/>
  <c r="I5941" i="73"/>
  <c r="C5965" i="73"/>
  <c r="E5964" i="73"/>
  <c r="A5942" i="73"/>
  <c r="B5943" i="73"/>
  <c r="F5964" i="73" l="1"/>
  <c r="D5965" i="73"/>
  <c r="G5942" i="73"/>
  <c r="H5942" i="73" s="1"/>
  <c r="I5942" i="73"/>
  <c r="C5966" i="73"/>
  <c r="E5965" i="73"/>
  <c r="A5943" i="73"/>
  <c r="B5944" i="73"/>
  <c r="F5965" i="73" l="1"/>
  <c r="D5966" i="73"/>
  <c r="C5967" i="73"/>
  <c r="E5966" i="73"/>
  <c r="G5943" i="73"/>
  <c r="H5943" i="73" s="1"/>
  <c r="I5943" i="73"/>
  <c r="A5944" i="73"/>
  <c r="B5945" i="73"/>
  <c r="F5966" i="73" l="1"/>
  <c r="D5967" i="73"/>
  <c r="G5944" i="73"/>
  <c r="H5944" i="73" s="1"/>
  <c r="I5944" i="73"/>
  <c r="C5968" i="73"/>
  <c r="E5967" i="73"/>
  <c r="A5945" i="73"/>
  <c r="B5946" i="73"/>
  <c r="F5967" i="73" l="1"/>
  <c r="D5968" i="73"/>
  <c r="C5969" i="73"/>
  <c r="E5968" i="73"/>
  <c r="G5945" i="73"/>
  <c r="H5945" i="73" s="1"/>
  <c r="I5945" i="73"/>
  <c r="A5946" i="73"/>
  <c r="B5947" i="73"/>
  <c r="F5968" i="73" l="1"/>
  <c r="D5969" i="73"/>
  <c r="G5946" i="73"/>
  <c r="H5946" i="73" s="1"/>
  <c r="I5946" i="73"/>
  <c r="A5947" i="73"/>
  <c r="B5948" i="73"/>
  <c r="C5970" i="73"/>
  <c r="E5969" i="73"/>
  <c r="F5969" i="73" l="1"/>
  <c r="D5970" i="73"/>
  <c r="C5971" i="73"/>
  <c r="E5970" i="73"/>
  <c r="A5948" i="73"/>
  <c r="B5949" i="73"/>
  <c r="G5947" i="73"/>
  <c r="H5947" i="73" s="1"/>
  <c r="I5947" i="73"/>
  <c r="F5970" i="73" l="1"/>
  <c r="D5971" i="73"/>
  <c r="G5948" i="73"/>
  <c r="H5948" i="73" s="1"/>
  <c r="I5948" i="73"/>
  <c r="C5972" i="73"/>
  <c r="E5971" i="73"/>
  <c r="A5949" i="73"/>
  <c r="B5950" i="73"/>
  <c r="F5971" i="73" l="1"/>
  <c r="D5972" i="73"/>
  <c r="G5949" i="73"/>
  <c r="H5949" i="73" s="1"/>
  <c r="I5949" i="73"/>
  <c r="C5973" i="73"/>
  <c r="E5972" i="73"/>
  <c r="A5950" i="73"/>
  <c r="B5951" i="73"/>
  <c r="F5972" i="73" l="1"/>
  <c r="D5973" i="73"/>
  <c r="C5974" i="73"/>
  <c r="E5973" i="73"/>
  <c r="G5950" i="73"/>
  <c r="H5950" i="73" s="1"/>
  <c r="I5950" i="73"/>
  <c r="A5951" i="73"/>
  <c r="B5952" i="73"/>
  <c r="F5973" i="73" l="1"/>
  <c r="D5974" i="73"/>
  <c r="G5951" i="73"/>
  <c r="H5951" i="73" s="1"/>
  <c r="I5951" i="73"/>
  <c r="C5975" i="73"/>
  <c r="E5974" i="73"/>
  <c r="A5952" i="73"/>
  <c r="B5953" i="73"/>
  <c r="F5974" i="73" l="1"/>
  <c r="D5975" i="73"/>
  <c r="G5952" i="73"/>
  <c r="H5952" i="73" s="1"/>
  <c r="I5952" i="73"/>
  <c r="C5976" i="73"/>
  <c r="E5975" i="73"/>
  <c r="A5953" i="73"/>
  <c r="B5954" i="73"/>
  <c r="F5975" i="73" l="1"/>
  <c r="D5976" i="73"/>
  <c r="C5977" i="73"/>
  <c r="E5976" i="73"/>
  <c r="G5953" i="73"/>
  <c r="H5953" i="73" s="1"/>
  <c r="I5953" i="73"/>
  <c r="A5954" i="73"/>
  <c r="B5955" i="73"/>
  <c r="F5976" i="73" l="1"/>
  <c r="D5977" i="73"/>
  <c r="G5954" i="73"/>
  <c r="H5954" i="73" s="1"/>
  <c r="I5954" i="73"/>
  <c r="C5978" i="73"/>
  <c r="E5977" i="73"/>
  <c r="A5955" i="73"/>
  <c r="B5956" i="73"/>
  <c r="F5977" i="73" l="1"/>
  <c r="D5978" i="73"/>
  <c r="G5955" i="73"/>
  <c r="H5955" i="73" s="1"/>
  <c r="I5955" i="73"/>
  <c r="C5979" i="73"/>
  <c r="E5978" i="73"/>
  <c r="A5956" i="73"/>
  <c r="B5957" i="73"/>
  <c r="F5978" i="73" l="1"/>
  <c r="D5979" i="73"/>
  <c r="G5956" i="73"/>
  <c r="H5956" i="73" s="1"/>
  <c r="I5956" i="73"/>
  <c r="C5980" i="73"/>
  <c r="E5979" i="73"/>
  <c r="A5957" i="73"/>
  <c r="B5958" i="73"/>
  <c r="F5979" i="73" l="1"/>
  <c r="D5980" i="73"/>
  <c r="G5957" i="73"/>
  <c r="H5957" i="73" s="1"/>
  <c r="I5957" i="73"/>
  <c r="C5981" i="73"/>
  <c r="E5980" i="73"/>
  <c r="A5958" i="73"/>
  <c r="B5959" i="73"/>
  <c r="F5980" i="73" l="1"/>
  <c r="D5981" i="73"/>
  <c r="C5982" i="73"/>
  <c r="E5981" i="73"/>
  <c r="G5958" i="73"/>
  <c r="H5958" i="73" s="1"/>
  <c r="I5958" i="73"/>
  <c r="A5959" i="73"/>
  <c r="B5960" i="73"/>
  <c r="F5981" i="73" l="1"/>
  <c r="D5982" i="73"/>
  <c r="A5960" i="73"/>
  <c r="B5961" i="73"/>
  <c r="G5959" i="73"/>
  <c r="H5959" i="73" s="1"/>
  <c r="I5959" i="73"/>
  <c r="C5983" i="73"/>
  <c r="E5982" i="73"/>
  <c r="F5982" i="73" l="1"/>
  <c r="D5983" i="73"/>
  <c r="C5984" i="73"/>
  <c r="E5983" i="73"/>
  <c r="A5961" i="73"/>
  <c r="B5962" i="73"/>
  <c r="G5960" i="73"/>
  <c r="H5960" i="73" s="1"/>
  <c r="I5960" i="73"/>
  <c r="F5983" i="73" l="1"/>
  <c r="D5984" i="73"/>
  <c r="G5961" i="73"/>
  <c r="H5961" i="73" s="1"/>
  <c r="I5961" i="73"/>
  <c r="C5985" i="73"/>
  <c r="E5984" i="73"/>
  <c r="A5962" i="73"/>
  <c r="B5963" i="73"/>
  <c r="F5984" i="73" l="1"/>
  <c r="D5985" i="73"/>
  <c r="C5986" i="73"/>
  <c r="E5985" i="73"/>
  <c r="G5962" i="73"/>
  <c r="H5962" i="73" s="1"/>
  <c r="I5962" i="73"/>
  <c r="A5963" i="73"/>
  <c r="B5964" i="73"/>
  <c r="F5985" i="73" l="1"/>
  <c r="D5986" i="73"/>
  <c r="G5963" i="73"/>
  <c r="H5963" i="73" s="1"/>
  <c r="I5963" i="73"/>
  <c r="C5987" i="73"/>
  <c r="E5986" i="73"/>
  <c r="A5964" i="73"/>
  <c r="B5965" i="73"/>
  <c r="F5986" i="73" l="1"/>
  <c r="D5987" i="73"/>
  <c r="C5988" i="73"/>
  <c r="E5987" i="73"/>
  <c r="G5964" i="73"/>
  <c r="H5964" i="73" s="1"/>
  <c r="I5964" i="73"/>
  <c r="A5965" i="73"/>
  <c r="B5966" i="73"/>
  <c r="F5987" i="73" l="1"/>
  <c r="D5988" i="73"/>
  <c r="A5966" i="73"/>
  <c r="B5967" i="73"/>
  <c r="G5965" i="73"/>
  <c r="H5965" i="73" s="1"/>
  <c r="I5965" i="73"/>
  <c r="C5989" i="73"/>
  <c r="E5988" i="73"/>
  <c r="F5988" i="73" l="1"/>
  <c r="D5989" i="73"/>
  <c r="C5990" i="73"/>
  <c r="E5989" i="73"/>
  <c r="A5967" i="73"/>
  <c r="B5968" i="73"/>
  <c r="G5966" i="73"/>
  <c r="H5966" i="73" s="1"/>
  <c r="I5966" i="73"/>
  <c r="F5989" i="73" l="1"/>
  <c r="D5990" i="73"/>
  <c r="G5967" i="73"/>
  <c r="H5967" i="73" s="1"/>
  <c r="I5967" i="73"/>
  <c r="C5991" i="73"/>
  <c r="E5990" i="73"/>
  <c r="A5968" i="73"/>
  <c r="B5969" i="73"/>
  <c r="F5990" i="73" l="1"/>
  <c r="D5991" i="73"/>
  <c r="G5968" i="73"/>
  <c r="H5968" i="73" s="1"/>
  <c r="I5968" i="73"/>
  <c r="C5992" i="73"/>
  <c r="E5991" i="73"/>
  <c r="A5969" i="73"/>
  <c r="B5970" i="73"/>
  <c r="F5991" i="73" l="1"/>
  <c r="D5992" i="73"/>
  <c r="C5993" i="73"/>
  <c r="E5992" i="73"/>
  <c r="G5969" i="73"/>
  <c r="H5969" i="73" s="1"/>
  <c r="I5969" i="73"/>
  <c r="A5970" i="73"/>
  <c r="B5971" i="73"/>
  <c r="F5992" i="73" l="1"/>
  <c r="D5993" i="73"/>
  <c r="A5971" i="73"/>
  <c r="B5972" i="73"/>
  <c r="G5970" i="73"/>
  <c r="H5970" i="73" s="1"/>
  <c r="I5970" i="73"/>
  <c r="C5994" i="73"/>
  <c r="E5993" i="73"/>
  <c r="F5993" i="73" l="1"/>
  <c r="D5994" i="73"/>
  <c r="C5995" i="73"/>
  <c r="E5994" i="73"/>
  <c r="A5972" i="73"/>
  <c r="B5973" i="73"/>
  <c r="G5971" i="73"/>
  <c r="H5971" i="73" s="1"/>
  <c r="I5971" i="73"/>
  <c r="F5994" i="73" l="1"/>
  <c r="D5995" i="73"/>
  <c r="G5972" i="73"/>
  <c r="H5972" i="73" s="1"/>
  <c r="I5972" i="73"/>
  <c r="C5996" i="73"/>
  <c r="E5995" i="73"/>
  <c r="A5973" i="73"/>
  <c r="B5974" i="73"/>
  <c r="F5995" i="73" l="1"/>
  <c r="D5996" i="73"/>
  <c r="G5973" i="73"/>
  <c r="H5973" i="73" s="1"/>
  <c r="I5973" i="73"/>
  <c r="C5997" i="73"/>
  <c r="E5996" i="73"/>
  <c r="A5974" i="73"/>
  <c r="B5975" i="73"/>
  <c r="F5996" i="73" l="1"/>
  <c r="D5997" i="73"/>
  <c r="C5998" i="73"/>
  <c r="E5997" i="73"/>
  <c r="G5974" i="73"/>
  <c r="H5974" i="73" s="1"/>
  <c r="I5974" i="73"/>
  <c r="A5975" i="73"/>
  <c r="B5976" i="73"/>
  <c r="F5997" i="73" l="1"/>
  <c r="D5998" i="73"/>
  <c r="G5975" i="73"/>
  <c r="H5975" i="73" s="1"/>
  <c r="I5975" i="73"/>
  <c r="C5999" i="73"/>
  <c r="E5998" i="73"/>
  <c r="A5976" i="73"/>
  <c r="B5977" i="73"/>
  <c r="F5998" i="73" l="1"/>
  <c r="D5999" i="73"/>
  <c r="C6000" i="73"/>
  <c r="E5999" i="73"/>
  <c r="G5976" i="73"/>
  <c r="H5976" i="73" s="1"/>
  <c r="I5976" i="73"/>
  <c r="A5977" i="73"/>
  <c r="B5978" i="73"/>
  <c r="F5999" i="73" l="1"/>
  <c r="D6000" i="73"/>
  <c r="A5978" i="73"/>
  <c r="B5979" i="73"/>
  <c r="G5977" i="73"/>
  <c r="H5977" i="73" s="1"/>
  <c r="I5977" i="73"/>
  <c r="C6001" i="73"/>
  <c r="E6000" i="73"/>
  <c r="F6000" i="73" l="1"/>
  <c r="D6001" i="73"/>
  <c r="C6002" i="73"/>
  <c r="E6001" i="73"/>
  <c r="A5979" i="73"/>
  <c r="B5980" i="73"/>
  <c r="G5978" i="73"/>
  <c r="H5978" i="73" s="1"/>
  <c r="I5978" i="73"/>
  <c r="F6001" i="73" l="1"/>
  <c r="D6002" i="73"/>
  <c r="G5979" i="73"/>
  <c r="H5979" i="73" s="1"/>
  <c r="I5979" i="73"/>
  <c r="C6003" i="73"/>
  <c r="E6002" i="73"/>
  <c r="A5980" i="73"/>
  <c r="B5981" i="73"/>
  <c r="F6002" i="73" l="1"/>
  <c r="D6003" i="73"/>
  <c r="G5980" i="73"/>
  <c r="H5980" i="73" s="1"/>
  <c r="I5980" i="73"/>
  <c r="C6004" i="73"/>
  <c r="E6003" i="73"/>
  <c r="A5981" i="73"/>
  <c r="B5982" i="73"/>
  <c r="F6003" i="73" l="1"/>
  <c r="D6004" i="73"/>
  <c r="G5981" i="73"/>
  <c r="H5981" i="73" s="1"/>
  <c r="I5981" i="73"/>
  <c r="C6005" i="73"/>
  <c r="E6004" i="73"/>
  <c r="A5982" i="73"/>
  <c r="B5983" i="73"/>
  <c r="F6004" i="73" l="1"/>
  <c r="D6005" i="73"/>
  <c r="C6006" i="73"/>
  <c r="E6005" i="73"/>
  <c r="G5982" i="73"/>
  <c r="H5982" i="73" s="1"/>
  <c r="I5982" i="73"/>
  <c r="A5983" i="73"/>
  <c r="B5984" i="73"/>
  <c r="F6005" i="73" l="1"/>
  <c r="D6006" i="73"/>
  <c r="G5983" i="73"/>
  <c r="H5983" i="73" s="1"/>
  <c r="I5983" i="73"/>
  <c r="C6007" i="73"/>
  <c r="E6006" i="73"/>
  <c r="A5984" i="73"/>
  <c r="B5985" i="73"/>
  <c r="F6006" i="73" l="1"/>
  <c r="D6007" i="73"/>
  <c r="G5984" i="73"/>
  <c r="H5984" i="73" s="1"/>
  <c r="I5984" i="73"/>
  <c r="C6008" i="73"/>
  <c r="E6007" i="73"/>
  <c r="A5985" i="73"/>
  <c r="B5986" i="73"/>
  <c r="F6007" i="73" l="1"/>
  <c r="D6008" i="73"/>
  <c r="G5985" i="73"/>
  <c r="H5985" i="73" s="1"/>
  <c r="I5985" i="73"/>
  <c r="C6009" i="73"/>
  <c r="E6008" i="73"/>
  <c r="A5986" i="73"/>
  <c r="B5987" i="73"/>
  <c r="F6008" i="73" l="1"/>
  <c r="D6009" i="73"/>
  <c r="G5986" i="73"/>
  <c r="H5986" i="73" s="1"/>
  <c r="I5986" i="73"/>
  <c r="C6010" i="73"/>
  <c r="E6009" i="73"/>
  <c r="A5987" i="73"/>
  <c r="B5988" i="73"/>
  <c r="F6009" i="73" l="1"/>
  <c r="D6010" i="73"/>
  <c r="C6011" i="73"/>
  <c r="E6010" i="73"/>
  <c r="G5987" i="73"/>
  <c r="H5987" i="73" s="1"/>
  <c r="I5987" i="73"/>
  <c r="A5988" i="73"/>
  <c r="B5989" i="73"/>
  <c r="F6010" i="73" l="1"/>
  <c r="D6011" i="73"/>
  <c r="A5989" i="73"/>
  <c r="B5990" i="73"/>
  <c r="G5988" i="73"/>
  <c r="H5988" i="73" s="1"/>
  <c r="I5988" i="73"/>
  <c r="C6012" i="73"/>
  <c r="E6011" i="73"/>
  <c r="F6011" i="73" l="1"/>
  <c r="D6012" i="73"/>
  <c r="C6013" i="73"/>
  <c r="E6012" i="73"/>
  <c r="A5990" i="73"/>
  <c r="B5991" i="73"/>
  <c r="G5989" i="73"/>
  <c r="H5989" i="73" s="1"/>
  <c r="I5989" i="73"/>
  <c r="F6012" i="73" l="1"/>
  <c r="D6013" i="73"/>
  <c r="G5990" i="73"/>
  <c r="H5990" i="73" s="1"/>
  <c r="I5990" i="73"/>
  <c r="C6014" i="73"/>
  <c r="E6013" i="73"/>
  <c r="A5991" i="73"/>
  <c r="B5992" i="73"/>
  <c r="F6013" i="73" l="1"/>
  <c r="D6014" i="73"/>
  <c r="C6015" i="73"/>
  <c r="E6014" i="73"/>
  <c r="G5991" i="73"/>
  <c r="H5991" i="73" s="1"/>
  <c r="I5991" i="73"/>
  <c r="A5992" i="73"/>
  <c r="B5993" i="73"/>
  <c r="F6014" i="73" l="1"/>
  <c r="D6015" i="73"/>
  <c r="A5993" i="73"/>
  <c r="B5994" i="73"/>
  <c r="G5992" i="73"/>
  <c r="H5992" i="73" s="1"/>
  <c r="I5992" i="73"/>
  <c r="C6016" i="73"/>
  <c r="E6015" i="73"/>
  <c r="F6015" i="73" l="1"/>
  <c r="D6016" i="73"/>
  <c r="C6017" i="73"/>
  <c r="E6016" i="73"/>
  <c r="A5994" i="73"/>
  <c r="B5995" i="73"/>
  <c r="G5993" i="73"/>
  <c r="H5993" i="73" s="1"/>
  <c r="I5993" i="73"/>
  <c r="F6016" i="73" l="1"/>
  <c r="D6017" i="73"/>
  <c r="G5994" i="73"/>
  <c r="H5994" i="73" s="1"/>
  <c r="I5994" i="73"/>
  <c r="C6018" i="73"/>
  <c r="E6017" i="73"/>
  <c r="A5995" i="73"/>
  <c r="B5996" i="73"/>
  <c r="F6017" i="73" l="1"/>
  <c r="D6018" i="73"/>
  <c r="G5995" i="73"/>
  <c r="H5995" i="73" s="1"/>
  <c r="I5995" i="73"/>
  <c r="C6019" i="73"/>
  <c r="E6018" i="73"/>
  <c r="A5996" i="73"/>
  <c r="B5997" i="73"/>
  <c r="F6018" i="73" l="1"/>
  <c r="D6019" i="73"/>
  <c r="C6020" i="73"/>
  <c r="E6019" i="73"/>
  <c r="G5996" i="73"/>
  <c r="H5996" i="73" s="1"/>
  <c r="I5996" i="73"/>
  <c r="A5997" i="73"/>
  <c r="B5998" i="73"/>
  <c r="F6019" i="73" l="1"/>
  <c r="D6020" i="73"/>
  <c r="A5998" i="73"/>
  <c r="B5999" i="73"/>
  <c r="G5997" i="73"/>
  <c r="H5997" i="73" s="1"/>
  <c r="I5997" i="73"/>
  <c r="C6021" i="73"/>
  <c r="E6020" i="73"/>
  <c r="F6020" i="73" l="1"/>
  <c r="D6021" i="73"/>
  <c r="A5999" i="73"/>
  <c r="B6000" i="73"/>
  <c r="C6022" i="73"/>
  <c r="E6021" i="73"/>
  <c r="G5998" i="73"/>
  <c r="H5998" i="73" s="1"/>
  <c r="I5998" i="73"/>
  <c r="F6021" i="73" l="1"/>
  <c r="D6022" i="73"/>
  <c r="C6023" i="73"/>
  <c r="E6022" i="73"/>
  <c r="A6000" i="73"/>
  <c r="B6001" i="73"/>
  <c r="G5999" i="73"/>
  <c r="H5999" i="73" s="1"/>
  <c r="I5999" i="73"/>
  <c r="F6022" i="73" l="1"/>
  <c r="D6023" i="73"/>
  <c r="G6000" i="73"/>
  <c r="H6000" i="73" s="1"/>
  <c r="I6000" i="73"/>
  <c r="C6024" i="73"/>
  <c r="E6023" i="73"/>
  <c r="A6001" i="73"/>
  <c r="B6002" i="73"/>
  <c r="F6023" i="73" l="1"/>
  <c r="D6024" i="73"/>
  <c r="G6001" i="73"/>
  <c r="H6001" i="73" s="1"/>
  <c r="I6001" i="73"/>
  <c r="C6025" i="73"/>
  <c r="E6024" i="73"/>
  <c r="A6002" i="73"/>
  <c r="B6003" i="73"/>
  <c r="F6024" i="73" l="1"/>
  <c r="D6025" i="73"/>
  <c r="G6002" i="73"/>
  <c r="H6002" i="73" s="1"/>
  <c r="I6002" i="73"/>
  <c r="C6026" i="73"/>
  <c r="E6025" i="73"/>
  <c r="A6003" i="73"/>
  <c r="B6004" i="73"/>
  <c r="F6025" i="73" l="1"/>
  <c r="D6026" i="73"/>
  <c r="G6003" i="73"/>
  <c r="H6003" i="73" s="1"/>
  <c r="I6003" i="73"/>
  <c r="C6027" i="73"/>
  <c r="E6026" i="73"/>
  <c r="A6004" i="73"/>
  <c r="B6005" i="73"/>
  <c r="F6026" i="73" l="1"/>
  <c r="D6027" i="73"/>
  <c r="G6004" i="73"/>
  <c r="H6004" i="73" s="1"/>
  <c r="I6004" i="73"/>
  <c r="C6028" i="73"/>
  <c r="E6027" i="73"/>
  <c r="A6005" i="73"/>
  <c r="B6006" i="73"/>
  <c r="F6027" i="73" l="1"/>
  <c r="D6028" i="73"/>
  <c r="C6029" i="73"/>
  <c r="E6028" i="73"/>
  <c r="G6005" i="73"/>
  <c r="H6005" i="73" s="1"/>
  <c r="I6005" i="73"/>
  <c r="A6006" i="73"/>
  <c r="B6007" i="73"/>
  <c r="F6028" i="73" l="1"/>
  <c r="D6029" i="73"/>
  <c r="A6007" i="73"/>
  <c r="B6008" i="73"/>
  <c r="G6006" i="73"/>
  <c r="H6006" i="73" s="1"/>
  <c r="I6006" i="73"/>
  <c r="C6030" i="73"/>
  <c r="E6029" i="73"/>
  <c r="F6029" i="73" l="1"/>
  <c r="D6030" i="73"/>
  <c r="A6008" i="73"/>
  <c r="B6009" i="73"/>
  <c r="C6031" i="73"/>
  <c r="E6030" i="73"/>
  <c r="G6007" i="73"/>
  <c r="H6007" i="73" s="1"/>
  <c r="I6007" i="73"/>
  <c r="F6030" i="73" l="1"/>
  <c r="D6031" i="73"/>
  <c r="C6032" i="73"/>
  <c r="E6031" i="73"/>
  <c r="A6009" i="73"/>
  <c r="B6010" i="73"/>
  <c r="G6008" i="73"/>
  <c r="H6008" i="73" s="1"/>
  <c r="I6008" i="73"/>
  <c r="F6031" i="73" l="1"/>
  <c r="D6032" i="73"/>
  <c r="G6009" i="73"/>
  <c r="H6009" i="73" s="1"/>
  <c r="I6009" i="73"/>
  <c r="C6033" i="73"/>
  <c r="E6032" i="73"/>
  <c r="A6010" i="73"/>
  <c r="B6011" i="73"/>
  <c r="F6032" i="73" l="1"/>
  <c r="D6033" i="73"/>
  <c r="G6010" i="73"/>
  <c r="H6010" i="73" s="1"/>
  <c r="I6010" i="73"/>
  <c r="C6034" i="73"/>
  <c r="E6033" i="73"/>
  <c r="A6011" i="73"/>
  <c r="B6012" i="73"/>
  <c r="F6033" i="73" l="1"/>
  <c r="D6034" i="73"/>
  <c r="G6011" i="73"/>
  <c r="H6011" i="73" s="1"/>
  <c r="I6011" i="73"/>
  <c r="C6035" i="73"/>
  <c r="E6034" i="73"/>
  <c r="A6012" i="73"/>
  <c r="B6013" i="73"/>
  <c r="F6034" i="73" l="1"/>
  <c r="D6035" i="73"/>
  <c r="G6012" i="73"/>
  <c r="H6012" i="73" s="1"/>
  <c r="I6012" i="73"/>
  <c r="C6036" i="73"/>
  <c r="E6035" i="73"/>
  <c r="A6013" i="73"/>
  <c r="B6014" i="73"/>
  <c r="F6035" i="73" l="1"/>
  <c r="D6036" i="73"/>
  <c r="C6037" i="73"/>
  <c r="E6036" i="73"/>
  <c r="G6013" i="73"/>
  <c r="H6013" i="73" s="1"/>
  <c r="I6013" i="73"/>
  <c r="A6014" i="73"/>
  <c r="B6015" i="73"/>
  <c r="F6036" i="73" l="1"/>
  <c r="D6037" i="73"/>
  <c r="G6014" i="73"/>
  <c r="H6014" i="73" s="1"/>
  <c r="I6014" i="73"/>
  <c r="C6038" i="73"/>
  <c r="E6037" i="73"/>
  <c r="A6015" i="73"/>
  <c r="B6016" i="73"/>
  <c r="F6037" i="73" l="1"/>
  <c r="D6038" i="73"/>
  <c r="C6039" i="73"/>
  <c r="E6038" i="73"/>
  <c r="G6015" i="73"/>
  <c r="H6015" i="73" s="1"/>
  <c r="I6015" i="73"/>
  <c r="A6016" i="73"/>
  <c r="B6017" i="73"/>
  <c r="F6038" i="73" l="1"/>
  <c r="D6039" i="73"/>
  <c r="G6016" i="73"/>
  <c r="H6016" i="73" s="1"/>
  <c r="I6016" i="73"/>
  <c r="C6040" i="73"/>
  <c r="E6039" i="73"/>
  <c r="A6017" i="73"/>
  <c r="B6018" i="73"/>
  <c r="F6039" i="73" l="1"/>
  <c r="D6040" i="73"/>
  <c r="G6017" i="73"/>
  <c r="H6017" i="73" s="1"/>
  <c r="I6017" i="73"/>
  <c r="C6041" i="73"/>
  <c r="E6040" i="73"/>
  <c r="A6018" i="73"/>
  <c r="B6019" i="73"/>
  <c r="F6040" i="73" l="1"/>
  <c r="D6041" i="73"/>
  <c r="G6018" i="73"/>
  <c r="H6018" i="73" s="1"/>
  <c r="I6018" i="73"/>
  <c r="C6042" i="73"/>
  <c r="E6041" i="73"/>
  <c r="A6019" i="73"/>
  <c r="B6020" i="73"/>
  <c r="F6041" i="73" l="1"/>
  <c r="D6042" i="73"/>
  <c r="G6019" i="73"/>
  <c r="H6019" i="73" s="1"/>
  <c r="I6019" i="73"/>
  <c r="C6043" i="73"/>
  <c r="E6042" i="73"/>
  <c r="A6020" i="73"/>
  <c r="B6021" i="73"/>
  <c r="F6042" i="73" l="1"/>
  <c r="D6043" i="73"/>
  <c r="G6020" i="73"/>
  <c r="H6020" i="73" s="1"/>
  <c r="I6020" i="73"/>
  <c r="C6044" i="73"/>
  <c r="E6043" i="73"/>
  <c r="A6021" i="73"/>
  <c r="B6022" i="73"/>
  <c r="F6043" i="73" l="1"/>
  <c r="D6044" i="73"/>
  <c r="C6045" i="73"/>
  <c r="E6044" i="73"/>
  <c r="G6021" i="73"/>
  <c r="H6021" i="73" s="1"/>
  <c r="I6021" i="73"/>
  <c r="A6022" i="73"/>
  <c r="B6023" i="73"/>
  <c r="F6044" i="73" l="1"/>
  <c r="D6045" i="73"/>
  <c r="A6023" i="73"/>
  <c r="B6024" i="73"/>
  <c r="G6022" i="73"/>
  <c r="H6022" i="73" s="1"/>
  <c r="I6022" i="73"/>
  <c r="C6046" i="73"/>
  <c r="E6045" i="73"/>
  <c r="F6045" i="73" l="1"/>
  <c r="D6046" i="73"/>
  <c r="C6047" i="73"/>
  <c r="E6046" i="73"/>
  <c r="A6024" i="73"/>
  <c r="B6025" i="73"/>
  <c r="G6023" i="73"/>
  <c r="H6023" i="73" s="1"/>
  <c r="I6023" i="73"/>
  <c r="F6046" i="73" l="1"/>
  <c r="D6047" i="73"/>
  <c r="G6024" i="73"/>
  <c r="H6024" i="73" s="1"/>
  <c r="I6024" i="73"/>
  <c r="C6048" i="73"/>
  <c r="E6047" i="73"/>
  <c r="A6025" i="73"/>
  <c r="B6026" i="73"/>
  <c r="F6047" i="73" l="1"/>
  <c r="D6048" i="73"/>
  <c r="G6025" i="73"/>
  <c r="H6025" i="73" s="1"/>
  <c r="I6025" i="73"/>
  <c r="C6049" i="73"/>
  <c r="E6048" i="73"/>
  <c r="A6026" i="73"/>
  <c r="B6027" i="73"/>
  <c r="F6048" i="73" l="1"/>
  <c r="D6049" i="73"/>
  <c r="G6026" i="73"/>
  <c r="H6026" i="73" s="1"/>
  <c r="I6026" i="73"/>
  <c r="C6050" i="73"/>
  <c r="E6049" i="73"/>
  <c r="A6027" i="73"/>
  <c r="B6028" i="73"/>
  <c r="F6049" i="73" l="1"/>
  <c r="D6050" i="73"/>
  <c r="C6051" i="73"/>
  <c r="E6050" i="73"/>
  <c r="G6027" i="73"/>
  <c r="H6027" i="73" s="1"/>
  <c r="I6027" i="73"/>
  <c r="A6028" i="73"/>
  <c r="B6029" i="73"/>
  <c r="F6050" i="73" l="1"/>
  <c r="D6051" i="73"/>
  <c r="A6029" i="73"/>
  <c r="B6030" i="73"/>
  <c r="G6028" i="73"/>
  <c r="H6028" i="73" s="1"/>
  <c r="I6028" i="73"/>
  <c r="C6052" i="73"/>
  <c r="E6051" i="73"/>
  <c r="F6051" i="73" l="1"/>
  <c r="D6052" i="73"/>
  <c r="C6053" i="73"/>
  <c r="E6052" i="73"/>
  <c r="A6030" i="73"/>
  <c r="B6031" i="73"/>
  <c r="G6029" i="73"/>
  <c r="H6029" i="73" s="1"/>
  <c r="I6029" i="73"/>
  <c r="F6052" i="73" l="1"/>
  <c r="D6053" i="73"/>
  <c r="G6030" i="73"/>
  <c r="H6030" i="73" s="1"/>
  <c r="I6030" i="73"/>
  <c r="C6054" i="73"/>
  <c r="E6053" i="73"/>
  <c r="A6031" i="73"/>
  <c r="B6032" i="73"/>
  <c r="F6053" i="73" l="1"/>
  <c r="D6054" i="73"/>
  <c r="C6055" i="73"/>
  <c r="E6054" i="73"/>
  <c r="G6031" i="73"/>
  <c r="H6031" i="73" s="1"/>
  <c r="I6031" i="73"/>
  <c r="A6032" i="73"/>
  <c r="B6033" i="73"/>
  <c r="F6054" i="73" l="1"/>
  <c r="D6055" i="73"/>
  <c r="G6032" i="73"/>
  <c r="H6032" i="73" s="1"/>
  <c r="I6032" i="73"/>
  <c r="C6056" i="73"/>
  <c r="E6055" i="73"/>
  <c r="A6033" i="73"/>
  <c r="B6034" i="73"/>
  <c r="F6055" i="73" l="1"/>
  <c r="D6056" i="73"/>
  <c r="G6033" i="73"/>
  <c r="H6033" i="73" s="1"/>
  <c r="I6033" i="73"/>
  <c r="C6057" i="73"/>
  <c r="E6056" i="73"/>
  <c r="A6034" i="73"/>
  <c r="B6035" i="73"/>
  <c r="F6056" i="73" l="1"/>
  <c r="D6057" i="73"/>
  <c r="C6058" i="73"/>
  <c r="E6057" i="73"/>
  <c r="G6034" i="73"/>
  <c r="H6034" i="73" s="1"/>
  <c r="I6034" i="73"/>
  <c r="A6035" i="73"/>
  <c r="B6036" i="73"/>
  <c r="F6057" i="73" l="1"/>
  <c r="D6058" i="73"/>
  <c r="G6035" i="73"/>
  <c r="H6035" i="73" s="1"/>
  <c r="I6035" i="73"/>
  <c r="C6059" i="73"/>
  <c r="E6058" i="73"/>
  <c r="A6036" i="73"/>
  <c r="B6037" i="73"/>
  <c r="F6058" i="73" l="1"/>
  <c r="D6059" i="73"/>
  <c r="G6036" i="73"/>
  <c r="H6036" i="73" s="1"/>
  <c r="I6036" i="73"/>
  <c r="C6060" i="73"/>
  <c r="E6059" i="73"/>
  <c r="A6037" i="73"/>
  <c r="B6038" i="73"/>
  <c r="F6059" i="73" l="1"/>
  <c r="D6060" i="73"/>
  <c r="G6037" i="73"/>
  <c r="H6037" i="73" s="1"/>
  <c r="I6037" i="73"/>
  <c r="C6061" i="73"/>
  <c r="E6060" i="73"/>
  <c r="A6038" i="73"/>
  <c r="B6039" i="73"/>
  <c r="F6060" i="73" l="1"/>
  <c r="D6061" i="73"/>
  <c r="G6038" i="73"/>
  <c r="H6038" i="73" s="1"/>
  <c r="I6038" i="73"/>
  <c r="C6062" i="73"/>
  <c r="E6061" i="73"/>
  <c r="A6039" i="73"/>
  <c r="B6040" i="73"/>
  <c r="F6061" i="73" l="1"/>
  <c r="D6062" i="73"/>
  <c r="G6039" i="73"/>
  <c r="H6039" i="73" s="1"/>
  <c r="I6039" i="73"/>
  <c r="C6063" i="73"/>
  <c r="E6062" i="73"/>
  <c r="A6040" i="73"/>
  <c r="B6041" i="73"/>
  <c r="F6062" i="73" l="1"/>
  <c r="D6063" i="73"/>
  <c r="C6064" i="73"/>
  <c r="E6063" i="73"/>
  <c r="G6040" i="73"/>
  <c r="H6040" i="73" s="1"/>
  <c r="I6040" i="73"/>
  <c r="A6041" i="73"/>
  <c r="B6042" i="73"/>
  <c r="F6063" i="73" l="1"/>
  <c r="D6064" i="73"/>
  <c r="G6041" i="73"/>
  <c r="H6041" i="73" s="1"/>
  <c r="I6041" i="73"/>
  <c r="C6065" i="73"/>
  <c r="E6064" i="73"/>
  <c r="A6042" i="73"/>
  <c r="B6043" i="73"/>
  <c r="F6064" i="73" l="1"/>
  <c r="D6065" i="73"/>
  <c r="C6066" i="73"/>
  <c r="E6065" i="73"/>
  <c r="G6042" i="73"/>
  <c r="H6042" i="73" s="1"/>
  <c r="I6042" i="73"/>
  <c r="A6043" i="73"/>
  <c r="B6044" i="73"/>
  <c r="F6065" i="73" l="1"/>
  <c r="D6066" i="73"/>
  <c r="G6043" i="73"/>
  <c r="H6043" i="73" s="1"/>
  <c r="I6043" i="73"/>
  <c r="C6067" i="73"/>
  <c r="E6066" i="73"/>
  <c r="A6044" i="73"/>
  <c r="B6045" i="73"/>
  <c r="F6066" i="73" l="1"/>
  <c r="D6067" i="73"/>
  <c r="G6044" i="73"/>
  <c r="H6044" i="73" s="1"/>
  <c r="I6044" i="73"/>
  <c r="C6068" i="73"/>
  <c r="E6067" i="73"/>
  <c r="A6045" i="73"/>
  <c r="B6046" i="73"/>
  <c r="F6067" i="73" l="1"/>
  <c r="D6068" i="73"/>
  <c r="C6069" i="73"/>
  <c r="E6068" i="73"/>
  <c r="G6045" i="73"/>
  <c r="H6045" i="73" s="1"/>
  <c r="I6045" i="73"/>
  <c r="A6046" i="73"/>
  <c r="B6047" i="73"/>
  <c r="F6068" i="73" l="1"/>
  <c r="D6069" i="73"/>
  <c r="G6046" i="73"/>
  <c r="H6046" i="73" s="1"/>
  <c r="I6046" i="73"/>
  <c r="C6070" i="73"/>
  <c r="E6069" i="73"/>
  <c r="A6047" i="73"/>
  <c r="B6048" i="73"/>
  <c r="F6069" i="73" l="1"/>
  <c r="D6070" i="73"/>
  <c r="G6047" i="73"/>
  <c r="H6047" i="73" s="1"/>
  <c r="I6047" i="73"/>
  <c r="C6071" i="73"/>
  <c r="E6070" i="73"/>
  <c r="A6048" i="73"/>
  <c r="B6049" i="73"/>
  <c r="F6070" i="73" l="1"/>
  <c r="D6071" i="73"/>
  <c r="C6072" i="73"/>
  <c r="E6071" i="73"/>
  <c r="G6048" i="73"/>
  <c r="H6048" i="73" s="1"/>
  <c r="I6048" i="73"/>
  <c r="A6049" i="73"/>
  <c r="B6050" i="73"/>
  <c r="F6071" i="73" l="1"/>
  <c r="D6072" i="73"/>
  <c r="A6050" i="73"/>
  <c r="B6051" i="73"/>
  <c r="G6049" i="73"/>
  <c r="H6049" i="73" s="1"/>
  <c r="I6049" i="73"/>
  <c r="C6073" i="73"/>
  <c r="E6072" i="73"/>
  <c r="F6072" i="73" l="1"/>
  <c r="D6073" i="73"/>
  <c r="C6074" i="73"/>
  <c r="E6073" i="73"/>
  <c r="A6051" i="73"/>
  <c r="B6052" i="73"/>
  <c r="G6050" i="73"/>
  <c r="H6050" i="73" s="1"/>
  <c r="I6050" i="73"/>
  <c r="F6073" i="73" l="1"/>
  <c r="D6074" i="73"/>
  <c r="G6051" i="73"/>
  <c r="H6051" i="73" s="1"/>
  <c r="I6051" i="73"/>
  <c r="C6075" i="73"/>
  <c r="E6074" i="73"/>
  <c r="A6052" i="73"/>
  <c r="B6053" i="73"/>
  <c r="F6074" i="73" l="1"/>
  <c r="D6075" i="73"/>
  <c r="G6052" i="73"/>
  <c r="H6052" i="73" s="1"/>
  <c r="I6052" i="73"/>
  <c r="C6076" i="73"/>
  <c r="E6075" i="73"/>
  <c r="A6053" i="73"/>
  <c r="B6054" i="73"/>
  <c r="F6075" i="73" l="1"/>
  <c r="D6076" i="73"/>
  <c r="C6077" i="73"/>
  <c r="E6076" i="73"/>
  <c r="G6053" i="73"/>
  <c r="H6053" i="73" s="1"/>
  <c r="I6053" i="73"/>
  <c r="A6054" i="73"/>
  <c r="B6055" i="73"/>
  <c r="F6076" i="73" l="1"/>
  <c r="D6077" i="73"/>
  <c r="G6054" i="73"/>
  <c r="H6054" i="73" s="1"/>
  <c r="I6054" i="73"/>
  <c r="C6078" i="73"/>
  <c r="E6077" i="73"/>
  <c r="A6055" i="73"/>
  <c r="B6056" i="73"/>
  <c r="F6077" i="73" l="1"/>
  <c r="D6078" i="73"/>
  <c r="G6055" i="73"/>
  <c r="H6055" i="73" s="1"/>
  <c r="I6055" i="73"/>
  <c r="C6079" i="73"/>
  <c r="E6078" i="73"/>
  <c r="A6056" i="73"/>
  <c r="B6057" i="73"/>
  <c r="F6078" i="73" l="1"/>
  <c r="D6079" i="73"/>
  <c r="C6080" i="73"/>
  <c r="E6079" i="73"/>
  <c r="G6056" i="73"/>
  <c r="H6056" i="73" s="1"/>
  <c r="I6056" i="73"/>
  <c r="A6057" i="73"/>
  <c r="B6058" i="73"/>
  <c r="F6079" i="73" l="1"/>
  <c r="D6080" i="73"/>
  <c r="G6057" i="73"/>
  <c r="H6057" i="73" s="1"/>
  <c r="I6057" i="73"/>
  <c r="C6081" i="73"/>
  <c r="E6080" i="73"/>
  <c r="A6058" i="73"/>
  <c r="B6059" i="73"/>
  <c r="F6080" i="73" l="1"/>
  <c r="D6081" i="73"/>
  <c r="C6082" i="73"/>
  <c r="E6081" i="73"/>
  <c r="G6058" i="73"/>
  <c r="H6058" i="73" s="1"/>
  <c r="I6058" i="73"/>
  <c r="A6059" i="73"/>
  <c r="B6060" i="73"/>
  <c r="F6081" i="73" l="1"/>
  <c r="D6082" i="73"/>
  <c r="A6060" i="73"/>
  <c r="B6061" i="73"/>
  <c r="G6059" i="73"/>
  <c r="H6059" i="73" s="1"/>
  <c r="I6059" i="73"/>
  <c r="C6083" i="73"/>
  <c r="E6082" i="73"/>
  <c r="F6082" i="73" l="1"/>
  <c r="D6083" i="73"/>
  <c r="C6084" i="73"/>
  <c r="E6083" i="73"/>
  <c r="A6061" i="73"/>
  <c r="B6062" i="73"/>
  <c r="G6060" i="73"/>
  <c r="H6060" i="73" s="1"/>
  <c r="I6060" i="73"/>
  <c r="F6083" i="73" l="1"/>
  <c r="D6084" i="73"/>
  <c r="G6061" i="73"/>
  <c r="H6061" i="73" s="1"/>
  <c r="I6061" i="73"/>
  <c r="C6085" i="73"/>
  <c r="E6084" i="73"/>
  <c r="A6062" i="73"/>
  <c r="B6063" i="73"/>
  <c r="F6084" i="73" l="1"/>
  <c r="D6085" i="73"/>
  <c r="C6086" i="73"/>
  <c r="E6085" i="73"/>
  <c r="G6062" i="73"/>
  <c r="H6062" i="73" s="1"/>
  <c r="I6062" i="73"/>
  <c r="A6063" i="73"/>
  <c r="B6064" i="73"/>
  <c r="F6085" i="73" l="1"/>
  <c r="D6086" i="73"/>
  <c r="A6064" i="73"/>
  <c r="B6065" i="73"/>
  <c r="G6063" i="73"/>
  <c r="H6063" i="73" s="1"/>
  <c r="I6063" i="73"/>
  <c r="C6087" i="73"/>
  <c r="E6086" i="73"/>
  <c r="F6086" i="73" l="1"/>
  <c r="D6087" i="73"/>
  <c r="C6088" i="73"/>
  <c r="E6087" i="73"/>
  <c r="A6065" i="73"/>
  <c r="B6066" i="73"/>
  <c r="G6064" i="73"/>
  <c r="H6064" i="73" s="1"/>
  <c r="I6064" i="73"/>
  <c r="F6087" i="73" l="1"/>
  <c r="D6088" i="73"/>
  <c r="G6065" i="73"/>
  <c r="H6065" i="73" s="1"/>
  <c r="I6065" i="73"/>
  <c r="C6089" i="73"/>
  <c r="E6088" i="73"/>
  <c r="A6066" i="73"/>
  <c r="B6067" i="73"/>
  <c r="F6088" i="73" l="1"/>
  <c r="D6089" i="73"/>
  <c r="C6090" i="73"/>
  <c r="E6089" i="73"/>
  <c r="G6066" i="73"/>
  <c r="H6066" i="73" s="1"/>
  <c r="I6066" i="73"/>
  <c r="A6067" i="73"/>
  <c r="B6068" i="73"/>
  <c r="F6089" i="73" l="1"/>
  <c r="D6090" i="73"/>
  <c r="A6068" i="73"/>
  <c r="B6069" i="73"/>
  <c r="G6067" i="73"/>
  <c r="H6067" i="73" s="1"/>
  <c r="I6067" i="73"/>
  <c r="C6091" i="73"/>
  <c r="E6090" i="73"/>
  <c r="F6090" i="73" l="1"/>
  <c r="D6091" i="73"/>
  <c r="C6092" i="73"/>
  <c r="E6091" i="73"/>
  <c r="A6069" i="73"/>
  <c r="B6070" i="73"/>
  <c r="G6068" i="73"/>
  <c r="H6068" i="73" s="1"/>
  <c r="I6068" i="73"/>
  <c r="F6091" i="73" l="1"/>
  <c r="D6092" i="73"/>
  <c r="G6069" i="73"/>
  <c r="H6069" i="73" s="1"/>
  <c r="I6069" i="73"/>
  <c r="C6093" i="73"/>
  <c r="E6092" i="73"/>
  <c r="A6070" i="73"/>
  <c r="B6071" i="73"/>
  <c r="F6092" i="73" l="1"/>
  <c r="D6093" i="73"/>
  <c r="C6094" i="73"/>
  <c r="E6093" i="73"/>
  <c r="A6071" i="73"/>
  <c r="B6072" i="73"/>
  <c r="G6070" i="73"/>
  <c r="H6070" i="73" s="1"/>
  <c r="I6070" i="73"/>
  <c r="F6093" i="73" l="1"/>
  <c r="D6094" i="73"/>
  <c r="G6071" i="73"/>
  <c r="H6071" i="73" s="1"/>
  <c r="I6071" i="73"/>
  <c r="C6095" i="73"/>
  <c r="E6094" i="73"/>
  <c r="A6072" i="73"/>
  <c r="B6073" i="73"/>
  <c r="F6094" i="73" l="1"/>
  <c r="D6095" i="73"/>
  <c r="G6072" i="73"/>
  <c r="H6072" i="73" s="1"/>
  <c r="I6072" i="73"/>
  <c r="C6096" i="73"/>
  <c r="E6095" i="73"/>
  <c r="A6073" i="73"/>
  <c r="B6074" i="73"/>
  <c r="F6095" i="73" l="1"/>
  <c r="D6096" i="73"/>
  <c r="G6073" i="73"/>
  <c r="H6073" i="73" s="1"/>
  <c r="I6073" i="73"/>
  <c r="C6097" i="73"/>
  <c r="E6096" i="73"/>
  <c r="A6074" i="73"/>
  <c r="B6075" i="73"/>
  <c r="F6096" i="73" l="1"/>
  <c r="D6097" i="73"/>
  <c r="C6098" i="73"/>
  <c r="E6097" i="73"/>
  <c r="G6074" i="73"/>
  <c r="H6074" i="73" s="1"/>
  <c r="I6074" i="73"/>
  <c r="A6075" i="73"/>
  <c r="B6076" i="73"/>
  <c r="F6097" i="73" l="1"/>
  <c r="D6098" i="73"/>
  <c r="G6075" i="73"/>
  <c r="H6075" i="73" s="1"/>
  <c r="I6075" i="73"/>
  <c r="C6099" i="73"/>
  <c r="E6098" i="73"/>
  <c r="A6076" i="73"/>
  <c r="B6077" i="73"/>
  <c r="F6098" i="73" l="1"/>
  <c r="D6099" i="73"/>
  <c r="G6076" i="73"/>
  <c r="H6076" i="73" s="1"/>
  <c r="I6076" i="73"/>
  <c r="C6100" i="73"/>
  <c r="E6099" i="73"/>
  <c r="A6077" i="73"/>
  <c r="B6078" i="73"/>
  <c r="F6099" i="73" l="1"/>
  <c r="D6100" i="73"/>
  <c r="C6101" i="73"/>
  <c r="E6100" i="73"/>
  <c r="G6077" i="73"/>
  <c r="H6077" i="73" s="1"/>
  <c r="I6077" i="73"/>
  <c r="A6078" i="73"/>
  <c r="B6079" i="73"/>
  <c r="F6100" i="73" l="1"/>
  <c r="D6101" i="73"/>
  <c r="A6079" i="73"/>
  <c r="B6080" i="73"/>
  <c r="G6078" i="73"/>
  <c r="H6078" i="73" s="1"/>
  <c r="I6078" i="73"/>
  <c r="C6102" i="73"/>
  <c r="E6101" i="73"/>
  <c r="F6101" i="73" l="1"/>
  <c r="D6102" i="73"/>
  <c r="C6103" i="73"/>
  <c r="E6102" i="73"/>
  <c r="A6080" i="73"/>
  <c r="B6081" i="73"/>
  <c r="G6079" i="73"/>
  <c r="H6079" i="73" s="1"/>
  <c r="I6079" i="73"/>
  <c r="F6102" i="73" l="1"/>
  <c r="D6103" i="73"/>
  <c r="G6080" i="73"/>
  <c r="H6080" i="73" s="1"/>
  <c r="I6080" i="73"/>
  <c r="C6104" i="73"/>
  <c r="E6103" i="73"/>
  <c r="A6081" i="73"/>
  <c r="B6082" i="73"/>
  <c r="F6103" i="73" l="1"/>
  <c r="D6104" i="73"/>
  <c r="C6105" i="73"/>
  <c r="E6104" i="73"/>
  <c r="G6081" i="73"/>
  <c r="H6081" i="73" s="1"/>
  <c r="I6081" i="73"/>
  <c r="A6082" i="73"/>
  <c r="B6083" i="73"/>
  <c r="F6104" i="73" l="1"/>
  <c r="D6105" i="73"/>
  <c r="A6083" i="73"/>
  <c r="B6084" i="73"/>
  <c r="G6082" i="73"/>
  <c r="H6082" i="73" s="1"/>
  <c r="I6082" i="73"/>
  <c r="C6106" i="73"/>
  <c r="E6105" i="73"/>
  <c r="F6105" i="73" l="1"/>
  <c r="D6106" i="73"/>
  <c r="C6107" i="73"/>
  <c r="E6106" i="73"/>
  <c r="A6084" i="73"/>
  <c r="B6085" i="73"/>
  <c r="G6083" i="73"/>
  <c r="H6083" i="73" s="1"/>
  <c r="I6083" i="73"/>
  <c r="F6106" i="73" l="1"/>
  <c r="D6107" i="73"/>
  <c r="G6084" i="73"/>
  <c r="H6084" i="73" s="1"/>
  <c r="I6084" i="73"/>
  <c r="C6108" i="73"/>
  <c r="E6107" i="73"/>
  <c r="A6085" i="73"/>
  <c r="B6086" i="73"/>
  <c r="F6107" i="73" l="1"/>
  <c r="D6108" i="73"/>
  <c r="G6085" i="73"/>
  <c r="H6085" i="73" s="1"/>
  <c r="I6085" i="73"/>
  <c r="C6109" i="73"/>
  <c r="E6108" i="73"/>
  <c r="A6086" i="73"/>
  <c r="B6087" i="73"/>
  <c r="F6108" i="73" l="1"/>
  <c r="D6109" i="73"/>
  <c r="C6110" i="73"/>
  <c r="E6109" i="73"/>
  <c r="G6086" i="73"/>
  <c r="H6086" i="73" s="1"/>
  <c r="I6086" i="73"/>
  <c r="A6087" i="73"/>
  <c r="B6088" i="73"/>
  <c r="F6109" i="73" l="1"/>
  <c r="D6110" i="73"/>
  <c r="A6088" i="73"/>
  <c r="B6089" i="73"/>
  <c r="G6087" i="73"/>
  <c r="H6087" i="73" s="1"/>
  <c r="I6087" i="73"/>
  <c r="C6111" i="73"/>
  <c r="E6110" i="73"/>
  <c r="F6110" i="73" l="1"/>
  <c r="D6111" i="73"/>
  <c r="C6112" i="73"/>
  <c r="E6111" i="73"/>
  <c r="A6089" i="73"/>
  <c r="B6090" i="73"/>
  <c r="G6088" i="73"/>
  <c r="H6088" i="73" s="1"/>
  <c r="I6088" i="73"/>
  <c r="F6111" i="73" l="1"/>
  <c r="D6112" i="73"/>
  <c r="G6089" i="73"/>
  <c r="H6089" i="73" s="1"/>
  <c r="I6089" i="73"/>
  <c r="C6113" i="73"/>
  <c r="E6112" i="73"/>
  <c r="A6090" i="73"/>
  <c r="B6091" i="73"/>
  <c r="F6112" i="73" l="1"/>
  <c r="D6113" i="73"/>
  <c r="G6090" i="73"/>
  <c r="H6090" i="73" s="1"/>
  <c r="I6090" i="73"/>
  <c r="C6114" i="73"/>
  <c r="E6113" i="73"/>
  <c r="A6091" i="73"/>
  <c r="B6092" i="73"/>
  <c r="F6113" i="73" l="1"/>
  <c r="D6114" i="73"/>
  <c r="C6115" i="73"/>
  <c r="E6114" i="73"/>
  <c r="G6091" i="73"/>
  <c r="H6091" i="73" s="1"/>
  <c r="I6091" i="73"/>
  <c r="A6092" i="73"/>
  <c r="B6093" i="73"/>
  <c r="F6114" i="73" l="1"/>
  <c r="D6115" i="73"/>
  <c r="G6092" i="73"/>
  <c r="H6092" i="73" s="1"/>
  <c r="I6092" i="73"/>
  <c r="C6116" i="73"/>
  <c r="E6115" i="73"/>
  <c r="A6093" i="73"/>
  <c r="B6094" i="73"/>
  <c r="F6115" i="73" l="1"/>
  <c r="D6116" i="73"/>
  <c r="C6117" i="73"/>
  <c r="E6116" i="73"/>
  <c r="G6093" i="73"/>
  <c r="H6093" i="73" s="1"/>
  <c r="I6093" i="73"/>
  <c r="A6094" i="73"/>
  <c r="B6095" i="73"/>
  <c r="F6116" i="73" l="1"/>
  <c r="D6117" i="73"/>
  <c r="G6094" i="73"/>
  <c r="H6094" i="73" s="1"/>
  <c r="I6094" i="73"/>
  <c r="C6118" i="73"/>
  <c r="E6117" i="73"/>
  <c r="A6095" i="73"/>
  <c r="B6096" i="73"/>
  <c r="F6117" i="73" l="1"/>
  <c r="D6118" i="73"/>
  <c r="G6095" i="73"/>
  <c r="H6095" i="73" s="1"/>
  <c r="I6095" i="73"/>
  <c r="C6119" i="73"/>
  <c r="E6118" i="73"/>
  <c r="A6096" i="73"/>
  <c r="B6097" i="73"/>
  <c r="F6118" i="73" l="1"/>
  <c r="D6119" i="73"/>
  <c r="C6120" i="73"/>
  <c r="E6119" i="73"/>
  <c r="G6096" i="73"/>
  <c r="H6096" i="73" s="1"/>
  <c r="I6096" i="73"/>
  <c r="A6097" i="73"/>
  <c r="B6098" i="73"/>
  <c r="F6119" i="73" l="1"/>
  <c r="D6120" i="73"/>
  <c r="G6097" i="73"/>
  <c r="H6097" i="73" s="1"/>
  <c r="I6097" i="73"/>
  <c r="C6121" i="73"/>
  <c r="E6120" i="73"/>
  <c r="A6098" i="73"/>
  <c r="B6099" i="73"/>
  <c r="F6120" i="73" l="1"/>
  <c r="D6121" i="73"/>
  <c r="G6098" i="73"/>
  <c r="H6098" i="73" s="1"/>
  <c r="I6098" i="73"/>
  <c r="C6122" i="73"/>
  <c r="E6121" i="73"/>
  <c r="A6099" i="73"/>
  <c r="B6100" i="73"/>
  <c r="F6121" i="73" l="1"/>
  <c r="D6122" i="73"/>
  <c r="C6123" i="73"/>
  <c r="E6122" i="73"/>
  <c r="G6099" i="73"/>
  <c r="H6099" i="73" s="1"/>
  <c r="I6099" i="73"/>
  <c r="A6100" i="73"/>
  <c r="B6101" i="73"/>
  <c r="F6122" i="73" l="1"/>
  <c r="D6123" i="73"/>
  <c r="A6101" i="73"/>
  <c r="B6102" i="73"/>
  <c r="G6100" i="73"/>
  <c r="H6100" i="73" s="1"/>
  <c r="I6100" i="73"/>
  <c r="C6124" i="73"/>
  <c r="E6123" i="73"/>
  <c r="F6123" i="73" l="1"/>
  <c r="D6124" i="73"/>
  <c r="C6125" i="73"/>
  <c r="E6124" i="73"/>
  <c r="A6102" i="73"/>
  <c r="B6103" i="73"/>
  <c r="G6101" i="73"/>
  <c r="H6101" i="73" s="1"/>
  <c r="I6101" i="73"/>
  <c r="F6124" i="73" l="1"/>
  <c r="D6125" i="73"/>
  <c r="G6102" i="73"/>
  <c r="H6102" i="73" s="1"/>
  <c r="I6102" i="73"/>
  <c r="C6126" i="73"/>
  <c r="E6125" i="73"/>
  <c r="A6103" i="73"/>
  <c r="B6104" i="73"/>
  <c r="F6125" i="73" l="1"/>
  <c r="D6126" i="73"/>
  <c r="G6103" i="73"/>
  <c r="H6103" i="73" s="1"/>
  <c r="I6103" i="73"/>
  <c r="C6127" i="73"/>
  <c r="E6126" i="73"/>
  <c r="A6104" i="73"/>
  <c r="B6105" i="73"/>
  <c r="F6126" i="73" l="1"/>
  <c r="D6127" i="73"/>
  <c r="C6128" i="73"/>
  <c r="E6127" i="73"/>
  <c r="G6104" i="73"/>
  <c r="H6104" i="73" s="1"/>
  <c r="I6104" i="73"/>
  <c r="A6105" i="73"/>
  <c r="B6106" i="73"/>
  <c r="F6127" i="73" l="1"/>
  <c r="D6128" i="73"/>
  <c r="A6106" i="73"/>
  <c r="B6107" i="73"/>
  <c r="G6105" i="73"/>
  <c r="H6105" i="73" s="1"/>
  <c r="I6105" i="73"/>
  <c r="C6129" i="73"/>
  <c r="E6128" i="73"/>
  <c r="F6128" i="73" l="1"/>
  <c r="D6129" i="73"/>
  <c r="C6130" i="73"/>
  <c r="E6129" i="73"/>
  <c r="A6107" i="73"/>
  <c r="B6108" i="73"/>
  <c r="G6106" i="73"/>
  <c r="H6106" i="73" s="1"/>
  <c r="I6106" i="73"/>
  <c r="F6129" i="73" l="1"/>
  <c r="D6130" i="73"/>
  <c r="G6107" i="73"/>
  <c r="H6107" i="73" s="1"/>
  <c r="I6107" i="73"/>
  <c r="C6131" i="73"/>
  <c r="E6130" i="73"/>
  <c r="A6108" i="73"/>
  <c r="B6109" i="73"/>
  <c r="F6130" i="73" l="1"/>
  <c r="D6131" i="73"/>
  <c r="G6108" i="73"/>
  <c r="H6108" i="73" s="1"/>
  <c r="I6108" i="73"/>
  <c r="C6132" i="73"/>
  <c r="E6131" i="73"/>
  <c r="A6109" i="73"/>
  <c r="B6110" i="73"/>
  <c r="F6131" i="73" l="1"/>
  <c r="D6132" i="73"/>
  <c r="G6109" i="73"/>
  <c r="H6109" i="73" s="1"/>
  <c r="I6109" i="73"/>
  <c r="C6133" i="73"/>
  <c r="E6132" i="73"/>
  <c r="A6110" i="73"/>
  <c r="B6111" i="73"/>
  <c r="F6132" i="73" l="1"/>
  <c r="D6133" i="73"/>
  <c r="C6134" i="73"/>
  <c r="E6133" i="73"/>
  <c r="G6110" i="73"/>
  <c r="H6110" i="73" s="1"/>
  <c r="I6110" i="73"/>
  <c r="A6111" i="73"/>
  <c r="B6112" i="73"/>
  <c r="F6133" i="73" l="1"/>
  <c r="D6134" i="73"/>
  <c r="G6111" i="73"/>
  <c r="H6111" i="73" s="1"/>
  <c r="I6111" i="73"/>
  <c r="C6135" i="73"/>
  <c r="E6134" i="73"/>
  <c r="A6112" i="73"/>
  <c r="B6113" i="73"/>
  <c r="F6134" i="73" l="1"/>
  <c r="D6135" i="73"/>
  <c r="G6112" i="73"/>
  <c r="H6112" i="73" s="1"/>
  <c r="I6112" i="73"/>
  <c r="C6136" i="73"/>
  <c r="E6135" i="73"/>
  <c r="A6113" i="73"/>
  <c r="B6114" i="73"/>
  <c r="F6135" i="73" l="1"/>
  <c r="D6136" i="73"/>
  <c r="C6137" i="73"/>
  <c r="E6136" i="73"/>
  <c r="G6113" i="73"/>
  <c r="H6113" i="73" s="1"/>
  <c r="I6113" i="73"/>
  <c r="A6114" i="73"/>
  <c r="B6115" i="73"/>
  <c r="F6136" i="73" l="1"/>
  <c r="D6137" i="73"/>
  <c r="G6114" i="73"/>
  <c r="H6114" i="73" s="1"/>
  <c r="I6114" i="73"/>
  <c r="C6138" i="73"/>
  <c r="E6137" i="73"/>
  <c r="A6115" i="73"/>
  <c r="B6116" i="73"/>
  <c r="F6137" i="73" l="1"/>
  <c r="D6138" i="73"/>
  <c r="G6115" i="73"/>
  <c r="H6115" i="73" s="1"/>
  <c r="I6115" i="73"/>
  <c r="C6139" i="73"/>
  <c r="E6138" i="73"/>
  <c r="A6116" i="73"/>
  <c r="B6117" i="73"/>
  <c r="F6138" i="73" l="1"/>
  <c r="D6139" i="73"/>
  <c r="G6116" i="73"/>
  <c r="H6116" i="73" s="1"/>
  <c r="I6116" i="73"/>
  <c r="C6140" i="73"/>
  <c r="E6139" i="73"/>
  <c r="A6117" i="73"/>
  <c r="B6118" i="73"/>
  <c r="F6139" i="73" l="1"/>
  <c r="D6140" i="73"/>
  <c r="C6141" i="73"/>
  <c r="E6140" i="73"/>
  <c r="G6117" i="73"/>
  <c r="H6117" i="73" s="1"/>
  <c r="I6117" i="73"/>
  <c r="A6118" i="73"/>
  <c r="B6119" i="73"/>
  <c r="F6140" i="73" l="1"/>
  <c r="D6141" i="73"/>
  <c r="G6118" i="73"/>
  <c r="H6118" i="73" s="1"/>
  <c r="I6118" i="73"/>
  <c r="C6142" i="73"/>
  <c r="E6141" i="73"/>
  <c r="A6119" i="73"/>
  <c r="B6120" i="73"/>
  <c r="F6141" i="73" l="1"/>
  <c r="D6142" i="73"/>
  <c r="C6143" i="73"/>
  <c r="E6142" i="73"/>
  <c r="G6119" i="73"/>
  <c r="H6119" i="73" s="1"/>
  <c r="I6119" i="73"/>
  <c r="A6120" i="73"/>
  <c r="B6121" i="73"/>
  <c r="F6142" i="73" l="1"/>
  <c r="D6143" i="73"/>
  <c r="A6121" i="73"/>
  <c r="B6122" i="73"/>
  <c r="G6120" i="73"/>
  <c r="H6120" i="73" s="1"/>
  <c r="I6120" i="73"/>
  <c r="C6144" i="73"/>
  <c r="E6143" i="73"/>
  <c r="F6143" i="73" l="1"/>
  <c r="D6144" i="73"/>
  <c r="C6145" i="73"/>
  <c r="E6144" i="73"/>
  <c r="A6122" i="73"/>
  <c r="B6123" i="73"/>
  <c r="G6121" i="73"/>
  <c r="H6121" i="73" s="1"/>
  <c r="I6121" i="73"/>
  <c r="F6144" i="73" l="1"/>
  <c r="D6145" i="73"/>
  <c r="G6122" i="73"/>
  <c r="H6122" i="73" s="1"/>
  <c r="I6122" i="73"/>
  <c r="C6146" i="73"/>
  <c r="E6145" i="73"/>
  <c r="A6123" i="73"/>
  <c r="B6124" i="73"/>
  <c r="F6145" i="73" l="1"/>
  <c r="D6146" i="73"/>
  <c r="C6147" i="73"/>
  <c r="E6146" i="73"/>
  <c r="A6124" i="73"/>
  <c r="B6125" i="73"/>
  <c r="G6123" i="73"/>
  <c r="H6123" i="73" s="1"/>
  <c r="I6123" i="73"/>
  <c r="F6146" i="73" l="1"/>
  <c r="D6147" i="73"/>
  <c r="G6124" i="73"/>
  <c r="H6124" i="73" s="1"/>
  <c r="I6124" i="73"/>
  <c r="C6148" i="73"/>
  <c r="E6147" i="73"/>
  <c r="A6125" i="73"/>
  <c r="B6126" i="73"/>
  <c r="F6147" i="73" l="1"/>
  <c r="D6148" i="73"/>
  <c r="C6149" i="73"/>
  <c r="E6148" i="73"/>
  <c r="G6125" i="73"/>
  <c r="H6125" i="73" s="1"/>
  <c r="I6125" i="73"/>
  <c r="A6126" i="73"/>
  <c r="B6127" i="73"/>
  <c r="F6148" i="73" l="1"/>
  <c r="D6149" i="73"/>
  <c r="A6127" i="73"/>
  <c r="B6128" i="73"/>
  <c r="G6126" i="73"/>
  <c r="H6126" i="73" s="1"/>
  <c r="I6126" i="73"/>
  <c r="C6150" i="73"/>
  <c r="E6149" i="73"/>
  <c r="F6149" i="73" l="1"/>
  <c r="D6150" i="73"/>
  <c r="C6151" i="73"/>
  <c r="E6150" i="73"/>
  <c r="A6128" i="73"/>
  <c r="B6129" i="73"/>
  <c r="G6127" i="73"/>
  <c r="H6127" i="73" s="1"/>
  <c r="I6127" i="73"/>
  <c r="F6150" i="73" l="1"/>
  <c r="D6151" i="73"/>
  <c r="G6128" i="73"/>
  <c r="H6128" i="73" s="1"/>
  <c r="I6128" i="73"/>
  <c r="C6152" i="73"/>
  <c r="E6151" i="73"/>
  <c r="A6129" i="73"/>
  <c r="B6130" i="73"/>
  <c r="F6151" i="73" l="1"/>
  <c r="D6152" i="73"/>
  <c r="G6129" i="73"/>
  <c r="H6129" i="73" s="1"/>
  <c r="I6129" i="73"/>
  <c r="C6153" i="73"/>
  <c r="E6152" i="73"/>
  <c r="A6130" i="73"/>
  <c r="B6131" i="73"/>
  <c r="F6152" i="73" l="1"/>
  <c r="D6153" i="73"/>
  <c r="G6130" i="73"/>
  <c r="H6130" i="73" s="1"/>
  <c r="I6130" i="73"/>
  <c r="C6154" i="73"/>
  <c r="E6153" i="73"/>
  <c r="A6131" i="73"/>
  <c r="B6132" i="73"/>
  <c r="F6153" i="73" l="1"/>
  <c r="D6154" i="73"/>
  <c r="C6155" i="73"/>
  <c r="E6154" i="73"/>
  <c r="G6131" i="73"/>
  <c r="H6131" i="73" s="1"/>
  <c r="I6131" i="73"/>
  <c r="A6132" i="73"/>
  <c r="B6133" i="73"/>
  <c r="F6154" i="73" l="1"/>
  <c r="D6155" i="73"/>
  <c r="A6133" i="73"/>
  <c r="B6134" i="73"/>
  <c r="G6132" i="73"/>
  <c r="H6132" i="73" s="1"/>
  <c r="I6132" i="73"/>
  <c r="C6156" i="73"/>
  <c r="E6155" i="73"/>
  <c r="F6155" i="73" l="1"/>
  <c r="D6156" i="73"/>
  <c r="C6157" i="73"/>
  <c r="E6156" i="73"/>
  <c r="A6134" i="73"/>
  <c r="B6135" i="73"/>
  <c r="G6133" i="73"/>
  <c r="H6133" i="73" s="1"/>
  <c r="I6133" i="73"/>
  <c r="F6156" i="73" l="1"/>
  <c r="D6157" i="73"/>
  <c r="G6134" i="73"/>
  <c r="H6134" i="73" s="1"/>
  <c r="I6134" i="73"/>
  <c r="C6158" i="73"/>
  <c r="E6157" i="73"/>
  <c r="A6135" i="73"/>
  <c r="B6136" i="73"/>
  <c r="F6157" i="73" l="1"/>
  <c r="D6158" i="73"/>
  <c r="C6159" i="73"/>
  <c r="E6158" i="73"/>
  <c r="G6135" i="73"/>
  <c r="H6135" i="73" s="1"/>
  <c r="I6135" i="73"/>
  <c r="A6136" i="73"/>
  <c r="B6137" i="73"/>
  <c r="F6158" i="73" l="1"/>
  <c r="D6159" i="73"/>
  <c r="G6136" i="73"/>
  <c r="H6136" i="73" s="1"/>
  <c r="I6136" i="73"/>
  <c r="C6160" i="73"/>
  <c r="E6159" i="73"/>
  <c r="A6137" i="73"/>
  <c r="B6138" i="73"/>
  <c r="F6159" i="73" l="1"/>
  <c r="D6160" i="73"/>
  <c r="G6137" i="73"/>
  <c r="H6137" i="73" s="1"/>
  <c r="I6137" i="73"/>
  <c r="C6161" i="73"/>
  <c r="E6160" i="73"/>
  <c r="A6138" i="73"/>
  <c r="B6139" i="73"/>
  <c r="F6160" i="73" l="1"/>
  <c r="D6161" i="73"/>
  <c r="G6138" i="73"/>
  <c r="H6138" i="73" s="1"/>
  <c r="I6138" i="73"/>
  <c r="C6162" i="73"/>
  <c r="E6161" i="73"/>
  <c r="A6139" i="73"/>
  <c r="B6140" i="73"/>
  <c r="F6161" i="73" l="1"/>
  <c r="D6162" i="73"/>
  <c r="C6163" i="73"/>
  <c r="E6162" i="73"/>
  <c r="G6139" i="73"/>
  <c r="H6139" i="73" s="1"/>
  <c r="I6139" i="73"/>
  <c r="A6140" i="73"/>
  <c r="B6141" i="73"/>
  <c r="F6162" i="73" l="1"/>
  <c r="D6163" i="73"/>
  <c r="G6140" i="73"/>
  <c r="H6140" i="73" s="1"/>
  <c r="I6140" i="73"/>
  <c r="C6164" i="73"/>
  <c r="E6163" i="73"/>
  <c r="A6141" i="73"/>
  <c r="B6142" i="73"/>
  <c r="F6163" i="73" l="1"/>
  <c r="D6164" i="73"/>
  <c r="G6141" i="73"/>
  <c r="H6141" i="73" s="1"/>
  <c r="I6141" i="73"/>
  <c r="C6165" i="73"/>
  <c r="E6164" i="73"/>
  <c r="A6142" i="73"/>
  <c r="B6143" i="73"/>
  <c r="F6164" i="73" l="1"/>
  <c r="D6165" i="73"/>
  <c r="G6142" i="73"/>
  <c r="H6142" i="73" s="1"/>
  <c r="I6142" i="73"/>
  <c r="C6166" i="73"/>
  <c r="E6165" i="73"/>
  <c r="A6143" i="73"/>
  <c r="B6144" i="73"/>
  <c r="F6165" i="73" l="1"/>
  <c r="D6166" i="73"/>
  <c r="C6167" i="73"/>
  <c r="E6166" i="73"/>
  <c r="G6143" i="73"/>
  <c r="H6143" i="73" s="1"/>
  <c r="I6143" i="73"/>
  <c r="A6144" i="73"/>
  <c r="B6145" i="73"/>
  <c r="F6166" i="73" l="1"/>
  <c r="D6167" i="73"/>
  <c r="G6144" i="73"/>
  <c r="H6144" i="73" s="1"/>
  <c r="I6144" i="73"/>
  <c r="C6168" i="73"/>
  <c r="E6167" i="73"/>
  <c r="A6145" i="73"/>
  <c r="B6146" i="73"/>
  <c r="F6167" i="73" l="1"/>
  <c r="D6168" i="73"/>
  <c r="G6145" i="73"/>
  <c r="H6145" i="73" s="1"/>
  <c r="I6145" i="73"/>
  <c r="C6169" i="73"/>
  <c r="E6168" i="73"/>
  <c r="A6146" i="73"/>
  <c r="B6147" i="73"/>
  <c r="F6168" i="73" l="1"/>
  <c r="D6169" i="73"/>
  <c r="C6170" i="73"/>
  <c r="E6169" i="73"/>
  <c r="G6146" i="73"/>
  <c r="H6146" i="73" s="1"/>
  <c r="I6146" i="73"/>
  <c r="A6147" i="73"/>
  <c r="B6148" i="73"/>
  <c r="F6169" i="73" l="1"/>
  <c r="D6170" i="73"/>
  <c r="A6148" i="73"/>
  <c r="B6149" i="73"/>
  <c r="G6147" i="73"/>
  <c r="H6147" i="73" s="1"/>
  <c r="I6147" i="73"/>
  <c r="C6171" i="73"/>
  <c r="E6170" i="73"/>
  <c r="F6170" i="73" l="1"/>
  <c r="D6171" i="73"/>
  <c r="C6172" i="73"/>
  <c r="E6171" i="73"/>
  <c r="A6149" i="73"/>
  <c r="B6150" i="73"/>
  <c r="G6148" i="73"/>
  <c r="H6148" i="73" s="1"/>
  <c r="I6148" i="73"/>
  <c r="F6171" i="73" l="1"/>
  <c r="D6172" i="73"/>
  <c r="G6149" i="73"/>
  <c r="H6149" i="73" s="1"/>
  <c r="I6149" i="73"/>
  <c r="C6173" i="73"/>
  <c r="E6172" i="73"/>
  <c r="A6150" i="73"/>
  <c r="B6151" i="73"/>
  <c r="F6172" i="73" l="1"/>
  <c r="D6173" i="73"/>
  <c r="C6174" i="73"/>
  <c r="E6173" i="73"/>
  <c r="A6151" i="73"/>
  <c r="B6152" i="73"/>
  <c r="G6150" i="73"/>
  <c r="H6150" i="73" s="1"/>
  <c r="I6150" i="73"/>
  <c r="F6173" i="73" l="1"/>
  <c r="D6174" i="73"/>
  <c r="G6151" i="73"/>
  <c r="H6151" i="73" s="1"/>
  <c r="I6151" i="73"/>
  <c r="C6175" i="73"/>
  <c r="E6174" i="73"/>
  <c r="A6152" i="73"/>
  <c r="B6153" i="73"/>
  <c r="F6174" i="73" l="1"/>
  <c r="D6175" i="73"/>
  <c r="C6176" i="73"/>
  <c r="E6175" i="73"/>
  <c r="G6152" i="73"/>
  <c r="H6152" i="73" s="1"/>
  <c r="I6152" i="73"/>
  <c r="A6153" i="73"/>
  <c r="B6154" i="73"/>
  <c r="F6175" i="73" l="1"/>
  <c r="D6176" i="73"/>
  <c r="A6154" i="73"/>
  <c r="B6155" i="73"/>
  <c r="G6153" i="73"/>
  <c r="H6153" i="73" s="1"/>
  <c r="I6153" i="73"/>
  <c r="C6177" i="73"/>
  <c r="E6176" i="73"/>
  <c r="F6176" i="73" l="1"/>
  <c r="D6177" i="73"/>
  <c r="C6178" i="73"/>
  <c r="E6177" i="73"/>
  <c r="A6155" i="73"/>
  <c r="B6156" i="73"/>
  <c r="G6154" i="73"/>
  <c r="H6154" i="73" s="1"/>
  <c r="I6154" i="73"/>
  <c r="F6177" i="73" l="1"/>
  <c r="D6178" i="73"/>
  <c r="G6155" i="73"/>
  <c r="H6155" i="73" s="1"/>
  <c r="I6155" i="73"/>
  <c r="C6179" i="73"/>
  <c r="E6178" i="73"/>
  <c r="A6156" i="73"/>
  <c r="B6157" i="73"/>
  <c r="F6178" i="73" l="1"/>
  <c r="D6179" i="73"/>
  <c r="C6180" i="73"/>
  <c r="E6179" i="73"/>
  <c r="G6156" i="73"/>
  <c r="H6156" i="73" s="1"/>
  <c r="I6156" i="73"/>
  <c r="A6157" i="73"/>
  <c r="B6158" i="73"/>
  <c r="F6179" i="73" l="1"/>
  <c r="D6180" i="73"/>
  <c r="G6157" i="73"/>
  <c r="H6157" i="73" s="1"/>
  <c r="I6157" i="73"/>
  <c r="C6181" i="73"/>
  <c r="E6180" i="73"/>
  <c r="A6158" i="73"/>
  <c r="B6159" i="73"/>
  <c r="F6180" i="73" l="1"/>
  <c r="D6181" i="73"/>
  <c r="C6182" i="73"/>
  <c r="E6181" i="73"/>
  <c r="G6158" i="73"/>
  <c r="H6158" i="73" s="1"/>
  <c r="I6158" i="73"/>
  <c r="A6159" i="73"/>
  <c r="B6160" i="73"/>
  <c r="F6181" i="73" l="1"/>
  <c r="D6182" i="73"/>
  <c r="A6160" i="73"/>
  <c r="B6161" i="73"/>
  <c r="G6159" i="73"/>
  <c r="H6159" i="73" s="1"/>
  <c r="I6159" i="73"/>
  <c r="C6183" i="73"/>
  <c r="E6182" i="73"/>
  <c r="F6182" i="73" l="1"/>
  <c r="D6183" i="73"/>
  <c r="C6184" i="73"/>
  <c r="E6183" i="73"/>
  <c r="A6161" i="73"/>
  <c r="B6162" i="73"/>
  <c r="G6160" i="73"/>
  <c r="H6160" i="73" s="1"/>
  <c r="I6160" i="73"/>
  <c r="F6183" i="73" l="1"/>
  <c r="D6184" i="73"/>
  <c r="G6161" i="73"/>
  <c r="H6161" i="73" s="1"/>
  <c r="I6161" i="73"/>
  <c r="C6185" i="73"/>
  <c r="E6184" i="73"/>
  <c r="A6162" i="73"/>
  <c r="B6163" i="73"/>
  <c r="F6184" i="73" l="1"/>
  <c r="D6185" i="73"/>
  <c r="C6186" i="73"/>
  <c r="E6185" i="73"/>
  <c r="G6162" i="73"/>
  <c r="H6162" i="73" s="1"/>
  <c r="I6162" i="73"/>
  <c r="A6163" i="73"/>
  <c r="B6164" i="73"/>
  <c r="F6185" i="73" l="1"/>
  <c r="D6186" i="73"/>
  <c r="G6163" i="73"/>
  <c r="H6163" i="73" s="1"/>
  <c r="I6163" i="73"/>
  <c r="C6187" i="73"/>
  <c r="E6186" i="73"/>
  <c r="A6164" i="73"/>
  <c r="B6165" i="73"/>
  <c r="F6186" i="73" l="1"/>
  <c r="D6187" i="73"/>
  <c r="C6188" i="73"/>
  <c r="E6187" i="73"/>
  <c r="G6164" i="73"/>
  <c r="H6164" i="73" s="1"/>
  <c r="I6164" i="73"/>
  <c r="A6165" i="73"/>
  <c r="B6166" i="73"/>
  <c r="F6187" i="73" l="1"/>
  <c r="D6188" i="73"/>
  <c r="G6165" i="73"/>
  <c r="H6165" i="73" s="1"/>
  <c r="I6165" i="73"/>
  <c r="C6189" i="73"/>
  <c r="E6188" i="73"/>
  <c r="A6166" i="73"/>
  <c r="B6167" i="73"/>
  <c r="F6188" i="73" l="1"/>
  <c r="D6189" i="73"/>
  <c r="G6166" i="73"/>
  <c r="H6166" i="73" s="1"/>
  <c r="I6166" i="73"/>
  <c r="C6190" i="73"/>
  <c r="E6189" i="73"/>
  <c r="A6167" i="73"/>
  <c r="B6168" i="73"/>
  <c r="F6189" i="73" l="1"/>
  <c r="D6190" i="73"/>
  <c r="G6167" i="73"/>
  <c r="H6167" i="73" s="1"/>
  <c r="I6167" i="73"/>
  <c r="C6191" i="73"/>
  <c r="E6190" i="73"/>
  <c r="A6168" i="73"/>
  <c r="B6169" i="73"/>
  <c r="F6190" i="73" l="1"/>
  <c r="D6191" i="73"/>
  <c r="G6168" i="73"/>
  <c r="H6168" i="73" s="1"/>
  <c r="I6168" i="73"/>
  <c r="C6192" i="73"/>
  <c r="E6191" i="73"/>
  <c r="A6169" i="73"/>
  <c r="B6170" i="73"/>
  <c r="F6191" i="73" l="1"/>
  <c r="D6192" i="73"/>
  <c r="C6193" i="73"/>
  <c r="E6192" i="73"/>
  <c r="G6169" i="73"/>
  <c r="H6169" i="73" s="1"/>
  <c r="I6169" i="73"/>
  <c r="A6170" i="73"/>
  <c r="B6171" i="73"/>
  <c r="F6192" i="73" l="1"/>
  <c r="D6193" i="73"/>
  <c r="A6171" i="73"/>
  <c r="B6172" i="73"/>
  <c r="G6170" i="73"/>
  <c r="H6170" i="73" s="1"/>
  <c r="I6170" i="73"/>
  <c r="C6194" i="73"/>
  <c r="E6193" i="73"/>
  <c r="F6193" i="73" l="1"/>
  <c r="D6194" i="73"/>
  <c r="C6195" i="73"/>
  <c r="E6194" i="73"/>
  <c r="A6172" i="73"/>
  <c r="B6173" i="73"/>
  <c r="G6171" i="73"/>
  <c r="H6171" i="73" s="1"/>
  <c r="I6171" i="73"/>
  <c r="F6194" i="73" l="1"/>
  <c r="D6195" i="73"/>
  <c r="G6172" i="73"/>
  <c r="H6172" i="73" s="1"/>
  <c r="I6172" i="73"/>
  <c r="C6196" i="73"/>
  <c r="E6195" i="73"/>
  <c r="A6173" i="73"/>
  <c r="B6174" i="73"/>
  <c r="F6195" i="73" l="1"/>
  <c r="D6196" i="73"/>
  <c r="C6197" i="73"/>
  <c r="E6196" i="73"/>
  <c r="G6173" i="73"/>
  <c r="H6173" i="73" s="1"/>
  <c r="I6173" i="73"/>
  <c r="A6174" i="73"/>
  <c r="B6175" i="73"/>
  <c r="F6196" i="73" l="1"/>
  <c r="D6197" i="73"/>
  <c r="G6174" i="73"/>
  <c r="H6174" i="73" s="1"/>
  <c r="I6174" i="73"/>
  <c r="C6198" i="73"/>
  <c r="E6197" i="73"/>
  <c r="A6175" i="73"/>
  <c r="B6176" i="73"/>
  <c r="F6197" i="73" l="1"/>
  <c r="D6198" i="73"/>
  <c r="C6199" i="73"/>
  <c r="E6198" i="73"/>
  <c r="G6175" i="73"/>
  <c r="H6175" i="73" s="1"/>
  <c r="I6175" i="73"/>
  <c r="A6176" i="73"/>
  <c r="B6177" i="73"/>
  <c r="F6198" i="73" l="1"/>
  <c r="D6199" i="73"/>
  <c r="G6176" i="73"/>
  <c r="H6176" i="73" s="1"/>
  <c r="I6176" i="73"/>
  <c r="C6200" i="73"/>
  <c r="E6199" i="73"/>
  <c r="A6177" i="73"/>
  <c r="B6178" i="73"/>
  <c r="F6199" i="73" l="1"/>
  <c r="D6200" i="73"/>
  <c r="G6177" i="73"/>
  <c r="H6177" i="73" s="1"/>
  <c r="I6177" i="73"/>
  <c r="C6201" i="73"/>
  <c r="E6200" i="73"/>
  <c r="A6178" i="73"/>
  <c r="B6179" i="73"/>
  <c r="F6200" i="73" l="1"/>
  <c r="D6201" i="73"/>
  <c r="C6202" i="73"/>
  <c r="E6201" i="73"/>
  <c r="G6178" i="73"/>
  <c r="H6178" i="73" s="1"/>
  <c r="I6178" i="73"/>
  <c r="A6179" i="73"/>
  <c r="B6180" i="73"/>
  <c r="F6201" i="73" l="1"/>
  <c r="D6202" i="73"/>
  <c r="A6180" i="73"/>
  <c r="B6181" i="73"/>
  <c r="G6179" i="73"/>
  <c r="H6179" i="73" s="1"/>
  <c r="I6179" i="73"/>
  <c r="C6203" i="73"/>
  <c r="E6202" i="73"/>
  <c r="F6202" i="73" l="1"/>
  <c r="D6203" i="73"/>
  <c r="C6204" i="73"/>
  <c r="E6203" i="73"/>
  <c r="A6181" i="73"/>
  <c r="B6182" i="73"/>
  <c r="G6180" i="73"/>
  <c r="H6180" i="73" s="1"/>
  <c r="I6180" i="73"/>
  <c r="F6203" i="73" l="1"/>
  <c r="D6204" i="73"/>
  <c r="G6181" i="73"/>
  <c r="H6181" i="73" s="1"/>
  <c r="I6181" i="73"/>
  <c r="C6205" i="73"/>
  <c r="E6204" i="73"/>
  <c r="A6182" i="73"/>
  <c r="B6183" i="73"/>
  <c r="F6204" i="73" l="1"/>
  <c r="D6205" i="73"/>
  <c r="G6182" i="73"/>
  <c r="H6182" i="73" s="1"/>
  <c r="I6182" i="73"/>
  <c r="C6206" i="73"/>
  <c r="E6205" i="73"/>
  <c r="A6183" i="73"/>
  <c r="B6184" i="73"/>
  <c r="F6205" i="73" l="1"/>
  <c r="D6206" i="73"/>
  <c r="C6207" i="73"/>
  <c r="E6206" i="73"/>
  <c r="G6183" i="73"/>
  <c r="H6183" i="73" s="1"/>
  <c r="I6183" i="73"/>
  <c r="A6184" i="73"/>
  <c r="B6185" i="73"/>
  <c r="F6206" i="73" l="1"/>
  <c r="D6207" i="73"/>
  <c r="G6184" i="73"/>
  <c r="H6184" i="73" s="1"/>
  <c r="I6184" i="73"/>
  <c r="C6208" i="73"/>
  <c r="E6207" i="73"/>
  <c r="A6185" i="73"/>
  <c r="B6186" i="73"/>
  <c r="F6207" i="73" l="1"/>
  <c r="D6208" i="73"/>
  <c r="C6209" i="73"/>
  <c r="E6208" i="73"/>
  <c r="G6185" i="73"/>
  <c r="H6185" i="73" s="1"/>
  <c r="I6185" i="73"/>
  <c r="A6186" i="73"/>
  <c r="B6187" i="73"/>
  <c r="F6208" i="73" l="1"/>
  <c r="D6209" i="73"/>
  <c r="G6186" i="73"/>
  <c r="H6186" i="73" s="1"/>
  <c r="I6186" i="73"/>
  <c r="C6210" i="73"/>
  <c r="E6209" i="73"/>
  <c r="A6187" i="73"/>
  <c r="B6188" i="73"/>
  <c r="F6209" i="73" l="1"/>
  <c r="D6210" i="73"/>
  <c r="G6187" i="73"/>
  <c r="H6187" i="73" s="1"/>
  <c r="I6187" i="73"/>
  <c r="C6211" i="73"/>
  <c r="E6210" i="73"/>
  <c r="A6188" i="73"/>
  <c r="B6189" i="73"/>
  <c r="F6210" i="73" l="1"/>
  <c r="D6211" i="73"/>
  <c r="C6212" i="73"/>
  <c r="E6211" i="73"/>
  <c r="G6188" i="73"/>
  <c r="H6188" i="73" s="1"/>
  <c r="I6188" i="73"/>
  <c r="A6189" i="73"/>
  <c r="B6190" i="73"/>
  <c r="F6211" i="73" l="1"/>
  <c r="D6212" i="73"/>
  <c r="G6189" i="73"/>
  <c r="H6189" i="73" s="1"/>
  <c r="I6189" i="73"/>
  <c r="C6213" i="73"/>
  <c r="E6212" i="73"/>
  <c r="A6190" i="73"/>
  <c r="B6191" i="73"/>
  <c r="F6212" i="73" l="1"/>
  <c r="D6213" i="73"/>
  <c r="G6190" i="73"/>
  <c r="H6190" i="73" s="1"/>
  <c r="I6190" i="73"/>
  <c r="C6214" i="73"/>
  <c r="E6213" i="73"/>
  <c r="A6191" i="73"/>
  <c r="B6192" i="73"/>
  <c r="F6213" i="73" l="1"/>
  <c r="D6214" i="73"/>
  <c r="C6215" i="73"/>
  <c r="E6214" i="73"/>
  <c r="G6191" i="73"/>
  <c r="H6191" i="73" s="1"/>
  <c r="I6191" i="73"/>
  <c r="A6192" i="73"/>
  <c r="B6193" i="73"/>
  <c r="F6214" i="73" l="1"/>
  <c r="D6215" i="73"/>
  <c r="A6193" i="73"/>
  <c r="B6194" i="73"/>
  <c r="G6192" i="73"/>
  <c r="H6192" i="73" s="1"/>
  <c r="I6192" i="73"/>
  <c r="C6216" i="73"/>
  <c r="E6215" i="73"/>
  <c r="F6215" i="73" l="1"/>
  <c r="D6216" i="73"/>
  <c r="C6217" i="73"/>
  <c r="E6216" i="73"/>
  <c r="A6194" i="73"/>
  <c r="B6195" i="73"/>
  <c r="G6193" i="73"/>
  <c r="H6193" i="73" s="1"/>
  <c r="I6193" i="73"/>
  <c r="F6216" i="73" l="1"/>
  <c r="D6217" i="73"/>
  <c r="G6194" i="73"/>
  <c r="H6194" i="73" s="1"/>
  <c r="I6194" i="73"/>
  <c r="C6218" i="73"/>
  <c r="E6217" i="73"/>
  <c r="A6195" i="73"/>
  <c r="B6196" i="73"/>
  <c r="F6217" i="73" l="1"/>
  <c r="D6218" i="73"/>
  <c r="G6195" i="73"/>
  <c r="H6195" i="73" s="1"/>
  <c r="I6195" i="73"/>
  <c r="C6219" i="73"/>
  <c r="E6218" i="73"/>
  <c r="A6196" i="73"/>
  <c r="B6197" i="73"/>
  <c r="F6218" i="73" l="1"/>
  <c r="D6219" i="73"/>
  <c r="C6220" i="73"/>
  <c r="E6219" i="73"/>
  <c r="G6196" i="73"/>
  <c r="H6196" i="73" s="1"/>
  <c r="I6196" i="73"/>
  <c r="A6197" i="73"/>
  <c r="B6198" i="73"/>
  <c r="F6219" i="73" l="1"/>
  <c r="D6220" i="73"/>
  <c r="G6197" i="73"/>
  <c r="H6197" i="73" s="1"/>
  <c r="I6197" i="73"/>
  <c r="C6221" i="73"/>
  <c r="E6220" i="73"/>
  <c r="A6198" i="73"/>
  <c r="B6199" i="73"/>
  <c r="F6220" i="73" l="1"/>
  <c r="D6221" i="73"/>
  <c r="G6198" i="73"/>
  <c r="H6198" i="73" s="1"/>
  <c r="I6198" i="73"/>
  <c r="C6222" i="73"/>
  <c r="E6221" i="73"/>
  <c r="A6199" i="73"/>
  <c r="B6200" i="73"/>
  <c r="F6221" i="73" l="1"/>
  <c r="D6222" i="73"/>
  <c r="C6223" i="73"/>
  <c r="E6222" i="73"/>
  <c r="G6199" i="73"/>
  <c r="H6199" i="73" s="1"/>
  <c r="I6199" i="73"/>
  <c r="A6200" i="73"/>
  <c r="B6201" i="73"/>
  <c r="F6222" i="73" l="1"/>
  <c r="D6223" i="73"/>
  <c r="G6200" i="73"/>
  <c r="H6200" i="73" s="1"/>
  <c r="I6200" i="73"/>
  <c r="C6224" i="73"/>
  <c r="E6223" i="73"/>
  <c r="A6201" i="73"/>
  <c r="B6202" i="73"/>
  <c r="F6223" i="73" l="1"/>
  <c r="D6224" i="73"/>
  <c r="C6225" i="73"/>
  <c r="E6224" i="73"/>
  <c r="G6201" i="73"/>
  <c r="H6201" i="73" s="1"/>
  <c r="I6201" i="73"/>
  <c r="A6202" i="73"/>
  <c r="B6203" i="73"/>
  <c r="F6224" i="73" l="1"/>
  <c r="D6225" i="73"/>
  <c r="G6202" i="73"/>
  <c r="H6202" i="73" s="1"/>
  <c r="I6202" i="73"/>
  <c r="C6226" i="73"/>
  <c r="E6225" i="73"/>
  <c r="A6203" i="73"/>
  <c r="B6204" i="73"/>
  <c r="F6225" i="73" l="1"/>
  <c r="D6226" i="73"/>
  <c r="G6203" i="73"/>
  <c r="H6203" i="73" s="1"/>
  <c r="I6203" i="73"/>
  <c r="C6227" i="73"/>
  <c r="E6226" i="73"/>
  <c r="A6204" i="73"/>
  <c r="B6205" i="73"/>
  <c r="F6226" i="73" l="1"/>
  <c r="D6227" i="73"/>
  <c r="C6228" i="73"/>
  <c r="E6227" i="73"/>
  <c r="G6204" i="73"/>
  <c r="H6204" i="73" s="1"/>
  <c r="I6204" i="73"/>
  <c r="A6205" i="73"/>
  <c r="B6206" i="73"/>
  <c r="F6227" i="73" l="1"/>
  <c r="D6228" i="73"/>
  <c r="G6205" i="73"/>
  <c r="H6205" i="73" s="1"/>
  <c r="I6205" i="73"/>
  <c r="C6229" i="73"/>
  <c r="E6228" i="73"/>
  <c r="A6206" i="73"/>
  <c r="B6207" i="73"/>
  <c r="F6228" i="73" l="1"/>
  <c r="D6229" i="73"/>
  <c r="G6206" i="73"/>
  <c r="H6206" i="73" s="1"/>
  <c r="I6206" i="73"/>
  <c r="C6230" i="73"/>
  <c r="E6229" i="73"/>
  <c r="A6207" i="73"/>
  <c r="B6208" i="73"/>
  <c r="F6229" i="73" l="1"/>
  <c r="D6230" i="73"/>
  <c r="C6231" i="73"/>
  <c r="E6230" i="73"/>
  <c r="G6207" i="73"/>
  <c r="H6207" i="73" s="1"/>
  <c r="I6207" i="73"/>
  <c r="A6208" i="73"/>
  <c r="B6209" i="73"/>
  <c r="F6230" i="73" l="1"/>
  <c r="D6231" i="73"/>
  <c r="G6208" i="73"/>
  <c r="H6208" i="73" s="1"/>
  <c r="I6208" i="73"/>
  <c r="C6232" i="73"/>
  <c r="E6231" i="73"/>
  <c r="A6209" i="73"/>
  <c r="B6210" i="73"/>
  <c r="F6231" i="73" l="1"/>
  <c r="D6232" i="73"/>
  <c r="G6209" i="73"/>
  <c r="H6209" i="73" s="1"/>
  <c r="I6209" i="73"/>
  <c r="C6233" i="73"/>
  <c r="E6232" i="73"/>
  <c r="A6210" i="73"/>
  <c r="B6211" i="73"/>
  <c r="F6232" i="73" l="1"/>
  <c r="D6233" i="73"/>
  <c r="G6210" i="73"/>
  <c r="H6210" i="73" s="1"/>
  <c r="I6210" i="73"/>
  <c r="C6234" i="73"/>
  <c r="E6233" i="73"/>
  <c r="A6211" i="73"/>
  <c r="B6212" i="73"/>
  <c r="F6233" i="73" l="1"/>
  <c r="D6234" i="73"/>
  <c r="G6211" i="73"/>
  <c r="H6211" i="73" s="1"/>
  <c r="I6211" i="73"/>
  <c r="C6235" i="73"/>
  <c r="E6234" i="73"/>
  <c r="A6212" i="73"/>
  <c r="B6213" i="73"/>
  <c r="F6234" i="73" l="1"/>
  <c r="D6235" i="73"/>
  <c r="C6236" i="73"/>
  <c r="E6235" i="73"/>
  <c r="G6212" i="73"/>
  <c r="H6212" i="73" s="1"/>
  <c r="I6212" i="73"/>
  <c r="A6213" i="73"/>
  <c r="B6214" i="73"/>
  <c r="F6235" i="73" l="1"/>
  <c r="D6236" i="73"/>
  <c r="G6213" i="73"/>
  <c r="H6213" i="73" s="1"/>
  <c r="I6213" i="73"/>
  <c r="C6237" i="73"/>
  <c r="E6236" i="73"/>
  <c r="A6214" i="73"/>
  <c r="B6215" i="73"/>
  <c r="F6236" i="73" l="1"/>
  <c r="D6237" i="73"/>
  <c r="C6238" i="73"/>
  <c r="E6237" i="73"/>
  <c r="G6214" i="73"/>
  <c r="H6214" i="73" s="1"/>
  <c r="I6214" i="73"/>
  <c r="A6215" i="73"/>
  <c r="B6216" i="73"/>
  <c r="F6237" i="73" l="1"/>
  <c r="D6238" i="73"/>
  <c r="A6216" i="73"/>
  <c r="B6217" i="73"/>
  <c r="G6215" i="73"/>
  <c r="H6215" i="73" s="1"/>
  <c r="I6215" i="73"/>
  <c r="C6239" i="73"/>
  <c r="E6238" i="73"/>
  <c r="F6238" i="73" l="1"/>
  <c r="D6239" i="73"/>
  <c r="C6240" i="73"/>
  <c r="E6239" i="73"/>
  <c r="A6217" i="73"/>
  <c r="B6218" i="73"/>
  <c r="G6216" i="73"/>
  <c r="H6216" i="73" s="1"/>
  <c r="I6216" i="73"/>
  <c r="F6239" i="73" l="1"/>
  <c r="D6240" i="73"/>
  <c r="G6217" i="73"/>
  <c r="H6217" i="73" s="1"/>
  <c r="I6217" i="73"/>
  <c r="C6241" i="73"/>
  <c r="E6240" i="73"/>
  <c r="A6218" i="73"/>
  <c r="B6219" i="73"/>
  <c r="F6240" i="73" l="1"/>
  <c r="D6241" i="73"/>
  <c r="C6242" i="73"/>
  <c r="E6241" i="73"/>
  <c r="G6218" i="73"/>
  <c r="H6218" i="73" s="1"/>
  <c r="I6218" i="73"/>
  <c r="A6219" i="73"/>
  <c r="B6220" i="73"/>
  <c r="F6241" i="73" l="1"/>
  <c r="D6242" i="73"/>
  <c r="A6220" i="73"/>
  <c r="B6221" i="73"/>
  <c r="G6219" i="73"/>
  <c r="H6219" i="73" s="1"/>
  <c r="I6219" i="73"/>
  <c r="C6243" i="73"/>
  <c r="E6242" i="73"/>
  <c r="F6242" i="73" l="1"/>
  <c r="D6243" i="73"/>
  <c r="C6244" i="73"/>
  <c r="E6243" i="73"/>
  <c r="A6221" i="73"/>
  <c r="B6222" i="73"/>
  <c r="G6220" i="73"/>
  <c r="H6220" i="73" s="1"/>
  <c r="I6220" i="73"/>
  <c r="F6243" i="73" l="1"/>
  <c r="D6244" i="73"/>
  <c r="G6221" i="73"/>
  <c r="H6221" i="73" s="1"/>
  <c r="I6221" i="73"/>
  <c r="C6245" i="73"/>
  <c r="E6244" i="73"/>
  <c r="A6222" i="73"/>
  <c r="B6223" i="73"/>
  <c r="F6244" i="73" l="1"/>
  <c r="D6245" i="73"/>
  <c r="G6222" i="73"/>
  <c r="H6222" i="73" s="1"/>
  <c r="I6222" i="73"/>
  <c r="C6246" i="73"/>
  <c r="E6245" i="73"/>
  <c r="A6223" i="73"/>
  <c r="B6224" i="73"/>
  <c r="F6245" i="73" l="1"/>
  <c r="D6246" i="73"/>
  <c r="C6247" i="73"/>
  <c r="E6246" i="73"/>
  <c r="G6223" i="73"/>
  <c r="H6223" i="73" s="1"/>
  <c r="I6223" i="73"/>
  <c r="A6224" i="73"/>
  <c r="B6225" i="73"/>
  <c r="F6246" i="73" l="1"/>
  <c r="D6247" i="73"/>
  <c r="A6225" i="73"/>
  <c r="B6226" i="73"/>
  <c r="G6224" i="73"/>
  <c r="H6224" i="73" s="1"/>
  <c r="I6224" i="73"/>
  <c r="C6248" i="73"/>
  <c r="E6247" i="73"/>
  <c r="F6247" i="73" l="1"/>
  <c r="D6248" i="73"/>
  <c r="C6249" i="73"/>
  <c r="E6248" i="73"/>
  <c r="A6226" i="73"/>
  <c r="B6227" i="73"/>
  <c r="G6225" i="73"/>
  <c r="H6225" i="73" s="1"/>
  <c r="I6225" i="73"/>
  <c r="F6248" i="73" l="1"/>
  <c r="D6249" i="73"/>
  <c r="G6226" i="73"/>
  <c r="H6226" i="73" s="1"/>
  <c r="I6226" i="73"/>
  <c r="C6250" i="73"/>
  <c r="E6249" i="73"/>
  <c r="A6227" i="73"/>
  <c r="B6228" i="73"/>
  <c r="F6249" i="73" l="1"/>
  <c r="D6250" i="73"/>
  <c r="C6251" i="73"/>
  <c r="E6250" i="73"/>
  <c r="G6227" i="73"/>
  <c r="H6227" i="73" s="1"/>
  <c r="I6227" i="73"/>
  <c r="A6228" i="73"/>
  <c r="B6229" i="73"/>
  <c r="F6250" i="73" l="1"/>
  <c r="D6251" i="73"/>
  <c r="A6229" i="73"/>
  <c r="B6230" i="73"/>
  <c r="G6228" i="73"/>
  <c r="H6228" i="73" s="1"/>
  <c r="I6228" i="73"/>
  <c r="C6252" i="73"/>
  <c r="E6251" i="73"/>
  <c r="F6251" i="73" l="1"/>
  <c r="D6252" i="73"/>
  <c r="C6253" i="73"/>
  <c r="E6252" i="73"/>
  <c r="A6230" i="73"/>
  <c r="B6231" i="73"/>
  <c r="G6229" i="73"/>
  <c r="H6229" i="73" s="1"/>
  <c r="I6229" i="73"/>
  <c r="F6252" i="73" l="1"/>
  <c r="D6253" i="73"/>
  <c r="G6230" i="73"/>
  <c r="H6230" i="73" s="1"/>
  <c r="I6230" i="73"/>
  <c r="C6254" i="73"/>
  <c r="E6253" i="73"/>
  <c r="A6231" i="73"/>
  <c r="B6232" i="73"/>
  <c r="F6253" i="73" l="1"/>
  <c r="D6254" i="73"/>
  <c r="G6231" i="73"/>
  <c r="H6231" i="73" s="1"/>
  <c r="I6231" i="73"/>
  <c r="C6255" i="73"/>
  <c r="E6254" i="73"/>
  <c r="A6232" i="73"/>
  <c r="B6233" i="73"/>
  <c r="F6254" i="73" l="1"/>
  <c r="D6255" i="73"/>
  <c r="C6256" i="73"/>
  <c r="E6255" i="73"/>
  <c r="G6232" i="73"/>
  <c r="H6232" i="73" s="1"/>
  <c r="I6232" i="73"/>
  <c r="A6233" i="73"/>
  <c r="B6234" i="73"/>
  <c r="F6255" i="73" l="1"/>
  <c r="D6256" i="73"/>
  <c r="A6234" i="73"/>
  <c r="B6235" i="73"/>
  <c r="G6233" i="73"/>
  <c r="H6233" i="73" s="1"/>
  <c r="I6233" i="73"/>
  <c r="C6257" i="73"/>
  <c r="E6256" i="73"/>
  <c r="F6256" i="73" l="1"/>
  <c r="D6257" i="73"/>
  <c r="C6258" i="73"/>
  <c r="E6257" i="73"/>
  <c r="A6235" i="73"/>
  <c r="B6236" i="73"/>
  <c r="G6234" i="73"/>
  <c r="H6234" i="73" s="1"/>
  <c r="I6234" i="73"/>
  <c r="F6257" i="73" l="1"/>
  <c r="D6258" i="73"/>
  <c r="G6235" i="73"/>
  <c r="H6235" i="73" s="1"/>
  <c r="I6235" i="73"/>
  <c r="C6259" i="73"/>
  <c r="E6258" i="73"/>
  <c r="A6236" i="73"/>
  <c r="B6237" i="73"/>
  <c r="F6258" i="73" l="1"/>
  <c r="D6259" i="73"/>
  <c r="C6260" i="73"/>
  <c r="E6259" i="73"/>
  <c r="G6236" i="73"/>
  <c r="H6236" i="73" s="1"/>
  <c r="I6236" i="73"/>
  <c r="A6237" i="73"/>
  <c r="B6238" i="73"/>
  <c r="F6259" i="73" l="1"/>
  <c r="D6260" i="73"/>
  <c r="A6238" i="73"/>
  <c r="B6239" i="73"/>
  <c r="G6237" i="73"/>
  <c r="H6237" i="73" s="1"/>
  <c r="I6237" i="73"/>
  <c r="C6261" i="73"/>
  <c r="E6260" i="73"/>
  <c r="F6260" i="73" l="1"/>
  <c r="D6261" i="73"/>
  <c r="C6262" i="73"/>
  <c r="E6261" i="73"/>
  <c r="A6239" i="73"/>
  <c r="B6240" i="73"/>
  <c r="G6238" i="73"/>
  <c r="H6238" i="73" s="1"/>
  <c r="I6238" i="73"/>
  <c r="F6261" i="73" l="1"/>
  <c r="D6262" i="73"/>
  <c r="G6239" i="73"/>
  <c r="H6239" i="73" s="1"/>
  <c r="I6239" i="73"/>
  <c r="C6263" i="73"/>
  <c r="E6262" i="73"/>
  <c r="A6240" i="73"/>
  <c r="B6241" i="73"/>
  <c r="F6262" i="73" l="1"/>
  <c r="D6263" i="73"/>
  <c r="C6264" i="73"/>
  <c r="E6263" i="73"/>
  <c r="A6241" i="73"/>
  <c r="B6242" i="73"/>
  <c r="G6240" i="73"/>
  <c r="H6240" i="73" s="1"/>
  <c r="I6240" i="73"/>
  <c r="F6263" i="73" l="1"/>
  <c r="D6264" i="73"/>
  <c r="G6241" i="73"/>
  <c r="H6241" i="73" s="1"/>
  <c r="I6241" i="73"/>
  <c r="C6265" i="73"/>
  <c r="E6264" i="73"/>
  <c r="A6242" i="73"/>
  <c r="B6243" i="73"/>
  <c r="F6264" i="73" l="1"/>
  <c r="D6265" i="73"/>
  <c r="G6242" i="73"/>
  <c r="H6242" i="73" s="1"/>
  <c r="I6242" i="73"/>
  <c r="C6266" i="73"/>
  <c r="E6265" i="73"/>
  <c r="A6243" i="73"/>
  <c r="B6244" i="73"/>
  <c r="F6265" i="73" l="1"/>
  <c r="D6266" i="73"/>
  <c r="C6267" i="73"/>
  <c r="E6266" i="73"/>
  <c r="G6243" i="73"/>
  <c r="H6243" i="73" s="1"/>
  <c r="I6243" i="73"/>
  <c r="A6244" i="73"/>
  <c r="B6245" i="73"/>
  <c r="F6266" i="73" l="1"/>
  <c r="D6267" i="73"/>
  <c r="A6245" i="73"/>
  <c r="B6246" i="73"/>
  <c r="G6244" i="73"/>
  <c r="H6244" i="73" s="1"/>
  <c r="I6244" i="73"/>
  <c r="C6268" i="73"/>
  <c r="E6267" i="73"/>
  <c r="F6267" i="73" l="1"/>
  <c r="D6268" i="73"/>
  <c r="C6269" i="73"/>
  <c r="E6268" i="73"/>
  <c r="A6246" i="73"/>
  <c r="B6247" i="73"/>
  <c r="G6245" i="73"/>
  <c r="H6245" i="73" s="1"/>
  <c r="I6245" i="73"/>
  <c r="F6268" i="73" l="1"/>
  <c r="D6269" i="73"/>
  <c r="G6246" i="73"/>
  <c r="H6246" i="73" s="1"/>
  <c r="I6246" i="73"/>
  <c r="C6270" i="73"/>
  <c r="E6269" i="73"/>
  <c r="A6247" i="73"/>
  <c r="B6248" i="73"/>
  <c r="F6269" i="73" l="1"/>
  <c r="D6270" i="73"/>
  <c r="C6271" i="73"/>
  <c r="E6270" i="73"/>
  <c r="G6247" i="73"/>
  <c r="H6247" i="73" s="1"/>
  <c r="I6247" i="73"/>
  <c r="A6248" i="73"/>
  <c r="B6249" i="73"/>
  <c r="F6270" i="73" l="1"/>
  <c r="D6271" i="73"/>
  <c r="A6249" i="73"/>
  <c r="B6250" i="73"/>
  <c r="G6248" i="73"/>
  <c r="H6248" i="73" s="1"/>
  <c r="I6248" i="73"/>
  <c r="C6272" i="73"/>
  <c r="E6271" i="73"/>
  <c r="F6271" i="73" l="1"/>
  <c r="D6272" i="73"/>
  <c r="C6273" i="73"/>
  <c r="E6272" i="73"/>
  <c r="A6250" i="73"/>
  <c r="B6251" i="73"/>
  <c r="G6249" i="73"/>
  <c r="H6249" i="73" s="1"/>
  <c r="I6249" i="73"/>
  <c r="F6272" i="73" l="1"/>
  <c r="D6273" i="73"/>
  <c r="G6250" i="73"/>
  <c r="H6250" i="73" s="1"/>
  <c r="I6250" i="73"/>
  <c r="C6274" i="73"/>
  <c r="E6273" i="73"/>
  <c r="A6251" i="73"/>
  <c r="B6252" i="73"/>
  <c r="F6273" i="73" l="1"/>
  <c r="D6274" i="73"/>
  <c r="C6275" i="73"/>
  <c r="E6274" i="73"/>
  <c r="G6251" i="73"/>
  <c r="H6251" i="73" s="1"/>
  <c r="I6251" i="73"/>
  <c r="A6252" i="73"/>
  <c r="B6253" i="73"/>
  <c r="F6274" i="73" l="1"/>
  <c r="D6275" i="73"/>
  <c r="A6253" i="73"/>
  <c r="B6254" i="73"/>
  <c r="G6252" i="73"/>
  <c r="H6252" i="73" s="1"/>
  <c r="I6252" i="73"/>
  <c r="C6276" i="73"/>
  <c r="E6275" i="73"/>
  <c r="F6275" i="73" l="1"/>
  <c r="D6276" i="73"/>
  <c r="C6277" i="73"/>
  <c r="E6276" i="73"/>
  <c r="A6254" i="73"/>
  <c r="B6255" i="73"/>
  <c r="G6253" i="73"/>
  <c r="H6253" i="73" s="1"/>
  <c r="I6253" i="73"/>
  <c r="F6276" i="73" l="1"/>
  <c r="D6277" i="73"/>
  <c r="G6254" i="73"/>
  <c r="H6254" i="73" s="1"/>
  <c r="I6254" i="73"/>
  <c r="C6278" i="73"/>
  <c r="E6277" i="73"/>
  <c r="A6255" i="73"/>
  <c r="B6256" i="73"/>
  <c r="F6277" i="73" l="1"/>
  <c r="D6278" i="73"/>
  <c r="G6255" i="73"/>
  <c r="H6255" i="73" s="1"/>
  <c r="I6255" i="73"/>
  <c r="C6279" i="73"/>
  <c r="E6278" i="73"/>
  <c r="A6256" i="73"/>
  <c r="B6257" i="73"/>
  <c r="F6278" i="73" l="1"/>
  <c r="D6279" i="73"/>
  <c r="C6280" i="73"/>
  <c r="E6279" i="73"/>
  <c r="G6256" i="73"/>
  <c r="H6256" i="73" s="1"/>
  <c r="I6256" i="73"/>
  <c r="A6257" i="73"/>
  <c r="B6258" i="73"/>
  <c r="F6279" i="73" l="1"/>
  <c r="D6280" i="73"/>
  <c r="G6257" i="73"/>
  <c r="H6257" i="73" s="1"/>
  <c r="I6257" i="73"/>
  <c r="C6281" i="73"/>
  <c r="E6280" i="73"/>
  <c r="A6258" i="73"/>
  <c r="B6259" i="73"/>
  <c r="F6280" i="73" l="1"/>
  <c r="D6281" i="73"/>
  <c r="G6258" i="73"/>
  <c r="H6258" i="73" s="1"/>
  <c r="I6258" i="73"/>
  <c r="C6282" i="73"/>
  <c r="E6281" i="73"/>
  <c r="A6259" i="73"/>
  <c r="B6260" i="73"/>
  <c r="F6281" i="73" l="1"/>
  <c r="D6282" i="73"/>
  <c r="C6283" i="73"/>
  <c r="E6282" i="73"/>
  <c r="G6259" i="73"/>
  <c r="H6259" i="73" s="1"/>
  <c r="I6259" i="73"/>
  <c r="A6260" i="73"/>
  <c r="B6261" i="73"/>
  <c r="F6282" i="73" l="1"/>
  <c r="D6283" i="73"/>
  <c r="G6260" i="73"/>
  <c r="H6260" i="73" s="1"/>
  <c r="I6260" i="73"/>
  <c r="C6284" i="73"/>
  <c r="E6283" i="73"/>
  <c r="A6261" i="73"/>
  <c r="B6262" i="73"/>
  <c r="F6283" i="73" l="1"/>
  <c r="D6284" i="73"/>
  <c r="G6261" i="73"/>
  <c r="H6261" i="73" s="1"/>
  <c r="I6261" i="73"/>
  <c r="C6285" i="73"/>
  <c r="E6284" i="73"/>
  <c r="A6262" i="73"/>
  <c r="B6263" i="73"/>
  <c r="F6284" i="73" l="1"/>
  <c r="D6285" i="73"/>
  <c r="C6286" i="73"/>
  <c r="E6285" i="73"/>
  <c r="G6262" i="73"/>
  <c r="H6262" i="73" s="1"/>
  <c r="I6262" i="73"/>
  <c r="A6263" i="73"/>
  <c r="B6264" i="73"/>
  <c r="F6285" i="73" l="1"/>
  <c r="D6286" i="73"/>
  <c r="G6263" i="73"/>
  <c r="H6263" i="73" s="1"/>
  <c r="I6263" i="73"/>
  <c r="C6287" i="73"/>
  <c r="E6286" i="73"/>
  <c r="A6264" i="73"/>
  <c r="B6265" i="73"/>
  <c r="F6286" i="73" l="1"/>
  <c r="D6287" i="73"/>
  <c r="G6264" i="73"/>
  <c r="H6264" i="73" s="1"/>
  <c r="I6264" i="73"/>
  <c r="C6288" i="73"/>
  <c r="E6287" i="73"/>
  <c r="A6265" i="73"/>
  <c r="B6266" i="73"/>
  <c r="F6287" i="73" l="1"/>
  <c r="D6288" i="73"/>
  <c r="C6289" i="73"/>
  <c r="E6288" i="73"/>
  <c r="G6265" i="73"/>
  <c r="H6265" i="73" s="1"/>
  <c r="I6265" i="73"/>
  <c r="A6266" i="73"/>
  <c r="B6267" i="73"/>
  <c r="F6288" i="73" l="1"/>
  <c r="D6289" i="73"/>
  <c r="A6267" i="73"/>
  <c r="B6268" i="73"/>
  <c r="G6266" i="73"/>
  <c r="H6266" i="73" s="1"/>
  <c r="I6266" i="73"/>
  <c r="C6290" i="73"/>
  <c r="E6289" i="73"/>
  <c r="F6289" i="73" l="1"/>
  <c r="D6290" i="73"/>
  <c r="A6268" i="73"/>
  <c r="B6269" i="73"/>
  <c r="C6291" i="73"/>
  <c r="E6290" i="73"/>
  <c r="G6267" i="73"/>
  <c r="H6267" i="73" s="1"/>
  <c r="I6267" i="73"/>
  <c r="F6290" i="73" l="1"/>
  <c r="D6291" i="73"/>
  <c r="C6292" i="73"/>
  <c r="E6291" i="73"/>
  <c r="A6269" i="73"/>
  <c r="B6270" i="73"/>
  <c r="G6268" i="73"/>
  <c r="H6268" i="73" s="1"/>
  <c r="I6268" i="73"/>
  <c r="F6291" i="73" l="1"/>
  <c r="D6292" i="73"/>
  <c r="G6269" i="73"/>
  <c r="H6269" i="73" s="1"/>
  <c r="I6269" i="73"/>
  <c r="C6293" i="73"/>
  <c r="E6292" i="73"/>
  <c r="A6270" i="73"/>
  <c r="B6271" i="73"/>
  <c r="F6292" i="73" l="1"/>
  <c r="D6293" i="73"/>
  <c r="G6270" i="73"/>
  <c r="H6270" i="73" s="1"/>
  <c r="I6270" i="73"/>
  <c r="C6294" i="73"/>
  <c r="E6293" i="73"/>
  <c r="A6271" i="73"/>
  <c r="B6272" i="73"/>
  <c r="F6293" i="73" l="1"/>
  <c r="D6294" i="73"/>
  <c r="G6271" i="73"/>
  <c r="H6271" i="73" s="1"/>
  <c r="I6271" i="73"/>
  <c r="C6295" i="73"/>
  <c r="E6294" i="73"/>
  <c r="A6272" i="73"/>
  <c r="B6273" i="73"/>
  <c r="F6294" i="73" l="1"/>
  <c r="D6295" i="73"/>
  <c r="G6272" i="73"/>
  <c r="H6272" i="73" s="1"/>
  <c r="I6272" i="73"/>
  <c r="C6296" i="73"/>
  <c r="E6295" i="73"/>
  <c r="A6273" i="73"/>
  <c r="B6274" i="73"/>
  <c r="F6295" i="73" l="1"/>
  <c r="D6296" i="73"/>
  <c r="C6297" i="73"/>
  <c r="E6296" i="73"/>
  <c r="G6273" i="73"/>
  <c r="H6273" i="73" s="1"/>
  <c r="I6273" i="73"/>
  <c r="A6274" i="73"/>
  <c r="B6275" i="73"/>
  <c r="F6296" i="73" l="1"/>
  <c r="D6297" i="73"/>
  <c r="A6275" i="73"/>
  <c r="B6276" i="73"/>
  <c r="G6274" i="73"/>
  <c r="H6274" i="73" s="1"/>
  <c r="I6274" i="73"/>
  <c r="C6298" i="73"/>
  <c r="E6297" i="73"/>
  <c r="F6297" i="73" l="1"/>
  <c r="D6298" i="73"/>
  <c r="C6299" i="73"/>
  <c r="E6298" i="73"/>
  <c r="A6276" i="73"/>
  <c r="B6277" i="73"/>
  <c r="G6275" i="73"/>
  <c r="H6275" i="73" s="1"/>
  <c r="I6275" i="73"/>
  <c r="F6298" i="73" l="1"/>
  <c r="D6299" i="73"/>
  <c r="G6276" i="73"/>
  <c r="H6276" i="73" s="1"/>
  <c r="I6276" i="73"/>
  <c r="C6300" i="73"/>
  <c r="E6299" i="73"/>
  <c r="A6277" i="73"/>
  <c r="B6278" i="73"/>
  <c r="F6299" i="73" l="1"/>
  <c r="D6300" i="73"/>
  <c r="G6277" i="73"/>
  <c r="H6277" i="73" s="1"/>
  <c r="I6277" i="73"/>
  <c r="C6301" i="73"/>
  <c r="E6300" i="73"/>
  <c r="A6278" i="73"/>
  <c r="B6279" i="73"/>
  <c r="F6300" i="73" l="1"/>
  <c r="D6301" i="73"/>
  <c r="C6302" i="73"/>
  <c r="E6301" i="73"/>
  <c r="G6278" i="73"/>
  <c r="H6278" i="73" s="1"/>
  <c r="I6278" i="73"/>
  <c r="A6279" i="73"/>
  <c r="B6280" i="73"/>
  <c r="F6301" i="73" l="1"/>
  <c r="D6302" i="73"/>
  <c r="G6279" i="73"/>
  <c r="H6279" i="73" s="1"/>
  <c r="I6279" i="73"/>
  <c r="C6303" i="73"/>
  <c r="E6302" i="73"/>
  <c r="A6280" i="73"/>
  <c r="B6281" i="73"/>
  <c r="F6302" i="73" l="1"/>
  <c r="D6303" i="73"/>
  <c r="G6280" i="73"/>
  <c r="H6280" i="73" s="1"/>
  <c r="I6280" i="73"/>
  <c r="C6304" i="73"/>
  <c r="E6303" i="73"/>
  <c r="A6281" i="73"/>
  <c r="B6282" i="73"/>
  <c r="F6303" i="73" l="1"/>
  <c r="D6304" i="73"/>
  <c r="C6305" i="73"/>
  <c r="E6304" i="73"/>
  <c r="G6281" i="73"/>
  <c r="H6281" i="73" s="1"/>
  <c r="I6281" i="73"/>
  <c r="A6282" i="73"/>
  <c r="B6283" i="73"/>
  <c r="F6304" i="73" l="1"/>
  <c r="D6305" i="73"/>
  <c r="G6282" i="73"/>
  <c r="H6282" i="73" s="1"/>
  <c r="I6282" i="73"/>
  <c r="C6306" i="73"/>
  <c r="E6305" i="73"/>
  <c r="A6283" i="73"/>
  <c r="B6284" i="73"/>
  <c r="F6305" i="73" l="1"/>
  <c r="D6306" i="73"/>
  <c r="G6283" i="73"/>
  <c r="H6283" i="73" s="1"/>
  <c r="I6283" i="73"/>
  <c r="C6307" i="73"/>
  <c r="E6306" i="73"/>
  <c r="A6284" i="73"/>
  <c r="B6285" i="73"/>
  <c r="F6306" i="73" l="1"/>
  <c r="D6307" i="73"/>
  <c r="G6284" i="73"/>
  <c r="H6284" i="73" s="1"/>
  <c r="I6284" i="73"/>
  <c r="C6308" i="73"/>
  <c r="E6307" i="73"/>
  <c r="A6285" i="73"/>
  <c r="B6286" i="73"/>
  <c r="F6307" i="73" l="1"/>
  <c r="D6308" i="73"/>
  <c r="C6309" i="73"/>
  <c r="E6308" i="73"/>
  <c r="G6285" i="73"/>
  <c r="H6285" i="73" s="1"/>
  <c r="I6285" i="73"/>
  <c r="A6286" i="73"/>
  <c r="B6287" i="73"/>
  <c r="F6308" i="73" l="1"/>
  <c r="D6309" i="73"/>
  <c r="G6286" i="73"/>
  <c r="H6286" i="73" s="1"/>
  <c r="I6286" i="73"/>
  <c r="C6310" i="73"/>
  <c r="E6309" i="73"/>
  <c r="A6287" i="73"/>
  <c r="B6288" i="73"/>
  <c r="F6309" i="73" l="1"/>
  <c r="D6310" i="73"/>
  <c r="C6311" i="73"/>
  <c r="E6310" i="73"/>
  <c r="G6287" i="73"/>
  <c r="H6287" i="73" s="1"/>
  <c r="I6287" i="73"/>
  <c r="A6288" i="73"/>
  <c r="B6289" i="73"/>
  <c r="F6310" i="73" l="1"/>
  <c r="D6311" i="73"/>
  <c r="G6288" i="73"/>
  <c r="H6288" i="73" s="1"/>
  <c r="I6288" i="73"/>
  <c r="C6312" i="73"/>
  <c r="E6311" i="73"/>
  <c r="A6289" i="73"/>
  <c r="B6290" i="73"/>
  <c r="F6311" i="73" l="1"/>
  <c r="D6312" i="73"/>
  <c r="C6313" i="73"/>
  <c r="E6312" i="73"/>
  <c r="G6289" i="73"/>
  <c r="H6289" i="73" s="1"/>
  <c r="I6289" i="73"/>
  <c r="A6290" i="73"/>
  <c r="B6291" i="73"/>
  <c r="F6312" i="73" l="1"/>
  <c r="D6313" i="73"/>
  <c r="G6290" i="73"/>
  <c r="H6290" i="73" s="1"/>
  <c r="I6290" i="73"/>
  <c r="C6314" i="73"/>
  <c r="E6313" i="73"/>
  <c r="A6291" i="73"/>
  <c r="B6292" i="73"/>
  <c r="F6313" i="73" l="1"/>
  <c r="D6314" i="73"/>
  <c r="C6315" i="73"/>
  <c r="E6314" i="73"/>
  <c r="G6291" i="73"/>
  <c r="H6291" i="73" s="1"/>
  <c r="I6291" i="73"/>
  <c r="A6292" i="73"/>
  <c r="B6293" i="73"/>
  <c r="F6314" i="73" l="1"/>
  <c r="D6315" i="73"/>
  <c r="G6292" i="73"/>
  <c r="H6292" i="73" s="1"/>
  <c r="I6292" i="73"/>
  <c r="C6316" i="73"/>
  <c r="E6315" i="73"/>
  <c r="A6293" i="73"/>
  <c r="B6294" i="73"/>
  <c r="F6315" i="73" l="1"/>
  <c r="D6316" i="73"/>
  <c r="C6317" i="73"/>
  <c r="E6316" i="73"/>
  <c r="G6293" i="73"/>
  <c r="H6293" i="73" s="1"/>
  <c r="I6293" i="73"/>
  <c r="A6294" i="73"/>
  <c r="B6295" i="73"/>
  <c r="F6316" i="73" l="1"/>
  <c r="D6317" i="73"/>
  <c r="G6294" i="73"/>
  <c r="H6294" i="73" s="1"/>
  <c r="I6294" i="73"/>
  <c r="C6318" i="73"/>
  <c r="E6317" i="73"/>
  <c r="A6295" i="73"/>
  <c r="B6296" i="73"/>
  <c r="F6317" i="73" l="1"/>
  <c r="D6318" i="73"/>
  <c r="C6319" i="73"/>
  <c r="E6318" i="73"/>
  <c r="G6295" i="73"/>
  <c r="H6295" i="73" s="1"/>
  <c r="I6295" i="73"/>
  <c r="A6296" i="73"/>
  <c r="B6297" i="73"/>
  <c r="F6318" i="73" l="1"/>
  <c r="D6319" i="73"/>
  <c r="A6297" i="73"/>
  <c r="B6298" i="73"/>
  <c r="G6296" i="73"/>
  <c r="H6296" i="73" s="1"/>
  <c r="I6296" i="73"/>
  <c r="C6320" i="73"/>
  <c r="E6319" i="73"/>
  <c r="F6319" i="73" l="1"/>
  <c r="D6320" i="73"/>
  <c r="C6321" i="73"/>
  <c r="E6320" i="73"/>
  <c r="A6298" i="73"/>
  <c r="B6299" i="73"/>
  <c r="G6297" i="73"/>
  <c r="H6297" i="73" s="1"/>
  <c r="I6297" i="73"/>
  <c r="F6320" i="73" l="1"/>
  <c r="D6321" i="73"/>
  <c r="G6298" i="73"/>
  <c r="H6298" i="73" s="1"/>
  <c r="I6298" i="73"/>
  <c r="C6322" i="73"/>
  <c r="E6321" i="73"/>
  <c r="A6299" i="73"/>
  <c r="B6300" i="73"/>
  <c r="F6321" i="73" l="1"/>
  <c r="D6322" i="73"/>
  <c r="G6299" i="73"/>
  <c r="H6299" i="73" s="1"/>
  <c r="I6299" i="73"/>
  <c r="C6323" i="73"/>
  <c r="E6322" i="73"/>
  <c r="A6300" i="73"/>
  <c r="B6301" i="73"/>
  <c r="F6322" i="73" l="1"/>
  <c r="D6323" i="73"/>
  <c r="G6300" i="73"/>
  <c r="H6300" i="73" s="1"/>
  <c r="I6300" i="73"/>
  <c r="C6324" i="73"/>
  <c r="E6323" i="73"/>
  <c r="A6301" i="73"/>
  <c r="B6302" i="73"/>
  <c r="F6323" i="73" l="1"/>
  <c r="D6324" i="73"/>
  <c r="C6325" i="73"/>
  <c r="E6324" i="73"/>
  <c r="G6301" i="73"/>
  <c r="H6301" i="73" s="1"/>
  <c r="I6301" i="73"/>
  <c r="A6302" i="73"/>
  <c r="B6303" i="73"/>
  <c r="F6324" i="73" l="1"/>
  <c r="D6325" i="73"/>
  <c r="G6302" i="73"/>
  <c r="H6302" i="73" s="1"/>
  <c r="I6302" i="73"/>
  <c r="C6326" i="73"/>
  <c r="E6325" i="73"/>
  <c r="A6303" i="73"/>
  <c r="B6304" i="73"/>
  <c r="F6325" i="73" l="1"/>
  <c r="D6326" i="73"/>
  <c r="C6327" i="73"/>
  <c r="E6326" i="73"/>
  <c r="G6303" i="73"/>
  <c r="H6303" i="73" s="1"/>
  <c r="I6303" i="73"/>
  <c r="A6304" i="73"/>
  <c r="B6305" i="73"/>
  <c r="F6326" i="73" l="1"/>
  <c r="D6327" i="73"/>
  <c r="G6304" i="73"/>
  <c r="H6304" i="73" s="1"/>
  <c r="I6304" i="73"/>
  <c r="C6328" i="73"/>
  <c r="E6327" i="73"/>
  <c r="A6305" i="73"/>
  <c r="B6306" i="73"/>
  <c r="F6327" i="73" l="1"/>
  <c r="D6328" i="73"/>
  <c r="C6329" i="73"/>
  <c r="E6328" i="73"/>
  <c r="G6305" i="73"/>
  <c r="H6305" i="73" s="1"/>
  <c r="I6305" i="73"/>
  <c r="A6306" i="73"/>
  <c r="B6307" i="73"/>
  <c r="F6328" i="73" l="1"/>
  <c r="D6329" i="73"/>
  <c r="A6307" i="73"/>
  <c r="B6308" i="73"/>
  <c r="G6306" i="73"/>
  <c r="H6306" i="73" s="1"/>
  <c r="I6306" i="73"/>
  <c r="C6330" i="73"/>
  <c r="E6329" i="73"/>
  <c r="F6329" i="73" l="1"/>
  <c r="D6330" i="73"/>
  <c r="A6308" i="73"/>
  <c r="B6309" i="73"/>
  <c r="C6331" i="73"/>
  <c r="E6330" i="73"/>
  <c r="G6307" i="73"/>
  <c r="H6307" i="73" s="1"/>
  <c r="I6307" i="73"/>
  <c r="F6330" i="73" l="1"/>
  <c r="D6331" i="73"/>
  <c r="C6332" i="73"/>
  <c r="E6331" i="73"/>
  <c r="A6309" i="73"/>
  <c r="B6310" i="73"/>
  <c r="G6308" i="73"/>
  <c r="H6308" i="73" s="1"/>
  <c r="I6308" i="73"/>
  <c r="F6331" i="73" l="1"/>
  <c r="D6332" i="73"/>
  <c r="G6309" i="73"/>
  <c r="H6309" i="73" s="1"/>
  <c r="I6309" i="73"/>
  <c r="C6333" i="73"/>
  <c r="E6332" i="73"/>
  <c r="A6310" i="73"/>
  <c r="B6311" i="73"/>
  <c r="F6332" i="73" l="1"/>
  <c r="D6333" i="73"/>
  <c r="G6310" i="73"/>
  <c r="H6310" i="73" s="1"/>
  <c r="I6310" i="73"/>
  <c r="C6334" i="73"/>
  <c r="E6333" i="73"/>
  <c r="A6311" i="73"/>
  <c r="B6312" i="73"/>
  <c r="F6333" i="73" l="1"/>
  <c r="D6334" i="73"/>
  <c r="C6335" i="73"/>
  <c r="E6334" i="73"/>
  <c r="G6311" i="73"/>
  <c r="H6311" i="73" s="1"/>
  <c r="I6311" i="73"/>
  <c r="A6312" i="73"/>
  <c r="B6313" i="73"/>
  <c r="F6334" i="73" l="1"/>
  <c r="D6335" i="73"/>
  <c r="G6312" i="73"/>
  <c r="H6312" i="73" s="1"/>
  <c r="I6312" i="73"/>
  <c r="C6336" i="73"/>
  <c r="E6335" i="73"/>
  <c r="A6313" i="73"/>
  <c r="B6314" i="73"/>
  <c r="F6335" i="73" l="1"/>
  <c r="D6336" i="73"/>
  <c r="G6313" i="73"/>
  <c r="H6313" i="73" s="1"/>
  <c r="I6313" i="73"/>
  <c r="C6337" i="73"/>
  <c r="E6336" i="73"/>
  <c r="A6314" i="73"/>
  <c r="B6315" i="73"/>
  <c r="F6336" i="73" l="1"/>
  <c r="D6337" i="73"/>
  <c r="G6314" i="73"/>
  <c r="H6314" i="73" s="1"/>
  <c r="I6314" i="73"/>
  <c r="C6338" i="73"/>
  <c r="E6337" i="73"/>
  <c r="A6315" i="73"/>
  <c r="B6316" i="73"/>
  <c r="F6337" i="73" l="1"/>
  <c r="D6338" i="73"/>
  <c r="G6315" i="73"/>
  <c r="H6315" i="73" s="1"/>
  <c r="I6315" i="73"/>
  <c r="C6339" i="73"/>
  <c r="E6338" i="73"/>
  <c r="A6316" i="73"/>
  <c r="B6317" i="73"/>
  <c r="F6338" i="73" l="1"/>
  <c r="D6339" i="73"/>
  <c r="G6316" i="73"/>
  <c r="H6316" i="73" s="1"/>
  <c r="I6316" i="73"/>
  <c r="C6340" i="73"/>
  <c r="E6339" i="73"/>
  <c r="A6317" i="73"/>
  <c r="B6318" i="73"/>
  <c r="F6339" i="73" l="1"/>
  <c r="D6340" i="73"/>
  <c r="C6341" i="73"/>
  <c r="E6340" i="73"/>
  <c r="G6317" i="73"/>
  <c r="H6317" i="73" s="1"/>
  <c r="I6317" i="73"/>
  <c r="A6318" i="73"/>
  <c r="B6319" i="73"/>
  <c r="F6340" i="73" l="1"/>
  <c r="D6341" i="73"/>
  <c r="A6319" i="73"/>
  <c r="B6320" i="73"/>
  <c r="G6318" i="73"/>
  <c r="H6318" i="73" s="1"/>
  <c r="I6318" i="73"/>
  <c r="C6342" i="73"/>
  <c r="E6341" i="73"/>
  <c r="F6341" i="73" l="1"/>
  <c r="D6342" i="73"/>
  <c r="C6343" i="73"/>
  <c r="E6342" i="73"/>
  <c r="A6320" i="73"/>
  <c r="B6321" i="73"/>
  <c r="G6319" i="73"/>
  <c r="H6319" i="73" s="1"/>
  <c r="I6319" i="73"/>
  <c r="F6342" i="73" l="1"/>
  <c r="D6343" i="73"/>
  <c r="G6320" i="73"/>
  <c r="H6320" i="73" s="1"/>
  <c r="I6320" i="73"/>
  <c r="C6344" i="73"/>
  <c r="E6343" i="73"/>
  <c r="A6321" i="73"/>
  <c r="B6322" i="73"/>
  <c r="F6343" i="73" l="1"/>
  <c r="D6344" i="73"/>
  <c r="G6321" i="73"/>
  <c r="H6321" i="73" s="1"/>
  <c r="I6321" i="73"/>
  <c r="C6345" i="73"/>
  <c r="E6344" i="73"/>
  <c r="A6322" i="73"/>
  <c r="B6323" i="73"/>
  <c r="F6344" i="73" l="1"/>
  <c r="D6345" i="73"/>
  <c r="G6322" i="73"/>
  <c r="H6322" i="73" s="1"/>
  <c r="I6322" i="73"/>
  <c r="C6346" i="73"/>
  <c r="E6345" i="73"/>
  <c r="A6323" i="73"/>
  <c r="B6324" i="73"/>
  <c r="F6345" i="73" l="1"/>
  <c r="D6346" i="73"/>
  <c r="G6323" i="73"/>
  <c r="H6323" i="73" s="1"/>
  <c r="I6323" i="73"/>
  <c r="C6347" i="73"/>
  <c r="E6346" i="73"/>
  <c r="A6324" i="73"/>
  <c r="B6325" i="73"/>
  <c r="F6346" i="73" l="1"/>
  <c r="D6347" i="73"/>
  <c r="G6324" i="73"/>
  <c r="H6324" i="73" s="1"/>
  <c r="I6324" i="73"/>
  <c r="C6348" i="73"/>
  <c r="E6347" i="73"/>
  <c r="A6325" i="73"/>
  <c r="B6326" i="73"/>
  <c r="F6347" i="73" l="1"/>
  <c r="D6348" i="73"/>
  <c r="G6325" i="73"/>
  <c r="H6325" i="73" s="1"/>
  <c r="I6325" i="73"/>
  <c r="C6349" i="73"/>
  <c r="E6348" i="73"/>
  <c r="A6326" i="73"/>
  <c r="B6327" i="73"/>
  <c r="F6348" i="73" l="1"/>
  <c r="D6349" i="73"/>
  <c r="G6326" i="73"/>
  <c r="H6326" i="73" s="1"/>
  <c r="I6326" i="73"/>
  <c r="C6350" i="73"/>
  <c r="E6349" i="73"/>
  <c r="A6327" i="73"/>
  <c r="B6328" i="73"/>
  <c r="F6349" i="73" l="1"/>
  <c r="D6350" i="73"/>
  <c r="C6351" i="73"/>
  <c r="E6350" i="73"/>
  <c r="G6327" i="73"/>
  <c r="H6327" i="73" s="1"/>
  <c r="I6327" i="73"/>
  <c r="A6328" i="73"/>
  <c r="B6329" i="73"/>
  <c r="F6350" i="73" l="1"/>
  <c r="D6351" i="73"/>
  <c r="A6329" i="73"/>
  <c r="B6330" i="73"/>
  <c r="G6328" i="73"/>
  <c r="H6328" i="73" s="1"/>
  <c r="I6328" i="73"/>
  <c r="C6352" i="73"/>
  <c r="E6351" i="73"/>
  <c r="F6351" i="73" l="1"/>
  <c r="D6352" i="73"/>
  <c r="C6353" i="73"/>
  <c r="E6352" i="73"/>
  <c r="A6330" i="73"/>
  <c r="B6331" i="73"/>
  <c r="G6329" i="73"/>
  <c r="H6329" i="73" s="1"/>
  <c r="I6329" i="73"/>
  <c r="F6352" i="73" l="1"/>
  <c r="D6353" i="73"/>
  <c r="G6330" i="73"/>
  <c r="H6330" i="73" s="1"/>
  <c r="I6330" i="73"/>
  <c r="C6354" i="73"/>
  <c r="E6353" i="73"/>
  <c r="A6331" i="73"/>
  <c r="B6332" i="73"/>
  <c r="F6353" i="73" l="1"/>
  <c r="D6354" i="73"/>
  <c r="G6331" i="73"/>
  <c r="H6331" i="73" s="1"/>
  <c r="I6331" i="73"/>
  <c r="C6355" i="73"/>
  <c r="E6354" i="73"/>
  <c r="A6332" i="73"/>
  <c r="B6333" i="73"/>
  <c r="F6354" i="73" l="1"/>
  <c r="D6355" i="73"/>
  <c r="C6356" i="73"/>
  <c r="E6355" i="73"/>
  <c r="G6332" i="73"/>
  <c r="H6332" i="73" s="1"/>
  <c r="I6332" i="73"/>
  <c r="A6333" i="73"/>
  <c r="B6334" i="73"/>
  <c r="F6355" i="73" l="1"/>
  <c r="D6356" i="73"/>
  <c r="A6334" i="73"/>
  <c r="B6335" i="73"/>
  <c r="G6333" i="73"/>
  <c r="H6333" i="73" s="1"/>
  <c r="I6333" i="73"/>
  <c r="C6357" i="73"/>
  <c r="E6356" i="73"/>
  <c r="F6356" i="73" l="1"/>
  <c r="D6357" i="73"/>
  <c r="C6358" i="73"/>
  <c r="E6357" i="73"/>
  <c r="A6335" i="73"/>
  <c r="B6336" i="73"/>
  <c r="G6334" i="73"/>
  <c r="H6334" i="73" s="1"/>
  <c r="I6334" i="73"/>
  <c r="F6357" i="73" l="1"/>
  <c r="D6358" i="73"/>
  <c r="G6335" i="73"/>
  <c r="H6335" i="73" s="1"/>
  <c r="I6335" i="73"/>
  <c r="C6359" i="73"/>
  <c r="E6358" i="73"/>
  <c r="A6336" i="73"/>
  <c r="B6337" i="73"/>
  <c r="F6358" i="73" l="1"/>
  <c r="D6359" i="73"/>
  <c r="G6336" i="73"/>
  <c r="H6336" i="73" s="1"/>
  <c r="I6336" i="73"/>
  <c r="C6360" i="73"/>
  <c r="E6359" i="73"/>
  <c r="A6337" i="73"/>
  <c r="B6338" i="73"/>
  <c r="F6359" i="73" l="1"/>
  <c r="D6360" i="73"/>
  <c r="G6337" i="73"/>
  <c r="H6337" i="73" s="1"/>
  <c r="I6337" i="73"/>
  <c r="C6361" i="73"/>
  <c r="E6360" i="73"/>
  <c r="A6338" i="73"/>
  <c r="B6339" i="73"/>
  <c r="F6360" i="73" l="1"/>
  <c r="D6361" i="73"/>
  <c r="G6338" i="73"/>
  <c r="H6338" i="73" s="1"/>
  <c r="I6338" i="73"/>
  <c r="C6362" i="73"/>
  <c r="E6361" i="73"/>
  <c r="A6339" i="73"/>
  <c r="B6340" i="73"/>
  <c r="F6361" i="73" l="1"/>
  <c r="D6362" i="73"/>
  <c r="C6363" i="73"/>
  <c r="E6362" i="73"/>
  <c r="G6339" i="73"/>
  <c r="H6339" i="73" s="1"/>
  <c r="I6339" i="73"/>
  <c r="A6340" i="73"/>
  <c r="B6341" i="73"/>
  <c r="F6362" i="73" l="1"/>
  <c r="D6363" i="73"/>
  <c r="A6341" i="73"/>
  <c r="B6342" i="73"/>
  <c r="G6340" i="73"/>
  <c r="H6340" i="73" s="1"/>
  <c r="I6340" i="73"/>
  <c r="C6364" i="73"/>
  <c r="E6363" i="73"/>
  <c r="F6363" i="73" l="1"/>
  <c r="D6364" i="73"/>
  <c r="C6365" i="73"/>
  <c r="E6364" i="73"/>
  <c r="A6342" i="73"/>
  <c r="B6343" i="73"/>
  <c r="G6341" i="73"/>
  <c r="H6341" i="73" s="1"/>
  <c r="I6341" i="73"/>
  <c r="F6364" i="73" l="1"/>
  <c r="D6365" i="73"/>
  <c r="G6342" i="73"/>
  <c r="H6342" i="73" s="1"/>
  <c r="I6342" i="73"/>
  <c r="C6366" i="73"/>
  <c r="E6365" i="73"/>
  <c r="A6343" i="73"/>
  <c r="B6344" i="73"/>
  <c r="F6365" i="73" l="1"/>
  <c r="D6366" i="73"/>
  <c r="G6343" i="73"/>
  <c r="H6343" i="73" s="1"/>
  <c r="I6343" i="73"/>
  <c r="C6367" i="73"/>
  <c r="E6366" i="73"/>
  <c r="A6344" i="73"/>
  <c r="B6345" i="73"/>
  <c r="F6366" i="73" l="1"/>
  <c r="D6367" i="73"/>
  <c r="C6368" i="73"/>
  <c r="E6367" i="73"/>
  <c r="G6344" i="73"/>
  <c r="H6344" i="73" s="1"/>
  <c r="I6344" i="73"/>
  <c r="A6345" i="73"/>
  <c r="B6346" i="73"/>
  <c r="F6367" i="73" l="1"/>
  <c r="D6368" i="73"/>
  <c r="G6345" i="73"/>
  <c r="H6345" i="73" s="1"/>
  <c r="I6345" i="73"/>
  <c r="C6369" i="73"/>
  <c r="E6368" i="73"/>
  <c r="A6346" i="73"/>
  <c r="B6347" i="73"/>
  <c r="F6368" i="73" l="1"/>
  <c r="D6369" i="73"/>
  <c r="G6346" i="73"/>
  <c r="H6346" i="73" s="1"/>
  <c r="I6346" i="73"/>
  <c r="C6370" i="73"/>
  <c r="E6369" i="73"/>
  <c r="A6347" i="73"/>
  <c r="B6348" i="73"/>
  <c r="F6369" i="73" l="1"/>
  <c r="D6370" i="73"/>
  <c r="G6347" i="73"/>
  <c r="H6347" i="73" s="1"/>
  <c r="I6347" i="73"/>
  <c r="C6371" i="73"/>
  <c r="E6370" i="73"/>
  <c r="A6348" i="73"/>
  <c r="B6349" i="73"/>
  <c r="F6370" i="73" l="1"/>
  <c r="D6371" i="73"/>
  <c r="C6372" i="73"/>
  <c r="E6371" i="73"/>
  <c r="G6348" i="73"/>
  <c r="H6348" i="73" s="1"/>
  <c r="I6348" i="73"/>
  <c r="A6349" i="73"/>
  <c r="B6350" i="73"/>
  <c r="F6371" i="73" l="1"/>
  <c r="D6372" i="73"/>
  <c r="G6349" i="73"/>
  <c r="H6349" i="73" s="1"/>
  <c r="I6349" i="73"/>
  <c r="C6373" i="73"/>
  <c r="E6372" i="73"/>
  <c r="A6350" i="73"/>
  <c r="B6351" i="73"/>
  <c r="F6372" i="73" l="1"/>
  <c r="D6373" i="73"/>
  <c r="G6350" i="73"/>
  <c r="H6350" i="73" s="1"/>
  <c r="I6350" i="73"/>
  <c r="C6374" i="73"/>
  <c r="E6373" i="73"/>
  <c r="A6351" i="73"/>
  <c r="B6352" i="73"/>
  <c r="F6373" i="73" l="1"/>
  <c r="D6374" i="73"/>
  <c r="C6375" i="73"/>
  <c r="E6374" i="73"/>
  <c r="G6351" i="73"/>
  <c r="H6351" i="73" s="1"/>
  <c r="I6351" i="73"/>
  <c r="A6352" i="73"/>
  <c r="B6353" i="73"/>
  <c r="F6374" i="73" l="1"/>
  <c r="D6375" i="73"/>
  <c r="A6353" i="73"/>
  <c r="B6354" i="73"/>
  <c r="G6352" i="73"/>
  <c r="H6352" i="73" s="1"/>
  <c r="I6352" i="73"/>
  <c r="C6376" i="73"/>
  <c r="E6375" i="73"/>
  <c r="F6375" i="73" l="1"/>
  <c r="D6376" i="73"/>
  <c r="C6377" i="73"/>
  <c r="E6376" i="73"/>
  <c r="A6354" i="73"/>
  <c r="B6355" i="73"/>
  <c r="G6353" i="73"/>
  <c r="H6353" i="73" s="1"/>
  <c r="I6353" i="73"/>
  <c r="F6376" i="73" l="1"/>
  <c r="D6377" i="73"/>
  <c r="G6354" i="73"/>
  <c r="H6354" i="73" s="1"/>
  <c r="I6354" i="73"/>
  <c r="C6378" i="73"/>
  <c r="E6377" i="73"/>
  <c r="A6355" i="73"/>
  <c r="B6356" i="73"/>
  <c r="F6377" i="73" l="1"/>
  <c r="D6378" i="73"/>
  <c r="G6355" i="73"/>
  <c r="H6355" i="73" s="1"/>
  <c r="I6355" i="73"/>
  <c r="C6379" i="73"/>
  <c r="E6378" i="73"/>
  <c r="A6356" i="73"/>
  <c r="B6357" i="73"/>
  <c r="F6378" i="73" l="1"/>
  <c r="D6379" i="73"/>
  <c r="G6356" i="73"/>
  <c r="H6356" i="73" s="1"/>
  <c r="I6356" i="73"/>
  <c r="C6380" i="73"/>
  <c r="E6379" i="73"/>
  <c r="A6357" i="73"/>
  <c r="B6358" i="73"/>
  <c r="F6379" i="73" l="1"/>
  <c r="D6380" i="73"/>
  <c r="C6381" i="73"/>
  <c r="E6380" i="73"/>
  <c r="G6357" i="73"/>
  <c r="H6357" i="73" s="1"/>
  <c r="I6357" i="73"/>
  <c r="A6358" i="73"/>
  <c r="B6359" i="73"/>
  <c r="F6380" i="73" l="1"/>
  <c r="D6381" i="73"/>
  <c r="G6358" i="73"/>
  <c r="H6358" i="73" s="1"/>
  <c r="I6358" i="73"/>
  <c r="C6382" i="73"/>
  <c r="E6381" i="73"/>
  <c r="A6359" i="73"/>
  <c r="B6360" i="73"/>
  <c r="F6381" i="73" l="1"/>
  <c r="D6382" i="73"/>
  <c r="G6359" i="73"/>
  <c r="H6359" i="73" s="1"/>
  <c r="I6359" i="73"/>
  <c r="C6383" i="73"/>
  <c r="E6382" i="73"/>
  <c r="A6360" i="73"/>
  <c r="B6361" i="73"/>
  <c r="F6382" i="73" l="1"/>
  <c r="D6383" i="73"/>
  <c r="G6360" i="73"/>
  <c r="H6360" i="73" s="1"/>
  <c r="I6360" i="73"/>
  <c r="C6384" i="73"/>
  <c r="E6383" i="73"/>
  <c r="A6361" i="73"/>
  <c r="B6362" i="73"/>
  <c r="F6383" i="73" l="1"/>
  <c r="D6384" i="73"/>
  <c r="C6385" i="73"/>
  <c r="E6384" i="73"/>
  <c r="G6361" i="73"/>
  <c r="H6361" i="73" s="1"/>
  <c r="I6361" i="73"/>
  <c r="A6362" i="73"/>
  <c r="B6363" i="73"/>
  <c r="F6384" i="73" l="1"/>
  <c r="D6385" i="73"/>
  <c r="G6362" i="73"/>
  <c r="H6362" i="73" s="1"/>
  <c r="I6362" i="73"/>
  <c r="C6386" i="73"/>
  <c r="E6385" i="73"/>
  <c r="A6363" i="73"/>
  <c r="B6364" i="73"/>
  <c r="F6385" i="73" l="1"/>
  <c r="D6386" i="73"/>
  <c r="G6363" i="73"/>
  <c r="H6363" i="73" s="1"/>
  <c r="I6363" i="73"/>
  <c r="C6387" i="73"/>
  <c r="E6386" i="73"/>
  <c r="A6364" i="73"/>
  <c r="B6365" i="73"/>
  <c r="F6386" i="73" l="1"/>
  <c r="D6387" i="73"/>
  <c r="G6364" i="73"/>
  <c r="H6364" i="73" s="1"/>
  <c r="I6364" i="73"/>
  <c r="C6388" i="73"/>
  <c r="E6387" i="73"/>
  <c r="A6365" i="73"/>
  <c r="B6366" i="73"/>
  <c r="F6387" i="73" l="1"/>
  <c r="D6388" i="73"/>
  <c r="C6389" i="73"/>
  <c r="E6388" i="73"/>
  <c r="G6365" i="73"/>
  <c r="H6365" i="73" s="1"/>
  <c r="I6365" i="73"/>
  <c r="A6366" i="73"/>
  <c r="B6367" i="73"/>
  <c r="F6388" i="73" l="1"/>
  <c r="D6389" i="73"/>
  <c r="G6366" i="73"/>
  <c r="H6366" i="73" s="1"/>
  <c r="I6366" i="73"/>
  <c r="C6390" i="73"/>
  <c r="E6389" i="73"/>
  <c r="A6367" i="73"/>
  <c r="B6368" i="73"/>
  <c r="F6389" i="73" l="1"/>
  <c r="D6390" i="73"/>
  <c r="G6367" i="73"/>
  <c r="H6367" i="73" s="1"/>
  <c r="I6367" i="73"/>
  <c r="C6391" i="73"/>
  <c r="E6390" i="73"/>
  <c r="A6368" i="73"/>
  <c r="B6369" i="73"/>
  <c r="F6390" i="73" l="1"/>
  <c r="D6391" i="73"/>
  <c r="G6368" i="73"/>
  <c r="H6368" i="73" s="1"/>
  <c r="I6368" i="73"/>
  <c r="C6392" i="73"/>
  <c r="E6391" i="73"/>
  <c r="A6369" i="73"/>
  <c r="B6370" i="73"/>
  <c r="F6391" i="73" l="1"/>
  <c r="D6392" i="73"/>
  <c r="G6369" i="73"/>
  <c r="H6369" i="73" s="1"/>
  <c r="I6369" i="73"/>
  <c r="C6393" i="73"/>
  <c r="E6392" i="73"/>
  <c r="A6370" i="73"/>
  <c r="B6371" i="73"/>
  <c r="F6392" i="73" l="1"/>
  <c r="D6393" i="73"/>
  <c r="G6370" i="73"/>
  <c r="H6370" i="73" s="1"/>
  <c r="I6370" i="73"/>
  <c r="C6394" i="73"/>
  <c r="E6393" i="73"/>
  <c r="A6371" i="73"/>
  <c r="B6372" i="73"/>
  <c r="F6393" i="73" l="1"/>
  <c r="D6394" i="73"/>
  <c r="G6371" i="73"/>
  <c r="H6371" i="73" s="1"/>
  <c r="I6371" i="73"/>
  <c r="C6395" i="73"/>
  <c r="E6394" i="73"/>
  <c r="A6372" i="73"/>
  <c r="B6373" i="73"/>
  <c r="F6394" i="73" l="1"/>
  <c r="D6395" i="73"/>
  <c r="G6372" i="73"/>
  <c r="H6372" i="73" s="1"/>
  <c r="I6372" i="73"/>
  <c r="C6396" i="73"/>
  <c r="E6395" i="73"/>
  <c r="A6373" i="73"/>
  <c r="B6374" i="73"/>
  <c r="F6395" i="73" l="1"/>
  <c r="D6396" i="73"/>
  <c r="C6397" i="73"/>
  <c r="E6396" i="73"/>
  <c r="G6373" i="73"/>
  <c r="H6373" i="73" s="1"/>
  <c r="I6373" i="73"/>
  <c r="A6374" i="73"/>
  <c r="B6375" i="73"/>
  <c r="F6396" i="73" l="1"/>
  <c r="D6397" i="73"/>
  <c r="G6374" i="73"/>
  <c r="H6374" i="73" s="1"/>
  <c r="I6374" i="73"/>
  <c r="C6398" i="73"/>
  <c r="E6397" i="73"/>
  <c r="A6375" i="73"/>
  <c r="B6376" i="73"/>
  <c r="F6397" i="73" l="1"/>
  <c r="D6398" i="73"/>
  <c r="G6375" i="73"/>
  <c r="H6375" i="73" s="1"/>
  <c r="I6375" i="73"/>
  <c r="C6399" i="73"/>
  <c r="E6398" i="73"/>
  <c r="A6376" i="73"/>
  <c r="B6377" i="73"/>
  <c r="F6398" i="73" l="1"/>
  <c r="D6399" i="73"/>
  <c r="G6376" i="73"/>
  <c r="H6376" i="73" s="1"/>
  <c r="I6376" i="73"/>
  <c r="C6400" i="73"/>
  <c r="E6399" i="73"/>
  <c r="A6377" i="73"/>
  <c r="B6378" i="73"/>
  <c r="F6399" i="73" l="1"/>
  <c r="D6400" i="73"/>
  <c r="G6377" i="73"/>
  <c r="H6377" i="73" s="1"/>
  <c r="I6377" i="73"/>
  <c r="C6401" i="73"/>
  <c r="E6400" i="73"/>
  <c r="A6378" i="73"/>
  <c r="B6379" i="73"/>
  <c r="F6400" i="73" l="1"/>
  <c r="D6401" i="73"/>
  <c r="G6378" i="73"/>
  <c r="H6378" i="73" s="1"/>
  <c r="I6378" i="73"/>
  <c r="C6402" i="73"/>
  <c r="E6401" i="73"/>
  <c r="A6379" i="73"/>
  <c r="B6380" i="73"/>
  <c r="F6401" i="73" l="1"/>
  <c r="D6402" i="73"/>
  <c r="G6379" i="73"/>
  <c r="H6379" i="73" s="1"/>
  <c r="I6379" i="73"/>
  <c r="C6403" i="73"/>
  <c r="E6402" i="73"/>
  <c r="A6380" i="73"/>
  <c r="B6381" i="73"/>
  <c r="F6402" i="73" l="1"/>
  <c r="D6403" i="73"/>
  <c r="C6404" i="73"/>
  <c r="E6403" i="73"/>
  <c r="G6380" i="73"/>
  <c r="H6380" i="73" s="1"/>
  <c r="I6380" i="73"/>
  <c r="A6381" i="73"/>
  <c r="B6382" i="73"/>
  <c r="F6403" i="73" l="1"/>
  <c r="D6404" i="73"/>
  <c r="A6382" i="73"/>
  <c r="B6383" i="73"/>
  <c r="G6381" i="73"/>
  <c r="H6381" i="73" s="1"/>
  <c r="I6381" i="73"/>
  <c r="C6405" i="73"/>
  <c r="E6404" i="73"/>
  <c r="F6404" i="73" l="1"/>
  <c r="D6405" i="73"/>
  <c r="C6406" i="73"/>
  <c r="E6405" i="73"/>
  <c r="A6383" i="73"/>
  <c r="B6384" i="73"/>
  <c r="G6382" i="73"/>
  <c r="H6382" i="73" s="1"/>
  <c r="I6382" i="73"/>
  <c r="F6405" i="73" l="1"/>
  <c r="D6406" i="73"/>
  <c r="G6383" i="73"/>
  <c r="H6383" i="73" s="1"/>
  <c r="I6383" i="73"/>
  <c r="C6407" i="73"/>
  <c r="E6406" i="73"/>
  <c r="A6384" i="73"/>
  <c r="B6385" i="73"/>
  <c r="F6406" i="73" l="1"/>
  <c r="D6407" i="73"/>
  <c r="G6384" i="73"/>
  <c r="H6384" i="73" s="1"/>
  <c r="I6384" i="73"/>
  <c r="C6408" i="73"/>
  <c r="E6407" i="73"/>
  <c r="A6385" i="73"/>
  <c r="B6386" i="73"/>
  <c r="F6407" i="73" l="1"/>
  <c r="D6408" i="73"/>
  <c r="C6409" i="73"/>
  <c r="E6408" i="73"/>
  <c r="G6385" i="73"/>
  <c r="H6385" i="73" s="1"/>
  <c r="I6385" i="73"/>
  <c r="A6386" i="73"/>
  <c r="B6387" i="73"/>
  <c r="F6408" i="73" l="1"/>
  <c r="D6409" i="73"/>
  <c r="G6386" i="73"/>
  <c r="H6386" i="73" s="1"/>
  <c r="I6386" i="73"/>
  <c r="C6410" i="73"/>
  <c r="E6409" i="73"/>
  <c r="A6387" i="73"/>
  <c r="B6388" i="73"/>
  <c r="F6409" i="73" l="1"/>
  <c r="D6410" i="73"/>
  <c r="G6387" i="73"/>
  <c r="H6387" i="73" s="1"/>
  <c r="I6387" i="73"/>
  <c r="C6411" i="73"/>
  <c r="E6410" i="73"/>
  <c r="A6388" i="73"/>
  <c r="B6389" i="73"/>
  <c r="F6410" i="73" l="1"/>
  <c r="D6411" i="73"/>
  <c r="G6388" i="73"/>
  <c r="H6388" i="73" s="1"/>
  <c r="I6388" i="73"/>
  <c r="C6412" i="73"/>
  <c r="E6411" i="73"/>
  <c r="A6389" i="73"/>
  <c r="B6390" i="73"/>
  <c r="F6411" i="73" l="1"/>
  <c r="D6412" i="73"/>
  <c r="G6389" i="73"/>
  <c r="H6389" i="73" s="1"/>
  <c r="I6389" i="73"/>
  <c r="C6413" i="73"/>
  <c r="E6412" i="73"/>
  <c r="A6390" i="73"/>
  <c r="B6391" i="73"/>
  <c r="F6412" i="73" l="1"/>
  <c r="D6413" i="73"/>
  <c r="G6390" i="73"/>
  <c r="H6390" i="73" s="1"/>
  <c r="I6390" i="73"/>
  <c r="C6414" i="73"/>
  <c r="E6413" i="73"/>
  <c r="A6391" i="73"/>
  <c r="B6392" i="73"/>
  <c r="F6413" i="73" l="1"/>
  <c r="D6414" i="73"/>
  <c r="G6391" i="73"/>
  <c r="H6391" i="73" s="1"/>
  <c r="I6391" i="73"/>
  <c r="C6415" i="73"/>
  <c r="E6414" i="73"/>
  <c r="A6392" i="73"/>
  <c r="B6393" i="73"/>
  <c r="F6414" i="73" l="1"/>
  <c r="D6415" i="73"/>
  <c r="C6416" i="73"/>
  <c r="E6415" i="73"/>
  <c r="G6392" i="73"/>
  <c r="H6392" i="73" s="1"/>
  <c r="I6392" i="73"/>
  <c r="A6393" i="73"/>
  <c r="B6394" i="73"/>
  <c r="F6415" i="73" l="1"/>
  <c r="D6416" i="73"/>
  <c r="G6393" i="73"/>
  <c r="H6393" i="73" s="1"/>
  <c r="I6393" i="73"/>
  <c r="C6417" i="73"/>
  <c r="E6416" i="73"/>
  <c r="A6394" i="73"/>
  <c r="B6395" i="73"/>
  <c r="F6416" i="73" l="1"/>
  <c r="D6417" i="73"/>
  <c r="G6394" i="73"/>
  <c r="H6394" i="73" s="1"/>
  <c r="I6394" i="73"/>
  <c r="C6418" i="73"/>
  <c r="E6417" i="73"/>
  <c r="A6395" i="73"/>
  <c r="B6396" i="73"/>
  <c r="F6417" i="73" l="1"/>
  <c r="D6418" i="73"/>
  <c r="C6419" i="73"/>
  <c r="E6418" i="73"/>
  <c r="G6395" i="73"/>
  <c r="H6395" i="73" s="1"/>
  <c r="I6395" i="73"/>
  <c r="A6396" i="73"/>
  <c r="B6397" i="73"/>
  <c r="F6418" i="73" l="1"/>
  <c r="D6419" i="73"/>
  <c r="G6396" i="73"/>
  <c r="H6396" i="73" s="1"/>
  <c r="I6396" i="73"/>
  <c r="C6420" i="73"/>
  <c r="E6419" i="73"/>
  <c r="A6397" i="73"/>
  <c r="B6398" i="73"/>
  <c r="F6419" i="73" l="1"/>
  <c r="D6420" i="73"/>
  <c r="G6397" i="73"/>
  <c r="H6397" i="73" s="1"/>
  <c r="I6397" i="73"/>
  <c r="C6421" i="73"/>
  <c r="E6420" i="73"/>
  <c r="A6398" i="73"/>
  <c r="B6399" i="73"/>
  <c r="F6420" i="73" l="1"/>
  <c r="D6421" i="73"/>
  <c r="C6422" i="73"/>
  <c r="E6421" i="73"/>
  <c r="G6398" i="73"/>
  <c r="H6398" i="73" s="1"/>
  <c r="I6398" i="73"/>
  <c r="A6399" i="73"/>
  <c r="B6400" i="73"/>
  <c r="F6421" i="73" l="1"/>
  <c r="D6422" i="73"/>
  <c r="G6399" i="73"/>
  <c r="H6399" i="73" s="1"/>
  <c r="I6399" i="73"/>
  <c r="C6423" i="73"/>
  <c r="E6422" i="73"/>
  <c r="A6400" i="73"/>
  <c r="B6401" i="73"/>
  <c r="F6422" i="73" l="1"/>
  <c r="D6423" i="73"/>
  <c r="G6400" i="73"/>
  <c r="H6400" i="73" s="1"/>
  <c r="I6400" i="73"/>
  <c r="C6424" i="73"/>
  <c r="E6423" i="73"/>
  <c r="A6401" i="73"/>
  <c r="B6402" i="73"/>
  <c r="F6423" i="73" l="1"/>
  <c r="D6424" i="73"/>
  <c r="G6401" i="73"/>
  <c r="H6401" i="73" s="1"/>
  <c r="I6401" i="73"/>
  <c r="C6425" i="73"/>
  <c r="E6424" i="73"/>
  <c r="A6402" i="73"/>
  <c r="B6403" i="73"/>
  <c r="F6424" i="73" l="1"/>
  <c r="D6425" i="73"/>
  <c r="G6402" i="73"/>
  <c r="H6402" i="73" s="1"/>
  <c r="I6402" i="73"/>
  <c r="C6426" i="73"/>
  <c r="E6425" i="73"/>
  <c r="A6403" i="73"/>
  <c r="B6404" i="73"/>
  <c r="F6425" i="73" l="1"/>
  <c r="D6426" i="73"/>
  <c r="G6403" i="73"/>
  <c r="H6403" i="73" s="1"/>
  <c r="I6403" i="73"/>
  <c r="C6427" i="73"/>
  <c r="E6426" i="73"/>
  <c r="A6404" i="73"/>
  <c r="B6405" i="73"/>
  <c r="F6426" i="73" l="1"/>
  <c r="D6427" i="73"/>
  <c r="G6404" i="73"/>
  <c r="H6404" i="73" s="1"/>
  <c r="I6404" i="73"/>
  <c r="C6428" i="73"/>
  <c r="E6427" i="73"/>
  <c r="A6405" i="73"/>
  <c r="B6406" i="73"/>
  <c r="F6427" i="73" l="1"/>
  <c r="D6428" i="73"/>
  <c r="C6429" i="73"/>
  <c r="E6428" i="73"/>
  <c r="G6405" i="73"/>
  <c r="H6405" i="73" s="1"/>
  <c r="I6405" i="73"/>
  <c r="A6406" i="73"/>
  <c r="B6407" i="73"/>
  <c r="F6428" i="73" l="1"/>
  <c r="D6429" i="73"/>
  <c r="G6406" i="73"/>
  <c r="H6406" i="73" s="1"/>
  <c r="I6406" i="73"/>
  <c r="C6430" i="73"/>
  <c r="E6429" i="73"/>
  <c r="A6407" i="73"/>
  <c r="B6408" i="73"/>
  <c r="F6429" i="73" l="1"/>
  <c r="D6430" i="73"/>
  <c r="G6407" i="73"/>
  <c r="H6407" i="73" s="1"/>
  <c r="I6407" i="73"/>
  <c r="C6431" i="73"/>
  <c r="E6430" i="73"/>
  <c r="A6408" i="73"/>
  <c r="B6409" i="73"/>
  <c r="F6430" i="73" l="1"/>
  <c r="D6431" i="73"/>
  <c r="G6408" i="73"/>
  <c r="H6408" i="73" s="1"/>
  <c r="I6408" i="73"/>
  <c r="C6432" i="73"/>
  <c r="E6431" i="73"/>
  <c r="A6409" i="73"/>
  <c r="B6410" i="73"/>
  <c r="F6431" i="73" l="1"/>
  <c r="D6432" i="73"/>
  <c r="G6409" i="73"/>
  <c r="H6409" i="73" s="1"/>
  <c r="I6409" i="73"/>
  <c r="C6433" i="73"/>
  <c r="E6432" i="73"/>
  <c r="A6410" i="73"/>
  <c r="B6411" i="73"/>
  <c r="F6432" i="73" l="1"/>
  <c r="D6433" i="73"/>
  <c r="G6410" i="73"/>
  <c r="H6410" i="73" s="1"/>
  <c r="I6410" i="73"/>
  <c r="C6434" i="73"/>
  <c r="E6433" i="73"/>
  <c r="A6411" i="73"/>
  <c r="B6412" i="73"/>
  <c r="F6433" i="73" l="1"/>
  <c r="D6434" i="73"/>
  <c r="G6411" i="73"/>
  <c r="H6411" i="73" s="1"/>
  <c r="I6411" i="73"/>
  <c r="C6435" i="73"/>
  <c r="E6434" i="73"/>
  <c r="A6412" i="73"/>
  <c r="B6413" i="73"/>
  <c r="F6434" i="73" l="1"/>
  <c r="D6435" i="73"/>
  <c r="C6436" i="73"/>
  <c r="E6435" i="73"/>
  <c r="G6412" i="73"/>
  <c r="H6412" i="73" s="1"/>
  <c r="I6412" i="73"/>
  <c r="A6413" i="73"/>
  <c r="B6414" i="73"/>
  <c r="F6435" i="73" l="1"/>
  <c r="D6436" i="73"/>
  <c r="G6413" i="73"/>
  <c r="H6413" i="73" s="1"/>
  <c r="I6413" i="73"/>
  <c r="C6437" i="73"/>
  <c r="E6436" i="73"/>
  <c r="A6414" i="73"/>
  <c r="B6415" i="73"/>
  <c r="F6436" i="73" l="1"/>
  <c r="D6437" i="73"/>
  <c r="G6414" i="73"/>
  <c r="H6414" i="73" s="1"/>
  <c r="I6414" i="73"/>
  <c r="C6438" i="73"/>
  <c r="E6437" i="73"/>
  <c r="A6415" i="73"/>
  <c r="B6416" i="73"/>
  <c r="F6437" i="73" l="1"/>
  <c r="D6438" i="73"/>
  <c r="C6439" i="73"/>
  <c r="E6438" i="73"/>
  <c r="G6415" i="73"/>
  <c r="H6415" i="73" s="1"/>
  <c r="I6415" i="73"/>
  <c r="A6416" i="73"/>
  <c r="B6417" i="73"/>
  <c r="F6438" i="73" l="1"/>
  <c r="D6439" i="73"/>
  <c r="A6417" i="73"/>
  <c r="B6418" i="73"/>
  <c r="G6416" i="73"/>
  <c r="H6416" i="73" s="1"/>
  <c r="I6416" i="73"/>
  <c r="C6440" i="73"/>
  <c r="E6439" i="73"/>
  <c r="F6439" i="73" l="1"/>
  <c r="D6440" i="73"/>
  <c r="C6441" i="73"/>
  <c r="E6440" i="73"/>
  <c r="A6418" i="73"/>
  <c r="B6419" i="73"/>
  <c r="G6417" i="73"/>
  <c r="H6417" i="73" s="1"/>
  <c r="I6417" i="73"/>
  <c r="F6440" i="73" l="1"/>
  <c r="D6441" i="73"/>
  <c r="G6418" i="73"/>
  <c r="H6418" i="73" s="1"/>
  <c r="I6418" i="73"/>
  <c r="C6442" i="73"/>
  <c r="E6441" i="73"/>
  <c r="A6419" i="73"/>
  <c r="B6420" i="73"/>
  <c r="F6441" i="73" l="1"/>
  <c r="D6442" i="73"/>
  <c r="G6419" i="73"/>
  <c r="H6419" i="73" s="1"/>
  <c r="I6419" i="73"/>
  <c r="C6443" i="73"/>
  <c r="E6442" i="73"/>
  <c r="A6420" i="73"/>
  <c r="B6421" i="73"/>
  <c r="F6442" i="73" l="1"/>
  <c r="D6443" i="73"/>
  <c r="C6444" i="73"/>
  <c r="E6443" i="73"/>
  <c r="G6420" i="73"/>
  <c r="H6420" i="73" s="1"/>
  <c r="I6420" i="73"/>
  <c r="A6421" i="73"/>
  <c r="B6422" i="73"/>
  <c r="F6443" i="73" l="1"/>
  <c r="D6444" i="73"/>
  <c r="G6421" i="73"/>
  <c r="H6421" i="73" s="1"/>
  <c r="I6421" i="73"/>
  <c r="C6445" i="73"/>
  <c r="E6444" i="73"/>
  <c r="A6422" i="73"/>
  <c r="B6423" i="73"/>
  <c r="F6444" i="73" l="1"/>
  <c r="D6445" i="73"/>
  <c r="G6422" i="73"/>
  <c r="H6422" i="73" s="1"/>
  <c r="I6422" i="73"/>
  <c r="C6446" i="73"/>
  <c r="E6445" i="73"/>
  <c r="A6423" i="73"/>
  <c r="B6424" i="73"/>
  <c r="F6445" i="73" l="1"/>
  <c r="D6446" i="73"/>
  <c r="G6423" i="73"/>
  <c r="H6423" i="73" s="1"/>
  <c r="I6423" i="73"/>
  <c r="C6447" i="73"/>
  <c r="E6446" i="73"/>
  <c r="A6424" i="73"/>
  <c r="B6425" i="73"/>
  <c r="F6446" i="73" l="1"/>
  <c r="D6447" i="73"/>
  <c r="G6424" i="73"/>
  <c r="H6424" i="73" s="1"/>
  <c r="I6424" i="73"/>
  <c r="C6448" i="73"/>
  <c r="E6447" i="73"/>
  <c r="A6425" i="73"/>
  <c r="B6426" i="73"/>
  <c r="F6447" i="73" l="1"/>
  <c r="D6448" i="73"/>
  <c r="G6425" i="73"/>
  <c r="H6425" i="73" s="1"/>
  <c r="I6425" i="73"/>
  <c r="C6449" i="73"/>
  <c r="E6448" i="73"/>
  <c r="A6426" i="73"/>
  <c r="B6427" i="73"/>
  <c r="F6448" i="73" l="1"/>
  <c r="D6449" i="73"/>
  <c r="C6450" i="73"/>
  <c r="E6449" i="73"/>
  <c r="G6426" i="73"/>
  <c r="H6426" i="73" s="1"/>
  <c r="I6426" i="73"/>
  <c r="A6427" i="73"/>
  <c r="B6428" i="73"/>
  <c r="F6449" i="73" l="1"/>
  <c r="D6450" i="73"/>
  <c r="A6428" i="73"/>
  <c r="B6429" i="73"/>
  <c r="G6427" i="73"/>
  <c r="H6427" i="73" s="1"/>
  <c r="I6427" i="73"/>
  <c r="C6451" i="73"/>
  <c r="E6450" i="73"/>
  <c r="F6450" i="73" l="1"/>
  <c r="D6451" i="73"/>
  <c r="C6452" i="73"/>
  <c r="E6451" i="73"/>
  <c r="A6429" i="73"/>
  <c r="B6430" i="73"/>
  <c r="G6428" i="73"/>
  <c r="H6428" i="73" s="1"/>
  <c r="I6428" i="73"/>
  <c r="F6451" i="73" l="1"/>
  <c r="D6452" i="73"/>
  <c r="G6429" i="73"/>
  <c r="H6429" i="73" s="1"/>
  <c r="I6429" i="73"/>
  <c r="C6453" i="73"/>
  <c r="E6452" i="73"/>
  <c r="A6430" i="73"/>
  <c r="B6431" i="73"/>
  <c r="F6452" i="73" l="1"/>
  <c r="D6453" i="73"/>
  <c r="G6430" i="73"/>
  <c r="H6430" i="73" s="1"/>
  <c r="I6430" i="73"/>
  <c r="C6454" i="73"/>
  <c r="E6453" i="73"/>
  <c r="A6431" i="73"/>
  <c r="B6432" i="73"/>
  <c r="F6453" i="73" l="1"/>
  <c r="D6454" i="73"/>
  <c r="G6431" i="73"/>
  <c r="H6431" i="73" s="1"/>
  <c r="I6431" i="73"/>
  <c r="C6455" i="73"/>
  <c r="E6454" i="73"/>
  <c r="A6432" i="73"/>
  <c r="B6433" i="73"/>
  <c r="F6454" i="73" l="1"/>
  <c r="D6455" i="73"/>
  <c r="C6456" i="73"/>
  <c r="E6455" i="73"/>
  <c r="G6432" i="73"/>
  <c r="H6432" i="73" s="1"/>
  <c r="I6432" i="73"/>
  <c r="A6433" i="73"/>
  <c r="B6434" i="73"/>
  <c r="F6455" i="73" l="1"/>
  <c r="D6456" i="73"/>
  <c r="G6433" i="73"/>
  <c r="H6433" i="73" s="1"/>
  <c r="I6433" i="73"/>
  <c r="C6457" i="73"/>
  <c r="E6456" i="73"/>
  <c r="A6434" i="73"/>
  <c r="B6435" i="73"/>
  <c r="F6456" i="73" l="1"/>
  <c r="D6457" i="73"/>
  <c r="G6434" i="73"/>
  <c r="H6434" i="73" s="1"/>
  <c r="I6434" i="73"/>
  <c r="C6458" i="73"/>
  <c r="E6457" i="73"/>
  <c r="A6435" i="73"/>
  <c r="B6436" i="73"/>
  <c r="F6457" i="73" l="1"/>
  <c r="D6458" i="73"/>
  <c r="C6459" i="73"/>
  <c r="E6458" i="73"/>
  <c r="G6435" i="73"/>
  <c r="H6435" i="73" s="1"/>
  <c r="I6435" i="73"/>
  <c r="A6436" i="73"/>
  <c r="B6437" i="73"/>
  <c r="F6458" i="73" l="1"/>
  <c r="D6459" i="73"/>
  <c r="G6436" i="73"/>
  <c r="H6436" i="73" s="1"/>
  <c r="I6436" i="73"/>
  <c r="C6460" i="73"/>
  <c r="E6459" i="73"/>
  <c r="A6437" i="73"/>
  <c r="B6438" i="73"/>
  <c r="F6459" i="73" l="1"/>
  <c r="D6460" i="73"/>
  <c r="G6437" i="73"/>
  <c r="H6437" i="73" s="1"/>
  <c r="I6437" i="73"/>
  <c r="C6461" i="73"/>
  <c r="E6460" i="73"/>
  <c r="A6438" i="73"/>
  <c r="B6439" i="73"/>
  <c r="F6460" i="73" l="1"/>
  <c r="D6461" i="73"/>
  <c r="C6462" i="73"/>
  <c r="E6461" i="73"/>
  <c r="G6438" i="73"/>
  <c r="H6438" i="73" s="1"/>
  <c r="I6438" i="73"/>
  <c r="A6439" i="73"/>
  <c r="B6440" i="73"/>
  <c r="F6461" i="73" l="1"/>
  <c r="D6462" i="73"/>
  <c r="G6439" i="73"/>
  <c r="H6439" i="73" s="1"/>
  <c r="I6439" i="73"/>
  <c r="C6463" i="73"/>
  <c r="E6462" i="73"/>
  <c r="A6440" i="73"/>
  <c r="B6441" i="73"/>
  <c r="F6462" i="73" l="1"/>
  <c r="D6463" i="73"/>
  <c r="G6440" i="73"/>
  <c r="H6440" i="73" s="1"/>
  <c r="I6440" i="73"/>
  <c r="C6464" i="73"/>
  <c r="E6463" i="73"/>
  <c r="A6441" i="73"/>
  <c r="B6442" i="73"/>
  <c r="F6463" i="73" l="1"/>
  <c r="D6464" i="73"/>
  <c r="G6441" i="73"/>
  <c r="H6441" i="73" s="1"/>
  <c r="I6441" i="73"/>
  <c r="C6465" i="73"/>
  <c r="E6464" i="73"/>
  <c r="A6442" i="73"/>
  <c r="B6443" i="73"/>
  <c r="F6464" i="73" l="1"/>
  <c r="D6465" i="73"/>
  <c r="G6442" i="73"/>
  <c r="H6442" i="73" s="1"/>
  <c r="I6442" i="73"/>
  <c r="C6466" i="73"/>
  <c r="E6465" i="73"/>
  <c r="A6443" i="73"/>
  <c r="B6444" i="73"/>
  <c r="F6465" i="73" l="1"/>
  <c r="D6466" i="73"/>
  <c r="C6467" i="73"/>
  <c r="E6466" i="73"/>
  <c r="G6443" i="73"/>
  <c r="H6443" i="73" s="1"/>
  <c r="I6443" i="73"/>
  <c r="A6444" i="73"/>
  <c r="B6445" i="73"/>
  <c r="F6466" i="73" l="1"/>
  <c r="D6467" i="73"/>
  <c r="G6444" i="73"/>
  <c r="H6444" i="73" s="1"/>
  <c r="I6444" i="73"/>
  <c r="C6468" i="73"/>
  <c r="E6467" i="73"/>
  <c r="A6445" i="73"/>
  <c r="B6446" i="73"/>
  <c r="F6467" i="73" l="1"/>
  <c r="D6468" i="73"/>
  <c r="G6445" i="73"/>
  <c r="H6445" i="73" s="1"/>
  <c r="I6445" i="73"/>
  <c r="C6469" i="73"/>
  <c r="E6468" i="73"/>
  <c r="A6446" i="73"/>
  <c r="B6447" i="73"/>
  <c r="F6468" i="73" l="1"/>
  <c r="D6469" i="73"/>
  <c r="C6470" i="73"/>
  <c r="E6469" i="73"/>
  <c r="G6446" i="73"/>
  <c r="H6446" i="73" s="1"/>
  <c r="I6446" i="73"/>
  <c r="A6447" i="73"/>
  <c r="B6448" i="73"/>
  <c r="F6469" i="73" l="1"/>
  <c r="D6470" i="73"/>
  <c r="G6447" i="73"/>
  <c r="H6447" i="73" s="1"/>
  <c r="I6447" i="73"/>
  <c r="C6471" i="73"/>
  <c r="E6470" i="73"/>
  <c r="A6448" i="73"/>
  <c r="B6449" i="73"/>
  <c r="F6470" i="73" l="1"/>
  <c r="D6471" i="73"/>
  <c r="C6472" i="73"/>
  <c r="E6471" i="73"/>
  <c r="G6448" i="73"/>
  <c r="H6448" i="73" s="1"/>
  <c r="I6448" i="73"/>
  <c r="A6449" i="73"/>
  <c r="B6450" i="73"/>
  <c r="F6471" i="73" l="1"/>
  <c r="D6472" i="73"/>
  <c r="G6449" i="73"/>
  <c r="H6449" i="73" s="1"/>
  <c r="I6449" i="73"/>
  <c r="C6473" i="73"/>
  <c r="E6472" i="73"/>
  <c r="A6450" i="73"/>
  <c r="B6451" i="73"/>
  <c r="F6472" i="73" l="1"/>
  <c r="D6473" i="73"/>
  <c r="G6450" i="73"/>
  <c r="H6450" i="73" s="1"/>
  <c r="I6450" i="73"/>
  <c r="C6474" i="73"/>
  <c r="E6473" i="73"/>
  <c r="A6451" i="73"/>
  <c r="B6452" i="73"/>
  <c r="F6473" i="73" l="1"/>
  <c r="D6474" i="73"/>
  <c r="G6451" i="73"/>
  <c r="H6451" i="73" s="1"/>
  <c r="I6451" i="73"/>
  <c r="C6475" i="73"/>
  <c r="E6474" i="73"/>
  <c r="A6452" i="73"/>
  <c r="B6453" i="73"/>
  <c r="F6474" i="73" l="1"/>
  <c r="D6475" i="73"/>
  <c r="G6452" i="73"/>
  <c r="H6452" i="73" s="1"/>
  <c r="I6452" i="73"/>
  <c r="C6476" i="73"/>
  <c r="E6475" i="73"/>
  <c r="A6453" i="73"/>
  <c r="B6454" i="73"/>
  <c r="F6475" i="73" l="1"/>
  <c r="D6476" i="73"/>
  <c r="G6453" i="73"/>
  <c r="H6453" i="73" s="1"/>
  <c r="I6453" i="73"/>
  <c r="C6477" i="73"/>
  <c r="E6476" i="73"/>
  <c r="A6454" i="73"/>
  <c r="B6455" i="73"/>
  <c r="F6476" i="73" l="1"/>
  <c r="D6477" i="73"/>
  <c r="C6478" i="73"/>
  <c r="E6477" i="73"/>
  <c r="G6454" i="73"/>
  <c r="H6454" i="73" s="1"/>
  <c r="I6454" i="73"/>
  <c r="A6455" i="73"/>
  <c r="B6456" i="73"/>
  <c r="F6477" i="73" l="1"/>
  <c r="D6478" i="73"/>
  <c r="G6455" i="73"/>
  <c r="H6455" i="73" s="1"/>
  <c r="I6455" i="73"/>
  <c r="C6479" i="73"/>
  <c r="E6478" i="73"/>
  <c r="A6456" i="73"/>
  <c r="B6457" i="73"/>
  <c r="F6478" i="73" l="1"/>
  <c r="D6479" i="73"/>
  <c r="G6456" i="73"/>
  <c r="H6456" i="73" s="1"/>
  <c r="I6456" i="73"/>
  <c r="C6480" i="73"/>
  <c r="E6479" i="73"/>
  <c r="A6457" i="73"/>
  <c r="B6458" i="73"/>
  <c r="F6479" i="73" l="1"/>
  <c r="D6480" i="73"/>
  <c r="G6457" i="73"/>
  <c r="H6457" i="73" s="1"/>
  <c r="I6457" i="73"/>
  <c r="C6481" i="73"/>
  <c r="E6480" i="73"/>
  <c r="A6458" i="73"/>
  <c r="B6459" i="73"/>
  <c r="F6480" i="73" l="1"/>
  <c r="D6481" i="73"/>
  <c r="G6458" i="73"/>
  <c r="H6458" i="73" s="1"/>
  <c r="I6458" i="73"/>
  <c r="C6482" i="73"/>
  <c r="E6481" i="73"/>
  <c r="A6459" i="73"/>
  <c r="B6460" i="73"/>
  <c r="F6481" i="73" l="1"/>
  <c r="D6482" i="73"/>
  <c r="G6459" i="73"/>
  <c r="H6459" i="73" s="1"/>
  <c r="I6459" i="73"/>
  <c r="C6483" i="73"/>
  <c r="E6482" i="73"/>
  <c r="A6460" i="73"/>
  <c r="B6461" i="73"/>
  <c r="F6482" i="73" l="1"/>
  <c r="D6483" i="73"/>
  <c r="G6460" i="73"/>
  <c r="H6460" i="73" s="1"/>
  <c r="I6460" i="73"/>
  <c r="C6484" i="73"/>
  <c r="E6483" i="73"/>
  <c r="A6461" i="73"/>
  <c r="B6462" i="73"/>
  <c r="F6483" i="73" l="1"/>
  <c r="D6484" i="73"/>
  <c r="G6461" i="73"/>
  <c r="H6461" i="73" s="1"/>
  <c r="I6461" i="73"/>
  <c r="C6485" i="73"/>
  <c r="E6484" i="73"/>
  <c r="A6462" i="73"/>
  <c r="B6463" i="73"/>
  <c r="F6484" i="73" l="1"/>
  <c r="D6485" i="73"/>
  <c r="G6462" i="73"/>
  <c r="H6462" i="73" s="1"/>
  <c r="I6462" i="73"/>
  <c r="C6486" i="73"/>
  <c r="E6485" i="73"/>
  <c r="A6463" i="73"/>
  <c r="B6464" i="73"/>
  <c r="F6485" i="73" l="1"/>
  <c r="D6486" i="73"/>
  <c r="G6463" i="73"/>
  <c r="H6463" i="73" s="1"/>
  <c r="I6463" i="73"/>
  <c r="C6487" i="73"/>
  <c r="E6486" i="73"/>
  <c r="A6464" i="73"/>
  <c r="B6465" i="73"/>
  <c r="F6486" i="73" l="1"/>
  <c r="D6487" i="73"/>
  <c r="C6488" i="73"/>
  <c r="E6487" i="73"/>
  <c r="G6464" i="73"/>
  <c r="H6464" i="73" s="1"/>
  <c r="I6464" i="73"/>
  <c r="A6465" i="73"/>
  <c r="B6466" i="73"/>
  <c r="F6487" i="73" l="1"/>
  <c r="D6488" i="73"/>
  <c r="G6465" i="73"/>
  <c r="H6465" i="73" s="1"/>
  <c r="I6465" i="73"/>
  <c r="C6489" i="73"/>
  <c r="E6488" i="73"/>
  <c r="A6466" i="73"/>
  <c r="B6467" i="73"/>
  <c r="F6488" i="73" l="1"/>
  <c r="D6489" i="73"/>
  <c r="G6466" i="73"/>
  <c r="H6466" i="73" s="1"/>
  <c r="I6466" i="73"/>
  <c r="C6490" i="73"/>
  <c r="E6489" i="73"/>
  <c r="A6467" i="73"/>
  <c r="B6468" i="73"/>
  <c r="F6489" i="73" l="1"/>
  <c r="D6490" i="73"/>
  <c r="G6467" i="73"/>
  <c r="H6467" i="73" s="1"/>
  <c r="I6467" i="73"/>
  <c r="C6491" i="73"/>
  <c r="E6490" i="73"/>
  <c r="A6468" i="73"/>
  <c r="B6469" i="73"/>
  <c r="F6490" i="73" l="1"/>
  <c r="D6491" i="73"/>
  <c r="C6492" i="73"/>
  <c r="E6491" i="73"/>
  <c r="G6468" i="73"/>
  <c r="H6468" i="73" s="1"/>
  <c r="I6468" i="73"/>
  <c r="A6469" i="73"/>
  <c r="B6470" i="73"/>
  <c r="F6491" i="73" l="1"/>
  <c r="D6492" i="73"/>
  <c r="G6469" i="73"/>
  <c r="H6469" i="73" s="1"/>
  <c r="I6469" i="73"/>
  <c r="C6493" i="73"/>
  <c r="E6492" i="73"/>
  <c r="A6470" i="73"/>
  <c r="B6471" i="73"/>
  <c r="F6492" i="73" l="1"/>
  <c r="D6493" i="73"/>
  <c r="C6494" i="73"/>
  <c r="E6493" i="73"/>
  <c r="G6470" i="73"/>
  <c r="H6470" i="73" s="1"/>
  <c r="I6470" i="73"/>
  <c r="A6471" i="73"/>
  <c r="B6472" i="73"/>
  <c r="F6493" i="73" l="1"/>
  <c r="D6494" i="73"/>
  <c r="A6472" i="73"/>
  <c r="B6473" i="73"/>
  <c r="G6471" i="73"/>
  <c r="H6471" i="73" s="1"/>
  <c r="I6471" i="73"/>
  <c r="C6495" i="73"/>
  <c r="E6494" i="73"/>
  <c r="F6494" i="73" l="1"/>
  <c r="D6495" i="73"/>
  <c r="C6496" i="73"/>
  <c r="E6495" i="73"/>
  <c r="A6473" i="73"/>
  <c r="B6474" i="73"/>
  <c r="G6472" i="73"/>
  <c r="H6472" i="73" s="1"/>
  <c r="I6472" i="73"/>
  <c r="F6495" i="73" l="1"/>
  <c r="D6496" i="73"/>
  <c r="G6473" i="73"/>
  <c r="H6473" i="73" s="1"/>
  <c r="I6473" i="73"/>
  <c r="C6497" i="73"/>
  <c r="E6496" i="73"/>
  <c r="A6474" i="73"/>
  <c r="B6475" i="73"/>
  <c r="F6496" i="73" l="1"/>
  <c r="D6497" i="73"/>
  <c r="G6474" i="73"/>
  <c r="H6474" i="73" s="1"/>
  <c r="I6474" i="73"/>
  <c r="C6498" i="73"/>
  <c r="E6497" i="73"/>
  <c r="A6475" i="73"/>
  <c r="B6476" i="73"/>
  <c r="F6497" i="73" l="1"/>
  <c r="D6498" i="73"/>
  <c r="G6475" i="73"/>
  <c r="H6475" i="73" s="1"/>
  <c r="I6475" i="73"/>
  <c r="C6499" i="73"/>
  <c r="E6498" i="73"/>
  <c r="A6476" i="73"/>
  <c r="B6477" i="73"/>
  <c r="F6498" i="73" l="1"/>
  <c r="D6499" i="73"/>
  <c r="G6476" i="73"/>
  <c r="H6476" i="73" s="1"/>
  <c r="I6476" i="73"/>
  <c r="C6500" i="73"/>
  <c r="E6499" i="73"/>
  <c r="A6477" i="73"/>
  <c r="B6478" i="73"/>
  <c r="F6499" i="73" l="1"/>
  <c r="D6500" i="73"/>
  <c r="C6501" i="73"/>
  <c r="E6500" i="73"/>
  <c r="G6477" i="73"/>
  <c r="H6477" i="73" s="1"/>
  <c r="I6477" i="73"/>
  <c r="A6478" i="73"/>
  <c r="B6479" i="73"/>
  <c r="F6500" i="73" l="1"/>
  <c r="D6501" i="73"/>
  <c r="G6478" i="73"/>
  <c r="H6478" i="73" s="1"/>
  <c r="I6478" i="73"/>
  <c r="C6502" i="73"/>
  <c r="E6501" i="73"/>
  <c r="A6479" i="73"/>
  <c r="B6480" i="73"/>
  <c r="F6501" i="73" l="1"/>
  <c r="D6502" i="73"/>
  <c r="C6503" i="73"/>
  <c r="E6502" i="73"/>
  <c r="A6480" i="73"/>
  <c r="B6481" i="73"/>
  <c r="G6479" i="73"/>
  <c r="H6479" i="73" s="1"/>
  <c r="I6479" i="73"/>
  <c r="F6502" i="73" l="1"/>
  <c r="D6503" i="73"/>
  <c r="G6480" i="73"/>
  <c r="H6480" i="73" s="1"/>
  <c r="I6480" i="73"/>
  <c r="C6504" i="73"/>
  <c r="E6503" i="73"/>
  <c r="A6481" i="73"/>
  <c r="B6482" i="73"/>
  <c r="F6503" i="73" l="1"/>
  <c r="D6504" i="73"/>
  <c r="G6481" i="73"/>
  <c r="H6481" i="73" s="1"/>
  <c r="I6481" i="73"/>
  <c r="C6505" i="73"/>
  <c r="E6504" i="73"/>
  <c r="A6482" i="73"/>
  <c r="B6483" i="73"/>
  <c r="F6504" i="73" l="1"/>
  <c r="D6505" i="73"/>
  <c r="C6506" i="73"/>
  <c r="E6505" i="73"/>
  <c r="G6482" i="73"/>
  <c r="H6482" i="73" s="1"/>
  <c r="I6482" i="73"/>
  <c r="A6483" i="73"/>
  <c r="B6484" i="73"/>
  <c r="F6505" i="73" l="1"/>
  <c r="D6506" i="73"/>
  <c r="G6483" i="73"/>
  <c r="H6483" i="73" s="1"/>
  <c r="I6483" i="73"/>
  <c r="C6507" i="73"/>
  <c r="E6506" i="73"/>
  <c r="A6484" i="73"/>
  <c r="B6485" i="73"/>
  <c r="F6506" i="73" l="1"/>
  <c r="D6507" i="73"/>
  <c r="C6508" i="73"/>
  <c r="E6507" i="73"/>
  <c r="G6484" i="73"/>
  <c r="H6484" i="73" s="1"/>
  <c r="I6484" i="73"/>
  <c r="A6485" i="73"/>
  <c r="B6486" i="73"/>
  <c r="F6507" i="73" l="1"/>
  <c r="D6508" i="73"/>
  <c r="G6485" i="73"/>
  <c r="H6485" i="73" s="1"/>
  <c r="I6485" i="73"/>
  <c r="C6509" i="73"/>
  <c r="E6508" i="73"/>
  <c r="A6486" i="73"/>
  <c r="B6487" i="73"/>
  <c r="F6508" i="73" l="1"/>
  <c r="D6509" i="73"/>
  <c r="G6486" i="73"/>
  <c r="H6486" i="73" s="1"/>
  <c r="I6486" i="73"/>
  <c r="C6510" i="73"/>
  <c r="E6509" i="73"/>
  <c r="A6487" i="73"/>
  <c r="B6488" i="73"/>
  <c r="F6509" i="73" l="1"/>
  <c r="D6510" i="73"/>
  <c r="G6487" i="73"/>
  <c r="H6487" i="73" s="1"/>
  <c r="I6487" i="73"/>
  <c r="C6511" i="73"/>
  <c r="E6510" i="73"/>
  <c r="A6488" i="73"/>
  <c r="B6489" i="73"/>
  <c r="F6510" i="73" l="1"/>
  <c r="D6511" i="73"/>
  <c r="G6488" i="73"/>
  <c r="H6488" i="73" s="1"/>
  <c r="I6488" i="73"/>
  <c r="C6512" i="73"/>
  <c r="E6511" i="73"/>
  <c r="A6489" i="73"/>
  <c r="B6490" i="73"/>
  <c r="F6511" i="73" l="1"/>
  <c r="D6512" i="73"/>
  <c r="G6489" i="73"/>
  <c r="H6489" i="73" s="1"/>
  <c r="I6489" i="73"/>
  <c r="C6513" i="73"/>
  <c r="E6512" i="73"/>
  <c r="A6490" i="73"/>
  <c r="B6491" i="73"/>
  <c r="F6512" i="73" l="1"/>
  <c r="D6513" i="73"/>
  <c r="G6490" i="73"/>
  <c r="H6490" i="73" s="1"/>
  <c r="I6490" i="73"/>
  <c r="C6514" i="73"/>
  <c r="E6513" i="73"/>
  <c r="A6491" i="73"/>
  <c r="B6492" i="73"/>
  <c r="F6513" i="73" l="1"/>
  <c r="D6514" i="73"/>
  <c r="C6515" i="73"/>
  <c r="E6514" i="73"/>
  <c r="G6491" i="73"/>
  <c r="H6491" i="73" s="1"/>
  <c r="I6491" i="73"/>
  <c r="A6492" i="73"/>
  <c r="B6493" i="73"/>
  <c r="F6514" i="73" l="1"/>
  <c r="D6515" i="73"/>
  <c r="A6493" i="73"/>
  <c r="B6494" i="73"/>
  <c r="G6492" i="73"/>
  <c r="H6492" i="73" s="1"/>
  <c r="I6492" i="73"/>
  <c r="C6516" i="73"/>
  <c r="E6515" i="73"/>
  <c r="F6515" i="73" l="1"/>
  <c r="D6516" i="73"/>
  <c r="C6517" i="73"/>
  <c r="E6516" i="73"/>
  <c r="A6494" i="73"/>
  <c r="B6495" i="73"/>
  <c r="G6493" i="73"/>
  <c r="H6493" i="73" s="1"/>
  <c r="I6493" i="73"/>
  <c r="F6516" i="73" l="1"/>
  <c r="D6517" i="73"/>
  <c r="G6494" i="73"/>
  <c r="H6494" i="73" s="1"/>
  <c r="I6494" i="73"/>
  <c r="C6518" i="73"/>
  <c r="E6517" i="73"/>
  <c r="A6495" i="73"/>
  <c r="B6496" i="73"/>
  <c r="F6517" i="73" l="1"/>
  <c r="D6518" i="73"/>
  <c r="C6519" i="73"/>
  <c r="E6518" i="73"/>
  <c r="G6495" i="73"/>
  <c r="H6495" i="73" s="1"/>
  <c r="I6495" i="73"/>
  <c r="A6496" i="73"/>
  <c r="B6497" i="73"/>
  <c r="F6518" i="73" l="1"/>
  <c r="D6519" i="73"/>
  <c r="A6497" i="73"/>
  <c r="B6498" i="73"/>
  <c r="G6496" i="73"/>
  <c r="H6496" i="73" s="1"/>
  <c r="I6496" i="73"/>
  <c r="C6520" i="73"/>
  <c r="E6519" i="73"/>
  <c r="F6519" i="73" l="1"/>
  <c r="D6520" i="73"/>
  <c r="C6521" i="73"/>
  <c r="E6520" i="73"/>
  <c r="A6498" i="73"/>
  <c r="B6499" i="73"/>
  <c r="G6497" i="73"/>
  <c r="H6497" i="73" s="1"/>
  <c r="I6497" i="73"/>
  <c r="F6520" i="73" l="1"/>
  <c r="D6521" i="73"/>
  <c r="G6498" i="73"/>
  <c r="H6498" i="73" s="1"/>
  <c r="I6498" i="73"/>
  <c r="C6522" i="73"/>
  <c r="E6521" i="73"/>
  <c r="A6499" i="73"/>
  <c r="B6500" i="73"/>
  <c r="F6521" i="73" l="1"/>
  <c r="D6522" i="73"/>
  <c r="G6499" i="73"/>
  <c r="H6499" i="73" s="1"/>
  <c r="I6499" i="73"/>
  <c r="C6523" i="73"/>
  <c r="E6522" i="73"/>
  <c r="A6500" i="73"/>
  <c r="B6501" i="73"/>
  <c r="F6522" i="73" l="1"/>
  <c r="D6523" i="73"/>
  <c r="C6524" i="73"/>
  <c r="E6523" i="73"/>
  <c r="G6500" i="73"/>
  <c r="H6500" i="73" s="1"/>
  <c r="I6500" i="73"/>
  <c r="A6501" i="73"/>
  <c r="B6502" i="73"/>
  <c r="F6523" i="73" l="1"/>
  <c r="D6524" i="73"/>
  <c r="A6502" i="73"/>
  <c r="B6503" i="73"/>
  <c r="G6501" i="73"/>
  <c r="H6501" i="73" s="1"/>
  <c r="I6501" i="73"/>
  <c r="C6525" i="73"/>
  <c r="E6524" i="73"/>
  <c r="F6524" i="73" l="1"/>
  <c r="D6525" i="73"/>
  <c r="C6526" i="73"/>
  <c r="E6525" i="73"/>
  <c r="A6503" i="73"/>
  <c r="B6504" i="73"/>
  <c r="G6502" i="73"/>
  <c r="H6502" i="73" s="1"/>
  <c r="I6502" i="73"/>
  <c r="F6525" i="73" l="1"/>
  <c r="D6526" i="73"/>
  <c r="G6503" i="73"/>
  <c r="H6503" i="73" s="1"/>
  <c r="I6503" i="73"/>
  <c r="C6527" i="73"/>
  <c r="E6526" i="73"/>
  <c r="A6504" i="73"/>
  <c r="B6505" i="73"/>
  <c r="F6526" i="73" l="1"/>
  <c r="D6527" i="73"/>
  <c r="G6504" i="73"/>
  <c r="H6504" i="73" s="1"/>
  <c r="I6504" i="73"/>
  <c r="C6528" i="73"/>
  <c r="E6527" i="73"/>
  <c r="A6505" i="73"/>
  <c r="B6506" i="73"/>
  <c r="F6527" i="73" l="1"/>
  <c r="D6528" i="73"/>
  <c r="A6506" i="73"/>
  <c r="B6507" i="73"/>
  <c r="G6505" i="73"/>
  <c r="H6505" i="73" s="1"/>
  <c r="I6505" i="73"/>
  <c r="C6529" i="73"/>
  <c r="E6528" i="73"/>
  <c r="F6528" i="73" l="1"/>
  <c r="D6529" i="73"/>
  <c r="C6530" i="73"/>
  <c r="E6529" i="73"/>
  <c r="A6507" i="73"/>
  <c r="B6508" i="73"/>
  <c r="G6506" i="73"/>
  <c r="H6506" i="73" s="1"/>
  <c r="I6506" i="73"/>
  <c r="F6529" i="73" l="1"/>
  <c r="D6530" i="73"/>
  <c r="G6507" i="73"/>
  <c r="H6507" i="73" s="1"/>
  <c r="I6507" i="73"/>
  <c r="C6531" i="73"/>
  <c r="E6530" i="73"/>
  <c r="A6508" i="73"/>
  <c r="B6509" i="73"/>
  <c r="F6530" i="73" l="1"/>
  <c r="D6531" i="73"/>
  <c r="G6508" i="73"/>
  <c r="H6508" i="73" s="1"/>
  <c r="I6508" i="73"/>
  <c r="C6532" i="73"/>
  <c r="E6531" i="73"/>
  <c r="A6509" i="73"/>
  <c r="B6510" i="73"/>
  <c r="F6531" i="73" l="1"/>
  <c r="D6532" i="73"/>
  <c r="G6509" i="73"/>
  <c r="H6509" i="73" s="1"/>
  <c r="I6509" i="73"/>
  <c r="C6533" i="73"/>
  <c r="E6532" i="73"/>
  <c r="A6510" i="73"/>
  <c r="B6511" i="73"/>
  <c r="F6532" i="73" l="1"/>
  <c r="D6533" i="73"/>
  <c r="G6510" i="73"/>
  <c r="H6510" i="73" s="1"/>
  <c r="I6510" i="73"/>
  <c r="C6534" i="73"/>
  <c r="E6533" i="73"/>
  <c r="A6511" i="73"/>
  <c r="B6512" i="73"/>
  <c r="F6533" i="73" l="1"/>
  <c r="D6534" i="73"/>
  <c r="C6535" i="73"/>
  <c r="E6534" i="73"/>
  <c r="G6511" i="73"/>
  <c r="H6511" i="73" s="1"/>
  <c r="I6511" i="73"/>
  <c r="A6512" i="73"/>
  <c r="B6513" i="73"/>
  <c r="F6534" i="73" l="1"/>
  <c r="D6535" i="73"/>
  <c r="A6513" i="73"/>
  <c r="B6514" i="73"/>
  <c r="G6512" i="73"/>
  <c r="H6512" i="73" s="1"/>
  <c r="I6512" i="73"/>
  <c r="C6536" i="73"/>
  <c r="E6535" i="73"/>
  <c r="F6535" i="73" l="1"/>
  <c r="D6536" i="73"/>
  <c r="C6537" i="73"/>
  <c r="E6536" i="73"/>
  <c r="A6514" i="73"/>
  <c r="B6515" i="73"/>
  <c r="G6513" i="73"/>
  <c r="H6513" i="73" s="1"/>
  <c r="I6513" i="73"/>
  <c r="F6536" i="73" l="1"/>
  <c r="D6537" i="73"/>
  <c r="G6514" i="73"/>
  <c r="H6514" i="73" s="1"/>
  <c r="I6514" i="73"/>
  <c r="C6538" i="73"/>
  <c r="E6537" i="73"/>
  <c r="A6515" i="73"/>
  <c r="B6516" i="73"/>
  <c r="F6537" i="73" l="1"/>
  <c r="D6538" i="73"/>
  <c r="G6515" i="73"/>
  <c r="H6515" i="73" s="1"/>
  <c r="I6515" i="73"/>
  <c r="C6539" i="73"/>
  <c r="E6538" i="73"/>
  <c r="A6516" i="73"/>
  <c r="B6517" i="73"/>
  <c r="F6538" i="73" l="1"/>
  <c r="D6539" i="73"/>
  <c r="C6540" i="73"/>
  <c r="E6539" i="73"/>
  <c r="G6516" i="73"/>
  <c r="H6516" i="73" s="1"/>
  <c r="I6516" i="73"/>
  <c r="A6517" i="73"/>
  <c r="B6518" i="73"/>
  <c r="F6539" i="73" l="1"/>
  <c r="D6540" i="73"/>
  <c r="A6518" i="73"/>
  <c r="B6519" i="73"/>
  <c r="G6517" i="73"/>
  <c r="H6517" i="73" s="1"/>
  <c r="I6517" i="73"/>
  <c r="C6541" i="73"/>
  <c r="E6540" i="73"/>
  <c r="F6540" i="73" l="1"/>
  <c r="D6541" i="73"/>
  <c r="C6542" i="73"/>
  <c r="E6541" i="73"/>
  <c r="A6519" i="73"/>
  <c r="B6520" i="73"/>
  <c r="G6518" i="73"/>
  <c r="H6518" i="73" s="1"/>
  <c r="I6518" i="73"/>
  <c r="F6541" i="73" l="1"/>
  <c r="D6542" i="73"/>
  <c r="G6519" i="73"/>
  <c r="H6519" i="73" s="1"/>
  <c r="I6519" i="73"/>
  <c r="C6543" i="73"/>
  <c r="E6542" i="73"/>
  <c r="A6520" i="73"/>
  <c r="B6521" i="73"/>
  <c r="F6542" i="73" l="1"/>
  <c r="D6543" i="73"/>
  <c r="G6520" i="73"/>
  <c r="H6520" i="73" s="1"/>
  <c r="I6520" i="73"/>
  <c r="C6544" i="73"/>
  <c r="E6543" i="73"/>
  <c r="A6521" i="73"/>
  <c r="B6522" i="73"/>
  <c r="F6543" i="73" l="1"/>
  <c r="D6544" i="73"/>
  <c r="C6545" i="73"/>
  <c r="E6544" i="73"/>
  <c r="G6521" i="73"/>
  <c r="H6521" i="73" s="1"/>
  <c r="I6521" i="73"/>
  <c r="A6522" i="73"/>
  <c r="B6523" i="73"/>
  <c r="F6544" i="73" l="1"/>
  <c r="D6545" i="73"/>
  <c r="A6523" i="73"/>
  <c r="B6524" i="73"/>
  <c r="G6522" i="73"/>
  <c r="H6522" i="73" s="1"/>
  <c r="I6522" i="73"/>
  <c r="C6546" i="73"/>
  <c r="E6545" i="73"/>
  <c r="F6545" i="73" l="1"/>
  <c r="D6546" i="73"/>
  <c r="C6547" i="73"/>
  <c r="E6546" i="73"/>
  <c r="A6524" i="73"/>
  <c r="B6525" i="73"/>
  <c r="G6523" i="73"/>
  <c r="H6523" i="73" s="1"/>
  <c r="I6523" i="73"/>
  <c r="F6546" i="73" l="1"/>
  <c r="D6547" i="73"/>
  <c r="G6524" i="73"/>
  <c r="H6524" i="73" s="1"/>
  <c r="I6524" i="73"/>
  <c r="C6548" i="73"/>
  <c r="E6547" i="73"/>
  <c r="A6525" i="73"/>
  <c r="B6526" i="73"/>
  <c r="F6547" i="73" l="1"/>
  <c r="D6548" i="73"/>
  <c r="G6525" i="73"/>
  <c r="H6525" i="73" s="1"/>
  <c r="I6525" i="73"/>
  <c r="C6549" i="73"/>
  <c r="E6548" i="73"/>
  <c r="A6526" i="73"/>
  <c r="B6527" i="73"/>
  <c r="F6548" i="73" l="1"/>
  <c r="D6549" i="73"/>
  <c r="C6550" i="73"/>
  <c r="E6549" i="73"/>
  <c r="G6526" i="73"/>
  <c r="H6526" i="73" s="1"/>
  <c r="I6526" i="73"/>
  <c r="A6527" i="73"/>
  <c r="B6528" i="73"/>
  <c r="F6549" i="73" l="1"/>
  <c r="D6550" i="73"/>
  <c r="G6527" i="73"/>
  <c r="H6527" i="73" s="1"/>
  <c r="I6527" i="73"/>
  <c r="C6551" i="73"/>
  <c r="E6550" i="73"/>
  <c r="A6528" i="73"/>
  <c r="B6529" i="73"/>
  <c r="F6550" i="73" l="1"/>
  <c r="D6551" i="73"/>
  <c r="C6552" i="73"/>
  <c r="E6551" i="73"/>
  <c r="G6528" i="73"/>
  <c r="H6528" i="73" s="1"/>
  <c r="I6528" i="73"/>
  <c r="A6529" i="73"/>
  <c r="B6530" i="73"/>
  <c r="F6551" i="73" l="1"/>
  <c r="D6552" i="73"/>
  <c r="G6529" i="73"/>
  <c r="H6529" i="73" s="1"/>
  <c r="I6529" i="73"/>
  <c r="C6553" i="73"/>
  <c r="E6552" i="73"/>
  <c r="A6530" i="73"/>
  <c r="B6531" i="73"/>
  <c r="F6552" i="73" l="1"/>
  <c r="D6553" i="73"/>
  <c r="G6530" i="73"/>
  <c r="H6530" i="73" s="1"/>
  <c r="I6530" i="73"/>
  <c r="C6554" i="73"/>
  <c r="E6553" i="73"/>
  <c r="A6531" i="73"/>
  <c r="B6532" i="73"/>
  <c r="F6553" i="73" l="1"/>
  <c r="D6554" i="73"/>
  <c r="G6531" i="73"/>
  <c r="H6531" i="73" s="1"/>
  <c r="I6531" i="73"/>
  <c r="C6555" i="73"/>
  <c r="E6554" i="73"/>
  <c r="A6532" i="73"/>
  <c r="B6533" i="73"/>
  <c r="F6554" i="73" l="1"/>
  <c r="D6555" i="73"/>
  <c r="G6532" i="73"/>
  <c r="H6532" i="73" s="1"/>
  <c r="I6532" i="73"/>
  <c r="C6556" i="73"/>
  <c r="E6555" i="73"/>
  <c r="A6533" i="73"/>
  <c r="B6534" i="73"/>
  <c r="F6555" i="73" l="1"/>
  <c r="D6556" i="73"/>
  <c r="C6557" i="73"/>
  <c r="E6556" i="73"/>
  <c r="G6533" i="73"/>
  <c r="H6533" i="73" s="1"/>
  <c r="I6533" i="73"/>
  <c r="A6534" i="73"/>
  <c r="B6535" i="73"/>
  <c r="F6556" i="73" l="1"/>
  <c r="D6557" i="73"/>
  <c r="G6534" i="73"/>
  <c r="H6534" i="73" s="1"/>
  <c r="I6534" i="73"/>
  <c r="C6558" i="73"/>
  <c r="E6557" i="73"/>
  <c r="A6535" i="73"/>
  <c r="B6536" i="73"/>
  <c r="F6557" i="73" l="1"/>
  <c r="D6558" i="73"/>
  <c r="C6559" i="73"/>
  <c r="E6558" i="73"/>
  <c r="G6535" i="73"/>
  <c r="H6535" i="73" s="1"/>
  <c r="I6535" i="73"/>
  <c r="A6536" i="73"/>
  <c r="B6537" i="73"/>
  <c r="F6558" i="73" l="1"/>
  <c r="D6559" i="73"/>
  <c r="A6537" i="73"/>
  <c r="B6538" i="73"/>
  <c r="G6536" i="73"/>
  <c r="H6536" i="73" s="1"/>
  <c r="I6536" i="73"/>
  <c r="C6560" i="73"/>
  <c r="E6559" i="73"/>
  <c r="F6559" i="73" l="1"/>
  <c r="D6560" i="73"/>
  <c r="C6561" i="73"/>
  <c r="E6560" i="73"/>
  <c r="A6538" i="73"/>
  <c r="B6539" i="73"/>
  <c r="G6537" i="73"/>
  <c r="H6537" i="73" s="1"/>
  <c r="I6537" i="73"/>
  <c r="F6560" i="73" l="1"/>
  <c r="D6561" i="73"/>
  <c r="G6538" i="73"/>
  <c r="H6538" i="73" s="1"/>
  <c r="I6538" i="73"/>
  <c r="C6562" i="73"/>
  <c r="E6561" i="73"/>
  <c r="A6539" i="73"/>
  <c r="B6540" i="73"/>
  <c r="F6561" i="73" l="1"/>
  <c r="D6562" i="73"/>
  <c r="G6539" i="73"/>
  <c r="H6539" i="73" s="1"/>
  <c r="I6539" i="73"/>
  <c r="C6563" i="73"/>
  <c r="E6562" i="73"/>
  <c r="A6540" i="73"/>
  <c r="B6541" i="73"/>
  <c r="F6562" i="73" l="1"/>
  <c r="D6563" i="73"/>
  <c r="G6540" i="73"/>
  <c r="H6540" i="73" s="1"/>
  <c r="I6540" i="73"/>
  <c r="C6564" i="73"/>
  <c r="E6563" i="73"/>
  <c r="A6541" i="73"/>
  <c r="B6542" i="73"/>
  <c r="F6563" i="73" l="1"/>
  <c r="D6564" i="73"/>
  <c r="C6565" i="73"/>
  <c r="E6564" i="73"/>
  <c r="G6541" i="73"/>
  <c r="H6541" i="73" s="1"/>
  <c r="I6541" i="73"/>
  <c r="A6542" i="73"/>
  <c r="B6543" i="73"/>
  <c r="F6564" i="73" l="1"/>
  <c r="D6565" i="73"/>
  <c r="A6543" i="73"/>
  <c r="B6544" i="73"/>
  <c r="G6542" i="73"/>
  <c r="H6542" i="73" s="1"/>
  <c r="I6542" i="73"/>
  <c r="C6566" i="73"/>
  <c r="E6565" i="73"/>
  <c r="F6565" i="73" l="1"/>
  <c r="D6566" i="73"/>
  <c r="C6567" i="73"/>
  <c r="E6566" i="73"/>
  <c r="A6544" i="73"/>
  <c r="B6545" i="73"/>
  <c r="G6543" i="73"/>
  <c r="H6543" i="73" s="1"/>
  <c r="I6543" i="73"/>
  <c r="F6566" i="73" l="1"/>
  <c r="D6567" i="73"/>
  <c r="G6544" i="73"/>
  <c r="H6544" i="73" s="1"/>
  <c r="I6544" i="73"/>
  <c r="C6568" i="73"/>
  <c r="E6567" i="73"/>
  <c r="A6545" i="73"/>
  <c r="B6546" i="73"/>
  <c r="F6567" i="73" l="1"/>
  <c r="D6568" i="73"/>
  <c r="G6545" i="73"/>
  <c r="H6545" i="73" s="1"/>
  <c r="I6545" i="73"/>
  <c r="C6569" i="73"/>
  <c r="E6568" i="73"/>
  <c r="A6546" i="73"/>
  <c r="B6547" i="73"/>
  <c r="F6568" i="73" l="1"/>
  <c r="D6569" i="73"/>
  <c r="C6570" i="73"/>
  <c r="E6569" i="73"/>
  <c r="G6546" i="73"/>
  <c r="H6546" i="73" s="1"/>
  <c r="I6546" i="73"/>
  <c r="A6547" i="73"/>
  <c r="B6548" i="73"/>
  <c r="F6569" i="73" l="1"/>
  <c r="D6570" i="73"/>
  <c r="A6548" i="73"/>
  <c r="B6549" i="73"/>
  <c r="G6547" i="73"/>
  <c r="H6547" i="73" s="1"/>
  <c r="I6547" i="73"/>
  <c r="C6571" i="73"/>
  <c r="E6570" i="73"/>
  <c r="F6570" i="73" l="1"/>
  <c r="D6571" i="73"/>
  <c r="C6572" i="73"/>
  <c r="E6571" i="73"/>
  <c r="A6549" i="73"/>
  <c r="B6550" i="73"/>
  <c r="G6548" i="73"/>
  <c r="H6548" i="73" s="1"/>
  <c r="I6548" i="73"/>
  <c r="F6571" i="73" l="1"/>
  <c r="D6572" i="73"/>
  <c r="G6549" i="73"/>
  <c r="H6549" i="73" s="1"/>
  <c r="I6549" i="73"/>
  <c r="C6573" i="73"/>
  <c r="E6572" i="73"/>
  <c r="A6550" i="73"/>
  <c r="B6551" i="73"/>
  <c r="F6572" i="73" l="1"/>
  <c r="D6573" i="73"/>
  <c r="G6550" i="73"/>
  <c r="H6550" i="73" s="1"/>
  <c r="I6550" i="73"/>
  <c r="C6574" i="73"/>
  <c r="E6573" i="73"/>
  <c r="A6551" i="73"/>
  <c r="B6552" i="73"/>
  <c r="F6573" i="73" l="1"/>
  <c r="D6574" i="73"/>
  <c r="G6551" i="73"/>
  <c r="H6551" i="73" s="1"/>
  <c r="I6551" i="73"/>
  <c r="C6575" i="73"/>
  <c r="E6574" i="73"/>
  <c r="A6552" i="73"/>
  <c r="B6553" i="73"/>
  <c r="F6574" i="73" l="1"/>
  <c r="D6575" i="73"/>
  <c r="C6576" i="73"/>
  <c r="E6575" i="73"/>
  <c r="G6552" i="73"/>
  <c r="H6552" i="73" s="1"/>
  <c r="I6552" i="73"/>
  <c r="A6553" i="73"/>
  <c r="B6554" i="73"/>
  <c r="F6575" i="73" l="1"/>
  <c r="D6576" i="73"/>
  <c r="A6554" i="73"/>
  <c r="B6555" i="73"/>
  <c r="G6553" i="73"/>
  <c r="H6553" i="73" s="1"/>
  <c r="I6553" i="73"/>
  <c r="C6577" i="73"/>
  <c r="E6576" i="73"/>
  <c r="F6576" i="73" l="1"/>
  <c r="D6577" i="73"/>
  <c r="C6578" i="73"/>
  <c r="E6577" i="73"/>
  <c r="A6555" i="73"/>
  <c r="B6556" i="73"/>
  <c r="G6554" i="73"/>
  <c r="H6554" i="73" s="1"/>
  <c r="I6554" i="73"/>
  <c r="F6577" i="73" l="1"/>
  <c r="D6578" i="73"/>
  <c r="G6555" i="73"/>
  <c r="H6555" i="73" s="1"/>
  <c r="I6555" i="73"/>
  <c r="C6579" i="73"/>
  <c r="E6578" i="73"/>
  <c r="A6556" i="73"/>
  <c r="B6557" i="73"/>
  <c r="F6578" i="73" l="1"/>
  <c r="D6579" i="73"/>
  <c r="C6580" i="73"/>
  <c r="E6579" i="73"/>
  <c r="G6556" i="73"/>
  <c r="H6556" i="73" s="1"/>
  <c r="I6556" i="73"/>
  <c r="A6557" i="73"/>
  <c r="B6558" i="73"/>
  <c r="F6579" i="73" l="1"/>
  <c r="D6580" i="73"/>
  <c r="G6557" i="73"/>
  <c r="H6557" i="73" s="1"/>
  <c r="I6557" i="73"/>
  <c r="C6581" i="73"/>
  <c r="E6580" i="73"/>
  <c r="A6558" i="73"/>
  <c r="B6559" i="73"/>
  <c r="F6580" i="73" l="1"/>
  <c r="D6581" i="73"/>
  <c r="G6558" i="73"/>
  <c r="H6558" i="73" s="1"/>
  <c r="I6558" i="73"/>
  <c r="C6582" i="73"/>
  <c r="E6581" i="73"/>
  <c r="A6559" i="73"/>
  <c r="B6560" i="73"/>
  <c r="F6581" i="73" l="1"/>
  <c r="D6582" i="73"/>
  <c r="C6583" i="73"/>
  <c r="E6582" i="73"/>
  <c r="G6559" i="73"/>
  <c r="H6559" i="73" s="1"/>
  <c r="I6559" i="73"/>
  <c r="A6560" i="73"/>
  <c r="B6561" i="73"/>
  <c r="F6582" i="73" l="1"/>
  <c r="D6583" i="73"/>
  <c r="A6561" i="73"/>
  <c r="B6562" i="73"/>
  <c r="G6560" i="73"/>
  <c r="H6560" i="73" s="1"/>
  <c r="I6560" i="73"/>
  <c r="C6584" i="73"/>
  <c r="E6583" i="73"/>
  <c r="F6583" i="73" l="1"/>
  <c r="D6584" i="73"/>
  <c r="C6585" i="73"/>
  <c r="E6584" i="73"/>
  <c r="A6562" i="73"/>
  <c r="B6563" i="73"/>
  <c r="G6561" i="73"/>
  <c r="H6561" i="73" s="1"/>
  <c r="I6561" i="73"/>
  <c r="F6584" i="73" l="1"/>
  <c r="D6585" i="73"/>
  <c r="G6562" i="73"/>
  <c r="H6562" i="73" s="1"/>
  <c r="I6562" i="73"/>
  <c r="C6586" i="73"/>
  <c r="E6585" i="73"/>
  <c r="A6563" i="73"/>
  <c r="B6564" i="73"/>
  <c r="F6585" i="73" l="1"/>
  <c r="D6586" i="73"/>
  <c r="G6563" i="73"/>
  <c r="H6563" i="73" s="1"/>
  <c r="I6563" i="73"/>
  <c r="C6587" i="73"/>
  <c r="E6586" i="73"/>
  <c r="A6564" i="73"/>
  <c r="B6565" i="73"/>
  <c r="F6586" i="73" l="1"/>
  <c r="D6587" i="73"/>
  <c r="C6588" i="73"/>
  <c r="E6587" i="73"/>
  <c r="G6564" i="73"/>
  <c r="H6564" i="73" s="1"/>
  <c r="I6564" i="73"/>
  <c r="A6565" i="73"/>
  <c r="B6566" i="73"/>
  <c r="F6587" i="73" l="1"/>
  <c r="D6588" i="73"/>
  <c r="A6566" i="73"/>
  <c r="B6567" i="73"/>
  <c r="G6565" i="73"/>
  <c r="H6565" i="73" s="1"/>
  <c r="I6565" i="73"/>
  <c r="C6589" i="73"/>
  <c r="E6588" i="73"/>
  <c r="F6588" i="73" l="1"/>
  <c r="D6589" i="73"/>
  <c r="C6590" i="73"/>
  <c r="E6589" i="73"/>
  <c r="A6567" i="73"/>
  <c r="B6568" i="73"/>
  <c r="G6566" i="73"/>
  <c r="H6566" i="73" s="1"/>
  <c r="I6566" i="73"/>
  <c r="F6589" i="73" l="1"/>
  <c r="D6590" i="73"/>
  <c r="G6567" i="73"/>
  <c r="H6567" i="73" s="1"/>
  <c r="I6567" i="73"/>
  <c r="C6591" i="73"/>
  <c r="E6590" i="73"/>
  <c r="A6568" i="73"/>
  <c r="B6569" i="73"/>
  <c r="F6590" i="73" l="1"/>
  <c r="D6591" i="73"/>
  <c r="G6568" i="73"/>
  <c r="H6568" i="73" s="1"/>
  <c r="I6568" i="73"/>
  <c r="C6592" i="73"/>
  <c r="E6591" i="73"/>
  <c r="A6569" i="73"/>
  <c r="B6570" i="73"/>
  <c r="F6591" i="73" l="1"/>
  <c r="D6592" i="73"/>
  <c r="C6593" i="73"/>
  <c r="E6592" i="73"/>
  <c r="G6569" i="73"/>
  <c r="H6569" i="73" s="1"/>
  <c r="I6569" i="73"/>
  <c r="A6570" i="73"/>
  <c r="B6571" i="73"/>
  <c r="F6592" i="73" l="1"/>
  <c r="D6593" i="73"/>
  <c r="A6571" i="73"/>
  <c r="B6572" i="73"/>
  <c r="G6570" i="73"/>
  <c r="H6570" i="73" s="1"/>
  <c r="I6570" i="73"/>
  <c r="C6594" i="73"/>
  <c r="E6593" i="73"/>
  <c r="F6593" i="73" l="1"/>
  <c r="D6594" i="73"/>
  <c r="C6595" i="73"/>
  <c r="E6594" i="73"/>
  <c r="A6572" i="73"/>
  <c r="B6573" i="73"/>
  <c r="G6571" i="73"/>
  <c r="H6571" i="73" s="1"/>
  <c r="I6571" i="73"/>
  <c r="F6594" i="73" l="1"/>
  <c r="D6595" i="73"/>
  <c r="G6572" i="73"/>
  <c r="H6572" i="73" s="1"/>
  <c r="I6572" i="73"/>
  <c r="C6596" i="73"/>
  <c r="E6595" i="73"/>
  <c r="A6573" i="73"/>
  <c r="B6574" i="73"/>
  <c r="F6595" i="73" l="1"/>
  <c r="D6596" i="73"/>
  <c r="C6597" i="73"/>
  <c r="E6596" i="73"/>
  <c r="G6573" i="73"/>
  <c r="H6573" i="73" s="1"/>
  <c r="I6573" i="73"/>
  <c r="A6574" i="73"/>
  <c r="B6575" i="73"/>
  <c r="F6596" i="73" l="1"/>
  <c r="D6597" i="73"/>
  <c r="G6574" i="73"/>
  <c r="H6574" i="73" s="1"/>
  <c r="I6574" i="73"/>
  <c r="C6598" i="73"/>
  <c r="E6597" i="73"/>
  <c r="A6575" i="73"/>
  <c r="B6576" i="73"/>
  <c r="F6597" i="73" l="1"/>
  <c r="D6598" i="73"/>
  <c r="G6575" i="73"/>
  <c r="H6575" i="73" s="1"/>
  <c r="I6575" i="73"/>
  <c r="C6599" i="73"/>
  <c r="E6598" i="73"/>
  <c r="A6576" i="73"/>
  <c r="B6577" i="73"/>
  <c r="F6598" i="73" l="1"/>
  <c r="D6599" i="73"/>
  <c r="C6600" i="73"/>
  <c r="E6599" i="73"/>
  <c r="G6576" i="73"/>
  <c r="H6576" i="73" s="1"/>
  <c r="I6576" i="73"/>
  <c r="A6577" i="73"/>
  <c r="B6578" i="73"/>
  <c r="F6599" i="73" l="1"/>
  <c r="D6600" i="73"/>
  <c r="A6578" i="73"/>
  <c r="B6579" i="73"/>
  <c r="G6577" i="73"/>
  <c r="H6577" i="73" s="1"/>
  <c r="I6577" i="73"/>
  <c r="C6601" i="73"/>
  <c r="E6600" i="73"/>
  <c r="F6600" i="73" l="1"/>
  <c r="D6601" i="73"/>
  <c r="C6602" i="73"/>
  <c r="E6601" i="73"/>
  <c r="A6579" i="73"/>
  <c r="B6580" i="73"/>
  <c r="G6578" i="73"/>
  <c r="H6578" i="73" s="1"/>
  <c r="I6578" i="73"/>
  <c r="F6601" i="73" l="1"/>
  <c r="D6602" i="73"/>
  <c r="G6579" i="73"/>
  <c r="H6579" i="73" s="1"/>
  <c r="I6579" i="73"/>
  <c r="C6603" i="73"/>
  <c r="E6602" i="73"/>
  <c r="A6580" i="73"/>
  <c r="B6581" i="73"/>
  <c r="F6602" i="73" l="1"/>
  <c r="D6603" i="73"/>
  <c r="C6604" i="73"/>
  <c r="E6603" i="73"/>
  <c r="G6580" i="73"/>
  <c r="H6580" i="73" s="1"/>
  <c r="I6580" i="73"/>
  <c r="A6581" i="73"/>
  <c r="B6582" i="73"/>
  <c r="F6603" i="73" l="1"/>
  <c r="D6604" i="73"/>
  <c r="G6581" i="73"/>
  <c r="H6581" i="73" s="1"/>
  <c r="I6581" i="73"/>
  <c r="C6605" i="73"/>
  <c r="E6604" i="73"/>
  <c r="A6582" i="73"/>
  <c r="B6583" i="73"/>
  <c r="F6604" i="73" l="1"/>
  <c r="D6605" i="73"/>
  <c r="G6582" i="73"/>
  <c r="H6582" i="73" s="1"/>
  <c r="I6582" i="73"/>
  <c r="C6606" i="73"/>
  <c r="E6605" i="73"/>
  <c r="A6583" i="73"/>
  <c r="B6584" i="73"/>
  <c r="F6605" i="73" l="1"/>
  <c r="D6606" i="73"/>
  <c r="G6583" i="73"/>
  <c r="H6583" i="73" s="1"/>
  <c r="I6583" i="73"/>
  <c r="C6607" i="73"/>
  <c r="E6606" i="73"/>
  <c r="A6584" i="73"/>
  <c r="B6585" i="73"/>
  <c r="F6606" i="73" l="1"/>
  <c r="D6607" i="73"/>
  <c r="G6584" i="73"/>
  <c r="H6584" i="73" s="1"/>
  <c r="I6584" i="73"/>
  <c r="C6608" i="73"/>
  <c r="E6607" i="73"/>
  <c r="A6585" i="73"/>
  <c r="B6586" i="73"/>
  <c r="F6607" i="73" l="1"/>
  <c r="D6608" i="73"/>
  <c r="C6609" i="73"/>
  <c r="E6608" i="73"/>
  <c r="G6585" i="73"/>
  <c r="H6585" i="73" s="1"/>
  <c r="I6585" i="73"/>
  <c r="A6586" i="73"/>
  <c r="B6587" i="73"/>
  <c r="F6608" i="73" l="1"/>
  <c r="D6609" i="73"/>
  <c r="A6587" i="73"/>
  <c r="B6588" i="73"/>
  <c r="G6586" i="73"/>
  <c r="H6586" i="73" s="1"/>
  <c r="I6586" i="73"/>
  <c r="C6610" i="73"/>
  <c r="E6609" i="73"/>
  <c r="F6609" i="73" l="1"/>
  <c r="D6610" i="73"/>
  <c r="C6611" i="73"/>
  <c r="E6610" i="73"/>
  <c r="A6588" i="73"/>
  <c r="B6589" i="73"/>
  <c r="G6587" i="73"/>
  <c r="H6587" i="73" s="1"/>
  <c r="I6587" i="73"/>
  <c r="F6610" i="73" l="1"/>
  <c r="D6611" i="73"/>
  <c r="G6588" i="73"/>
  <c r="H6588" i="73" s="1"/>
  <c r="I6588" i="73"/>
  <c r="C6612" i="73"/>
  <c r="E6611" i="73"/>
  <c r="A6589" i="73"/>
  <c r="B6590" i="73"/>
  <c r="F6611" i="73" l="1"/>
  <c r="D6612" i="73"/>
  <c r="C6613" i="73"/>
  <c r="E6612" i="73"/>
  <c r="G6589" i="73"/>
  <c r="H6589" i="73" s="1"/>
  <c r="I6589" i="73"/>
  <c r="A6590" i="73"/>
  <c r="B6591" i="73"/>
  <c r="F6612" i="73" l="1"/>
  <c r="D6613" i="73"/>
  <c r="A6591" i="73"/>
  <c r="B6592" i="73"/>
  <c r="G6590" i="73"/>
  <c r="H6590" i="73" s="1"/>
  <c r="I6590" i="73"/>
  <c r="C6614" i="73"/>
  <c r="E6613" i="73"/>
  <c r="F6613" i="73" l="1"/>
  <c r="D6614" i="73"/>
  <c r="C6615" i="73"/>
  <c r="E6614" i="73"/>
  <c r="A6592" i="73"/>
  <c r="B6593" i="73"/>
  <c r="G6591" i="73"/>
  <c r="H6591" i="73" s="1"/>
  <c r="I6591" i="73"/>
  <c r="F6614" i="73" l="1"/>
  <c r="D6615" i="73"/>
  <c r="G6592" i="73"/>
  <c r="H6592" i="73" s="1"/>
  <c r="I6592" i="73"/>
  <c r="C6616" i="73"/>
  <c r="E6615" i="73"/>
  <c r="A6593" i="73"/>
  <c r="B6594" i="73"/>
  <c r="F6615" i="73" l="1"/>
  <c r="D6616" i="73"/>
  <c r="G6593" i="73"/>
  <c r="H6593" i="73" s="1"/>
  <c r="I6593" i="73"/>
  <c r="C6617" i="73"/>
  <c r="E6616" i="73"/>
  <c r="A6594" i="73"/>
  <c r="B6595" i="73"/>
  <c r="F6616" i="73" l="1"/>
  <c r="D6617" i="73"/>
  <c r="C6618" i="73"/>
  <c r="E6617" i="73"/>
  <c r="A6595" i="73"/>
  <c r="B6596" i="73"/>
  <c r="G6594" i="73"/>
  <c r="H6594" i="73" s="1"/>
  <c r="I6594" i="73"/>
  <c r="F6617" i="73" l="1"/>
  <c r="D6618" i="73"/>
  <c r="G6595" i="73"/>
  <c r="H6595" i="73" s="1"/>
  <c r="I6595" i="73"/>
  <c r="C6619" i="73"/>
  <c r="E6618" i="73"/>
  <c r="A6596" i="73"/>
  <c r="B6597" i="73"/>
  <c r="F6618" i="73" l="1"/>
  <c r="D6619" i="73"/>
  <c r="G6596" i="73"/>
  <c r="H6596" i="73" s="1"/>
  <c r="I6596" i="73"/>
  <c r="C6620" i="73"/>
  <c r="E6619" i="73"/>
  <c r="A6597" i="73"/>
  <c r="B6598" i="73"/>
  <c r="F6619" i="73" l="1"/>
  <c r="D6620" i="73"/>
  <c r="G6597" i="73"/>
  <c r="H6597" i="73" s="1"/>
  <c r="I6597" i="73"/>
  <c r="C6621" i="73"/>
  <c r="E6620" i="73"/>
  <c r="A6598" i="73"/>
  <c r="B6599" i="73"/>
  <c r="F6620" i="73" l="1"/>
  <c r="D6621" i="73"/>
  <c r="G6598" i="73"/>
  <c r="H6598" i="73" s="1"/>
  <c r="I6598" i="73"/>
  <c r="C6622" i="73"/>
  <c r="E6621" i="73"/>
  <c r="A6599" i="73"/>
  <c r="B6600" i="73"/>
  <c r="F6621" i="73" l="1"/>
  <c r="D6622" i="73"/>
  <c r="C6623" i="73"/>
  <c r="E6622" i="73"/>
  <c r="G6599" i="73"/>
  <c r="H6599" i="73" s="1"/>
  <c r="I6599" i="73"/>
  <c r="A6600" i="73"/>
  <c r="B6601" i="73"/>
  <c r="F6622" i="73" l="1"/>
  <c r="D6623" i="73"/>
  <c r="A6601" i="73"/>
  <c r="B6602" i="73"/>
  <c r="G6600" i="73"/>
  <c r="H6600" i="73" s="1"/>
  <c r="I6600" i="73"/>
  <c r="C6624" i="73"/>
  <c r="E6623" i="73"/>
  <c r="F6623" i="73" l="1"/>
  <c r="D6624" i="73"/>
  <c r="C6625" i="73"/>
  <c r="E6624" i="73"/>
  <c r="A6602" i="73"/>
  <c r="B6603" i="73"/>
  <c r="G6601" i="73"/>
  <c r="H6601" i="73" s="1"/>
  <c r="I6601" i="73"/>
  <c r="F6624" i="73" l="1"/>
  <c r="D6625" i="73"/>
  <c r="G6602" i="73"/>
  <c r="H6602" i="73" s="1"/>
  <c r="I6602" i="73"/>
  <c r="C6626" i="73"/>
  <c r="E6625" i="73"/>
  <c r="A6603" i="73"/>
  <c r="B6604" i="73"/>
  <c r="F6625" i="73" l="1"/>
  <c r="D6626" i="73"/>
  <c r="G6603" i="73"/>
  <c r="H6603" i="73" s="1"/>
  <c r="I6603" i="73"/>
  <c r="C6627" i="73"/>
  <c r="E6626" i="73"/>
  <c r="A6604" i="73"/>
  <c r="B6605" i="73"/>
  <c r="F6626" i="73" l="1"/>
  <c r="D6627" i="73"/>
  <c r="G6604" i="73"/>
  <c r="H6604" i="73" s="1"/>
  <c r="I6604" i="73"/>
  <c r="C6628" i="73"/>
  <c r="E6627" i="73"/>
  <c r="A6605" i="73"/>
  <c r="B6606" i="73"/>
  <c r="F6627" i="73" l="1"/>
  <c r="D6628" i="73"/>
  <c r="C6629" i="73"/>
  <c r="E6628" i="73"/>
  <c r="A6606" i="73"/>
  <c r="B6607" i="73"/>
  <c r="G6605" i="73"/>
  <c r="H6605" i="73" s="1"/>
  <c r="I6605" i="73"/>
  <c r="F6628" i="73" l="1"/>
  <c r="D6629" i="73"/>
  <c r="G6606" i="73"/>
  <c r="H6606" i="73" s="1"/>
  <c r="I6606" i="73"/>
  <c r="C6630" i="73"/>
  <c r="E6629" i="73"/>
  <c r="A6607" i="73"/>
  <c r="B6608" i="73"/>
  <c r="F6629" i="73" l="1"/>
  <c r="D6630" i="73"/>
  <c r="G6607" i="73"/>
  <c r="H6607" i="73" s="1"/>
  <c r="I6607" i="73"/>
  <c r="C6631" i="73"/>
  <c r="E6630" i="73"/>
  <c r="A6608" i="73"/>
  <c r="B6609" i="73"/>
  <c r="F6630" i="73" l="1"/>
  <c r="D6631" i="73"/>
  <c r="G6608" i="73"/>
  <c r="H6608" i="73" s="1"/>
  <c r="I6608" i="73"/>
  <c r="C6632" i="73"/>
  <c r="E6631" i="73"/>
  <c r="A6609" i="73"/>
  <c r="B6610" i="73"/>
  <c r="F6631" i="73" l="1"/>
  <c r="D6632" i="73"/>
  <c r="C6633" i="73"/>
  <c r="E6632" i="73"/>
  <c r="A6610" i="73"/>
  <c r="B6611" i="73"/>
  <c r="G6609" i="73"/>
  <c r="H6609" i="73" s="1"/>
  <c r="I6609" i="73"/>
  <c r="F6632" i="73" l="1"/>
  <c r="D6633" i="73"/>
  <c r="G6610" i="73"/>
  <c r="H6610" i="73" s="1"/>
  <c r="I6610" i="73"/>
  <c r="C6634" i="73"/>
  <c r="E6633" i="73"/>
  <c r="A6611" i="73"/>
  <c r="B6612" i="73"/>
  <c r="F6633" i="73" l="1"/>
  <c r="D6634" i="73"/>
  <c r="G6611" i="73"/>
  <c r="H6611" i="73" s="1"/>
  <c r="I6611" i="73"/>
  <c r="C6635" i="73"/>
  <c r="E6634" i="73"/>
  <c r="A6612" i="73"/>
  <c r="B6613" i="73"/>
  <c r="F6634" i="73" l="1"/>
  <c r="D6635" i="73"/>
  <c r="G6612" i="73"/>
  <c r="H6612" i="73" s="1"/>
  <c r="I6612" i="73"/>
  <c r="C6636" i="73"/>
  <c r="E6635" i="73"/>
  <c r="A6613" i="73"/>
  <c r="B6614" i="73"/>
  <c r="F6635" i="73" l="1"/>
  <c r="D6636" i="73"/>
  <c r="G6613" i="73"/>
  <c r="H6613" i="73" s="1"/>
  <c r="I6613" i="73"/>
  <c r="C6637" i="73"/>
  <c r="E6636" i="73"/>
  <c r="A6614" i="73"/>
  <c r="B6615" i="73"/>
  <c r="F6636" i="73" l="1"/>
  <c r="D6637" i="73"/>
  <c r="G6614" i="73"/>
  <c r="H6614" i="73" s="1"/>
  <c r="I6614" i="73"/>
  <c r="C6638" i="73"/>
  <c r="E6637" i="73"/>
  <c r="A6615" i="73"/>
  <c r="B6616" i="73"/>
  <c r="F6637" i="73" l="1"/>
  <c r="D6638" i="73"/>
  <c r="C6639" i="73"/>
  <c r="E6638" i="73"/>
  <c r="A6616" i="73"/>
  <c r="B6617" i="73"/>
  <c r="G6615" i="73"/>
  <c r="H6615" i="73" s="1"/>
  <c r="I6615" i="73"/>
  <c r="F6638" i="73" l="1"/>
  <c r="D6639" i="73"/>
  <c r="G6616" i="73"/>
  <c r="H6616" i="73" s="1"/>
  <c r="I6616" i="73"/>
  <c r="C6640" i="73"/>
  <c r="E6639" i="73"/>
  <c r="A6617" i="73"/>
  <c r="B6618" i="73"/>
  <c r="F6639" i="73" l="1"/>
  <c r="D6640" i="73"/>
  <c r="C6641" i="73"/>
  <c r="E6640" i="73"/>
  <c r="A6618" i="73"/>
  <c r="B6619" i="73"/>
  <c r="G6617" i="73"/>
  <c r="H6617" i="73" s="1"/>
  <c r="I6617" i="73"/>
  <c r="F6640" i="73" l="1"/>
  <c r="D6641" i="73"/>
  <c r="G6618" i="73"/>
  <c r="H6618" i="73" s="1"/>
  <c r="I6618" i="73"/>
  <c r="C6642" i="73"/>
  <c r="E6641" i="73"/>
  <c r="A6619" i="73"/>
  <c r="B6620" i="73"/>
  <c r="F6641" i="73" l="1"/>
  <c r="D6642" i="73"/>
  <c r="G6619" i="73"/>
  <c r="H6619" i="73" s="1"/>
  <c r="I6619" i="73"/>
  <c r="C6643" i="73"/>
  <c r="E6642" i="73"/>
  <c r="A6620" i="73"/>
  <c r="B6621" i="73"/>
  <c r="F6642" i="73" l="1"/>
  <c r="D6643" i="73"/>
  <c r="G6620" i="73"/>
  <c r="H6620" i="73" s="1"/>
  <c r="I6620" i="73"/>
  <c r="C6644" i="73"/>
  <c r="E6643" i="73"/>
  <c r="A6621" i="73"/>
  <c r="B6622" i="73"/>
  <c r="F6643" i="73" l="1"/>
  <c r="D6644" i="73"/>
  <c r="G6621" i="73"/>
  <c r="H6621" i="73" s="1"/>
  <c r="I6621" i="73"/>
  <c r="C6645" i="73"/>
  <c r="E6644" i="73"/>
  <c r="A6622" i="73"/>
  <c r="B6623" i="73"/>
  <c r="F6644" i="73" l="1"/>
  <c r="D6645" i="73"/>
  <c r="C6646" i="73"/>
  <c r="E6645" i="73"/>
  <c r="A6623" i="73"/>
  <c r="B6624" i="73"/>
  <c r="G6622" i="73"/>
  <c r="H6622" i="73" s="1"/>
  <c r="I6622" i="73"/>
  <c r="F6645" i="73" l="1"/>
  <c r="D6646" i="73"/>
  <c r="G6623" i="73"/>
  <c r="H6623" i="73" s="1"/>
  <c r="I6623" i="73"/>
  <c r="C6647" i="73"/>
  <c r="E6646" i="73"/>
  <c r="A6624" i="73"/>
  <c r="B6625" i="73"/>
  <c r="F6646" i="73" l="1"/>
  <c r="D6647" i="73"/>
  <c r="G6624" i="73"/>
  <c r="H6624" i="73" s="1"/>
  <c r="I6624" i="73"/>
  <c r="C6648" i="73"/>
  <c r="E6647" i="73"/>
  <c r="A6625" i="73"/>
  <c r="B6626" i="73"/>
  <c r="F6647" i="73" l="1"/>
  <c r="D6648" i="73"/>
  <c r="G6625" i="73"/>
  <c r="H6625" i="73" s="1"/>
  <c r="I6625" i="73"/>
  <c r="C6649" i="73"/>
  <c r="E6648" i="73"/>
  <c r="A6626" i="73"/>
  <c r="B6627" i="73"/>
  <c r="F6648" i="73" l="1"/>
  <c r="D6649" i="73"/>
  <c r="C6650" i="73"/>
  <c r="E6649" i="73"/>
  <c r="G6626" i="73"/>
  <c r="H6626" i="73" s="1"/>
  <c r="I6626" i="73"/>
  <c r="A6627" i="73"/>
  <c r="B6628" i="73"/>
  <c r="F6649" i="73" l="1"/>
  <c r="D6650" i="73"/>
  <c r="A6628" i="73"/>
  <c r="B6629" i="73"/>
  <c r="G6627" i="73"/>
  <c r="H6627" i="73" s="1"/>
  <c r="I6627" i="73"/>
  <c r="C6651" i="73"/>
  <c r="E6650" i="73"/>
  <c r="F6650" i="73" l="1"/>
  <c r="D6651" i="73"/>
  <c r="C6652" i="73"/>
  <c r="E6651" i="73"/>
  <c r="A6629" i="73"/>
  <c r="B6630" i="73"/>
  <c r="G6628" i="73"/>
  <c r="H6628" i="73" s="1"/>
  <c r="I6628" i="73"/>
  <c r="F6651" i="73" l="1"/>
  <c r="D6652" i="73"/>
  <c r="G6629" i="73"/>
  <c r="H6629" i="73" s="1"/>
  <c r="I6629" i="73"/>
  <c r="C6653" i="73"/>
  <c r="E6652" i="73"/>
  <c r="A6630" i="73"/>
  <c r="B6631" i="73"/>
  <c r="F6652" i="73" l="1"/>
  <c r="D6653" i="73"/>
  <c r="G6630" i="73"/>
  <c r="H6630" i="73" s="1"/>
  <c r="I6630" i="73"/>
  <c r="C6654" i="73"/>
  <c r="E6653" i="73"/>
  <c r="A6631" i="73"/>
  <c r="B6632" i="73"/>
  <c r="F6653" i="73" l="1"/>
  <c r="D6654" i="73"/>
  <c r="A6632" i="73"/>
  <c r="B6633" i="73"/>
  <c r="C6655" i="73"/>
  <c r="E6654" i="73"/>
  <c r="G6631" i="73"/>
  <c r="H6631" i="73" s="1"/>
  <c r="I6631" i="73"/>
  <c r="F6654" i="73" l="1"/>
  <c r="D6655" i="73"/>
  <c r="C6656" i="73"/>
  <c r="E6655" i="73"/>
  <c r="A6633" i="73"/>
  <c r="B6634" i="73"/>
  <c r="G6632" i="73"/>
  <c r="H6632" i="73" s="1"/>
  <c r="I6632" i="73"/>
  <c r="F6655" i="73" l="1"/>
  <c r="D6656" i="73"/>
  <c r="G6633" i="73"/>
  <c r="H6633" i="73" s="1"/>
  <c r="I6633" i="73"/>
  <c r="C6657" i="73"/>
  <c r="E6656" i="73"/>
  <c r="A6634" i="73"/>
  <c r="B6635" i="73"/>
  <c r="F6656" i="73" l="1"/>
  <c r="D6657" i="73"/>
  <c r="G6634" i="73"/>
  <c r="H6634" i="73" s="1"/>
  <c r="I6634" i="73"/>
  <c r="C6658" i="73"/>
  <c r="E6657" i="73"/>
  <c r="A6635" i="73"/>
  <c r="B6636" i="73"/>
  <c r="F6657" i="73" l="1"/>
  <c r="D6658" i="73"/>
  <c r="G6635" i="73"/>
  <c r="H6635" i="73" s="1"/>
  <c r="I6635" i="73"/>
  <c r="C6659" i="73"/>
  <c r="E6658" i="73"/>
  <c r="A6636" i="73"/>
  <c r="B6637" i="73"/>
  <c r="F6658" i="73" l="1"/>
  <c r="D6659" i="73"/>
  <c r="G6636" i="73"/>
  <c r="H6636" i="73" s="1"/>
  <c r="I6636" i="73"/>
  <c r="C6660" i="73"/>
  <c r="E6659" i="73"/>
  <c r="A6637" i="73"/>
  <c r="B6638" i="73"/>
  <c r="F6659" i="73" l="1"/>
  <c r="D6660" i="73"/>
  <c r="C6661" i="73"/>
  <c r="E6660" i="73"/>
  <c r="G6637" i="73"/>
  <c r="H6637" i="73" s="1"/>
  <c r="I6637" i="73"/>
  <c r="A6638" i="73"/>
  <c r="B6639" i="73"/>
  <c r="F6660" i="73" l="1"/>
  <c r="D6661" i="73"/>
  <c r="G6638" i="73"/>
  <c r="H6638" i="73" s="1"/>
  <c r="I6638" i="73"/>
  <c r="C6662" i="73"/>
  <c r="E6661" i="73"/>
  <c r="A6639" i="73"/>
  <c r="B6640" i="73"/>
  <c r="F6661" i="73" l="1"/>
  <c r="D6662" i="73"/>
  <c r="G6639" i="73"/>
  <c r="H6639" i="73" s="1"/>
  <c r="I6639" i="73"/>
  <c r="C6663" i="73"/>
  <c r="E6662" i="73"/>
  <c r="A6640" i="73"/>
  <c r="B6641" i="73"/>
  <c r="F6662" i="73" l="1"/>
  <c r="D6663" i="73"/>
  <c r="G6640" i="73"/>
  <c r="H6640" i="73" s="1"/>
  <c r="I6640" i="73"/>
  <c r="C6664" i="73"/>
  <c r="E6663" i="73"/>
  <c r="A6641" i="73"/>
  <c r="B6642" i="73"/>
  <c r="F6663" i="73" l="1"/>
  <c r="D6664" i="73"/>
  <c r="G6641" i="73"/>
  <c r="H6641" i="73" s="1"/>
  <c r="I6641" i="73"/>
  <c r="C6665" i="73"/>
  <c r="E6664" i="73"/>
  <c r="A6642" i="73"/>
  <c r="B6643" i="73"/>
  <c r="F6664" i="73" l="1"/>
  <c r="D6665" i="73"/>
  <c r="G6642" i="73"/>
  <c r="H6642" i="73" s="1"/>
  <c r="I6642" i="73"/>
  <c r="C6666" i="73"/>
  <c r="E6665" i="73"/>
  <c r="A6643" i="73"/>
  <c r="B6644" i="73"/>
  <c r="F6665" i="73" l="1"/>
  <c r="D6666" i="73"/>
  <c r="C6667" i="73"/>
  <c r="E6666" i="73"/>
  <c r="G6643" i="73"/>
  <c r="H6643" i="73" s="1"/>
  <c r="I6643" i="73"/>
  <c r="A6644" i="73"/>
  <c r="B6645" i="73"/>
  <c r="F6666" i="73" l="1"/>
  <c r="D6667" i="73"/>
  <c r="A6645" i="73"/>
  <c r="B6646" i="73"/>
  <c r="G6644" i="73"/>
  <c r="H6644" i="73" s="1"/>
  <c r="I6644" i="73"/>
  <c r="C6668" i="73"/>
  <c r="E6667" i="73"/>
  <c r="F6667" i="73" l="1"/>
  <c r="D6668" i="73"/>
  <c r="C6669" i="73"/>
  <c r="E6668" i="73"/>
  <c r="A6646" i="73"/>
  <c r="B6647" i="73"/>
  <c r="G6645" i="73"/>
  <c r="H6645" i="73" s="1"/>
  <c r="I6645" i="73"/>
  <c r="F6668" i="73" l="1"/>
  <c r="D6669" i="73"/>
  <c r="G6646" i="73"/>
  <c r="H6646" i="73" s="1"/>
  <c r="I6646" i="73"/>
  <c r="C6670" i="73"/>
  <c r="E6669" i="73"/>
  <c r="A6647" i="73"/>
  <c r="B6648" i="73"/>
  <c r="F6669" i="73" l="1"/>
  <c r="D6670" i="73"/>
  <c r="C6671" i="73"/>
  <c r="E6670" i="73"/>
  <c r="A6648" i="73"/>
  <c r="B6649" i="73"/>
  <c r="G6647" i="73"/>
  <c r="H6647" i="73" s="1"/>
  <c r="I6647" i="73"/>
  <c r="F6670" i="73" l="1"/>
  <c r="D6671" i="73"/>
  <c r="G6648" i="73"/>
  <c r="H6648" i="73" s="1"/>
  <c r="I6648" i="73"/>
  <c r="C6672" i="73"/>
  <c r="E6671" i="73"/>
  <c r="A6649" i="73"/>
  <c r="B6650" i="73"/>
  <c r="F6671" i="73" l="1"/>
  <c r="D6672" i="73"/>
  <c r="G6649" i="73"/>
  <c r="H6649" i="73" s="1"/>
  <c r="I6649" i="73"/>
  <c r="C6673" i="73"/>
  <c r="E6672" i="73"/>
  <c r="A6650" i="73"/>
  <c r="B6651" i="73"/>
  <c r="F6672" i="73" l="1"/>
  <c r="D6673" i="73"/>
  <c r="G6650" i="73"/>
  <c r="H6650" i="73" s="1"/>
  <c r="I6650" i="73"/>
  <c r="C6674" i="73"/>
  <c r="E6673" i="73"/>
  <c r="A6651" i="73"/>
  <c r="B6652" i="73"/>
  <c r="F6673" i="73" l="1"/>
  <c r="D6674" i="73"/>
  <c r="G6651" i="73"/>
  <c r="H6651" i="73" s="1"/>
  <c r="I6651" i="73"/>
  <c r="C6675" i="73"/>
  <c r="E6674" i="73"/>
  <c r="A6652" i="73"/>
  <c r="B6653" i="73"/>
  <c r="F6674" i="73" l="1"/>
  <c r="D6675" i="73"/>
  <c r="C6676" i="73"/>
  <c r="E6675" i="73"/>
  <c r="A6653" i="73"/>
  <c r="B6654" i="73"/>
  <c r="G6652" i="73"/>
  <c r="H6652" i="73" s="1"/>
  <c r="I6652" i="73"/>
  <c r="F6675" i="73" l="1"/>
  <c r="D6676" i="73"/>
  <c r="G6653" i="73"/>
  <c r="H6653" i="73" s="1"/>
  <c r="I6653" i="73"/>
  <c r="C6677" i="73"/>
  <c r="E6676" i="73"/>
  <c r="A6654" i="73"/>
  <c r="B6655" i="73"/>
  <c r="F6676" i="73" l="1"/>
  <c r="D6677" i="73"/>
  <c r="G6654" i="73"/>
  <c r="H6654" i="73" s="1"/>
  <c r="I6654" i="73"/>
  <c r="C6678" i="73"/>
  <c r="E6677" i="73"/>
  <c r="A6655" i="73"/>
  <c r="B6656" i="73"/>
  <c r="F6677" i="73" l="1"/>
  <c r="D6678" i="73"/>
  <c r="C6679" i="73"/>
  <c r="E6678" i="73"/>
  <c r="G6655" i="73"/>
  <c r="H6655" i="73" s="1"/>
  <c r="I6655" i="73"/>
  <c r="A6656" i="73"/>
  <c r="B6657" i="73"/>
  <c r="D6679" i="73" l="1"/>
  <c r="F6678" i="73"/>
  <c r="G6656" i="73"/>
  <c r="H6656" i="73" s="1"/>
  <c r="I6656" i="73"/>
  <c r="C6680" i="73"/>
  <c r="E6679" i="73"/>
  <c r="A6657" i="73"/>
  <c r="B6658" i="73"/>
  <c r="F6679" i="73" l="1"/>
  <c r="D6680" i="73"/>
  <c r="G6657" i="73"/>
  <c r="H6657" i="73" s="1"/>
  <c r="I6657" i="73"/>
  <c r="C6681" i="73"/>
  <c r="E6680" i="73"/>
  <c r="A6658" i="73"/>
  <c r="B6659" i="73"/>
  <c r="F6680" i="73" l="1"/>
  <c r="D6681" i="73"/>
  <c r="G6658" i="73"/>
  <c r="H6658" i="73" s="1"/>
  <c r="I6658" i="73"/>
  <c r="C6682" i="73"/>
  <c r="E6681" i="73"/>
  <c r="A6659" i="73"/>
  <c r="B6660" i="73"/>
  <c r="F6681" i="73" l="1"/>
  <c r="D6682" i="73"/>
  <c r="C6683" i="73"/>
  <c r="E6682" i="73"/>
  <c r="G6659" i="73"/>
  <c r="H6659" i="73" s="1"/>
  <c r="I6659" i="73"/>
  <c r="A6660" i="73"/>
  <c r="B6661" i="73"/>
  <c r="F6682" i="73" l="1"/>
  <c r="D6683" i="73"/>
  <c r="G6660" i="73"/>
  <c r="H6660" i="73" s="1"/>
  <c r="I6660" i="73"/>
  <c r="C6684" i="73"/>
  <c r="E6683" i="73"/>
  <c r="A6661" i="73"/>
  <c r="B6662" i="73"/>
  <c r="F6683" i="73" l="1"/>
  <c r="D6684" i="73"/>
  <c r="G6661" i="73"/>
  <c r="H6661" i="73" s="1"/>
  <c r="I6661" i="73"/>
  <c r="C6685" i="73"/>
  <c r="E6684" i="73"/>
  <c r="A6662" i="73"/>
  <c r="B6663" i="73"/>
  <c r="F6684" i="73" l="1"/>
  <c r="D6685" i="73"/>
  <c r="G6662" i="73"/>
  <c r="H6662" i="73" s="1"/>
  <c r="I6662" i="73"/>
  <c r="C6686" i="73"/>
  <c r="E6685" i="73"/>
  <c r="A6663" i="73"/>
  <c r="B6664" i="73"/>
  <c r="F6685" i="73" l="1"/>
  <c r="D6686" i="73"/>
  <c r="G6663" i="73"/>
  <c r="H6663" i="73" s="1"/>
  <c r="I6663" i="73"/>
  <c r="C6687" i="73"/>
  <c r="E6686" i="73"/>
  <c r="A6664" i="73"/>
  <c r="B6665" i="73"/>
  <c r="F6686" i="73" l="1"/>
  <c r="D6687" i="73"/>
  <c r="G6664" i="73"/>
  <c r="H6664" i="73" s="1"/>
  <c r="I6664" i="73"/>
  <c r="C6688" i="73"/>
  <c r="E6687" i="73"/>
  <c r="A6665" i="73"/>
  <c r="B6666" i="73"/>
  <c r="F6687" i="73" l="1"/>
  <c r="D6688" i="73"/>
  <c r="G6665" i="73"/>
  <c r="H6665" i="73" s="1"/>
  <c r="I6665" i="73"/>
  <c r="C6689" i="73"/>
  <c r="E6688" i="73"/>
  <c r="A6666" i="73"/>
  <c r="B6667" i="73"/>
  <c r="F6688" i="73" l="1"/>
  <c r="D6689" i="73"/>
  <c r="C6690" i="73"/>
  <c r="E6689" i="73"/>
  <c r="G6666" i="73"/>
  <c r="H6666" i="73" s="1"/>
  <c r="I6666" i="73"/>
  <c r="A6667" i="73"/>
  <c r="B6668" i="73"/>
  <c r="F6689" i="73" l="1"/>
  <c r="D6690" i="73"/>
  <c r="A6668" i="73"/>
  <c r="B6669" i="73"/>
  <c r="G6667" i="73"/>
  <c r="H6667" i="73" s="1"/>
  <c r="I6667" i="73"/>
  <c r="C6691" i="73"/>
  <c r="E6690" i="73"/>
  <c r="F6690" i="73" l="1"/>
  <c r="D6691" i="73"/>
  <c r="C6692" i="73"/>
  <c r="E6691" i="73"/>
  <c r="A6669" i="73"/>
  <c r="B6670" i="73"/>
  <c r="G6668" i="73"/>
  <c r="H6668" i="73" s="1"/>
  <c r="I6668" i="73"/>
  <c r="F6691" i="73" l="1"/>
  <c r="D6692" i="73"/>
  <c r="G6669" i="73"/>
  <c r="H6669" i="73" s="1"/>
  <c r="I6669" i="73"/>
  <c r="C6693" i="73"/>
  <c r="E6692" i="73"/>
  <c r="A6670" i="73"/>
  <c r="B6671" i="73"/>
  <c r="F6692" i="73" l="1"/>
  <c r="D6693" i="73"/>
  <c r="G6670" i="73"/>
  <c r="H6670" i="73" s="1"/>
  <c r="I6670" i="73"/>
  <c r="C6694" i="73"/>
  <c r="E6693" i="73"/>
  <c r="A6671" i="73"/>
  <c r="B6672" i="73"/>
  <c r="F6693" i="73" l="1"/>
  <c r="D6694" i="73"/>
  <c r="C6695" i="73"/>
  <c r="E6694" i="73"/>
  <c r="G6671" i="73"/>
  <c r="H6671" i="73" s="1"/>
  <c r="I6671" i="73"/>
  <c r="A6672" i="73"/>
  <c r="B6673" i="73"/>
  <c r="F6694" i="73" l="1"/>
  <c r="D6695" i="73"/>
  <c r="A6673" i="73"/>
  <c r="B6674" i="73"/>
  <c r="G6672" i="73"/>
  <c r="H6672" i="73" s="1"/>
  <c r="I6672" i="73"/>
  <c r="C6696" i="73"/>
  <c r="E6695" i="73"/>
  <c r="F6695" i="73" l="1"/>
  <c r="D6696" i="73"/>
  <c r="C6697" i="73"/>
  <c r="E6696" i="73"/>
  <c r="A6674" i="73"/>
  <c r="B6675" i="73"/>
  <c r="G6673" i="73"/>
  <c r="H6673" i="73" s="1"/>
  <c r="I6673" i="73"/>
  <c r="F6696" i="73" l="1"/>
  <c r="D6697" i="73"/>
  <c r="G6674" i="73"/>
  <c r="H6674" i="73" s="1"/>
  <c r="I6674" i="73"/>
  <c r="C6698" i="73"/>
  <c r="E6697" i="73"/>
  <c r="A6675" i="73"/>
  <c r="B6676" i="73"/>
  <c r="F6697" i="73" l="1"/>
  <c r="D6698" i="73"/>
  <c r="G6675" i="73"/>
  <c r="H6675" i="73" s="1"/>
  <c r="I6675" i="73"/>
  <c r="C6699" i="73"/>
  <c r="E6698" i="73"/>
  <c r="A6676" i="73"/>
  <c r="B6677" i="73"/>
  <c r="F6698" i="73" l="1"/>
  <c r="D6699" i="73"/>
  <c r="C6700" i="73"/>
  <c r="E6699" i="73"/>
  <c r="G6676" i="73"/>
  <c r="H6676" i="73" s="1"/>
  <c r="I6676" i="73"/>
  <c r="A6677" i="73"/>
  <c r="B6678" i="73"/>
  <c r="F6699" i="73" l="1"/>
  <c r="D6700" i="73"/>
  <c r="A6678" i="73"/>
  <c r="B6679" i="73"/>
  <c r="G6677" i="73"/>
  <c r="H6677" i="73" s="1"/>
  <c r="I6677" i="73"/>
  <c r="C6701" i="73"/>
  <c r="E6700" i="73"/>
  <c r="F6700" i="73" l="1"/>
  <c r="D6701" i="73"/>
  <c r="C6702" i="73"/>
  <c r="E6701" i="73"/>
  <c r="A6679" i="73"/>
  <c r="B6680" i="73"/>
  <c r="G6678" i="73"/>
  <c r="H6678" i="73" s="1"/>
  <c r="I6678" i="73"/>
  <c r="F6701" i="73" l="1"/>
  <c r="D6702" i="73"/>
  <c r="G6679" i="73"/>
  <c r="H6679" i="73" s="1"/>
  <c r="I6679" i="73"/>
  <c r="C6703" i="73"/>
  <c r="E6702" i="73"/>
  <c r="A6680" i="73"/>
  <c r="B6681" i="73"/>
  <c r="F6702" i="73" l="1"/>
  <c r="D6703" i="73"/>
  <c r="G6680" i="73"/>
  <c r="H6680" i="73" s="1"/>
  <c r="I6680" i="73"/>
  <c r="C6704" i="73"/>
  <c r="E6703" i="73"/>
  <c r="A6681" i="73"/>
  <c r="B6682" i="73"/>
  <c r="F6703" i="73" l="1"/>
  <c r="D6704" i="73"/>
  <c r="C6705" i="73"/>
  <c r="E6704" i="73"/>
  <c r="G6681" i="73"/>
  <c r="H6681" i="73" s="1"/>
  <c r="I6681" i="73"/>
  <c r="A6682" i="73"/>
  <c r="B6683" i="73"/>
  <c r="F6704" i="73" l="1"/>
  <c r="D6705" i="73"/>
  <c r="A6683" i="73"/>
  <c r="B6684" i="73"/>
  <c r="G6682" i="73"/>
  <c r="H6682" i="73" s="1"/>
  <c r="I6682" i="73"/>
  <c r="C6706" i="73"/>
  <c r="E6705" i="73"/>
  <c r="F6705" i="73" l="1"/>
  <c r="D6706" i="73"/>
  <c r="C6707" i="73"/>
  <c r="E6706" i="73"/>
  <c r="A6684" i="73"/>
  <c r="B6685" i="73"/>
  <c r="G6683" i="73"/>
  <c r="H6683" i="73" s="1"/>
  <c r="I6683" i="73"/>
  <c r="F6706" i="73" l="1"/>
  <c r="D6707" i="73"/>
  <c r="G6684" i="73"/>
  <c r="H6684" i="73" s="1"/>
  <c r="I6684" i="73"/>
  <c r="C6708" i="73"/>
  <c r="E6707" i="73"/>
  <c r="A6685" i="73"/>
  <c r="B6686" i="73"/>
  <c r="F6707" i="73" l="1"/>
  <c r="D6708" i="73"/>
  <c r="C6709" i="73"/>
  <c r="E6708" i="73"/>
  <c r="G6685" i="73"/>
  <c r="H6685" i="73" s="1"/>
  <c r="I6685" i="73"/>
  <c r="A6686" i="73"/>
  <c r="B6687" i="73"/>
  <c r="F6708" i="73" l="1"/>
  <c r="D6709" i="73"/>
  <c r="A6687" i="73"/>
  <c r="B6688" i="73"/>
  <c r="G6686" i="73"/>
  <c r="H6686" i="73" s="1"/>
  <c r="I6686" i="73"/>
  <c r="C6710" i="73"/>
  <c r="E6709" i="73"/>
  <c r="F6709" i="73" l="1"/>
  <c r="D6710" i="73"/>
  <c r="A6688" i="73"/>
  <c r="B6689" i="73"/>
  <c r="C6711" i="73"/>
  <c r="E6710" i="73"/>
  <c r="G6687" i="73"/>
  <c r="H6687" i="73" s="1"/>
  <c r="I6687" i="73"/>
  <c r="F6710" i="73" l="1"/>
  <c r="D6711" i="73"/>
  <c r="C6712" i="73"/>
  <c r="E6711" i="73"/>
  <c r="A6689" i="73"/>
  <c r="B6690" i="73"/>
  <c r="G6688" i="73"/>
  <c r="H6688" i="73" s="1"/>
  <c r="I6688" i="73"/>
  <c r="F6711" i="73" l="1"/>
  <c r="D6712" i="73"/>
  <c r="G6689" i="73"/>
  <c r="H6689" i="73" s="1"/>
  <c r="I6689" i="73"/>
  <c r="C6713" i="73"/>
  <c r="E6712" i="73"/>
  <c r="A6690" i="73"/>
  <c r="B6691" i="73"/>
  <c r="F6712" i="73" l="1"/>
  <c r="D6713" i="73"/>
  <c r="G6690" i="73"/>
  <c r="H6690" i="73" s="1"/>
  <c r="I6690" i="73"/>
  <c r="C6714" i="73"/>
  <c r="E6713" i="73"/>
  <c r="A6691" i="73"/>
  <c r="B6692" i="73"/>
  <c r="F6713" i="73" l="1"/>
  <c r="D6714" i="73"/>
  <c r="C6715" i="73"/>
  <c r="E6714" i="73"/>
  <c r="A6692" i="73"/>
  <c r="B6693" i="73"/>
  <c r="G6691" i="73"/>
  <c r="H6691" i="73" s="1"/>
  <c r="I6691" i="73"/>
  <c r="F6714" i="73" l="1"/>
  <c r="D6715" i="73"/>
  <c r="G6692" i="73"/>
  <c r="H6692" i="73" s="1"/>
  <c r="I6692" i="73"/>
  <c r="C6716" i="73"/>
  <c r="E6715" i="73"/>
  <c r="A6693" i="73"/>
  <c r="B6694" i="73"/>
  <c r="F6715" i="73" l="1"/>
  <c r="D6716" i="73"/>
  <c r="G6693" i="73"/>
  <c r="H6693" i="73" s="1"/>
  <c r="I6693" i="73"/>
  <c r="C6717" i="73"/>
  <c r="E6716" i="73"/>
  <c r="A6694" i="73"/>
  <c r="B6695" i="73"/>
  <c r="F6716" i="73" l="1"/>
  <c r="D6717" i="73"/>
  <c r="G6694" i="73"/>
  <c r="H6694" i="73" s="1"/>
  <c r="I6694" i="73"/>
  <c r="C6718" i="73"/>
  <c r="E6717" i="73"/>
  <c r="A6695" i="73"/>
  <c r="B6696" i="73"/>
  <c r="F6717" i="73" l="1"/>
  <c r="D6718" i="73"/>
  <c r="G6695" i="73"/>
  <c r="H6695" i="73" s="1"/>
  <c r="I6695" i="73"/>
  <c r="C6719" i="73"/>
  <c r="E6718" i="73"/>
  <c r="A6696" i="73"/>
  <c r="B6697" i="73"/>
  <c r="F6718" i="73" l="1"/>
  <c r="D6719" i="73"/>
  <c r="G6696" i="73"/>
  <c r="H6696" i="73" s="1"/>
  <c r="I6696" i="73"/>
  <c r="C6720" i="73"/>
  <c r="E6719" i="73"/>
  <c r="A6697" i="73"/>
  <c r="B6698" i="73"/>
  <c r="F6719" i="73" l="1"/>
  <c r="D6720" i="73"/>
  <c r="G6697" i="73"/>
  <c r="H6697" i="73" s="1"/>
  <c r="I6697" i="73"/>
  <c r="C6721" i="73"/>
  <c r="E6720" i="73"/>
  <c r="A6698" i="73"/>
  <c r="B6699" i="73"/>
  <c r="F6720" i="73" l="1"/>
  <c r="D6721" i="73"/>
  <c r="G6698" i="73"/>
  <c r="H6698" i="73" s="1"/>
  <c r="I6698" i="73"/>
  <c r="C6722" i="73"/>
  <c r="E6721" i="73"/>
  <c r="A6699" i="73"/>
  <c r="B6700" i="73"/>
  <c r="F6721" i="73" l="1"/>
  <c r="D6722" i="73"/>
  <c r="G6699" i="73"/>
  <c r="H6699" i="73" s="1"/>
  <c r="I6699" i="73"/>
  <c r="C6723" i="73"/>
  <c r="E6722" i="73"/>
  <c r="A6700" i="73"/>
  <c r="B6701" i="73"/>
  <c r="F6722" i="73" l="1"/>
  <c r="D6723" i="73"/>
  <c r="G6700" i="73"/>
  <c r="H6700" i="73" s="1"/>
  <c r="I6700" i="73"/>
  <c r="C6724" i="73"/>
  <c r="E6723" i="73"/>
  <c r="A6701" i="73"/>
  <c r="B6702" i="73"/>
  <c r="F6723" i="73" l="1"/>
  <c r="D6724" i="73"/>
  <c r="C6725" i="73"/>
  <c r="E6724" i="73"/>
  <c r="A6702" i="73"/>
  <c r="B6703" i="73"/>
  <c r="G6701" i="73"/>
  <c r="H6701" i="73" s="1"/>
  <c r="I6701" i="73"/>
  <c r="F6724" i="73" l="1"/>
  <c r="D6725" i="73"/>
  <c r="G6702" i="73"/>
  <c r="H6702" i="73" s="1"/>
  <c r="I6702" i="73"/>
  <c r="C6726" i="73"/>
  <c r="E6725" i="73"/>
  <c r="A6703" i="73"/>
  <c r="B6704" i="73"/>
  <c r="F6725" i="73" l="1"/>
  <c r="D6726" i="73"/>
  <c r="G6703" i="73"/>
  <c r="H6703" i="73" s="1"/>
  <c r="I6703" i="73"/>
  <c r="C6727" i="73"/>
  <c r="E6726" i="73"/>
  <c r="A6704" i="73"/>
  <c r="B6705" i="73"/>
  <c r="F6726" i="73" l="1"/>
  <c r="D6727" i="73"/>
  <c r="C6728" i="73"/>
  <c r="E6727" i="73"/>
  <c r="G6704" i="73"/>
  <c r="H6704" i="73" s="1"/>
  <c r="I6704" i="73"/>
  <c r="A6705" i="73"/>
  <c r="B6706" i="73"/>
  <c r="F6727" i="73" l="1"/>
  <c r="D6728" i="73"/>
  <c r="A6706" i="73"/>
  <c r="B6707" i="73"/>
  <c r="G6705" i="73"/>
  <c r="H6705" i="73" s="1"/>
  <c r="I6705" i="73"/>
  <c r="C6729" i="73"/>
  <c r="E6728" i="73"/>
  <c r="F6728" i="73" l="1"/>
  <c r="D6729" i="73"/>
  <c r="C6730" i="73"/>
  <c r="E6729" i="73"/>
  <c r="A6707" i="73"/>
  <c r="B6708" i="73"/>
  <c r="G6706" i="73"/>
  <c r="H6706" i="73" s="1"/>
  <c r="I6706" i="73"/>
  <c r="F6729" i="73" l="1"/>
  <c r="D6730" i="73"/>
  <c r="G6707" i="73"/>
  <c r="H6707" i="73" s="1"/>
  <c r="I6707" i="73"/>
  <c r="C6731" i="73"/>
  <c r="E6730" i="73"/>
  <c r="A6708" i="73"/>
  <c r="B6709" i="73"/>
  <c r="F6730" i="73" l="1"/>
  <c r="D6731" i="73"/>
  <c r="C6732" i="73"/>
  <c r="E6731" i="73"/>
  <c r="G6708" i="73"/>
  <c r="H6708" i="73" s="1"/>
  <c r="I6708" i="73"/>
  <c r="A6709" i="73"/>
  <c r="B6710" i="73"/>
  <c r="F6731" i="73" l="1"/>
  <c r="D6732" i="73"/>
  <c r="G6709" i="73"/>
  <c r="H6709" i="73" s="1"/>
  <c r="I6709" i="73"/>
  <c r="C6733" i="73"/>
  <c r="E6732" i="73"/>
  <c r="A6710" i="73"/>
  <c r="B6711" i="73"/>
  <c r="F6732" i="73" l="1"/>
  <c r="D6733" i="73"/>
  <c r="G6710" i="73"/>
  <c r="H6710" i="73" s="1"/>
  <c r="I6710" i="73"/>
  <c r="C6734" i="73"/>
  <c r="E6733" i="73"/>
  <c r="A6711" i="73"/>
  <c r="B6712" i="73"/>
  <c r="F6733" i="73" l="1"/>
  <c r="D6734" i="73"/>
  <c r="G6711" i="73"/>
  <c r="H6711" i="73" s="1"/>
  <c r="I6711" i="73"/>
  <c r="C6735" i="73"/>
  <c r="E6734" i="73"/>
  <c r="A6712" i="73"/>
  <c r="B6713" i="73"/>
  <c r="F6734" i="73" l="1"/>
  <c r="D6735" i="73"/>
  <c r="G6712" i="73"/>
  <c r="H6712" i="73" s="1"/>
  <c r="I6712" i="73"/>
  <c r="C6736" i="73"/>
  <c r="E6735" i="73"/>
  <c r="A6713" i="73"/>
  <c r="B6714" i="73"/>
  <c r="F6735" i="73" l="1"/>
  <c r="D6736" i="73"/>
  <c r="G6713" i="73"/>
  <c r="H6713" i="73" s="1"/>
  <c r="I6713" i="73"/>
  <c r="C6737" i="73"/>
  <c r="E6736" i="73"/>
  <c r="A6714" i="73"/>
  <c r="B6715" i="73"/>
  <c r="F6736" i="73" l="1"/>
  <c r="D6737" i="73"/>
  <c r="G6714" i="73"/>
  <c r="H6714" i="73" s="1"/>
  <c r="I6714" i="73"/>
  <c r="C6738" i="73"/>
  <c r="E6737" i="73"/>
  <c r="A6715" i="73"/>
  <c r="B6716" i="73"/>
  <c r="F6737" i="73" l="1"/>
  <c r="D6738" i="73"/>
  <c r="A6716" i="73"/>
  <c r="B6717" i="73"/>
  <c r="C6739" i="73"/>
  <c r="E6738" i="73"/>
  <c r="G6715" i="73"/>
  <c r="H6715" i="73" s="1"/>
  <c r="I6715" i="73"/>
  <c r="F6738" i="73" l="1"/>
  <c r="D6739" i="73"/>
  <c r="C6740" i="73"/>
  <c r="E6739" i="73"/>
  <c r="A6717" i="73"/>
  <c r="B6718" i="73"/>
  <c r="G6716" i="73"/>
  <c r="H6716" i="73" s="1"/>
  <c r="I6716" i="73"/>
  <c r="F6739" i="73" l="1"/>
  <c r="D6740" i="73"/>
  <c r="G6717" i="73"/>
  <c r="H6717" i="73" s="1"/>
  <c r="I6717" i="73"/>
  <c r="C6741" i="73"/>
  <c r="E6740" i="73"/>
  <c r="A6718" i="73"/>
  <c r="B6719" i="73"/>
  <c r="F6740" i="73" l="1"/>
  <c r="D6741" i="73"/>
  <c r="C6742" i="73"/>
  <c r="E6741" i="73"/>
  <c r="G6718" i="73"/>
  <c r="H6718" i="73" s="1"/>
  <c r="I6718" i="73"/>
  <c r="A6719" i="73"/>
  <c r="B6720" i="73"/>
  <c r="F6741" i="73" l="1"/>
  <c r="D6742" i="73"/>
  <c r="G6719" i="73"/>
  <c r="H6719" i="73" s="1"/>
  <c r="I6719" i="73"/>
  <c r="C6743" i="73"/>
  <c r="E6742" i="73"/>
  <c r="A6720" i="73"/>
  <c r="B6721" i="73"/>
  <c r="F6742" i="73" l="1"/>
  <c r="D6743" i="73"/>
  <c r="C6744" i="73"/>
  <c r="E6743" i="73"/>
  <c r="G6720" i="73"/>
  <c r="H6720" i="73" s="1"/>
  <c r="I6720" i="73"/>
  <c r="A6721" i="73"/>
  <c r="B6722" i="73"/>
  <c r="F6743" i="73" l="1"/>
  <c r="D6744" i="73"/>
  <c r="A6722" i="73"/>
  <c r="B6723" i="73"/>
  <c r="G6721" i="73"/>
  <c r="H6721" i="73" s="1"/>
  <c r="I6721" i="73"/>
  <c r="C6745" i="73"/>
  <c r="E6744" i="73"/>
  <c r="F6744" i="73" l="1"/>
  <c r="D6745" i="73"/>
  <c r="A6723" i="73"/>
  <c r="B6724" i="73"/>
  <c r="C6746" i="73"/>
  <c r="E6745" i="73"/>
  <c r="G6722" i="73"/>
  <c r="H6722" i="73" s="1"/>
  <c r="I6722" i="73"/>
  <c r="F6745" i="73" l="1"/>
  <c r="D6746" i="73"/>
  <c r="C6747" i="73"/>
  <c r="E6746" i="73"/>
  <c r="A6724" i="73"/>
  <c r="B6725" i="73"/>
  <c r="G6723" i="73"/>
  <c r="H6723" i="73" s="1"/>
  <c r="I6723" i="73"/>
  <c r="F6746" i="73" l="1"/>
  <c r="D6747" i="73"/>
  <c r="G6724" i="73"/>
  <c r="H6724" i="73" s="1"/>
  <c r="I6724" i="73"/>
  <c r="C6748" i="73"/>
  <c r="E6747" i="73"/>
  <c r="A6725" i="73"/>
  <c r="B6726" i="73"/>
  <c r="F6747" i="73" l="1"/>
  <c r="D6748" i="73"/>
  <c r="G6725" i="73"/>
  <c r="H6725" i="73" s="1"/>
  <c r="I6725" i="73"/>
  <c r="C6749" i="73"/>
  <c r="E6748" i="73"/>
  <c r="A6726" i="73"/>
  <c r="B6727" i="73"/>
  <c r="F6748" i="73" l="1"/>
  <c r="D6749" i="73"/>
  <c r="G6726" i="73"/>
  <c r="H6726" i="73" s="1"/>
  <c r="I6726" i="73"/>
  <c r="C6750" i="73"/>
  <c r="E6749" i="73"/>
  <c r="A6727" i="73"/>
  <c r="B6728" i="73"/>
  <c r="F6749" i="73" l="1"/>
  <c r="D6750" i="73"/>
  <c r="G6727" i="73"/>
  <c r="H6727" i="73" s="1"/>
  <c r="I6727" i="73"/>
  <c r="C6751" i="73"/>
  <c r="E6750" i="73"/>
  <c r="A6728" i="73"/>
  <c r="B6729" i="73"/>
  <c r="F6750" i="73" l="1"/>
  <c r="D6751" i="73"/>
  <c r="C6752" i="73"/>
  <c r="E6751" i="73"/>
  <c r="G6728" i="73"/>
  <c r="H6728" i="73" s="1"/>
  <c r="I6728" i="73"/>
  <c r="A6729" i="73"/>
  <c r="B6730" i="73"/>
  <c r="F6751" i="73" l="1"/>
  <c r="D6752" i="73"/>
  <c r="A6730" i="73"/>
  <c r="B6731" i="73"/>
  <c r="G6729" i="73"/>
  <c r="H6729" i="73" s="1"/>
  <c r="I6729" i="73"/>
  <c r="C6753" i="73"/>
  <c r="E6752" i="73"/>
  <c r="F6752" i="73" l="1"/>
  <c r="D6753" i="73"/>
  <c r="C6754" i="73"/>
  <c r="E6753" i="73"/>
  <c r="A6731" i="73"/>
  <c r="B6732" i="73"/>
  <c r="G6730" i="73"/>
  <c r="H6730" i="73" s="1"/>
  <c r="I6730" i="73"/>
  <c r="F6753" i="73" l="1"/>
  <c r="D6754" i="73"/>
  <c r="G6731" i="73"/>
  <c r="H6731" i="73" s="1"/>
  <c r="I6731" i="73"/>
  <c r="C6755" i="73"/>
  <c r="E6754" i="73"/>
  <c r="A6732" i="73"/>
  <c r="B6733" i="73"/>
  <c r="F6754" i="73" l="1"/>
  <c r="D6755" i="73"/>
  <c r="C6756" i="73"/>
  <c r="E6755" i="73"/>
  <c r="A6733" i="73"/>
  <c r="B6734" i="73"/>
  <c r="G6732" i="73"/>
  <c r="H6732" i="73" s="1"/>
  <c r="I6732" i="73"/>
  <c r="F6755" i="73" l="1"/>
  <c r="D6756" i="73"/>
  <c r="G6733" i="73"/>
  <c r="H6733" i="73" s="1"/>
  <c r="I6733" i="73"/>
  <c r="C6757" i="73"/>
  <c r="E6756" i="73"/>
  <c r="A6734" i="73"/>
  <c r="B6735" i="73"/>
  <c r="F6756" i="73" l="1"/>
  <c r="D6757" i="73"/>
  <c r="G6734" i="73"/>
  <c r="H6734" i="73" s="1"/>
  <c r="I6734" i="73"/>
  <c r="C6758" i="73"/>
  <c r="E6757" i="73"/>
  <c r="A6735" i="73"/>
  <c r="B6736" i="73"/>
  <c r="F6757" i="73" l="1"/>
  <c r="D6758" i="73"/>
  <c r="G6735" i="73"/>
  <c r="H6735" i="73" s="1"/>
  <c r="I6735" i="73"/>
  <c r="C6759" i="73"/>
  <c r="E6758" i="73"/>
  <c r="A6736" i="73"/>
  <c r="B6737" i="73"/>
  <c r="F6758" i="73" l="1"/>
  <c r="D6759" i="73"/>
  <c r="C6760" i="73"/>
  <c r="E6759" i="73"/>
  <c r="A6737" i="73"/>
  <c r="B6738" i="73"/>
  <c r="G6736" i="73"/>
  <c r="H6736" i="73" s="1"/>
  <c r="I6736" i="73"/>
  <c r="F6759" i="73" l="1"/>
  <c r="D6760" i="73"/>
  <c r="G6737" i="73"/>
  <c r="H6737" i="73" s="1"/>
  <c r="I6737" i="73"/>
  <c r="C6761" i="73"/>
  <c r="E6760" i="73"/>
  <c r="A6738" i="73"/>
  <c r="B6739" i="73"/>
  <c r="F6760" i="73" l="1"/>
  <c r="D6761" i="73"/>
  <c r="G6738" i="73"/>
  <c r="H6738" i="73" s="1"/>
  <c r="I6738" i="73"/>
  <c r="C6762" i="73"/>
  <c r="E6761" i="73"/>
  <c r="A6739" i="73"/>
  <c r="B6740" i="73"/>
  <c r="F6761" i="73" l="1"/>
  <c r="D6762" i="73"/>
  <c r="G6739" i="73"/>
  <c r="H6739" i="73" s="1"/>
  <c r="I6739" i="73"/>
  <c r="C6763" i="73"/>
  <c r="E6762" i="73"/>
  <c r="A6740" i="73"/>
  <c r="B6741" i="73"/>
  <c r="F6762" i="73" l="1"/>
  <c r="D6763" i="73"/>
  <c r="G6740" i="73"/>
  <c r="H6740" i="73" s="1"/>
  <c r="I6740" i="73"/>
  <c r="C6764" i="73"/>
  <c r="E6763" i="73"/>
  <c r="A6741" i="73"/>
  <c r="B6742" i="73"/>
  <c r="F6763" i="73" l="1"/>
  <c r="D6764" i="73"/>
  <c r="G6741" i="73"/>
  <c r="H6741" i="73" s="1"/>
  <c r="I6741" i="73"/>
  <c r="C6765" i="73"/>
  <c r="E6764" i="73"/>
  <c r="A6742" i="73"/>
  <c r="B6743" i="73"/>
  <c r="F6764" i="73" l="1"/>
  <c r="D6765" i="73"/>
  <c r="G6742" i="73"/>
  <c r="H6742" i="73" s="1"/>
  <c r="I6742" i="73"/>
  <c r="C6766" i="73"/>
  <c r="E6765" i="73"/>
  <c r="A6743" i="73"/>
  <c r="B6744" i="73"/>
  <c r="F6765" i="73" l="1"/>
  <c r="D6766" i="73"/>
  <c r="G6743" i="73"/>
  <c r="H6743" i="73" s="1"/>
  <c r="I6743" i="73"/>
  <c r="C6767" i="73"/>
  <c r="E6766" i="73"/>
  <c r="A6744" i="73"/>
  <c r="B6745" i="73"/>
  <c r="F6766" i="73" l="1"/>
  <c r="D6767" i="73"/>
  <c r="C6768" i="73"/>
  <c r="E6767" i="73"/>
  <c r="A6745" i="73"/>
  <c r="B6746" i="73"/>
  <c r="G6744" i="73"/>
  <c r="H6744" i="73" s="1"/>
  <c r="I6744" i="73"/>
  <c r="F6767" i="73" l="1"/>
  <c r="D6768" i="73"/>
  <c r="G6745" i="73"/>
  <c r="H6745" i="73" s="1"/>
  <c r="I6745" i="73"/>
  <c r="C6769" i="73"/>
  <c r="E6768" i="73"/>
  <c r="A6746" i="73"/>
  <c r="B6747" i="73"/>
  <c r="F6768" i="73" l="1"/>
  <c r="D6769" i="73"/>
  <c r="C6770" i="73"/>
  <c r="E6769" i="73"/>
  <c r="A6747" i="73"/>
  <c r="B6748" i="73"/>
  <c r="G6746" i="73"/>
  <c r="H6746" i="73" s="1"/>
  <c r="I6746" i="73"/>
  <c r="F6769" i="73" l="1"/>
  <c r="D6770" i="73"/>
  <c r="G6747" i="73"/>
  <c r="H6747" i="73" s="1"/>
  <c r="I6747" i="73"/>
  <c r="C6771" i="73"/>
  <c r="E6770" i="73"/>
  <c r="A6748" i="73"/>
  <c r="B6749" i="73"/>
  <c r="F6770" i="73" l="1"/>
  <c r="D6771" i="73"/>
  <c r="G6748" i="73"/>
  <c r="H6748" i="73" s="1"/>
  <c r="I6748" i="73"/>
  <c r="C6772" i="73"/>
  <c r="E6771" i="73"/>
  <c r="A6749" i="73"/>
  <c r="B6750" i="73"/>
  <c r="F6771" i="73" l="1"/>
  <c r="D6772" i="73"/>
  <c r="C6773" i="73"/>
  <c r="E6772" i="73"/>
  <c r="G6749" i="73"/>
  <c r="H6749" i="73" s="1"/>
  <c r="I6749" i="73"/>
  <c r="A6750" i="73"/>
  <c r="B6751" i="73"/>
  <c r="F6772" i="73" l="1"/>
  <c r="D6773" i="73"/>
  <c r="A6751" i="73"/>
  <c r="B6752" i="73"/>
  <c r="G6750" i="73"/>
  <c r="H6750" i="73" s="1"/>
  <c r="I6750" i="73"/>
  <c r="C6774" i="73"/>
  <c r="E6773" i="73"/>
  <c r="F6773" i="73" l="1"/>
  <c r="D6774" i="73"/>
  <c r="C6775" i="73"/>
  <c r="E6774" i="73"/>
  <c r="A6752" i="73"/>
  <c r="B6753" i="73"/>
  <c r="G6751" i="73"/>
  <c r="H6751" i="73" s="1"/>
  <c r="I6751" i="73"/>
  <c r="F6774" i="73" l="1"/>
  <c r="D6775" i="73"/>
  <c r="G6752" i="73"/>
  <c r="H6752" i="73" s="1"/>
  <c r="I6752" i="73"/>
  <c r="C6776" i="73"/>
  <c r="E6775" i="73"/>
  <c r="A6753" i="73"/>
  <c r="B6754" i="73"/>
  <c r="F6775" i="73" l="1"/>
  <c r="D6776" i="73"/>
  <c r="C6777" i="73"/>
  <c r="E6776" i="73"/>
  <c r="G6753" i="73"/>
  <c r="H6753" i="73" s="1"/>
  <c r="I6753" i="73"/>
  <c r="A6754" i="73"/>
  <c r="B6755" i="73"/>
  <c r="F6776" i="73" l="1"/>
  <c r="D6777" i="73"/>
  <c r="A6755" i="73"/>
  <c r="B6756" i="73"/>
  <c r="G6754" i="73"/>
  <c r="H6754" i="73" s="1"/>
  <c r="I6754" i="73"/>
  <c r="C6778" i="73"/>
  <c r="E6777" i="73"/>
  <c r="F6777" i="73" l="1"/>
  <c r="D6778" i="73"/>
  <c r="C6779" i="73"/>
  <c r="E6778" i="73"/>
  <c r="A6756" i="73"/>
  <c r="B6757" i="73"/>
  <c r="G6755" i="73"/>
  <c r="H6755" i="73" s="1"/>
  <c r="I6755" i="73"/>
  <c r="F6778" i="73" l="1"/>
  <c r="D6779" i="73"/>
  <c r="G6756" i="73"/>
  <c r="H6756" i="73" s="1"/>
  <c r="I6756" i="73"/>
  <c r="C6780" i="73"/>
  <c r="E6779" i="73"/>
  <c r="A6757" i="73"/>
  <c r="B6758" i="73"/>
  <c r="F6779" i="73" l="1"/>
  <c r="D6780" i="73"/>
  <c r="G6757" i="73"/>
  <c r="H6757" i="73" s="1"/>
  <c r="I6757" i="73"/>
  <c r="C6781" i="73"/>
  <c r="E6780" i="73"/>
  <c r="A6758" i="73"/>
  <c r="B6759" i="73"/>
  <c r="F6780" i="73" l="1"/>
  <c r="D6781" i="73"/>
  <c r="C6782" i="73"/>
  <c r="E6781" i="73"/>
  <c r="G6758" i="73"/>
  <c r="H6758" i="73" s="1"/>
  <c r="I6758" i="73"/>
  <c r="A6759" i="73"/>
  <c r="B6760" i="73"/>
  <c r="F6781" i="73" l="1"/>
  <c r="D6782" i="73"/>
  <c r="A6760" i="73"/>
  <c r="B6761" i="73"/>
  <c r="G6759" i="73"/>
  <c r="H6759" i="73" s="1"/>
  <c r="I6759" i="73"/>
  <c r="C6783" i="73"/>
  <c r="E6782" i="73"/>
  <c r="F6782" i="73" l="1"/>
  <c r="D6783" i="73"/>
  <c r="C6784" i="73"/>
  <c r="E6783" i="73"/>
  <c r="A6761" i="73"/>
  <c r="B6762" i="73"/>
  <c r="G6760" i="73"/>
  <c r="H6760" i="73" s="1"/>
  <c r="I6760" i="73"/>
  <c r="F6783" i="73" l="1"/>
  <c r="D6784" i="73"/>
  <c r="G6761" i="73"/>
  <c r="H6761" i="73" s="1"/>
  <c r="I6761" i="73"/>
  <c r="C6785" i="73"/>
  <c r="E6784" i="73"/>
  <c r="A6762" i="73"/>
  <c r="B6763" i="73"/>
  <c r="F6784" i="73" l="1"/>
  <c r="D6785" i="73"/>
  <c r="C6786" i="73"/>
  <c r="E6785" i="73"/>
  <c r="G6762" i="73"/>
  <c r="H6762" i="73" s="1"/>
  <c r="I6762" i="73"/>
  <c r="A6763" i="73"/>
  <c r="B6764" i="73"/>
  <c r="F6785" i="73" l="1"/>
  <c r="D6786" i="73"/>
  <c r="A6764" i="73"/>
  <c r="B6765" i="73"/>
  <c r="G6763" i="73"/>
  <c r="H6763" i="73" s="1"/>
  <c r="I6763" i="73"/>
  <c r="C6787" i="73"/>
  <c r="E6786" i="73"/>
  <c r="F6786" i="73" l="1"/>
  <c r="D6787" i="73"/>
  <c r="C6788" i="73"/>
  <c r="E6787" i="73"/>
  <c r="A6765" i="73"/>
  <c r="B6766" i="73"/>
  <c r="G6764" i="73"/>
  <c r="H6764" i="73" s="1"/>
  <c r="I6764" i="73"/>
  <c r="F6787" i="73" l="1"/>
  <c r="D6788" i="73"/>
  <c r="G6765" i="73"/>
  <c r="H6765" i="73" s="1"/>
  <c r="I6765" i="73"/>
  <c r="C6789" i="73"/>
  <c r="E6788" i="73"/>
  <c r="A6766" i="73"/>
  <c r="B6767" i="73"/>
  <c r="F6788" i="73" l="1"/>
  <c r="D6789" i="73"/>
  <c r="G6766" i="73"/>
  <c r="H6766" i="73" s="1"/>
  <c r="I6766" i="73"/>
  <c r="C6790" i="73"/>
  <c r="E6789" i="73"/>
  <c r="A6767" i="73"/>
  <c r="B6768" i="73"/>
  <c r="F6789" i="73" l="1"/>
  <c r="D6790" i="73"/>
  <c r="C6791" i="73"/>
  <c r="E6790" i="73"/>
  <c r="G6767" i="73"/>
  <c r="H6767" i="73" s="1"/>
  <c r="I6767" i="73"/>
  <c r="A6768" i="73"/>
  <c r="B6769" i="73"/>
  <c r="F6790" i="73" l="1"/>
  <c r="D6791" i="73"/>
  <c r="A6769" i="73"/>
  <c r="B6770" i="73"/>
  <c r="G6768" i="73"/>
  <c r="H6768" i="73" s="1"/>
  <c r="I6768" i="73"/>
  <c r="C6792" i="73"/>
  <c r="E6791" i="73"/>
  <c r="F6791" i="73" l="1"/>
  <c r="D6792" i="73"/>
  <c r="C6793" i="73"/>
  <c r="E6792" i="73"/>
  <c r="A6770" i="73"/>
  <c r="B6771" i="73"/>
  <c r="G6769" i="73"/>
  <c r="H6769" i="73" s="1"/>
  <c r="I6769" i="73"/>
  <c r="F6792" i="73" l="1"/>
  <c r="D6793" i="73"/>
  <c r="G6770" i="73"/>
  <c r="H6770" i="73" s="1"/>
  <c r="I6770" i="73"/>
  <c r="C6794" i="73"/>
  <c r="E6793" i="73"/>
  <c r="A6771" i="73"/>
  <c r="B6772" i="73"/>
  <c r="F6793" i="73" l="1"/>
  <c r="D6794" i="73"/>
  <c r="G6771" i="73"/>
  <c r="H6771" i="73" s="1"/>
  <c r="I6771" i="73"/>
  <c r="C6795" i="73"/>
  <c r="E6794" i="73"/>
  <c r="A6772" i="73"/>
  <c r="B6773" i="73"/>
  <c r="F6794" i="73" l="1"/>
  <c r="D6795" i="73"/>
  <c r="G6772" i="73"/>
  <c r="H6772" i="73" s="1"/>
  <c r="I6772" i="73"/>
  <c r="C6796" i="73"/>
  <c r="E6795" i="73"/>
  <c r="A6773" i="73"/>
  <c r="B6774" i="73"/>
  <c r="F6795" i="73" l="1"/>
  <c r="D6796" i="73"/>
  <c r="G6773" i="73"/>
  <c r="H6773" i="73" s="1"/>
  <c r="I6773" i="73"/>
  <c r="C6797" i="73"/>
  <c r="E6796" i="73"/>
  <c r="A6774" i="73"/>
  <c r="B6775" i="73"/>
  <c r="F6796" i="73" l="1"/>
  <c r="D6797" i="73"/>
  <c r="G6774" i="73"/>
  <c r="H6774" i="73" s="1"/>
  <c r="I6774" i="73"/>
  <c r="C6798" i="73"/>
  <c r="E6797" i="73"/>
  <c r="A6775" i="73"/>
  <c r="B6776" i="73"/>
  <c r="F6797" i="73" l="1"/>
  <c r="D6798" i="73"/>
  <c r="C6799" i="73"/>
  <c r="E6798" i="73"/>
  <c r="G6775" i="73"/>
  <c r="H6775" i="73" s="1"/>
  <c r="I6775" i="73"/>
  <c r="A6776" i="73"/>
  <c r="B6777" i="73"/>
  <c r="F6798" i="73" l="1"/>
  <c r="D6799" i="73"/>
  <c r="A6777" i="73"/>
  <c r="B6778" i="73"/>
  <c r="G6776" i="73"/>
  <c r="H6776" i="73" s="1"/>
  <c r="I6776" i="73"/>
  <c r="C6800" i="73"/>
  <c r="E6799" i="73"/>
  <c r="F6799" i="73" l="1"/>
  <c r="D6800" i="73"/>
  <c r="C6801" i="73"/>
  <c r="E6800" i="73"/>
  <c r="A6778" i="73"/>
  <c r="B6779" i="73"/>
  <c r="G6777" i="73"/>
  <c r="H6777" i="73" s="1"/>
  <c r="I6777" i="73"/>
  <c r="F6800" i="73" l="1"/>
  <c r="D6801" i="73"/>
  <c r="G6778" i="73"/>
  <c r="H6778" i="73" s="1"/>
  <c r="I6778" i="73"/>
  <c r="C6802" i="73"/>
  <c r="E6801" i="73"/>
  <c r="A6779" i="73"/>
  <c r="B6780" i="73"/>
  <c r="F6801" i="73" l="1"/>
  <c r="D6802" i="73"/>
  <c r="A6780" i="73"/>
  <c r="B6781" i="73"/>
  <c r="G6779" i="73"/>
  <c r="H6779" i="73" s="1"/>
  <c r="I6779" i="73"/>
  <c r="C6803" i="73"/>
  <c r="E6802" i="73"/>
  <c r="F6802" i="73" l="1"/>
  <c r="D6803" i="73"/>
  <c r="C6804" i="73"/>
  <c r="E6803" i="73"/>
  <c r="A6781" i="73"/>
  <c r="B6782" i="73"/>
  <c r="G6780" i="73"/>
  <c r="H6780" i="73" s="1"/>
  <c r="I6780" i="73"/>
  <c r="F6803" i="73" l="1"/>
  <c r="D6804" i="73"/>
  <c r="G6781" i="73"/>
  <c r="H6781" i="73" s="1"/>
  <c r="I6781" i="73"/>
  <c r="C6805" i="73"/>
  <c r="E6804" i="73"/>
  <c r="A6782" i="73"/>
  <c r="B6783" i="73"/>
  <c r="F6804" i="73" l="1"/>
  <c r="D6805" i="73"/>
  <c r="G6782" i="73"/>
  <c r="H6782" i="73" s="1"/>
  <c r="I6782" i="73"/>
  <c r="C6806" i="73"/>
  <c r="E6805" i="73"/>
  <c r="A6783" i="73"/>
  <c r="B6784" i="73"/>
  <c r="F6805" i="73" l="1"/>
  <c r="D6806" i="73"/>
  <c r="G6783" i="73"/>
  <c r="H6783" i="73" s="1"/>
  <c r="I6783" i="73"/>
  <c r="C6807" i="73"/>
  <c r="E6806" i="73"/>
  <c r="A6784" i="73"/>
  <c r="B6785" i="73"/>
  <c r="F6806" i="73" l="1"/>
  <c r="D6807" i="73"/>
  <c r="C6808" i="73"/>
  <c r="E6807" i="73"/>
  <c r="G6784" i="73"/>
  <c r="H6784" i="73" s="1"/>
  <c r="I6784" i="73"/>
  <c r="A6785" i="73"/>
  <c r="B6786" i="73"/>
  <c r="F6807" i="73" l="1"/>
  <c r="D6808" i="73"/>
  <c r="A6786" i="73"/>
  <c r="B6787" i="73"/>
  <c r="G6785" i="73"/>
  <c r="H6785" i="73" s="1"/>
  <c r="I6785" i="73"/>
  <c r="C6809" i="73"/>
  <c r="E6808" i="73"/>
  <c r="F6808" i="73" l="1"/>
  <c r="D6809" i="73"/>
  <c r="A6787" i="73"/>
  <c r="B6788" i="73"/>
  <c r="C6810" i="73"/>
  <c r="E6809" i="73"/>
  <c r="G6786" i="73"/>
  <c r="H6786" i="73" s="1"/>
  <c r="I6786" i="73"/>
  <c r="F6809" i="73" l="1"/>
  <c r="D6810" i="73"/>
  <c r="C6811" i="73"/>
  <c r="E6810" i="73"/>
  <c r="A6788" i="73"/>
  <c r="B6789" i="73"/>
  <c r="G6787" i="73"/>
  <c r="H6787" i="73" s="1"/>
  <c r="I6787" i="73"/>
  <c r="F6810" i="73" l="1"/>
  <c r="D6811" i="73"/>
  <c r="G6788" i="73"/>
  <c r="H6788" i="73" s="1"/>
  <c r="I6788" i="73"/>
  <c r="C6812" i="73"/>
  <c r="E6811" i="73"/>
  <c r="A6789" i="73"/>
  <c r="B6790" i="73"/>
  <c r="F6811" i="73" l="1"/>
  <c r="D6812" i="73"/>
  <c r="G6789" i="73"/>
  <c r="H6789" i="73" s="1"/>
  <c r="I6789" i="73"/>
  <c r="C6813" i="73"/>
  <c r="E6812" i="73"/>
  <c r="A6790" i="73"/>
  <c r="B6791" i="73"/>
  <c r="F6812" i="73" l="1"/>
  <c r="D6813" i="73"/>
  <c r="C6814" i="73"/>
  <c r="E6813" i="73"/>
  <c r="G6790" i="73"/>
  <c r="H6790" i="73" s="1"/>
  <c r="I6790" i="73"/>
  <c r="A6791" i="73"/>
  <c r="B6792" i="73"/>
  <c r="F6813" i="73" l="1"/>
  <c r="D6814" i="73"/>
  <c r="A6792" i="73"/>
  <c r="B6793" i="73"/>
  <c r="G6791" i="73"/>
  <c r="H6791" i="73" s="1"/>
  <c r="I6791" i="73"/>
  <c r="C6815" i="73"/>
  <c r="E6814" i="73"/>
  <c r="F6814" i="73" l="1"/>
  <c r="D6815" i="73"/>
  <c r="C6816" i="73"/>
  <c r="E6815" i="73"/>
  <c r="A6793" i="73"/>
  <c r="B6794" i="73"/>
  <c r="G6792" i="73"/>
  <c r="H6792" i="73" s="1"/>
  <c r="I6792" i="73"/>
  <c r="F6815" i="73" l="1"/>
  <c r="D6816" i="73"/>
  <c r="G6793" i="73"/>
  <c r="H6793" i="73" s="1"/>
  <c r="I6793" i="73"/>
  <c r="C6817" i="73"/>
  <c r="E6816" i="73"/>
  <c r="A6794" i="73"/>
  <c r="B6795" i="73"/>
  <c r="F6816" i="73" l="1"/>
  <c r="D6817" i="73"/>
  <c r="G6794" i="73"/>
  <c r="H6794" i="73" s="1"/>
  <c r="I6794" i="73"/>
  <c r="C6818" i="73"/>
  <c r="E6817" i="73"/>
  <c r="A6795" i="73"/>
  <c r="B6796" i="73"/>
  <c r="F6817" i="73" l="1"/>
  <c r="D6818" i="73"/>
  <c r="G6795" i="73"/>
  <c r="H6795" i="73" s="1"/>
  <c r="I6795" i="73"/>
  <c r="C6819" i="73"/>
  <c r="E6818" i="73"/>
  <c r="A6796" i="73"/>
  <c r="B6797" i="73"/>
  <c r="F6818" i="73" l="1"/>
  <c r="D6819" i="73"/>
  <c r="G6796" i="73"/>
  <c r="H6796" i="73" s="1"/>
  <c r="I6796" i="73"/>
  <c r="C6820" i="73"/>
  <c r="E6819" i="73"/>
  <c r="A6797" i="73"/>
  <c r="B6798" i="73"/>
  <c r="F6819" i="73" l="1"/>
  <c r="D6820" i="73"/>
  <c r="G6797" i="73"/>
  <c r="H6797" i="73" s="1"/>
  <c r="I6797" i="73"/>
  <c r="C6821" i="73"/>
  <c r="E6820" i="73"/>
  <c r="A6798" i="73"/>
  <c r="B6799" i="73"/>
  <c r="F6820" i="73" l="1"/>
  <c r="D6821" i="73"/>
  <c r="G6798" i="73"/>
  <c r="H6798" i="73" s="1"/>
  <c r="I6798" i="73"/>
  <c r="C6822" i="73"/>
  <c r="E6821" i="73"/>
  <c r="A6799" i="73"/>
  <c r="B6800" i="73"/>
  <c r="F6821" i="73" l="1"/>
  <c r="D6822" i="73"/>
  <c r="G6799" i="73"/>
  <c r="H6799" i="73" s="1"/>
  <c r="I6799" i="73"/>
  <c r="C6823" i="73"/>
  <c r="E6822" i="73"/>
  <c r="A6800" i="73"/>
  <c r="B6801" i="73"/>
  <c r="F6822" i="73" l="1"/>
  <c r="D6823" i="73"/>
  <c r="G6800" i="73"/>
  <c r="H6800" i="73" s="1"/>
  <c r="I6800" i="73"/>
  <c r="C6824" i="73"/>
  <c r="E6823" i="73"/>
  <c r="A6801" i="73"/>
  <c r="B6802" i="73"/>
  <c r="F6823" i="73" l="1"/>
  <c r="D6824" i="73"/>
  <c r="C6825" i="73"/>
  <c r="E6824" i="73"/>
  <c r="A6802" i="73"/>
  <c r="B6803" i="73"/>
  <c r="G6801" i="73"/>
  <c r="H6801" i="73" s="1"/>
  <c r="I6801" i="73"/>
  <c r="F6824" i="73" l="1"/>
  <c r="D6825" i="73"/>
  <c r="G6802" i="73"/>
  <c r="H6802" i="73" s="1"/>
  <c r="I6802" i="73"/>
  <c r="C6826" i="73"/>
  <c r="E6825" i="73"/>
  <c r="A6803" i="73"/>
  <c r="B6804" i="73"/>
  <c r="F6825" i="73" l="1"/>
  <c r="D6826" i="73"/>
  <c r="G6803" i="73"/>
  <c r="H6803" i="73" s="1"/>
  <c r="I6803" i="73"/>
  <c r="C6827" i="73"/>
  <c r="E6826" i="73"/>
  <c r="A6804" i="73"/>
  <c r="B6805" i="73"/>
  <c r="F6826" i="73" l="1"/>
  <c r="D6827" i="73"/>
  <c r="G6804" i="73"/>
  <c r="H6804" i="73" s="1"/>
  <c r="I6804" i="73"/>
  <c r="C6828" i="73"/>
  <c r="E6827" i="73"/>
  <c r="A6805" i="73"/>
  <c r="B6806" i="73"/>
  <c r="F6827" i="73" l="1"/>
  <c r="D6828" i="73"/>
  <c r="G6805" i="73"/>
  <c r="H6805" i="73" s="1"/>
  <c r="I6805" i="73"/>
  <c r="C6829" i="73"/>
  <c r="E6828" i="73"/>
  <c r="A6806" i="73"/>
  <c r="B6807" i="73"/>
  <c r="F6828" i="73" l="1"/>
  <c r="D6829" i="73"/>
  <c r="G6806" i="73"/>
  <c r="H6806" i="73" s="1"/>
  <c r="I6806" i="73"/>
  <c r="C6830" i="73"/>
  <c r="E6829" i="73"/>
  <c r="A6807" i="73"/>
  <c r="B6808" i="73"/>
  <c r="F6829" i="73" l="1"/>
  <c r="D6830" i="73"/>
  <c r="C6831" i="73"/>
  <c r="E6830" i="73"/>
  <c r="A6808" i="73"/>
  <c r="B6809" i="73"/>
  <c r="G6807" i="73"/>
  <c r="H6807" i="73" s="1"/>
  <c r="I6807" i="73"/>
  <c r="F6830" i="73" l="1"/>
  <c r="D6831" i="73"/>
  <c r="G6808" i="73"/>
  <c r="H6808" i="73" s="1"/>
  <c r="I6808" i="73"/>
  <c r="C6832" i="73"/>
  <c r="E6831" i="73"/>
  <c r="A6809" i="73"/>
  <c r="B6810" i="73"/>
  <c r="F6831" i="73" l="1"/>
  <c r="D6832" i="73"/>
  <c r="C6833" i="73"/>
  <c r="E6832" i="73"/>
  <c r="G6809" i="73"/>
  <c r="H6809" i="73" s="1"/>
  <c r="I6809" i="73"/>
  <c r="A6810" i="73"/>
  <c r="B6811" i="73"/>
  <c r="F6832" i="73" l="1"/>
  <c r="D6833" i="73"/>
  <c r="A6811" i="73"/>
  <c r="B6812" i="73"/>
  <c r="G6810" i="73"/>
  <c r="H6810" i="73" s="1"/>
  <c r="I6810" i="73"/>
  <c r="C6834" i="73"/>
  <c r="E6833" i="73"/>
  <c r="F6833" i="73" l="1"/>
  <c r="D6834" i="73"/>
  <c r="A6812" i="73"/>
  <c r="B6813" i="73"/>
  <c r="C6835" i="73"/>
  <c r="E6834" i="73"/>
  <c r="G6811" i="73"/>
  <c r="H6811" i="73" s="1"/>
  <c r="I6811" i="73"/>
  <c r="F6834" i="73" l="1"/>
  <c r="D6835" i="73"/>
  <c r="C6836" i="73"/>
  <c r="E6835" i="73"/>
  <c r="A6813" i="73"/>
  <c r="B6814" i="73"/>
  <c r="G6812" i="73"/>
  <c r="H6812" i="73" s="1"/>
  <c r="I6812" i="73"/>
  <c r="F6835" i="73" l="1"/>
  <c r="D6836" i="73"/>
  <c r="G6813" i="73"/>
  <c r="H6813" i="73" s="1"/>
  <c r="I6813" i="73"/>
  <c r="C6837" i="73"/>
  <c r="E6836" i="73"/>
  <c r="A6814" i="73"/>
  <c r="B6815" i="73"/>
  <c r="F6836" i="73" l="1"/>
  <c r="D6837" i="73"/>
  <c r="G6814" i="73"/>
  <c r="H6814" i="73" s="1"/>
  <c r="I6814" i="73"/>
  <c r="C6838" i="73"/>
  <c r="E6837" i="73"/>
  <c r="A6815" i="73"/>
  <c r="B6816" i="73"/>
  <c r="F6837" i="73" l="1"/>
  <c r="D6838" i="73"/>
  <c r="G6815" i="73"/>
  <c r="H6815" i="73" s="1"/>
  <c r="I6815" i="73"/>
  <c r="C6839" i="73"/>
  <c r="E6838" i="73"/>
  <c r="A6816" i="73"/>
  <c r="B6817" i="73"/>
  <c r="F6838" i="73" l="1"/>
  <c r="D6839" i="73"/>
  <c r="C6840" i="73"/>
  <c r="E6839" i="73"/>
  <c r="A6817" i="73"/>
  <c r="B6818" i="73"/>
  <c r="G6816" i="73"/>
  <c r="H6816" i="73" s="1"/>
  <c r="I6816" i="73"/>
  <c r="F6839" i="73" l="1"/>
  <c r="D6840" i="73"/>
  <c r="G6817" i="73"/>
  <c r="H6817" i="73" s="1"/>
  <c r="I6817" i="73"/>
  <c r="C6841" i="73"/>
  <c r="E6840" i="73"/>
  <c r="A6818" i="73"/>
  <c r="B6819" i="73"/>
  <c r="F6840" i="73" l="1"/>
  <c r="D6841" i="73"/>
  <c r="G6818" i="73"/>
  <c r="H6818" i="73" s="1"/>
  <c r="I6818" i="73"/>
  <c r="C6842" i="73"/>
  <c r="E6841" i="73"/>
  <c r="A6819" i="73"/>
  <c r="B6820" i="73"/>
  <c r="F6841" i="73" l="1"/>
  <c r="D6842" i="73"/>
  <c r="G6819" i="73"/>
  <c r="H6819" i="73" s="1"/>
  <c r="I6819" i="73"/>
  <c r="C6843" i="73"/>
  <c r="E6842" i="73"/>
  <c r="A6820" i="73"/>
  <c r="B6821" i="73"/>
  <c r="F6842" i="73" l="1"/>
  <c r="D6843" i="73"/>
  <c r="C6844" i="73"/>
  <c r="E6843" i="73"/>
  <c r="G6820" i="73"/>
  <c r="H6820" i="73" s="1"/>
  <c r="I6820" i="73"/>
  <c r="A6821" i="73"/>
  <c r="B6822" i="73"/>
  <c r="F6843" i="73" l="1"/>
  <c r="D6844" i="73"/>
  <c r="A6822" i="73"/>
  <c r="B6823" i="73"/>
  <c r="G6821" i="73"/>
  <c r="H6821" i="73" s="1"/>
  <c r="I6821" i="73"/>
  <c r="C6845" i="73"/>
  <c r="E6844" i="73"/>
  <c r="F6844" i="73" l="1"/>
  <c r="D6845" i="73"/>
  <c r="C6846" i="73"/>
  <c r="E6845" i="73"/>
  <c r="A6823" i="73"/>
  <c r="B6824" i="73"/>
  <c r="G6822" i="73"/>
  <c r="H6822" i="73" s="1"/>
  <c r="I6822" i="73"/>
  <c r="F6845" i="73" l="1"/>
  <c r="D6846" i="73"/>
  <c r="G6823" i="73"/>
  <c r="H6823" i="73" s="1"/>
  <c r="I6823" i="73"/>
  <c r="C6847" i="73"/>
  <c r="E6846" i="73"/>
  <c r="A6824" i="73"/>
  <c r="B6825" i="73"/>
  <c r="F6846" i="73" l="1"/>
  <c r="D6847" i="73"/>
  <c r="G6824" i="73"/>
  <c r="H6824" i="73" s="1"/>
  <c r="I6824" i="73"/>
  <c r="C6848" i="73"/>
  <c r="E6847" i="73"/>
  <c r="A6825" i="73"/>
  <c r="B6826" i="73"/>
  <c r="F6847" i="73" l="1"/>
  <c r="D6848" i="73"/>
  <c r="C6849" i="73"/>
  <c r="E6848" i="73"/>
  <c r="G6825" i="73"/>
  <c r="H6825" i="73" s="1"/>
  <c r="I6825" i="73"/>
  <c r="A6826" i="73"/>
  <c r="B6827" i="73"/>
  <c r="F6848" i="73" l="1"/>
  <c r="D6849" i="73"/>
  <c r="A6827" i="73"/>
  <c r="B6828" i="73"/>
  <c r="G6826" i="73"/>
  <c r="H6826" i="73" s="1"/>
  <c r="I6826" i="73"/>
  <c r="C6850" i="73"/>
  <c r="E6849" i="73"/>
  <c r="F6849" i="73" l="1"/>
  <c r="D6850" i="73"/>
  <c r="C6851" i="73"/>
  <c r="E6850" i="73"/>
  <c r="A6828" i="73"/>
  <c r="B6829" i="73"/>
  <c r="G6827" i="73"/>
  <c r="H6827" i="73" s="1"/>
  <c r="I6827" i="73"/>
  <c r="F6850" i="73" l="1"/>
  <c r="D6851" i="73"/>
  <c r="G6828" i="73"/>
  <c r="H6828" i="73" s="1"/>
  <c r="I6828" i="73"/>
  <c r="C6852" i="73"/>
  <c r="E6851" i="73"/>
  <c r="A6829" i="73"/>
  <c r="B6830" i="73"/>
  <c r="F6851" i="73" l="1"/>
  <c r="D6852" i="73"/>
  <c r="C6853" i="73"/>
  <c r="E6852" i="73"/>
  <c r="G6829" i="73"/>
  <c r="H6829" i="73" s="1"/>
  <c r="I6829" i="73"/>
  <c r="A6830" i="73"/>
  <c r="B6831" i="73"/>
  <c r="F6852" i="73" l="1"/>
  <c r="D6853" i="73"/>
  <c r="G6830" i="73"/>
  <c r="H6830" i="73" s="1"/>
  <c r="I6830" i="73"/>
  <c r="C6854" i="73"/>
  <c r="E6853" i="73"/>
  <c r="A6831" i="73"/>
  <c r="B6832" i="73"/>
  <c r="F6853" i="73" l="1"/>
  <c r="D6854" i="73"/>
  <c r="G6831" i="73"/>
  <c r="H6831" i="73" s="1"/>
  <c r="I6831" i="73"/>
  <c r="C6855" i="73"/>
  <c r="E6854" i="73"/>
  <c r="A6832" i="73"/>
  <c r="B6833" i="73"/>
  <c r="F6854" i="73" l="1"/>
  <c r="D6855" i="73"/>
  <c r="G6832" i="73"/>
  <c r="H6832" i="73" s="1"/>
  <c r="I6832" i="73"/>
  <c r="C6856" i="73"/>
  <c r="E6855" i="73"/>
  <c r="A6833" i="73"/>
  <c r="B6834" i="73"/>
  <c r="F6855" i="73" l="1"/>
  <c r="D6856" i="73"/>
  <c r="G6833" i="73"/>
  <c r="H6833" i="73" s="1"/>
  <c r="I6833" i="73"/>
  <c r="C6857" i="73"/>
  <c r="E6856" i="73"/>
  <c r="A6834" i="73"/>
  <c r="B6835" i="73"/>
  <c r="F6856" i="73" l="1"/>
  <c r="D6857" i="73"/>
  <c r="G6834" i="73"/>
  <c r="H6834" i="73" s="1"/>
  <c r="I6834" i="73"/>
  <c r="C6858" i="73"/>
  <c r="E6857" i="73"/>
  <c r="A6835" i="73"/>
  <c r="B6836" i="73"/>
  <c r="F6857" i="73" l="1"/>
  <c r="D6858" i="73"/>
  <c r="C6859" i="73"/>
  <c r="E6858" i="73"/>
  <c r="G6835" i="73"/>
  <c r="H6835" i="73" s="1"/>
  <c r="I6835" i="73"/>
  <c r="A6836" i="73"/>
  <c r="B6837" i="73"/>
  <c r="F6858" i="73" l="1"/>
  <c r="D6859" i="73"/>
  <c r="G6836" i="73"/>
  <c r="H6836" i="73" s="1"/>
  <c r="I6836" i="73"/>
  <c r="C6860" i="73"/>
  <c r="E6859" i="73"/>
  <c r="A6837" i="73"/>
  <c r="B6838" i="73"/>
  <c r="F6859" i="73" l="1"/>
  <c r="D6860" i="73"/>
  <c r="G6837" i="73"/>
  <c r="H6837" i="73" s="1"/>
  <c r="I6837" i="73"/>
  <c r="C6861" i="73"/>
  <c r="E6860" i="73"/>
  <c r="A6838" i="73"/>
  <c r="B6839" i="73"/>
  <c r="F6860" i="73" l="1"/>
  <c r="D6861" i="73"/>
  <c r="C6862" i="73"/>
  <c r="E6861" i="73"/>
  <c r="A6839" i="73"/>
  <c r="B6840" i="73"/>
  <c r="G6838" i="73"/>
  <c r="H6838" i="73" s="1"/>
  <c r="I6838" i="73"/>
  <c r="F6861" i="73" l="1"/>
  <c r="D6862" i="73"/>
  <c r="G6839" i="73"/>
  <c r="H6839" i="73" s="1"/>
  <c r="I6839" i="73"/>
  <c r="C6863" i="73"/>
  <c r="E6862" i="73"/>
  <c r="A6840" i="73"/>
  <c r="B6841" i="73"/>
  <c r="F6862" i="73" l="1"/>
  <c r="D6863" i="73"/>
  <c r="G6840" i="73"/>
  <c r="H6840" i="73" s="1"/>
  <c r="I6840" i="73"/>
  <c r="C6864" i="73"/>
  <c r="E6863" i="73"/>
  <c r="A6841" i="73"/>
  <c r="B6842" i="73"/>
  <c r="F6863" i="73" l="1"/>
  <c r="D6864" i="73"/>
  <c r="C6865" i="73"/>
  <c r="E6864" i="73"/>
  <c r="A6842" i="73"/>
  <c r="B6843" i="73"/>
  <c r="G6841" i="73"/>
  <c r="H6841" i="73" s="1"/>
  <c r="I6841" i="73"/>
  <c r="F6864" i="73" l="1"/>
  <c r="D6865" i="73"/>
  <c r="G6842" i="73"/>
  <c r="H6842" i="73" s="1"/>
  <c r="I6842" i="73"/>
  <c r="C6866" i="73"/>
  <c r="E6865" i="73"/>
  <c r="A6843" i="73"/>
  <c r="B6844" i="73"/>
  <c r="F6865" i="73" l="1"/>
  <c r="D6866" i="73"/>
  <c r="G6843" i="73"/>
  <c r="H6843" i="73" s="1"/>
  <c r="I6843" i="73"/>
  <c r="C6867" i="73"/>
  <c r="E6866" i="73"/>
  <c r="A6844" i="73"/>
  <c r="B6845" i="73"/>
  <c r="F6866" i="73" l="1"/>
  <c r="D6867" i="73"/>
  <c r="C6868" i="73"/>
  <c r="E6867" i="73"/>
  <c r="A6845" i="73"/>
  <c r="B6846" i="73"/>
  <c r="G6844" i="73"/>
  <c r="H6844" i="73" s="1"/>
  <c r="I6844" i="73"/>
  <c r="F6867" i="73" l="1"/>
  <c r="D6868" i="73"/>
  <c r="C6869" i="73"/>
  <c r="E6868" i="73"/>
  <c r="G6845" i="73"/>
  <c r="H6845" i="73" s="1"/>
  <c r="I6845" i="73"/>
  <c r="A6846" i="73"/>
  <c r="B6847" i="73"/>
  <c r="F6868" i="73" l="1"/>
  <c r="D6869" i="73"/>
  <c r="A6847" i="73"/>
  <c r="B6848" i="73"/>
  <c r="G6846" i="73"/>
  <c r="H6846" i="73" s="1"/>
  <c r="I6846" i="73"/>
  <c r="C6870" i="73"/>
  <c r="E6869" i="73"/>
  <c r="F6869" i="73" l="1"/>
  <c r="D6870" i="73"/>
  <c r="C6871" i="73"/>
  <c r="E6870" i="73"/>
  <c r="A6848" i="73"/>
  <c r="B6849" i="73"/>
  <c r="G6847" i="73"/>
  <c r="H6847" i="73" s="1"/>
  <c r="I6847" i="73"/>
  <c r="F6870" i="73" l="1"/>
  <c r="D6871" i="73"/>
  <c r="G6848" i="73"/>
  <c r="H6848" i="73" s="1"/>
  <c r="I6848" i="73"/>
  <c r="C6872" i="73"/>
  <c r="E6871" i="73"/>
  <c r="A6849" i="73"/>
  <c r="B6850" i="73"/>
  <c r="F6871" i="73" l="1"/>
  <c r="D6872" i="73"/>
  <c r="G6849" i="73"/>
  <c r="H6849" i="73" s="1"/>
  <c r="I6849" i="73"/>
  <c r="C6873" i="73"/>
  <c r="E6872" i="73"/>
  <c r="A6850" i="73"/>
  <c r="B6851" i="73"/>
  <c r="F6872" i="73" l="1"/>
  <c r="D6873" i="73"/>
  <c r="G6850" i="73"/>
  <c r="H6850" i="73" s="1"/>
  <c r="I6850" i="73"/>
  <c r="C6874" i="73"/>
  <c r="E6873" i="73"/>
  <c r="A6851" i="73"/>
  <c r="B6852" i="73"/>
  <c r="F6873" i="73" l="1"/>
  <c r="D6874" i="73"/>
  <c r="C6875" i="73"/>
  <c r="E6874" i="73"/>
  <c r="A6852" i="73"/>
  <c r="B6853" i="73"/>
  <c r="G6851" i="73"/>
  <c r="H6851" i="73" s="1"/>
  <c r="I6851" i="73"/>
  <c r="F6874" i="73" l="1"/>
  <c r="D6875" i="73"/>
  <c r="G6852" i="73"/>
  <c r="H6852" i="73" s="1"/>
  <c r="I6852" i="73"/>
  <c r="C6876" i="73"/>
  <c r="E6875" i="73"/>
  <c r="A6853" i="73"/>
  <c r="B6854" i="73"/>
  <c r="F6875" i="73" l="1"/>
  <c r="D6876" i="73"/>
  <c r="C6877" i="73"/>
  <c r="E6876" i="73"/>
  <c r="G6853" i="73"/>
  <c r="H6853" i="73" s="1"/>
  <c r="I6853" i="73"/>
  <c r="A6854" i="73"/>
  <c r="B6855" i="73"/>
  <c r="F6876" i="73" l="1"/>
  <c r="D6877" i="73"/>
  <c r="A6855" i="73"/>
  <c r="B6856" i="73"/>
  <c r="G6854" i="73"/>
  <c r="H6854" i="73" s="1"/>
  <c r="I6854" i="73"/>
  <c r="C6878" i="73"/>
  <c r="E6877" i="73"/>
  <c r="F6877" i="73" l="1"/>
  <c r="D6878" i="73"/>
  <c r="C6879" i="73"/>
  <c r="E6878" i="73"/>
  <c r="A6856" i="73"/>
  <c r="B6857" i="73"/>
  <c r="G6855" i="73"/>
  <c r="H6855" i="73" s="1"/>
  <c r="I6855" i="73"/>
  <c r="F6878" i="73" l="1"/>
  <c r="D6879" i="73"/>
  <c r="G6856" i="73"/>
  <c r="H6856" i="73" s="1"/>
  <c r="I6856" i="73"/>
  <c r="C6880" i="73"/>
  <c r="E6879" i="73"/>
  <c r="A6857" i="73"/>
  <c r="B6858" i="73"/>
  <c r="F6879" i="73" l="1"/>
  <c r="D6880" i="73"/>
  <c r="C6881" i="73"/>
  <c r="E6880" i="73"/>
  <c r="A6858" i="73"/>
  <c r="B6859" i="73"/>
  <c r="G6857" i="73"/>
  <c r="H6857" i="73" s="1"/>
  <c r="I6857" i="73"/>
  <c r="F6880" i="73" l="1"/>
  <c r="D6881" i="73"/>
  <c r="G6858" i="73"/>
  <c r="H6858" i="73" s="1"/>
  <c r="I6858" i="73"/>
  <c r="C6882" i="73"/>
  <c r="E6881" i="73"/>
  <c r="A6859" i="73"/>
  <c r="B6860" i="73"/>
  <c r="F6881" i="73" l="1"/>
  <c r="D6882" i="73"/>
  <c r="G6859" i="73"/>
  <c r="H6859" i="73" s="1"/>
  <c r="I6859" i="73"/>
  <c r="C6883" i="73"/>
  <c r="E6882" i="73"/>
  <c r="A6860" i="73"/>
  <c r="B6861" i="73"/>
  <c r="F6882" i="73" l="1"/>
  <c r="D6883" i="73"/>
  <c r="G6860" i="73"/>
  <c r="H6860" i="73" s="1"/>
  <c r="I6860" i="73"/>
  <c r="C6884" i="73"/>
  <c r="E6883" i="73"/>
  <c r="A6861" i="73"/>
  <c r="B6862" i="73"/>
  <c r="F6883" i="73" l="1"/>
  <c r="D6884" i="73"/>
  <c r="A6862" i="73"/>
  <c r="B6863" i="73"/>
  <c r="C6885" i="73"/>
  <c r="E6884" i="73"/>
  <c r="G6861" i="73"/>
  <c r="H6861" i="73" s="1"/>
  <c r="I6861" i="73"/>
  <c r="F6884" i="73" l="1"/>
  <c r="D6885" i="73"/>
  <c r="C6886" i="73"/>
  <c r="E6885" i="73"/>
  <c r="A6863" i="73"/>
  <c r="B6864" i="73"/>
  <c r="G6862" i="73"/>
  <c r="H6862" i="73" s="1"/>
  <c r="I6862" i="73"/>
  <c r="F6885" i="73" l="1"/>
  <c r="D6886" i="73"/>
  <c r="G6863" i="73"/>
  <c r="H6863" i="73" s="1"/>
  <c r="I6863" i="73"/>
  <c r="C6887" i="73"/>
  <c r="E6886" i="73"/>
  <c r="A6864" i="73"/>
  <c r="B6865" i="73"/>
  <c r="F6886" i="73" l="1"/>
  <c r="D6887" i="73"/>
  <c r="G6864" i="73"/>
  <c r="H6864" i="73" s="1"/>
  <c r="I6864" i="73"/>
  <c r="C6888" i="73"/>
  <c r="E6887" i="73"/>
  <c r="A6865" i="73"/>
  <c r="B6866" i="73"/>
  <c r="F6887" i="73" l="1"/>
  <c r="D6888" i="73"/>
  <c r="G6865" i="73"/>
  <c r="H6865" i="73" s="1"/>
  <c r="I6865" i="73"/>
  <c r="C6889" i="73"/>
  <c r="E6888" i="73"/>
  <c r="A6866" i="73"/>
  <c r="B6867" i="73"/>
  <c r="F6888" i="73" l="1"/>
  <c r="D6889" i="73"/>
  <c r="C6890" i="73"/>
  <c r="E6889" i="73"/>
  <c r="G6866" i="73"/>
  <c r="H6866" i="73" s="1"/>
  <c r="I6866" i="73"/>
  <c r="A6867" i="73"/>
  <c r="B6868" i="73"/>
  <c r="F6889" i="73" l="1"/>
  <c r="D6890" i="73"/>
  <c r="A6868" i="73"/>
  <c r="B6869" i="73"/>
  <c r="G6867" i="73"/>
  <c r="H6867" i="73" s="1"/>
  <c r="I6867" i="73"/>
  <c r="C6891" i="73"/>
  <c r="E6890" i="73"/>
  <c r="F6890" i="73" l="1"/>
  <c r="D6891" i="73"/>
  <c r="A6869" i="73"/>
  <c r="B6870" i="73"/>
  <c r="C6892" i="73"/>
  <c r="E6891" i="73"/>
  <c r="G6868" i="73"/>
  <c r="H6868" i="73" s="1"/>
  <c r="I6868" i="73"/>
  <c r="F6891" i="73" l="1"/>
  <c r="D6892" i="73"/>
  <c r="C6893" i="73"/>
  <c r="E6892" i="73"/>
  <c r="A6870" i="73"/>
  <c r="B6871" i="73"/>
  <c r="G6869" i="73"/>
  <c r="H6869" i="73" s="1"/>
  <c r="I6869" i="73"/>
  <c r="F6892" i="73" l="1"/>
  <c r="D6893" i="73"/>
  <c r="G6870" i="73"/>
  <c r="H6870" i="73" s="1"/>
  <c r="I6870" i="73"/>
  <c r="C6894" i="73"/>
  <c r="E6893" i="73"/>
  <c r="A6871" i="73"/>
  <c r="B6872" i="73"/>
  <c r="F6893" i="73" l="1"/>
  <c r="D6894" i="73"/>
  <c r="G6871" i="73"/>
  <c r="H6871" i="73" s="1"/>
  <c r="I6871" i="73"/>
  <c r="C6895" i="73"/>
  <c r="E6894" i="73"/>
  <c r="A6872" i="73"/>
  <c r="B6873" i="73"/>
  <c r="F6894" i="73" l="1"/>
  <c r="D6895" i="73"/>
  <c r="G6872" i="73"/>
  <c r="H6872" i="73" s="1"/>
  <c r="I6872" i="73"/>
  <c r="C6896" i="73"/>
  <c r="E6895" i="73"/>
  <c r="A6873" i="73"/>
  <c r="B6874" i="73"/>
  <c r="F6895" i="73" l="1"/>
  <c r="D6896" i="73"/>
  <c r="G6873" i="73"/>
  <c r="H6873" i="73" s="1"/>
  <c r="I6873" i="73"/>
  <c r="C6897" i="73"/>
  <c r="E6896" i="73"/>
  <c r="A6874" i="73"/>
  <c r="B6875" i="73"/>
  <c r="F6896" i="73" l="1"/>
  <c r="D6897" i="73"/>
  <c r="C6898" i="73"/>
  <c r="E6897" i="73"/>
  <c r="G6874" i="73"/>
  <c r="H6874" i="73" s="1"/>
  <c r="I6874" i="73"/>
  <c r="A6875" i="73"/>
  <c r="B6876" i="73"/>
  <c r="F6897" i="73" l="1"/>
  <c r="D6898" i="73"/>
  <c r="A6876" i="73"/>
  <c r="B6877" i="73"/>
  <c r="G6875" i="73"/>
  <c r="H6875" i="73" s="1"/>
  <c r="I6875" i="73"/>
  <c r="C6899" i="73"/>
  <c r="E6898" i="73"/>
  <c r="F6898" i="73" l="1"/>
  <c r="D6899" i="73"/>
  <c r="A6877" i="73"/>
  <c r="B6878" i="73"/>
  <c r="C6900" i="73"/>
  <c r="E6899" i="73"/>
  <c r="G6876" i="73"/>
  <c r="H6876" i="73" s="1"/>
  <c r="I6876" i="73"/>
  <c r="F6899" i="73" l="1"/>
  <c r="D6900" i="73"/>
  <c r="C6901" i="73"/>
  <c r="E6900" i="73"/>
  <c r="A6878" i="73"/>
  <c r="B6879" i="73"/>
  <c r="G6877" i="73"/>
  <c r="H6877" i="73" s="1"/>
  <c r="I6877" i="73"/>
  <c r="F6900" i="73" l="1"/>
  <c r="D6901" i="73"/>
  <c r="G6878" i="73"/>
  <c r="H6878" i="73" s="1"/>
  <c r="I6878" i="73"/>
  <c r="C6902" i="73"/>
  <c r="E6901" i="73"/>
  <c r="A6879" i="73"/>
  <c r="B6880" i="73"/>
  <c r="F6901" i="73" l="1"/>
  <c r="D6902" i="73"/>
  <c r="G6879" i="73"/>
  <c r="H6879" i="73" s="1"/>
  <c r="I6879" i="73"/>
  <c r="C6903" i="73"/>
  <c r="E6902" i="73"/>
  <c r="A6880" i="73"/>
  <c r="B6881" i="73"/>
  <c r="F6902" i="73" l="1"/>
  <c r="D6903" i="73"/>
  <c r="G6880" i="73"/>
  <c r="H6880" i="73" s="1"/>
  <c r="I6880" i="73"/>
  <c r="C6904" i="73"/>
  <c r="E6903" i="73"/>
  <c r="A6881" i="73"/>
  <c r="B6882" i="73"/>
  <c r="F6903" i="73" l="1"/>
  <c r="D6904" i="73"/>
  <c r="G6881" i="73"/>
  <c r="H6881" i="73" s="1"/>
  <c r="I6881" i="73"/>
  <c r="C6905" i="73"/>
  <c r="E6904" i="73"/>
  <c r="A6882" i="73"/>
  <c r="B6883" i="73"/>
  <c r="F6904" i="73" l="1"/>
  <c r="D6905" i="73"/>
  <c r="G6882" i="73"/>
  <c r="H6882" i="73" s="1"/>
  <c r="I6882" i="73"/>
  <c r="C6906" i="73"/>
  <c r="E6905" i="73"/>
  <c r="A6883" i="73"/>
  <c r="B6884" i="73"/>
  <c r="F6905" i="73" l="1"/>
  <c r="D6906" i="73"/>
  <c r="G6883" i="73"/>
  <c r="H6883" i="73" s="1"/>
  <c r="I6883" i="73"/>
  <c r="C6907" i="73"/>
  <c r="E6906" i="73"/>
  <c r="A6884" i="73"/>
  <c r="B6885" i="73"/>
  <c r="F6906" i="73" l="1"/>
  <c r="D6907" i="73"/>
  <c r="G6884" i="73"/>
  <c r="H6884" i="73" s="1"/>
  <c r="I6884" i="73"/>
  <c r="C6908" i="73"/>
  <c r="E6907" i="73"/>
  <c r="A6885" i="73"/>
  <c r="B6886" i="73"/>
  <c r="F6907" i="73" l="1"/>
  <c r="D6908" i="73"/>
  <c r="C6909" i="73"/>
  <c r="E6908" i="73"/>
  <c r="G6885" i="73"/>
  <c r="H6885" i="73" s="1"/>
  <c r="I6885" i="73"/>
  <c r="A6886" i="73"/>
  <c r="B6887" i="73"/>
  <c r="F6908" i="73" l="1"/>
  <c r="D6909" i="73"/>
  <c r="G6886" i="73"/>
  <c r="H6886" i="73" s="1"/>
  <c r="I6886" i="73"/>
  <c r="C6910" i="73"/>
  <c r="E6909" i="73"/>
  <c r="A6887" i="73"/>
  <c r="B6888" i="73"/>
  <c r="F6909" i="73" l="1"/>
  <c r="D6910" i="73"/>
  <c r="C6911" i="73"/>
  <c r="E6910" i="73"/>
  <c r="A6888" i="73"/>
  <c r="B6889" i="73"/>
  <c r="G6887" i="73"/>
  <c r="H6887" i="73" s="1"/>
  <c r="I6887" i="73"/>
  <c r="F6910" i="73" l="1"/>
  <c r="D6911" i="73"/>
  <c r="G6888" i="73"/>
  <c r="H6888" i="73" s="1"/>
  <c r="I6888" i="73"/>
  <c r="C6912" i="73"/>
  <c r="E6911" i="73"/>
  <c r="A6889" i="73"/>
  <c r="B6890" i="73"/>
  <c r="F6911" i="73" l="1"/>
  <c r="D6912" i="73"/>
  <c r="A6890" i="73"/>
  <c r="B6891" i="73"/>
  <c r="C6913" i="73"/>
  <c r="E6912" i="73"/>
  <c r="G6889" i="73"/>
  <c r="H6889" i="73" s="1"/>
  <c r="I6889" i="73"/>
  <c r="F6912" i="73" l="1"/>
  <c r="D6913" i="73"/>
  <c r="C6914" i="73"/>
  <c r="E6913" i="73"/>
  <c r="A6891" i="73"/>
  <c r="B6892" i="73"/>
  <c r="G6890" i="73"/>
  <c r="H6890" i="73" s="1"/>
  <c r="I6890" i="73"/>
  <c r="F6913" i="73" l="1"/>
  <c r="D6914" i="73"/>
  <c r="G6891" i="73"/>
  <c r="H6891" i="73" s="1"/>
  <c r="I6891" i="73"/>
  <c r="C6915" i="73"/>
  <c r="E6914" i="73"/>
  <c r="A6892" i="73"/>
  <c r="B6893" i="73"/>
  <c r="F6914" i="73" l="1"/>
  <c r="D6915" i="73"/>
  <c r="G6892" i="73"/>
  <c r="H6892" i="73" s="1"/>
  <c r="I6892" i="73"/>
  <c r="C6916" i="73"/>
  <c r="E6915" i="73"/>
  <c r="A6893" i="73"/>
  <c r="B6894" i="73"/>
  <c r="F6915" i="73" l="1"/>
  <c r="D6916" i="73"/>
  <c r="G6893" i="73"/>
  <c r="H6893" i="73" s="1"/>
  <c r="I6893" i="73"/>
  <c r="C6917" i="73"/>
  <c r="E6916" i="73"/>
  <c r="A6894" i="73"/>
  <c r="B6895" i="73"/>
  <c r="F6916" i="73" l="1"/>
  <c r="D6917" i="73"/>
  <c r="G6894" i="73"/>
  <c r="H6894" i="73" s="1"/>
  <c r="I6894" i="73"/>
  <c r="C6918" i="73"/>
  <c r="E6917" i="73"/>
  <c r="A6895" i="73"/>
  <c r="B6896" i="73"/>
  <c r="F6917" i="73" l="1"/>
  <c r="D6918" i="73"/>
  <c r="G6895" i="73"/>
  <c r="H6895" i="73" s="1"/>
  <c r="I6895" i="73"/>
  <c r="C6919" i="73"/>
  <c r="E6918" i="73"/>
  <c r="A6896" i="73"/>
  <c r="B6897" i="73"/>
  <c r="F6918" i="73" l="1"/>
  <c r="D6919" i="73"/>
  <c r="G6896" i="73"/>
  <c r="H6896" i="73" s="1"/>
  <c r="I6896" i="73"/>
  <c r="C6920" i="73"/>
  <c r="E6919" i="73"/>
  <c r="A6897" i="73"/>
  <c r="B6898" i="73"/>
  <c r="F6919" i="73" l="1"/>
  <c r="D6920" i="73"/>
  <c r="G6897" i="73"/>
  <c r="H6897" i="73" s="1"/>
  <c r="I6897" i="73"/>
  <c r="C6921" i="73"/>
  <c r="E6920" i="73"/>
  <c r="A6898" i="73"/>
  <c r="B6899" i="73"/>
  <c r="F6920" i="73" l="1"/>
  <c r="D6921" i="73"/>
  <c r="G6898" i="73"/>
  <c r="H6898" i="73" s="1"/>
  <c r="I6898" i="73"/>
  <c r="C6922" i="73"/>
  <c r="E6921" i="73"/>
  <c r="A6899" i="73"/>
  <c r="B6900" i="73"/>
  <c r="F6921" i="73" l="1"/>
  <c r="D6922" i="73"/>
  <c r="G6899" i="73"/>
  <c r="H6899" i="73" s="1"/>
  <c r="I6899" i="73"/>
  <c r="C6923" i="73"/>
  <c r="E6922" i="73"/>
  <c r="A6900" i="73"/>
  <c r="B6901" i="73"/>
  <c r="F6922" i="73" l="1"/>
  <c r="D6923" i="73"/>
  <c r="C6924" i="73"/>
  <c r="E6923" i="73"/>
  <c r="G6900" i="73"/>
  <c r="H6900" i="73" s="1"/>
  <c r="I6900" i="73"/>
  <c r="A6901" i="73"/>
  <c r="B6902" i="73"/>
  <c r="F6923" i="73" l="1"/>
  <c r="D6924" i="73"/>
  <c r="A6902" i="73"/>
  <c r="B6903" i="73"/>
  <c r="G6901" i="73"/>
  <c r="H6901" i="73" s="1"/>
  <c r="I6901" i="73"/>
  <c r="C6925" i="73"/>
  <c r="E6924" i="73"/>
  <c r="F6924" i="73" l="1"/>
  <c r="D6925" i="73"/>
  <c r="C6926" i="73"/>
  <c r="E6925" i="73"/>
  <c r="A6903" i="73"/>
  <c r="B6904" i="73"/>
  <c r="G6902" i="73"/>
  <c r="H6902" i="73" s="1"/>
  <c r="I6902" i="73"/>
  <c r="F6925" i="73" l="1"/>
  <c r="D6926" i="73"/>
  <c r="G6903" i="73"/>
  <c r="H6903" i="73" s="1"/>
  <c r="I6903" i="73"/>
  <c r="C6927" i="73"/>
  <c r="E6926" i="73"/>
  <c r="A6904" i="73"/>
  <c r="B6905" i="73"/>
  <c r="F6926" i="73" l="1"/>
  <c r="D6927" i="73"/>
  <c r="G6904" i="73"/>
  <c r="H6904" i="73" s="1"/>
  <c r="I6904" i="73"/>
  <c r="C6928" i="73"/>
  <c r="E6927" i="73"/>
  <c r="A6905" i="73"/>
  <c r="B6906" i="73"/>
  <c r="F6927" i="73" l="1"/>
  <c r="D6928" i="73"/>
  <c r="G6905" i="73"/>
  <c r="H6905" i="73" s="1"/>
  <c r="I6905" i="73"/>
  <c r="C6929" i="73"/>
  <c r="E6928" i="73"/>
  <c r="A6906" i="73"/>
  <c r="B6907" i="73"/>
  <c r="F6928" i="73" l="1"/>
  <c r="D6929" i="73"/>
  <c r="G6906" i="73"/>
  <c r="H6906" i="73" s="1"/>
  <c r="I6906" i="73"/>
  <c r="C6930" i="73"/>
  <c r="E6929" i="73"/>
  <c r="A6907" i="73"/>
  <c r="B6908" i="73"/>
  <c r="F6929" i="73" l="1"/>
  <c r="D6930" i="73"/>
  <c r="G6907" i="73"/>
  <c r="H6907" i="73" s="1"/>
  <c r="I6907" i="73"/>
  <c r="C6931" i="73"/>
  <c r="E6930" i="73"/>
  <c r="A6908" i="73"/>
  <c r="B6909" i="73"/>
  <c r="F6930" i="73" l="1"/>
  <c r="D6931" i="73"/>
  <c r="G6908" i="73"/>
  <c r="H6908" i="73" s="1"/>
  <c r="I6908" i="73"/>
  <c r="C6932" i="73"/>
  <c r="E6931" i="73"/>
  <c r="A6909" i="73"/>
  <c r="B6910" i="73"/>
  <c r="F6931" i="73" l="1"/>
  <c r="D6932" i="73"/>
  <c r="G6909" i="73"/>
  <c r="H6909" i="73" s="1"/>
  <c r="I6909" i="73"/>
  <c r="C6933" i="73"/>
  <c r="E6932" i="73"/>
  <c r="A6910" i="73"/>
  <c r="B6911" i="73"/>
  <c r="F6932" i="73" l="1"/>
  <c r="D6933" i="73"/>
  <c r="G6910" i="73"/>
  <c r="H6910" i="73" s="1"/>
  <c r="I6910" i="73"/>
  <c r="C6934" i="73"/>
  <c r="E6933" i="73"/>
  <c r="A6911" i="73"/>
  <c r="B6912" i="73"/>
  <c r="F6933" i="73" l="1"/>
  <c r="D6934" i="73"/>
  <c r="G6911" i="73"/>
  <c r="H6911" i="73" s="1"/>
  <c r="I6911" i="73"/>
  <c r="C6935" i="73"/>
  <c r="E6934" i="73"/>
  <c r="A6912" i="73"/>
  <c r="B6913" i="73"/>
  <c r="F6934" i="73" l="1"/>
  <c r="D6935" i="73"/>
  <c r="G6912" i="73"/>
  <c r="H6912" i="73" s="1"/>
  <c r="I6912" i="73"/>
  <c r="C6936" i="73"/>
  <c r="E6935" i="73"/>
  <c r="A6913" i="73"/>
  <c r="B6914" i="73"/>
  <c r="F6935" i="73" l="1"/>
  <c r="D6936" i="73"/>
  <c r="C6937" i="73"/>
  <c r="E6936" i="73"/>
  <c r="A6914" i="73"/>
  <c r="B6915" i="73"/>
  <c r="G6913" i="73"/>
  <c r="H6913" i="73" s="1"/>
  <c r="I6913" i="73"/>
  <c r="F6936" i="73" l="1"/>
  <c r="D6937" i="73"/>
  <c r="G6914" i="73"/>
  <c r="H6914" i="73" s="1"/>
  <c r="I6914" i="73"/>
  <c r="C6938" i="73"/>
  <c r="E6937" i="73"/>
  <c r="A6915" i="73"/>
  <c r="B6916" i="73"/>
  <c r="F6937" i="73" l="1"/>
  <c r="D6938" i="73"/>
  <c r="G6915" i="73"/>
  <c r="H6915" i="73" s="1"/>
  <c r="I6915" i="73"/>
  <c r="C6939" i="73"/>
  <c r="E6938" i="73"/>
  <c r="A6916" i="73"/>
  <c r="B6917" i="73"/>
  <c r="F6938" i="73" l="1"/>
  <c r="D6939" i="73"/>
  <c r="C6940" i="73"/>
  <c r="E6939" i="73"/>
  <c r="G6916" i="73"/>
  <c r="H6916" i="73" s="1"/>
  <c r="I6916" i="73"/>
  <c r="A6917" i="73"/>
  <c r="B6918" i="73"/>
  <c r="F6939" i="73" l="1"/>
  <c r="D6940" i="73"/>
  <c r="A6918" i="73"/>
  <c r="B6919" i="73"/>
  <c r="G6917" i="73"/>
  <c r="H6917" i="73" s="1"/>
  <c r="I6917" i="73"/>
  <c r="C6941" i="73"/>
  <c r="E6940" i="73"/>
  <c r="F6940" i="73" l="1"/>
  <c r="D6941" i="73"/>
  <c r="C6942" i="73"/>
  <c r="E6941" i="73"/>
  <c r="A6919" i="73"/>
  <c r="B6920" i="73"/>
  <c r="G6918" i="73"/>
  <c r="H6918" i="73" s="1"/>
  <c r="I6918" i="73"/>
  <c r="F6941" i="73" l="1"/>
  <c r="D6942" i="73"/>
  <c r="G6919" i="73"/>
  <c r="H6919" i="73" s="1"/>
  <c r="I6919" i="73"/>
  <c r="C6943" i="73"/>
  <c r="E6942" i="73"/>
  <c r="A6920" i="73"/>
  <c r="B6921" i="73"/>
  <c r="F6942" i="73" l="1"/>
  <c r="D6943" i="73"/>
  <c r="C6944" i="73"/>
  <c r="E6943" i="73"/>
  <c r="G6920" i="73"/>
  <c r="H6920" i="73" s="1"/>
  <c r="I6920" i="73"/>
  <c r="A6921" i="73"/>
  <c r="B6922" i="73"/>
  <c r="F6943" i="73" l="1"/>
  <c r="D6944" i="73"/>
  <c r="A6922" i="73"/>
  <c r="B6923" i="73"/>
  <c r="G6921" i="73"/>
  <c r="H6921" i="73" s="1"/>
  <c r="I6921" i="73"/>
  <c r="C6945" i="73"/>
  <c r="E6944" i="73"/>
  <c r="F6944" i="73" l="1"/>
  <c r="D6945" i="73"/>
  <c r="C6946" i="73"/>
  <c r="E6945" i="73"/>
  <c r="A6923" i="73"/>
  <c r="B6924" i="73"/>
  <c r="G6922" i="73"/>
  <c r="H6922" i="73" s="1"/>
  <c r="I6922" i="73"/>
  <c r="F6945" i="73" l="1"/>
  <c r="D6946" i="73"/>
  <c r="G6923" i="73"/>
  <c r="H6923" i="73" s="1"/>
  <c r="I6923" i="73"/>
  <c r="C6947" i="73"/>
  <c r="E6946" i="73"/>
  <c r="A6924" i="73"/>
  <c r="B6925" i="73"/>
  <c r="F6946" i="73" l="1"/>
  <c r="D6947" i="73"/>
  <c r="C6948" i="73"/>
  <c r="E6947" i="73"/>
  <c r="G6924" i="73"/>
  <c r="H6924" i="73" s="1"/>
  <c r="I6924" i="73"/>
  <c r="A6925" i="73"/>
  <c r="B6926" i="73"/>
  <c r="F6947" i="73" l="1"/>
  <c r="D6948" i="73"/>
  <c r="A6926" i="73"/>
  <c r="B6927" i="73"/>
  <c r="G6925" i="73"/>
  <c r="H6925" i="73" s="1"/>
  <c r="I6925" i="73"/>
  <c r="C6949" i="73"/>
  <c r="E6948" i="73"/>
  <c r="F6948" i="73" l="1"/>
  <c r="D6949" i="73"/>
  <c r="C6950" i="73"/>
  <c r="E6949" i="73"/>
  <c r="A6927" i="73"/>
  <c r="B6928" i="73"/>
  <c r="G6926" i="73"/>
  <c r="H6926" i="73" s="1"/>
  <c r="I6926" i="73"/>
  <c r="F6949" i="73" l="1"/>
  <c r="D6950" i="73"/>
  <c r="G6927" i="73"/>
  <c r="H6927" i="73" s="1"/>
  <c r="I6927" i="73"/>
  <c r="C6951" i="73"/>
  <c r="E6950" i="73"/>
  <c r="A6928" i="73"/>
  <c r="B6929" i="73"/>
  <c r="F6950" i="73" l="1"/>
  <c r="D6951" i="73"/>
  <c r="C6952" i="73"/>
  <c r="E6951" i="73"/>
  <c r="G6928" i="73"/>
  <c r="H6928" i="73" s="1"/>
  <c r="I6928" i="73"/>
  <c r="A6929" i="73"/>
  <c r="B6930" i="73"/>
  <c r="F6951" i="73" l="1"/>
  <c r="D6952" i="73"/>
  <c r="A6930" i="73"/>
  <c r="B6931" i="73"/>
  <c r="G6929" i="73"/>
  <c r="H6929" i="73" s="1"/>
  <c r="I6929" i="73"/>
  <c r="C6953" i="73"/>
  <c r="E6952" i="73"/>
  <c r="F6952" i="73" l="1"/>
  <c r="D6953" i="73"/>
  <c r="A6931" i="73"/>
  <c r="B6932" i="73"/>
  <c r="C6954" i="73"/>
  <c r="E6953" i="73"/>
  <c r="G6930" i="73"/>
  <c r="H6930" i="73" s="1"/>
  <c r="I6930" i="73"/>
  <c r="F6953" i="73" l="1"/>
  <c r="D6954" i="73"/>
  <c r="C6955" i="73"/>
  <c r="E6954" i="73"/>
  <c r="A6932" i="73"/>
  <c r="B6933" i="73"/>
  <c r="G6931" i="73"/>
  <c r="H6931" i="73" s="1"/>
  <c r="I6931" i="73"/>
  <c r="F6954" i="73" l="1"/>
  <c r="D6955" i="73"/>
  <c r="G6932" i="73"/>
  <c r="H6932" i="73" s="1"/>
  <c r="I6932" i="73"/>
  <c r="C6956" i="73"/>
  <c r="E6955" i="73"/>
  <c r="A6933" i="73"/>
  <c r="B6934" i="73"/>
  <c r="F6955" i="73" l="1"/>
  <c r="D6956" i="73"/>
  <c r="G6933" i="73"/>
  <c r="H6933" i="73" s="1"/>
  <c r="I6933" i="73"/>
  <c r="C6957" i="73"/>
  <c r="E6956" i="73"/>
  <c r="A6934" i="73"/>
  <c r="B6935" i="73"/>
  <c r="F6956" i="73" l="1"/>
  <c r="D6957" i="73"/>
  <c r="G6934" i="73"/>
  <c r="H6934" i="73" s="1"/>
  <c r="I6934" i="73"/>
  <c r="C6958" i="73"/>
  <c r="E6957" i="73"/>
  <c r="A6935" i="73"/>
  <c r="B6936" i="73"/>
  <c r="F6957" i="73" l="1"/>
  <c r="D6958" i="73"/>
  <c r="C6959" i="73"/>
  <c r="E6958" i="73"/>
  <c r="A6936" i="73"/>
  <c r="B6937" i="73"/>
  <c r="G6935" i="73"/>
  <c r="H6935" i="73" s="1"/>
  <c r="I6935" i="73"/>
  <c r="F6958" i="73" l="1"/>
  <c r="D6959" i="73"/>
  <c r="G6936" i="73"/>
  <c r="H6936" i="73" s="1"/>
  <c r="I6936" i="73"/>
  <c r="C6960" i="73"/>
  <c r="E6959" i="73"/>
  <c r="A6937" i="73"/>
  <c r="B6938" i="73"/>
  <c r="F6959" i="73" l="1"/>
  <c r="D6960" i="73"/>
  <c r="G6937" i="73"/>
  <c r="H6937" i="73" s="1"/>
  <c r="I6937" i="73"/>
  <c r="C6961" i="73"/>
  <c r="E6960" i="73"/>
  <c r="A6938" i="73"/>
  <c r="B6939" i="73"/>
  <c r="F6960" i="73" l="1"/>
  <c r="D6961" i="73"/>
  <c r="G6938" i="73"/>
  <c r="H6938" i="73" s="1"/>
  <c r="I6938" i="73"/>
  <c r="C6962" i="73"/>
  <c r="E6961" i="73"/>
  <c r="A6939" i="73"/>
  <c r="B6940" i="73"/>
  <c r="F6961" i="73" l="1"/>
  <c r="D6962" i="73"/>
  <c r="C6963" i="73"/>
  <c r="E6962" i="73"/>
  <c r="A6940" i="73"/>
  <c r="B6941" i="73"/>
  <c r="G6939" i="73"/>
  <c r="H6939" i="73" s="1"/>
  <c r="I6939" i="73"/>
  <c r="F6962" i="73" l="1"/>
  <c r="D6963" i="73"/>
  <c r="G6940" i="73"/>
  <c r="H6940" i="73" s="1"/>
  <c r="I6940" i="73"/>
  <c r="C6964" i="73"/>
  <c r="E6963" i="73"/>
  <c r="A6941" i="73"/>
  <c r="B6942" i="73"/>
  <c r="F6963" i="73" l="1"/>
  <c r="D6964" i="73"/>
  <c r="G6941" i="73"/>
  <c r="H6941" i="73" s="1"/>
  <c r="I6941" i="73"/>
  <c r="C6965" i="73"/>
  <c r="E6964" i="73"/>
  <c r="A6942" i="73"/>
  <c r="B6943" i="73"/>
  <c r="F6964" i="73" l="1"/>
  <c r="D6965" i="73"/>
  <c r="C6966" i="73"/>
  <c r="E6965" i="73"/>
  <c r="G6942" i="73"/>
  <c r="H6942" i="73" s="1"/>
  <c r="I6942" i="73"/>
  <c r="A6943" i="73"/>
  <c r="B6944" i="73"/>
  <c r="F6965" i="73" l="1"/>
  <c r="D6966" i="73"/>
  <c r="G6943" i="73"/>
  <c r="H6943" i="73" s="1"/>
  <c r="I6943" i="73"/>
  <c r="C6967" i="73"/>
  <c r="E6966" i="73"/>
  <c r="A6944" i="73"/>
  <c r="B6945" i="73"/>
  <c r="F6966" i="73" l="1"/>
  <c r="D6967" i="73"/>
  <c r="G6944" i="73"/>
  <c r="H6944" i="73" s="1"/>
  <c r="I6944" i="73"/>
  <c r="C6968" i="73"/>
  <c r="E6967" i="73"/>
  <c r="A6945" i="73"/>
  <c r="B6946" i="73"/>
  <c r="F6967" i="73" l="1"/>
  <c r="D6968" i="73"/>
  <c r="C6969" i="73"/>
  <c r="E6968" i="73"/>
  <c r="G6945" i="73"/>
  <c r="H6945" i="73" s="1"/>
  <c r="I6945" i="73"/>
  <c r="A6946" i="73"/>
  <c r="B6947" i="73"/>
  <c r="F6968" i="73" l="1"/>
  <c r="D6969" i="73"/>
  <c r="A6947" i="73"/>
  <c r="B6948" i="73"/>
  <c r="G6946" i="73"/>
  <c r="H6946" i="73" s="1"/>
  <c r="I6946" i="73"/>
  <c r="C6970" i="73"/>
  <c r="E6969" i="73"/>
  <c r="F6969" i="73" l="1"/>
  <c r="D6970" i="73"/>
  <c r="C6971" i="73"/>
  <c r="E6970" i="73"/>
  <c r="A6948" i="73"/>
  <c r="B6949" i="73"/>
  <c r="G6947" i="73"/>
  <c r="H6947" i="73" s="1"/>
  <c r="I6947" i="73"/>
  <c r="F6970" i="73" l="1"/>
  <c r="D6971" i="73"/>
  <c r="G6948" i="73"/>
  <c r="H6948" i="73" s="1"/>
  <c r="I6948" i="73"/>
  <c r="C6972" i="73"/>
  <c r="E6971" i="73"/>
  <c r="A6949" i="73"/>
  <c r="B6950" i="73"/>
  <c r="F6971" i="73" l="1"/>
  <c r="D6972" i="73"/>
  <c r="C6973" i="73"/>
  <c r="E6972" i="73"/>
  <c r="G6949" i="73"/>
  <c r="H6949" i="73" s="1"/>
  <c r="I6949" i="73"/>
  <c r="A6950" i="73"/>
  <c r="B6951" i="73"/>
  <c r="F6972" i="73" l="1"/>
  <c r="D6973" i="73"/>
  <c r="A6951" i="73"/>
  <c r="B6952" i="73"/>
  <c r="G6950" i="73"/>
  <c r="H6950" i="73" s="1"/>
  <c r="I6950" i="73"/>
  <c r="C6974" i="73"/>
  <c r="E6973" i="73"/>
  <c r="F6973" i="73" l="1"/>
  <c r="D6974" i="73"/>
  <c r="C6975" i="73"/>
  <c r="E6974" i="73"/>
  <c r="A6952" i="73"/>
  <c r="B6953" i="73"/>
  <c r="G6951" i="73"/>
  <c r="H6951" i="73" s="1"/>
  <c r="I6951" i="73"/>
  <c r="F6974" i="73" l="1"/>
  <c r="D6975" i="73"/>
  <c r="G6952" i="73"/>
  <c r="H6952" i="73" s="1"/>
  <c r="I6952" i="73"/>
  <c r="C6976" i="73"/>
  <c r="E6975" i="73"/>
  <c r="A6953" i="73"/>
  <c r="B6954" i="73"/>
  <c r="F6975" i="73" l="1"/>
  <c r="D6976" i="73"/>
  <c r="G6953" i="73"/>
  <c r="H6953" i="73" s="1"/>
  <c r="I6953" i="73"/>
  <c r="C6977" i="73"/>
  <c r="E6976" i="73"/>
  <c r="A6954" i="73"/>
  <c r="B6955" i="73"/>
  <c r="F6976" i="73" l="1"/>
  <c r="D6977" i="73"/>
  <c r="C6978" i="73"/>
  <c r="E6977" i="73"/>
  <c r="G6954" i="73"/>
  <c r="H6954" i="73" s="1"/>
  <c r="I6954" i="73"/>
  <c r="A6955" i="73"/>
  <c r="B6956" i="73"/>
  <c r="F6977" i="73" l="1"/>
  <c r="D6978" i="73"/>
  <c r="A6956" i="73"/>
  <c r="B6957" i="73"/>
  <c r="G6955" i="73"/>
  <c r="H6955" i="73" s="1"/>
  <c r="I6955" i="73"/>
  <c r="C6979" i="73"/>
  <c r="E6978" i="73"/>
  <c r="F6978" i="73" l="1"/>
  <c r="D6979" i="73"/>
  <c r="A6957" i="73"/>
  <c r="B6958" i="73"/>
  <c r="C6980" i="73"/>
  <c r="E6979" i="73"/>
  <c r="G6956" i="73"/>
  <c r="H6956" i="73" s="1"/>
  <c r="I6956" i="73"/>
  <c r="F6979" i="73" l="1"/>
  <c r="D6980" i="73"/>
  <c r="C6981" i="73"/>
  <c r="E6980" i="73"/>
  <c r="A6958" i="73"/>
  <c r="B6959" i="73"/>
  <c r="G6957" i="73"/>
  <c r="H6957" i="73" s="1"/>
  <c r="I6957" i="73"/>
  <c r="F6980" i="73" l="1"/>
  <c r="D6981" i="73"/>
  <c r="G6958" i="73"/>
  <c r="H6958" i="73" s="1"/>
  <c r="I6958" i="73"/>
  <c r="C6982" i="73"/>
  <c r="E6981" i="73"/>
  <c r="A6959" i="73"/>
  <c r="B6960" i="73"/>
  <c r="F6981" i="73" l="1"/>
  <c r="D6982" i="73"/>
  <c r="G6959" i="73"/>
  <c r="H6959" i="73" s="1"/>
  <c r="I6959" i="73"/>
  <c r="C6983" i="73"/>
  <c r="E6982" i="73"/>
  <c r="A6960" i="73"/>
  <c r="B6961" i="73"/>
  <c r="F6982" i="73" l="1"/>
  <c r="D6983" i="73"/>
  <c r="C6984" i="73"/>
  <c r="E6983" i="73"/>
  <c r="A6961" i="73"/>
  <c r="B6962" i="73"/>
  <c r="G6960" i="73"/>
  <c r="H6960" i="73" s="1"/>
  <c r="I6960" i="73"/>
  <c r="F6983" i="73" l="1"/>
  <c r="D6984" i="73"/>
  <c r="G6961" i="73"/>
  <c r="H6961" i="73" s="1"/>
  <c r="I6961" i="73"/>
  <c r="C6985" i="73"/>
  <c r="E6984" i="73"/>
  <c r="A6962" i="73"/>
  <c r="B6963" i="73"/>
  <c r="F6984" i="73" l="1"/>
  <c r="D6985" i="73"/>
  <c r="G6962" i="73"/>
  <c r="H6962" i="73" s="1"/>
  <c r="I6962" i="73"/>
  <c r="C6986" i="73"/>
  <c r="E6985" i="73"/>
  <c r="A6963" i="73"/>
  <c r="B6964" i="73"/>
  <c r="F6985" i="73" l="1"/>
  <c r="D6986" i="73"/>
  <c r="C6987" i="73"/>
  <c r="E6986" i="73"/>
  <c r="G6963" i="73"/>
  <c r="H6963" i="73" s="1"/>
  <c r="I6963" i="73"/>
  <c r="A6964" i="73"/>
  <c r="B6965" i="73"/>
  <c r="F6986" i="73" l="1"/>
  <c r="D6987" i="73"/>
  <c r="A6965" i="73"/>
  <c r="B6966" i="73"/>
  <c r="G6964" i="73"/>
  <c r="H6964" i="73" s="1"/>
  <c r="I6964" i="73"/>
  <c r="C6988" i="73"/>
  <c r="E6987" i="73"/>
  <c r="F6987" i="73" l="1"/>
  <c r="D6988" i="73"/>
  <c r="A6966" i="73"/>
  <c r="B6967" i="73"/>
  <c r="C6989" i="73"/>
  <c r="E6988" i="73"/>
  <c r="G6965" i="73"/>
  <c r="H6965" i="73" s="1"/>
  <c r="I6965" i="73"/>
  <c r="F6988" i="73" l="1"/>
  <c r="D6989" i="73"/>
  <c r="C6990" i="73"/>
  <c r="E6989" i="73"/>
  <c r="A6967" i="73"/>
  <c r="B6968" i="73"/>
  <c r="G6966" i="73"/>
  <c r="H6966" i="73" s="1"/>
  <c r="I6966" i="73"/>
  <c r="F6989" i="73" l="1"/>
  <c r="D6990" i="73"/>
  <c r="G6967" i="73"/>
  <c r="H6967" i="73" s="1"/>
  <c r="I6967" i="73"/>
  <c r="C6991" i="73"/>
  <c r="E6990" i="73"/>
  <c r="A6968" i="73"/>
  <c r="B6969" i="73"/>
  <c r="F6990" i="73" l="1"/>
  <c r="D6991" i="73"/>
  <c r="G6968" i="73"/>
  <c r="H6968" i="73" s="1"/>
  <c r="I6968" i="73"/>
  <c r="C6992" i="73"/>
  <c r="E6991" i="73"/>
  <c r="A6969" i="73"/>
  <c r="B6970" i="73"/>
  <c r="F6991" i="73" l="1"/>
  <c r="D6992" i="73"/>
  <c r="A6970" i="73"/>
  <c r="B6971" i="73"/>
  <c r="G6969" i="73"/>
  <c r="H6969" i="73" s="1"/>
  <c r="I6969" i="73"/>
  <c r="C6993" i="73"/>
  <c r="E6992" i="73"/>
  <c r="F6992" i="73" l="1"/>
  <c r="D6993" i="73"/>
  <c r="C6994" i="73"/>
  <c r="E6993" i="73"/>
  <c r="A6971" i="73"/>
  <c r="B6972" i="73"/>
  <c r="G6970" i="73"/>
  <c r="H6970" i="73" s="1"/>
  <c r="I6970" i="73"/>
  <c r="F6993" i="73" l="1"/>
  <c r="D6994" i="73"/>
  <c r="G6971" i="73"/>
  <c r="H6971" i="73" s="1"/>
  <c r="I6971" i="73"/>
  <c r="C6995" i="73"/>
  <c r="E6994" i="73"/>
  <c r="A6972" i="73"/>
  <c r="B6973" i="73"/>
  <c r="F6994" i="73" l="1"/>
  <c r="D6995" i="73"/>
  <c r="G6972" i="73"/>
  <c r="H6972" i="73" s="1"/>
  <c r="I6972" i="73"/>
  <c r="C6996" i="73"/>
  <c r="E6995" i="73"/>
  <c r="A6973" i="73"/>
  <c r="B6974" i="73"/>
  <c r="F6995" i="73" l="1"/>
  <c r="D6996" i="73"/>
  <c r="G6973" i="73"/>
  <c r="H6973" i="73" s="1"/>
  <c r="I6973" i="73"/>
  <c r="C6997" i="73"/>
  <c r="E6996" i="73"/>
  <c r="A6974" i="73"/>
  <c r="B6975" i="73"/>
  <c r="F6996" i="73" l="1"/>
  <c r="D6997" i="73"/>
  <c r="G6974" i="73"/>
  <c r="H6974" i="73" s="1"/>
  <c r="I6974" i="73"/>
  <c r="C6998" i="73"/>
  <c r="E6997" i="73"/>
  <c r="A6975" i="73"/>
  <c r="B6976" i="73"/>
  <c r="F6997" i="73" l="1"/>
  <c r="D6998" i="73"/>
  <c r="G6975" i="73"/>
  <c r="H6975" i="73" s="1"/>
  <c r="I6975" i="73"/>
  <c r="C6999" i="73"/>
  <c r="E6998" i="73"/>
  <c r="A6976" i="73"/>
  <c r="B6977" i="73"/>
  <c r="F6998" i="73" l="1"/>
  <c r="D6999" i="73"/>
  <c r="G6976" i="73"/>
  <c r="H6976" i="73" s="1"/>
  <c r="I6976" i="73"/>
  <c r="C7000" i="73"/>
  <c r="E6999" i="73"/>
  <c r="A6977" i="73"/>
  <c r="B6978" i="73"/>
  <c r="F6999" i="73" l="1"/>
  <c r="D7000" i="73"/>
  <c r="G6977" i="73"/>
  <c r="H6977" i="73" s="1"/>
  <c r="I6977" i="73"/>
  <c r="C7001" i="73"/>
  <c r="E7000" i="73"/>
  <c r="A6978" i="73"/>
  <c r="B6979" i="73"/>
  <c r="F7000" i="73" l="1"/>
  <c r="D7001" i="73"/>
  <c r="G6978" i="73"/>
  <c r="H6978" i="73" s="1"/>
  <c r="I6978" i="73"/>
  <c r="C7002" i="73"/>
  <c r="E7001" i="73"/>
  <c r="A6979" i="73"/>
  <c r="B6980" i="73"/>
  <c r="F7001" i="73" l="1"/>
  <c r="D7002" i="73"/>
  <c r="C7003" i="73"/>
  <c r="E7002" i="73"/>
  <c r="G6979" i="73"/>
  <c r="H6979" i="73" s="1"/>
  <c r="I6979" i="73"/>
  <c r="A6980" i="73"/>
  <c r="B6981" i="73"/>
  <c r="F7002" i="73" l="1"/>
  <c r="D7003" i="73"/>
  <c r="A6981" i="73"/>
  <c r="B6982" i="73"/>
  <c r="G6980" i="73"/>
  <c r="H6980" i="73" s="1"/>
  <c r="I6980" i="73"/>
  <c r="C7004" i="73"/>
  <c r="E7003" i="73"/>
  <c r="F7003" i="73" l="1"/>
  <c r="D7004" i="73"/>
  <c r="C7005" i="73"/>
  <c r="E7004" i="73"/>
  <c r="A6982" i="73"/>
  <c r="B6983" i="73"/>
  <c r="G6981" i="73"/>
  <c r="H6981" i="73" s="1"/>
  <c r="I6981" i="73"/>
  <c r="F7004" i="73" l="1"/>
  <c r="D7005" i="73"/>
  <c r="G6982" i="73"/>
  <c r="H6982" i="73" s="1"/>
  <c r="I6982" i="73"/>
  <c r="C7006" i="73"/>
  <c r="E7005" i="73"/>
  <c r="A6983" i="73"/>
  <c r="B6984" i="73"/>
  <c r="F7005" i="73" l="1"/>
  <c r="D7006" i="73"/>
  <c r="G6983" i="73"/>
  <c r="H6983" i="73" s="1"/>
  <c r="I6983" i="73"/>
  <c r="C7007" i="73"/>
  <c r="E7006" i="73"/>
  <c r="A6984" i="73"/>
  <c r="B6985" i="73"/>
  <c r="F7006" i="73" l="1"/>
  <c r="D7007" i="73"/>
  <c r="G6984" i="73"/>
  <c r="H6984" i="73" s="1"/>
  <c r="I6984" i="73"/>
  <c r="C7008" i="73"/>
  <c r="E7007" i="73"/>
  <c r="A6985" i="73"/>
  <c r="B6986" i="73"/>
  <c r="F7007" i="73" l="1"/>
  <c r="D7008" i="73"/>
  <c r="C7009" i="73"/>
  <c r="E7008" i="73"/>
  <c r="G6985" i="73"/>
  <c r="H6985" i="73" s="1"/>
  <c r="I6985" i="73"/>
  <c r="A6986" i="73"/>
  <c r="B6987" i="73"/>
  <c r="F7008" i="73" l="1"/>
  <c r="D7009" i="73"/>
  <c r="G6986" i="73"/>
  <c r="H6986" i="73" s="1"/>
  <c r="I6986" i="73"/>
  <c r="C7010" i="73"/>
  <c r="E7009" i="73"/>
  <c r="A6987" i="73"/>
  <c r="B6988" i="73"/>
  <c r="F7009" i="73" l="1"/>
  <c r="D7010" i="73"/>
  <c r="G6987" i="73"/>
  <c r="H6987" i="73" s="1"/>
  <c r="I6987" i="73"/>
  <c r="C7011" i="73"/>
  <c r="E7010" i="73"/>
  <c r="A6988" i="73"/>
  <c r="B6989" i="73"/>
  <c r="F7010" i="73" l="1"/>
  <c r="D7011" i="73"/>
  <c r="C7012" i="73"/>
  <c r="E7011" i="73"/>
  <c r="A6989" i="73"/>
  <c r="B6990" i="73"/>
  <c r="G6988" i="73"/>
  <c r="H6988" i="73" s="1"/>
  <c r="I6988" i="73"/>
  <c r="F7011" i="73" l="1"/>
  <c r="D7012" i="73"/>
  <c r="G6989" i="73"/>
  <c r="H6989" i="73" s="1"/>
  <c r="I6989" i="73"/>
  <c r="C7013" i="73"/>
  <c r="E7012" i="73"/>
  <c r="A6990" i="73"/>
  <c r="B6991" i="73"/>
  <c r="F7012" i="73" l="1"/>
  <c r="D7013" i="73"/>
  <c r="G6990" i="73"/>
  <c r="H6990" i="73" s="1"/>
  <c r="I6990" i="73"/>
  <c r="C7014" i="73"/>
  <c r="E7013" i="73"/>
  <c r="A6991" i="73"/>
  <c r="B6992" i="73"/>
  <c r="F7013" i="73" l="1"/>
  <c r="D7014" i="73"/>
  <c r="C7015" i="73"/>
  <c r="E7014" i="73"/>
  <c r="A6992" i="73"/>
  <c r="B6993" i="73"/>
  <c r="G6991" i="73"/>
  <c r="H6991" i="73" s="1"/>
  <c r="I6991" i="73"/>
  <c r="F7014" i="73" l="1"/>
  <c r="D7015" i="73"/>
  <c r="C7016" i="73"/>
  <c r="E7015" i="73"/>
  <c r="G6992" i="73"/>
  <c r="H6992" i="73" s="1"/>
  <c r="I6992" i="73"/>
  <c r="A6993" i="73"/>
  <c r="B6994" i="73"/>
  <c r="F7015" i="73" l="1"/>
  <c r="D7016" i="73"/>
  <c r="G6993" i="73"/>
  <c r="H6993" i="73" s="1"/>
  <c r="I6993" i="73"/>
  <c r="C7017" i="73"/>
  <c r="E7016" i="73"/>
  <c r="A6994" i="73"/>
  <c r="B6995" i="73"/>
  <c r="F7016" i="73" l="1"/>
  <c r="D7017" i="73"/>
  <c r="G6994" i="73"/>
  <c r="H6994" i="73" s="1"/>
  <c r="I6994" i="73"/>
  <c r="C7018" i="73"/>
  <c r="E7017" i="73"/>
  <c r="A6995" i="73"/>
  <c r="B6996" i="73"/>
  <c r="F7017" i="73" l="1"/>
  <c r="D7018" i="73"/>
  <c r="G6995" i="73"/>
  <c r="H6995" i="73" s="1"/>
  <c r="I6995" i="73"/>
  <c r="C7019" i="73"/>
  <c r="E7018" i="73"/>
  <c r="A6996" i="73"/>
  <c r="B6997" i="73"/>
  <c r="F7018" i="73" l="1"/>
  <c r="D7019" i="73"/>
  <c r="C7020" i="73"/>
  <c r="E7019" i="73"/>
  <c r="G6996" i="73"/>
  <c r="H6996" i="73" s="1"/>
  <c r="I6996" i="73"/>
  <c r="A6997" i="73"/>
  <c r="B6998" i="73"/>
  <c r="F7019" i="73" l="1"/>
  <c r="D7020" i="73"/>
  <c r="G6997" i="73"/>
  <c r="H6997" i="73" s="1"/>
  <c r="I6997" i="73"/>
  <c r="C7021" i="73"/>
  <c r="E7020" i="73"/>
  <c r="A6998" i="73"/>
  <c r="B6999" i="73"/>
  <c r="F7020" i="73" l="1"/>
  <c r="D7021" i="73"/>
  <c r="G6998" i="73"/>
  <c r="H6998" i="73" s="1"/>
  <c r="I6998" i="73"/>
  <c r="C7022" i="73"/>
  <c r="E7021" i="73"/>
  <c r="A6999" i="73"/>
  <c r="B7000" i="73"/>
  <c r="F7021" i="73" l="1"/>
  <c r="D7022" i="73"/>
  <c r="G6999" i="73"/>
  <c r="H6999" i="73" s="1"/>
  <c r="I6999" i="73"/>
  <c r="C7023" i="73"/>
  <c r="E7022" i="73"/>
  <c r="A7000" i="73"/>
  <c r="B7001" i="73"/>
  <c r="F7022" i="73" l="1"/>
  <c r="D7023" i="73"/>
  <c r="G7000" i="73"/>
  <c r="H7000" i="73" s="1"/>
  <c r="I7000" i="73"/>
  <c r="C7024" i="73"/>
  <c r="E7023" i="73"/>
  <c r="A7001" i="73"/>
  <c r="B7002" i="73"/>
  <c r="F7023" i="73" l="1"/>
  <c r="D7024" i="73"/>
  <c r="C7025" i="73"/>
  <c r="E7024" i="73"/>
  <c r="G7001" i="73"/>
  <c r="H7001" i="73" s="1"/>
  <c r="I7001" i="73"/>
  <c r="A7002" i="73"/>
  <c r="B7003" i="73"/>
  <c r="F7024" i="73" l="1"/>
  <c r="D7025" i="73"/>
  <c r="G7002" i="73"/>
  <c r="H7002" i="73" s="1"/>
  <c r="I7002" i="73"/>
  <c r="C7026" i="73"/>
  <c r="E7025" i="73"/>
  <c r="A7003" i="73"/>
  <c r="B7004" i="73"/>
  <c r="F7025" i="73" l="1"/>
  <c r="D7026" i="73"/>
  <c r="C7027" i="73"/>
  <c r="E7026" i="73"/>
  <c r="G7003" i="73"/>
  <c r="H7003" i="73" s="1"/>
  <c r="I7003" i="73"/>
  <c r="A7004" i="73"/>
  <c r="B7005" i="73"/>
  <c r="F7026" i="73" l="1"/>
  <c r="D7027" i="73"/>
  <c r="A7005" i="73"/>
  <c r="B7006" i="73"/>
  <c r="G7004" i="73"/>
  <c r="H7004" i="73" s="1"/>
  <c r="I7004" i="73"/>
  <c r="C7028" i="73"/>
  <c r="E7027" i="73"/>
  <c r="F7027" i="73" l="1"/>
  <c r="D7028" i="73"/>
  <c r="C7029" i="73"/>
  <c r="E7028" i="73"/>
  <c r="A7006" i="73"/>
  <c r="B7007" i="73"/>
  <c r="G7005" i="73"/>
  <c r="H7005" i="73" s="1"/>
  <c r="I7005" i="73"/>
  <c r="F7028" i="73" l="1"/>
  <c r="D7029" i="73"/>
  <c r="G7006" i="73"/>
  <c r="H7006" i="73" s="1"/>
  <c r="I7006" i="73"/>
  <c r="C7030" i="73"/>
  <c r="E7029" i="73"/>
  <c r="A7007" i="73"/>
  <c r="B7008" i="73"/>
  <c r="F7029" i="73" l="1"/>
  <c r="D7030" i="73"/>
  <c r="G7007" i="73"/>
  <c r="H7007" i="73" s="1"/>
  <c r="I7007" i="73"/>
  <c r="C7031" i="73"/>
  <c r="E7030" i="73"/>
  <c r="A7008" i="73"/>
  <c r="B7009" i="73"/>
  <c r="F7030" i="73" l="1"/>
  <c r="D7031" i="73"/>
  <c r="G7008" i="73"/>
  <c r="H7008" i="73" s="1"/>
  <c r="I7008" i="73"/>
  <c r="C7032" i="73"/>
  <c r="E7031" i="73"/>
  <c r="A7009" i="73"/>
  <c r="B7010" i="73"/>
  <c r="F7031" i="73" l="1"/>
  <c r="D7032" i="73"/>
  <c r="G7009" i="73"/>
  <c r="H7009" i="73" s="1"/>
  <c r="I7009" i="73"/>
  <c r="C7033" i="73"/>
  <c r="E7032" i="73"/>
  <c r="A7010" i="73"/>
  <c r="B7011" i="73"/>
  <c r="F7032" i="73" l="1"/>
  <c r="D7033" i="73"/>
  <c r="G7010" i="73"/>
  <c r="H7010" i="73" s="1"/>
  <c r="I7010" i="73"/>
  <c r="C7034" i="73"/>
  <c r="E7033" i="73"/>
  <c r="A7011" i="73"/>
  <c r="B7012" i="73"/>
  <c r="F7033" i="73" l="1"/>
  <c r="D7034" i="73"/>
  <c r="G7011" i="73"/>
  <c r="H7011" i="73" s="1"/>
  <c r="I7011" i="73"/>
  <c r="C7035" i="73"/>
  <c r="E7034" i="73"/>
  <c r="A7012" i="73"/>
  <c r="B7013" i="73"/>
  <c r="F7034" i="73" l="1"/>
  <c r="D7035" i="73"/>
  <c r="C7036" i="73"/>
  <c r="E7035" i="73"/>
  <c r="G7012" i="73"/>
  <c r="H7012" i="73" s="1"/>
  <c r="I7012" i="73"/>
  <c r="A7013" i="73"/>
  <c r="B7014" i="73"/>
  <c r="F7035" i="73" l="1"/>
  <c r="D7036" i="73"/>
  <c r="G7013" i="73"/>
  <c r="H7013" i="73" s="1"/>
  <c r="I7013" i="73"/>
  <c r="C7037" i="73"/>
  <c r="E7036" i="73"/>
  <c r="A7014" i="73"/>
  <c r="B7015" i="73"/>
  <c r="F7036" i="73" l="1"/>
  <c r="D7037" i="73"/>
  <c r="G7014" i="73"/>
  <c r="H7014" i="73" s="1"/>
  <c r="I7014" i="73"/>
  <c r="C7038" i="73"/>
  <c r="E7037" i="73"/>
  <c r="A7015" i="73"/>
  <c r="B7016" i="73"/>
  <c r="F7037" i="73" l="1"/>
  <c r="D7038" i="73"/>
  <c r="G7015" i="73"/>
  <c r="H7015" i="73" s="1"/>
  <c r="I7015" i="73"/>
  <c r="C7039" i="73"/>
  <c r="E7038" i="73"/>
  <c r="A7016" i="73"/>
  <c r="B7017" i="73"/>
  <c r="F7038" i="73" l="1"/>
  <c r="D7039" i="73"/>
  <c r="C7040" i="73"/>
  <c r="E7039" i="73"/>
  <c r="G7016" i="73"/>
  <c r="H7016" i="73" s="1"/>
  <c r="I7016" i="73"/>
  <c r="A7017" i="73"/>
  <c r="B7018" i="73"/>
  <c r="F7039" i="73" l="1"/>
  <c r="D7040" i="73"/>
  <c r="G7017" i="73"/>
  <c r="H7017" i="73" s="1"/>
  <c r="I7017" i="73"/>
  <c r="C7041" i="73"/>
  <c r="E7040" i="73"/>
  <c r="A7018" i="73"/>
  <c r="B7019" i="73"/>
  <c r="F7040" i="73" l="1"/>
  <c r="D7041" i="73"/>
  <c r="G7018" i="73"/>
  <c r="H7018" i="73" s="1"/>
  <c r="I7018" i="73"/>
  <c r="C7042" i="73"/>
  <c r="E7041" i="73"/>
  <c r="A7019" i="73"/>
  <c r="B7020" i="73"/>
  <c r="F7041" i="73" l="1"/>
  <c r="D7042" i="73"/>
  <c r="C7043" i="73"/>
  <c r="E7042" i="73"/>
  <c r="G7019" i="73"/>
  <c r="H7019" i="73" s="1"/>
  <c r="I7019" i="73"/>
  <c r="A7020" i="73"/>
  <c r="B7021" i="73"/>
  <c r="F7042" i="73" l="1"/>
  <c r="D7043" i="73"/>
  <c r="G7020" i="73"/>
  <c r="H7020" i="73" s="1"/>
  <c r="I7020" i="73"/>
  <c r="C7044" i="73"/>
  <c r="E7043" i="73"/>
  <c r="A7021" i="73"/>
  <c r="B7022" i="73"/>
  <c r="F7043" i="73" l="1"/>
  <c r="D7044" i="73"/>
  <c r="G7021" i="73"/>
  <c r="H7021" i="73" s="1"/>
  <c r="I7021" i="73"/>
  <c r="C7045" i="73"/>
  <c r="E7044" i="73"/>
  <c r="A7022" i="73"/>
  <c r="B7023" i="73"/>
  <c r="F7044" i="73" l="1"/>
  <c r="D7045" i="73"/>
  <c r="C7046" i="73"/>
  <c r="E7045" i="73"/>
  <c r="G7022" i="73"/>
  <c r="H7022" i="73" s="1"/>
  <c r="I7022" i="73"/>
  <c r="A7023" i="73"/>
  <c r="B7024" i="73"/>
  <c r="F7045" i="73" l="1"/>
  <c r="D7046" i="73"/>
  <c r="G7023" i="73"/>
  <c r="H7023" i="73" s="1"/>
  <c r="I7023" i="73"/>
  <c r="C7047" i="73"/>
  <c r="E7046" i="73"/>
  <c r="A7024" i="73"/>
  <c r="B7025" i="73"/>
  <c r="F7046" i="73" l="1"/>
  <c r="D7047" i="73"/>
  <c r="C7048" i="73"/>
  <c r="E7047" i="73"/>
  <c r="G7024" i="73"/>
  <c r="H7024" i="73" s="1"/>
  <c r="I7024" i="73"/>
  <c r="A7025" i="73"/>
  <c r="B7026" i="73"/>
  <c r="F7047" i="73" l="1"/>
  <c r="D7048" i="73"/>
  <c r="A7026" i="73"/>
  <c r="B7027" i="73"/>
  <c r="G7025" i="73"/>
  <c r="H7025" i="73" s="1"/>
  <c r="I7025" i="73"/>
  <c r="C7049" i="73"/>
  <c r="E7048" i="73"/>
  <c r="F7048" i="73" l="1"/>
  <c r="D7049" i="73"/>
  <c r="C7050" i="73"/>
  <c r="E7049" i="73"/>
  <c r="A7027" i="73"/>
  <c r="B7028" i="73"/>
  <c r="G7026" i="73"/>
  <c r="H7026" i="73" s="1"/>
  <c r="I7026" i="73"/>
  <c r="F7049" i="73" l="1"/>
  <c r="D7050" i="73"/>
  <c r="G7027" i="73"/>
  <c r="H7027" i="73" s="1"/>
  <c r="I7027" i="73"/>
  <c r="C7051" i="73"/>
  <c r="E7050" i="73"/>
  <c r="A7028" i="73"/>
  <c r="B7029" i="73"/>
  <c r="F7050" i="73" l="1"/>
  <c r="D7051" i="73"/>
  <c r="G7028" i="73"/>
  <c r="H7028" i="73" s="1"/>
  <c r="I7028" i="73"/>
  <c r="C7052" i="73"/>
  <c r="E7051" i="73"/>
  <c r="A7029" i="73"/>
  <c r="B7030" i="73"/>
  <c r="F7051" i="73" l="1"/>
  <c r="D7052" i="73"/>
  <c r="C7053" i="73"/>
  <c r="E7052" i="73"/>
  <c r="G7029" i="73"/>
  <c r="H7029" i="73" s="1"/>
  <c r="I7029" i="73"/>
  <c r="A7030" i="73"/>
  <c r="B7031" i="73"/>
  <c r="F7052" i="73" l="1"/>
  <c r="D7053" i="73"/>
  <c r="G7030" i="73"/>
  <c r="H7030" i="73" s="1"/>
  <c r="I7030" i="73"/>
  <c r="C7054" i="73"/>
  <c r="E7053" i="73"/>
  <c r="A7031" i="73"/>
  <c r="B7032" i="73"/>
  <c r="F7053" i="73" l="1"/>
  <c r="D7054" i="73"/>
  <c r="G7031" i="73"/>
  <c r="H7031" i="73" s="1"/>
  <c r="I7031" i="73"/>
  <c r="C7055" i="73"/>
  <c r="E7054" i="73"/>
  <c r="A7032" i="73"/>
  <c r="B7033" i="73"/>
  <c r="F7054" i="73" l="1"/>
  <c r="D7055" i="73"/>
  <c r="C7056" i="73"/>
  <c r="E7055" i="73"/>
  <c r="G7032" i="73"/>
  <c r="H7032" i="73" s="1"/>
  <c r="I7032" i="73"/>
  <c r="A7033" i="73"/>
  <c r="B7034" i="73"/>
  <c r="F7055" i="73" l="1"/>
  <c r="D7056" i="73"/>
  <c r="G7033" i="73"/>
  <c r="H7033" i="73" s="1"/>
  <c r="I7033" i="73"/>
  <c r="C7057" i="73"/>
  <c r="E7056" i="73"/>
  <c r="A7034" i="73"/>
  <c r="B7035" i="73"/>
  <c r="F7056" i="73" l="1"/>
  <c r="D7057" i="73"/>
  <c r="G7034" i="73"/>
  <c r="H7034" i="73" s="1"/>
  <c r="I7034" i="73"/>
  <c r="C7058" i="73"/>
  <c r="E7057" i="73"/>
  <c r="A7035" i="73"/>
  <c r="B7036" i="73"/>
  <c r="F7057" i="73" l="1"/>
  <c r="D7058" i="73"/>
  <c r="G7035" i="73"/>
  <c r="H7035" i="73" s="1"/>
  <c r="I7035" i="73"/>
  <c r="C7059" i="73"/>
  <c r="E7058" i="73"/>
  <c r="A7036" i="73"/>
  <c r="B7037" i="73"/>
  <c r="F7058" i="73" l="1"/>
  <c r="D7059" i="73"/>
  <c r="C7060" i="73"/>
  <c r="E7059" i="73"/>
  <c r="G7036" i="73"/>
  <c r="H7036" i="73" s="1"/>
  <c r="I7036" i="73"/>
  <c r="A7037" i="73"/>
  <c r="B7038" i="73"/>
  <c r="F7059" i="73" l="1"/>
  <c r="D7060" i="73"/>
  <c r="A7038" i="73"/>
  <c r="B7039" i="73"/>
  <c r="G7037" i="73"/>
  <c r="H7037" i="73" s="1"/>
  <c r="I7037" i="73"/>
  <c r="C7061" i="73"/>
  <c r="E7060" i="73"/>
  <c r="F7060" i="73" l="1"/>
  <c r="D7061" i="73"/>
  <c r="C7062" i="73"/>
  <c r="E7061" i="73"/>
  <c r="A7039" i="73"/>
  <c r="B7040" i="73"/>
  <c r="G7038" i="73"/>
  <c r="H7038" i="73" s="1"/>
  <c r="I7038" i="73"/>
  <c r="F7061" i="73" l="1"/>
  <c r="D7062" i="73"/>
  <c r="G7039" i="73"/>
  <c r="H7039" i="73" s="1"/>
  <c r="I7039" i="73"/>
  <c r="C7063" i="73"/>
  <c r="E7062" i="73"/>
  <c r="A7040" i="73"/>
  <c r="B7041" i="73"/>
  <c r="F7062" i="73" l="1"/>
  <c r="D7063" i="73"/>
  <c r="G7040" i="73"/>
  <c r="H7040" i="73" s="1"/>
  <c r="I7040" i="73"/>
  <c r="C7064" i="73"/>
  <c r="E7063" i="73"/>
  <c r="A7041" i="73"/>
  <c r="B7042" i="73"/>
  <c r="F7063" i="73" l="1"/>
  <c r="D7064" i="73"/>
  <c r="C7065" i="73"/>
  <c r="E7064" i="73"/>
  <c r="G7041" i="73"/>
  <c r="H7041" i="73" s="1"/>
  <c r="I7041" i="73"/>
  <c r="A7042" i="73"/>
  <c r="B7043" i="73"/>
  <c r="F7064" i="73" l="1"/>
  <c r="D7065" i="73"/>
  <c r="G7042" i="73"/>
  <c r="H7042" i="73" s="1"/>
  <c r="I7042" i="73"/>
  <c r="C7066" i="73"/>
  <c r="E7065" i="73"/>
  <c r="A7043" i="73"/>
  <c r="B7044" i="73"/>
  <c r="F7065" i="73" l="1"/>
  <c r="D7066" i="73"/>
  <c r="G7043" i="73"/>
  <c r="H7043" i="73" s="1"/>
  <c r="I7043" i="73"/>
  <c r="C7067" i="73"/>
  <c r="E7066" i="73"/>
  <c r="A7044" i="73"/>
  <c r="B7045" i="73"/>
  <c r="F7066" i="73" l="1"/>
  <c r="D7067" i="73"/>
  <c r="C7068" i="73"/>
  <c r="E7067" i="73"/>
  <c r="G7044" i="73"/>
  <c r="H7044" i="73" s="1"/>
  <c r="I7044" i="73"/>
  <c r="A7045" i="73"/>
  <c r="B7046" i="73"/>
  <c r="F7067" i="73" l="1"/>
  <c r="D7068" i="73"/>
  <c r="A7046" i="73"/>
  <c r="B7047" i="73"/>
  <c r="G7045" i="73"/>
  <c r="H7045" i="73" s="1"/>
  <c r="I7045" i="73"/>
  <c r="C7069" i="73"/>
  <c r="E7068" i="73"/>
  <c r="F7068" i="73" l="1"/>
  <c r="D7069" i="73"/>
  <c r="C7070" i="73"/>
  <c r="E7069" i="73"/>
  <c r="A7047" i="73"/>
  <c r="B7048" i="73"/>
  <c r="G7046" i="73"/>
  <c r="H7046" i="73" s="1"/>
  <c r="I7046" i="73"/>
  <c r="F7069" i="73" l="1"/>
  <c r="D7070" i="73"/>
  <c r="G7047" i="73"/>
  <c r="H7047" i="73" s="1"/>
  <c r="I7047" i="73"/>
  <c r="C7071" i="73"/>
  <c r="E7070" i="73"/>
  <c r="A7048" i="73"/>
  <c r="B7049" i="73"/>
  <c r="F7070" i="73" l="1"/>
  <c r="D7071" i="73"/>
  <c r="G7048" i="73"/>
  <c r="H7048" i="73" s="1"/>
  <c r="I7048" i="73"/>
  <c r="C7072" i="73"/>
  <c r="E7071" i="73"/>
  <c r="A7049" i="73"/>
  <c r="B7050" i="73"/>
  <c r="F7071" i="73" l="1"/>
  <c r="D7072" i="73"/>
  <c r="C7073" i="73"/>
  <c r="E7072" i="73"/>
  <c r="G7049" i="73"/>
  <c r="H7049" i="73" s="1"/>
  <c r="I7049" i="73"/>
  <c r="A7050" i="73"/>
  <c r="B7051" i="73"/>
  <c r="F7072" i="73" l="1"/>
  <c r="D7073" i="73"/>
  <c r="A7051" i="73"/>
  <c r="B7052" i="73"/>
  <c r="G7050" i="73"/>
  <c r="H7050" i="73" s="1"/>
  <c r="I7050" i="73"/>
  <c r="C7074" i="73"/>
  <c r="E7073" i="73"/>
  <c r="F7073" i="73" l="1"/>
  <c r="D7074" i="73"/>
  <c r="C7075" i="73"/>
  <c r="E7074" i="73"/>
  <c r="A7052" i="73"/>
  <c r="B7053" i="73"/>
  <c r="G7051" i="73"/>
  <c r="H7051" i="73" s="1"/>
  <c r="I7051" i="73"/>
  <c r="F7074" i="73" l="1"/>
  <c r="D7075" i="73"/>
  <c r="G7052" i="73"/>
  <c r="H7052" i="73" s="1"/>
  <c r="I7052" i="73"/>
  <c r="C7076" i="73"/>
  <c r="E7075" i="73"/>
  <c r="A7053" i="73"/>
  <c r="B7054" i="73"/>
  <c r="F7075" i="73" l="1"/>
  <c r="D7076" i="73"/>
  <c r="G7053" i="73"/>
  <c r="H7053" i="73" s="1"/>
  <c r="I7053" i="73"/>
  <c r="C7077" i="73"/>
  <c r="E7076" i="73"/>
  <c r="A7054" i="73"/>
  <c r="B7055" i="73"/>
  <c r="F7076" i="73" l="1"/>
  <c r="D7077" i="73"/>
  <c r="C7078" i="73"/>
  <c r="E7077" i="73"/>
  <c r="G7054" i="73"/>
  <c r="H7054" i="73" s="1"/>
  <c r="I7054" i="73"/>
  <c r="A7055" i="73"/>
  <c r="B7056" i="73"/>
  <c r="F7077" i="73" l="1"/>
  <c r="D7078" i="73"/>
  <c r="A7056" i="73"/>
  <c r="B7057" i="73"/>
  <c r="G7055" i="73"/>
  <c r="H7055" i="73" s="1"/>
  <c r="I7055" i="73"/>
  <c r="C7079" i="73"/>
  <c r="E7078" i="73"/>
  <c r="F7078" i="73" l="1"/>
  <c r="D7079" i="73"/>
  <c r="C7080" i="73"/>
  <c r="E7079" i="73"/>
  <c r="A7057" i="73"/>
  <c r="B7058" i="73"/>
  <c r="G7056" i="73"/>
  <c r="H7056" i="73" s="1"/>
  <c r="I7056" i="73"/>
  <c r="F7079" i="73" l="1"/>
  <c r="D7080" i="73"/>
  <c r="G7057" i="73"/>
  <c r="H7057" i="73" s="1"/>
  <c r="I7057" i="73"/>
  <c r="C7081" i="73"/>
  <c r="E7080" i="73"/>
  <c r="A7058" i="73"/>
  <c r="B7059" i="73"/>
  <c r="F7080" i="73" l="1"/>
  <c r="D7081" i="73"/>
  <c r="G7058" i="73"/>
  <c r="H7058" i="73" s="1"/>
  <c r="I7058" i="73"/>
  <c r="C7082" i="73"/>
  <c r="E7081" i="73"/>
  <c r="A7059" i="73"/>
  <c r="B7060" i="73"/>
  <c r="F7081" i="73" l="1"/>
  <c r="D7082" i="73"/>
  <c r="G7059" i="73"/>
  <c r="H7059" i="73" s="1"/>
  <c r="I7059" i="73"/>
  <c r="C7083" i="73"/>
  <c r="E7082" i="73"/>
  <c r="A7060" i="73"/>
  <c r="B7061" i="73"/>
  <c r="F7082" i="73" l="1"/>
  <c r="D7083" i="73"/>
  <c r="G7060" i="73"/>
  <c r="H7060" i="73" s="1"/>
  <c r="I7060" i="73"/>
  <c r="C7084" i="73"/>
  <c r="E7083" i="73"/>
  <c r="A7061" i="73"/>
  <c r="B7062" i="73"/>
  <c r="F7083" i="73" l="1"/>
  <c r="D7084" i="73"/>
  <c r="G7061" i="73"/>
  <c r="H7061" i="73" s="1"/>
  <c r="I7061" i="73"/>
  <c r="C7085" i="73"/>
  <c r="E7084" i="73"/>
  <c r="A7062" i="73"/>
  <c r="B7063" i="73"/>
  <c r="F7084" i="73" l="1"/>
  <c r="D7085" i="73"/>
  <c r="C7086" i="73"/>
  <c r="E7085" i="73"/>
  <c r="G7062" i="73"/>
  <c r="H7062" i="73" s="1"/>
  <c r="I7062" i="73"/>
  <c r="A7063" i="73"/>
  <c r="B7064" i="73"/>
  <c r="F7085" i="73" l="1"/>
  <c r="D7086" i="73"/>
  <c r="A7064" i="73"/>
  <c r="B7065" i="73"/>
  <c r="G7063" i="73"/>
  <c r="H7063" i="73" s="1"/>
  <c r="I7063" i="73"/>
  <c r="C7087" i="73"/>
  <c r="E7086" i="73"/>
  <c r="F7086" i="73" l="1"/>
  <c r="D7087" i="73"/>
  <c r="C7088" i="73"/>
  <c r="E7087" i="73"/>
  <c r="A7065" i="73"/>
  <c r="B7066" i="73"/>
  <c r="G7064" i="73"/>
  <c r="H7064" i="73" s="1"/>
  <c r="I7064" i="73"/>
  <c r="F7087" i="73" l="1"/>
  <c r="D7088" i="73"/>
  <c r="G7065" i="73"/>
  <c r="H7065" i="73" s="1"/>
  <c r="I7065" i="73"/>
  <c r="C7089" i="73"/>
  <c r="E7088" i="73"/>
  <c r="A7066" i="73"/>
  <c r="B7067" i="73"/>
  <c r="F7088" i="73" l="1"/>
  <c r="D7089" i="73"/>
  <c r="C7090" i="73"/>
  <c r="E7089" i="73"/>
  <c r="G7066" i="73"/>
  <c r="H7066" i="73" s="1"/>
  <c r="I7066" i="73"/>
  <c r="A7067" i="73"/>
  <c r="B7068" i="73"/>
  <c r="F7089" i="73" l="1"/>
  <c r="D7090" i="73"/>
  <c r="A7068" i="73"/>
  <c r="B7069" i="73"/>
  <c r="G7067" i="73"/>
  <c r="H7067" i="73" s="1"/>
  <c r="I7067" i="73"/>
  <c r="C7091" i="73"/>
  <c r="E7090" i="73"/>
  <c r="F7090" i="73" l="1"/>
  <c r="D7091" i="73"/>
  <c r="C7092" i="73"/>
  <c r="E7091" i="73"/>
  <c r="A7069" i="73"/>
  <c r="B7070" i="73"/>
  <c r="G7068" i="73"/>
  <c r="H7068" i="73" s="1"/>
  <c r="I7068" i="73"/>
  <c r="F7091" i="73" l="1"/>
  <c r="D7092" i="73"/>
  <c r="G7069" i="73"/>
  <c r="H7069" i="73" s="1"/>
  <c r="I7069" i="73"/>
  <c r="C7093" i="73"/>
  <c r="E7092" i="73"/>
  <c r="A7070" i="73"/>
  <c r="B7071" i="73"/>
  <c r="F7092" i="73" l="1"/>
  <c r="D7093" i="73"/>
  <c r="C7094" i="73"/>
  <c r="E7093" i="73"/>
  <c r="G7070" i="73"/>
  <c r="H7070" i="73" s="1"/>
  <c r="I7070" i="73"/>
  <c r="A7071" i="73"/>
  <c r="B7072" i="73"/>
  <c r="F7093" i="73" l="1"/>
  <c r="D7094" i="73"/>
  <c r="A7072" i="73"/>
  <c r="B7073" i="73"/>
  <c r="G7071" i="73"/>
  <c r="H7071" i="73" s="1"/>
  <c r="I7071" i="73"/>
  <c r="C7095" i="73"/>
  <c r="E7094" i="73"/>
  <c r="F7094" i="73" l="1"/>
  <c r="D7095" i="73"/>
  <c r="C7096" i="73"/>
  <c r="E7095" i="73"/>
  <c r="A7073" i="73"/>
  <c r="B7074" i="73"/>
  <c r="G7072" i="73"/>
  <c r="H7072" i="73" s="1"/>
  <c r="I7072" i="73"/>
  <c r="F7095" i="73" l="1"/>
  <c r="D7096" i="73"/>
  <c r="G7073" i="73"/>
  <c r="H7073" i="73" s="1"/>
  <c r="I7073" i="73"/>
  <c r="C7097" i="73"/>
  <c r="E7096" i="73"/>
  <c r="A7074" i="73"/>
  <c r="B7075" i="73"/>
  <c r="F7096" i="73" l="1"/>
  <c r="D7097" i="73"/>
  <c r="C7098" i="73"/>
  <c r="E7097" i="73"/>
  <c r="G7074" i="73"/>
  <c r="H7074" i="73" s="1"/>
  <c r="I7074" i="73"/>
  <c r="A7075" i="73"/>
  <c r="B7076" i="73"/>
  <c r="F7097" i="73" l="1"/>
  <c r="D7098" i="73"/>
  <c r="A7076" i="73"/>
  <c r="B7077" i="73"/>
  <c r="G7075" i="73"/>
  <c r="H7075" i="73" s="1"/>
  <c r="I7075" i="73"/>
  <c r="C7099" i="73"/>
  <c r="E7098" i="73"/>
  <c r="F7098" i="73" l="1"/>
  <c r="D7099" i="73"/>
  <c r="C7100" i="73"/>
  <c r="E7099" i="73"/>
  <c r="A7077" i="73"/>
  <c r="B7078" i="73"/>
  <c r="G7076" i="73"/>
  <c r="H7076" i="73" s="1"/>
  <c r="I7076" i="73"/>
  <c r="F7099" i="73" l="1"/>
  <c r="D7100" i="73"/>
  <c r="G7077" i="73"/>
  <c r="H7077" i="73" s="1"/>
  <c r="I7077" i="73"/>
  <c r="C7101" i="73"/>
  <c r="E7100" i="73"/>
  <c r="A7078" i="73"/>
  <c r="B7079" i="73"/>
  <c r="F7100" i="73" l="1"/>
  <c r="D7101" i="73"/>
  <c r="G7078" i="73"/>
  <c r="H7078" i="73" s="1"/>
  <c r="I7078" i="73"/>
  <c r="C7102" i="73"/>
  <c r="E7101" i="73"/>
  <c r="A7079" i="73"/>
  <c r="B7080" i="73"/>
  <c r="F7101" i="73" l="1"/>
  <c r="D7102" i="73"/>
  <c r="G7079" i="73"/>
  <c r="H7079" i="73" s="1"/>
  <c r="I7079" i="73"/>
  <c r="C7103" i="73"/>
  <c r="E7102" i="73"/>
  <c r="A7080" i="73"/>
  <c r="B7081" i="73"/>
  <c r="F7102" i="73" l="1"/>
  <c r="D7103" i="73"/>
  <c r="C7104" i="73"/>
  <c r="E7103" i="73"/>
  <c r="G7080" i="73"/>
  <c r="H7080" i="73" s="1"/>
  <c r="I7080" i="73"/>
  <c r="A7081" i="73"/>
  <c r="B7082" i="73"/>
  <c r="F7103" i="73" l="1"/>
  <c r="D7104" i="73"/>
  <c r="A7082" i="73"/>
  <c r="B7083" i="73"/>
  <c r="G7081" i="73"/>
  <c r="H7081" i="73" s="1"/>
  <c r="I7081" i="73"/>
  <c r="C7105" i="73"/>
  <c r="E7104" i="73"/>
  <c r="F7104" i="73" l="1"/>
  <c r="D7105" i="73"/>
  <c r="C7106" i="73"/>
  <c r="E7105" i="73"/>
  <c r="A7083" i="73"/>
  <c r="B7084" i="73"/>
  <c r="G7082" i="73"/>
  <c r="H7082" i="73" s="1"/>
  <c r="I7082" i="73"/>
  <c r="F7105" i="73" l="1"/>
  <c r="D7106" i="73"/>
  <c r="G7083" i="73"/>
  <c r="H7083" i="73" s="1"/>
  <c r="I7083" i="73"/>
  <c r="C7107" i="73"/>
  <c r="E7106" i="73"/>
  <c r="A7084" i="73"/>
  <c r="B7085" i="73"/>
  <c r="F7106" i="73" l="1"/>
  <c r="D7107" i="73"/>
  <c r="G7084" i="73"/>
  <c r="H7084" i="73" s="1"/>
  <c r="I7084" i="73"/>
  <c r="C7108" i="73"/>
  <c r="E7107" i="73"/>
  <c r="A7085" i="73"/>
  <c r="B7086" i="73"/>
  <c r="F7107" i="73" l="1"/>
  <c r="D7108" i="73"/>
  <c r="C7109" i="73"/>
  <c r="E7108" i="73"/>
  <c r="G7085" i="73"/>
  <c r="H7085" i="73" s="1"/>
  <c r="I7085" i="73"/>
  <c r="A7086" i="73"/>
  <c r="B7087" i="73"/>
  <c r="F7108" i="73" l="1"/>
  <c r="D7109" i="73"/>
  <c r="G7086" i="73"/>
  <c r="H7086" i="73" s="1"/>
  <c r="I7086" i="73"/>
  <c r="C7110" i="73"/>
  <c r="E7109" i="73"/>
  <c r="A7087" i="73"/>
  <c r="B7088" i="73"/>
  <c r="F7109" i="73" l="1"/>
  <c r="D7110" i="73"/>
  <c r="G7087" i="73"/>
  <c r="H7087" i="73" s="1"/>
  <c r="I7087" i="73"/>
  <c r="C7111" i="73"/>
  <c r="E7110" i="73"/>
  <c r="A7088" i="73"/>
  <c r="B7089" i="73"/>
  <c r="F7110" i="73" l="1"/>
  <c r="D7111" i="73"/>
  <c r="G7088" i="73"/>
  <c r="H7088" i="73" s="1"/>
  <c r="I7088" i="73"/>
  <c r="C7112" i="73"/>
  <c r="E7111" i="73"/>
  <c r="A7089" i="73"/>
  <c r="B7090" i="73"/>
  <c r="F7111" i="73" l="1"/>
  <c r="D7112" i="73"/>
  <c r="G7089" i="73"/>
  <c r="H7089" i="73" s="1"/>
  <c r="I7089" i="73"/>
  <c r="C7113" i="73"/>
  <c r="E7112" i="73"/>
  <c r="A7090" i="73"/>
  <c r="B7091" i="73"/>
  <c r="F7112" i="73" l="1"/>
  <c r="D7113" i="73"/>
  <c r="G7090" i="73"/>
  <c r="H7090" i="73" s="1"/>
  <c r="I7090" i="73"/>
  <c r="C7114" i="73"/>
  <c r="E7113" i="73"/>
  <c r="A7091" i="73"/>
  <c r="B7092" i="73"/>
  <c r="F7113" i="73" l="1"/>
  <c r="D7114" i="73"/>
  <c r="C7115" i="73"/>
  <c r="E7114" i="73"/>
  <c r="G7091" i="73"/>
  <c r="H7091" i="73" s="1"/>
  <c r="I7091" i="73"/>
  <c r="A7092" i="73"/>
  <c r="B7093" i="73"/>
  <c r="F7114" i="73" l="1"/>
  <c r="D7115" i="73"/>
  <c r="G7092" i="73"/>
  <c r="H7092" i="73" s="1"/>
  <c r="I7092" i="73"/>
  <c r="C7116" i="73"/>
  <c r="E7115" i="73"/>
  <c r="A7093" i="73"/>
  <c r="B7094" i="73"/>
  <c r="F7115" i="73" l="1"/>
  <c r="D7116" i="73"/>
  <c r="C7117" i="73"/>
  <c r="E7116" i="73"/>
  <c r="G7093" i="73"/>
  <c r="H7093" i="73" s="1"/>
  <c r="I7093" i="73"/>
  <c r="A7094" i="73"/>
  <c r="B7095" i="73"/>
  <c r="F7116" i="73" l="1"/>
  <c r="D7117" i="73"/>
  <c r="A7095" i="73"/>
  <c r="B7096" i="73"/>
  <c r="G7094" i="73"/>
  <c r="H7094" i="73" s="1"/>
  <c r="I7094" i="73"/>
  <c r="C7118" i="73"/>
  <c r="E7117" i="73"/>
  <c r="F7117" i="73" l="1"/>
  <c r="D7118" i="73"/>
  <c r="C7119" i="73"/>
  <c r="E7118" i="73"/>
  <c r="A7096" i="73"/>
  <c r="B7097" i="73"/>
  <c r="G7095" i="73"/>
  <c r="H7095" i="73" s="1"/>
  <c r="I7095" i="73"/>
  <c r="F7118" i="73" l="1"/>
  <c r="D7119" i="73"/>
  <c r="G7096" i="73"/>
  <c r="H7096" i="73" s="1"/>
  <c r="I7096" i="73"/>
  <c r="C7120" i="73"/>
  <c r="E7119" i="73"/>
  <c r="A7097" i="73"/>
  <c r="B7098" i="73"/>
  <c r="F7119" i="73" l="1"/>
  <c r="D7120" i="73"/>
  <c r="G7097" i="73"/>
  <c r="H7097" i="73" s="1"/>
  <c r="I7097" i="73"/>
  <c r="C7121" i="73"/>
  <c r="E7120" i="73"/>
  <c r="A7098" i="73"/>
  <c r="B7099" i="73"/>
  <c r="F7120" i="73" l="1"/>
  <c r="D7121" i="73"/>
  <c r="C7122" i="73"/>
  <c r="E7121" i="73"/>
  <c r="G7098" i="73"/>
  <c r="H7098" i="73" s="1"/>
  <c r="I7098" i="73"/>
  <c r="A7099" i="73"/>
  <c r="B7100" i="73"/>
  <c r="F7121" i="73" l="1"/>
  <c r="D7122" i="73"/>
  <c r="A7100" i="73"/>
  <c r="B7101" i="73"/>
  <c r="G7099" i="73"/>
  <c r="H7099" i="73" s="1"/>
  <c r="I7099" i="73"/>
  <c r="C7123" i="73"/>
  <c r="E7122" i="73"/>
  <c r="F7122" i="73" l="1"/>
  <c r="D7123" i="73"/>
  <c r="C7124" i="73"/>
  <c r="E7123" i="73"/>
  <c r="A7101" i="73"/>
  <c r="B7102" i="73"/>
  <c r="G7100" i="73"/>
  <c r="H7100" i="73" s="1"/>
  <c r="I7100" i="73"/>
  <c r="F7123" i="73" l="1"/>
  <c r="D7124" i="73"/>
  <c r="G7101" i="73"/>
  <c r="H7101" i="73" s="1"/>
  <c r="I7101" i="73"/>
  <c r="C7125" i="73"/>
  <c r="E7124" i="73"/>
  <c r="A7102" i="73"/>
  <c r="B7103" i="73"/>
  <c r="F7124" i="73" l="1"/>
  <c r="D7125" i="73"/>
  <c r="C7126" i="73"/>
  <c r="E7125" i="73"/>
  <c r="G7102" i="73"/>
  <c r="H7102" i="73" s="1"/>
  <c r="I7102" i="73"/>
  <c r="A7103" i="73"/>
  <c r="B7104" i="73"/>
  <c r="F7125" i="73" l="1"/>
  <c r="D7126" i="73"/>
  <c r="A7104" i="73"/>
  <c r="B7105" i="73"/>
  <c r="G7103" i="73"/>
  <c r="H7103" i="73" s="1"/>
  <c r="I7103" i="73"/>
  <c r="C7127" i="73"/>
  <c r="E7126" i="73"/>
  <c r="F7126" i="73" l="1"/>
  <c r="D7127" i="73"/>
  <c r="C7128" i="73"/>
  <c r="E7127" i="73"/>
  <c r="A7105" i="73"/>
  <c r="B7106" i="73"/>
  <c r="G7104" i="73"/>
  <c r="H7104" i="73" s="1"/>
  <c r="I7104" i="73"/>
  <c r="F7127" i="73" l="1"/>
  <c r="D7128" i="73"/>
  <c r="G7105" i="73"/>
  <c r="H7105" i="73" s="1"/>
  <c r="I7105" i="73"/>
  <c r="C7129" i="73"/>
  <c r="E7128" i="73"/>
  <c r="A7106" i="73"/>
  <c r="B7107" i="73"/>
  <c r="F7128" i="73" l="1"/>
  <c r="D7129" i="73"/>
  <c r="C7130" i="73"/>
  <c r="E7129" i="73"/>
  <c r="G7106" i="73"/>
  <c r="H7106" i="73" s="1"/>
  <c r="I7106" i="73"/>
  <c r="A7107" i="73"/>
  <c r="B7108" i="73"/>
  <c r="F7129" i="73" l="1"/>
  <c r="D7130" i="73"/>
  <c r="G7107" i="73"/>
  <c r="H7107" i="73" s="1"/>
  <c r="I7107" i="73"/>
  <c r="C7131" i="73"/>
  <c r="E7130" i="73"/>
  <c r="A7108" i="73"/>
  <c r="B7109" i="73"/>
  <c r="F7130" i="73" l="1"/>
  <c r="D7131" i="73"/>
  <c r="C7132" i="73"/>
  <c r="E7131" i="73"/>
  <c r="G7108" i="73"/>
  <c r="H7108" i="73" s="1"/>
  <c r="I7108" i="73"/>
  <c r="A7109" i="73"/>
  <c r="B7110" i="73"/>
  <c r="F7131" i="73" l="1"/>
  <c r="D7132" i="73"/>
  <c r="A7110" i="73"/>
  <c r="B7111" i="73"/>
  <c r="G7109" i="73"/>
  <c r="H7109" i="73" s="1"/>
  <c r="I7109" i="73"/>
  <c r="C7133" i="73"/>
  <c r="E7132" i="73"/>
  <c r="F7132" i="73" l="1"/>
  <c r="D7133" i="73"/>
  <c r="C7134" i="73"/>
  <c r="E7133" i="73"/>
  <c r="A7111" i="73"/>
  <c r="B7112" i="73"/>
  <c r="G7110" i="73"/>
  <c r="H7110" i="73" s="1"/>
  <c r="I7110" i="73"/>
  <c r="F7133" i="73" l="1"/>
  <c r="D7134" i="73"/>
  <c r="G7111" i="73"/>
  <c r="H7111" i="73" s="1"/>
  <c r="I7111" i="73"/>
  <c r="C7135" i="73"/>
  <c r="E7134" i="73"/>
  <c r="A7112" i="73"/>
  <c r="B7113" i="73"/>
  <c r="F7134" i="73" l="1"/>
  <c r="D7135" i="73"/>
  <c r="G7112" i="73"/>
  <c r="H7112" i="73" s="1"/>
  <c r="I7112" i="73"/>
  <c r="C7136" i="73"/>
  <c r="E7135" i="73"/>
  <c r="A7113" i="73"/>
  <c r="B7114" i="73"/>
  <c r="F7135" i="73" l="1"/>
  <c r="D7136" i="73"/>
  <c r="C7137" i="73"/>
  <c r="E7136" i="73"/>
  <c r="G7113" i="73"/>
  <c r="H7113" i="73" s="1"/>
  <c r="I7113" i="73"/>
  <c r="A7114" i="73"/>
  <c r="B7115" i="73"/>
  <c r="F7136" i="73" l="1"/>
  <c r="D7137" i="73"/>
  <c r="G7114" i="73"/>
  <c r="H7114" i="73" s="1"/>
  <c r="I7114" i="73"/>
  <c r="C7138" i="73"/>
  <c r="E7137" i="73"/>
  <c r="A7115" i="73"/>
  <c r="B7116" i="73"/>
  <c r="F7137" i="73" l="1"/>
  <c r="D7138" i="73"/>
  <c r="C7139" i="73"/>
  <c r="E7138" i="73"/>
  <c r="A7116" i="73"/>
  <c r="B7117" i="73"/>
  <c r="G7115" i="73"/>
  <c r="H7115" i="73" s="1"/>
  <c r="I7115" i="73"/>
  <c r="F7138" i="73" l="1"/>
  <c r="D7139" i="73"/>
  <c r="G7116" i="73"/>
  <c r="H7116" i="73" s="1"/>
  <c r="I7116" i="73"/>
  <c r="C7140" i="73"/>
  <c r="E7139" i="73"/>
  <c r="A7117" i="73"/>
  <c r="B7118" i="73"/>
  <c r="F7139" i="73" l="1"/>
  <c r="D7140" i="73"/>
  <c r="G7117" i="73"/>
  <c r="H7117" i="73" s="1"/>
  <c r="I7117" i="73"/>
  <c r="C7141" i="73"/>
  <c r="E7140" i="73"/>
  <c r="A7118" i="73"/>
  <c r="B7119" i="73"/>
  <c r="F7140" i="73" l="1"/>
  <c r="D7141" i="73"/>
  <c r="C7142" i="73"/>
  <c r="E7141" i="73"/>
  <c r="G7118" i="73"/>
  <c r="H7118" i="73" s="1"/>
  <c r="I7118" i="73"/>
  <c r="A7119" i="73"/>
  <c r="B7120" i="73"/>
  <c r="F7141" i="73" l="1"/>
  <c r="D7142" i="73"/>
  <c r="G7119" i="73"/>
  <c r="H7119" i="73" s="1"/>
  <c r="I7119" i="73"/>
  <c r="C7143" i="73"/>
  <c r="E7142" i="73"/>
  <c r="A7120" i="73"/>
  <c r="B7121" i="73"/>
  <c r="F7142" i="73" l="1"/>
  <c r="D7143" i="73"/>
  <c r="G7120" i="73"/>
  <c r="H7120" i="73" s="1"/>
  <c r="I7120" i="73"/>
  <c r="C7144" i="73"/>
  <c r="E7143" i="73"/>
  <c r="A7121" i="73"/>
  <c r="B7122" i="73"/>
  <c r="F7143" i="73" l="1"/>
  <c r="D7144" i="73"/>
  <c r="C7145" i="73"/>
  <c r="E7144" i="73"/>
  <c r="G7121" i="73"/>
  <c r="H7121" i="73" s="1"/>
  <c r="I7121" i="73"/>
  <c r="A7122" i="73"/>
  <c r="B7123" i="73"/>
  <c r="F7144" i="73" l="1"/>
  <c r="D7145" i="73"/>
  <c r="G7122" i="73"/>
  <c r="H7122" i="73" s="1"/>
  <c r="I7122" i="73"/>
  <c r="C7146" i="73"/>
  <c r="E7145" i="73"/>
  <c r="A7123" i="73"/>
  <c r="B7124" i="73"/>
  <c r="F7145" i="73" l="1"/>
  <c r="D7146" i="73"/>
  <c r="G7123" i="73"/>
  <c r="H7123" i="73" s="1"/>
  <c r="I7123" i="73"/>
  <c r="C7147" i="73"/>
  <c r="E7146" i="73"/>
  <c r="A7124" i="73"/>
  <c r="B7125" i="73"/>
  <c r="F7146" i="73" l="1"/>
  <c r="D7147" i="73"/>
  <c r="G7124" i="73"/>
  <c r="H7124" i="73" s="1"/>
  <c r="I7124" i="73"/>
  <c r="C7148" i="73"/>
  <c r="E7147" i="73"/>
  <c r="A7125" i="73"/>
  <c r="B7126" i="73"/>
  <c r="F7147" i="73" l="1"/>
  <c r="D7148" i="73"/>
  <c r="G7125" i="73"/>
  <c r="H7125" i="73" s="1"/>
  <c r="I7125" i="73"/>
  <c r="C7149" i="73"/>
  <c r="E7148" i="73"/>
  <c r="A7126" i="73"/>
  <c r="B7127" i="73"/>
  <c r="F7148" i="73" l="1"/>
  <c r="D7149" i="73"/>
  <c r="G7126" i="73"/>
  <c r="H7126" i="73" s="1"/>
  <c r="I7126" i="73"/>
  <c r="C7150" i="73"/>
  <c r="E7149" i="73"/>
  <c r="A7127" i="73"/>
  <c r="B7128" i="73"/>
  <c r="F7149" i="73" l="1"/>
  <c r="D7150" i="73"/>
  <c r="C7151" i="73"/>
  <c r="E7150" i="73"/>
  <c r="G7127" i="73"/>
  <c r="H7127" i="73" s="1"/>
  <c r="I7127" i="73"/>
  <c r="A7128" i="73"/>
  <c r="B7129" i="73"/>
  <c r="F7150" i="73" l="1"/>
  <c r="D7151" i="73"/>
  <c r="G7128" i="73"/>
  <c r="H7128" i="73" s="1"/>
  <c r="I7128" i="73"/>
  <c r="C7152" i="73"/>
  <c r="E7151" i="73"/>
  <c r="A7129" i="73"/>
  <c r="B7130" i="73"/>
  <c r="F7151" i="73" l="1"/>
  <c r="D7152" i="73"/>
  <c r="G7129" i="73"/>
  <c r="H7129" i="73" s="1"/>
  <c r="I7129" i="73"/>
  <c r="C7153" i="73"/>
  <c r="E7152" i="73"/>
  <c r="A7130" i="73"/>
  <c r="B7131" i="73"/>
  <c r="F7152" i="73" l="1"/>
  <c r="D7153" i="73"/>
  <c r="G7130" i="73"/>
  <c r="H7130" i="73" s="1"/>
  <c r="I7130" i="73"/>
  <c r="C7154" i="73"/>
  <c r="E7153" i="73"/>
  <c r="A7131" i="73"/>
  <c r="B7132" i="73"/>
  <c r="F7153" i="73" l="1"/>
  <c r="D7154" i="73"/>
  <c r="C7155" i="73"/>
  <c r="E7154" i="73"/>
  <c r="G7131" i="73"/>
  <c r="H7131" i="73" s="1"/>
  <c r="I7131" i="73"/>
  <c r="A7132" i="73"/>
  <c r="B7133" i="73"/>
  <c r="F7154" i="73" l="1"/>
  <c r="D7155" i="73"/>
  <c r="G7132" i="73"/>
  <c r="H7132" i="73" s="1"/>
  <c r="I7132" i="73"/>
  <c r="C7156" i="73"/>
  <c r="E7155" i="73"/>
  <c r="A7133" i="73"/>
  <c r="B7134" i="73"/>
  <c r="F7155" i="73" l="1"/>
  <c r="D7156" i="73"/>
  <c r="C7157" i="73"/>
  <c r="E7156" i="73"/>
  <c r="G7133" i="73"/>
  <c r="H7133" i="73" s="1"/>
  <c r="I7133" i="73"/>
  <c r="A7134" i="73"/>
  <c r="B7135" i="73"/>
  <c r="F7156" i="73" l="1"/>
  <c r="D7157" i="73"/>
  <c r="G7134" i="73"/>
  <c r="H7134" i="73" s="1"/>
  <c r="I7134" i="73"/>
  <c r="C7158" i="73"/>
  <c r="E7157" i="73"/>
  <c r="A7135" i="73"/>
  <c r="B7136" i="73"/>
  <c r="F7157" i="73" l="1"/>
  <c r="D7158" i="73"/>
  <c r="G7135" i="73"/>
  <c r="H7135" i="73" s="1"/>
  <c r="I7135" i="73"/>
  <c r="C7159" i="73"/>
  <c r="E7158" i="73"/>
  <c r="A7136" i="73"/>
  <c r="B7137" i="73"/>
  <c r="F7158" i="73" l="1"/>
  <c r="D7159" i="73"/>
  <c r="G7136" i="73"/>
  <c r="H7136" i="73" s="1"/>
  <c r="I7136" i="73"/>
  <c r="C7160" i="73"/>
  <c r="E7159" i="73"/>
  <c r="A7137" i="73"/>
  <c r="B7138" i="73"/>
  <c r="F7159" i="73" l="1"/>
  <c r="D7160" i="73"/>
  <c r="C7161" i="73"/>
  <c r="E7160" i="73"/>
  <c r="G7137" i="73"/>
  <c r="H7137" i="73" s="1"/>
  <c r="I7137" i="73"/>
  <c r="A7138" i="73"/>
  <c r="B7139" i="73"/>
  <c r="F7160" i="73" l="1"/>
  <c r="D7161" i="73"/>
  <c r="A7139" i="73"/>
  <c r="B7140" i="73"/>
  <c r="G7138" i="73"/>
  <c r="H7138" i="73" s="1"/>
  <c r="I7138" i="73"/>
  <c r="C7162" i="73"/>
  <c r="E7161" i="73"/>
  <c r="F7161" i="73" l="1"/>
  <c r="D7162" i="73"/>
  <c r="C7163" i="73"/>
  <c r="E7162" i="73"/>
  <c r="A7140" i="73"/>
  <c r="B7141" i="73"/>
  <c r="G7139" i="73"/>
  <c r="H7139" i="73" s="1"/>
  <c r="I7139" i="73"/>
  <c r="F7162" i="73" l="1"/>
  <c r="D7163" i="73"/>
  <c r="G7140" i="73"/>
  <c r="H7140" i="73" s="1"/>
  <c r="I7140" i="73"/>
  <c r="C7164" i="73"/>
  <c r="E7163" i="73"/>
  <c r="A7141" i="73"/>
  <c r="B7142" i="73"/>
  <c r="F7163" i="73" l="1"/>
  <c r="D7164" i="73"/>
  <c r="G7141" i="73"/>
  <c r="H7141" i="73" s="1"/>
  <c r="I7141" i="73"/>
  <c r="C7165" i="73"/>
  <c r="E7164" i="73"/>
  <c r="A7142" i="73"/>
  <c r="B7143" i="73"/>
  <c r="F7164" i="73" l="1"/>
  <c r="D7165" i="73"/>
  <c r="G7142" i="73"/>
  <c r="H7142" i="73" s="1"/>
  <c r="I7142" i="73"/>
  <c r="C7166" i="73"/>
  <c r="E7165" i="73"/>
  <c r="A7143" i="73"/>
  <c r="B7144" i="73"/>
  <c r="F7165" i="73" l="1"/>
  <c r="D7166" i="73"/>
  <c r="G7143" i="73"/>
  <c r="H7143" i="73" s="1"/>
  <c r="I7143" i="73"/>
  <c r="C7167" i="73"/>
  <c r="E7166" i="73"/>
  <c r="A7144" i="73"/>
  <c r="B7145" i="73"/>
  <c r="F7166" i="73" l="1"/>
  <c r="D7167" i="73"/>
  <c r="G7144" i="73"/>
  <c r="H7144" i="73" s="1"/>
  <c r="I7144" i="73"/>
  <c r="C7168" i="73"/>
  <c r="E7167" i="73"/>
  <c r="A7145" i="73"/>
  <c r="B7146" i="73"/>
  <c r="F7167" i="73" l="1"/>
  <c r="D7168" i="73"/>
  <c r="C7169" i="73"/>
  <c r="E7168" i="73"/>
  <c r="G7145" i="73"/>
  <c r="H7145" i="73" s="1"/>
  <c r="I7145" i="73"/>
  <c r="A7146" i="73"/>
  <c r="B7147" i="73"/>
  <c r="F7168" i="73" l="1"/>
  <c r="D7169" i="73"/>
  <c r="A7147" i="73"/>
  <c r="B7148" i="73"/>
  <c r="G7146" i="73"/>
  <c r="H7146" i="73" s="1"/>
  <c r="I7146" i="73"/>
  <c r="C7170" i="73"/>
  <c r="E7169" i="73"/>
  <c r="F7169" i="73" l="1"/>
  <c r="D7170" i="73"/>
  <c r="C7171" i="73"/>
  <c r="E7170" i="73"/>
  <c r="A7148" i="73"/>
  <c r="B7149" i="73"/>
  <c r="G7147" i="73"/>
  <c r="H7147" i="73" s="1"/>
  <c r="I7147" i="73"/>
  <c r="F7170" i="73" l="1"/>
  <c r="D7171" i="73"/>
  <c r="G7148" i="73"/>
  <c r="H7148" i="73" s="1"/>
  <c r="I7148" i="73"/>
  <c r="C7172" i="73"/>
  <c r="E7171" i="73"/>
  <c r="A7149" i="73"/>
  <c r="B7150" i="73"/>
  <c r="F7171" i="73" l="1"/>
  <c r="D7172" i="73"/>
  <c r="C7173" i="73"/>
  <c r="E7172" i="73"/>
  <c r="G7149" i="73"/>
  <c r="H7149" i="73" s="1"/>
  <c r="I7149" i="73"/>
  <c r="A7150" i="73"/>
  <c r="B7151" i="73"/>
  <c r="F7172" i="73" l="1"/>
  <c r="D7173" i="73"/>
  <c r="G7150" i="73"/>
  <c r="H7150" i="73" s="1"/>
  <c r="I7150" i="73"/>
  <c r="C7174" i="73"/>
  <c r="E7173" i="73"/>
  <c r="A7151" i="73"/>
  <c r="B7152" i="73"/>
  <c r="F7173" i="73" l="1"/>
  <c r="D7174" i="73"/>
  <c r="G7151" i="73"/>
  <c r="H7151" i="73" s="1"/>
  <c r="I7151" i="73"/>
  <c r="C7175" i="73"/>
  <c r="E7174" i="73"/>
  <c r="A7152" i="73"/>
  <c r="B7153" i="73"/>
  <c r="F7174" i="73" l="1"/>
  <c r="D7175" i="73"/>
  <c r="G7152" i="73"/>
  <c r="H7152" i="73" s="1"/>
  <c r="I7152" i="73"/>
  <c r="C7176" i="73"/>
  <c r="E7175" i="73"/>
  <c r="A7153" i="73"/>
  <c r="B7154" i="73"/>
  <c r="F7175" i="73" l="1"/>
  <c r="D7176" i="73"/>
  <c r="C7177" i="73"/>
  <c r="E7176" i="73"/>
  <c r="G7153" i="73"/>
  <c r="H7153" i="73" s="1"/>
  <c r="I7153" i="73"/>
  <c r="A7154" i="73"/>
  <c r="B7155" i="73"/>
  <c r="F7176" i="73" l="1"/>
  <c r="D7177" i="73"/>
  <c r="A7155" i="73"/>
  <c r="B7156" i="73"/>
  <c r="G7154" i="73"/>
  <c r="H7154" i="73" s="1"/>
  <c r="I7154" i="73"/>
  <c r="C7178" i="73"/>
  <c r="E7177" i="73"/>
  <c r="F7177" i="73" l="1"/>
  <c r="D7178" i="73"/>
  <c r="C7179" i="73"/>
  <c r="E7178" i="73"/>
  <c r="A7156" i="73"/>
  <c r="B7157" i="73"/>
  <c r="G7155" i="73"/>
  <c r="H7155" i="73" s="1"/>
  <c r="I7155" i="73"/>
  <c r="F7178" i="73" l="1"/>
  <c r="D7179" i="73"/>
  <c r="G7156" i="73"/>
  <c r="H7156" i="73" s="1"/>
  <c r="I7156" i="73"/>
  <c r="C7180" i="73"/>
  <c r="E7179" i="73"/>
  <c r="A7157" i="73"/>
  <c r="B7158" i="73"/>
  <c r="F7179" i="73" l="1"/>
  <c r="D7180" i="73"/>
  <c r="C7181" i="73"/>
  <c r="E7180" i="73"/>
  <c r="G7157" i="73"/>
  <c r="H7157" i="73" s="1"/>
  <c r="I7157" i="73"/>
  <c r="A7158" i="73"/>
  <c r="B7159" i="73"/>
  <c r="F7180" i="73" l="1"/>
  <c r="D7181" i="73"/>
  <c r="A7159" i="73"/>
  <c r="B7160" i="73"/>
  <c r="G7158" i="73"/>
  <c r="H7158" i="73" s="1"/>
  <c r="I7158" i="73"/>
  <c r="C7182" i="73"/>
  <c r="E7181" i="73"/>
  <c r="F7181" i="73" l="1"/>
  <c r="D7182" i="73"/>
  <c r="C7183" i="73"/>
  <c r="E7182" i="73"/>
  <c r="A7160" i="73"/>
  <c r="B7161" i="73"/>
  <c r="G7159" i="73"/>
  <c r="H7159" i="73" s="1"/>
  <c r="I7159" i="73"/>
  <c r="F7182" i="73" l="1"/>
  <c r="D7183" i="73"/>
  <c r="G7160" i="73"/>
  <c r="H7160" i="73" s="1"/>
  <c r="I7160" i="73"/>
  <c r="C7184" i="73"/>
  <c r="E7183" i="73"/>
  <c r="A7161" i="73"/>
  <c r="B7162" i="73"/>
  <c r="F7183" i="73" l="1"/>
  <c r="D7184" i="73"/>
  <c r="G7161" i="73"/>
  <c r="H7161" i="73" s="1"/>
  <c r="I7161" i="73"/>
  <c r="C7185" i="73"/>
  <c r="E7184" i="73"/>
  <c r="A7162" i="73"/>
  <c r="B7163" i="73"/>
  <c r="F7184" i="73" l="1"/>
  <c r="D7185" i="73"/>
  <c r="G7162" i="73"/>
  <c r="H7162" i="73" s="1"/>
  <c r="I7162" i="73"/>
  <c r="C7186" i="73"/>
  <c r="E7185" i="73"/>
  <c r="A7163" i="73"/>
  <c r="B7164" i="73"/>
  <c r="F7185" i="73" l="1"/>
  <c r="D7186" i="73"/>
  <c r="C7187" i="73"/>
  <c r="E7186" i="73"/>
  <c r="G7163" i="73"/>
  <c r="H7163" i="73" s="1"/>
  <c r="I7163" i="73"/>
  <c r="A7164" i="73"/>
  <c r="B7165" i="73"/>
  <c r="F7186" i="73" l="1"/>
  <c r="D7187" i="73"/>
  <c r="G7164" i="73"/>
  <c r="H7164" i="73" s="1"/>
  <c r="I7164" i="73"/>
  <c r="C7188" i="73"/>
  <c r="E7187" i="73"/>
  <c r="A7165" i="73"/>
  <c r="B7166" i="73"/>
  <c r="F7187" i="73" l="1"/>
  <c r="D7188" i="73"/>
  <c r="G7165" i="73"/>
  <c r="H7165" i="73" s="1"/>
  <c r="I7165" i="73"/>
  <c r="C7189" i="73"/>
  <c r="E7188" i="73"/>
  <c r="A7166" i="73"/>
  <c r="B7167" i="73"/>
  <c r="F7188" i="73" l="1"/>
  <c r="D7189" i="73"/>
  <c r="C7190" i="73"/>
  <c r="E7189" i="73"/>
  <c r="G7166" i="73"/>
  <c r="H7166" i="73" s="1"/>
  <c r="I7166" i="73"/>
  <c r="A7167" i="73"/>
  <c r="B7168" i="73"/>
  <c r="F7189" i="73" l="1"/>
  <c r="D7190" i="73"/>
  <c r="A7168" i="73"/>
  <c r="B7169" i="73"/>
  <c r="G7167" i="73"/>
  <c r="H7167" i="73" s="1"/>
  <c r="I7167" i="73"/>
  <c r="C7191" i="73"/>
  <c r="E7190" i="73"/>
  <c r="F7190" i="73" l="1"/>
  <c r="D7191" i="73"/>
  <c r="C7192" i="73"/>
  <c r="E7191" i="73"/>
  <c r="A7169" i="73"/>
  <c r="B7170" i="73"/>
  <c r="G7168" i="73"/>
  <c r="H7168" i="73" s="1"/>
  <c r="I7168" i="73"/>
  <c r="F7191" i="73" l="1"/>
  <c r="D7192" i="73"/>
  <c r="G7169" i="73"/>
  <c r="H7169" i="73" s="1"/>
  <c r="I7169" i="73"/>
  <c r="C7193" i="73"/>
  <c r="E7192" i="73"/>
  <c r="A7170" i="73"/>
  <c r="B7171" i="73"/>
  <c r="F7192" i="73" l="1"/>
  <c r="D7193" i="73"/>
  <c r="C7194" i="73"/>
  <c r="E7193" i="73"/>
  <c r="G7170" i="73"/>
  <c r="H7170" i="73" s="1"/>
  <c r="I7170" i="73"/>
  <c r="A7171" i="73"/>
  <c r="B7172" i="73"/>
  <c r="F7193" i="73" l="1"/>
  <c r="D7194" i="73"/>
  <c r="A7172" i="73"/>
  <c r="B7173" i="73"/>
  <c r="G7171" i="73"/>
  <c r="H7171" i="73" s="1"/>
  <c r="I7171" i="73"/>
  <c r="C7195" i="73"/>
  <c r="E7194" i="73"/>
  <c r="F7194" i="73" l="1"/>
  <c r="D7195" i="73"/>
  <c r="C7196" i="73"/>
  <c r="E7195" i="73"/>
  <c r="A7173" i="73"/>
  <c r="B7174" i="73"/>
  <c r="G7172" i="73"/>
  <c r="H7172" i="73" s="1"/>
  <c r="I7172" i="73"/>
  <c r="F7195" i="73" l="1"/>
  <c r="D7196" i="73"/>
  <c r="G7173" i="73"/>
  <c r="H7173" i="73" s="1"/>
  <c r="I7173" i="73"/>
  <c r="C7197" i="73"/>
  <c r="E7196" i="73"/>
  <c r="A7174" i="73"/>
  <c r="B7175" i="73"/>
  <c r="F7196" i="73" l="1"/>
  <c r="D7197" i="73"/>
  <c r="C7198" i="73"/>
  <c r="E7197" i="73"/>
  <c r="G7174" i="73"/>
  <c r="H7174" i="73" s="1"/>
  <c r="I7174" i="73"/>
  <c r="A7175" i="73"/>
  <c r="B7176" i="73"/>
  <c r="F7197" i="73" l="1"/>
  <c r="D7198" i="73"/>
  <c r="G7175" i="73"/>
  <c r="H7175" i="73" s="1"/>
  <c r="I7175" i="73"/>
  <c r="C7199" i="73"/>
  <c r="E7198" i="73"/>
  <c r="A7176" i="73"/>
  <c r="B7177" i="73"/>
  <c r="F7198" i="73" l="1"/>
  <c r="D7199" i="73"/>
  <c r="C7200" i="73"/>
  <c r="E7199" i="73"/>
  <c r="G7176" i="73"/>
  <c r="H7176" i="73" s="1"/>
  <c r="I7176" i="73"/>
  <c r="A7177" i="73"/>
  <c r="B7178" i="73"/>
  <c r="F7199" i="73" l="1"/>
  <c r="D7200" i="73"/>
  <c r="G7177" i="73"/>
  <c r="H7177" i="73" s="1"/>
  <c r="I7177" i="73"/>
  <c r="C7201" i="73"/>
  <c r="E7200" i="73"/>
  <c r="A7178" i="73"/>
  <c r="B7179" i="73"/>
  <c r="F7200" i="73" l="1"/>
  <c r="D7201" i="73"/>
  <c r="G7178" i="73"/>
  <c r="H7178" i="73" s="1"/>
  <c r="I7178" i="73"/>
  <c r="C7202" i="73"/>
  <c r="E7201" i="73"/>
  <c r="A7179" i="73"/>
  <c r="B7180" i="73"/>
  <c r="F7201" i="73" l="1"/>
  <c r="D7202" i="73"/>
  <c r="C7203" i="73"/>
  <c r="E7202" i="73"/>
  <c r="G7179" i="73"/>
  <c r="H7179" i="73" s="1"/>
  <c r="I7179" i="73"/>
  <c r="A7180" i="73"/>
  <c r="B7181" i="73"/>
  <c r="F7202" i="73" l="1"/>
  <c r="D7203" i="73"/>
  <c r="G7180" i="73"/>
  <c r="H7180" i="73" s="1"/>
  <c r="I7180" i="73"/>
  <c r="C7204" i="73"/>
  <c r="E7203" i="73"/>
  <c r="A7181" i="73"/>
  <c r="B7182" i="73"/>
  <c r="F7203" i="73" l="1"/>
  <c r="D7204" i="73"/>
  <c r="G7181" i="73"/>
  <c r="H7181" i="73" s="1"/>
  <c r="I7181" i="73"/>
  <c r="C7205" i="73"/>
  <c r="E7204" i="73"/>
  <c r="A7182" i="73"/>
  <c r="B7183" i="73"/>
  <c r="F7204" i="73" l="1"/>
  <c r="D7205" i="73"/>
  <c r="G7182" i="73"/>
  <c r="H7182" i="73" s="1"/>
  <c r="I7182" i="73"/>
  <c r="C7206" i="73"/>
  <c r="E7205" i="73"/>
  <c r="A7183" i="73"/>
  <c r="B7184" i="73"/>
  <c r="F7205" i="73" l="1"/>
  <c r="D7206" i="73"/>
  <c r="G7183" i="73"/>
  <c r="H7183" i="73" s="1"/>
  <c r="I7183" i="73"/>
  <c r="C7207" i="73"/>
  <c r="E7206" i="73"/>
  <c r="A7184" i="73"/>
  <c r="B7185" i="73"/>
  <c r="F7206" i="73" l="1"/>
  <c r="D7207" i="73"/>
  <c r="C7208" i="73"/>
  <c r="E7207" i="73"/>
  <c r="G7184" i="73"/>
  <c r="H7184" i="73" s="1"/>
  <c r="I7184" i="73"/>
  <c r="A7185" i="73"/>
  <c r="B7186" i="73"/>
  <c r="F7207" i="73" l="1"/>
  <c r="D7208" i="73"/>
  <c r="G7185" i="73"/>
  <c r="H7185" i="73" s="1"/>
  <c r="I7185" i="73"/>
  <c r="C7209" i="73"/>
  <c r="E7208" i="73"/>
  <c r="A7186" i="73"/>
  <c r="B7187" i="73"/>
  <c r="F7208" i="73" l="1"/>
  <c r="D7209" i="73"/>
  <c r="G7186" i="73"/>
  <c r="H7186" i="73" s="1"/>
  <c r="I7186" i="73"/>
  <c r="C7210" i="73"/>
  <c r="E7209" i="73"/>
  <c r="A7187" i="73"/>
  <c r="B7188" i="73"/>
  <c r="F7209" i="73" l="1"/>
  <c r="D7210" i="73"/>
  <c r="C7211" i="73"/>
  <c r="E7210" i="73"/>
  <c r="G7187" i="73"/>
  <c r="H7187" i="73" s="1"/>
  <c r="I7187" i="73"/>
  <c r="A7188" i="73"/>
  <c r="B7189" i="73"/>
  <c r="F7210" i="73" l="1"/>
  <c r="D7211" i="73"/>
  <c r="A7189" i="73"/>
  <c r="B7190" i="73"/>
  <c r="G7188" i="73"/>
  <c r="H7188" i="73" s="1"/>
  <c r="I7188" i="73"/>
  <c r="C7212" i="73"/>
  <c r="E7211" i="73"/>
  <c r="F7211" i="73" l="1"/>
  <c r="D7212" i="73"/>
  <c r="C7213" i="73"/>
  <c r="E7212" i="73"/>
  <c r="A7190" i="73"/>
  <c r="B7191" i="73"/>
  <c r="G7189" i="73"/>
  <c r="H7189" i="73" s="1"/>
  <c r="I7189" i="73"/>
  <c r="F7212" i="73" l="1"/>
  <c r="D7213" i="73"/>
  <c r="G7190" i="73"/>
  <c r="H7190" i="73" s="1"/>
  <c r="I7190" i="73"/>
  <c r="C7214" i="73"/>
  <c r="E7213" i="73"/>
  <c r="A7191" i="73"/>
  <c r="B7192" i="73"/>
  <c r="F7213" i="73" l="1"/>
  <c r="D7214" i="73"/>
  <c r="G7191" i="73"/>
  <c r="H7191" i="73" s="1"/>
  <c r="I7191" i="73"/>
  <c r="C7215" i="73"/>
  <c r="E7214" i="73"/>
  <c r="A7192" i="73"/>
  <c r="B7193" i="73"/>
  <c r="F7214" i="73" l="1"/>
  <c r="D7215" i="73"/>
  <c r="C7216" i="73"/>
  <c r="E7215" i="73"/>
  <c r="G7192" i="73"/>
  <c r="H7192" i="73" s="1"/>
  <c r="I7192" i="73"/>
  <c r="A7193" i="73"/>
  <c r="B7194" i="73"/>
  <c r="F7215" i="73" l="1"/>
  <c r="D7216" i="73"/>
  <c r="A7194" i="73"/>
  <c r="B7195" i="73"/>
  <c r="G7193" i="73"/>
  <c r="H7193" i="73" s="1"/>
  <c r="I7193" i="73"/>
  <c r="C7217" i="73"/>
  <c r="E7216" i="73"/>
  <c r="F7216" i="73" l="1"/>
  <c r="D7217" i="73"/>
  <c r="C7218" i="73"/>
  <c r="E7217" i="73"/>
  <c r="A7195" i="73"/>
  <c r="B7196" i="73"/>
  <c r="G7194" i="73"/>
  <c r="H7194" i="73" s="1"/>
  <c r="I7194" i="73"/>
  <c r="F7217" i="73" l="1"/>
  <c r="D7218" i="73"/>
  <c r="G7195" i="73"/>
  <c r="H7195" i="73" s="1"/>
  <c r="I7195" i="73"/>
  <c r="C7219" i="73"/>
  <c r="E7218" i="73"/>
  <c r="A7196" i="73"/>
  <c r="B7197" i="73"/>
  <c r="F7218" i="73" l="1"/>
  <c r="D7219" i="73"/>
  <c r="C7220" i="73"/>
  <c r="E7219" i="73"/>
  <c r="G7196" i="73"/>
  <c r="H7196" i="73" s="1"/>
  <c r="I7196" i="73"/>
  <c r="A7197" i="73"/>
  <c r="B7198" i="73"/>
  <c r="F7219" i="73" l="1"/>
  <c r="D7220" i="73"/>
  <c r="A7198" i="73"/>
  <c r="B7199" i="73"/>
  <c r="G7197" i="73"/>
  <c r="H7197" i="73" s="1"/>
  <c r="I7197" i="73"/>
  <c r="C7221" i="73"/>
  <c r="E7220" i="73"/>
  <c r="F7220" i="73" l="1"/>
  <c r="D7221" i="73"/>
  <c r="C7222" i="73"/>
  <c r="E7221" i="73"/>
  <c r="A7199" i="73"/>
  <c r="B7200" i="73"/>
  <c r="G7198" i="73"/>
  <c r="H7198" i="73" s="1"/>
  <c r="I7198" i="73"/>
  <c r="F7221" i="73" l="1"/>
  <c r="D7222" i="73"/>
  <c r="G7199" i="73"/>
  <c r="H7199" i="73" s="1"/>
  <c r="I7199" i="73"/>
  <c r="C7223" i="73"/>
  <c r="E7222" i="73"/>
  <c r="A7200" i="73"/>
  <c r="B7201" i="73"/>
  <c r="F7222" i="73" l="1"/>
  <c r="D7223" i="73"/>
  <c r="C7224" i="73"/>
  <c r="E7223" i="73"/>
  <c r="G7200" i="73"/>
  <c r="H7200" i="73" s="1"/>
  <c r="I7200" i="73"/>
  <c r="A7201" i="73"/>
  <c r="B7202" i="73"/>
  <c r="F7223" i="73" l="1"/>
  <c r="D7224" i="73"/>
  <c r="G7201" i="73"/>
  <c r="H7201" i="73" s="1"/>
  <c r="I7201" i="73"/>
  <c r="C7225" i="73"/>
  <c r="E7224" i="73"/>
  <c r="A7202" i="73"/>
  <c r="B7203" i="73"/>
  <c r="F7224" i="73" l="1"/>
  <c r="D7225" i="73"/>
  <c r="C7226" i="73"/>
  <c r="E7225" i="73"/>
  <c r="G7202" i="73"/>
  <c r="H7202" i="73" s="1"/>
  <c r="I7202" i="73"/>
  <c r="A7203" i="73"/>
  <c r="B7204" i="73"/>
  <c r="F7225" i="73" l="1"/>
  <c r="D7226" i="73"/>
  <c r="A7204" i="73"/>
  <c r="B7205" i="73"/>
  <c r="G7203" i="73"/>
  <c r="H7203" i="73" s="1"/>
  <c r="I7203" i="73"/>
  <c r="C7227" i="73"/>
  <c r="E7226" i="73"/>
  <c r="F7226" i="73" l="1"/>
  <c r="D7227" i="73"/>
  <c r="C7228" i="73"/>
  <c r="E7227" i="73"/>
  <c r="A7205" i="73"/>
  <c r="B7206" i="73"/>
  <c r="G7204" i="73"/>
  <c r="H7204" i="73" s="1"/>
  <c r="I7204" i="73"/>
  <c r="F7227" i="73" l="1"/>
  <c r="D7228" i="73"/>
  <c r="G7205" i="73"/>
  <c r="H7205" i="73" s="1"/>
  <c r="I7205" i="73"/>
  <c r="C7229" i="73"/>
  <c r="E7228" i="73"/>
  <c r="A7206" i="73"/>
  <c r="B7207" i="73"/>
  <c r="F7228" i="73" l="1"/>
  <c r="D7229" i="73"/>
  <c r="C7230" i="73"/>
  <c r="E7229" i="73"/>
  <c r="G7206" i="73"/>
  <c r="H7206" i="73" s="1"/>
  <c r="I7206" i="73"/>
  <c r="A7207" i="73"/>
  <c r="B7208" i="73"/>
  <c r="F7229" i="73" l="1"/>
  <c r="D7230" i="73"/>
  <c r="A7208" i="73"/>
  <c r="B7209" i="73"/>
  <c r="G7207" i="73"/>
  <c r="H7207" i="73" s="1"/>
  <c r="I7207" i="73"/>
  <c r="C7231" i="73"/>
  <c r="E7230" i="73"/>
  <c r="F7230" i="73" l="1"/>
  <c r="D7231" i="73"/>
  <c r="C7232" i="73"/>
  <c r="E7231" i="73"/>
  <c r="A7209" i="73"/>
  <c r="B7210" i="73"/>
  <c r="G7208" i="73"/>
  <c r="H7208" i="73" s="1"/>
  <c r="I7208" i="73"/>
  <c r="F7231" i="73" l="1"/>
  <c r="D7232" i="73"/>
  <c r="G7209" i="73"/>
  <c r="H7209" i="73" s="1"/>
  <c r="I7209" i="73"/>
  <c r="C7233" i="73"/>
  <c r="E7232" i="73"/>
  <c r="A7210" i="73"/>
  <c r="B7211" i="73"/>
  <c r="F7232" i="73" l="1"/>
  <c r="D7233" i="73"/>
  <c r="G7210" i="73"/>
  <c r="H7210" i="73" s="1"/>
  <c r="I7210" i="73"/>
  <c r="C7234" i="73"/>
  <c r="E7233" i="73"/>
  <c r="A7211" i="73"/>
  <c r="B7212" i="73"/>
  <c r="F7233" i="73" l="1"/>
  <c r="D7234" i="73"/>
  <c r="G7211" i="73"/>
  <c r="H7211" i="73" s="1"/>
  <c r="I7211" i="73"/>
  <c r="C7235" i="73"/>
  <c r="E7234" i="73"/>
  <c r="A7212" i="73"/>
  <c r="B7213" i="73"/>
  <c r="F7234" i="73" l="1"/>
  <c r="D7235" i="73"/>
  <c r="C7236" i="73"/>
  <c r="E7235" i="73"/>
  <c r="G7212" i="73"/>
  <c r="H7212" i="73" s="1"/>
  <c r="I7212" i="73"/>
  <c r="A7213" i="73"/>
  <c r="B7214" i="73"/>
  <c r="F7235" i="73" l="1"/>
  <c r="D7236" i="73"/>
  <c r="A7214" i="73"/>
  <c r="B7215" i="73"/>
  <c r="G7213" i="73"/>
  <c r="H7213" i="73" s="1"/>
  <c r="I7213" i="73"/>
  <c r="C7237" i="73"/>
  <c r="E7236" i="73"/>
  <c r="F7236" i="73" l="1"/>
  <c r="D7237" i="73"/>
  <c r="C7238" i="73"/>
  <c r="E7237" i="73"/>
  <c r="A7215" i="73"/>
  <c r="B7216" i="73"/>
  <c r="G7214" i="73"/>
  <c r="H7214" i="73" s="1"/>
  <c r="I7214" i="73"/>
  <c r="F7237" i="73" l="1"/>
  <c r="D7238" i="73"/>
  <c r="G7215" i="73"/>
  <c r="H7215" i="73" s="1"/>
  <c r="I7215" i="73"/>
  <c r="C7239" i="73"/>
  <c r="E7238" i="73"/>
  <c r="A7216" i="73"/>
  <c r="B7217" i="73"/>
  <c r="F7238" i="73" l="1"/>
  <c r="D7239" i="73"/>
  <c r="G7216" i="73"/>
  <c r="H7216" i="73" s="1"/>
  <c r="I7216" i="73"/>
  <c r="C7240" i="73"/>
  <c r="E7239" i="73"/>
  <c r="A7217" i="73"/>
  <c r="B7218" i="73"/>
  <c r="F7239" i="73" l="1"/>
  <c r="D7240" i="73"/>
  <c r="C7241" i="73"/>
  <c r="E7240" i="73"/>
  <c r="G7217" i="73"/>
  <c r="H7217" i="73" s="1"/>
  <c r="I7217" i="73"/>
  <c r="A7218" i="73"/>
  <c r="B7219" i="73"/>
  <c r="F7240" i="73" l="1"/>
  <c r="D7241" i="73"/>
  <c r="G7218" i="73"/>
  <c r="H7218" i="73" s="1"/>
  <c r="I7218" i="73"/>
  <c r="C7242" i="73"/>
  <c r="E7241" i="73"/>
  <c r="A7219" i="73"/>
  <c r="B7220" i="73"/>
  <c r="F7241" i="73" l="1"/>
  <c r="D7242" i="73"/>
  <c r="G7219" i="73"/>
  <c r="H7219" i="73" s="1"/>
  <c r="I7219" i="73"/>
  <c r="C7243" i="73"/>
  <c r="E7242" i="73"/>
  <c r="A7220" i="73"/>
  <c r="B7221" i="73"/>
  <c r="F7242" i="73" l="1"/>
  <c r="D7243" i="73"/>
  <c r="C7244" i="73"/>
  <c r="E7243" i="73"/>
  <c r="G7220" i="73"/>
  <c r="H7220" i="73" s="1"/>
  <c r="I7220" i="73"/>
  <c r="A7221" i="73"/>
  <c r="B7222" i="73"/>
  <c r="F7243" i="73" l="1"/>
  <c r="D7244" i="73"/>
  <c r="G7221" i="73"/>
  <c r="H7221" i="73" s="1"/>
  <c r="I7221" i="73"/>
  <c r="C7245" i="73"/>
  <c r="E7244" i="73"/>
  <c r="A7222" i="73"/>
  <c r="B7223" i="73"/>
  <c r="F7244" i="73" l="1"/>
  <c r="D7245" i="73"/>
  <c r="C7246" i="73"/>
  <c r="E7245" i="73"/>
  <c r="G7222" i="73"/>
  <c r="H7222" i="73" s="1"/>
  <c r="I7222" i="73"/>
  <c r="A7223" i="73"/>
  <c r="B7224" i="73"/>
  <c r="F7245" i="73" l="1"/>
  <c r="D7246" i="73"/>
  <c r="A7224" i="73"/>
  <c r="B7225" i="73"/>
  <c r="G7223" i="73"/>
  <c r="H7223" i="73" s="1"/>
  <c r="I7223" i="73"/>
  <c r="C7247" i="73"/>
  <c r="E7246" i="73"/>
  <c r="F7246" i="73" l="1"/>
  <c r="D7247" i="73"/>
  <c r="C7248" i="73"/>
  <c r="E7247" i="73"/>
  <c r="A7225" i="73"/>
  <c r="B7226" i="73"/>
  <c r="G7224" i="73"/>
  <c r="H7224" i="73" s="1"/>
  <c r="I7224" i="73"/>
  <c r="F7247" i="73" l="1"/>
  <c r="D7248" i="73"/>
  <c r="G7225" i="73"/>
  <c r="H7225" i="73" s="1"/>
  <c r="I7225" i="73"/>
  <c r="C7249" i="73"/>
  <c r="E7248" i="73"/>
  <c r="A7226" i="73"/>
  <c r="B7227" i="73"/>
  <c r="F7248" i="73" l="1"/>
  <c r="D7249" i="73"/>
  <c r="C7250" i="73"/>
  <c r="E7249" i="73"/>
  <c r="G7226" i="73"/>
  <c r="H7226" i="73" s="1"/>
  <c r="I7226" i="73"/>
  <c r="A7227" i="73"/>
  <c r="B7228" i="73"/>
  <c r="F7249" i="73" l="1"/>
  <c r="D7250" i="73"/>
  <c r="G7227" i="73"/>
  <c r="H7227" i="73" s="1"/>
  <c r="I7227" i="73"/>
  <c r="C7251" i="73"/>
  <c r="E7250" i="73"/>
  <c r="A7228" i="73"/>
  <c r="B7229" i="73"/>
  <c r="F7250" i="73" l="1"/>
  <c r="D7251" i="73"/>
  <c r="G7228" i="73"/>
  <c r="H7228" i="73" s="1"/>
  <c r="I7228" i="73"/>
  <c r="C7252" i="73"/>
  <c r="E7251" i="73"/>
  <c r="A7229" i="73"/>
  <c r="B7230" i="73"/>
  <c r="F7251" i="73" l="1"/>
  <c r="D7252" i="73"/>
  <c r="G7229" i="73"/>
  <c r="H7229" i="73" s="1"/>
  <c r="I7229" i="73"/>
  <c r="C7253" i="73"/>
  <c r="E7252" i="73"/>
  <c r="A7230" i="73"/>
  <c r="B7231" i="73"/>
  <c r="F7252" i="73" l="1"/>
  <c r="D7253" i="73"/>
  <c r="C7254" i="73"/>
  <c r="E7253" i="73"/>
  <c r="G7230" i="73"/>
  <c r="H7230" i="73" s="1"/>
  <c r="I7230" i="73"/>
  <c r="A7231" i="73"/>
  <c r="B7232" i="73"/>
  <c r="F7253" i="73" l="1"/>
  <c r="D7254" i="73"/>
  <c r="A7232" i="73"/>
  <c r="B7233" i="73"/>
  <c r="G7231" i="73"/>
  <c r="H7231" i="73" s="1"/>
  <c r="I7231" i="73"/>
  <c r="C7255" i="73"/>
  <c r="E7254" i="73"/>
  <c r="F7254" i="73" l="1"/>
  <c r="D7255" i="73"/>
  <c r="C7256" i="73"/>
  <c r="E7255" i="73"/>
  <c r="A7233" i="73"/>
  <c r="B7234" i="73"/>
  <c r="G7232" i="73"/>
  <c r="H7232" i="73" s="1"/>
  <c r="I7232" i="73"/>
  <c r="F7255" i="73" l="1"/>
  <c r="D7256" i="73"/>
  <c r="G7233" i="73"/>
  <c r="H7233" i="73" s="1"/>
  <c r="I7233" i="73"/>
  <c r="C7257" i="73"/>
  <c r="E7256" i="73"/>
  <c r="A7234" i="73"/>
  <c r="B7235" i="73"/>
  <c r="F7256" i="73" l="1"/>
  <c r="D7257" i="73"/>
  <c r="G7234" i="73"/>
  <c r="H7234" i="73" s="1"/>
  <c r="I7234" i="73"/>
  <c r="C7258" i="73"/>
  <c r="E7257" i="73"/>
  <c r="A7235" i="73"/>
  <c r="B7236" i="73"/>
  <c r="F7257" i="73" l="1"/>
  <c r="D7258" i="73"/>
  <c r="C7259" i="73"/>
  <c r="E7258" i="73"/>
  <c r="G7235" i="73"/>
  <c r="H7235" i="73" s="1"/>
  <c r="I7235" i="73"/>
  <c r="A7236" i="73"/>
  <c r="B7237" i="73"/>
  <c r="F7258" i="73" l="1"/>
  <c r="D7259" i="73"/>
  <c r="A7237" i="73"/>
  <c r="B7238" i="73"/>
  <c r="G7236" i="73"/>
  <c r="H7236" i="73" s="1"/>
  <c r="I7236" i="73"/>
  <c r="C7260" i="73"/>
  <c r="E7259" i="73"/>
  <c r="F7259" i="73" l="1"/>
  <c r="D7260" i="73"/>
  <c r="C7261" i="73"/>
  <c r="E7260" i="73"/>
  <c r="A7238" i="73"/>
  <c r="B7239" i="73"/>
  <c r="G7237" i="73"/>
  <c r="H7237" i="73" s="1"/>
  <c r="I7237" i="73"/>
  <c r="F7260" i="73" l="1"/>
  <c r="D7261" i="73"/>
  <c r="G7238" i="73"/>
  <c r="H7238" i="73" s="1"/>
  <c r="I7238" i="73"/>
  <c r="C7262" i="73"/>
  <c r="E7261" i="73"/>
  <c r="A7239" i="73"/>
  <c r="B7240" i="73"/>
  <c r="F7261" i="73" l="1"/>
  <c r="D7262" i="73"/>
  <c r="G7239" i="73"/>
  <c r="H7239" i="73" s="1"/>
  <c r="I7239" i="73"/>
  <c r="C7263" i="73"/>
  <c r="E7262" i="73"/>
  <c r="A7240" i="73"/>
  <c r="B7241" i="73"/>
  <c r="F7262" i="73" l="1"/>
  <c r="D7263" i="73"/>
  <c r="C7264" i="73"/>
  <c r="E7263" i="73"/>
  <c r="G7240" i="73"/>
  <c r="H7240" i="73" s="1"/>
  <c r="I7240" i="73"/>
  <c r="A7241" i="73"/>
  <c r="B7242" i="73"/>
  <c r="F7263" i="73" l="1"/>
  <c r="D7264" i="73"/>
  <c r="G7241" i="73"/>
  <c r="H7241" i="73" s="1"/>
  <c r="I7241" i="73"/>
  <c r="C7265" i="73"/>
  <c r="E7264" i="73"/>
  <c r="A7242" i="73"/>
  <c r="B7243" i="73"/>
  <c r="F7264" i="73" l="1"/>
  <c r="D7265" i="73"/>
  <c r="G7242" i="73"/>
  <c r="H7242" i="73" s="1"/>
  <c r="I7242" i="73"/>
  <c r="C7266" i="73"/>
  <c r="E7265" i="73"/>
  <c r="A7243" i="73"/>
  <c r="B7244" i="73"/>
  <c r="F7265" i="73" l="1"/>
  <c r="D7266" i="73"/>
  <c r="C7267" i="73"/>
  <c r="E7266" i="73"/>
  <c r="G7243" i="73"/>
  <c r="H7243" i="73" s="1"/>
  <c r="I7243" i="73"/>
  <c r="A7244" i="73"/>
  <c r="B7245" i="73"/>
  <c r="F7266" i="73" l="1"/>
  <c r="D7267" i="73"/>
  <c r="G7244" i="73"/>
  <c r="H7244" i="73" s="1"/>
  <c r="I7244" i="73"/>
  <c r="C7268" i="73"/>
  <c r="E7267" i="73"/>
  <c r="A7245" i="73"/>
  <c r="B7246" i="73"/>
  <c r="F7267" i="73" l="1"/>
  <c r="D7268" i="73"/>
  <c r="G7245" i="73"/>
  <c r="H7245" i="73" s="1"/>
  <c r="I7245" i="73"/>
  <c r="C7269" i="73"/>
  <c r="E7268" i="73"/>
  <c r="A7246" i="73"/>
  <c r="B7247" i="73"/>
  <c r="F7268" i="73" l="1"/>
  <c r="D7269" i="73"/>
  <c r="C7270" i="73"/>
  <c r="E7269" i="73"/>
  <c r="G7246" i="73"/>
  <c r="H7246" i="73" s="1"/>
  <c r="I7246" i="73"/>
  <c r="A7247" i="73"/>
  <c r="B7248" i="73"/>
  <c r="F7269" i="73" l="1"/>
  <c r="D7270" i="73"/>
  <c r="A7248" i="73"/>
  <c r="B7249" i="73"/>
  <c r="G7247" i="73"/>
  <c r="H7247" i="73" s="1"/>
  <c r="I7247" i="73"/>
  <c r="C7271" i="73"/>
  <c r="E7270" i="73"/>
  <c r="F7270" i="73" l="1"/>
  <c r="D7271" i="73"/>
  <c r="C7272" i="73"/>
  <c r="E7271" i="73"/>
  <c r="A7249" i="73"/>
  <c r="B7250" i="73"/>
  <c r="G7248" i="73"/>
  <c r="H7248" i="73" s="1"/>
  <c r="I7248" i="73"/>
  <c r="F7271" i="73" l="1"/>
  <c r="D7272" i="73"/>
  <c r="G7249" i="73"/>
  <c r="H7249" i="73" s="1"/>
  <c r="I7249" i="73"/>
  <c r="C7273" i="73"/>
  <c r="E7272" i="73"/>
  <c r="A7250" i="73"/>
  <c r="B7251" i="73"/>
  <c r="F7272" i="73" l="1"/>
  <c r="D7273" i="73"/>
  <c r="C7274" i="73"/>
  <c r="E7273" i="73"/>
  <c r="G7250" i="73"/>
  <c r="H7250" i="73" s="1"/>
  <c r="I7250" i="73"/>
  <c r="A7251" i="73"/>
  <c r="B7252" i="73"/>
  <c r="F7273" i="73" l="1"/>
  <c r="D7274" i="73"/>
  <c r="A7252" i="73"/>
  <c r="B7253" i="73"/>
  <c r="G7251" i="73"/>
  <c r="H7251" i="73" s="1"/>
  <c r="I7251" i="73"/>
  <c r="C7275" i="73"/>
  <c r="E7274" i="73"/>
  <c r="F7274" i="73" l="1"/>
  <c r="D7275" i="73"/>
  <c r="C7276" i="73"/>
  <c r="E7275" i="73"/>
  <c r="A7253" i="73"/>
  <c r="B7254" i="73"/>
  <c r="G7252" i="73"/>
  <c r="H7252" i="73" s="1"/>
  <c r="I7252" i="73"/>
  <c r="F7275" i="73" l="1"/>
  <c r="D7276" i="73"/>
  <c r="C7277" i="73"/>
  <c r="E7276" i="73"/>
  <c r="G7253" i="73"/>
  <c r="H7253" i="73" s="1"/>
  <c r="I7253" i="73"/>
  <c r="A7254" i="73"/>
  <c r="B7255" i="73"/>
  <c r="F7276" i="73" l="1"/>
  <c r="D7277" i="73"/>
  <c r="A7255" i="73"/>
  <c r="B7256" i="73"/>
  <c r="G7254" i="73"/>
  <c r="H7254" i="73" s="1"/>
  <c r="I7254" i="73"/>
  <c r="C7278" i="73"/>
  <c r="E7277" i="73"/>
  <c r="F7277" i="73" l="1"/>
  <c r="D7278" i="73"/>
  <c r="C7279" i="73"/>
  <c r="E7278" i="73"/>
  <c r="A7256" i="73"/>
  <c r="B7257" i="73"/>
  <c r="G7255" i="73"/>
  <c r="H7255" i="73" s="1"/>
  <c r="I7255" i="73"/>
  <c r="F7278" i="73" l="1"/>
  <c r="D7279" i="73"/>
  <c r="G7256" i="73"/>
  <c r="H7256" i="73" s="1"/>
  <c r="I7256" i="73"/>
  <c r="C7280" i="73"/>
  <c r="E7279" i="73"/>
  <c r="A7257" i="73"/>
  <c r="B7258" i="73"/>
  <c r="F7279" i="73" l="1"/>
  <c r="D7280" i="73"/>
  <c r="G7257" i="73"/>
  <c r="H7257" i="73" s="1"/>
  <c r="I7257" i="73"/>
  <c r="C7281" i="73"/>
  <c r="E7280" i="73"/>
  <c r="A7258" i="73"/>
  <c r="B7259" i="73"/>
  <c r="F7280" i="73" l="1"/>
  <c r="D7281" i="73"/>
  <c r="C7282" i="73"/>
  <c r="E7281" i="73"/>
  <c r="G7258" i="73"/>
  <c r="H7258" i="73" s="1"/>
  <c r="I7258" i="73"/>
  <c r="A7259" i="73"/>
  <c r="B7260" i="73"/>
  <c r="F7281" i="73" l="1"/>
  <c r="D7282" i="73"/>
  <c r="A7260" i="73"/>
  <c r="B7261" i="73"/>
  <c r="G7259" i="73"/>
  <c r="H7259" i="73" s="1"/>
  <c r="I7259" i="73"/>
  <c r="C7283" i="73"/>
  <c r="E7282" i="73"/>
  <c r="F7282" i="73" l="1"/>
  <c r="D7283" i="73"/>
  <c r="C7284" i="73"/>
  <c r="E7283" i="73"/>
  <c r="A7261" i="73"/>
  <c r="B7262" i="73"/>
  <c r="G7260" i="73"/>
  <c r="H7260" i="73" s="1"/>
  <c r="I7260" i="73"/>
  <c r="F7283" i="73" l="1"/>
  <c r="D7284" i="73"/>
  <c r="G7261" i="73"/>
  <c r="H7261" i="73" s="1"/>
  <c r="I7261" i="73"/>
  <c r="C7285" i="73"/>
  <c r="E7284" i="73"/>
  <c r="A7262" i="73"/>
  <c r="B7263" i="73"/>
  <c r="F7284" i="73" l="1"/>
  <c r="D7285" i="73"/>
  <c r="G7262" i="73"/>
  <c r="H7262" i="73" s="1"/>
  <c r="I7262" i="73"/>
  <c r="C7286" i="73"/>
  <c r="E7285" i="73"/>
  <c r="A7263" i="73"/>
  <c r="B7264" i="73"/>
  <c r="F7285" i="73" l="1"/>
  <c r="D7286" i="73"/>
  <c r="C7287" i="73"/>
  <c r="E7286" i="73"/>
  <c r="G7263" i="73"/>
  <c r="H7263" i="73" s="1"/>
  <c r="I7263" i="73"/>
  <c r="A7264" i="73"/>
  <c r="B7265" i="73"/>
  <c r="F7286" i="73" l="1"/>
  <c r="D7287" i="73"/>
  <c r="A7265" i="73"/>
  <c r="B7266" i="73"/>
  <c r="G7264" i="73"/>
  <c r="H7264" i="73" s="1"/>
  <c r="I7264" i="73"/>
  <c r="C7288" i="73"/>
  <c r="E7287" i="73"/>
  <c r="F7287" i="73" l="1"/>
  <c r="D7288" i="73"/>
  <c r="C7289" i="73"/>
  <c r="E7288" i="73"/>
  <c r="A7266" i="73"/>
  <c r="B7267" i="73"/>
  <c r="G7265" i="73"/>
  <c r="H7265" i="73" s="1"/>
  <c r="I7265" i="73"/>
  <c r="F7288" i="73" l="1"/>
  <c r="D7289" i="73"/>
  <c r="G7266" i="73"/>
  <c r="H7266" i="73" s="1"/>
  <c r="I7266" i="73"/>
  <c r="C7290" i="73"/>
  <c r="E7289" i="73"/>
  <c r="A7267" i="73"/>
  <c r="B7268" i="73"/>
  <c r="F7289" i="73" l="1"/>
  <c r="D7290" i="73"/>
  <c r="C7291" i="73"/>
  <c r="E7290" i="73"/>
  <c r="G7267" i="73"/>
  <c r="H7267" i="73" s="1"/>
  <c r="I7267" i="73"/>
  <c r="A7268" i="73"/>
  <c r="B7269" i="73"/>
  <c r="F7290" i="73" l="1"/>
  <c r="D7291" i="73"/>
  <c r="G7268" i="73"/>
  <c r="H7268" i="73" s="1"/>
  <c r="I7268" i="73"/>
  <c r="C7292" i="73"/>
  <c r="E7291" i="73"/>
  <c r="A7269" i="73"/>
  <c r="B7270" i="73"/>
  <c r="F7291" i="73" l="1"/>
  <c r="D7292" i="73"/>
  <c r="C7293" i="73"/>
  <c r="E7292" i="73"/>
  <c r="G7269" i="73"/>
  <c r="H7269" i="73" s="1"/>
  <c r="I7269" i="73"/>
  <c r="A7270" i="73"/>
  <c r="B7271" i="73"/>
  <c r="F7292" i="73" l="1"/>
  <c r="D7293" i="73"/>
  <c r="G7270" i="73"/>
  <c r="H7270" i="73" s="1"/>
  <c r="I7270" i="73"/>
  <c r="C7294" i="73"/>
  <c r="E7293" i="73"/>
  <c r="A7271" i="73"/>
  <c r="B7272" i="73"/>
  <c r="F7293" i="73" l="1"/>
  <c r="D7294" i="73"/>
  <c r="G7271" i="73"/>
  <c r="H7271" i="73" s="1"/>
  <c r="I7271" i="73"/>
  <c r="C7295" i="73"/>
  <c r="E7294" i="73"/>
  <c r="A7272" i="73"/>
  <c r="B7273" i="73"/>
  <c r="F7294" i="73" l="1"/>
  <c r="D7295" i="73"/>
  <c r="G7272" i="73"/>
  <c r="H7272" i="73" s="1"/>
  <c r="I7272" i="73"/>
  <c r="C7296" i="73"/>
  <c r="E7295" i="73"/>
  <c r="A7273" i="73"/>
  <c r="B7274" i="73"/>
  <c r="F7295" i="73" l="1"/>
  <c r="D7296" i="73"/>
  <c r="G7273" i="73"/>
  <c r="H7273" i="73" s="1"/>
  <c r="I7273" i="73"/>
  <c r="C7297" i="73"/>
  <c r="E7296" i="73"/>
  <c r="A7274" i="73"/>
  <c r="B7275" i="73"/>
  <c r="F7296" i="73" l="1"/>
  <c r="D7297" i="73"/>
  <c r="G7274" i="73"/>
  <c r="H7274" i="73" s="1"/>
  <c r="I7274" i="73"/>
  <c r="C7298" i="73"/>
  <c r="E7297" i="73"/>
  <c r="A7275" i="73"/>
  <c r="B7276" i="73"/>
  <c r="F7297" i="73" l="1"/>
  <c r="D7298" i="73"/>
  <c r="C7299" i="73"/>
  <c r="E7298" i="73"/>
  <c r="G7275" i="73"/>
  <c r="H7275" i="73" s="1"/>
  <c r="I7275" i="73"/>
  <c r="A7276" i="73"/>
  <c r="B7277" i="73"/>
  <c r="F7298" i="73" l="1"/>
  <c r="D7299" i="73"/>
  <c r="A7277" i="73"/>
  <c r="B7278" i="73"/>
  <c r="G7276" i="73"/>
  <c r="H7276" i="73" s="1"/>
  <c r="I7276" i="73"/>
  <c r="C7300" i="73"/>
  <c r="E7299" i="73"/>
  <c r="F7299" i="73" l="1"/>
  <c r="D7300" i="73"/>
  <c r="C7301" i="73"/>
  <c r="E7300" i="73"/>
  <c r="A7278" i="73"/>
  <c r="B7279" i="73"/>
  <c r="G7277" i="73"/>
  <c r="H7277" i="73" s="1"/>
  <c r="I7277" i="73"/>
  <c r="F7300" i="73" l="1"/>
  <c r="D7301" i="73"/>
  <c r="G7278" i="73"/>
  <c r="H7278" i="73" s="1"/>
  <c r="I7278" i="73"/>
  <c r="C7302" i="73"/>
  <c r="E7301" i="73"/>
  <c r="A7279" i="73"/>
  <c r="B7280" i="73"/>
  <c r="F7301" i="73" l="1"/>
  <c r="D7302" i="73"/>
  <c r="C7303" i="73"/>
  <c r="E7302" i="73"/>
  <c r="G7279" i="73"/>
  <c r="H7279" i="73" s="1"/>
  <c r="I7279" i="73"/>
  <c r="A7280" i="73"/>
  <c r="B7281" i="73"/>
  <c r="F7302" i="73" l="1"/>
  <c r="D7303" i="73"/>
  <c r="G7280" i="73"/>
  <c r="H7280" i="73" s="1"/>
  <c r="I7280" i="73"/>
  <c r="C7304" i="73"/>
  <c r="E7303" i="73"/>
  <c r="A7281" i="73"/>
  <c r="B7282" i="73"/>
  <c r="F7303" i="73" l="1"/>
  <c r="D7304" i="73"/>
  <c r="C7305" i="73"/>
  <c r="E7304" i="73"/>
  <c r="A7282" i="73"/>
  <c r="B7283" i="73"/>
  <c r="G7281" i="73"/>
  <c r="H7281" i="73" s="1"/>
  <c r="I7281" i="73"/>
  <c r="F7304" i="73" l="1"/>
  <c r="D7305" i="73"/>
  <c r="G7282" i="73"/>
  <c r="H7282" i="73" s="1"/>
  <c r="I7282" i="73"/>
  <c r="C7306" i="73"/>
  <c r="E7305" i="73"/>
  <c r="A7283" i="73"/>
  <c r="B7284" i="73"/>
  <c r="F7305" i="73" l="1"/>
  <c r="D7306" i="73"/>
  <c r="G7283" i="73"/>
  <c r="H7283" i="73" s="1"/>
  <c r="I7283" i="73"/>
  <c r="C7307" i="73"/>
  <c r="E7306" i="73"/>
  <c r="A7284" i="73"/>
  <c r="B7285" i="73"/>
  <c r="F7306" i="73" l="1"/>
  <c r="D7307" i="73"/>
  <c r="G7284" i="73"/>
  <c r="H7284" i="73" s="1"/>
  <c r="I7284" i="73"/>
  <c r="C7308" i="73"/>
  <c r="E7307" i="73"/>
  <c r="A7285" i="73"/>
  <c r="B7286" i="73"/>
  <c r="F7307" i="73" l="1"/>
  <c r="D7308" i="73"/>
  <c r="G7285" i="73"/>
  <c r="H7285" i="73" s="1"/>
  <c r="I7285" i="73"/>
  <c r="C7309" i="73"/>
  <c r="E7308" i="73"/>
  <c r="A7286" i="73"/>
  <c r="B7287" i="73"/>
  <c r="F7308" i="73" l="1"/>
  <c r="D7309" i="73"/>
  <c r="C7310" i="73"/>
  <c r="E7309" i="73"/>
  <c r="G7286" i="73"/>
  <c r="H7286" i="73" s="1"/>
  <c r="I7286" i="73"/>
  <c r="A7287" i="73"/>
  <c r="B7288" i="73"/>
  <c r="F7309" i="73" l="1"/>
  <c r="D7310" i="73"/>
  <c r="G7287" i="73"/>
  <c r="H7287" i="73" s="1"/>
  <c r="I7287" i="73"/>
  <c r="C7311" i="73"/>
  <c r="E7310" i="73"/>
  <c r="A7288" i="73"/>
  <c r="B7289" i="73"/>
  <c r="F7310" i="73" l="1"/>
  <c r="D7311" i="73"/>
  <c r="G7288" i="73"/>
  <c r="H7288" i="73" s="1"/>
  <c r="I7288" i="73"/>
  <c r="C7312" i="73"/>
  <c r="E7311" i="73"/>
  <c r="A7289" i="73"/>
  <c r="B7290" i="73"/>
  <c r="F7311" i="73" l="1"/>
  <c r="D7312" i="73"/>
  <c r="C7313" i="73"/>
  <c r="E7312" i="73"/>
  <c r="G7289" i="73"/>
  <c r="H7289" i="73" s="1"/>
  <c r="I7289" i="73"/>
  <c r="A7290" i="73"/>
  <c r="B7291" i="73"/>
  <c r="F7312" i="73" l="1"/>
  <c r="D7313" i="73"/>
  <c r="A7291" i="73"/>
  <c r="B7292" i="73"/>
  <c r="G7290" i="73"/>
  <c r="H7290" i="73" s="1"/>
  <c r="I7290" i="73"/>
  <c r="C7314" i="73"/>
  <c r="E7313" i="73"/>
  <c r="F7313" i="73" l="1"/>
  <c r="D7314" i="73"/>
  <c r="C7315" i="73"/>
  <c r="E7314" i="73"/>
  <c r="A7292" i="73"/>
  <c r="B7293" i="73"/>
  <c r="G7291" i="73"/>
  <c r="H7291" i="73" s="1"/>
  <c r="I7291" i="73"/>
  <c r="F7314" i="73" l="1"/>
  <c r="D7315" i="73"/>
  <c r="G7292" i="73"/>
  <c r="H7292" i="73" s="1"/>
  <c r="I7292" i="73"/>
  <c r="C7316" i="73"/>
  <c r="E7315" i="73"/>
  <c r="A7293" i="73"/>
  <c r="B7294" i="73"/>
  <c r="F7315" i="73" l="1"/>
  <c r="D7316" i="73"/>
  <c r="G7293" i="73"/>
  <c r="H7293" i="73" s="1"/>
  <c r="I7293" i="73"/>
  <c r="C7317" i="73"/>
  <c r="E7316" i="73"/>
  <c r="A7294" i="73"/>
  <c r="B7295" i="73"/>
  <c r="F7316" i="73" l="1"/>
  <c r="D7317" i="73"/>
  <c r="G7294" i="73"/>
  <c r="H7294" i="73" s="1"/>
  <c r="I7294" i="73"/>
  <c r="C7318" i="73"/>
  <c r="E7317" i="73"/>
  <c r="A7295" i="73"/>
  <c r="B7296" i="73"/>
  <c r="F7317" i="73" l="1"/>
  <c r="D7318" i="73"/>
  <c r="C7319" i="73"/>
  <c r="E7318" i="73"/>
  <c r="G7295" i="73"/>
  <c r="H7295" i="73" s="1"/>
  <c r="I7295" i="73"/>
  <c r="A7296" i="73"/>
  <c r="B7297" i="73"/>
  <c r="F7318" i="73" l="1"/>
  <c r="D7319" i="73"/>
  <c r="G7296" i="73"/>
  <c r="H7296" i="73" s="1"/>
  <c r="I7296" i="73"/>
  <c r="C7320" i="73"/>
  <c r="E7319" i="73"/>
  <c r="A7297" i="73"/>
  <c r="B7298" i="73"/>
  <c r="F7319" i="73" l="1"/>
  <c r="D7320" i="73"/>
  <c r="G7297" i="73"/>
  <c r="H7297" i="73" s="1"/>
  <c r="I7297" i="73"/>
  <c r="C7321" i="73"/>
  <c r="E7320" i="73"/>
  <c r="A7298" i="73"/>
  <c r="B7299" i="73"/>
  <c r="F7320" i="73" l="1"/>
  <c r="D7321" i="73"/>
  <c r="G7298" i="73"/>
  <c r="H7298" i="73" s="1"/>
  <c r="I7298" i="73"/>
  <c r="C7322" i="73"/>
  <c r="E7321" i="73"/>
  <c r="A7299" i="73"/>
  <c r="B7300" i="73"/>
  <c r="F7321" i="73" l="1"/>
  <c r="D7322" i="73"/>
  <c r="G7299" i="73"/>
  <c r="H7299" i="73" s="1"/>
  <c r="I7299" i="73"/>
  <c r="C7323" i="73"/>
  <c r="E7322" i="73"/>
  <c r="A7300" i="73"/>
  <c r="B7301" i="73"/>
  <c r="F7322" i="73" l="1"/>
  <c r="D7323" i="73"/>
  <c r="G7300" i="73"/>
  <c r="H7300" i="73" s="1"/>
  <c r="I7300" i="73"/>
  <c r="C7324" i="73"/>
  <c r="E7323" i="73"/>
  <c r="A7301" i="73"/>
  <c r="B7302" i="73"/>
  <c r="F7323" i="73" l="1"/>
  <c r="D7324" i="73"/>
  <c r="C7325" i="73"/>
  <c r="E7324" i="73"/>
  <c r="G7301" i="73"/>
  <c r="H7301" i="73" s="1"/>
  <c r="I7301" i="73"/>
  <c r="A7302" i="73"/>
  <c r="B7303" i="73"/>
  <c r="F7324" i="73" l="1"/>
  <c r="D7325" i="73"/>
  <c r="A7303" i="73"/>
  <c r="B7304" i="73"/>
  <c r="G7302" i="73"/>
  <c r="H7302" i="73" s="1"/>
  <c r="I7302" i="73"/>
  <c r="C7326" i="73"/>
  <c r="E7325" i="73"/>
  <c r="F7325" i="73" l="1"/>
  <c r="D7326" i="73"/>
  <c r="C7327" i="73"/>
  <c r="E7326" i="73"/>
  <c r="A7304" i="73"/>
  <c r="B7305" i="73"/>
  <c r="G7303" i="73"/>
  <c r="H7303" i="73" s="1"/>
  <c r="I7303" i="73"/>
  <c r="F7326" i="73" l="1"/>
  <c r="D7327" i="73"/>
  <c r="G7304" i="73"/>
  <c r="H7304" i="73" s="1"/>
  <c r="I7304" i="73"/>
  <c r="C7328" i="73"/>
  <c r="E7327" i="73"/>
  <c r="A7305" i="73"/>
  <c r="B7306" i="73"/>
  <c r="F7327" i="73" l="1"/>
  <c r="D7328" i="73"/>
  <c r="G7305" i="73"/>
  <c r="H7305" i="73" s="1"/>
  <c r="I7305" i="73"/>
  <c r="C7329" i="73"/>
  <c r="E7328" i="73"/>
  <c r="A7306" i="73"/>
  <c r="B7307" i="73"/>
  <c r="F7328" i="73" l="1"/>
  <c r="D7329" i="73"/>
  <c r="C7330" i="73"/>
  <c r="E7329" i="73"/>
  <c r="G7306" i="73"/>
  <c r="H7306" i="73" s="1"/>
  <c r="I7306" i="73"/>
  <c r="A7307" i="73"/>
  <c r="B7308" i="73"/>
  <c r="F7329" i="73" l="1"/>
  <c r="D7330" i="73"/>
  <c r="G7307" i="73"/>
  <c r="H7307" i="73" s="1"/>
  <c r="I7307" i="73"/>
  <c r="C7331" i="73"/>
  <c r="E7330" i="73"/>
  <c r="A7308" i="73"/>
  <c r="B7309" i="73"/>
  <c r="F7330" i="73" l="1"/>
  <c r="D7331" i="73"/>
  <c r="G7308" i="73"/>
  <c r="H7308" i="73" s="1"/>
  <c r="I7308" i="73"/>
  <c r="C7332" i="73"/>
  <c r="E7331" i="73"/>
  <c r="A7309" i="73"/>
  <c r="B7310" i="73"/>
  <c r="F7331" i="73" l="1"/>
  <c r="D7332" i="73"/>
  <c r="C7333" i="73"/>
  <c r="E7332" i="73"/>
  <c r="G7309" i="73"/>
  <c r="H7309" i="73" s="1"/>
  <c r="I7309" i="73"/>
  <c r="A7310" i="73"/>
  <c r="B7311" i="73"/>
  <c r="F7332" i="73" l="1"/>
  <c r="D7333" i="73"/>
  <c r="G7310" i="73"/>
  <c r="H7310" i="73" s="1"/>
  <c r="I7310" i="73"/>
  <c r="C7334" i="73"/>
  <c r="E7333" i="73"/>
  <c r="A7311" i="73"/>
  <c r="B7312" i="73"/>
  <c r="F7333" i="73" l="1"/>
  <c r="D7334" i="73"/>
  <c r="G7311" i="73"/>
  <c r="H7311" i="73" s="1"/>
  <c r="I7311" i="73"/>
  <c r="C7335" i="73"/>
  <c r="E7334" i="73"/>
  <c r="A7312" i="73"/>
  <c r="B7313" i="73"/>
  <c r="F7334" i="73" l="1"/>
  <c r="D7335" i="73"/>
  <c r="G7312" i="73"/>
  <c r="H7312" i="73" s="1"/>
  <c r="I7312" i="73"/>
  <c r="C7336" i="73"/>
  <c r="E7335" i="73"/>
  <c r="A7313" i="73"/>
  <c r="B7314" i="73"/>
  <c r="F7335" i="73" l="1"/>
  <c r="D7336" i="73"/>
  <c r="C7337" i="73"/>
  <c r="E7336" i="73"/>
  <c r="G7313" i="73"/>
  <c r="H7313" i="73" s="1"/>
  <c r="I7313" i="73"/>
  <c r="A7314" i="73"/>
  <c r="B7315" i="73"/>
  <c r="F7336" i="73" l="1"/>
  <c r="D7337" i="73"/>
  <c r="A7315" i="73"/>
  <c r="B7316" i="73"/>
  <c r="G7314" i="73"/>
  <c r="H7314" i="73" s="1"/>
  <c r="I7314" i="73"/>
  <c r="C7338" i="73"/>
  <c r="E7337" i="73"/>
  <c r="F7337" i="73" l="1"/>
  <c r="D7338" i="73"/>
  <c r="C7339" i="73"/>
  <c r="E7338" i="73"/>
  <c r="A7316" i="73"/>
  <c r="B7317" i="73"/>
  <c r="G7315" i="73"/>
  <c r="H7315" i="73" s="1"/>
  <c r="I7315" i="73"/>
  <c r="F7338" i="73" l="1"/>
  <c r="D7339" i="73"/>
  <c r="G7316" i="73"/>
  <c r="H7316" i="73" s="1"/>
  <c r="I7316" i="73"/>
  <c r="C7340" i="73"/>
  <c r="E7339" i="73"/>
  <c r="A7317" i="73"/>
  <c r="B7318" i="73"/>
  <c r="F7339" i="73" l="1"/>
  <c r="D7340" i="73"/>
  <c r="G7317" i="73"/>
  <c r="H7317" i="73" s="1"/>
  <c r="I7317" i="73"/>
  <c r="C7341" i="73"/>
  <c r="E7340" i="73"/>
  <c r="A7318" i="73"/>
  <c r="B7319" i="73"/>
  <c r="F7340" i="73" l="1"/>
  <c r="D7341" i="73"/>
  <c r="C7342" i="73"/>
  <c r="E7341" i="73"/>
  <c r="G7318" i="73"/>
  <c r="H7318" i="73" s="1"/>
  <c r="I7318" i="73"/>
  <c r="A7319" i="73"/>
  <c r="B7320" i="73"/>
  <c r="F7341" i="73" l="1"/>
  <c r="D7342" i="73"/>
  <c r="A7320" i="73"/>
  <c r="B7321" i="73"/>
  <c r="G7319" i="73"/>
  <c r="H7319" i="73" s="1"/>
  <c r="I7319" i="73"/>
  <c r="C7343" i="73"/>
  <c r="E7342" i="73"/>
  <c r="F7342" i="73" l="1"/>
  <c r="D7343" i="73"/>
  <c r="A7321" i="73"/>
  <c r="B7322" i="73"/>
  <c r="C7344" i="73"/>
  <c r="E7343" i="73"/>
  <c r="G7320" i="73"/>
  <c r="H7320" i="73" s="1"/>
  <c r="I7320" i="73"/>
  <c r="F7343" i="73" l="1"/>
  <c r="D7344" i="73"/>
  <c r="C7345" i="73"/>
  <c r="E7344" i="73"/>
  <c r="A7322" i="73"/>
  <c r="B7323" i="73"/>
  <c r="G7321" i="73"/>
  <c r="H7321" i="73" s="1"/>
  <c r="I7321" i="73"/>
  <c r="F7344" i="73" l="1"/>
  <c r="D7345" i="73"/>
  <c r="G7322" i="73"/>
  <c r="H7322" i="73" s="1"/>
  <c r="I7322" i="73"/>
  <c r="C7346" i="73"/>
  <c r="E7345" i="73"/>
  <c r="A7323" i="73"/>
  <c r="B7324" i="73"/>
  <c r="F7345" i="73" l="1"/>
  <c r="D7346" i="73"/>
  <c r="C7347" i="73"/>
  <c r="E7346" i="73"/>
  <c r="G7323" i="73"/>
  <c r="H7323" i="73" s="1"/>
  <c r="I7323" i="73"/>
  <c r="A7324" i="73"/>
  <c r="B7325" i="73"/>
  <c r="F7346" i="73" l="1"/>
  <c r="D7347" i="73"/>
  <c r="A7325" i="73"/>
  <c r="B7326" i="73"/>
  <c r="G7324" i="73"/>
  <c r="H7324" i="73" s="1"/>
  <c r="I7324" i="73"/>
  <c r="C7348" i="73"/>
  <c r="E7347" i="73"/>
  <c r="F7347" i="73" l="1"/>
  <c r="D7348" i="73"/>
  <c r="C7349" i="73"/>
  <c r="E7348" i="73"/>
  <c r="A7326" i="73"/>
  <c r="B7327" i="73"/>
  <c r="G7325" i="73"/>
  <c r="H7325" i="73" s="1"/>
  <c r="I7325" i="73"/>
  <c r="F7348" i="73" l="1"/>
  <c r="D7349" i="73"/>
  <c r="G7326" i="73"/>
  <c r="H7326" i="73" s="1"/>
  <c r="I7326" i="73"/>
  <c r="C7350" i="73"/>
  <c r="E7349" i="73"/>
  <c r="A7327" i="73"/>
  <c r="B7328" i="73"/>
  <c r="F7349" i="73" l="1"/>
  <c r="D7350" i="73"/>
  <c r="C7351" i="73"/>
  <c r="E7350" i="73"/>
  <c r="G7327" i="73"/>
  <c r="H7327" i="73" s="1"/>
  <c r="I7327" i="73"/>
  <c r="A7328" i="73"/>
  <c r="B7329" i="73"/>
  <c r="F7350" i="73" l="1"/>
  <c r="D7351" i="73"/>
  <c r="G7328" i="73"/>
  <c r="H7328" i="73" s="1"/>
  <c r="I7328" i="73"/>
  <c r="C7352" i="73"/>
  <c r="E7351" i="73"/>
  <c r="A7329" i="73"/>
  <c r="B7330" i="73"/>
  <c r="F7351" i="73" l="1"/>
  <c r="D7352" i="73"/>
  <c r="G7329" i="73"/>
  <c r="H7329" i="73" s="1"/>
  <c r="I7329" i="73"/>
  <c r="C7353" i="73"/>
  <c r="E7352" i="73"/>
  <c r="A7330" i="73"/>
  <c r="B7331" i="73"/>
  <c r="F7352" i="73" l="1"/>
  <c r="D7353" i="73"/>
  <c r="C7354" i="73"/>
  <c r="E7353" i="73"/>
  <c r="G7330" i="73"/>
  <c r="H7330" i="73" s="1"/>
  <c r="I7330" i="73"/>
  <c r="A7331" i="73"/>
  <c r="B7332" i="73"/>
  <c r="F7353" i="73" l="1"/>
  <c r="D7354" i="73"/>
  <c r="G7331" i="73"/>
  <c r="H7331" i="73" s="1"/>
  <c r="I7331" i="73"/>
  <c r="C7355" i="73"/>
  <c r="E7354" i="73"/>
  <c r="A7332" i="73"/>
  <c r="B7333" i="73"/>
  <c r="F7354" i="73" l="1"/>
  <c r="D7355" i="73"/>
  <c r="G7332" i="73"/>
  <c r="H7332" i="73" s="1"/>
  <c r="I7332" i="73"/>
  <c r="C7356" i="73"/>
  <c r="E7355" i="73"/>
  <c r="A7333" i="73"/>
  <c r="B7334" i="73"/>
  <c r="F7355" i="73" l="1"/>
  <c r="D7356" i="73"/>
  <c r="G7333" i="73"/>
  <c r="H7333" i="73" s="1"/>
  <c r="I7333" i="73"/>
  <c r="C7357" i="73"/>
  <c r="E7356" i="73"/>
  <c r="A7334" i="73"/>
  <c r="B7335" i="73"/>
  <c r="F7356" i="73" l="1"/>
  <c r="D7357" i="73"/>
  <c r="C7358" i="73"/>
  <c r="E7357" i="73"/>
  <c r="G7334" i="73"/>
  <c r="H7334" i="73" s="1"/>
  <c r="I7334" i="73"/>
  <c r="A7335" i="73"/>
  <c r="B7336" i="73"/>
  <c r="F7357" i="73" l="1"/>
  <c r="D7358" i="73"/>
  <c r="G7335" i="73"/>
  <c r="H7335" i="73" s="1"/>
  <c r="I7335" i="73"/>
  <c r="C7359" i="73"/>
  <c r="E7358" i="73"/>
  <c r="A7336" i="73"/>
  <c r="B7337" i="73"/>
  <c r="F7358" i="73" l="1"/>
  <c r="D7359" i="73"/>
  <c r="G7336" i="73"/>
  <c r="H7336" i="73" s="1"/>
  <c r="I7336" i="73"/>
  <c r="C7360" i="73"/>
  <c r="E7359" i="73"/>
  <c r="A7337" i="73"/>
  <c r="B7338" i="73"/>
  <c r="F7359" i="73" l="1"/>
  <c r="D7360" i="73"/>
  <c r="G7337" i="73"/>
  <c r="H7337" i="73" s="1"/>
  <c r="I7337" i="73"/>
  <c r="C7361" i="73"/>
  <c r="E7360" i="73"/>
  <c r="A7338" i="73"/>
  <c r="B7339" i="73"/>
  <c r="F7360" i="73" l="1"/>
  <c r="D7361" i="73"/>
  <c r="G7338" i="73"/>
  <c r="H7338" i="73" s="1"/>
  <c r="I7338" i="73"/>
  <c r="C7362" i="73"/>
  <c r="E7361" i="73"/>
  <c r="A7339" i="73"/>
  <c r="B7340" i="73"/>
  <c r="F7361" i="73" l="1"/>
  <c r="D7362" i="73"/>
  <c r="C7363" i="73"/>
  <c r="E7362" i="73"/>
  <c r="G7339" i="73"/>
  <c r="H7339" i="73" s="1"/>
  <c r="I7339" i="73"/>
  <c r="A7340" i="73"/>
  <c r="B7341" i="73"/>
  <c r="F7362" i="73" l="1"/>
  <c r="D7363" i="73"/>
  <c r="A7341" i="73"/>
  <c r="B7342" i="73"/>
  <c r="G7340" i="73"/>
  <c r="H7340" i="73" s="1"/>
  <c r="I7340" i="73"/>
  <c r="C7364" i="73"/>
  <c r="E7363" i="73"/>
  <c r="F7363" i="73" l="1"/>
  <c r="D7364" i="73"/>
  <c r="C7365" i="73"/>
  <c r="E7364" i="73"/>
  <c r="A7342" i="73"/>
  <c r="B7343" i="73"/>
  <c r="G7341" i="73"/>
  <c r="H7341" i="73" s="1"/>
  <c r="I7341" i="73"/>
  <c r="F7364" i="73" l="1"/>
  <c r="D7365" i="73"/>
  <c r="G7342" i="73"/>
  <c r="H7342" i="73" s="1"/>
  <c r="I7342" i="73"/>
  <c r="C7366" i="73"/>
  <c r="E7365" i="73"/>
  <c r="A7343" i="73"/>
  <c r="B7344" i="73"/>
  <c r="F7365" i="73" l="1"/>
  <c r="D7366" i="73"/>
  <c r="G7343" i="73"/>
  <c r="H7343" i="73" s="1"/>
  <c r="I7343" i="73"/>
  <c r="C7367" i="73"/>
  <c r="E7366" i="73"/>
  <c r="A7344" i="73"/>
  <c r="B7345" i="73"/>
  <c r="F7366" i="73" l="1"/>
  <c r="D7367" i="73"/>
  <c r="C7368" i="73"/>
  <c r="E7367" i="73"/>
  <c r="G7344" i="73"/>
  <c r="H7344" i="73" s="1"/>
  <c r="I7344" i="73"/>
  <c r="A7345" i="73"/>
  <c r="B7346" i="73"/>
  <c r="F7367" i="73" l="1"/>
  <c r="D7368" i="73"/>
  <c r="G7345" i="73"/>
  <c r="H7345" i="73" s="1"/>
  <c r="I7345" i="73"/>
  <c r="C7369" i="73"/>
  <c r="E7368" i="73"/>
  <c r="A7346" i="73"/>
  <c r="B7347" i="73"/>
  <c r="F7368" i="73" l="1"/>
  <c r="D7369" i="73"/>
  <c r="G7346" i="73"/>
  <c r="H7346" i="73" s="1"/>
  <c r="I7346" i="73"/>
  <c r="C7370" i="73"/>
  <c r="E7369" i="73"/>
  <c r="A7347" i="73"/>
  <c r="B7348" i="73"/>
  <c r="F7369" i="73" l="1"/>
  <c r="D7370" i="73"/>
  <c r="C7371" i="73"/>
  <c r="E7370" i="73"/>
  <c r="G7347" i="73"/>
  <c r="H7347" i="73" s="1"/>
  <c r="I7347" i="73"/>
  <c r="A7348" i="73"/>
  <c r="B7349" i="73"/>
  <c r="F7370" i="73" l="1"/>
  <c r="D7371" i="73"/>
  <c r="G7348" i="73"/>
  <c r="H7348" i="73" s="1"/>
  <c r="I7348" i="73"/>
  <c r="C7372" i="73"/>
  <c r="E7371" i="73"/>
  <c r="A7349" i="73"/>
  <c r="B7350" i="73"/>
  <c r="F7371" i="73" l="1"/>
  <c r="D7372" i="73"/>
  <c r="G7349" i="73"/>
  <c r="H7349" i="73" s="1"/>
  <c r="I7349" i="73"/>
  <c r="C7373" i="73"/>
  <c r="E7372" i="73"/>
  <c r="A7350" i="73"/>
  <c r="B7351" i="73"/>
  <c r="F7372" i="73" l="1"/>
  <c r="D7373" i="73"/>
  <c r="G7350" i="73"/>
  <c r="H7350" i="73" s="1"/>
  <c r="I7350" i="73"/>
  <c r="C7374" i="73"/>
  <c r="E7373" i="73"/>
  <c r="A7351" i="73"/>
  <c r="B7352" i="73"/>
  <c r="F7373" i="73" l="1"/>
  <c r="D7374" i="73"/>
  <c r="G7351" i="73"/>
  <c r="H7351" i="73" s="1"/>
  <c r="I7351" i="73"/>
  <c r="C7375" i="73"/>
  <c r="E7374" i="73"/>
  <c r="A7352" i="73"/>
  <c r="B7353" i="73"/>
  <c r="F7374" i="73" l="1"/>
  <c r="D7375" i="73"/>
  <c r="C7376" i="73"/>
  <c r="E7375" i="73"/>
  <c r="G7352" i="73"/>
  <c r="H7352" i="73" s="1"/>
  <c r="I7352" i="73"/>
  <c r="A7353" i="73"/>
  <c r="B7354" i="73"/>
  <c r="F7375" i="73" l="1"/>
  <c r="D7376" i="73"/>
  <c r="A7354" i="73"/>
  <c r="B7355" i="73"/>
  <c r="G7353" i="73"/>
  <c r="H7353" i="73" s="1"/>
  <c r="I7353" i="73"/>
  <c r="C7377" i="73"/>
  <c r="E7376" i="73"/>
  <c r="F7376" i="73" l="1"/>
  <c r="D7377" i="73"/>
  <c r="C7378" i="73"/>
  <c r="E7377" i="73"/>
  <c r="A7355" i="73"/>
  <c r="B7356" i="73"/>
  <c r="G7354" i="73"/>
  <c r="H7354" i="73" s="1"/>
  <c r="I7354" i="73"/>
  <c r="F7377" i="73" l="1"/>
  <c r="D7378" i="73"/>
  <c r="G7355" i="73"/>
  <c r="H7355" i="73" s="1"/>
  <c r="I7355" i="73"/>
  <c r="C7379" i="73"/>
  <c r="E7378" i="73"/>
  <c r="A7356" i="73"/>
  <c r="B7357" i="73"/>
  <c r="F7378" i="73" l="1"/>
  <c r="D7379" i="73"/>
  <c r="G7356" i="73"/>
  <c r="H7356" i="73" s="1"/>
  <c r="I7356" i="73"/>
  <c r="C7380" i="73"/>
  <c r="E7379" i="73"/>
  <c r="A7357" i="73"/>
  <c r="B7358" i="73"/>
  <c r="F7379" i="73" l="1"/>
  <c r="D7380" i="73"/>
  <c r="G7357" i="73"/>
  <c r="H7357" i="73" s="1"/>
  <c r="I7357" i="73"/>
  <c r="C7381" i="73"/>
  <c r="E7380" i="73"/>
  <c r="A7358" i="73"/>
  <c r="B7359" i="73"/>
  <c r="F7380" i="73" l="1"/>
  <c r="D7381" i="73"/>
  <c r="G7358" i="73"/>
  <c r="H7358" i="73" s="1"/>
  <c r="I7358" i="73"/>
  <c r="C7382" i="73"/>
  <c r="E7381" i="73"/>
  <c r="A7359" i="73"/>
  <c r="B7360" i="73"/>
  <c r="F7381" i="73" l="1"/>
  <c r="D7382" i="73"/>
  <c r="G7359" i="73"/>
  <c r="H7359" i="73" s="1"/>
  <c r="I7359" i="73"/>
  <c r="C7383" i="73"/>
  <c r="E7382" i="73"/>
  <c r="A7360" i="73"/>
  <c r="B7361" i="73"/>
  <c r="F7382" i="73" l="1"/>
  <c r="D7383" i="73"/>
  <c r="G7360" i="73"/>
  <c r="H7360" i="73" s="1"/>
  <c r="I7360" i="73"/>
  <c r="C7384" i="73"/>
  <c r="E7383" i="73"/>
  <c r="A7361" i="73"/>
  <c r="B7362" i="73"/>
  <c r="F7383" i="73" l="1"/>
  <c r="D7384" i="73"/>
  <c r="G7361" i="73"/>
  <c r="H7361" i="73" s="1"/>
  <c r="I7361" i="73"/>
  <c r="C7385" i="73"/>
  <c r="E7384" i="73"/>
  <c r="A7362" i="73"/>
  <c r="B7363" i="73"/>
  <c r="F7384" i="73" l="1"/>
  <c r="D7385" i="73"/>
  <c r="G7362" i="73"/>
  <c r="H7362" i="73" s="1"/>
  <c r="I7362" i="73"/>
  <c r="C7386" i="73"/>
  <c r="E7385" i="73"/>
  <c r="A7363" i="73"/>
  <c r="B7364" i="73"/>
  <c r="F7385" i="73" l="1"/>
  <c r="D7386" i="73"/>
  <c r="G7363" i="73"/>
  <c r="H7363" i="73" s="1"/>
  <c r="I7363" i="73"/>
  <c r="C7387" i="73"/>
  <c r="E7386" i="73"/>
  <c r="A7364" i="73"/>
  <c r="B7365" i="73"/>
  <c r="F7386" i="73" l="1"/>
  <c r="D7387" i="73"/>
  <c r="G7364" i="73"/>
  <c r="H7364" i="73" s="1"/>
  <c r="I7364" i="73"/>
  <c r="C7388" i="73"/>
  <c r="E7387" i="73"/>
  <c r="A7365" i="73"/>
  <c r="B7366" i="73"/>
  <c r="F7387" i="73" l="1"/>
  <c r="D7388" i="73"/>
  <c r="G7365" i="73"/>
  <c r="H7365" i="73" s="1"/>
  <c r="I7365" i="73"/>
  <c r="C7389" i="73"/>
  <c r="E7388" i="73"/>
  <c r="A7366" i="73"/>
  <c r="B7367" i="73"/>
  <c r="F7388" i="73" l="1"/>
  <c r="D7389" i="73"/>
  <c r="G7366" i="73"/>
  <c r="H7366" i="73" s="1"/>
  <c r="I7366" i="73"/>
  <c r="C7390" i="73"/>
  <c r="E7389" i="73"/>
  <c r="A7367" i="73"/>
  <c r="B7368" i="73"/>
  <c r="F7389" i="73" l="1"/>
  <c r="D7390" i="73"/>
  <c r="C7391" i="73"/>
  <c r="E7390" i="73"/>
  <c r="G7367" i="73"/>
  <c r="H7367" i="73" s="1"/>
  <c r="I7367" i="73"/>
  <c r="A7368" i="73"/>
  <c r="B7369" i="73"/>
  <c r="F7390" i="73" l="1"/>
  <c r="D7391" i="73"/>
  <c r="A7369" i="73"/>
  <c r="B7370" i="73"/>
  <c r="G7368" i="73"/>
  <c r="H7368" i="73" s="1"/>
  <c r="I7368" i="73"/>
  <c r="C7392" i="73"/>
  <c r="E7391" i="73"/>
  <c r="F7391" i="73" l="1"/>
  <c r="D7392" i="73"/>
  <c r="C7393" i="73"/>
  <c r="E7392" i="73"/>
  <c r="A7370" i="73"/>
  <c r="B7371" i="73"/>
  <c r="G7369" i="73"/>
  <c r="H7369" i="73" s="1"/>
  <c r="I7369" i="73"/>
  <c r="F7392" i="73" l="1"/>
  <c r="D7393" i="73"/>
  <c r="G7370" i="73"/>
  <c r="H7370" i="73" s="1"/>
  <c r="I7370" i="73"/>
  <c r="C7394" i="73"/>
  <c r="E7393" i="73"/>
  <c r="A7371" i="73"/>
  <c r="B7372" i="73"/>
  <c r="F7393" i="73" l="1"/>
  <c r="D7394" i="73"/>
  <c r="C7395" i="73"/>
  <c r="E7394" i="73"/>
  <c r="G7371" i="73"/>
  <c r="H7371" i="73" s="1"/>
  <c r="I7371" i="73"/>
  <c r="A7372" i="73"/>
  <c r="B7373" i="73"/>
  <c r="F7394" i="73" l="1"/>
  <c r="D7395" i="73"/>
  <c r="G7372" i="73"/>
  <c r="H7372" i="73" s="1"/>
  <c r="I7372" i="73"/>
  <c r="C7396" i="73"/>
  <c r="E7395" i="73"/>
  <c r="A7373" i="73"/>
  <c r="B7374" i="73"/>
  <c r="F7395" i="73" l="1"/>
  <c r="D7396" i="73"/>
  <c r="G7373" i="73"/>
  <c r="H7373" i="73" s="1"/>
  <c r="I7373" i="73"/>
  <c r="C7397" i="73"/>
  <c r="E7396" i="73"/>
  <c r="A7374" i="73"/>
  <c r="B7375" i="73"/>
  <c r="F7396" i="73" l="1"/>
  <c r="D7397" i="73"/>
  <c r="C7398" i="73"/>
  <c r="E7397" i="73"/>
  <c r="G7374" i="73"/>
  <c r="H7374" i="73" s="1"/>
  <c r="I7374" i="73"/>
  <c r="A7375" i="73"/>
  <c r="B7376" i="73"/>
  <c r="F7397" i="73" l="1"/>
  <c r="D7398" i="73"/>
  <c r="G7375" i="73"/>
  <c r="H7375" i="73" s="1"/>
  <c r="I7375" i="73"/>
  <c r="C7399" i="73"/>
  <c r="E7398" i="73"/>
  <c r="A7376" i="73"/>
  <c r="B7377" i="73"/>
  <c r="F7398" i="73" l="1"/>
  <c r="D7399" i="73"/>
  <c r="G7376" i="73"/>
  <c r="H7376" i="73" s="1"/>
  <c r="I7376" i="73"/>
  <c r="C7400" i="73"/>
  <c r="E7399" i="73"/>
  <c r="A7377" i="73"/>
  <c r="B7378" i="73"/>
  <c r="F7399" i="73" l="1"/>
  <c r="D7400" i="73"/>
  <c r="G7377" i="73"/>
  <c r="H7377" i="73" s="1"/>
  <c r="I7377" i="73"/>
  <c r="C7401" i="73"/>
  <c r="E7400" i="73"/>
  <c r="A7378" i="73"/>
  <c r="B7379" i="73"/>
  <c r="F7400" i="73" l="1"/>
  <c r="D7401" i="73"/>
  <c r="G7378" i="73"/>
  <c r="H7378" i="73" s="1"/>
  <c r="I7378" i="73"/>
  <c r="C7402" i="73"/>
  <c r="E7401" i="73"/>
  <c r="A7379" i="73"/>
  <c r="B7380" i="73"/>
  <c r="F7401" i="73" l="1"/>
  <c r="D7402" i="73"/>
  <c r="G7379" i="73"/>
  <c r="H7379" i="73" s="1"/>
  <c r="I7379" i="73"/>
  <c r="C7403" i="73"/>
  <c r="E7402" i="73"/>
  <c r="A7380" i="73"/>
  <c r="B7381" i="73"/>
  <c r="F7402" i="73" l="1"/>
  <c r="D7403" i="73"/>
  <c r="C7404" i="73"/>
  <c r="E7403" i="73"/>
  <c r="G7380" i="73"/>
  <c r="H7380" i="73" s="1"/>
  <c r="I7380" i="73"/>
  <c r="A7381" i="73"/>
  <c r="B7382" i="73"/>
  <c r="F7403" i="73" l="1"/>
  <c r="D7404" i="73"/>
  <c r="A7382" i="73"/>
  <c r="B7383" i="73"/>
  <c r="G7381" i="73"/>
  <c r="H7381" i="73" s="1"/>
  <c r="I7381" i="73"/>
  <c r="C7405" i="73"/>
  <c r="E7404" i="73"/>
  <c r="F7404" i="73" l="1"/>
  <c r="D7405" i="73"/>
  <c r="C7406" i="73"/>
  <c r="E7405" i="73"/>
  <c r="A7383" i="73"/>
  <c r="B7384" i="73"/>
  <c r="G7382" i="73"/>
  <c r="H7382" i="73" s="1"/>
  <c r="I7382" i="73"/>
  <c r="F7405" i="73" l="1"/>
  <c r="D7406" i="73"/>
  <c r="G7383" i="73"/>
  <c r="H7383" i="73" s="1"/>
  <c r="I7383" i="73"/>
  <c r="C7407" i="73"/>
  <c r="E7406" i="73"/>
  <c r="A7384" i="73"/>
  <c r="B7385" i="73"/>
  <c r="F7406" i="73" l="1"/>
  <c r="D7407" i="73"/>
  <c r="G7384" i="73"/>
  <c r="H7384" i="73" s="1"/>
  <c r="I7384" i="73"/>
  <c r="C7408" i="73"/>
  <c r="E7407" i="73"/>
  <c r="A7385" i="73"/>
  <c r="B7386" i="73"/>
  <c r="F7407" i="73" l="1"/>
  <c r="D7408" i="73"/>
  <c r="G7385" i="73"/>
  <c r="H7385" i="73" s="1"/>
  <c r="I7385" i="73"/>
  <c r="C7409" i="73"/>
  <c r="E7408" i="73"/>
  <c r="A7386" i="73"/>
  <c r="B7387" i="73"/>
  <c r="F7408" i="73" l="1"/>
  <c r="D7409" i="73"/>
  <c r="C7410" i="73"/>
  <c r="E7409" i="73"/>
  <c r="G7386" i="73"/>
  <c r="H7386" i="73" s="1"/>
  <c r="I7386" i="73"/>
  <c r="A7387" i="73"/>
  <c r="B7388" i="73"/>
  <c r="F7409" i="73" l="1"/>
  <c r="D7410" i="73"/>
  <c r="A7388" i="73"/>
  <c r="B7389" i="73"/>
  <c r="G7387" i="73"/>
  <c r="H7387" i="73" s="1"/>
  <c r="I7387" i="73"/>
  <c r="C7411" i="73"/>
  <c r="E7410" i="73"/>
  <c r="F7410" i="73" l="1"/>
  <c r="D7411" i="73"/>
  <c r="C7412" i="73"/>
  <c r="E7411" i="73"/>
  <c r="A7389" i="73"/>
  <c r="B7390" i="73"/>
  <c r="G7388" i="73"/>
  <c r="H7388" i="73" s="1"/>
  <c r="I7388" i="73"/>
  <c r="F7411" i="73" l="1"/>
  <c r="D7412" i="73"/>
  <c r="G7389" i="73"/>
  <c r="H7389" i="73" s="1"/>
  <c r="I7389" i="73"/>
  <c r="C7413" i="73"/>
  <c r="E7412" i="73"/>
  <c r="A7390" i="73"/>
  <c r="B7391" i="73"/>
  <c r="F7412" i="73" l="1"/>
  <c r="D7413" i="73"/>
  <c r="G7390" i="73"/>
  <c r="H7390" i="73" s="1"/>
  <c r="I7390" i="73"/>
  <c r="C7414" i="73"/>
  <c r="E7413" i="73"/>
  <c r="A7391" i="73"/>
  <c r="B7392" i="73"/>
  <c r="F7413" i="73" l="1"/>
  <c r="D7414" i="73"/>
  <c r="C7415" i="73"/>
  <c r="E7414" i="73"/>
  <c r="G7391" i="73"/>
  <c r="H7391" i="73" s="1"/>
  <c r="I7391" i="73"/>
  <c r="A7392" i="73"/>
  <c r="B7393" i="73"/>
  <c r="F7414" i="73" l="1"/>
  <c r="D7415" i="73"/>
  <c r="G7392" i="73"/>
  <c r="H7392" i="73" s="1"/>
  <c r="I7392" i="73"/>
  <c r="C7416" i="73"/>
  <c r="E7415" i="73"/>
  <c r="A7393" i="73"/>
  <c r="B7394" i="73"/>
  <c r="F7415" i="73" l="1"/>
  <c r="D7416" i="73"/>
  <c r="G7393" i="73"/>
  <c r="H7393" i="73" s="1"/>
  <c r="I7393" i="73"/>
  <c r="C7417" i="73"/>
  <c r="E7416" i="73"/>
  <c r="A7394" i="73"/>
  <c r="B7395" i="73"/>
  <c r="F7416" i="73" l="1"/>
  <c r="D7417" i="73"/>
  <c r="C7418" i="73"/>
  <c r="E7417" i="73"/>
  <c r="G7394" i="73"/>
  <c r="H7394" i="73" s="1"/>
  <c r="I7394" i="73"/>
  <c r="A7395" i="73"/>
  <c r="B7396" i="73"/>
  <c r="F7417" i="73" l="1"/>
  <c r="D7418" i="73"/>
  <c r="G7395" i="73"/>
  <c r="H7395" i="73" s="1"/>
  <c r="I7395" i="73"/>
  <c r="C7419" i="73"/>
  <c r="E7418" i="73"/>
  <c r="A7396" i="73"/>
  <c r="B7397" i="73"/>
  <c r="F7418" i="73" l="1"/>
  <c r="D7419" i="73"/>
  <c r="C7420" i="73"/>
  <c r="E7419" i="73"/>
  <c r="G7396" i="73"/>
  <c r="H7396" i="73" s="1"/>
  <c r="I7396" i="73"/>
  <c r="A7397" i="73"/>
  <c r="B7398" i="73"/>
  <c r="F7419" i="73" l="1"/>
  <c r="D7420" i="73"/>
  <c r="A7398" i="73"/>
  <c r="B7399" i="73"/>
  <c r="G7397" i="73"/>
  <c r="H7397" i="73" s="1"/>
  <c r="I7397" i="73"/>
  <c r="C7421" i="73"/>
  <c r="E7420" i="73"/>
  <c r="F7420" i="73" l="1"/>
  <c r="D7421" i="73"/>
  <c r="A7399" i="73"/>
  <c r="B7400" i="73"/>
  <c r="C7422" i="73"/>
  <c r="E7421" i="73"/>
  <c r="G7398" i="73"/>
  <c r="H7398" i="73" s="1"/>
  <c r="I7398" i="73"/>
  <c r="F7421" i="73" l="1"/>
  <c r="D7422" i="73"/>
  <c r="C7423" i="73"/>
  <c r="E7422" i="73"/>
  <c r="A7400" i="73"/>
  <c r="B7401" i="73"/>
  <c r="G7399" i="73"/>
  <c r="H7399" i="73" s="1"/>
  <c r="I7399" i="73"/>
  <c r="F7422" i="73" l="1"/>
  <c r="D7423" i="73"/>
  <c r="G7400" i="73"/>
  <c r="H7400" i="73" s="1"/>
  <c r="I7400" i="73"/>
  <c r="C7424" i="73"/>
  <c r="E7423" i="73"/>
  <c r="A7401" i="73"/>
  <c r="B7402" i="73"/>
  <c r="F7423" i="73" l="1"/>
  <c r="D7424" i="73"/>
  <c r="G7401" i="73"/>
  <c r="H7401" i="73" s="1"/>
  <c r="I7401" i="73"/>
  <c r="C7425" i="73"/>
  <c r="E7424" i="73"/>
  <c r="A7402" i="73"/>
  <c r="B7403" i="73"/>
  <c r="F7424" i="73" l="1"/>
  <c r="D7425" i="73"/>
  <c r="C7426" i="73"/>
  <c r="E7425" i="73"/>
  <c r="G7402" i="73"/>
  <c r="H7402" i="73" s="1"/>
  <c r="I7402" i="73"/>
  <c r="A7403" i="73"/>
  <c r="B7404" i="73"/>
  <c r="F7425" i="73" l="1"/>
  <c r="D7426" i="73"/>
  <c r="A7404" i="73"/>
  <c r="B7405" i="73"/>
  <c r="G7403" i="73"/>
  <c r="H7403" i="73" s="1"/>
  <c r="I7403" i="73"/>
  <c r="C7427" i="73"/>
  <c r="E7426" i="73"/>
  <c r="F7426" i="73" l="1"/>
  <c r="D7427" i="73"/>
  <c r="C7428" i="73"/>
  <c r="E7427" i="73"/>
  <c r="A7405" i="73"/>
  <c r="B7406" i="73"/>
  <c r="G7404" i="73"/>
  <c r="H7404" i="73" s="1"/>
  <c r="I7404" i="73"/>
  <c r="F7427" i="73" l="1"/>
  <c r="D7428" i="73"/>
  <c r="G7405" i="73"/>
  <c r="H7405" i="73" s="1"/>
  <c r="I7405" i="73"/>
  <c r="C7429" i="73"/>
  <c r="E7428" i="73"/>
  <c r="A7406" i="73"/>
  <c r="B7407" i="73"/>
  <c r="F7428" i="73" l="1"/>
  <c r="D7429" i="73"/>
  <c r="G7406" i="73"/>
  <c r="H7406" i="73" s="1"/>
  <c r="I7406" i="73"/>
  <c r="C7430" i="73"/>
  <c r="E7429" i="73"/>
  <c r="A7407" i="73"/>
  <c r="B7408" i="73"/>
  <c r="F7429" i="73" l="1"/>
  <c r="D7430" i="73"/>
  <c r="G7407" i="73"/>
  <c r="H7407" i="73" s="1"/>
  <c r="I7407" i="73"/>
  <c r="C7431" i="73"/>
  <c r="E7430" i="73"/>
  <c r="A7408" i="73"/>
  <c r="B7409" i="73"/>
  <c r="F7430" i="73" l="1"/>
  <c r="D7431" i="73"/>
  <c r="G7408" i="73"/>
  <c r="H7408" i="73" s="1"/>
  <c r="I7408" i="73"/>
  <c r="C7432" i="73"/>
  <c r="E7431" i="73"/>
  <c r="A7409" i="73"/>
  <c r="B7410" i="73"/>
  <c r="F7431" i="73" l="1"/>
  <c r="D7432" i="73"/>
  <c r="G7409" i="73"/>
  <c r="H7409" i="73" s="1"/>
  <c r="I7409" i="73"/>
  <c r="C7433" i="73"/>
  <c r="E7432" i="73"/>
  <c r="A7410" i="73"/>
  <c r="B7411" i="73"/>
  <c r="F7432" i="73" l="1"/>
  <c r="D7433" i="73"/>
  <c r="C7434" i="73"/>
  <c r="E7433" i="73"/>
  <c r="G7410" i="73"/>
  <c r="H7410" i="73" s="1"/>
  <c r="I7410" i="73"/>
  <c r="A7411" i="73"/>
  <c r="B7412" i="73"/>
  <c r="F7433" i="73" l="1"/>
  <c r="D7434" i="73"/>
  <c r="G7411" i="73"/>
  <c r="H7411" i="73" s="1"/>
  <c r="I7411" i="73"/>
  <c r="C7435" i="73"/>
  <c r="E7434" i="73"/>
  <c r="A7412" i="73"/>
  <c r="B7413" i="73"/>
  <c r="F7434" i="73" l="1"/>
  <c r="D7435" i="73"/>
  <c r="G7412" i="73"/>
  <c r="H7412" i="73" s="1"/>
  <c r="I7412" i="73"/>
  <c r="C7436" i="73"/>
  <c r="E7435" i="73"/>
  <c r="A7413" i="73"/>
  <c r="B7414" i="73"/>
  <c r="F7435" i="73" l="1"/>
  <c r="D7436" i="73"/>
  <c r="C7437" i="73"/>
  <c r="E7436" i="73"/>
  <c r="G7413" i="73"/>
  <c r="H7413" i="73" s="1"/>
  <c r="I7413" i="73"/>
  <c r="A7414" i="73"/>
  <c r="B7415" i="73"/>
  <c r="F7436" i="73" l="1"/>
  <c r="D7437" i="73"/>
  <c r="A7415" i="73"/>
  <c r="B7416" i="73"/>
  <c r="G7414" i="73"/>
  <c r="H7414" i="73" s="1"/>
  <c r="I7414" i="73"/>
  <c r="C7438" i="73"/>
  <c r="E7437" i="73"/>
  <c r="F7437" i="73" l="1"/>
  <c r="D7438" i="73"/>
  <c r="C7439" i="73"/>
  <c r="E7438" i="73"/>
  <c r="A7416" i="73"/>
  <c r="B7417" i="73"/>
  <c r="G7415" i="73"/>
  <c r="H7415" i="73" s="1"/>
  <c r="I7415" i="73"/>
  <c r="F7438" i="73" l="1"/>
  <c r="D7439" i="73"/>
  <c r="G7416" i="73"/>
  <c r="H7416" i="73" s="1"/>
  <c r="I7416" i="73"/>
  <c r="C7440" i="73"/>
  <c r="E7439" i="73"/>
  <c r="A7417" i="73"/>
  <c r="B7418" i="73"/>
  <c r="F7439" i="73" l="1"/>
  <c r="D7440" i="73"/>
  <c r="C7441" i="73"/>
  <c r="E7440" i="73"/>
  <c r="G7417" i="73"/>
  <c r="H7417" i="73" s="1"/>
  <c r="I7417" i="73"/>
  <c r="A7418" i="73"/>
  <c r="B7419" i="73"/>
  <c r="F7440" i="73" l="1"/>
  <c r="D7441" i="73"/>
  <c r="G7418" i="73"/>
  <c r="H7418" i="73" s="1"/>
  <c r="I7418" i="73"/>
  <c r="C7442" i="73"/>
  <c r="E7441" i="73"/>
  <c r="A7419" i="73"/>
  <c r="B7420" i="73"/>
  <c r="F7441" i="73" l="1"/>
  <c r="D7442" i="73"/>
  <c r="G7419" i="73"/>
  <c r="H7419" i="73" s="1"/>
  <c r="I7419" i="73"/>
  <c r="C7443" i="73"/>
  <c r="E7442" i="73"/>
  <c r="A7420" i="73"/>
  <c r="B7421" i="73"/>
  <c r="F7442" i="73" l="1"/>
  <c r="D7443" i="73"/>
  <c r="C7444" i="73"/>
  <c r="E7443" i="73"/>
  <c r="G7420" i="73"/>
  <c r="H7420" i="73" s="1"/>
  <c r="I7420" i="73"/>
  <c r="A7421" i="73"/>
  <c r="B7422" i="73"/>
  <c r="F7443" i="73" l="1"/>
  <c r="D7444" i="73"/>
  <c r="G7421" i="73"/>
  <c r="H7421" i="73" s="1"/>
  <c r="I7421" i="73"/>
  <c r="C7445" i="73"/>
  <c r="E7444" i="73"/>
  <c r="A7422" i="73"/>
  <c r="B7423" i="73"/>
  <c r="F7444" i="73" l="1"/>
  <c r="D7445" i="73"/>
  <c r="G7422" i="73"/>
  <c r="H7422" i="73" s="1"/>
  <c r="I7422" i="73"/>
  <c r="C7446" i="73"/>
  <c r="E7445" i="73"/>
  <c r="A7423" i="73"/>
  <c r="B7424" i="73"/>
  <c r="F7445" i="73" l="1"/>
  <c r="D7446" i="73"/>
  <c r="G7423" i="73"/>
  <c r="H7423" i="73" s="1"/>
  <c r="I7423" i="73"/>
  <c r="C7447" i="73"/>
  <c r="E7446" i="73"/>
  <c r="A7424" i="73"/>
  <c r="B7425" i="73"/>
  <c r="F7446" i="73" l="1"/>
  <c r="D7447" i="73"/>
  <c r="G7424" i="73"/>
  <c r="H7424" i="73" s="1"/>
  <c r="I7424" i="73"/>
  <c r="C7448" i="73"/>
  <c r="E7447" i="73"/>
  <c r="A7425" i="73"/>
  <c r="B7426" i="73"/>
  <c r="F7447" i="73" l="1"/>
  <c r="D7448" i="73"/>
  <c r="C7449" i="73"/>
  <c r="E7448" i="73"/>
  <c r="G7425" i="73"/>
  <c r="H7425" i="73" s="1"/>
  <c r="I7425" i="73"/>
  <c r="A7426" i="73"/>
  <c r="B7427" i="73"/>
  <c r="F7448" i="73" l="1"/>
  <c r="D7449" i="73"/>
  <c r="A7427" i="73"/>
  <c r="B7428" i="73"/>
  <c r="G7426" i="73"/>
  <c r="H7426" i="73" s="1"/>
  <c r="I7426" i="73"/>
  <c r="C7450" i="73"/>
  <c r="E7449" i="73"/>
  <c r="F7449" i="73" l="1"/>
  <c r="D7450" i="73"/>
  <c r="C7451" i="73"/>
  <c r="E7450" i="73"/>
  <c r="A7428" i="73"/>
  <c r="B7429" i="73"/>
  <c r="G7427" i="73"/>
  <c r="H7427" i="73" s="1"/>
  <c r="I7427" i="73"/>
  <c r="F7450" i="73" l="1"/>
  <c r="D7451" i="73"/>
  <c r="G7428" i="73"/>
  <c r="H7428" i="73" s="1"/>
  <c r="I7428" i="73"/>
  <c r="C7452" i="73"/>
  <c r="E7451" i="73"/>
  <c r="A7429" i="73"/>
  <c r="B7430" i="73"/>
  <c r="F7451" i="73" l="1"/>
  <c r="D7452" i="73"/>
  <c r="G7429" i="73"/>
  <c r="H7429" i="73" s="1"/>
  <c r="I7429" i="73"/>
  <c r="C7453" i="73"/>
  <c r="E7452" i="73"/>
  <c r="A7430" i="73"/>
  <c r="B7431" i="73"/>
  <c r="F7452" i="73" l="1"/>
  <c r="D7453" i="73"/>
  <c r="C7454" i="73"/>
  <c r="E7453" i="73"/>
  <c r="G7430" i="73"/>
  <c r="H7430" i="73" s="1"/>
  <c r="I7430" i="73"/>
  <c r="A7431" i="73"/>
  <c r="B7432" i="73"/>
  <c r="F7453" i="73" l="1"/>
  <c r="D7454" i="73"/>
  <c r="G7431" i="73"/>
  <c r="H7431" i="73" s="1"/>
  <c r="I7431" i="73"/>
  <c r="C7455" i="73"/>
  <c r="E7454" i="73"/>
  <c r="A7432" i="73"/>
  <c r="B7433" i="73"/>
  <c r="F7454" i="73" l="1"/>
  <c r="D7455" i="73"/>
  <c r="G7432" i="73"/>
  <c r="H7432" i="73" s="1"/>
  <c r="I7432" i="73"/>
  <c r="C7456" i="73"/>
  <c r="E7455" i="73"/>
  <c r="A7433" i="73"/>
  <c r="B7434" i="73"/>
  <c r="F7455" i="73" l="1"/>
  <c r="D7456" i="73"/>
  <c r="C7457" i="73"/>
  <c r="E7456" i="73"/>
  <c r="G7433" i="73"/>
  <c r="H7433" i="73" s="1"/>
  <c r="I7433" i="73"/>
  <c r="A7434" i="73"/>
  <c r="B7435" i="73"/>
  <c r="F7456" i="73" l="1"/>
  <c r="D7457" i="73"/>
  <c r="A7435" i="73"/>
  <c r="B7436" i="73"/>
  <c r="G7434" i="73"/>
  <c r="H7434" i="73" s="1"/>
  <c r="I7434" i="73"/>
  <c r="C7458" i="73"/>
  <c r="E7457" i="73"/>
  <c r="F7457" i="73" l="1"/>
  <c r="D7458" i="73"/>
  <c r="C7459" i="73"/>
  <c r="E7458" i="73"/>
  <c r="A7436" i="73"/>
  <c r="B7437" i="73"/>
  <c r="G7435" i="73"/>
  <c r="H7435" i="73" s="1"/>
  <c r="I7435" i="73"/>
  <c r="F7458" i="73" l="1"/>
  <c r="D7459" i="73"/>
  <c r="G7436" i="73"/>
  <c r="H7436" i="73" s="1"/>
  <c r="I7436" i="73"/>
  <c r="C7460" i="73"/>
  <c r="E7459" i="73"/>
  <c r="A7437" i="73"/>
  <c r="B7438" i="73"/>
  <c r="F7459" i="73" l="1"/>
  <c r="D7460" i="73"/>
  <c r="G7437" i="73"/>
  <c r="H7437" i="73" s="1"/>
  <c r="I7437" i="73"/>
  <c r="C7461" i="73"/>
  <c r="E7460" i="73"/>
  <c r="A7438" i="73"/>
  <c r="B7439" i="73"/>
  <c r="F7460" i="73" l="1"/>
  <c r="D7461" i="73"/>
  <c r="C7462" i="73"/>
  <c r="E7461" i="73"/>
  <c r="G7438" i="73"/>
  <c r="H7438" i="73" s="1"/>
  <c r="I7438" i="73"/>
  <c r="A7439" i="73"/>
  <c r="B7440" i="73"/>
  <c r="F7461" i="73" l="1"/>
  <c r="D7462" i="73"/>
  <c r="A7440" i="73"/>
  <c r="B7441" i="73"/>
  <c r="G7439" i="73"/>
  <c r="H7439" i="73" s="1"/>
  <c r="I7439" i="73"/>
  <c r="C7463" i="73"/>
  <c r="E7462" i="73"/>
  <c r="F7462" i="73" l="1"/>
  <c r="D7463" i="73"/>
  <c r="C7464" i="73"/>
  <c r="E7463" i="73"/>
  <c r="A7441" i="73"/>
  <c r="B7442" i="73"/>
  <c r="G7440" i="73"/>
  <c r="H7440" i="73" s="1"/>
  <c r="I7440" i="73"/>
  <c r="F7463" i="73" l="1"/>
  <c r="D7464" i="73"/>
  <c r="G7441" i="73"/>
  <c r="H7441" i="73" s="1"/>
  <c r="I7441" i="73"/>
  <c r="C7465" i="73"/>
  <c r="E7464" i="73"/>
  <c r="A7442" i="73"/>
  <c r="B7443" i="73"/>
  <c r="F7464" i="73" l="1"/>
  <c r="D7465" i="73"/>
  <c r="G7442" i="73"/>
  <c r="H7442" i="73" s="1"/>
  <c r="I7442" i="73"/>
  <c r="C7466" i="73"/>
  <c r="E7465" i="73"/>
  <c r="A7443" i="73"/>
  <c r="B7444" i="73"/>
  <c r="F7465" i="73" l="1"/>
  <c r="D7466" i="73"/>
  <c r="G7443" i="73"/>
  <c r="H7443" i="73" s="1"/>
  <c r="I7443" i="73"/>
  <c r="C7467" i="73"/>
  <c r="E7466" i="73"/>
  <c r="A7444" i="73"/>
  <c r="B7445" i="73"/>
  <c r="F7466" i="73" l="1"/>
  <c r="D7467" i="73"/>
  <c r="C7468" i="73"/>
  <c r="E7467" i="73"/>
  <c r="G7444" i="73"/>
  <c r="H7444" i="73" s="1"/>
  <c r="I7444" i="73"/>
  <c r="A7445" i="73"/>
  <c r="B7446" i="73"/>
  <c r="F7467" i="73" l="1"/>
  <c r="D7468" i="73"/>
  <c r="A7446" i="73"/>
  <c r="B7447" i="73"/>
  <c r="G7445" i="73"/>
  <c r="H7445" i="73" s="1"/>
  <c r="I7445" i="73"/>
  <c r="C7469" i="73"/>
  <c r="E7468" i="73"/>
  <c r="F7468" i="73" l="1"/>
  <c r="D7469" i="73"/>
  <c r="C7470" i="73"/>
  <c r="E7469" i="73"/>
  <c r="A7447" i="73"/>
  <c r="B7448" i="73"/>
  <c r="G7446" i="73"/>
  <c r="H7446" i="73" s="1"/>
  <c r="I7446" i="73"/>
  <c r="F7469" i="73" l="1"/>
  <c r="D7470" i="73"/>
  <c r="G7447" i="73"/>
  <c r="H7447" i="73" s="1"/>
  <c r="I7447" i="73"/>
  <c r="C7471" i="73"/>
  <c r="E7470" i="73"/>
  <c r="A7448" i="73"/>
  <c r="B7449" i="73"/>
  <c r="F7470" i="73" l="1"/>
  <c r="D7471" i="73"/>
  <c r="G7448" i="73"/>
  <c r="H7448" i="73" s="1"/>
  <c r="I7448" i="73"/>
  <c r="C7472" i="73"/>
  <c r="E7471" i="73"/>
  <c r="A7449" i="73"/>
  <c r="B7450" i="73"/>
  <c r="F7471" i="73" l="1"/>
  <c r="D7472" i="73"/>
  <c r="C7473" i="73"/>
  <c r="E7472" i="73"/>
  <c r="G7449" i="73"/>
  <c r="H7449" i="73" s="1"/>
  <c r="I7449" i="73"/>
  <c r="A7450" i="73"/>
  <c r="B7451" i="73"/>
  <c r="F7472" i="73" l="1"/>
  <c r="D7473" i="73"/>
  <c r="G7450" i="73"/>
  <c r="H7450" i="73" s="1"/>
  <c r="I7450" i="73"/>
  <c r="C7474" i="73"/>
  <c r="E7473" i="73"/>
  <c r="A7451" i="73"/>
  <c r="B7452" i="73"/>
  <c r="F7473" i="73" l="1"/>
  <c r="D7474" i="73"/>
  <c r="C7475" i="73"/>
  <c r="E7474" i="73"/>
  <c r="G7451" i="73"/>
  <c r="H7451" i="73" s="1"/>
  <c r="I7451" i="73"/>
  <c r="A7452" i="73"/>
  <c r="B7453" i="73"/>
  <c r="F7474" i="73" l="1"/>
  <c r="D7475" i="73"/>
  <c r="A7453" i="73"/>
  <c r="B7454" i="73"/>
  <c r="G7452" i="73"/>
  <c r="H7452" i="73" s="1"/>
  <c r="I7452" i="73"/>
  <c r="C7476" i="73"/>
  <c r="E7475" i="73"/>
  <c r="F7475" i="73" l="1"/>
  <c r="D7476" i="73"/>
  <c r="C7477" i="73"/>
  <c r="E7476" i="73"/>
  <c r="A7454" i="73"/>
  <c r="B7455" i="73"/>
  <c r="G7453" i="73"/>
  <c r="H7453" i="73" s="1"/>
  <c r="I7453" i="73"/>
  <c r="F7476" i="73" l="1"/>
  <c r="D7477" i="73"/>
  <c r="G7454" i="73"/>
  <c r="H7454" i="73" s="1"/>
  <c r="I7454" i="73"/>
  <c r="C7478" i="73"/>
  <c r="E7477" i="73"/>
  <c r="A7455" i="73"/>
  <c r="B7456" i="73"/>
  <c r="F7477" i="73" l="1"/>
  <c r="D7478" i="73"/>
  <c r="G7455" i="73"/>
  <c r="H7455" i="73" s="1"/>
  <c r="I7455" i="73"/>
  <c r="C7479" i="73"/>
  <c r="E7478" i="73"/>
  <c r="A7456" i="73"/>
  <c r="B7457" i="73"/>
  <c r="F7478" i="73" l="1"/>
  <c r="D7479" i="73"/>
  <c r="C7480" i="73"/>
  <c r="E7479" i="73"/>
  <c r="G7456" i="73"/>
  <c r="H7456" i="73" s="1"/>
  <c r="I7456" i="73"/>
  <c r="A7457" i="73"/>
  <c r="B7458" i="73"/>
  <c r="F7479" i="73" l="1"/>
  <c r="D7480" i="73"/>
  <c r="G7457" i="73"/>
  <c r="H7457" i="73" s="1"/>
  <c r="I7457" i="73"/>
  <c r="C7481" i="73"/>
  <c r="E7480" i="73"/>
  <c r="A7458" i="73"/>
  <c r="B7459" i="73"/>
  <c r="F7480" i="73" l="1"/>
  <c r="D7481" i="73"/>
  <c r="G7458" i="73"/>
  <c r="H7458" i="73" s="1"/>
  <c r="I7458" i="73"/>
  <c r="C7482" i="73"/>
  <c r="E7481" i="73"/>
  <c r="A7459" i="73"/>
  <c r="B7460" i="73"/>
  <c r="F7481" i="73" l="1"/>
  <c r="D7482" i="73"/>
  <c r="G7459" i="73"/>
  <c r="H7459" i="73" s="1"/>
  <c r="I7459" i="73"/>
  <c r="C7483" i="73"/>
  <c r="E7482" i="73"/>
  <c r="A7460" i="73"/>
  <c r="B7461" i="73"/>
  <c r="F7482" i="73" l="1"/>
  <c r="D7483" i="73"/>
  <c r="G7460" i="73"/>
  <c r="H7460" i="73" s="1"/>
  <c r="I7460" i="73"/>
  <c r="C7484" i="73"/>
  <c r="E7483" i="73"/>
  <c r="A7461" i="73"/>
  <c r="B7462" i="73"/>
  <c r="F7483" i="73" l="1"/>
  <c r="D7484" i="73"/>
  <c r="C7485" i="73"/>
  <c r="E7484" i="73"/>
  <c r="G7461" i="73"/>
  <c r="H7461" i="73" s="1"/>
  <c r="I7461" i="73"/>
  <c r="A7462" i="73"/>
  <c r="B7463" i="73"/>
  <c r="F7484" i="73" l="1"/>
  <c r="D7485" i="73"/>
  <c r="A7463" i="73"/>
  <c r="B7464" i="73"/>
  <c r="G7462" i="73"/>
  <c r="H7462" i="73" s="1"/>
  <c r="I7462" i="73"/>
  <c r="C7486" i="73"/>
  <c r="E7485" i="73"/>
  <c r="F7485" i="73" l="1"/>
  <c r="D7486" i="73"/>
  <c r="C7487" i="73"/>
  <c r="E7486" i="73"/>
  <c r="A7464" i="73"/>
  <c r="B7465" i="73"/>
  <c r="G7463" i="73"/>
  <c r="H7463" i="73" s="1"/>
  <c r="I7463" i="73"/>
  <c r="F7486" i="73" l="1"/>
  <c r="D7487" i="73"/>
  <c r="G7464" i="73"/>
  <c r="H7464" i="73" s="1"/>
  <c r="I7464" i="73"/>
  <c r="C7488" i="73"/>
  <c r="E7487" i="73"/>
  <c r="A7465" i="73"/>
  <c r="B7466" i="73"/>
  <c r="F7487" i="73" l="1"/>
  <c r="D7488" i="73"/>
  <c r="C7489" i="73"/>
  <c r="E7488" i="73"/>
  <c r="G7465" i="73"/>
  <c r="H7465" i="73" s="1"/>
  <c r="I7465" i="73"/>
  <c r="A7466" i="73"/>
  <c r="B7467" i="73"/>
  <c r="F7488" i="73" l="1"/>
  <c r="D7489" i="73"/>
  <c r="A7467" i="73"/>
  <c r="B7468" i="73"/>
  <c r="G7466" i="73"/>
  <c r="H7466" i="73" s="1"/>
  <c r="I7466" i="73"/>
  <c r="C7490" i="73"/>
  <c r="E7489" i="73"/>
  <c r="F7489" i="73" l="1"/>
  <c r="D7490" i="73"/>
  <c r="C7491" i="73"/>
  <c r="E7490" i="73"/>
  <c r="A7468" i="73"/>
  <c r="B7469" i="73"/>
  <c r="G7467" i="73"/>
  <c r="H7467" i="73" s="1"/>
  <c r="I7467" i="73"/>
  <c r="F7490" i="73" l="1"/>
  <c r="D7491" i="73"/>
  <c r="G7468" i="73"/>
  <c r="H7468" i="73" s="1"/>
  <c r="I7468" i="73"/>
  <c r="C7492" i="73"/>
  <c r="E7491" i="73"/>
  <c r="A7469" i="73"/>
  <c r="B7470" i="73"/>
  <c r="F7491" i="73" l="1"/>
  <c r="D7492" i="73"/>
  <c r="G7469" i="73"/>
  <c r="H7469" i="73" s="1"/>
  <c r="I7469" i="73"/>
  <c r="C7493" i="73"/>
  <c r="E7492" i="73"/>
  <c r="A7470" i="73"/>
  <c r="B7471" i="73"/>
  <c r="F7492" i="73" l="1"/>
  <c r="D7493" i="73"/>
  <c r="C7494" i="73"/>
  <c r="E7493" i="73"/>
  <c r="G7470" i="73"/>
  <c r="H7470" i="73" s="1"/>
  <c r="I7470" i="73"/>
  <c r="A7471" i="73"/>
  <c r="B7472" i="73"/>
  <c r="F7493" i="73" l="1"/>
  <c r="D7494" i="73"/>
  <c r="G7471" i="73"/>
  <c r="H7471" i="73" s="1"/>
  <c r="I7471" i="73"/>
  <c r="C7495" i="73"/>
  <c r="E7494" i="73"/>
  <c r="A7472" i="73"/>
  <c r="B7473" i="73"/>
  <c r="F7494" i="73" l="1"/>
  <c r="D7495" i="73"/>
  <c r="C7496" i="73"/>
  <c r="E7495" i="73"/>
  <c r="G7472" i="73"/>
  <c r="H7472" i="73" s="1"/>
  <c r="I7472" i="73"/>
  <c r="A7473" i="73"/>
  <c r="B7474" i="73"/>
  <c r="F7495" i="73" l="1"/>
  <c r="D7496" i="73"/>
  <c r="G7473" i="73"/>
  <c r="H7473" i="73" s="1"/>
  <c r="I7473" i="73"/>
  <c r="C7497" i="73"/>
  <c r="E7496" i="73"/>
  <c r="A7474" i="73"/>
  <c r="B7475" i="73"/>
  <c r="F7496" i="73" l="1"/>
  <c r="D7497" i="73"/>
  <c r="C7498" i="73"/>
  <c r="E7497" i="73"/>
  <c r="G7474" i="73"/>
  <c r="H7474" i="73" s="1"/>
  <c r="I7474" i="73"/>
  <c r="A7475" i="73"/>
  <c r="B7476" i="73"/>
  <c r="F7497" i="73" l="1"/>
  <c r="D7498" i="73"/>
  <c r="G7475" i="73"/>
  <c r="H7475" i="73" s="1"/>
  <c r="I7475" i="73"/>
  <c r="C7499" i="73"/>
  <c r="E7498" i="73"/>
  <c r="A7476" i="73"/>
  <c r="B7477" i="73"/>
  <c r="F7498" i="73" l="1"/>
  <c r="D7499" i="73"/>
  <c r="G7476" i="73"/>
  <c r="H7476" i="73" s="1"/>
  <c r="I7476" i="73"/>
  <c r="C7500" i="73"/>
  <c r="E7499" i="73"/>
  <c r="A7477" i="73"/>
  <c r="B7478" i="73"/>
  <c r="F7499" i="73" l="1"/>
  <c r="D7500" i="73"/>
  <c r="C7501" i="73"/>
  <c r="E7500" i="73"/>
  <c r="G7477" i="73"/>
  <c r="H7477" i="73" s="1"/>
  <c r="I7477" i="73"/>
  <c r="A7478" i="73"/>
  <c r="B7479" i="73"/>
  <c r="F7500" i="73" l="1"/>
  <c r="D7501" i="73"/>
  <c r="G7478" i="73"/>
  <c r="H7478" i="73" s="1"/>
  <c r="I7478" i="73"/>
  <c r="C7502" i="73"/>
  <c r="E7501" i="73"/>
  <c r="A7479" i="73"/>
  <c r="B7480" i="73"/>
  <c r="F7501" i="73" l="1"/>
  <c r="D7502" i="73"/>
  <c r="C7503" i="73"/>
  <c r="E7502" i="73"/>
  <c r="G7479" i="73"/>
  <c r="H7479" i="73" s="1"/>
  <c r="I7479" i="73"/>
  <c r="A7480" i="73"/>
  <c r="B7481" i="73"/>
  <c r="F7502" i="73" l="1"/>
  <c r="D7503" i="73"/>
  <c r="G7480" i="73"/>
  <c r="H7480" i="73" s="1"/>
  <c r="I7480" i="73"/>
  <c r="C7504" i="73"/>
  <c r="E7503" i="73"/>
  <c r="A7481" i="73"/>
  <c r="B7482" i="73"/>
  <c r="F7503" i="73" l="1"/>
  <c r="D7504" i="73"/>
  <c r="G7481" i="73"/>
  <c r="H7481" i="73" s="1"/>
  <c r="I7481" i="73"/>
  <c r="C7505" i="73"/>
  <c r="E7504" i="73"/>
  <c r="A7482" i="73"/>
  <c r="B7483" i="73"/>
  <c r="F7504" i="73" l="1"/>
  <c r="D7505" i="73"/>
  <c r="G7482" i="73"/>
  <c r="H7482" i="73" s="1"/>
  <c r="I7482" i="73"/>
  <c r="C7506" i="73"/>
  <c r="E7505" i="73"/>
  <c r="A7483" i="73"/>
  <c r="B7484" i="73"/>
  <c r="F7505" i="73" l="1"/>
  <c r="D7506" i="73"/>
  <c r="C7507" i="73"/>
  <c r="E7506" i="73"/>
  <c r="G7483" i="73"/>
  <c r="H7483" i="73" s="1"/>
  <c r="I7483" i="73"/>
  <c r="A7484" i="73"/>
  <c r="B7485" i="73"/>
  <c r="F7506" i="73" l="1"/>
  <c r="D7507" i="73"/>
  <c r="A7485" i="73"/>
  <c r="B7486" i="73"/>
  <c r="G7484" i="73"/>
  <c r="H7484" i="73" s="1"/>
  <c r="I7484" i="73"/>
  <c r="C7508" i="73"/>
  <c r="E7507" i="73"/>
  <c r="F7507" i="73" l="1"/>
  <c r="D7508" i="73"/>
  <c r="C7509" i="73"/>
  <c r="E7508" i="73"/>
  <c r="A7486" i="73"/>
  <c r="B7487" i="73"/>
  <c r="G7485" i="73"/>
  <c r="H7485" i="73" s="1"/>
  <c r="I7485" i="73"/>
  <c r="F7508" i="73" l="1"/>
  <c r="D7509" i="73"/>
  <c r="G7486" i="73"/>
  <c r="H7486" i="73" s="1"/>
  <c r="I7486" i="73"/>
  <c r="C7510" i="73"/>
  <c r="E7509" i="73"/>
  <c r="A7487" i="73"/>
  <c r="B7488" i="73"/>
  <c r="F7509" i="73" l="1"/>
  <c r="D7510" i="73"/>
  <c r="G7487" i="73"/>
  <c r="H7487" i="73" s="1"/>
  <c r="I7487" i="73"/>
  <c r="C7511" i="73"/>
  <c r="E7510" i="73"/>
  <c r="A7488" i="73"/>
  <c r="B7489" i="73"/>
  <c r="F7510" i="73" l="1"/>
  <c r="D7511" i="73"/>
  <c r="C7512" i="73"/>
  <c r="E7511" i="73"/>
  <c r="G7488" i="73"/>
  <c r="H7488" i="73" s="1"/>
  <c r="I7488" i="73"/>
  <c r="A7489" i="73"/>
  <c r="B7490" i="73"/>
  <c r="F7511" i="73" l="1"/>
  <c r="D7512" i="73"/>
  <c r="G7489" i="73"/>
  <c r="H7489" i="73" s="1"/>
  <c r="I7489" i="73"/>
  <c r="C7513" i="73"/>
  <c r="E7512" i="73"/>
  <c r="A7490" i="73"/>
  <c r="B7491" i="73"/>
  <c r="F7512" i="73" l="1"/>
  <c r="D7513" i="73"/>
  <c r="C7514" i="73"/>
  <c r="E7513" i="73"/>
  <c r="G7490" i="73"/>
  <c r="H7490" i="73" s="1"/>
  <c r="I7490" i="73"/>
  <c r="A7491" i="73"/>
  <c r="B7492" i="73"/>
  <c r="F7513" i="73" l="1"/>
  <c r="D7514" i="73"/>
  <c r="A7492" i="73"/>
  <c r="B7493" i="73"/>
  <c r="G7491" i="73"/>
  <c r="H7491" i="73" s="1"/>
  <c r="I7491" i="73"/>
  <c r="C7515" i="73"/>
  <c r="E7514" i="73"/>
  <c r="F7514" i="73" l="1"/>
  <c r="D7515" i="73"/>
  <c r="C7516" i="73"/>
  <c r="E7515" i="73"/>
  <c r="A7493" i="73"/>
  <c r="B7494" i="73"/>
  <c r="G7492" i="73"/>
  <c r="H7492" i="73" s="1"/>
  <c r="I7492" i="73"/>
  <c r="F7515" i="73" l="1"/>
  <c r="D7516" i="73"/>
  <c r="G7493" i="73"/>
  <c r="H7493" i="73" s="1"/>
  <c r="I7493" i="73"/>
  <c r="C7517" i="73"/>
  <c r="E7516" i="73"/>
  <c r="A7494" i="73"/>
  <c r="B7495" i="73"/>
  <c r="F7516" i="73" l="1"/>
  <c r="D7517" i="73"/>
  <c r="G7494" i="73"/>
  <c r="H7494" i="73" s="1"/>
  <c r="I7494" i="73"/>
  <c r="C7518" i="73"/>
  <c r="E7517" i="73"/>
  <c r="A7495" i="73"/>
  <c r="B7496" i="73"/>
  <c r="F7517" i="73" l="1"/>
  <c r="D7518" i="73"/>
  <c r="G7495" i="73"/>
  <c r="H7495" i="73" s="1"/>
  <c r="I7495" i="73"/>
  <c r="C7519" i="73"/>
  <c r="E7518" i="73"/>
  <c r="A7496" i="73"/>
  <c r="B7497" i="73"/>
  <c r="F7518" i="73" l="1"/>
  <c r="D7519" i="73"/>
  <c r="C7520" i="73"/>
  <c r="E7519" i="73"/>
  <c r="G7496" i="73"/>
  <c r="H7496" i="73" s="1"/>
  <c r="I7496" i="73"/>
  <c r="A7497" i="73"/>
  <c r="B7498" i="73"/>
  <c r="F7519" i="73" l="1"/>
  <c r="D7520" i="73"/>
  <c r="G7497" i="73"/>
  <c r="H7497" i="73" s="1"/>
  <c r="I7497" i="73"/>
  <c r="C7521" i="73"/>
  <c r="E7520" i="73"/>
  <c r="A7498" i="73"/>
  <c r="B7499" i="73"/>
  <c r="F7520" i="73" l="1"/>
  <c r="D7521" i="73"/>
  <c r="C7522" i="73"/>
  <c r="E7521" i="73"/>
  <c r="G7498" i="73"/>
  <c r="H7498" i="73" s="1"/>
  <c r="I7498" i="73"/>
  <c r="A7499" i="73"/>
  <c r="B7500" i="73"/>
  <c r="F7521" i="73" l="1"/>
  <c r="D7522" i="73"/>
  <c r="A7500" i="73"/>
  <c r="B7501" i="73"/>
  <c r="G7499" i="73"/>
  <c r="H7499" i="73" s="1"/>
  <c r="I7499" i="73"/>
  <c r="C7523" i="73"/>
  <c r="E7522" i="73"/>
  <c r="F7522" i="73" l="1"/>
  <c r="D7523" i="73"/>
  <c r="C7524" i="73"/>
  <c r="E7523" i="73"/>
  <c r="A7501" i="73"/>
  <c r="B7502" i="73"/>
  <c r="G7500" i="73"/>
  <c r="H7500" i="73" s="1"/>
  <c r="I7500" i="73"/>
  <c r="F7523" i="73" l="1"/>
  <c r="D7524" i="73"/>
  <c r="G7501" i="73"/>
  <c r="H7501" i="73" s="1"/>
  <c r="I7501" i="73"/>
  <c r="C7525" i="73"/>
  <c r="E7524" i="73"/>
  <c r="A7502" i="73"/>
  <c r="B7503" i="73"/>
  <c r="F7524" i="73" l="1"/>
  <c r="D7525" i="73"/>
  <c r="G7502" i="73"/>
  <c r="H7502" i="73" s="1"/>
  <c r="I7502" i="73"/>
  <c r="C7526" i="73"/>
  <c r="E7525" i="73"/>
  <c r="A7503" i="73"/>
  <c r="B7504" i="73"/>
  <c r="F7525" i="73" l="1"/>
  <c r="D7526" i="73"/>
  <c r="C7527" i="73"/>
  <c r="E7526" i="73"/>
  <c r="G7503" i="73"/>
  <c r="H7503" i="73" s="1"/>
  <c r="I7503" i="73"/>
  <c r="A7504" i="73"/>
  <c r="B7505" i="73"/>
  <c r="F7526" i="73" l="1"/>
  <c r="D7527" i="73"/>
  <c r="A7505" i="73"/>
  <c r="B7506" i="73"/>
  <c r="G7504" i="73"/>
  <c r="H7504" i="73" s="1"/>
  <c r="I7504" i="73"/>
  <c r="C7528" i="73"/>
  <c r="E7527" i="73"/>
  <c r="F7527" i="73" l="1"/>
  <c r="D7528" i="73"/>
  <c r="C7529" i="73"/>
  <c r="E7528" i="73"/>
  <c r="A7506" i="73"/>
  <c r="B7507" i="73"/>
  <c r="G7505" i="73"/>
  <c r="H7505" i="73" s="1"/>
  <c r="I7505" i="73"/>
  <c r="F7528" i="73" l="1"/>
  <c r="D7529" i="73"/>
  <c r="G7506" i="73"/>
  <c r="H7506" i="73" s="1"/>
  <c r="I7506" i="73"/>
  <c r="C7530" i="73"/>
  <c r="E7529" i="73"/>
  <c r="A7507" i="73"/>
  <c r="B7508" i="73"/>
  <c r="F7529" i="73" l="1"/>
  <c r="D7530" i="73"/>
  <c r="G7507" i="73"/>
  <c r="H7507" i="73" s="1"/>
  <c r="I7507" i="73"/>
  <c r="C7531" i="73"/>
  <c r="E7530" i="73"/>
  <c r="A7508" i="73"/>
  <c r="B7509" i="73"/>
  <c r="F7530" i="73" l="1"/>
  <c r="D7531" i="73"/>
  <c r="G7508" i="73"/>
  <c r="H7508" i="73" s="1"/>
  <c r="I7508" i="73"/>
  <c r="C7532" i="73"/>
  <c r="E7531" i="73"/>
  <c r="A7509" i="73"/>
  <c r="B7510" i="73"/>
  <c r="F7531" i="73" l="1"/>
  <c r="D7532" i="73"/>
  <c r="C7533" i="73"/>
  <c r="E7532" i="73"/>
  <c r="G7509" i="73"/>
  <c r="H7509" i="73" s="1"/>
  <c r="I7509" i="73"/>
  <c r="A7510" i="73"/>
  <c r="B7511" i="73"/>
  <c r="F7532" i="73" l="1"/>
  <c r="D7533" i="73"/>
  <c r="G7510" i="73"/>
  <c r="H7510" i="73" s="1"/>
  <c r="I7510" i="73"/>
  <c r="C7534" i="73"/>
  <c r="E7533" i="73"/>
  <c r="A7511" i="73"/>
  <c r="B7512" i="73"/>
  <c r="F7533" i="73" l="1"/>
  <c r="D7534" i="73"/>
  <c r="G7511" i="73"/>
  <c r="H7511" i="73" s="1"/>
  <c r="I7511" i="73"/>
  <c r="C7535" i="73"/>
  <c r="E7534" i="73"/>
  <c r="A7512" i="73"/>
  <c r="B7513" i="73"/>
  <c r="F7534" i="73" l="1"/>
  <c r="D7535" i="73"/>
  <c r="C7536" i="73"/>
  <c r="E7535" i="73"/>
  <c r="G7512" i="73"/>
  <c r="H7512" i="73" s="1"/>
  <c r="I7512" i="73"/>
  <c r="A7513" i="73"/>
  <c r="B7514" i="73"/>
  <c r="F7535" i="73" l="1"/>
  <c r="D7536" i="73"/>
  <c r="G7513" i="73"/>
  <c r="H7513" i="73" s="1"/>
  <c r="I7513" i="73"/>
  <c r="C7537" i="73"/>
  <c r="E7536" i="73"/>
  <c r="A7514" i="73"/>
  <c r="B7515" i="73"/>
  <c r="F7536" i="73" l="1"/>
  <c r="D7537" i="73"/>
  <c r="G7514" i="73"/>
  <c r="H7514" i="73" s="1"/>
  <c r="I7514" i="73"/>
  <c r="C7538" i="73"/>
  <c r="E7537" i="73"/>
  <c r="A7515" i="73"/>
  <c r="B7516" i="73"/>
  <c r="F7537" i="73" l="1"/>
  <c r="D7538" i="73"/>
  <c r="G7515" i="73"/>
  <c r="H7515" i="73" s="1"/>
  <c r="I7515" i="73"/>
  <c r="C7539" i="73"/>
  <c r="E7538" i="73"/>
  <c r="A7516" i="73"/>
  <c r="B7517" i="73"/>
  <c r="F7538" i="73" l="1"/>
  <c r="D7539" i="73"/>
  <c r="C7540" i="73"/>
  <c r="E7539" i="73"/>
  <c r="G7516" i="73"/>
  <c r="H7516" i="73" s="1"/>
  <c r="I7516" i="73"/>
  <c r="A7517" i="73"/>
  <c r="B7518" i="73"/>
  <c r="F7539" i="73" l="1"/>
  <c r="D7540" i="73"/>
  <c r="G7517" i="73"/>
  <c r="H7517" i="73" s="1"/>
  <c r="I7517" i="73"/>
  <c r="C7541" i="73"/>
  <c r="E7540" i="73"/>
  <c r="A7518" i="73"/>
  <c r="B7519" i="73"/>
  <c r="F7540" i="73" l="1"/>
  <c r="D7541" i="73"/>
  <c r="G7518" i="73"/>
  <c r="H7518" i="73" s="1"/>
  <c r="I7518" i="73"/>
  <c r="C7542" i="73"/>
  <c r="E7541" i="73"/>
  <c r="A7519" i="73"/>
  <c r="B7520" i="73"/>
  <c r="F7541" i="73" l="1"/>
  <c r="D7542" i="73"/>
  <c r="G7519" i="73"/>
  <c r="H7519" i="73" s="1"/>
  <c r="I7519" i="73"/>
  <c r="C7543" i="73"/>
  <c r="E7542" i="73"/>
  <c r="A7520" i="73"/>
  <c r="B7521" i="73"/>
  <c r="F7542" i="73" l="1"/>
  <c r="D7543" i="73"/>
  <c r="G7520" i="73"/>
  <c r="H7520" i="73" s="1"/>
  <c r="I7520" i="73"/>
  <c r="C7544" i="73"/>
  <c r="E7543" i="73"/>
  <c r="A7521" i="73"/>
  <c r="B7522" i="73"/>
  <c r="F7543" i="73" l="1"/>
  <c r="D7544" i="73"/>
  <c r="G7521" i="73"/>
  <c r="H7521" i="73" s="1"/>
  <c r="I7521" i="73"/>
  <c r="C7545" i="73"/>
  <c r="E7544" i="73"/>
  <c r="A7522" i="73"/>
  <c r="B7523" i="73"/>
  <c r="F7544" i="73" l="1"/>
  <c r="D7545" i="73"/>
  <c r="G7522" i="73"/>
  <c r="H7522" i="73" s="1"/>
  <c r="I7522" i="73"/>
  <c r="C7546" i="73"/>
  <c r="E7545" i="73"/>
  <c r="A7523" i="73"/>
  <c r="B7524" i="73"/>
  <c r="F7545" i="73" l="1"/>
  <c r="D7546" i="73"/>
  <c r="G7523" i="73"/>
  <c r="H7523" i="73" s="1"/>
  <c r="I7523" i="73"/>
  <c r="C7547" i="73"/>
  <c r="E7546" i="73"/>
  <c r="A7524" i="73"/>
  <c r="B7525" i="73"/>
  <c r="F7546" i="73" l="1"/>
  <c r="D7547" i="73"/>
  <c r="C7548" i="73"/>
  <c r="E7547" i="73"/>
  <c r="G7524" i="73"/>
  <c r="H7524" i="73" s="1"/>
  <c r="I7524" i="73"/>
  <c r="A7525" i="73"/>
  <c r="B7526" i="73"/>
  <c r="F7547" i="73" l="1"/>
  <c r="D7548" i="73"/>
  <c r="G7525" i="73"/>
  <c r="H7525" i="73" s="1"/>
  <c r="I7525" i="73"/>
  <c r="C7549" i="73"/>
  <c r="E7548" i="73"/>
  <c r="A7526" i="73"/>
  <c r="B7527" i="73"/>
  <c r="F7548" i="73" l="1"/>
  <c r="D7549" i="73"/>
  <c r="G7526" i="73"/>
  <c r="H7526" i="73" s="1"/>
  <c r="I7526" i="73"/>
  <c r="C7550" i="73"/>
  <c r="E7549" i="73"/>
  <c r="A7527" i="73"/>
  <c r="B7528" i="73"/>
  <c r="F7549" i="73" l="1"/>
  <c r="D7550" i="73"/>
  <c r="G7527" i="73"/>
  <c r="H7527" i="73" s="1"/>
  <c r="I7527" i="73"/>
  <c r="C7551" i="73"/>
  <c r="E7550" i="73"/>
  <c r="A7528" i="73"/>
  <c r="B7529" i="73"/>
  <c r="F7550" i="73" l="1"/>
  <c r="D7551" i="73"/>
  <c r="C7552" i="73"/>
  <c r="E7551" i="73"/>
  <c r="A7529" i="73"/>
  <c r="B7530" i="73"/>
  <c r="G7528" i="73"/>
  <c r="H7528" i="73" s="1"/>
  <c r="I7528" i="73"/>
  <c r="F7551" i="73" l="1"/>
  <c r="D7552" i="73"/>
  <c r="G7529" i="73"/>
  <c r="H7529" i="73" s="1"/>
  <c r="I7529" i="73"/>
  <c r="C7553" i="73"/>
  <c r="E7552" i="73"/>
  <c r="A7530" i="73"/>
  <c r="B7531" i="73"/>
  <c r="F7552" i="73" l="1"/>
  <c r="D7553" i="73"/>
  <c r="G7530" i="73"/>
  <c r="H7530" i="73" s="1"/>
  <c r="I7530" i="73"/>
  <c r="C7554" i="73"/>
  <c r="E7553" i="73"/>
  <c r="A7531" i="73"/>
  <c r="B7532" i="73"/>
  <c r="F7553" i="73" l="1"/>
  <c r="D7554" i="73"/>
  <c r="C7555" i="73"/>
  <c r="E7554" i="73"/>
  <c r="G7531" i="73"/>
  <c r="H7531" i="73" s="1"/>
  <c r="I7531" i="73"/>
  <c r="A7532" i="73"/>
  <c r="B7533" i="73"/>
  <c r="F7554" i="73" l="1"/>
  <c r="D7555" i="73"/>
  <c r="A7533" i="73"/>
  <c r="B7534" i="73"/>
  <c r="G7532" i="73"/>
  <c r="H7532" i="73" s="1"/>
  <c r="I7532" i="73"/>
  <c r="C7556" i="73"/>
  <c r="E7555" i="73"/>
  <c r="F7555" i="73" l="1"/>
  <c r="D7556" i="73"/>
  <c r="C7557" i="73"/>
  <c r="E7556" i="73"/>
  <c r="A7534" i="73"/>
  <c r="B7535" i="73"/>
  <c r="G7533" i="73"/>
  <c r="H7533" i="73" s="1"/>
  <c r="I7533" i="73"/>
  <c r="F7556" i="73" l="1"/>
  <c r="D7557" i="73"/>
  <c r="G7534" i="73"/>
  <c r="H7534" i="73" s="1"/>
  <c r="I7534" i="73"/>
  <c r="C7558" i="73"/>
  <c r="E7557" i="73"/>
  <c r="A7535" i="73"/>
  <c r="B7536" i="73"/>
  <c r="F7557" i="73" l="1"/>
  <c r="D7558" i="73"/>
  <c r="G7535" i="73"/>
  <c r="H7535" i="73" s="1"/>
  <c r="I7535" i="73"/>
  <c r="C7559" i="73"/>
  <c r="E7558" i="73"/>
  <c r="A7536" i="73"/>
  <c r="B7537" i="73"/>
  <c r="F7558" i="73" l="1"/>
  <c r="D7559" i="73"/>
  <c r="C7560" i="73"/>
  <c r="E7559" i="73"/>
  <c r="G7536" i="73"/>
  <c r="H7536" i="73" s="1"/>
  <c r="I7536" i="73"/>
  <c r="A7537" i="73"/>
  <c r="B7538" i="73"/>
  <c r="F7559" i="73" l="1"/>
  <c r="D7560" i="73"/>
  <c r="G7537" i="73"/>
  <c r="H7537" i="73" s="1"/>
  <c r="I7537" i="73"/>
  <c r="C7561" i="73"/>
  <c r="E7560" i="73"/>
  <c r="A7538" i="73"/>
  <c r="B7539" i="73"/>
  <c r="F7560" i="73" l="1"/>
  <c r="D7561" i="73"/>
  <c r="C7562" i="73"/>
  <c r="E7561" i="73"/>
  <c r="G7538" i="73"/>
  <c r="H7538" i="73" s="1"/>
  <c r="I7538" i="73"/>
  <c r="A7539" i="73"/>
  <c r="B7540" i="73"/>
  <c r="F7561" i="73" l="1"/>
  <c r="D7562" i="73"/>
  <c r="G7539" i="73"/>
  <c r="H7539" i="73" s="1"/>
  <c r="I7539" i="73"/>
  <c r="C7563" i="73"/>
  <c r="E7562" i="73"/>
  <c r="A7540" i="73"/>
  <c r="B7541" i="73"/>
  <c r="F7562" i="73" l="1"/>
  <c r="D7563" i="73"/>
  <c r="C7564" i="73"/>
  <c r="E7563" i="73"/>
  <c r="G7540" i="73"/>
  <c r="H7540" i="73" s="1"/>
  <c r="I7540" i="73"/>
  <c r="A7541" i="73"/>
  <c r="B7542" i="73"/>
  <c r="F7563" i="73" l="1"/>
  <c r="D7564" i="73"/>
  <c r="A7542" i="73"/>
  <c r="B7543" i="73"/>
  <c r="G7541" i="73"/>
  <c r="H7541" i="73" s="1"/>
  <c r="I7541" i="73"/>
  <c r="C7565" i="73"/>
  <c r="E7564" i="73"/>
  <c r="F7564" i="73" l="1"/>
  <c r="D7565" i="73"/>
  <c r="C7566" i="73"/>
  <c r="E7565" i="73"/>
  <c r="A7543" i="73"/>
  <c r="B7544" i="73"/>
  <c r="G7542" i="73"/>
  <c r="H7542" i="73" s="1"/>
  <c r="I7542" i="73"/>
  <c r="F7565" i="73" l="1"/>
  <c r="D7566" i="73"/>
  <c r="G7543" i="73"/>
  <c r="H7543" i="73" s="1"/>
  <c r="I7543" i="73"/>
  <c r="C7567" i="73"/>
  <c r="E7566" i="73"/>
  <c r="A7544" i="73"/>
  <c r="B7545" i="73"/>
  <c r="F7566" i="73" l="1"/>
  <c r="D7567" i="73"/>
  <c r="C7568" i="73"/>
  <c r="E7567" i="73"/>
  <c r="G7544" i="73"/>
  <c r="H7544" i="73" s="1"/>
  <c r="I7544" i="73"/>
  <c r="A7545" i="73"/>
  <c r="B7546" i="73"/>
  <c r="F7567" i="73" l="1"/>
  <c r="D7568" i="73"/>
  <c r="A7546" i="73"/>
  <c r="B7547" i="73"/>
  <c r="G7545" i="73"/>
  <c r="H7545" i="73" s="1"/>
  <c r="I7545" i="73"/>
  <c r="C7569" i="73"/>
  <c r="E7568" i="73"/>
  <c r="F7568" i="73" l="1"/>
  <c r="D7569" i="73"/>
  <c r="C7570" i="73"/>
  <c r="E7569" i="73"/>
  <c r="A7547" i="73"/>
  <c r="B7548" i="73"/>
  <c r="G7546" i="73"/>
  <c r="H7546" i="73" s="1"/>
  <c r="I7546" i="73"/>
  <c r="F7569" i="73" l="1"/>
  <c r="D7570" i="73"/>
  <c r="G7547" i="73"/>
  <c r="H7547" i="73" s="1"/>
  <c r="I7547" i="73"/>
  <c r="C7571" i="73"/>
  <c r="E7570" i="73"/>
  <c r="A7548" i="73"/>
  <c r="B7549" i="73"/>
  <c r="F7570" i="73" l="1"/>
  <c r="D7571" i="73"/>
  <c r="C7572" i="73"/>
  <c r="E7571" i="73"/>
  <c r="G7548" i="73"/>
  <c r="H7548" i="73" s="1"/>
  <c r="I7548" i="73"/>
  <c r="A7549" i="73"/>
  <c r="B7550" i="73"/>
  <c r="F7571" i="73" l="1"/>
  <c r="D7572" i="73"/>
  <c r="G7549" i="73"/>
  <c r="H7549" i="73" s="1"/>
  <c r="I7549" i="73"/>
  <c r="C7573" i="73"/>
  <c r="E7572" i="73"/>
  <c r="A7550" i="73"/>
  <c r="B7551" i="73"/>
  <c r="F7572" i="73" l="1"/>
  <c r="D7573" i="73"/>
  <c r="G7550" i="73"/>
  <c r="H7550" i="73" s="1"/>
  <c r="I7550" i="73"/>
  <c r="C7574" i="73"/>
  <c r="E7573" i="73"/>
  <c r="A7551" i="73"/>
  <c r="B7552" i="73"/>
  <c r="F7573" i="73" l="1"/>
  <c r="D7574" i="73"/>
  <c r="C7575" i="73"/>
  <c r="E7574" i="73"/>
  <c r="G7551" i="73"/>
  <c r="H7551" i="73" s="1"/>
  <c r="I7551" i="73"/>
  <c r="A7552" i="73"/>
  <c r="B7553" i="73"/>
  <c r="F7574" i="73" l="1"/>
  <c r="D7575" i="73"/>
  <c r="G7552" i="73"/>
  <c r="H7552" i="73" s="1"/>
  <c r="I7552" i="73"/>
  <c r="C7576" i="73"/>
  <c r="E7575" i="73"/>
  <c r="A7553" i="73"/>
  <c r="B7554" i="73"/>
  <c r="F7575" i="73" l="1"/>
  <c r="D7576" i="73"/>
  <c r="G7553" i="73"/>
  <c r="H7553" i="73" s="1"/>
  <c r="I7553" i="73"/>
  <c r="C7577" i="73"/>
  <c r="E7576" i="73"/>
  <c r="A7554" i="73"/>
  <c r="B7555" i="73"/>
  <c r="F7576" i="73" l="1"/>
  <c r="D7577" i="73"/>
  <c r="G7554" i="73"/>
  <c r="H7554" i="73" s="1"/>
  <c r="I7554" i="73"/>
  <c r="C7578" i="73"/>
  <c r="E7577" i="73"/>
  <c r="A7555" i="73"/>
  <c r="B7556" i="73"/>
  <c r="F7577" i="73" l="1"/>
  <c r="D7578" i="73"/>
  <c r="G7555" i="73"/>
  <c r="H7555" i="73" s="1"/>
  <c r="I7555" i="73"/>
  <c r="C7579" i="73"/>
  <c r="E7578" i="73"/>
  <c r="A7556" i="73"/>
  <c r="B7557" i="73"/>
  <c r="F7578" i="73" l="1"/>
  <c r="D7579" i="73"/>
  <c r="C7580" i="73"/>
  <c r="E7579" i="73"/>
  <c r="G7556" i="73"/>
  <c r="H7556" i="73" s="1"/>
  <c r="I7556" i="73"/>
  <c r="A7557" i="73"/>
  <c r="B7558" i="73"/>
  <c r="F7579" i="73" l="1"/>
  <c r="D7580" i="73"/>
  <c r="G7557" i="73"/>
  <c r="H7557" i="73" s="1"/>
  <c r="I7557" i="73"/>
  <c r="C7581" i="73"/>
  <c r="E7580" i="73"/>
  <c r="A7558" i="73"/>
  <c r="B7559" i="73"/>
  <c r="F7580" i="73" l="1"/>
  <c r="D7581" i="73"/>
  <c r="G7558" i="73"/>
  <c r="H7558" i="73" s="1"/>
  <c r="I7558" i="73"/>
  <c r="C7582" i="73"/>
  <c r="E7581" i="73"/>
  <c r="A7559" i="73"/>
  <c r="B7560" i="73"/>
  <c r="F7581" i="73" l="1"/>
  <c r="D7582" i="73"/>
  <c r="G7559" i="73"/>
  <c r="H7559" i="73" s="1"/>
  <c r="I7559" i="73"/>
  <c r="C7583" i="73"/>
  <c r="E7582" i="73"/>
  <c r="A7560" i="73"/>
  <c r="B7561" i="73"/>
  <c r="F7582" i="73" l="1"/>
  <c r="D7583" i="73"/>
  <c r="C7584" i="73"/>
  <c r="E7583" i="73"/>
  <c r="G7560" i="73"/>
  <c r="H7560" i="73" s="1"/>
  <c r="I7560" i="73"/>
  <c r="A7561" i="73"/>
  <c r="B7562" i="73"/>
  <c r="F7583" i="73" l="1"/>
  <c r="D7584" i="73"/>
  <c r="A7562" i="73"/>
  <c r="B7563" i="73"/>
  <c r="G7561" i="73"/>
  <c r="H7561" i="73" s="1"/>
  <c r="I7561" i="73"/>
  <c r="C7585" i="73"/>
  <c r="E7584" i="73"/>
  <c r="F7584" i="73" l="1"/>
  <c r="D7585" i="73"/>
  <c r="C7586" i="73"/>
  <c r="E7585" i="73"/>
  <c r="A7563" i="73"/>
  <c r="B7564" i="73"/>
  <c r="G7562" i="73"/>
  <c r="H7562" i="73" s="1"/>
  <c r="I7562" i="73"/>
  <c r="F7585" i="73" l="1"/>
  <c r="D7586" i="73"/>
  <c r="G7563" i="73"/>
  <c r="H7563" i="73" s="1"/>
  <c r="I7563" i="73"/>
  <c r="C7587" i="73"/>
  <c r="E7586" i="73"/>
  <c r="A7564" i="73"/>
  <c r="B7565" i="73"/>
  <c r="F7586" i="73" l="1"/>
  <c r="D7587" i="73"/>
  <c r="G7564" i="73"/>
  <c r="H7564" i="73" s="1"/>
  <c r="I7564" i="73"/>
  <c r="C7588" i="73"/>
  <c r="E7587" i="73"/>
  <c r="A7565" i="73"/>
  <c r="B7566" i="73"/>
  <c r="F7587" i="73" l="1"/>
  <c r="D7588" i="73"/>
  <c r="C7589" i="73"/>
  <c r="E7588" i="73"/>
  <c r="G7565" i="73"/>
  <c r="H7565" i="73" s="1"/>
  <c r="I7565" i="73"/>
  <c r="A7566" i="73"/>
  <c r="B7567" i="73"/>
  <c r="F7588" i="73" l="1"/>
  <c r="D7589" i="73"/>
  <c r="G7566" i="73"/>
  <c r="H7566" i="73" s="1"/>
  <c r="I7566" i="73"/>
  <c r="C7590" i="73"/>
  <c r="E7589" i="73"/>
  <c r="A7567" i="73"/>
  <c r="B7568" i="73"/>
  <c r="F7589" i="73" l="1"/>
  <c r="D7590" i="73"/>
  <c r="G7567" i="73"/>
  <c r="H7567" i="73" s="1"/>
  <c r="I7567" i="73"/>
  <c r="C7591" i="73"/>
  <c r="E7590" i="73"/>
  <c r="A7568" i="73"/>
  <c r="B7569" i="73"/>
  <c r="F7590" i="73" l="1"/>
  <c r="D7591" i="73"/>
  <c r="C7592" i="73"/>
  <c r="E7591" i="73"/>
  <c r="G7568" i="73"/>
  <c r="H7568" i="73" s="1"/>
  <c r="I7568" i="73"/>
  <c r="A7569" i="73"/>
  <c r="B7570" i="73"/>
  <c r="F7591" i="73" l="1"/>
  <c r="D7592" i="73"/>
  <c r="A7570" i="73"/>
  <c r="B7571" i="73"/>
  <c r="G7569" i="73"/>
  <c r="H7569" i="73" s="1"/>
  <c r="I7569" i="73"/>
  <c r="C7593" i="73"/>
  <c r="E7592" i="73"/>
  <c r="F7592" i="73" l="1"/>
  <c r="D7593" i="73"/>
  <c r="C7594" i="73"/>
  <c r="E7593" i="73"/>
  <c r="A7571" i="73"/>
  <c r="B7572" i="73"/>
  <c r="G7570" i="73"/>
  <c r="H7570" i="73" s="1"/>
  <c r="I7570" i="73"/>
  <c r="F7593" i="73" l="1"/>
  <c r="D7594" i="73"/>
  <c r="G7571" i="73"/>
  <c r="H7571" i="73" s="1"/>
  <c r="I7571" i="73"/>
  <c r="C7595" i="73"/>
  <c r="E7594" i="73"/>
  <c r="A7572" i="73"/>
  <c r="B7573" i="73"/>
  <c r="F7594" i="73" l="1"/>
  <c r="D7595" i="73"/>
  <c r="G7572" i="73"/>
  <c r="H7572" i="73" s="1"/>
  <c r="I7572" i="73"/>
  <c r="C7596" i="73"/>
  <c r="E7595" i="73"/>
  <c r="A7573" i="73"/>
  <c r="B7574" i="73"/>
  <c r="F7595" i="73" l="1"/>
  <c r="D7596" i="73"/>
  <c r="G7573" i="73"/>
  <c r="H7573" i="73" s="1"/>
  <c r="I7573" i="73"/>
  <c r="C7597" i="73"/>
  <c r="E7596" i="73"/>
  <c r="A7574" i="73"/>
  <c r="B7575" i="73"/>
  <c r="F7596" i="73" l="1"/>
  <c r="D7597" i="73"/>
  <c r="C7598" i="73"/>
  <c r="E7597" i="73"/>
  <c r="G7574" i="73"/>
  <c r="H7574" i="73" s="1"/>
  <c r="I7574" i="73"/>
  <c r="A7575" i="73"/>
  <c r="B7576" i="73"/>
  <c r="F7597" i="73" l="1"/>
  <c r="D7598" i="73"/>
  <c r="G7575" i="73"/>
  <c r="H7575" i="73" s="1"/>
  <c r="I7575" i="73"/>
  <c r="C7599" i="73"/>
  <c r="E7598" i="73"/>
  <c r="A7576" i="73"/>
  <c r="B7577" i="73"/>
  <c r="F7598" i="73" l="1"/>
  <c r="D7599" i="73"/>
  <c r="C7600" i="73"/>
  <c r="E7599" i="73"/>
  <c r="G7576" i="73"/>
  <c r="H7576" i="73" s="1"/>
  <c r="I7576" i="73"/>
  <c r="A7577" i="73"/>
  <c r="B7578" i="73"/>
  <c r="F7599" i="73" l="1"/>
  <c r="D7600" i="73"/>
  <c r="A7578" i="73"/>
  <c r="B7579" i="73"/>
  <c r="G7577" i="73"/>
  <c r="H7577" i="73" s="1"/>
  <c r="I7577" i="73"/>
  <c r="C7601" i="73"/>
  <c r="E7600" i="73"/>
  <c r="F7600" i="73" l="1"/>
  <c r="D7601" i="73"/>
  <c r="C7602" i="73"/>
  <c r="E7601" i="73"/>
  <c r="A7579" i="73"/>
  <c r="B7580" i="73"/>
  <c r="G7578" i="73"/>
  <c r="H7578" i="73" s="1"/>
  <c r="I7578" i="73"/>
  <c r="F7601" i="73" l="1"/>
  <c r="D7602" i="73"/>
  <c r="G7579" i="73"/>
  <c r="H7579" i="73" s="1"/>
  <c r="I7579" i="73"/>
  <c r="C7603" i="73"/>
  <c r="E7602" i="73"/>
  <c r="A7580" i="73"/>
  <c r="B7581" i="73"/>
  <c r="F7602" i="73" l="1"/>
  <c r="D7603" i="73"/>
  <c r="G7580" i="73"/>
  <c r="H7580" i="73" s="1"/>
  <c r="I7580" i="73"/>
  <c r="C7604" i="73"/>
  <c r="E7603" i="73"/>
  <c r="A7581" i="73"/>
  <c r="B7582" i="73"/>
  <c r="F7603" i="73" l="1"/>
  <c r="D7604" i="73"/>
  <c r="C7605" i="73"/>
  <c r="E7604" i="73"/>
  <c r="G7581" i="73"/>
  <c r="H7581" i="73" s="1"/>
  <c r="I7581" i="73"/>
  <c r="A7582" i="73"/>
  <c r="B7583" i="73"/>
  <c r="F7604" i="73" l="1"/>
  <c r="D7605" i="73"/>
  <c r="G7582" i="73"/>
  <c r="H7582" i="73" s="1"/>
  <c r="I7582" i="73"/>
  <c r="C7606" i="73"/>
  <c r="E7605" i="73"/>
  <c r="A7583" i="73"/>
  <c r="B7584" i="73"/>
  <c r="F7605" i="73" l="1"/>
  <c r="D7606" i="73"/>
  <c r="G7583" i="73"/>
  <c r="H7583" i="73" s="1"/>
  <c r="I7583" i="73"/>
  <c r="C7607" i="73"/>
  <c r="E7606" i="73"/>
  <c r="A7584" i="73"/>
  <c r="B7585" i="73"/>
  <c r="F7606" i="73" l="1"/>
  <c r="D7607" i="73"/>
  <c r="G7584" i="73"/>
  <c r="H7584" i="73" s="1"/>
  <c r="I7584" i="73"/>
  <c r="C7608" i="73"/>
  <c r="E7607" i="73"/>
  <c r="A7585" i="73"/>
  <c r="B7586" i="73"/>
  <c r="F7607" i="73" l="1"/>
  <c r="D7608" i="73"/>
  <c r="G7585" i="73"/>
  <c r="H7585" i="73" s="1"/>
  <c r="I7585" i="73"/>
  <c r="C7609" i="73"/>
  <c r="E7608" i="73"/>
  <c r="A7586" i="73"/>
  <c r="B7587" i="73"/>
  <c r="F7608" i="73" l="1"/>
  <c r="D7609" i="73"/>
  <c r="G7586" i="73"/>
  <c r="H7586" i="73" s="1"/>
  <c r="I7586" i="73"/>
  <c r="C7610" i="73"/>
  <c r="E7609" i="73"/>
  <c r="A7587" i="73"/>
  <c r="B7588" i="73"/>
  <c r="F7609" i="73" l="1"/>
  <c r="D7610" i="73"/>
  <c r="G7587" i="73"/>
  <c r="H7587" i="73" s="1"/>
  <c r="I7587" i="73"/>
  <c r="C7611" i="73"/>
  <c r="E7610" i="73"/>
  <c r="A7588" i="73"/>
  <c r="B7589" i="73"/>
  <c r="F7610" i="73" l="1"/>
  <c r="D7611" i="73"/>
  <c r="G7588" i="73"/>
  <c r="H7588" i="73" s="1"/>
  <c r="I7588" i="73"/>
  <c r="C7612" i="73"/>
  <c r="E7611" i="73"/>
  <c r="A7589" i="73"/>
  <c r="B7590" i="73"/>
  <c r="F7611" i="73" l="1"/>
  <c r="D7612" i="73"/>
  <c r="C7613" i="73"/>
  <c r="E7612" i="73"/>
  <c r="G7589" i="73"/>
  <c r="H7589" i="73" s="1"/>
  <c r="I7589" i="73"/>
  <c r="A7590" i="73"/>
  <c r="B7591" i="73"/>
  <c r="F7612" i="73" l="1"/>
  <c r="D7613" i="73"/>
  <c r="A7591" i="73"/>
  <c r="B7592" i="73"/>
  <c r="G7590" i="73"/>
  <c r="H7590" i="73" s="1"/>
  <c r="I7590" i="73"/>
  <c r="C7614" i="73"/>
  <c r="E7613" i="73"/>
  <c r="F7613" i="73" l="1"/>
  <c r="D7614" i="73"/>
  <c r="C7615" i="73"/>
  <c r="E7614" i="73"/>
  <c r="A7592" i="73"/>
  <c r="B7593" i="73"/>
  <c r="G7591" i="73"/>
  <c r="H7591" i="73" s="1"/>
  <c r="I7591" i="73"/>
  <c r="F7614" i="73" l="1"/>
  <c r="D7615" i="73"/>
  <c r="G7592" i="73"/>
  <c r="H7592" i="73" s="1"/>
  <c r="I7592" i="73"/>
  <c r="C7616" i="73"/>
  <c r="E7615" i="73"/>
  <c r="A7593" i="73"/>
  <c r="B7594" i="73"/>
  <c r="F7615" i="73" l="1"/>
  <c r="D7616" i="73"/>
  <c r="G7593" i="73"/>
  <c r="H7593" i="73" s="1"/>
  <c r="I7593" i="73"/>
  <c r="C7617" i="73"/>
  <c r="E7616" i="73"/>
  <c r="A7594" i="73"/>
  <c r="B7595" i="73"/>
  <c r="F7616" i="73" l="1"/>
  <c r="D7617" i="73"/>
  <c r="G7594" i="73"/>
  <c r="H7594" i="73" s="1"/>
  <c r="I7594" i="73"/>
  <c r="C7618" i="73"/>
  <c r="E7617" i="73"/>
  <c r="A7595" i="73"/>
  <c r="B7596" i="73"/>
  <c r="F7617" i="73" l="1"/>
  <c r="D7618" i="73"/>
  <c r="G7595" i="73"/>
  <c r="H7595" i="73" s="1"/>
  <c r="I7595" i="73"/>
  <c r="C7619" i="73"/>
  <c r="E7618" i="73"/>
  <c r="A7596" i="73"/>
  <c r="B7597" i="73"/>
  <c r="F7618" i="73" l="1"/>
  <c r="D7619" i="73"/>
  <c r="C7620" i="73"/>
  <c r="E7619" i="73"/>
  <c r="G7596" i="73"/>
  <c r="H7596" i="73" s="1"/>
  <c r="I7596" i="73"/>
  <c r="A7597" i="73"/>
  <c r="B7598" i="73"/>
  <c r="F7619" i="73" l="1"/>
  <c r="D7620" i="73"/>
  <c r="A7598" i="73"/>
  <c r="B7599" i="73"/>
  <c r="G7597" i="73"/>
  <c r="H7597" i="73" s="1"/>
  <c r="I7597" i="73"/>
  <c r="C7621" i="73"/>
  <c r="E7620" i="73"/>
  <c r="F7620" i="73" l="1"/>
  <c r="D7621" i="73"/>
  <c r="C7622" i="73"/>
  <c r="E7621" i="73"/>
  <c r="A7599" i="73"/>
  <c r="B7600" i="73"/>
  <c r="G7598" i="73"/>
  <c r="H7598" i="73" s="1"/>
  <c r="I7598" i="73"/>
  <c r="F7621" i="73" l="1"/>
  <c r="D7622" i="73"/>
  <c r="G7599" i="73"/>
  <c r="H7599" i="73" s="1"/>
  <c r="I7599" i="73"/>
  <c r="C7623" i="73"/>
  <c r="E7622" i="73"/>
  <c r="A7600" i="73"/>
  <c r="B7601" i="73"/>
  <c r="F7622" i="73" l="1"/>
  <c r="D7623" i="73"/>
  <c r="C7624" i="73"/>
  <c r="E7623" i="73"/>
  <c r="G7600" i="73"/>
  <c r="H7600" i="73" s="1"/>
  <c r="I7600" i="73"/>
  <c r="A7601" i="73"/>
  <c r="B7602" i="73"/>
  <c r="F7623" i="73" l="1"/>
  <c r="D7624" i="73"/>
  <c r="G7601" i="73"/>
  <c r="H7601" i="73" s="1"/>
  <c r="I7601" i="73"/>
  <c r="C7625" i="73"/>
  <c r="E7624" i="73"/>
  <c r="A7602" i="73"/>
  <c r="B7603" i="73"/>
  <c r="F7624" i="73" l="1"/>
  <c r="D7625" i="73"/>
  <c r="G7602" i="73"/>
  <c r="H7602" i="73" s="1"/>
  <c r="I7602" i="73"/>
  <c r="C7626" i="73"/>
  <c r="E7625" i="73"/>
  <c r="A7603" i="73"/>
  <c r="B7604" i="73"/>
  <c r="F7625" i="73" l="1"/>
  <c r="D7626" i="73"/>
  <c r="G7603" i="73"/>
  <c r="H7603" i="73" s="1"/>
  <c r="I7603" i="73"/>
  <c r="C7627" i="73"/>
  <c r="E7626" i="73"/>
  <c r="A7604" i="73"/>
  <c r="B7605" i="73"/>
  <c r="F7626" i="73" l="1"/>
  <c r="D7627" i="73"/>
  <c r="G7604" i="73"/>
  <c r="H7604" i="73" s="1"/>
  <c r="I7604" i="73"/>
  <c r="C7628" i="73"/>
  <c r="E7627" i="73"/>
  <c r="A7605" i="73"/>
  <c r="B7606" i="73"/>
  <c r="F7627" i="73" l="1"/>
  <c r="D7628" i="73"/>
  <c r="C7629" i="73"/>
  <c r="E7628" i="73"/>
  <c r="G7605" i="73"/>
  <c r="H7605" i="73" s="1"/>
  <c r="I7605" i="73"/>
  <c r="A7606" i="73"/>
  <c r="B7607" i="73"/>
  <c r="F7628" i="73" l="1"/>
  <c r="D7629" i="73"/>
  <c r="G7606" i="73"/>
  <c r="H7606" i="73" s="1"/>
  <c r="I7606" i="73"/>
  <c r="C7630" i="73"/>
  <c r="E7629" i="73"/>
  <c r="A7607" i="73"/>
  <c r="B7608" i="73"/>
  <c r="F7629" i="73" l="1"/>
  <c r="D7630" i="73"/>
  <c r="G7607" i="73"/>
  <c r="H7607" i="73" s="1"/>
  <c r="I7607" i="73"/>
  <c r="C7631" i="73"/>
  <c r="E7630" i="73"/>
  <c r="A7608" i="73"/>
  <c r="B7609" i="73"/>
  <c r="F7630" i="73" l="1"/>
  <c r="D7631" i="73"/>
  <c r="G7608" i="73"/>
  <c r="H7608" i="73" s="1"/>
  <c r="I7608" i="73"/>
  <c r="C7632" i="73"/>
  <c r="E7631" i="73"/>
  <c r="A7609" i="73"/>
  <c r="B7610" i="73"/>
  <c r="F7631" i="73" l="1"/>
  <c r="D7632" i="73"/>
  <c r="G7609" i="73"/>
  <c r="H7609" i="73" s="1"/>
  <c r="I7609" i="73"/>
  <c r="C7633" i="73"/>
  <c r="E7632" i="73"/>
  <c r="A7610" i="73"/>
  <c r="B7611" i="73"/>
  <c r="F7632" i="73" l="1"/>
  <c r="D7633" i="73"/>
  <c r="G7610" i="73"/>
  <c r="H7610" i="73" s="1"/>
  <c r="I7610" i="73"/>
  <c r="C7634" i="73"/>
  <c r="E7633" i="73"/>
  <c r="A7611" i="73"/>
  <c r="B7612" i="73"/>
  <c r="F7633" i="73" l="1"/>
  <c r="D7634" i="73"/>
  <c r="G7611" i="73"/>
  <c r="H7611" i="73" s="1"/>
  <c r="I7611" i="73"/>
  <c r="C7635" i="73"/>
  <c r="E7634" i="73"/>
  <c r="A7612" i="73"/>
  <c r="B7613" i="73"/>
  <c r="F7634" i="73" l="1"/>
  <c r="D7635" i="73"/>
  <c r="C7636" i="73"/>
  <c r="E7635" i="73"/>
  <c r="G7612" i="73"/>
  <c r="H7612" i="73" s="1"/>
  <c r="I7612" i="73"/>
  <c r="A7613" i="73"/>
  <c r="B7614" i="73"/>
  <c r="F7635" i="73" l="1"/>
  <c r="D7636" i="73"/>
  <c r="G7613" i="73"/>
  <c r="H7613" i="73" s="1"/>
  <c r="I7613" i="73"/>
  <c r="C7637" i="73"/>
  <c r="E7636" i="73"/>
  <c r="A7614" i="73"/>
  <c r="B7615" i="73"/>
  <c r="F7636" i="73" l="1"/>
  <c r="D7637" i="73"/>
  <c r="G7614" i="73"/>
  <c r="H7614" i="73" s="1"/>
  <c r="I7614" i="73"/>
  <c r="C7638" i="73"/>
  <c r="E7637" i="73"/>
  <c r="A7615" i="73"/>
  <c r="B7616" i="73"/>
  <c r="F7637" i="73" l="1"/>
  <c r="D7638" i="73"/>
  <c r="C7639" i="73"/>
  <c r="E7638" i="73"/>
  <c r="G7615" i="73"/>
  <c r="H7615" i="73" s="1"/>
  <c r="I7615" i="73"/>
  <c r="A7616" i="73"/>
  <c r="B7617" i="73"/>
  <c r="F7638" i="73" l="1"/>
  <c r="D7639" i="73"/>
  <c r="A7617" i="73"/>
  <c r="B7618" i="73"/>
  <c r="G7616" i="73"/>
  <c r="H7616" i="73" s="1"/>
  <c r="I7616" i="73"/>
  <c r="C7640" i="73"/>
  <c r="E7639" i="73"/>
  <c r="F7639" i="73" l="1"/>
  <c r="D7640" i="73"/>
  <c r="C7641" i="73"/>
  <c r="E7640" i="73"/>
  <c r="A7618" i="73"/>
  <c r="B7619" i="73"/>
  <c r="G7617" i="73"/>
  <c r="H7617" i="73" s="1"/>
  <c r="I7617" i="73"/>
  <c r="F7640" i="73" l="1"/>
  <c r="D7641" i="73"/>
  <c r="G7618" i="73"/>
  <c r="H7618" i="73" s="1"/>
  <c r="I7618" i="73"/>
  <c r="C7642" i="73"/>
  <c r="E7641" i="73"/>
  <c r="A7619" i="73"/>
  <c r="B7620" i="73"/>
  <c r="F7641" i="73" l="1"/>
  <c r="D7642" i="73"/>
  <c r="G7619" i="73"/>
  <c r="H7619" i="73" s="1"/>
  <c r="I7619" i="73"/>
  <c r="C7643" i="73"/>
  <c r="E7642" i="73"/>
  <c r="A7620" i="73"/>
  <c r="B7621" i="73"/>
  <c r="F7642" i="73" l="1"/>
  <c r="D7643" i="73"/>
  <c r="G7620" i="73"/>
  <c r="H7620" i="73" s="1"/>
  <c r="I7620" i="73"/>
  <c r="C7644" i="73"/>
  <c r="E7643" i="73"/>
  <c r="A7621" i="73"/>
  <c r="B7622" i="73"/>
  <c r="F7643" i="73" l="1"/>
  <c r="D7644" i="73"/>
  <c r="C7645" i="73"/>
  <c r="E7644" i="73"/>
  <c r="G7621" i="73"/>
  <c r="H7621" i="73" s="1"/>
  <c r="I7621" i="73"/>
  <c r="A7622" i="73"/>
  <c r="B7623" i="73"/>
  <c r="F7644" i="73" l="1"/>
  <c r="D7645" i="73"/>
  <c r="G7622" i="73"/>
  <c r="H7622" i="73" s="1"/>
  <c r="I7622" i="73"/>
  <c r="C7646" i="73"/>
  <c r="E7645" i="73"/>
  <c r="A7623" i="73"/>
  <c r="B7624" i="73"/>
  <c r="F7645" i="73" l="1"/>
  <c r="D7646" i="73"/>
  <c r="G7623" i="73"/>
  <c r="H7623" i="73" s="1"/>
  <c r="I7623" i="73"/>
  <c r="C7647" i="73"/>
  <c r="E7646" i="73"/>
  <c r="A7624" i="73"/>
  <c r="B7625" i="73"/>
  <c r="F7646" i="73" l="1"/>
  <c r="D7647" i="73"/>
  <c r="G7624" i="73"/>
  <c r="H7624" i="73" s="1"/>
  <c r="I7624" i="73"/>
  <c r="C7648" i="73"/>
  <c r="E7647" i="73"/>
  <c r="A7625" i="73"/>
  <c r="B7626" i="73"/>
  <c r="F7647" i="73" l="1"/>
  <c r="D7648" i="73"/>
  <c r="G7625" i="73"/>
  <c r="H7625" i="73" s="1"/>
  <c r="I7625" i="73"/>
  <c r="C7649" i="73"/>
  <c r="E7648" i="73"/>
  <c r="A7626" i="73"/>
  <c r="B7627" i="73"/>
  <c r="F7648" i="73" l="1"/>
  <c r="D7649" i="73"/>
  <c r="C7650" i="73"/>
  <c r="E7649" i="73"/>
  <c r="G7626" i="73"/>
  <c r="H7626" i="73" s="1"/>
  <c r="I7626" i="73"/>
  <c r="A7627" i="73"/>
  <c r="B7628" i="73"/>
  <c r="F7649" i="73" l="1"/>
  <c r="D7650" i="73"/>
  <c r="A7628" i="73"/>
  <c r="B7629" i="73"/>
  <c r="G7627" i="73"/>
  <c r="H7627" i="73" s="1"/>
  <c r="I7627" i="73"/>
  <c r="C7651" i="73"/>
  <c r="E7650" i="73"/>
  <c r="F7650" i="73" l="1"/>
  <c r="D7651" i="73"/>
  <c r="C7652" i="73"/>
  <c r="E7651" i="73"/>
  <c r="A7629" i="73"/>
  <c r="B7630" i="73"/>
  <c r="G7628" i="73"/>
  <c r="H7628" i="73" s="1"/>
  <c r="I7628" i="73"/>
  <c r="F7651" i="73" l="1"/>
  <c r="D7652" i="73"/>
  <c r="G7629" i="73"/>
  <c r="H7629" i="73" s="1"/>
  <c r="I7629" i="73"/>
  <c r="C7653" i="73"/>
  <c r="E7652" i="73"/>
  <c r="A7630" i="73"/>
  <c r="B7631" i="73"/>
  <c r="F7652" i="73" l="1"/>
  <c r="D7653" i="73"/>
  <c r="G7630" i="73"/>
  <c r="H7630" i="73" s="1"/>
  <c r="I7630" i="73"/>
  <c r="C7654" i="73"/>
  <c r="E7653" i="73"/>
  <c r="A7631" i="73"/>
  <c r="B7632" i="73"/>
  <c r="F7653" i="73" l="1"/>
  <c r="D7654" i="73"/>
  <c r="C7655" i="73"/>
  <c r="E7654" i="73"/>
  <c r="G7631" i="73"/>
  <c r="H7631" i="73" s="1"/>
  <c r="I7631" i="73"/>
  <c r="A7632" i="73"/>
  <c r="B7633" i="73"/>
  <c r="F7654" i="73" l="1"/>
  <c r="D7655" i="73"/>
  <c r="G7632" i="73"/>
  <c r="H7632" i="73" s="1"/>
  <c r="I7632" i="73"/>
  <c r="C7656" i="73"/>
  <c r="E7655" i="73"/>
  <c r="A7633" i="73"/>
  <c r="B7634" i="73"/>
  <c r="F7655" i="73" l="1"/>
  <c r="D7656" i="73"/>
  <c r="G7633" i="73"/>
  <c r="H7633" i="73" s="1"/>
  <c r="I7633" i="73"/>
  <c r="C7657" i="73"/>
  <c r="E7656" i="73"/>
  <c r="A7634" i="73"/>
  <c r="B7635" i="73"/>
  <c r="F7656" i="73" l="1"/>
  <c r="D7657" i="73"/>
  <c r="C7658" i="73"/>
  <c r="E7657" i="73"/>
  <c r="G7634" i="73"/>
  <c r="H7634" i="73" s="1"/>
  <c r="I7634" i="73"/>
  <c r="A7635" i="73"/>
  <c r="B7636" i="73"/>
  <c r="F7657" i="73" l="1"/>
  <c r="D7658" i="73"/>
  <c r="A7636" i="73"/>
  <c r="B7637" i="73"/>
  <c r="G7635" i="73"/>
  <c r="H7635" i="73" s="1"/>
  <c r="I7635" i="73"/>
  <c r="C7659" i="73"/>
  <c r="E7658" i="73"/>
  <c r="F7658" i="73" l="1"/>
  <c r="D7659" i="73"/>
  <c r="C7660" i="73"/>
  <c r="E7659" i="73"/>
  <c r="A7637" i="73"/>
  <c r="B7638" i="73"/>
  <c r="G7636" i="73"/>
  <c r="H7636" i="73" s="1"/>
  <c r="I7636" i="73"/>
  <c r="F7659" i="73" l="1"/>
  <c r="D7660" i="73"/>
  <c r="G7637" i="73"/>
  <c r="H7637" i="73" s="1"/>
  <c r="I7637" i="73"/>
  <c r="C7661" i="73"/>
  <c r="E7660" i="73"/>
  <c r="A7638" i="73"/>
  <c r="B7639" i="73"/>
  <c r="F7660" i="73" l="1"/>
  <c r="D7661" i="73"/>
  <c r="G7638" i="73"/>
  <c r="H7638" i="73" s="1"/>
  <c r="I7638" i="73"/>
  <c r="C7662" i="73"/>
  <c r="E7661" i="73"/>
  <c r="A7639" i="73"/>
  <c r="B7640" i="73"/>
  <c r="F7661" i="73" l="1"/>
  <c r="D7662" i="73"/>
  <c r="C7663" i="73"/>
  <c r="E7662" i="73"/>
  <c r="G7639" i="73"/>
  <c r="H7639" i="73" s="1"/>
  <c r="I7639" i="73"/>
  <c r="A7640" i="73"/>
  <c r="B7641" i="73"/>
  <c r="F7662" i="73" l="1"/>
  <c r="D7663" i="73"/>
  <c r="A7641" i="73"/>
  <c r="B7642" i="73"/>
  <c r="G7640" i="73"/>
  <c r="H7640" i="73" s="1"/>
  <c r="I7640" i="73"/>
  <c r="C7664" i="73"/>
  <c r="E7663" i="73"/>
  <c r="F7663" i="73" l="1"/>
  <c r="D7664" i="73"/>
  <c r="C7665" i="73"/>
  <c r="E7664" i="73"/>
  <c r="A7642" i="73"/>
  <c r="B7643" i="73"/>
  <c r="G7641" i="73"/>
  <c r="H7641" i="73" s="1"/>
  <c r="I7641" i="73"/>
  <c r="F7664" i="73" l="1"/>
  <c r="D7665" i="73"/>
  <c r="G7642" i="73"/>
  <c r="H7642" i="73" s="1"/>
  <c r="I7642" i="73"/>
  <c r="C7666" i="73"/>
  <c r="E7665" i="73"/>
  <c r="A7643" i="73"/>
  <c r="B7644" i="73"/>
  <c r="F7665" i="73" l="1"/>
  <c r="D7666" i="73"/>
  <c r="G7643" i="73"/>
  <c r="H7643" i="73" s="1"/>
  <c r="I7643" i="73"/>
  <c r="C7667" i="73"/>
  <c r="E7666" i="73"/>
  <c r="A7644" i="73"/>
  <c r="B7645" i="73"/>
  <c r="F7666" i="73" l="1"/>
  <c r="D7667" i="73"/>
  <c r="C7668" i="73"/>
  <c r="E7667" i="73"/>
  <c r="G7644" i="73"/>
  <c r="H7644" i="73" s="1"/>
  <c r="I7644" i="73"/>
  <c r="A7645" i="73"/>
  <c r="B7646" i="73"/>
  <c r="F7667" i="73" l="1"/>
  <c r="D7668" i="73"/>
  <c r="A7646" i="73"/>
  <c r="B7647" i="73"/>
  <c r="G7645" i="73"/>
  <c r="H7645" i="73" s="1"/>
  <c r="I7645" i="73"/>
  <c r="C7669" i="73"/>
  <c r="E7668" i="73"/>
  <c r="F7668" i="73" l="1"/>
  <c r="D7669" i="73"/>
  <c r="C7670" i="73"/>
  <c r="E7669" i="73"/>
  <c r="A7647" i="73"/>
  <c r="B7648" i="73"/>
  <c r="G7646" i="73"/>
  <c r="H7646" i="73" s="1"/>
  <c r="I7646" i="73"/>
  <c r="F7669" i="73" l="1"/>
  <c r="D7670" i="73"/>
  <c r="G7647" i="73"/>
  <c r="H7647" i="73" s="1"/>
  <c r="I7647" i="73"/>
  <c r="C7671" i="73"/>
  <c r="E7670" i="73"/>
  <c r="A7648" i="73"/>
  <c r="B7649" i="73"/>
  <c r="F7670" i="73" l="1"/>
  <c r="D7671" i="73"/>
  <c r="G7648" i="73"/>
  <c r="H7648" i="73" s="1"/>
  <c r="I7648" i="73"/>
  <c r="C7672" i="73"/>
  <c r="E7671" i="73"/>
  <c r="A7649" i="73"/>
  <c r="B7650" i="73"/>
  <c r="F7671" i="73" l="1"/>
  <c r="D7672" i="73"/>
  <c r="C7673" i="73"/>
  <c r="E7672" i="73"/>
  <c r="G7649" i="73"/>
  <c r="H7649" i="73" s="1"/>
  <c r="I7649" i="73"/>
  <c r="A7650" i="73"/>
  <c r="B7651" i="73"/>
  <c r="F7672" i="73" l="1"/>
  <c r="D7673" i="73"/>
  <c r="A7651" i="73"/>
  <c r="B7652" i="73"/>
  <c r="G7650" i="73"/>
  <c r="H7650" i="73" s="1"/>
  <c r="I7650" i="73"/>
  <c r="C7674" i="73"/>
  <c r="E7673" i="73"/>
  <c r="F7673" i="73" l="1"/>
  <c r="D7674" i="73"/>
  <c r="C7675" i="73"/>
  <c r="E7674" i="73"/>
  <c r="A7652" i="73"/>
  <c r="B7653" i="73"/>
  <c r="G7651" i="73"/>
  <c r="H7651" i="73" s="1"/>
  <c r="I7651" i="73"/>
  <c r="F7674" i="73" l="1"/>
  <c r="D7675" i="73"/>
  <c r="G7652" i="73"/>
  <c r="H7652" i="73" s="1"/>
  <c r="I7652" i="73"/>
  <c r="C7676" i="73"/>
  <c r="E7675" i="73"/>
  <c r="A7653" i="73"/>
  <c r="B7654" i="73"/>
  <c r="F7675" i="73" l="1"/>
  <c r="D7676" i="73"/>
  <c r="G7653" i="73"/>
  <c r="H7653" i="73" s="1"/>
  <c r="I7653" i="73"/>
  <c r="C7677" i="73"/>
  <c r="E7676" i="73"/>
  <c r="A7654" i="73"/>
  <c r="B7655" i="73"/>
  <c r="F7676" i="73" l="1"/>
  <c r="D7677" i="73"/>
  <c r="G7654" i="73"/>
  <c r="H7654" i="73" s="1"/>
  <c r="I7654" i="73"/>
  <c r="C7678" i="73"/>
  <c r="E7677" i="73"/>
  <c r="A7655" i="73"/>
  <c r="B7656" i="73"/>
  <c r="F7677" i="73" l="1"/>
  <c r="D7678" i="73"/>
  <c r="G7655" i="73"/>
  <c r="H7655" i="73" s="1"/>
  <c r="I7655" i="73"/>
  <c r="C7679" i="73"/>
  <c r="E7678" i="73"/>
  <c r="A7656" i="73"/>
  <c r="B7657" i="73"/>
  <c r="F7678" i="73" l="1"/>
  <c r="D7679" i="73"/>
  <c r="C7680" i="73"/>
  <c r="E7679" i="73"/>
  <c r="G7656" i="73"/>
  <c r="H7656" i="73" s="1"/>
  <c r="I7656" i="73"/>
  <c r="A7657" i="73"/>
  <c r="B7658" i="73"/>
  <c r="F7679" i="73" l="1"/>
  <c r="D7680" i="73"/>
  <c r="G7657" i="73"/>
  <c r="H7657" i="73" s="1"/>
  <c r="I7657" i="73"/>
  <c r="C7681" i="73"/>
  <c r="E7680" i="73"/>
  <c r="A7658" i="73"/>
  <c r="B7659" i="73"/>
  <c r="F7680" i="73" l="1"/>
  <c r="D7681" i="73"/>
  <c r="G7658" i="73"/>
  <c r="H7658" i="73" s="1"/>
  <c r="I7658" i="73"/>
  <c r="C7682" i="73"/>
  <c r="E7681" i="73"/>
  <c r="A7659" i="73"/>
  <c r="B7660" i="73"/>
  <c r="F7681" i="73" l="1"/>
  <c r="D7682" i="73"/>
  <c r="C7683" i="73"/>
  <c r="E7682" i="73"/>
  <c r="G7659" i="73"/>
  <c r="H7659" i="73" s="1"/>
  <c r="I7659" i="73"/>
  <c r="A7660" i="73"/>
  <c r="B7661" i="73"/>
  <c r="F7682" i="73" l="1"/>
  <c r="D7683" i="73"/>
  <c r="A7661" i="73"/>
  <c r="B7662" i="73"/>
  <c r="G7660" i="73"/>
  <c r="H7660" i="73" s="1"/>
  <c r="I7660" i="73"/>
  <c r="C7684" i="73"/>
  <c r="E7683" i="73"/>
  <c r="F7683" i="73" l="1"/>
  <c r="D7684" i="73"/>
  <c r="C7685" i="73"/>
  <c r="E7684" i="73"/>
  <c r="A7662" i="73"/>
  <c r="B7663" i="73"/>
  <c r="G7661" i="73"/>
  <c r="H7661" i="73" s="1"/>
  <c r="I7661" i="73"/>
  <c r="F7684" i="73" l="1"/>
  <c r="D7685" i="73"/>
  <c r="G7662" i="73"/>
  <c r="H7662" i="73" s="1"/>
  <c r="I7662" i="73"/>
  <c r="C7686" i="73"/>
  <c r="E7685" i="73"/>
  <c r="A7663" i="73"/>
  <c r="B7664" i="73"/>
  <c r="F7685" i="73" l="1"/>
  <c r="D7686" i="73"/>
  <c r="G7663" i="73"/>
  <c r="H7663" i="73" s="1"/>
  <c r="I7663" i="73"/>
  <c r="C7687" i="73"/>
  <c r="E7686" i="73"/>
  <c r="A7664" i="73"/>
  <c r="B7665" i="73"/>
  <c r="F7686" i="73" l="1"/>
  <c r="D7687" i="73"/>
  <c r="C7688" i="73"/>
  <c r="E7687" i="73"/>
  <c r="G7664" i="73"/>
  <c r="H7664" i="73" s="1"/>
  <c r="I7664" i="73"/>
  <c r="A7665" i="73"/>
  <c r="B7666" i="73"/>
  <c r="F7687" i="73" l="1"/>
  <c r="D7688" i="73"/>
  <c r="G7665" i="73"/>
  <c r="H7665" i="73" s="1"/>
  <c r="I7665" i="73"/>
  <c r="C7689" i="73"/>
  <c r="E7688" i="73"/>
  <c r="A7666" i="73"/>
  <c r="B7667" i="73"/>
  <c r="F7688" i="73" l="1"/>
  <c r="D7689" i="73"/>
  <c r="G7666" i="73"/>
  <c r="H7666" i="73" s="1"/>
  <c r="I7666" i="73"/>
  <c r="C7690" i="73"/>
  <c r="E7689" i="73"/>
  <c r="A7667" i="73"/>
  <c r="B7668" i="73"/>
  <c r="F7689" i="73" l="1"/>
  <c r="D7690" i="73"/>
  <c r="G7667" i="73"/>
  <c r="H7667" i="73" s="1"/>
  <c r="I7667" i="73"/>
  <c r="C7691" i="73"/>
  <c r="E7690" i="73"/>
  <c r="A7668" i="73"/>
  <c r="B7669" i="73"/>
  <c r="F7690" i="73" l="1"/>
  <c r="D7691" i="73"/>
  <c r="C7692" i="73"/>
  <c r="E7691" i="73"/>
  <c r="G7668" i="73"/>
  <c r="H7668" i="73" s="1"/>
  <c r="I7668" i="73"/>
  <c r="A7669" i="73"/>
  <c r="B7670" i="73"/>
  <c r="F7691" i="73" l="1"/>
  <c r="D7692" i="73"/>
  <c r="G7669" i="73"/>
  <c r="H7669" i="73" s="1"/>
  <c r="I7669" i="73"/>
  <c r="C7693" i="73"/>
  <c r="E7692" i="73"/>
  <c r="A7670" i="73"/>
  <c r="B7671" i="73"/>
  <c r="F7692" i="73" l="1"/>
  <c r="D7693" i="73"/>
  <c r="G7670" i="73"/>
  <c r="H7670" i="73" s="1"/>
  <c r="I7670" i="73"/>
  <c r="C7694" i="73"/>
  <c r="E7693" i="73"/>
  <c r="A7671" i="73"/>
  <c r="B7672" i="73"/>
  <c r="F7693" i="73" l="1"/>
  <c r="D7694" i="73"/>
  <c r="G7671" i="73"/>
  <c r="H7671" i="73" s="1"/>
  <c r="I7671" i="73"/>
  <c r="C7695" i="73"/>
  <c r="E7694" i="73"/>
  <c r="A7672" i="73"/>
  <c r="B7673" i="73"/>
  <c r="F7694" i="73" l="1"/>
  <c r="D7695" i="73"/>
  <c r="C7696" i="73"/>
  <c r="E7695" i="73"/>
  <c r="G7672" i="73"/>
  <c r="H7672" i="73" s="1"/>
  <c r="I7672" i="73"/>
  <c r="A7673" i="73"/>
  <c r="B7674" i="73"/>
  <c r="F7695" i="73" l="1"/>
  <c r="D7696" i="73"/>
  <c r="G7673" i="73"/>
  <c r="H7673" i="73" s="1"/>
  <c r="I7673" i="73"/>
  <c r="C7697" i="73"/>
  <c r="E7696" i="73"/>
  <c r="A7674" i="73"/>
  <c r="B7675" i="73"/>
  <c r="F7696" i="73" l="1"/>
  <c r="D7697" i="73"/>
  <c r="G7674" i="73"/>
  <c r="H7674" i="73" s="1"/>
  <c r="I7674" i="73"/>
  <c r="C7698" i="73"/>
  <c r="E7697" i="73"/>
  <c r="A7675" i="73"/>
  <c r="B7676" i="73"/>
  <c r="F7697" i="73" l="1"/>
  <c r="D7698" i="73"/>
  <c r="G7675" i="73"/>
  <c r="H7675" i="73" s="1"/>
  <c r="I7675" i="73"/>
  <c r="C7699" i="73"/>
  <c r="E7698" i="73"/>
  <c r="A7676" i="73"/>
  <c r="B7677" i="73"/>
  <c r="F7698" i="73" l="1"/>
  <c r="D7699" i="73"/>
  <c r="G7676" i="73"/>
  <c r="H7676" i="73" s="1"/>
  <c r="I7676" i="73"/>
  <c r="C7700" i="73"/>
  <c r="E7699" i="73"/>
  <c r="A7677" i="73"/>
  <c r="B7678" i="73"/>
  <c r="F7699" i="73" l="1"/>
  <c r="D7700" i="73"/>
  <c r="C7701" i="73"/>
  <c r="E7700" i="73"/>
  <c r="G7677" i="73"/>
  <c r="H7677" i="73" s="1"/>
  <c r="I7677" i="73"/>
  <c r="A7678" i="73"/>
  <c r="B7679" i="73"/>
  <c r="F7700" i="73" l="1"/>
  <c r="D7701" i="73"/>
  <c r="G7678" i="73"/>
  <c r="H7678" i="73" s="1"/>
  <c r="I7678" i="73"/>
  <c r="C7702" i="73"/>
  <c r="E7701" i="73"/>
  <c r="A7679" i="73"/>
  <c r="B7680" i="73"/>
  <c r="F7701" i="73" l="1"/>
  <c r="D7702" i="73"/>
  <c r="G7679" i="73"/>
  <c r="H7679" i="73" s="1"/>
  <c r="I7679" i="73"/>
  <c r="C7703" i="73"/>
  <c r="E7702" i="73"/>
  <c r="A7680" i="73"/>
  <c r="B7681" i="73"/>
  <c r="F7702" i="73" l="1"/>
  <c r="D7703" i="73"/>
  <c r="C7704" i="73"/>
  <c r="E7703" i="73"/>
  <c r="G7680" i="73"/>
  <c r="H7680" i="73" s="1"/>
  <c r="I7680" i="73"/>
  <c r="A7681" i="73"/>
  <c r="B7682" i="73"/>
  <c r="F7703" i="73" l="1"/>
  <c r="D7704" i="73"/>
  <c r="G7681" i="73"/>
  <c r="H7681" i="73" s="1"/>
  <c r="I7681" i="73"/>
  <c r="C7705" i="73"/>
  <c r="E7704" i="73"/>
  <c r="A7682" i="73"/>
  <c r="B7683" i="73"/>
  <c r="F7704" i="73" l="1"/>
  <c r="D7705" i="73"/>
  <c r="G7682" i="73"/>
  <c r="H7682" i="73" s="1"/>
  <c r="I7682" i="73"/>
  <c r="C7706" i="73"/>
  <c r="E7705" i="73"/>
  <c r="A7683" i="73"/>
  <c r="B7684" i="73"/>
  <c r="F7705" i="73" l="1"/>
  <c r="D7706" i="73"/>
  <c r="C7707" i="73"/>
  <c r="E7706" i="73"/>
  <c r="G7683" i="73"/>
  <c r="H7683" i="73" s="1"/>
  <c r="I7683" i="73"/>
  <c r="A7684" i="73"/>
  <c r="B7685" i="73"/>
  <c r="F7706" i="73" l="1"/>
  <c r="D7707" i="73"/>
  <c r="G7684" i="73"/>
  <c r="H7684" i="73" s="1"/>
  <c r="I7684" i="73"/>
  <c r="C7708" i="73"/>
  <c r="E7707" i="73"/>
  <c r="A7685" i="73"/>
  <c r="B7686" i="73"/>
  <c r="F7707" i="73" l="1"/>
  <c r="D7708" i="73"/>
  <c r="C7709" i="73"/>
  <c r="E7708" i="73"/>
  <c r="G7685" i="73"/>
  <c r="H7685" i="73" s="1"/>
  <c r="I7685" i="73"/>
  <c r="A7686" i="73"/>
  <c r="B7687" i="73"/>
  <c r="F7708" i="73" l="1"/>
  <c r="D7709" i="73"/>
  <c r="A7687" i="73"/>
  <c r="B7688" i="73"/>
  <c r="G7686" i="73"/>
  <c r="H7686" i="73" s="1"/>
  <c r="I7686" i="73"/>
  <c r="C7710" i="73"/>
  <c r="E7709" i="73"/>
  <c r="F7709" i="73" l="1"/>
  <c r="D7710" i="73"/>
  <c r="C7711" i="73"/>
  <c r="E7710" i="73"/>
  <c r="A7688" i="73"/>
  <c r="B7689" i="73"/>
  <c r="G7687" i="73"/>
  <c r="H7687" i="73" s="1"/>
  <c r="I7687" i="73"/>
  <c r="F7710" i="73" l="1"/>
  <c r="D7711" i="73"/>
  <c r="G7688" i="73"/>
  <c r="H7688" i="73" s="1"/>
  <c r="I7688" i="73"/>
  <c r="C7712" i="73"/>
  <c r="E7711" i="73"/>
  <c r="A7689" i="73"/>
  <c r="B7690" i="73"/>
  <c r="F7711" i="73" l="1"/>
  <c r="D7712" i="73"/>
  <c r="G7689" i="73"/>
  <c r="H7689" i="73" s="1"/>
  <c r="I7689" i="73"/>
  <c r="C7713" i="73"/>
  <c r="E7712" i="73"/>
  <c r="A7690" i="73"/>
  <c r="B7691" i="73"/>
  <c r="F7712" i="73" l="1"/>
  <c r="D7713" i="73"/>
  <c r="G7690" i="73"/>
  <c r="H7690" i="73" s="1"/>
  <c r="I7690" i="73"/>
  <c r="C7714" i="73"/>
  <c r="E7713" i="73"/>
  <c r="A7691" i="73"/>
  <c r="B7692" i="73"/>
  <c r="F7713" i="73" l="1"/>
  <c r="D7714" i="73"/>
  <c r="C7715" i="73"/>
  <c r="E7714" i="73"/>
  <c r="A7692" i="73"/>
  <c r="B7693" i="73"/>
  <c r="G7691" i="73"/>
  <c r="H7691" i="73" s="1"/>
  <c r="I7691" i="73"/>
  <c r="F7714" i="73" l="1"/>
  <c r="D7715" i="73"/>
  <c r="G7692" i="73"/>
  <c r="H7692" i="73" s="1"/>
  <c r="I7692" i="73"/>
  <c r="C7716" i="73"/>
  <c r="E7715" i="73"/>
  <c r="A7693" i="73"/>
  <c r="B7694" i="73"/>
  <c r="F7715" i="73" l="1"/>
  <c r="D7716" i="73"/>
  <c r="G7693" i="73"/>
  <c r="H7693" i="73" s="1"/>
  <c r="I7693" i="73"/>
  <c r="C7717" i="73"/>
  <c r="E7716" i="73"/>
  <c r="A7694" i="73"/>
  <c r="B7695" i="73"/>
  <c r="F7716" i="73" l="1"/>
  <c r="D7717" i="73"/>
  <c r="C7718" i="73"/>
  <c r="E7717" i="73"/>
  <c r="G7694" i="73"/>
  <c r="H7694" i="73" s="1"/>
  <c r="I7694" i="73"/>
  <c r="A7695" i="73"/>
  <c r="B7696" i="73"/>
  <c r="F7717" i="73" l="1"/>
  <c r="D7718" i="73"/>
  <c r="G7695" i="73"/>
  <c r="H7695" i="73" s="1"/>
  <c r="I7695" i="73"/>
  <c r="C7719" i="73"/>
  <c r="E7718" i="73"/>
  <c r="A7696" i="73"/>
  <c r="B7697" i="73"/>
  <c r="F7718" i="73" l="1"/>
  <c r="D7719" i="73"/>
  <c r="C7720" i="73"/>
  <c r="E7719" i="73"/>
  <c r="G7696" i="73"/>
  <c r="H7696" i="73" s="1"/>
  <c r="I7696" i="73"/>
  <c r="A7697" i="73"/>
  <c r="B7698" i="73"/>
  <c r="F7719" i="73" l="1"/>
  <c r="D7720" i="73"/>
  <c r="G7697" i="73"/>
  <c r="H7697" i="73" s="1"/>
  <c r="I7697" i="73"/>
  <c r="C7721" i="73"/>
  <c r="E7720" i="73"/>
  <c r="A7698" i="73"/>
  <c r="B7699" i="73"/>
  <c r="F7720" i="73" l="1"/>
  <c r="D7721" i="73"/>
  <c r="G7698" i="73"/>
  <c r="H7698" i="73" s="1"/>
  <c r="I7698" i="73"/>
  <c r="C7722" i="73"/>
  <c r="E7721" i="73"/>
  <c r="A7699" i="73"/>
  <c r="B7700" i="73"/>
  <c r="F7721" i="73" l="1"/>
  <c r="D7722" i="73"/>
  <c r="G7699" i="73"/>
  <c r="H7699" i="73" s="1"/>
  <c r="I7699" i="73"/>
  <c r="C7723" i="73"/>
  <c r="E7722" i="73"/>
  <c r="A7700" i="73"/>
  <c r="B7701" i="73"/>
  <c r="F7722" i="73" l="1"/>
  <c r="D7723" i="73"/>
  <c r="G7700" i="73"/>
  <c r="H7700" i="73" s="1"/>
  <c r="I7700" i="73"/>
  <c r="C7724" i="73"/>
  <c r="E7723" i="73"/>
  <c r="A7701" i="73"/>
  <c r="B7702" i="73"/>
  <c r="F7723" i="73" l="1"/>
  <c r="D7724" i="73"/>
  <c r="G7701" i="73"/>
  <c r="H7701" i="73" s="1"/>
  <c r="I7701" i="73"/>
  <c r="C7725" i="73"/>
  <c r="E7724" i="73"/>
  <c r="A7702" i="73"/>
  <c r="B7703" i="73"/>
  <c r="F7724" i="73" l="1"/>
  <c r="D7725" i="73"/>
  <c r="G7702" i="73"/>
  <c r="H7702" i="73" s="1"/>
  <c r="I7702" i="73"/>
  <c r="C7726" i="73"/>
  <c r="E7725" i="73"/>
  <c r="A7703" i="73"/>
  <c r="B7704" i="73"/>
  <c r="F7725" i="73" l="1"/>
  <c r="D7726" i="73"/>
  <c r="G7703" i="73"/>
  <c r="H7703" i="73" s="1"/>
  <c r="I7703" i="73"/>
  <c r="C7727" i="73"/>
  <c r="E7726" i="73"/>
  <c r="A7704" i="73"/>
  <c r="B7705" i="73"/>
  <c r="F7726" i="73" l="1"/>
  <c r="D7727" i="73"/>
  <c r="C7728" i="73"/>
  <c r="E7727" i="73"/>
  <c r="G7704" i="73"/>
  <c r="H7704" i="73" s="1"/>
  <c r="I7704" i="73"/>
  <c r="A7705" i="73"/>
  <c r="B7706" i="73"/>
  <c r="F7727" i="73" l="1"/>
  <c r="D7728" i="73"/>
  <c r="G7705" i="73"/>
  <c r="H7705" i="73" s="1"/>
  <c r="I7705" i="73"/>
  <c r="C7729" i="73"/>
  <c r="E7728" i="73"/>
  <c r="A7706" i="73"/>
  <c r="B7707" i="73"/>
  <c r="F7728" i="73" l="1"/>
  <c r="D7729" i="73"/>
  <c r="C7730" i="73"/>
  <c r="E7729" i="73"/>
  <c r="G7706" i="73"/>
  <c r="H7706" i="73" s="1"/>
  <c r="I7706" i="73"/>
  <c r="A7707" i="73"/>
  <c r="B7708" i="73"/>
  <c r="F7729" i="73" l="1"/>
  <c r="D7730" i="73"/>
  <c r="G7707" i="73"/>
  <c r="H7707" i="73" s="1"/>
  <c r="I7707" i="73"/>
  <c r="C7731" i="73"/>
  <c r="E7730" i="73"/>
  <c r="A7708" i="73"/>
  <c r="B7709" i="73"/>
  <c r="F7730" i="73" l="1"/>
  <c r="D7731" i="73"/>
  <c r="C7732" i="73"/>
  <c r="E7731" i="73"/>
  <c r="G7708" i="73"/>
  <c r="H7708" i="73" s="1"/>
  <c r="I7708" i="73"/>
  <c r="A7709" i="73"/>
  <c r="B7710" i="73"/>
  <c r="F7731" i="73" l="1"/>
  <c r="D7732" i="73"/>
  <c r="A7710" i="73"/>
  <c r="B7711" i="73"/>
  <c r="G7709" i="73"/>
  <c r="H7709" i="73" s="1"/>
  <c r="I7709" i="73"/>
  <c r="C7733" i="73"/>
  <c r="E7732" i="73"/>
  <c r="F7732" i="73" l="1"/>
  <c r="D7733" i="73"/>
  <c r="A7711" i="73"/>
  <c r="B7712" i="73"/>
  <c r="C7734" i="73"/>
  <c r="E7733" i="73"/>
  <c r="G7710" i="73"/>
  <c r="H7710" i="73" s="1"/>
  <c r="I7710" i="73"/>
  <c r="F7733" i="73" l="1"/>
  <c r="D7734" i="73"/>
  <c r="C7735" i="73"/>
  <c r="E7734" i="73"/>
  <c r="A7712" i="73"/>
  <c r="B7713" i="73"/>
  <c r="G7711" i="73"/>
  <c r="H7711" i="73" s="1"/>
  <c r="I7711" i="73"/>
  <c r="F7734" i="73" l="1"/>
  <c r="D7735" i="73"/>
  <c r="G7712" i="73"/>
  <c r="H7712" i="73" s="1"/>
  <c r="I7712" i="73"/>
  <c r="C7736" i="73"/>
  <c r="E7735" i="73"/>
  <c r="A7713" i="73"/>
  <c r="B7714" i="73"/>
  <c r="F7735" i="73" l="1"/>
  <c r="D7736" i="73"/>
  <c r="G7713" i="73"/>
  <c r="H7713" i="73" s="1"/>
  <c r="I7713" i="73"/>
  <c r="C7737" i="73"/>
  <c r="E7736" i="73"/>
  <c r="A7714" i="73"/>
  <c r="B7715" i="73"/>
  <c r="F7736" i="73" l="1"/>
  <c r="D7737" i="73"/>
  <c r="G7714" i="73"/>
  <c r="H7714" i="73" s="1"/>
  <c r="I7714" i="73"/>
  <c r="C7738" i="73"/>
  <c r="E7737" i="73"/>
  <c r="A7715" i="73"/>
  <c r="B7716" i="73"/>
  <c r="F7737" i="73" l="1"/>
  <c r="D7738" i="73"/>
  <c r="G7715" i="73"/>
  <c r="H7715" i="73" s="1"/>
  <c r="I7715" i="73"/>
  <c r="C7739" i="73"/>
  <c r="E7738" i="73"/>
  <c r="A7716" i="73"/>
  <c r="B7717" i="73"/>
  <c r="F7738" i="73" l="1"/>
  <c r="D7739" i="73"/>
  <c r="G7716" i="73"/>
  <c r="H7716" i="73" s="1"/>
  <c r="I7716" i="73"/>
  <c r="C7740" i="73"/>
  <c r="E7739" i="73"/>
  <c r="A7717" i="73"/>
  <c r="B7718" i="73"/>
  <c r="F7739" i="73" l="1"/>
  <c r="D7740" i="73"/>
  <c r="G7717" i="73"/>
  <c r="H7717" i="73" s="1"/>
  <c r="I7717" i="73"/>
  <c r="C7741" i="73"/>
  <c r="E7740" i="73"/>
  <c r="A7718" i="73"/>
  <c r="B7719" i="73"/>
  <c r="F7740" i="73" l="1"/>
  <c r="D7741" i="73"/>
  <c r="C7742" i="73"/>
  <c r="E7741" i="73"/>
  <c r="G7718" i="73"/>
  <c r="H7718" i="73" s="1"/>
  <c r="I7718" i="73"/>
  <c r="A7719" i="73"/>
  <c r="B7720" i="73"/>
  <c r="F7741" i="73" l="1"/>
  <c r="D7742" i="73"/>
  <c r="A7720" i="73"/>
  <c r="B7721" i="73"/>
  <c r="G7719" i="73"/>
  <c r="H7719" i="73" s="1"/>
  <c r="I7719" i="73"/>
  <c r="C7743" i="73"/>
  <c r="E7742" i="73"/>
  <c r="F7742" i="73" l="1"/>
  <c r="D7743" i="73"/>
  <c r="C7744" i="73"/>
  <c r="E7743" i="73"/>
  <c r="A7721" i="73"/>
  <c r="B7722" i="73"/>
  <c r="G7720" i="73"/>
  <c r="H7720" i="73" s="1"/>
  <c r="I7720" i="73"/>
  <c r="F7743" i="73" l="1"/>
  <c r="D7744" i="73"/>
  <c r="G7721" i="73"/>
  <c r="H7721" i="73" s="1"/>
  <c r="I7721" i="73"/>
  <c r="C7745" i="73"/>
  <c r="E7744" i="73"/>
  <c r="A7722" i="73"/>
  <c r="B7723" i="73"/>
  <c r="F7744" i="73" l="1"/>
  <c r="D7745" i="73"/>
  <c r="G7722" i="73"/>
  <c r="H7722" i="73" s="1"/>
  <c r="I7722" i="73"/>
  <c r="C7746" i="73"/>
  <c r="E7745" i="73"/>
  <c r="A7723" i="73"/>
  <c r="B7724" i="73"/>
  <c r="F7745" i="73" l="1"/>
  <c r="D7746" i="73"/>
  <c r="G7723" i="73"/>
  <c r="H7723" i="73" s="1"/>
  <c r="I7723" i="73"/>
  <c r="C7747" i="73"/>
  <c r="E7746" i="73"/>
  <c r="A7724" i="73"/>
  <c r="B7725" i="73"/>
  <c r="F7746" i="73" l="1"/>
  <c r="D7747" i="73"/>
  <c r="G7724" i="73"/>
  <c r="H7724" i="73" s="1"/>
  <c r="I7724" i="73"/>
  <c r="C7748" i="73"/>
  <c r="E7747" i="73"/>
  <c r="A7725" i="73"/>
  <c r="B7726" i="73"/>
  <c r="F7747" i="73" l="1"/>
  <c r="D7748" i="73"/>
  <c r="G7725" i="73"/>
  <c r="H7725" i="73" s="1"/>
  <c r="I7725" i="73"/>
  <c r="C7749" i="73"/>
  <c r="E7748" i="73"/>
  <c r="A7726" i="73"/>
  <c r="B7727" i="73"/>
  <c r="F7748" i="73" l="1"/>
  <c r="D7749" i="73"/>
  <c r="C7750" i="73"/>
  <c r="E7749" i="73"/>
  <c r="G7726" i="73"/>
  <c r="H7726" i="73" s="1"/>
  <c r="I7726" i="73"/>
  <c r="A7727" i="73"/>
  <c r="B7728" i="73"/>
  <c r="F7749" i="73" l="1"/>
  <c r="D7750" i="73"/>
  <c r="A7728" i="73"/>
  <c r="B7729" i="73"/>
  <c r="G7727" i="73"/>
  <c r="H7727" i="73" s="1"/>
  <c r="I7727" i="73"/>
  <c r="C7751" i="73"/>
  <c r="E7750" i="73"/>
  <c r="F7750" i="73" l="1"/>
  <c r="D7751" i="73"/>
  <c r="C7752" i="73"/>
  <c r="E7751" i="73"/>
  <c r="A7729" i="73"/>
  <c r="B7730" i="73"/>
  <c r="G7728" i="73"/>
  <c r="H7728" i="73" s="1"/>
  <c r="I7728" i="73"/>
  <c r="F7751" i="73" l="1"/>
  <c r="D7752" i="73"/>
  <c r="G7729" i="73"/>
  <c r="H7729" i="73" s="1"/>
  <c r="I7729" i="73"/>
  <c r="C7753" i="73"/>
  <c r="E7752" i="73"/>
  <c r="A7730" i="73"/>
  <c r="B7731" i="73"/>
  <c r="F7752" i="73" l="1"/>
  <c r="D7753" i="73"/>
  <c r="C7754" i="73"/>
  <c r="E7753" i="73"/>
  <c r="G7730" i="73"/>
  <c r="H7730" i="73" s="1"/>
  <c r="I7730" i="73"/>
  <c r="A7731" i="73"/>
  <c r="B7732" i="73"/>
  <c r="F7753" i="73" l="1"/>
  <c r="D7754" i="73"/>
  <c r="A7732" i="73"/>
  <c r="B7733" i="73"/>
  <c r="G7731" i="73"/>
  <c r="H7731" i="73" s="1"/>
  <c r="I7731" i="73"/>
  <c r="C7755" i="73"/>
  <c r="E7754" i="73"/>
  <c r="F7754" i="73" l="1"/>
  <c r="D7755" i="73"/>
  <c r="C7756" i="73"/>
  <c r="E7755" i="73"/>
  <c r="A7733" i="73"/>
  <c r="B7734" i="73"/>
  <c r="G7732" i="73"/>
  <c r="H7732" i="73" s="1"/>
  <c r="I7732" i="73"/>
  <c r="F7755" i="73" l="1"/>
  <c r="D7756" i="73"/>
  <c r="G7733" i="73"/>
  <c r="H7733" i="73" s="1"/>
  <c r="I7733" i="73"/>
  <c r="C7757" i="73"/>
  <c r="E7756" i="73"/>
  <c r="A7734" i="73"/>
  <c r="B7735" i="73"/>
  <c r="F7756" i="73" l="1"/>
  <c r="D7757" i="73"/>
  <c r="C7758" i="73"/>
  <c r="E7757" i="73"/>
  <c r="G7734" i="73"/>
  <c r="H7734" i="73" s="1"/>
  <c r="I7734" i="73"/>
  <c r="A7735" i="73"/>
  <c r="B7736" i="73"/>
  <c r="F7757" i="73" l="1"/>
  <c r="D7758" i="73"/>
  <c r="G7735" i="73"/>
  <c r="H7735" i="73" s="1"/>
  <c r="I7735" i="73"/>
  <c r="C7759" i="73"/>
  <c r="E7758" i="73"/>
  <c r="A7736" i="73"/>
  <c r="B7737" i="73"/>
  <c r="F7758" i="73" l="1"/>
  <c r="D7759" i="73"/>
  <c r="G7736" i="73"/>
  <c r="H7736" i="73" s="1"/>
  <c r="I7736" i="73"/>
  <c r="C7760" i="73"/>
  <c r="E7759" i="73"/>
  <c r="A7737" i="73"/>
  <c r="B7738" i="73"/>
  <c r="F7759" i="73" l="1"/>
  <c r="D7760" i="73"/>
  <c r="C7761" i="73"/>
  <c r="E7760" i="73"/>
  <c r="G7737" i="73"/>
  <c r="H7737" i="73" s="1"/>
  <c r="I7737" i="73"/>
  <c r="A7738" i="73"/>
  <c r="B7739" i="73"/>
  <c r="F7760" i="73" l="1"/>
  <c r="D7761" i="73"/>
  <c r="G7738" i="73"/>
  <c r="H7738" i="73" s="1"/>
  <c r="I7738" i="73"/>
  <c r="C7762" i="73"/>
  <c r="E7761" i="73"/>
  <c r="A7739" i="73"/>
  <c r="B7740" i="73"/>
  <c r="F7761" i="73" l="1"/>
  <c r="D7762" i="73"/>
  <c r="G7739" i="73"/>
  <c r="H7739" i="73" s="1"/>
  <c r="I7739" i="73"/>
  <c r="C7763" i="73"/>
  <c r="E7762" i="73"/>
  <c r="A7740" i="73"/>
  <c r="B7741" i="73"/>
  <c r="F7762" i="73" l="1"/>
  <c r="D7763" i="73"/>
  <c r="G7740" i="73"/>
  <c r="H7740" i="73" s="1"/>
  <c r="I7740" i="73"/>
  <c r="C7764" i="73"/>
  <c r="E7763" i="73"/>
  <c r="A7741" i="73"/>
  <c r="B7742" i="73"/>
  <c r="F7763" i="73" l="1"/>
  <c r="D7764" i="73"/>
  <c r="C7765" i="73"/>
  <c r="E7764" i="73"/>
  <c r="A7742" i="73"/>
  <c r="B7743" i="73"/>
  <c r="G7741" i="73"/>
  <c r="H7741" i="73" s="1"/>
  <c r="I7741" i="73"/>
  <c r="F7764" i="73" l="1"/>
  <c r="D7765" i="73"/>
  <c r="G7742" i="73"/>
  <c r="H7742" i="73" s="1"/>
  <c r="I7742" i="73"/>
  <c r="C7766" i="73"/>
  <c r="E7765" i="73"/>
  <c r="A7743" i="73"/>
  <c r="B7744" i="73"/>
  <c r="F7765" i="73" l="1"/>
  <c r="D7766" i="73"/>
  <c r="C7767" i="73"/>
  <c r="E7766" i="73"/>
  <c r="G7743" i="73"/>
  <c r="H7743" i="73" s="1"/>
  <c r="I7743" i="73"/>
  <c r="A7744" i="73"/>
  <c r="B7745" i="73"/>
  <c r="F7766" i="73" l="1"/>
  <c r="D7767" i="73"/>
  <c r="A7745" i="73"/>
  <c r="B7746" i="73"/>
  <c r="G7744" i="73"/>
  <c r="H7744" i="73" s="1"/>
  <c r="I7744" i="73"/>
  <c r="C7768" i="73"/>
  <c r="E7767" i="73"/>
  <c r="F7767" i="73" l="1"/>
  <c r="D7768" i="73"/>
  <c r="C7769" i="73"/>
  <c r="E7768" i="73"/>
  <c r="A7746" i="73"/>
  <c r="B7747" i="73"/>
  <c r="G7745" i="73"/>
  <c r="H7745" i="73" s="1"/>
  <c r="I7745" i="73"/>
  <c r="F7768" i="73" l="1"/>
  <c r="D7769" i="73"/>
  <c r="G7746" i="73"/>
  <c r="H7746" i="73" s="1"/>
  <c r="I7746" i="73"/>
  <c r="C7770" i="73"/>
  <c r="E7769" i="73"/>
  <c r="A7747" i="73"/>
  <c r="B7748" i="73"/>
  <c r="F7769" i="73" l="1"/>
  <c r="D7770" i="73"/>
  <c r="G7747" i="73"/>
  <c r="H7747" i="73" s="1"/>
  <c r="I7747" i="73"/>
  <c r="C7771" i="73"/>
  <c r="E7770" i="73"/>
  <c r="A7748" i="73"/>
  <c r="B7749" i="73"/>
  <c r="F7770" i="73" l="1"/>
  <c r="D7771" i="73"/>
  <c r="C7772" i="73"/>
  <c r="E7771" i="73"/>
  <c r="G7748" i="73"/>
  <c r="H7748" i="73" s="1"/>
  <c r="I7748" i="73"/>
  <c r="A7749" i="73"/>
  <c r="B7750" i="73"/>
  <c r="F7771" i="73" l="1"/>
  <c r="D7772" i="73"/>
  <c r="A7750" i="73"/>
  <c r="B7751" i="73"/>
  <c r="G7749" i="73"/>
  <c r="H7749" i="73" s="1"/>
  <c r="I7749" i="73"/>
  <c r="C7773" i="73"/>
  <c r="E7772" i="73"/>
  <c r="F7772" i="73" l="1"/>
  <c r="D7773" i="73"/>
  <c r="C7774" i="73"/>
  <c r="E7773" i="73"/>
  <c r="A7751" i="73"/>
  <c r="B7752" i="73"/>
  <c r="G7750" i="73"/>
  <c r="H7750" i="73" s="1"/>
  <c r="I7750" i="73"/>
  <c r="F7773" i="73" l="1"/>
  <c r="D7774" i="73"/>
  <c r="G7751" i="73"/>
  <c r="H7751" i="73" s="1"/>
  <c r="I7751" i="73"/>
  <c r="C7775" i="73"/>
  <c r="E7774" i="73"/>
  <c r="A7752" i="73"/>
  <c r="B7753" i="73"/>
  <c r="F7774" i="73" l="1"/>
  <c r="D7775" i="73"/>
  <c r="C7776" i="73"/>
  <c r="E7775" i="73"/>
  <c r="G7752" i="73"/>
  <c r="H7752" i="73" s="1"/>
  <c r="I7752" i="73"/>
  <c r="A7753" i="73"/>
  <c r="B7754" i="73"/>
  <c r="F7775" i="73" l="1"/>
  <c r="D7776" i="73"/>
  <c r="G7753" i="73"/>
  <c r="H7753" i="73" s="1"/>
  <c r="I7753" i="73"/>
  <c r="C7777" i="73"/>
  <c r="E7776" i="73"/>
  <c r="A7754" i="73"/>
  <c r="B7755" i="73"/>
  <c r="F7776" i="73" l="1"/>
  <c r="D7777" i="73"/>
  <c r="G7754" i="73"/>
  <c r="H7754" i="73" s="1"/>
  <c r="I7754" i="73"/>
  <c r="C7778" i="73"/>
  <c r="E7777" i="73"/>
  <c r="A7755" i="73"/>
  <c r="B7756" i="73"/>
  <c r="F7777" i="73" l="1"/>
  <c r="D7778" i="73"/>
  <c r="C7779" i="73"/>
  <c r="E7778" i="73"/>
  <c r="G7755" i="73"/>
  <c r="H7755" i="73" s="1"/>
  <c r="I7755" i="73"/>
  <c r="A7756" i="73"/>
  <c r="B7757" i="73"/>
  <c r="F7778" i="73" l="1"/>
  <c r="D7779" i="73"/>
  <c r="G7756" i="73"/>
  <c r="H7756" i="73" s="1"/>
  <c r="I7756" i="73"/>
  <c r="C7780" i="73"/>
  <c r="E7779" i="73"/>
  <c r="A7757" i="73"/>
  <c r="B7758" i="73"/>
  <c r="F7779" i="73" l="1"/>
  <c r="D7780" i="73"/>
  <c r="C7781" i="73"/>
  <c r="E7780" i="73"/>
  <c r="G7757" i="73"/>
  <c r="H7757" i="73" s="1"/>
  <c r="I7757" i="73"/>
  <c r="A7758" i="73"/>
  <c r="B7759" i="73"/>
  <c r="F7780" i="73" l="1"/>
  <c r="D7781" i="73"/>
  <c r="A7759" i="73"/>
  <c r="B7760" i="73"/>
  <c r="G7758" i="73"/>
  <c r="H7758" i="73" s="1"/>
  <c r="I7758" i="73"/>
  <c r="C7782" i="73"/>
  <c r="E7781" i="73"/>
  <c r="F7781" i="73" l="1"/>
  <c r="D7782" i="73"/>
  <c r="C7783" i="73"/>
  <c r="E7782" i="73"/>
  <c r="A7760" i="73"/>
  <c r="B7761" i="73"/>
  <c r="G7759" i="73"/>
  <c r="H7759" i="73" s="1"/>
  <c r="I7759" i="73"/>
  <c r="F7782" i="73" l="1"/>
  <c r="D7783" i="73"/>
  <c r="G7760" i="73"/>
  <c r="H7760" i="73" s="1"/>
  <c r="I7760" i="73"/>
  <c r="C7784" i="73"/>
  <c r="E7783" i="73"/>
  <c r="A7761" i="73"/>
  <c r="B7762" i="73"/>
  <c r="F7783" i="73" l="1"/>
  <c r="D7784" i="73"/>
  <c r="C7785" i="73"/>
  <c r="E7784" i="73"/>
  <c r="G7761" i="73"/>
  <c r="H7761" i="73" s="1"/>
  <c r="I7761" i="73"/>
  <c r="A7762" i="73"/>
  <c r="B7763" i="73"/>
  <c r="F7784" i="73" l="1"/>
  <c r="D7785" i="73"/>
  <c r="G7762" i="73"/>
  <c r="H7762" i="73" s="1"/>
  <c r="I7762" i="73"/>
  <c r="C7786" i="73"/>
  <c r="E7785" i="73"/>
  <c r="A7763" i="73"/>
  <c r="B7764" i="73"/>
  <c r="F7785" i="73" l="1"/>
  <c r="D7786" i="73"/>
  <c r="G7763" i="73"/>
  <c r="H7763" i="73" s="1"/>
  <c r="I7763" i="73"/>
  <c r="C7787" i="73"/>
  <c r="E7786" i="73"/>
  <c r="A7764" i="73"/>
  <c r="B7765" i="73"/>
  <c r="F7786" i="73" l="1"/>
  <c r="D7787" i="73"/>
  <c r="C7788" i="73"/>
  <c r="E7787" i="73"/>
  <c r="G7764" i="73"/>
  <c r="H7764" i="73" s="1"/>
  <c r="I7764" i="73"/>
  <c r="A7765" i="73"/>
  <c r="B7766" i="73"/>
  <c r="F7787" i="73" l="1"/>
  <c r="D7788" i="73"/>
  <c r="G7765" i="73"/>
  <c r="H7765" i="73" s="1"/>
  <c r="I7765" i="73"/>
  <c r="C7789" i="73"/>
  <c r="E7788" i="73"/>
  <c r="A7766" i="73"/>
  <c r="B7767" i="73"/>
  <c r="F7788" i="73" l="1"/>
  <c r="D7789" i="73"/>
  <c r="G7766" i="73"/>
  <c r="H7766" i="73" s="1"/>
  <c r="I7766" i="73"/>
  <c r="C7790" i="73"/>
  <c r="E7789" i="73"/>
  <c r="A7767" i="73"/>
  <c r="B7768" i="73"/>
  <c r="F7789" i="73" l="1"/>
  <c r="D7790" i="73"/>
  <c r="G7767" i="73"/>
  <c r="H7767" i="73" s="1"/>
  <c r="I7767" i="73"/>
  <c r="C7791" i="73"/>
  <c r="E7790" i="73"/>
  <c r="A7768" i="73"/>
  <c r="B7769" i="73"/>
  <c r="F7790" i="73" l="1"/>
  <c r="D7791" i="73"/>
  <c r="C7792" i="73"/>
  <c r="E7791" i="73"/>
  <c r="G7768" i="73"/>
  <c r="H7768" i="73" s="1"/>
  <c r="I7768" i="73"/>
  <c r="A7769" i="73"/>
  <c r="B7770" i="73"/>
  <c r="F7791" i="73" l="1"/>
  <c r="D7792" i="73"/>
  <c r="G7769" i="73"/>
  <c r="H7769" i="73" s="1"/>
  <c r="I7769" i="73"/>
  <c r="C7793" i="73"/>
  <c r="E7792" i="73"/>
  <c r="A7770" i="73"/>
  <c r="B7771" i="73"/>
  <c r="F7792" i="73" l="1"/>
  <c r="D7793" i="73"/>
  <c r="C7794" i="73"/>
  <c r="E7793" i="73"/>
  <c r="G7770" i="73"/>
  <c r="H7770" i="73" s="1"/>
  <c r="I7770" i="73"/>
  <c r="A7771" i="73"/>
  <c r="B7772" i="73"/>
  <c r="F7793" i="73" l="1"/>
  <c r="D7794" i="73"/>
  <c r="G7771" i="73"/>
  <c r="H7771" i="73" s="1"/>
  <c r="I7771" i="73"/>
  <c r="C7795" i="73"/>
  <c r="E7794" i="73"/>
  <c r="A7772" i="73"/>
  <c r="B7773" i="73"/>
  <c r="F7794" i="73" l="1"/>
  <c r="D7795" i="73"/>
  <c r="C7796" i="73"/>
  <c r="E7795" i="73"/>
  <c r="G7772" i="73"/>
  <c r="H7772" i="73" s="1"/>
  <c r="I7772" i="73"/>
  <c r="A7773" i="73"/>
  <c r="B7774" i="73"/>
  <c r="F7795" i="73" l="1"/>
  <c r="D7796" i="73"/>
  <c r="A7774" i="73"/>
  <c r="B7775" i="73"/>
  <c r="G7773" i="73"/>
  <c r="H7773" i="73" s="1"/>
  <c r="I7773" i="73"/>
  <c r="C7797" i="73"/>
  <c r="E7796" i="73"/>
  <c r="F7796" i="73" l="1"/>
  <c r="D7797" i="73"/>
  <c r="C7798" i="73"/>
  <c r="E7797" i="73"/>
  <c r="A7775" i="73"/>
  <c r="B7776" i="73"/>
  <c r="G7774" i="73"/>
  <c r="H7774" i="73" s="1"/>
  <c r="I7774" i="73"/>
  <c r="F7797" i="73" l="1"/>
  <c r="D7798" i="73"/>
  <c r="G7775" i="73"/>
  <c r="H7775" i="73" s="1"/>
  <c r="I7775" i="73"/>
  <c r="C7799" i="73"/>
  <c r="E7798" i="73"/>
  <c r="A7776" i="73"/>
  <c r="B7777" i="73"/>
  <c r="F7798" i="73" l="1"/>
  <c r="D7799" i="73"/>
  <c r="G7776" i="73"/>
  <c r="H7776" i="73" s="1"/>
  <c r="I7776" i="73"/>
  <c r="C7800" i="73"/>
  <c r="E7799" i="73"/>
  <c r="A7777" i="73"/>
  <c r="B7778" i="73"/>
  <c r="F7799" i="73" l="1"/>
  <c r="D7800" i="73"/>
  <c r="C7801" i="73"/>
  <c r="E7800" i="73"/>
  <c r="G7777" i="73"/>
  <c r="H7777" i="73" s="1"/>
  <c r="I7777" i="73"/>
  <c r="A7778" i="73"/>
  <c r="B7779" i="73"/>
  <c r="F7800" i="73" l="1"/>
  <c r="D7801" i="73"/>
  <c r="A7779" i="73"/>
  <c r="B7780" i="73"/>
  <c r="G7778" i="73"/>
  <c r="H7778" i="73" s="1"/>
  <c r="I7778" i="73"/>
  <c r="C7802" i="73"/>
  <c r="E7801" i="73"/>
  <c r="F7801" i="73" l="1"/>
  <c r="D7802" i="73"/>
  <c r="C7803" i="73"/>
  <c r="E7802" i="73"/>
  <c r="A7780" i="73"/>
  <c r="B7781" i="73"/>
  <c r="G7779" i="73"/>
  <c r="H7779" i="73" s="1"/>
  <c r="I7779" i="73"/>
  <c r="F7802" i="73" l="1"/>
  <c r="D7803" i="73"/>
  <c r="G7780" i="73"/>
  <c r="H7780" i="73" s="1"/>
  <c r="I7780" i="73"/>
  <c r="C7804" i="73"/>
  <c r="E7803" i="73"/>
  <c r="A7781" i="73"/>
  <c r="B7782" i="73"/>
  <c r="F7803" i="73" l="1"/>
  <c r="D7804" i="73"/>
  <c r="G7781" i="73"/>
  <c r="H7781" i="73" s="1"/>
  <c r="I7781" i="73"/>
  <c r="C7805" i="73"/>
  <c r="E7804" i="73"/>
  <c r="A7782" i="73"/>
  <c r="B7783" i="73"/>
  <c r="F7804" i="73" l="1"/>
  <c r="D7805" i="73"/>
  <c r="C7806" i="73"/>
  <c r="E7805" i="73"/>
  <c r="G7782" i="73"/>
  <c r="H7782" i="73" s="1"/>
  <c r="I7782" i="73"/>
  <c r="A7783" i="73"/>
  <c r="B7784" i="73"/>
  <c r="F7805" i="73" l="1"/>
  <c r="D7806" i="73"/>
  <c r="A7784" i="73"/>
  <c r="B7785" i="73"/>
  <c r="G7783" i="73"/>
  <c r="H7783" i="73" s="1"/>
  <c r="I7783" i="73"/>
  <c r="C7807" i="73"/>
  <c r="E7806" i="73"/>
  <c r="F7806" i="73" l="1"/>
  <c r="D7807" i="73"/>
  <c r="C7808" i="73"/>
  <c r="E7807" i="73"/>
  <c r="A7785" i="73"/>
  <c r="B7786" i="73"/>
  <c r="G7784" i="73"/>
  <c r="H7784" i="73" s="1"/>
  <c r="I7784" i="73"/>
  <c r="F7807" i="73" l="1"/>
  <c r="D7808" i="73"/>
  <c r="G7785" i="73"/>
  <c r="H7785" i="73" s="1"/>
  <c r="I7785" i="73"/>
  <c r="C7809" i="73"/>
  <c r="E7808" i="73"/>
  <c r="A7786" i="73"/>
  <c r="B7787" i="73"/>
  <c r="F7808" i="73" l="1"/>
  <c r="D7809" i="73"/>
  <c r="C7810" i="73"/>
  <c r="E7809" i="73"/>
  <c r="G7786" i="73"/>
  <c r="H7786" i="73" s="1"/>
  <c r="I7786" i="73"/>
  <c r="A7787" i="73"/>
  <c r="B7788" i="73"/>
  <c r="F7809" i="73" l="1"/>
  <c r="D7810" i="73"/>
  <c r="G7787" i="73"/>
  <c r="H7787" i="73" s="1"/>
  <c r="I7787" i="73"/>
  <c r="C7811" i="73"/>
  <c r="E7810" i="73"/>
  <c r="A7788" i="73"/>
  <c r="B7789" i="73"/>
  <c r="F7810" i="73" l="1"/>
  <c r="D7811" i="73"/>
  <c r="G7788" i="73"/>
  <c r="H7788" i="73" s="1"/>
  <c r="I7788" i="73"/>
  <c r="C7812" i="73"/>
  <c r="E7811" i="73"/>
  <c r="A7789" i="73"/>
  <c r="B7790" i="73"/>
  <c r="F7811" i="73" l="1"/>
  <c r="D7812" i="73"/>
  <c r="C7813" i="73"/>
  <c r="E7812" i="73"/>
  <c r="G7789" i="73"/>
  <c r="H7789" i="73" s="1"/>
  <c r="I7789" i="73"/>
  <c r="A7790" i="73"/>
  <c r="B7791" i="73"/>
  <c r="F7812" i="73" l="1"/>
  <c r="D7813" i="73"/>
  <c r="A7791" i="73"/>
  <c r="B7792" i="73"/>
  <c r="G7790" i="73"/>
  <c r="H7790" i="73" s="1"/>
  <c r="I7790" i="73"/>
  <c r="C7814" i="73"/>
  <c r="E7813" i="73"/>
  <c r="F7813" i="73" l="1"/>
  <c r="D7814" i="73"/>
  <c r="C7815" i="73"/>
  <c r="E7814" i="73"/>
  <c r="A7792" i="73"/>
  <c r="B7793" i="73"/>
  <c r="G7791" i="73"/>
  <c r="H7791" i="73" s="1"/>
  <c r="I7791" i="73"/>
  <c r="F7814" i="73" l="1"/>
  <c r="D7815" i="73"/>
  <c r="G7792" i="73"/>
  <c r="H7792" i="73" s="1"/>
  <c r="I7792" i="73"/>
  <c r="C7816" i="73"/>
  <c r="E7815" i="73"/>
  <c r="A7793" i="73"/>
  <c r="B7794" i="73"/>
  <c r="F7815" i="73" l="1"/>
  <c r="D7816" i="73"/>
  <c r="C7817" i="73"/>
  <c r="E7816" i="73"/>
  <c r="G7793" i="73"/>
  <c r="H7793" i="73" s="1"/>
  <c r="I7793" i="73"/>
  <c r="A7794" i="73"/>
  <c r="B7795" i="73"/>
  <c r="F7816" i="73" l="1"/>
  <c r="D7817" i="73"/>
  <c r="G7794" i="73"/>
  <c r="H7794" i="73" s="1"/>
  <c r="I7794" i="73"/>
  <c r="C7818" i="73"/>
  <c r="E7817" i="73"/>
  <c r="A7795" i="73"/>
  <c r="B7796" i="73"/>
  <c r="F7817" i="73" l="1"/>
  <c r="D7818" i="73"/>
  <c r="G7795" i="73"/>
  <c r="H7795" i="73" s="1"/>
  <c r="I7795" i="73"/>
  <c r="C7819" i="73"/>
  <c r="E7818" i="73"/>
  <c r="A7796" i="73"/>
  <c r="B7797" i="73"/>
  <c r="F7818" i="73" l="1"/>
  <c r="D7819" i="73"/>
  <c r="C7820" i="73"/>
  <c r="E7819" i="73"/>
  <c r="G7796" i="73"/>
  <c r="H7796" i="73" s="1"/>
  <c r="I7796" i="73"/>
  <c r="A7797" i="73"/>
  <c r="B7798" i="73"/>
  <c r="F7819" i="73" l="1"/>
  <c r="D7820" i="73"/>
  <c r="G7797" i="73"/>
  <c r="H7797" i="73" s="1"/>
  <c r="I7797" i="73"/>
  <c r="C7821" i="73"/>
  <c r="E7820" i="73"/>
  <c r="A7798" i="73"/>
  <c r="B7799" i="73"/>
  <c r="F7820" i="73" l="1"/>
  <c r="D7821" i="73"/>
  <c r="G7798" i="73"/>
  <c r="H7798" i="73" s="1"/>
  <c r="I7798" i="73"/>
  <c r="C7822" i="73"/>
  <c r="E7821" i="73"/>
  <c r="A7799" i="73"/>
  <c r="B7800" i="73"/>
  <c r="F7821" i="73" l="1"/>
  <c r="D7822" i="73"/>
  <c r="G7799" i="73"/>
  <c r="H7799" i="73" s="1"/>
  <c r="I7799" i="73"/>
  <c r="C7823" i="73"/>
  <c r="E7822" i="73"/>
  <c r="A7800" i="73"/>
  <c r="B7801" i="73"/>
  <c r="F7822" i="73" l="1"/>
  <c r="D7823" i="73"/>
  <c r="C7824" i="73"/>
  <c r="E7823" i="73"/>
  <c r="G7800" i="73"/>
  <c r="H7800" i="73" s="1"/>
  <c r="I7800" i="73"/>
  <c r="A7801" i="73"/>
  <c r="B7802" i="73"/>
  <c r="F7823" i="73" l="1"/>
  <c r="D7824" i="73"/>
  <c r="G7801" i="73"/>
  <c r="H7801" i="73" s="1"/>
  <c r="I7801" i="73"/>
  <c r="C7825" i="73"/>
  <c r="E7824" i="73"/>
  <c r="A7802" i="73"/>
  <c r="B7803" i="73"/>
  <c r="F7824" i="73" l="1"/>
  <c r="D7825" i="73"/>
  <c r="G7802" i="73"/>
  <c r="H7802" i="73" s="1"/>
  <c r="I7802" i="73"/>
  <c r="C7826" i="73"/>
  <c r="E7825" i="73"/>
  <c r="A7803" i="73"/>
  <c r="B7804" i="73"/>
  <c r="F7825" i="73" l="1"/>
  <c r="D7826" i="73"/>
  <c r="C7827" i="73"/>
  <c r="E7826" i="73"/>
  <c r="G7803" i="73"/>
  <c r="H7803" i="73" s="1"/>
  <c r="I7803" i="73"/>
  <c r="A7804" i="73"/>
  <c r="B7805" i="73"/>
  <c r="F7826" i="73" l="1"/>
  <c r="D7827" i="73"/>
  <c r="A7805" i="73"/>
  <c r="B7806" i="73"/>
  <c r="G7804" i="73"/>
  <c r="H7804" i="73" s="1"/>
  <c r="I7804" i="73"/>
  <c r="C7828" i="73"/>
  <c r="E7827" i="73"/>
  <c r="F7827" i="73" l="1"/>
  <c r="D7828" i="73"/>
  <c r="C7829" i="73"/>
  <c r="E7828" i="73"/>
  <c r="A7806" i="73"/>
  <c r="B7807" i="73"/>
  <c r="G7805" i="73"/>
  <c r="H7805" i="73" s="1"/>
  <c r="I7805" i="73"/>
  <c r="F7828" i="73" l="1"/>
  <c r="D7829" i="73"/>
  <c r="G7806" i="73"/>
  <c r="H7806" i="73" s="1"/>
  <c r="I7806" i="73"/>
  <c r="C7830" i="73"/>
  <c r="E7829" i="73"/>
  <c r="A7807" i="73"/>
  <c r="B7808" i="73"/>
  <c r="F7829" i="73" l="1"/>
  <c r="D7830" i="73"/>
  <c r="C7831" i="73"/>
  <c r="E7830" i="73"/>
  <c r="G7807" i="73"/>
  <c r="H7807" i="73" s="1"/>
  <c r="I7807" i="73"/>
  <c r="A7808" i="73"/>
  <c r="B7809" i="73"/>
  <c r="F7830" i="73" l="1"/>
  <c r="D7831" i="73"/>
  <c r="A7809" i="73"/>
  <c r="B7810" i="73"/>
  <c r="G7808" i="73"/>
  <c r="H7808" i="73" s="1"/>
  <c r="I7808" i="73"/>
  <c r="C7832" i="73"/>
  <c r="E7831" i="73"/>
  <c r="F7831" i="73" l="1"/>
  <c r="D7832" i="73"/>
  <c r="C7833" i="73"/>
  <c r="E7832" i="73"/>
  <c r="A7810" i="73"/>
  <c r="B7811" i="73"/>
  <c r="G7809" i="73"/>
  <c r="H7809" i="73" s="1"/>
  <c r="I7809" i="73"/>
  <c r="F7832" i="73" l="1"/>
  <c r="D7833" i="73"/>
  <c r="G7810" i="73"/>
  <c r="H7810" i="73" s="1"/>
  <c r="I7810" i="73"/>
  <c r="C7834" i="73"/>
  <c r="E7833" i="73"/>
  <c r="A7811" i="73"/>
  <c r="B7812" i="73"/>
  <c r="F7833" i="73" l="1"/>
  <c r="D7834" i="73"/>
  <c r="G7811" i="73"/>
  <c r="H7811" i="73" s="1"/>
  <c r="I7811" i="73"/>
  <c r="C7835" i="73"/>
  <c r="E7834" i="73"/>
  <c r="A7812" i="73"/>
  <c r="B7813" i="73"/>
  <c r="F7834" i="73" l="1"/>
  <c r="D7835" i="73"/>
  <c r="G7812" i="73"/>
  <c r="H7812" i="73" s="1"/>
  <c r="I7812" i="73"/>
  <c r="C7836" i="73"/>
  <c r="E7835" i="73"/>
  <c r="A7813" i="73"/>
  <c r="B7814" i="73"/>
  <c r="F7835" i="73" l="1"/>
  <c r="D7836" i="73"/>
  <c r="C7837" i="73"/>
  <c r="E7836" i="73"/>
  <c r="G7813" i="73"/>
  <c r="H7813" i="73" s="1"/>
  <c r="I7813" i="73"/>
  <c r="A7814" i="73"/>
  <c r="B7815" i="73"/>
  <c r="F7836" i="73" l="1"/>
  <c r="D7837" i="73"/>
  <c r="G7814" i="73"/>
  <c r="H7814" i="73" s="1"/>
  <c r="I7814" i="73"/>
  <c r="C7838" i="73"/>
  <c r="E7837" i="73"/>
  <c r="A7815" i="73"/>
  <c r="B7816" i="73"/>
  <c r="F7837" i="73" l="1"/>
  <c r="D7838" i="73"/>
  <c r="C7839" i="73"/>
  <c r="E7838" i="73"/>
  <c r="G7815" i="73"/>
  <c r="H7815" i="73" s="1"/>
  <c r="I7815" i="73"/>
  <c r="A7816" i="73"/>
  <c r="B7817" i="73"/>
  <c r="F7838" i="73" l="1"/>
  <c r="D7839" i="73"/>
  <c r="A7817" i="73"/>
  <c r="B7818" i="73"/>
  <c r="G7816" i="73"/>
  <c r="H7816" i="73" s="1"/>
  <c r="I7816" i="73"/>
  <c r="C7840" i="73"/>
  <c r="E7839" i="73"/>
  <c r="F7839" i="73" l="1"/>
  <c r="D7840" i="73"/>
  <c r="C7841" i="73"/>
  <c r="E7840" i="73"/>
  <c r="A7818" i="73"/>
  <c r="B7819" i="73"/>
  <c r="G7817" i="73"/>
  <c r="H7817" i="73" s="1"/>
  <c r="I7817" i="73"/>
  <c r="F7840" i="73" l="1"/>
  <c r="D7841" i="73"/>
  <c r="G7818" i="73"/>
  <c r="H7818" i="73" s="1"/>
  <c r="I7818" i="73"/>
  <c r="C7842" i="73"/>
  <c r="E7841" i="73"/>
  <c r="A7819" i="73"/>
  <c r="B7820" i="73"/>
  <c r="F7841" i="73" l="1"/>
  <c r="D7842" i="73"/>
  <c r="G7819" i="73"/>
  <c r="H7819" i="73" s="1"/>
  <c r="I7819" i="73"/>
  <c r="C7843" i="73"/>
  <c r="E7842" i="73"/>
  <c r="A7820" i="73"/>
  <c r="B7821" i="73"/>
  <c r="F7842" i="73" l="1"/>
  <c r="D7843" i="73"/>
  <c r="C7844" i="73"/>
  <c r="E7843" i="73"/>
  <c r="G7820" i="73"/>
  <c r="H7820" i="73" s="1"/>
  <c r="I7820" i="73"/>
  <c r="A7821" i="73"/>
  <c r="B7822" i="73"/>
  <c r="F7843" i="73" l="1"/>
  <c r="D7844" i="73"/>
  <c r="G7821" i="73"/>
  <c r="H7821" i="73" s="1"/>
  <c r="I7821" i="73"/>
  <c r="C7845" i="73"/>
  <c r="E7844" i="73"/>
  <c r="A7822" i="73"/>
  <c r="B7823" i="73"/>
  <c r="F7844" i="73" l="1"/>
  <c r="D7845" i="73"/>
  <c r="C7846" i="73"/>
  <c r="E7845" i="73"/>
  <c r="G7822" i="73"/>
  <c r="H7822" i="73" s="1"/>
  <c r="I7822" i="73"/>
  <c r="A7823" i="73"/>
  <c r="B7824" i="73"/>
  <c r="F7845" i="73" l="1"/>
  <c r="D7846" i="73"/>
  <c r="G7823" i="73"/>
  <c r="H7823" i="73" s="1"/>
  <c r="I7823" i="73"/>
  <c r="C7847" i="73"/>
  <c r="E7846" i="73"/>
  <c r="A7824" i="73"/>
  <c r="B7825" i="73"/>
  <c r="F7846" i="73" l="1"/>
  <c r="D7847" i="73"/>
  <c r="G7824" i="73"/>
  <c r="H7824" i="73" s="1"/>
  <c r="I7824" i="73"/>
  <c r="C7848" i="73"/>
  <c r="E7847" i="73"/>
  <c r="A7825" i="73"/>
  <c r="B7826" i="73"/>
  <c r="F7847" i="73" l="1"/>
  <c r="D7848" i="73"/>
  <c r="C7849" i="73"/>
  <c r="E7848" i="73"/>
  <c r="G7825" i="73"/>
  <c r="H7825" i="73" s="1"/>
  <c r="I7825" i="73"/>
  <c r="A7826" i="73"/>
  <c r="B7827" i="73"/>
  <c r="F7848" i="73" l="1"/>
  <c r="D7849" i="73"/>
  <c r="A7827" i="73"/>
  <c r="B7828" i="73"/>
  <c r="G7826" i="73"/>
  <c r="H7826" i="73" s="1"/>
  <c r="I7826" i="73"/>
  <c r="C7850" i="73"/>
  <c r="E7849" i="73"/>
  <c r="F7849" i="73" l="1"/>
  <c r="D7850" i="73"/>
  <c r="A7828" i="73"/>
  <c r="B7829" i="73"/>
  <c r="C7851" i="73"/>
  <c r="E7850" i="73"/>
  <c r="G7827" i="73"/>
  <c r="H7827" i="73" s="1"/>
  <c r="I7827" i="73"/>
  <c r="F7850" i="73" l="1"/>
  <c r="D7851" i="73"/>
  <c r="C7852" i="73"/>
  <c r="E7851" i="73"/>
  <c r="A7829" i="73"/>
  <c r="B7830" i="73"/>
  <c r="G7828" i="73"/>
  <c r="H7828" i="73" s="1"/>
  <c r="I7828" i="73"/>
  <c r="F7851" i="73" l="1"/>
  <c r="D7852" i="73"/>
  <c r="G7829" i="73"/>
  <c r="H7829" i="73" s="1"/>
  <c r="I7829" i="73"/>
  <c r="C7853" i="73"/>
  <c r="E7852" i="73"/>
  <c r="A7830" i="73"/>
  <c r="B7831" i="73"/>
  <c r="F7852" i="73" l="1"/>
  <c r="D7853" i="73"/>
  <c r="C7854" i="73"/>
  <c r="E7853" i="73"/>
  <c r="G7830" i="73"/>
  <c r="H7830" i="73" s="1"/>
  <c r="I7830" i="73"/>
  <c r="A7831" i="73"/>
  <c r="B7832" i="73"/>
  <c r="F7853" i="73" l="1"/>
  <c r="D7854" i="73"/>
  <c r="A7832" i="73"/>
  <c r="B7833" i="73"/>
  <c r="G7831" i="73"/>
  <c r="H7831" i="73" s="1"/>
  <c r="I7831" i="73"/>
  <c r="C7855" i="73"/>
  <c r="E7854" i="73"/>
  <c r="F7854" i="73" l="1"/>
  <c r="D7855" i="73"/>
  <c r="C7856" i="73"/>
  <c r="E7855" i="73"/>
  <c r="A7833" i="73"/>
  <c r="B7834" i="73"/>
  <c r="G7832" i="73"/>
  <c r="H7832" i="73" s="1"/>
  <c r="I7832" i="73"/>
  <c r="F7855" i="73" l="1"/>
  <c r="D7856" i="73"/>
  <c r="G7833" i="73"/>
  <c r="H7833" i="73" s="1"/>
  <c r="I7833" i="73"/>
  <c r="C7857" i="73"/>
  <c r="E7856" i="73"/>
  <c r="A7834" i="73"/>
  <c r="B7835" i="73"/>
  <c r="F7856" i="73" l="1"/>
  <c r="D7857" i="73"/>
  <c r="C7858" i="73"/>
  <c r="E7857" i="73"/>
  <c r="G7834" i="73"/>
  <c r="H7834" i="73" s="1"/>
  <c r="I7834" i="73"/>
  <c r="A7835" i="73"/>
  <c r="B7836" i="73"/>
  <c r="F7857" i="73" l="1"/>
  <c r="D7858" i="73"/>
  <c r="G7835" i="73"/>
  <c r="H7835" i="73" s="1"/>
  <c r="I7835" i="73"/>
  <c r="C7859" i="73"/>
  <c r="E7858" i="73"/>
  <c r="A7836" i="73"/>
  <c r="B7837" i="73"/>
  <c r="F7858" i="73" l="1"/>
  <c r="D7859" i="73"/>
  <c r="G7836" i="73"/>
  <c r="H7836" i="73" s="1"/>
  <c r="I7836" i="73"/>
  <c r="C7860" i="73"/>
  <c r="E7859" i="73"/>
  <c r="A7837" i="73"/>
  <c r="B7838" i="73"/>
  <c r="F7859" i="73" l="1"/>
  <c r="D7860" i="73"/>
  <c r="C7861" i="73"/>
  <c r="E7860" i="73"/>
  <c r="G7837" i="73"/>
  <c r="H7837" i="73" s="1"/>
  <c r="I7837" i="73"/>
  <c r="A7838" i="73"/>
  <c r="B7839" i="73"/>
  <c r="F7860" i="73" l="1"/>
  <c r="D7861" i="73"/>
  <c r="A7839" i="73"/>
  <c r="B7840" i="73"/>
  <c r="G7838" i="73"/>
  <c r="H7838" i="73" s="1"/>
  <c r="I7838" i="73"/>
  <c r="C7862" i="73"/>
  <c r="E7861" i="73"/>
  <c r="F7861" i="73" l="1"/>
  <c r="D7862" i="73"/>
  <c r="C7863" i="73"/>
  <c r="E7862" i="73"/>
  <c r="A7840" i="73"/>
  <c r="B7841" i="73"/>
  <c r="G7839" i="73"/>
  <c r="H7839" i="73" s="1"/>
  <c r="I7839" i="73"/>
  <c r="F7862" i="73" l="1"/>
  <c r="D7863" i="73"/>
  <c r="G7840" i="73"/>
  <c r="H7840" i="73" s="1"/>
  <c r="I7840" i="73"/>
  <c r="C7864" i="73"/>
  <c r="E7863" i="73"/>
  <c r="A7841" i="73"/>
  <c r="B7842" i="73"/>
  <c r="F7863" i="73" l="1"/>
  <c r="D7864" i="73"/>
  <c r="C7865" i="73"/>
  <c r="E7864" i="73"/>
  <c r="G7841" i="73"/>
  <c r="H7841" i="73" s="1"/>
  <c r="I7841" i="73"/>
  <c r="A7842" i="73"/>
  <c r="B7843" i="73"/>
  <c r="F7864" i="73" l="1"/>
  <c r="D7865" i="73"/>
  <c r="G7842" i="73"/>
  <c r="H7842" i="73" s="1"/>
  <c r="I7842" i="73"/>
  <c r="C7866" i="73"/>
  <c r="E7865" i="73"/>
  <c r="A7843" i="73"/>
  <c r="B7844" i="73"/>
  <c r="F7865" i="73" l="1"/>
  <c r="D7866" i="73"/>
  <c r="C7867" i="73"/>
  <c r="E7866" i="73"/>
  <c r="G7843" i="73"/>
  <c r="H7843" i="73" s="1"/>
  <c r="I7843" i="73"/>
  <c r="A7844" i="73"/>
  <c r="B7845" i="73"/>
  <c r="F7866" i="73" l="1"/>
  <c r="D7867" i="73"/>
  <c r="A7845" i="73"/>
  <c r="B7846" i="73"/>
  <c r="G7844" i="73"/>
  <c r="H7844" i="73" s="1"/>
  <c r="I7844" i="73"/>
  <c r="C7868" i="73"/>
  <c r="E7867" i="73"/>
  <c r="F7867" i="73" l="1"/>
  <c r="D7868" i="73"/>
  <c r="C7869" i="73"/>
  <c r="E7868" i="73"/>
  <c r="A7846" i="73"/>
  <c r="B7847" i="73"/>
  <c r="G7845" i="73"/>
  <c r="H7845" i="73" s="1"/>
  <c r="I7845" i="73"/>
  <c r="F7868" i="73" l="1"/>
  <c r="D7869" i="73"/>
  <c r="G7846" i="73"/>
  <c r="H7846" i="73" s="1"/>
  <c r="I7846" i="73"/>
  <c r="C7870" i="73"/>
  <c r="E7869" i="73"/>
  <c r="A7847" i="73"/>
  <c r="B7848" i="73"/>
  <c r="F7869" i="73" l="1"/>
  <c r="D7870" i="73"/>
  <c r="C7871" i="73"/>
  <c r="E7870" i="73"/>
  <c r="G7847" i="73"/>
  <c r="H7847" i="73" s="1"/>
  <c r="I7847" i="73"/>
  <c r="A7848" i="73"/>
  <c r="B7849" i="73"/>
  <c r="F7870" i="73" l="1"/>
  <c r="D7871" i="73"/>
  <c r="A7849" i="73"/>
  <c r="B7850" i="73"/>
  <c r="G7848" i="73"/>
  <c r="H7848" i="73" s="1"/>
  <c r="I7848" i="73"/>
  <c r="C7872" i="73"/>
  <c r="E7871" i="73"/>
  <c r="F7871" i="73" l="1"/>
  <c r="D7872" i="73"/>
  <c r="C7873" i="73"/>
  <c r="E7872" i="73"/>
  <c r="A7850" i="73"/>
  <c r="B7851" i="73"/>
  <c r="G7849" i="73"/>
  <c r="H7849" i="73" s="1"/>
  <c r="I7849" i="73"/>
  <c r="F7872" i="73" l="1"/>
  <c r="D7873" i="73"/>
  <c r="G7850" i="73"/>
  <c r="H7850" i="73" s="1"/>
  <c r="I7850" i="73"/>
  <c r="C7874" i="73"/>
  <c r="E7873" i="73"/>
  <c r="A7851" i="73"/>
  <c r="B7852" i="73"/>
  <c r="F7873" i="73" l="1"/>
  <c r="D7874" i="73"/>
  <c r="C7875" i="73"/>
  <c r="E7874" i="73"/>
  <c r="G7851" i="73"/>
  <c r="H7851" i="73" s="1"/>
  <c r="I7851" i="73"/>
  <c r="A7852" i="73"/>
  <c r="B7853" i="73"/>
  <c r="F7874" i="73" l="1"/>
  <c r="D7875" i="73"/>
  <c r="G7852" i="73"/>
  <c r="H7852" i="73" s="1"/>
  <c r="I7852" i="73"/>
  <c r="C7876" i="73"/>
  <c r="E7875" i="73"/>
  <c r="A7853" i="73"/>
  <c r="B7854" i="73"/>
  <c r="F7875" i="73" l="1"/>
  <c r="D7876" i="73"/>
  <c r="G7853" i="73"/>
  <c r="H7853" i="73" s="1"/>
  <c r="I7853" i="73"/>
  <c r="C7877" i="73"/>
  <c r="E7876" i="73"/>
  <c r="A7854" i="73"/>
  <c r="B7855" i="73"/>
  <c r="F7876" i="73" l="1"/>
  <c r="D7877" i="73"/>
  <c r="G7854" i="73"/>
  <c r="H7854" i="73" s="1"/>
  <c r="I7854" i="73"/>
  <c r="C7878" i="73"/>
  <c r="E7877" i="73"/>
  <c r="A7855" i="73"/>
  <c r="B7856" i="73"/>
  <c r="F7877" i="73" l="1"/>
  <c r="D7878" i="73"/>
  <c r="G7855" i="73"/>
  <c r="H7855" i="73" s="1"/>
  <c r="I7855" i="73"/>
  <c r="C7879" i="73"/>
  <c r="E7878" i="73"/>
  <c r="A7856" i="73"/>
  <c r="B7857" i="73"/>
  <c r="F7878" i="73" l="1"/>
  <c r="D7879" i="73"/>
  <c r="C7880" i="73"/>
  <c r="E7879" i="73"/>
  <c r="G7856" i="73"/>
  <c r="H7856" i="73" s="1"/>
  <c r="I7856" i="73"/>
  <c r="A7857" i="73"/>
  <c r="B7858" i="73"/>
  <c r="F7879" i="73" l="1"/>
  <c r="D7880" i="73"/>
  <c r="A7858" i="73"/>
  <c r="B7859" i="73"/>
  <c r="G7857" i="73"/>
  <c r="H7857" i="73" s="1"/>
  <c r="I7857" i="73"/>
  <c r="C7881" i="73"/>
  <c r="E7880" i="73"/>
  <c r="F7880" i="73" l="1"/>
  <c r="D7881" i="73"/>
  <c r="C7882" i="73"/>
  <c r="E7881" i="73"/>
  <c r="A7859" i="73"/>
  <c r="B7860" i="73"/>
  <c r="G7858" i="73"/>
  <c r="H7858" i="73" s="1"/>
  <c r="I7858" i="73"/>
  <c r="F7881" i="73" l="1"/>
  <c r="D7882" i="73"/>
  <c r="G7859" i="73"/>
  <c r="H7859" i="73" s="1"/>
  <c r="I7859" i="73"/>
  <c r="C7883" i="73"/>
  <c r="E7882" i="73"/>
  <c r="A7860" i="73"/>
  <c r="B7861" i="73"/>
  <c r="F7882" i="73" l="1"/>
  <c r="D7883" i="73"/>
  <c r="C7884" i="73"/>
  <c r="E7883" i="73"/>
  <c r="G7860" i="73"/>
  <c r="H7860" i="73" s="1"/>
  <c r="I7860" i="73"/>
  <c r="A7861" i="73"/>
  <c r="B7862" i="73"/>
  <c r="F7883" i="73" l="1"/>
  <c r="D7884" i="73"/>
  <c r="A7862" i="73"/>
  <c r="B7863" i="73"/>
  <c r="G7861" i="73"/>
  <c r="H7861" i="73" s="1"/>
  <c r="I7861" i="73"/>
  <c r="C7885" i="73"/>
  <c r="E7884" i="73"/>
  <c r="F7884" i="73" l="1"/>
  <c r="D7885" i="73"/>
  <c r="C7886" i="73"/>
  <c r="E7885" i="73"/>
  <c r="A7863" i="73"/>
  <c r="B7864" i="73"/>
  <c r="G7862" i="73"/>
  <c r="H7862" i="73" s="1"/>
  <c r="I7862" i="73"/>
  <c r="F7885" i="73" l="1"/>
  <c r="D7886" i="73"/>
  <c r="G7863" i="73"/>
  <c r="H7863" i="73" s="1"/>
  <c r="I7863" i="73"/>
  <c r="C7887" i="73"/>
  <c r="E7886" i="73"/>
  <c r="A7864" i="73"/>
  <c r="B7865" i="73"/>
  <c r="F7886" i="73" l="1"/>
  <c r="D7887" i="73"/>
  <c r="C7888" i="73"/>
  <c r="E7887" i="73"/>
  <c r="G7864" i="73"/>
  <c r="H7864" i="73" s="1"/>
  <c r="I7864" i="73"/>
  <c r="A7865" i="73"/>
  <c r="B7866" i="73"/>
  <c r="F7887" i="73" l="1"/>
  <c r="D7888" i="73"/>
  <c r="G7865" i="73"/>
  <c r="H7865" i="73" s="1"/>
  <c r="I7865" i="73"/>
  <c r="C7889" i="73"/>
  <c r="E7888" i="73"/>
  <c r="A7866" i="73"/>
  <c r="B7867" i="73"/>
  <c r="F7888" i="73" l="1"/>
  <c r="D7889" i="73"/>
  <c r="G7866" i="73"/>
  <c r="H7866" i="73" s="1"/>
  <c r="I7866" i="73"/>
  <c r="C7890" i="73"/>
  <c r="E7889" i="73"/>
  <c r="A7867" i="73"/>
  <c r="B7868" i="73"/>
  <c r="F7889" i="73" l="1"/>
  <c r="D7890" i="73"/>
  <c r="G7867" i="73"/>
  <c r="H7867" i="73" s="1"/>
  <c r="I7867" i="73"/>
  <c r="C7891" i="73"/>
  <c r="E7890" i="73"/>
  <c r="A7868" i="73"/>
  <c r="B7869" i="73"/>
  <c r="F7890" i="73" l="1"/>
  <c r="D7891" i="73"/>
  <c r="G7868" i="73"/>
  <c r="H7868" i="73" s="1"/>
  <c r="I7868" i="73"/>
  <c r="C7892" i="73"/>
  <c r="E7891" i="73"/>
  <c r="A7869" i="73"/>
  <c r="B7870" i="73"/>
  <c r="F7891" i="73" l="1"/>
  <c r="D7892" i="73"/>
  <c r="C7893" i="73"/>
  <c r="E7892" i="73"/>
  <c r="G7869" i="73"/>
  <c r="H7869" i="73" s="1"/>
  <c r="I7869" i="73"/>
  <c r="A7870" i="73"/>
  <c r="B7871" i="73"/>
  <c r="F7892" i="73" l="1"/>
  <c r="D7893" i="73"/>
  <c r="G7870" i="73"/>
  <c r="H7870" i="73" s="1"/>
  <c r="I7870" i="73"/>
  <c r="C7894" i="73"/>
  <c r="E7893" i="73"/>
  <c r="A7871" i="73"/>
  <c r="B7872" i="73"/>
  <c r="F7893" i="73" l="1"/>
  <c r="D7894" i="73"/>
  <c r="G7871" i="73"/>
  <c r="H7871" i="73" s="1"/>
  <c r="I7871" i="73"/>
  <c r="C7895" i="73"/>
  <c r="E7894" i="73"/>
  <c r="A7872" i="73"/>
  <c r="B7873" i="73"/>
  <c r="F7894" i="73" l="1"/>
  <c r="D7895" i="73"/>
  <c r="C7896" i="73"/>
  <c r="E7895" i="73"/>
  <c r="G7872" i="73"/>
  <c r="H7872" i="73" s="1"/>
  <c r="I7872" i="73"/>
  <c r="A7873" i="73"/>
  <c r="B7874" i="73"/>
  <c r="F7895" i="73" l="1"/>
  <c r="D7896" i="73"/>
  <c r="G7873" i="73"/>
  <c r="H7873" i="73" s="1"/>
  <c r="I7873" i="73"/>
  <c r="C7897" i="73"/>
  <c r="E7896" i="73"/>
  <c r="A7874" i="73"/>
  <c r="B7875" i="73"/>
  <c r="F7896" i="73" l="1"/>
  <c r="D7897" i="73"/>
  <c r="C7898" i="73"/>
  <c r="E7897" i="73"/>
  <c r="G7874" i="73"/>
  <c r="H7874" i="73" s="1"/>
  <c r="I7874" i="73"/>
  <c r="A7875" i="73"/>
  <c r="B7876" i="73"/>
  <c r="F7897" i="73" l="1"/>
  <c r="D7898" i="73"/>
  <c r="G7875" i="73"/>
  <c r="H7875" i="73" s="1"/>
  <c r="I7875" i="73"/>
  <c r="C7899" i="73"/>
  <c r="E7898" i="73"/>
  <c r="A7876" i="73"/>
  <c r="B7877" i="73"/>
  <c r="F7898" i="73" l="1"/>
  <c r="D7899" i="73"/>
  <c r="G7876" i="73"/>
  <c r="H7876" i="73" s="1"/>
  <c r="I7876" i="73"/>
  <c r="C7900" i="73"/>
  <c r="E7899" i="73"/>
  <c r="A7877" i="73"/>
  <c r="B7878" i="73"/>
  <c r="F7899" i="73" l="1"/>
  <c r="D7900" i="73"/>
  <c r="C7901" i="73"/>
  <c r="E7900" i="73"/>
  <c r="G7877" i="73"/>
  <c r="H7877" i="73" s="1"/>
  <c r="I7877" i="73"/>
  <c r="A7878" i="73"/>
  <c r="B7879" i="73"/>
  <c r="F7900" i="73" l="1"/>
  <c r="D7901" i="73"/>
  <c r="G7878" i="73"/>
  <c r="H7878" i="73" s="1"/>
  <c r="I7878" i="73"/>
  <c r="C7902" i="73"/>
  <c r="E7901" i="73"/>
  <c r="A7879" i="73"/>
  <c r="B7880" i="73"/>
  <c r="F7901" i="73" l="1"/>
  <c r="D7902" i="73"/>
  <c r="G7879" i="73"/>
  <c r="H7879" i="73" s="1"/>
  <c r="I7879" i="73"/>
  <c r="C7903" i="73"/>
  <c r="E7902" i="73"/>
  <c r="A7880" i="73"/>
  <c r="B7881" i="73"/>
  <c r="F7902" i="73" l="1"/>
  <c r="D7903" i="73"/>
  <c r="C7904" i="73"/>
  <c r="E7903" i="73"/>
  <c r="G7880" i="73"/>
  <c r="H7880" i="73" s="1"/>
  <c r="I7880" i="73"/>
  <c r="A7881" i="73"/>
  <c r="B7882" i="73"/>
  <c r="F7903" i="73" l="1"/>
  <c r="D7904" i="73"/>
  <c r="A7882" i="73"/>
  <c r="B7883" i="73"/>
  <c r="G7881" i="73"/>
  <c r="H7881" i="73" s="1"/>
  <c r="I7881" i="73"/>
  <c r="C7905" i="73"/>
  <c r="E7904" i="73"/>
  <c r="F7904" i="73" l="1"/>
  <c r="D7905" i="73"/>
  <c r="C7906" i="73"/>
  <c r="E7905" i="73"/>
  <c r="A7883" i="73"/>
  <c r="B7884" i="73"/>
  <c r="G7882" i="73"/>
  <c r="H7882" i="73" s="1"/>
  <c r="I7882" i="73"/>
  <c r="F7905" i="73" l="1"/>
  <c r="D7906" i="73"/>
  <c r="G7883" i="73"/>
  <c r="H7883" i="73" s="1"/>
  <c r="I7883" i="73"/>
  <c r="C7907" i="73"/>
  <c r="E7906" i="73"/>
  <c r="A7884" i="73"/>
  <c r="B7885" i="73"/>
  <c r="F7906" i="73" l="1"/>
  <c r="D7907" i="73"/>
  <c r="G7884" i="73"/>
  <c r="H7884" i="73" s="1"/>
  <c r="I7884" i="73"/>
  <c r="C7908" i="73"/>
  <c r="E7907" i="73"/>
  <c r="A7885" i="73"/>
  <c r="B7886" i="73"/>
  <c r="F7907" i="73" l="1"/>
  <c r="D7908" i="73"/>
  <c r="C7909" i="73"/>
  <c r="E7908" i="73"/>
  <c r="G7885" i="73"/>
  <c r="H7885" i="73" s="1"/>
  <c r="I7885" i="73"/>
  <c r="A7886" i="73"/>
  <c r="B7887" i="73"/>
  <c r="F7908" i="73" l="1"/>
  <c r="D7909" i="73"/>
  <c r="G7886" i="73"/>
  <c r="H7886" i="73" s="1"/>
  <c r="I7886" i="73"/>
  <c r="C7910" i="73"/>
  <c r="E7909" i="73"/>
  <c r="A7887" i="73"/>
  <c r="B7888" i="73"/>
  <c r="F7909" i="73" l="1"/>
  <c r="D7910" i="73"/>
  <c r="G7887" i="73"/>
  <c r="H7887" i="73" s="1"/>
  <c r="I7887" i="73"/>
  <c r="C7911" i="73"/>
  <c r="E7910" i="73"/>
  <c r="A7888" i="73"/>
  <c r="B7889" i="73"/>
  <c r="F7910" i="73" l="1"/>
  <c r="D7911" i="73"/>
  <c r="C7912" i="73"/>
  <c r="E7911" i="73"/>
  <c r="G7888" i="73"/>
  <c r="H7888" i="73" s="1"/>
  <c r="I7888" i="73"/>
  <c r="A7889" i="73"/>
  <c r="B7890" i="73"/>
  <c r="F7911" i="73" l="1"/>
  <c r="D7912" i="73"/>
  <c r="A7890" i="73"/>
  <c r="B7891" i="73"/>
  <c r="G7889" i="73"/>
  <c r="H7889" i="73" s="1"/>
  <c r="I7889" i="73"/>
  <c r="C7913" i="73"/>
  <c r="E7912" i="73"/>
  <c r="F7912" i="73" l="1"/>
  <c r="D7913" i="73"/>
  <c r="C7914" i="73"/>
  <c r="E7913" i="73"/>
  <c r="A7891" i="73"/>
  <c r="B7892" i="73"/>
  <c r="G7890" i="73"/>
  <c r="H7890" i="73" s="1"/>
  <c r="I7890" i="73"/>
  <c r="F7913" i="73" l="1"/>
  <c r="D7914" i="73"/>
  <c r="G7891" i="73"/>
  <c r="H7891" i="73" s="1"/>
  <c r="I7891" i="73"/>
  <c r="C7915" i="73"/>
  <c r="E7914" i="73"/>
  <c r="A7892" i="73"/>
  <c r="B7893" i="73"/>
  <c r="F7914" i="73" l="1"/>
  <c r="D7915" i="73"/>
  <c r="G7892" i="73"/>
  <c r="H7892" i="73" s="1"/>
  <c r="I7892" i="73"/>
  <c r="C7916" i="73"/>
  <c r="E7915" i="73"/>
  <c r="A7893" i="73"/>
  <c r="B7894" i="73"/>
  <c r="F7915" i="73" l="1"/>
  <c r="D7916" i="73"/>
  <c r="G7893" i="73"/>
  <c r="H7893" i="73" s="1"/>
  <c r="I7893" i="73"/>
  <c r="C7917" i="73"/>
  <c r="E7916" i="73"/>
  <c r="A7894" i="73"/>
  <c r="B7895" i="73"/>
  <c r="F7916" i="73" l="1"/>
  <c r="D7917" i="73"/>
  <c r="C7918" i="73"/>
  <c r="E7917" i="73"/>
  <c r="G7894" i="73"/>
  <c r="H7894" i="73" s="1"/>
  <c r="I7894" i="73"/>
  <c r="A7895" i="73"/>
  <c r="B7896" i="73"/>
  <c r="F7917" i="73" l="1"/>
  <c r="D7918" i="73"/>
  <c r="A7896" i="73"/>
  <c r="B7897" i="73"/>
  <c r="G7895" i="73"/>
  <c r="H7895" i="73" s="1"/>
  <c r="I7895" i="73"/>
  <c r="C7919" i="73"/>
  <c r="E7918" i="73"/>
  <c r="F7918" i="73" l="1"/>
  <c r="D7919" i="73"/>
  <c r="C7920" i="73"/>
  <c r="E7919" i="73"/>
  <c r="A7897" i="73"/>
  <c r="B7898" i="73"/>
  <c r="G7896" i="73"/>
  <c r="H7896" i="73" s="1"/>
  <c r="I7896" i="73"/>
  <c r="F7919" i="73" l="1"/>
  <c r="D7920" i="73"/>
  <c r="G7897" i="73"/>
  <c r="H7897" i="73" s="1"/>
  <c r="I7897" i="73"/>
  <c r="C7921" i="73"/>
  <c r="E7920" i="73"/>
  <c r="A7898" i="73"/>
  <c r="B7899" i="73"/>
  <c r="F7920" i="73" l="1"/>
  <c r="D7921" i="73"/>
  <c r="G7898" i="73"/>
  <c r="H7898" i="73" s="1"/>
  <c r="I7898" i="73"/>
  <c r="C7922" i="73"/>
  <c r="E7921" i="73"/>
  <c r="A7899" i="73"/>
  <c r="B7900" i="73"/>
  <c r="F7921" i="73" l="1"/>
  <c r="D7922" i="73"/>
  <c r="G7899" i="73"/>
  <c r="H7899" i="73" s="1"/>
  <c r="I7899" i="73"/>
  <c r="C7923" i="73"/>
  <c r="E7922" i="73"/>
  <c r="A7900" i="73"/>
  <c r="B7901" i="73"/>
  <c r="F7922" i="73" l="1"/>
  <c r="D7923" i="73"/>
  <c r="C7924" i="73"/>
  <c r="E7923" i="73"/>
  <c r="G7900" i="73"/>
  <c r="H7900" i="73" s="1"/>
  <c r="I7900" i="73"/>
  <c r="A7901" i="73"/>
  <c r="B7902" i="73"/>
  <c r="F7923" i="73" l="1"/>
  <c r="D7924" i="73"/>
  <c r="A7902" i="73"/>
  <c r="B7903" i="73"/>
  <c r="G7901" i="73"/>
  <c r="H7901" i="73" s="1"/>
  <c r="I7901" i="73"/>
  <c r="C7925" i="73"/>
  <c r="E7924" i="73"/>
  <c r="F7924" i="73" l="1"/>
  <c r="D7925" i="73"/>
  <c r="C7926" i="73"/>
  <c r="E7925" i="73"/>
  <c r="A7903" i="73"/>
  <c r="B7904" i="73"/>
  <c r="G7902" i="73"/>
  <c r="H7902" i="73" s="1"/>
  <c r="I7902" i="73"/>
  <c r="F7925" i="73" l="1"/>
  <c r="D7926" i="73"/>
  <c r="G7903" i="73"/>
  <c r="H7903" i="73" s="1"/>
  <c r="I7903" i="73"/>
  <c r="C7927" i="73"/>
  <c r="E7926" i="73"/>
  <c r="A7904" i="73"/>
  <c r="B7905" i="73"/>
  <c r="F7926" i="73" l="1"/>
  <c r="D7927" i="73"/>
  <c r="G7904" i="73"/>
  <c r="H7904" i="73" s="1"/>
  <c r="I7904" i="73"/>
  <c r="C7928" i="73"/>
  <c r="E7927" i="73"/>
  <c r="A7905" i="73"/>
  <c r="B7906" i="73"/>
  <c r="F7927" i="73" l="1"/>
  <c r="D7928" i="73"/>
  <c r="G7905" i="73"/>
  <c r="H7905" i="73" s="1"/>
  <c r="I7905" i="73"/>
  <c r="C7929" i="73"/>
  <c r="E7928" i="73"/>
  <c r="A7906" i="73"/>
  <c r="B7907" i="73"/>
  <c r="F7928" i="73" l="1"/>
  <c r="D7929" i="73"/>
  <c r="C7930" i="73"/>
  <c r="E7929" i="73"/>
  <c r="A7907" i="73"/>
  <c r="B7908" i="73"/>
  <c r="G7906" i="73"/>
  <c r="H7906" i="73" s="1"/>
  <c r="I7906" i="73"/>
  <c r="F7929" i="73" l="1"/>
  <c r="D7930" i="73"/>
  <c r="G7907" i="73"/>
  <c r="H7907" i="73" s="1"/>
  <c r="I7907" i="73"/>
  <c r="C7931" i="73"/>
  <c r="E7930" i="73"/>
  <c r="A7908" i="73"/>
  <c r="B7909" i="73"/>
  <c r="F7930" i="73" l="1"/>
  <c r="D7931" i="73"/>
  <c r="G7908" i="73"/>
  <c r="H7908" i="73" s="1"/>
  <c r="I7908" i="73"/>
  <c r="C7932" i="73"/>
  <c r="E7931" i="73"/>
  <c r="A7909" i="73"/>
  <c r="B7910" i="73"/>
  <c r="F7931" i="73" l="1"/>
  <c r="D7932" i="73"/>
  <c r="C7933" i="73"/>
  <c r="E7932" i="73"/>
  <c r="G7909" i="73"/>
  <c r="H7909" i="73" s="1"/>
  <c r="I7909" i="73"/>
  <c r="A7910" i="73"/>
  <c r="B7911" i="73"/>
  <c r="F7932" i="73" l="1"/>
  <c r="D7933" i="73"/>
  <c r="A7911" i="73"/>
  <c r="B7912" i="73"/>
  <c r="G7910" i="73"/>
  <c r="H7910" i="73" s="1"/>
  <c r="I7910" i="73"/>
  <c r="C7934" i="73"/>
  <c r="E7933" i="73"/>
  <c r="F7933" i="73" l="1"/>
  <c r="D7934" i="73"/>
  <c r="C7935" i="73"/>
  <c r="E7934" i="73"/>
  <c r="A7912" i="73"/>
  <c r="B7913" i="73"/>
  <c r="G7911" i="73"/>
  <c r="H7911" i="73" s="1"/>
  <c r="I7911" i="73"/>
  <c r="F7934" i="73" l="1"/>
  <c r="D7935" i="73"/>
  <c r="G7912" i="73"/>
  <c r="H7912" i="73" s="1"/>
  <c r="I7912" i="73"/>
  <c r="C7936" i="73"/>
  <c r="E7935" i="73"/>
  <c r="A7913" i="73"/>
  <c r="B7914" i="73"/>
  <c r="F7935" i="73" l="1"/>
  <c r="D7936" i="73"/>
  <c r="G7913" i="73"/>
  <c r="H7913" i="73" s="1"/>
  <c r="I7913" i="73"/>
  <c r="C7937" i="73"/>
  <c r="E7936" i="73"/>
  <c r="A7914" i="73"/>
  <c r="B7915" i="73"/>
  <c r="F7936" i="73" l="1"/>
  <c r="D7937" i="73"/>
  <c r="G7914" i="73"/>
  <c r="H7914" i="73" s="1"/>
  <c r="I7914" i="73"/>
  <c r="C7938" i="73"/>
  <c r="E7937" i="73"/>
  <c r="A7915" i="73"/>
  <c r="B7916" i="73"/>
  <c r="F7937" i="73" l="1"/>
  <c r="D7938" i="73"/>
  <c r="C7939" i="73"/>
  <c r="E7938" i="73"/>
  <c r="G7915" i="73"/>
  <c r="H7915" i="73" s="1"/>
  <c r="I7915" i="73"/>
  <c r="A7916" i="73"/>
  <c r="B7917" i="73"/>
  <c r="F7938" i="73" l="1"/>
  <c r="D7939" i="73"/>
  <c r="G7916" i="73"/>
  <c r="H7916" i="73" s="1"/>
  <c r="I7916" i="73"/>
  <c r="C7940" i="73"/>
  <c r="E7939" i="73"/>
  <c r="A7917" i="73"/>
  <c r="B7918" i="73"/>
  <c r="F7939" i="73" l="1"/>
  <c r="D7940" i="73"/>
  <c r="G7917" i="73"/>
  <c r="H7917" i="73" s="1"/>
  <c r="I7917" i="73"/>
  <c r="C7941" i="73"/>
  <c r="E7940" i="73"/>
  <c r="A7918" i="73"/>
  <c r="B7919" i="73"/>
  <c r="F7940" i="73" l="1"/>
  <c r="D7941" i="73"/>
  <c r="G7918" i="73"/>
  <c r="H7918" i="73" s="1"/>
  <c r="I7918" i="73"/>
  <c r="C7942" i="73"/>
  <c r="E7941" i="73"/>
  <c r="A7919" i="73"/>
  <c r="B7920" i="73"/>
  <c r="F7941" i="73" l="1"/>
  <c r="D7942" i="73"/>
  <c r="C7943" i="73"/>
  <c r="E7942" i="73"/>
  <c r="G7919" i="73"/>
  <c r="H7919" i="73" s="1"/>
  <c r="I7919" i="73"/>
  <c r="A7920" i="73"/>
  <c r="B7921" i="73"/>
  <c r="F7942" i="73" l="1"/>
  <c r="D7943" i="73"/>
  <c r="G7920" i="73"/>
  <c r="H7920" i="73" s="1"/>
  <c r="I7920" i="73"/>
  <c r="C7944" i="73"/>
  <c r="E7943" i="73"/>
  <c r="A7921" i="73"/>
  <c r="B7922" i="73"/>
  <c r="F7943" i="73" l="1"/>
  <c r="D7944" i="73"/>
  <c r="G7921" i="73"/>
  <c r="H7921" i="73" s="1"/>
  <c r="I7921" i="73"/>
  <c r="C7945" i="73"/>
  <c r="E7944" i="73"/>
  <c r="A7922" i="73"/>
  <c r="B7923" i="73"/>
  <c r="F7944" i="73" l="1"/>
  <c r="D7945" i="73"/>
  <c r="G7922" i="73"/>
  <c r="H7922" i="73" s="1"/>
  <c r="I7922" i="73"/>
  <c r="C7946" i="73"/>
  <c r="E7945" i="73"/>
  <c r="A7923" i="73"/>
  <c r="B7924" i="73"/>
  <c r="F7945" i="73" l="1"/>
  <c r="D7946" i="73"/>
  <c r="G7923" i="73"/>
  <c r="H7923" i="73" s="1"/>
  <c r="I7923" i="73"/>
  <c r="C7947" i="73"/>
  <c r="E7946" i="73"/>
  <c r="A7924" i="73"/>
  <c r="B7925" i="73"/>
  <c r="F7946" i="73" l="1"/>
  <c r="D7947" i="73"/>
  <c r="G7924" i="73"/>
  <c r="H7924" i="73" s="1"/>
  <c r="I7924" i="73"/>
  <c r="C7948" i="73"/>
  <c r="E7947" i="73"/>
  <c r="A7925" i="73"/>
  <c r="B7926" i="73"/>
  <c r="F7947" i="73" l="1"/>
  <c r="D7948" i="73"/>
  <c r="C7949" i="73"/>
  <c r="E7948" i="73"/>
  <c r="G7925" i="73"/>
  <c r="H7925" i="73" s="1"/>
  <c r="I7925" i="73"/>
  <c r="A7926" i="73"/>
  <c r="B7927" i="73"/>
  <c r="F7948" i="73" l="1"/>
  <c r="D7949" i="73"/>
  <c r="G7926" i="73"/>
  <c r="H7926" i="73" s="1"/>
  <c r="I7926" i="73"/>
  <c r="C7950" i="73"/>
  <c r="E7949" i="73"/>
  <c r="A7927" i="73"/>
  <c r="B7928" i="73"/>
  <c r="F7949" i="73" l="1"/>
  <c r="D7950" i="73"/>
  <c r="G7927" i="73"/>
  <c r="H7927" i="73" s="1"/>
  <c r="I7927" i="73"/>
  <c r="C7951" i="73"/>
  <c r="E7950" i="73"/>
  <c r="A7928" i="73"/>
  <c r="B7929" i="73"/>
  <c r="F7950" i="73" l="1"/>
  <c r="D7951" i="73"/>
  <c r="G7928" i="73"/>
  <c r="H7928" i="73" s="1"/>
  <c r="I7928" i="73"/>
  <c r="C7952" i="73"/>
  <c r="E7951" i="73"/>
  <c r="A7929" i="73"/>
  <c r="B7930" i="73"/>
  <c r="F7951" i="73" l="1"/>
  <c r="D7952" i="73"/>
  <c r="C7953" i="73"/>
  <c r="E7952" i="73"/>
  <c r="G7929" i="73"/>
  <c r="H7929" i="73" s="1"/>
  <c r="I7929" i="73"/>
  <c r="A7930" i="73"/>
  <c r="B7931" i="73"/>
  <c r="F7952" i="73" l="1"/>
  <c r="D7953" i="73"/>
  <c r="G7930" i="73"/>
  <c r="H7930" i="73" s="1"/>
  <c r="I7930" i="73"/>
  <c r="C7954" i="73"/>
  <c r="E7953" i="73"/>
  <c r="A7931" i="73"/>
  <c r="B7932" i="73"/>
  <c r="F7953" i="73" l="1"/>
  <c r="D7954" i="73"/>
  <c r="G7931" i="73"/>
  <c r="H7931" i="73" s="1"/>
  <c r="I7931" i="73"/>
  <c r="C7955" i="73"/>
  <c r="E7954" i="73"/>
  <c r="A7932" i="73"/>
  <c r="B7933" i="73"/>
  <c r="F7954" i="73" l="1"/>
  <c r="D7955" i="73"/>
  <c r="C7956" i="73"/>
  <c r="E7955" i="73"/>
  <c r="A7933" i="73"/>
  <c r="B7934" i="73"/>
  <c r="G7932" i="73"/>
  <c r="H7932" i="73" s="1"/>
  <c r="I7932" i="73"/>
  <c r="F7955" i="73" l="1"/>
  <c r="D7956" i="73"/>
  <c r="G7933" i="73"/>
  <c r="H7933" i="73" s="1"/>
  <c r="I7933" i="73"/>
  <c r="C7957" i="73"/>
  <c r="E7956" i="73"/>
  <c r="A7934" i="73"/>
  <c r="B7935" i="73"/>
  <c r="F7956" i="73" l="1"/>
  <c r="D7957" i="73"/>
  <c r="C7958" i="73"/>
  <c r="E7957" i="73"/>
  <c r="A7935" i="73"/>
  <c r="B7936" i="73"/>
  <c r="G7934" i="73"/>
  <c r="H7934" i="73" s="1"/>
  <c r="I7934" i="73"/>
  <c r="F7957" i="73" l="1"/>
  <c r="D7958" i="73"/>
  <c r="G7935" i="73"/>
  <c r="H7935" i="73" s="1"/>
  <c r="I7935" i="73"/>
  <c r="C7959" i="73"/>
  <c r="E7958" i="73"/>
  <c r="A7936" i="73"/>
  <c r="B7937" i="73"/>
  <c r="F7958" i="73" l="1"/>
  <c r="D7959" i="73"/>
  <c r="G7936" i="73"/>
  <c r="H7936" i="73" s="1"/>
  <c r="I7936" i="73"/>
  <c r="C7960" i="73"/>
  <c r="E7959" i="73"/>
  <c r="A7937" i="73"/>
  <c r="B7938" i="73"/>
  <c r="F7959" i="73" l="1"/>
  <c r="D7960" i="73"/>
  <c r="G7937" i="73"/>
  <c r="H7937" i="73" s="1"/>
  <c r="I7937" i="73"/>
  <c r="C7961" i="73"/>
  <c r="E7960" i="73"/>
  <c r="A7938" i="73"/>
  <c r="B7939" i="73"/>
  <c r="F7960" i="73" l="1"/>
  <c r="D7961" i="73"/>
  <c r="G7938" i="73"/>
  <c r="H7938" i="73" s="1"/>
  <c r="I7938" i="73"/>
  <c r="C7962" i="73"/>
  <c r="E7961" i="73"/>
  <c r="A7939" i="73"/>
  <c r="B7940" i="73"/>
  <c r="F7961" i="73" l="1"/>
  <c r="D7962" i="73"/>
  <c r="C7963" i="73"/>
  <c r="E7962" i="73"/>
  <c r="G7939" i="73"/>
  <c r="H7939" i="73" s="1"/>
  <c r="I7939" i="73"/>
  <c r="A7940" i="73"/>
  <c r="B7941" i="73"/>
  <c r="F7962" i="73" l="1"/>
  <c r="D7963" i="73"/>
  <c r="A7941" i="73"/>
  <c r="B7942" i="73"/>
  <c r="G7940" i="73"/>
  <c r="H7940" i="73" s="1"/>
  <c r="I7940" i="73"/>
  <c r="C7964" i="73"/>
  <c r="E7963" i="73"/>
  <c r="F7963" i="73" l="1"/>
  <c r="D7964" i="73"/>
  <c r="C7965" i="73"/>
  <c r="E7964" i="73"/>
  <c r="A7942" i="73"/>
  <c r="B7943" i="73"/>
  <c r="G7941" i="73"/>
  <c r="H7941" i="73" s="1"/>
  <c r="I7941" i="73"/>
  <c r="F7964" i="73" l="1"/>
  <c r="D7965" i="73"/>
  <c r="G7942" i="73"/>
  <c r="H7942" i="73" s="1"/>
  <c r="I7942" i="73"/>
  <c r="C7966" i="73"/>
  <c r="E7965" i="73"/>
  <c r="A7943" i="73"/>
  <c r="B7944" i="73"/>
  <c r="F7965" i="73" l="1"/>
  <c r="D7966" i="73"/>
  <c r="C7967" i="73"/>
  <c r="E7966" i="73"/>
  <c r="G7943" i="73"/>
  <c r="H7943" i="73" s="1"/>
  <c r="I7943" i="73"/>
  <c r="A7944" i="73"/>
  <c r="B7945" i="73"/>
  <c r="F7966" i="73" l="1"/>
  <c r="D7967" i="73"/>
  <c r="A7945" i="73"/>
  <c r="B7946" i="73"/>
  <c r="G7944" i="73"/>
  <c r="H7944" i="73" s="1"/>
  <c r="I7944" i="73"/>
  <c r="C7968" i="73"/>
  <c r="E7967" i="73"/>
  <c r="F7967" i="73" l="1"/>
  <c r="D7968" i="73"/>
  <c r="A7946" i="73"/>
  <c r="B7947" i="73"/>
  <c r="C7969" i="73"/>
  <c r="E7968" i="73"/>
  <c r="G7945" i="73"/>
  <c r="H7945" i="73" s="1"/>
  <c r="I7945" i="73"/>
  <c r="F7968" i="73" l="1"/>
  <c r="D7969" i="73"/>
  <c r="C7970" i="73"/>
  <c r="E7969" i="73"/>
  <c r="A7947" i="73"/>
  <c r="B7948" i="73"/>
  <c r="G7946" i="73"/>
  <c r="H7946" i="73" s="1"/>
  <c r="I7946" i="73"/>
  <c r="F7969" i="73" l="1"/>
  <c r="D7970" i="73"/>
  <c r="G7947" i="73"/>
  <c r="H7947" i="73" s="1"/>
  <c r="I7947" i="73"/>
  <c r="C7971" i="73"/>
  <c r="E7970" i="73"/>
  <c r="A7948" i="73"/>
  <c r="B7949" i="73"/>
  <c r="F7970" i="73" l="1"/>
  <c r="D7971" i="73"/>
  <c r="G7948" i="73"/>
  <c r="H7948" i="73" s="1"/>
  <c r="I7948" i="73"/>
  <c r="C7972" i="73"/>
  <c r="E7971" i="73"/>
  <c r="A7949" i="73"/>
  <c r="B7950" i="73"/>
  <c r="F7971" i="73" l="1"/>
  <c r="D7972" i="73"/>
  <c r="G7949" i="73"/>
  <c r="H7949" i="73" s="1"/>
  <c r="I7949" i="73"/>
  <c r="C7973" i="73"/>
  <c r="E7972" i="73"/>
  <c r="A7950" i="73"/>
  <c r="B7951" i="73"/>
  <c r="F7972" i="73" l="1"/>
  <c r="D7973" i="73"/>
  <c r="G7950" i="73"/>
  <c r="H7950" i="73" s="1"/>
  <c r="I7950" i="73"/>
  <c r="C7974" i="73"/>
  <c r="E7973" i="73"/>
  <c r="A7951" i="73"/>
  <c r="B7952" i="73"/>
  <c r="F7973" i="73" l="1"/>
  <c r="D7974" i="73"/>
  <c r="C7975" i="73"/>
  <c r="E7974" i="73"/>
  <c r="G7951" i="73"/>
  <c r="H7951" i="73" s="1"/>
  <c r="I7951" i="73"/>
  <c r="A7952" i="73"/>
  <c r="B7953" i="73"/>
  <c r="F7974" i="73" l="1"/>
  <c r="D7975" i="73"/>
  <c r="G7952" i="73"/>
  <c r="H7952" i="73" s="1"/>
  <c r="I7952" i="73"/>
  <c r="C7976" i="73"/>
  <c r="E7975" i="73"/>
  <c r="A7953" i="73"/>
  <c r="B7954" i="73"/>
  <c r="F7975" i="73" l="1"/>
  <c r="D7976" i="73"/>
  <c r="A7954" i="73"/>
  <c r="B7955" i="73"/>
  <c r="C7977" i="73"/>
  <c r="E7976" i="73"/>
  <c r="G7953" i="73"/>
  <c r="H7953" i="73" s="1"/>
  <c r="I7953" i="73"/>
  <c r="F7976" i="73" l="1"/>
  <c r="D7977" i="73"/>
  <c r="C7978" i="73"/>
  <c r="E7977" i="73"/>
  <c r="A7955" i="73"/>
  <c r="B7956" i="73"/>
  <c r="G7954" i="73"/>
  <c r="H7954" i="73" s="1"/>
  <c r="I7954" i="73"/>
  <c r="F7977" i="73" l="1"/>
  <c r="D7978" i="73"/>
  <c r="G7955" i="73"/>
  <c r="H7955" i="73" s="1"/>
  <c r="I7955" i="73"/>
  <c r="C7979" i="73"/>
  <c r="E7978" i="73"/>
  <c r="A7956" i="73"/>
  <c r="B7957" i="73"/>
  <c r="F7978" i="73" l="1"/>
  <c r="D7979" i="73"/>
  <c r="G7956" i="73"/>
  <c r="H7956" i="73" s="1"/>
  <c r="I7956" i="73"/>
  <c r="C7980" i="73"/>
  <c r="E7979" i="73"/>
  <c r="A7957" i="73"/>
  <c r="B7958" i="73"/>
  <c r="F7979" i="73" l="1"/>
  <c r="D7980" i="73"/>
  <c r="G7957" i="73"/>
  <c r="H7957" i="73" s="1"/>
  <c r="I7957" i="73"/>
  <c r="C7981" i="73"/>
  <c r="E7980" i="73"/>
  <c r="A7958" i="73"/>
  <c r="B7959" i="73"/>
  <c r="F7980" i="73" l="1"/>
  <c r="D7981" i="73"/>
  <c r="C7982" i="73"/>
  <c r="E7981" i="73"/>
  <c r="A7959" i="73"/>
  <c r="B7960" i="73"/>
  <c r="G7958" i="73"/>
  <c r="H7958" i="73" s="1"/>
  <c r="I7958" i="73"/>
  <c r="F7981" i="73" l="1"/>
  <c r="D7982" i="73"/>
  <c r="G7959" i="73"/>
  <c r="H7959" i="73" s="1"/>
  <c r="I7959" i="73"/>
  <c r="C7983" i="73"/>
  <c r="E7982" i="73"/>
  <c r="A7960" i="73"/>
  <c r="B7961" i="73"/>
  <c r="F7982" i="73" l="1"/>
  <c r="D7983" i="73"/>
  <c r="G7960" i="73"/>
  <c r="H7960" i="73" s="1"/>
  <c r="I7960" i="73"/>
  <c r="C7984" i="73"/>
  <c r="E7983" i="73"/>
  <c r="A7961" i="73"/>
  <c r="B7962" i="73"/>
  <c r="F7983" i="73" l="1"/>
  <c r="D7984" i="73"/>
  <c r="G7961" i="73"/>
  <c r="H7961" i="73" s="1"/>
  <c r="I7961" i="73"/>
  <c r="C7985" i="73"/>
  <c r="E7984" i="73"/>
  <c r="A7962" i="73"/>
  <c r="B7963" i="73"/>
  <c r="F7984" i="73" l="1"/>
  <c r="D7985" i="73"/>
  <c r="G7962" i="73"/>
  <c r="H7962" i="73" s="1"/>
  <c r="I7962" i="73"/>
  <c r="C7986" i="73"/>
  <c r="E7985" i="73"/>
  <c r="A7963" i="73"/>
  <c r="B7964" i="73"/>
  <c r="F7985" i="73" l="1"/>
  <c r="D7986" i="73"/>
  <c r="C7987" i="73"/>
  <c r="E7986" i="73"/>
  <c r="A7964" i="73"/>
  <c r="B7965" i="73"/>
  <c r="G7963" i="73"/>
  <c r="H7963" i="73" s="1"/>
  <c r="I7963" i="73"/>
  <c r="F7986" i="73" l="1"/>
  <c r="D7987" i="73"/>
  <c r="G7964" i="73"/>
  <c r="H7964" i="73" s="1"/>
  <c r="I7964" i="73"/>
  <c r="C7988" i="73"/>
  <c r="E7987" i="73"/>
  <c r="A7965" i="73"/>
  <c r="B7966" i="73"/>
  <c r="F7987" i="73" l="1"/>
  <c r="D7988" i="73"/>
  <c r="G7965" i="73"/>
  <c r="H7965" i="73" s="1"/>
  <c r="I7965" i="73"/>
  <c r="C7989" i="73"/>
  <c r="E7988" i="73"/>
  <c r="A7966" i="73"/>
  <c r="B7967" i="73"/>
  <c r="F7988" i="73" l="1"/>
  <c r="D7989" i="73"/>
  <c r="G7966" i="73"/>
  <c r="H7966" i="73" s="1"/>
  <c r="I7966" i="73"/>
  <c r="C7990" i="73"/>
  <c r="E7989" i="73"/>
  <c r="A7967" i="73"/>
  <c r="B7968" i="73"/>
  <c r="F7989" i="73" l="1"/>
  <c r="D7990" i="73"/>
  <c r="G7967" i="73"/>
  <c r="H7967" i="73" s="1"/>
  <c r="I7967" i="73"/>
  <c r="C7991" i="73"/>
  <c r="E7990" i="73"/>
  <c r="A7968" i="73"/>
  <c r="B7969" i="73"/>
  <c r="F7990" i="73" l="1"/>
  <c r="D7991" i="73"/>
  <c r="G7968" i="73"/>
  <c r="H7968" i="73" s="1"/>
  <c r="I7968" i="73"/>
  <c r="C7992" i="73"/>
  <c r="E7991" i="73"/>
  <c r="A7969" i="73"/>
  <c r="B7970" i="73"/>
  <c r="F7991" i="73" l="1"/>
  <c r="D7992" i="73"/>
  <c r="C7993" i="73"/>
  <c r="E7992" i="73"/>
  <c r="G7969" i="73"/>
  <c r="H7969" i="73" s="1"/>
  <c r="I7969" i="73"/>
  <c r="A7970" i="73"/>
  <c r="B7971" i="73"/>
  <c r="F7992" i="73" l="1"/>
  <c r="D7993" i="73"/>
  <c r="A7971" i="73"/>
  <c r="B7972" i="73"/>
  <c r="G7970" i="73"/>
  <c r="H7970" i="73" s="1"/>
  <c r="I7970" i="73"/>
  <c r="C7994" i="73"/>
  <c r="E7993" i="73"/>
  <c r="F7993" i="73" l="1"/>
  <c r="D7994" i="73"/>
  <c r="C7995" i="73"/>
  <c r="E7994" i="73"/>
  <c r="A7972" i="73"/>
  <c r="B7973" i="73"/>
  <c r="G7971" i="73"/>
  <c r="H7971" i="73" s="1"/>
  <c r="I7971" i="73"/>
  <c r="F7994" i="73" l="1"/>
  <c r="D7995" i="73"/>
  <c r="G7972" i="73"/>
  <c r="H7972" i="73" s="1"/>
  <c r="I7972" i="73"/>
  <c r="C7996" i="73"/>
  <c r="E7995" i="73"/>
  <c r="A7973" i="73"/>
  <c r="B7974" i="73"/>
  <c r="F7995" i="73" l="1"/>
  <c r="D7996" i="73"/>
  <c r="G7973" i="73"/>
  <c r="H7973" i="73" s="1"/>
  <c r="I7973" i="73"/>
  <c r="C7997" i="73"/>
  <c r="E7996" i="73"/>
  <c r="A7974" i="73"/>
  <c r="B7975" i="73"/>
  <c r="F7996" i="73" l="1"/>
  <c r="D7997" i="73"/>
  <c r="G7974" i="73"/>
  <c r="H7974" i="73" s="1"/>
  <c r="I7974" i="73"/>
  <c r="C7998" i="73"/>
  <c r="E7997" i="73"/>
  <c r="A7975" i="73"/>
  <c r="B7976" i="73"/>
  <c r="F7997" i="73" l="1"/>
  <c r="D7998" i="73"/>
  <c r="C7999" i="73"/>
  <c r="E7998" i="73"/>
  <c r="A7976" i="73"/>
  <c r="B7977" i="73"/>
  <c r="G7975" i="73"/>
  <c r="H7975" i="73" s="1"/>
  <c r="I7975" i="73"/>
  <c r="F7998" i="73" l="1"/>
  <c r="D7999" i="73"/>
  <c r="G7976" i="73"/>
  <c r="H7976" i="73" s="1"/>
  <c r="I7976" i="73"/>
  <c r="C8000" i="73"/>
  <c r="E7999" i="73"/>
  <c r="A7977" i="73"/>
  <c r="B7978" i="73"/>
  <c r="F7999" i="73" l="1"/>
  <c r="D8000" i="73"/>
  <c r="G7977" i="73"/>
  <c r="H7977" i="73" s="1"/>
  <c r="I7977" i="73"/>
  <c r="C8001" i="73"/>
  <c r="E8000" i="73"/>
  <c r="A7978" i="73"/>
  <c r="B7979" i="73"/>
  <c r="F8000" i="73" l="1"/>
  <c r="D8001" i="73"/>
  <c r="C8002" i="73"/>
  <c r="E8001" i="73"/>
  <c r="G7978" i="73"/>
  <c r="H7978" i="73" s="1"/>
  <c r="I7978" i="73"/>
  <c r="A7979" i="73"/>
  <c r="B7980" i="73"/>
  <c r="F8001" i="73" l="1"/>
  <c r="D8002" i="73"/>
  <c r="G7979" i="73"/>
  <c r="H7979" i="73" s="1"/>
  <c r="I7979" i="73"/>
  <c r="C8003" i="73"/>
  <c r="E8002" i="73"/>
  <c r="A7980" i="73"/>
  <c r="B7981" i="73"/>
  <c r="F8002" i="73" l="1"/>
  <c r="D8003" i="73"/>
  <c r="G7980" i="73"/>
  <c r="H7980" i="73" s="1"/>
  <c r="I7980" i="73"/>
  <c r="C8004" i="73"/>
  <c r="E8003" i="73"/>
  <c r="A7981" i="73"/>
  <c r="B7982" i="73"/>
  <c r="F8003" i="73" l="1"/>
  <c r="D8004" i="73"/>
  <c r="G7981" i="73"/>
  <c r="H7981" i="73" s="1"/>
  <c r="I7981" i="73"/>
  <c r="C8005" i="73"/>
  <c r="E8004" i="73"/>
  <c r="A7982" i="73"/>
  <c r="B7983" i="73"/>
  <c r="F8004" i="73" l="1"/>
  <c r="D8005" i="73"/>
  <c r="C8006" i="73"/>
  <c r="E8005" i="73"/>
  <c r="G7982" i="73"/>
  <c r="H7982" i="73" s="1"/>
  <c r="I7982" i="73"/>
  <c r="A7983" i="73"/>
  <c r="B7984" i="73"/>
  <c r="F8005" i="73" l="1"/>
  <c r="D8006" i="73"/>
  <c r="A7984" i="73"/>
  <c r="B7985" i="73"/>
  <c r="G7983" i="73"/>
  <c r="H7983" i="73" s="1"/>
  <c r="I7983" i="73"/>
  <c r="C8007" i="73"/>
  <c r="E8006" i="73"/>
  <c r="F8006" i="73" l="1"/>
  <c r="D8007" i="73"/>
  <c r="C8008" i="73"/>
  <c r="E8007" i="73"/>
  <c r="A7985" i="73"/>
  <c r="B7986" i="73"/>
  <c r="G7984" i="73"/>
  <c r="H7984" i="73" s="1"/>
  <c r="I7984" i="73"/>
  <c r="F8007" i="73" l="1"/>
  <c r="D8008" i="73"/>
  <c r="G7985" i="73"/>
  <c r="H7985" i="73" s="1"/>
  <c r="I7985" i="73"/>
  <c r="C8009" i="73"/>
  <c r="E8008" i="73"/>
  <c r="A7986" i="73"/>
  <c r="B7987" i="73"/>
  <c r="F8008" i="73" l="1"/>
  <c r="D8009" i="73"/>
  <c r="C8010" i="73"/>
  <c r="E8009" i="73"/>
  <c r="G7986" i="73"/>
  <c r="H7986" i="73" s="1"/>
  <c r="I7986" i="73"/>
  <c r="A7987" i="73"/>
  <c r="B7988" i="73"/>
  <c r="F8009" i="73" l="1"/>
  <c r="D8010" i="73"/>
  <c r="A7988" i="73"/>
  <c r="B7989" i="73"/>
  <c r="G7987" i="73"/>
  <c r="H7987" i="73" s="1"/>
  <c r="I7987" i="73"/>
  <c r="C8011" i="73"/>
  <c r="E8010" i="73"/>
  <c r="F8010" i="73" l="1"/>
  <c r="D8011" i="73"/>
  <c r="C8012" i="73"/>
  <c r="E8011" i="73"/>
  <c r="A7989" i="73"/>
  <c r="B7990" i="73"/>
  <c r="G7988" i="73"/>
  <c r="H7988" i="73" s="1"/>
  <c r="I7988" i="73"/>
  <c r="F8011" i="73" l="1"/>
  <c r="D8012" i="73"/>
  <c r="G7989" i="73"/>
  <c r="H7989" i="73" s="1"/>
  <c r="I7989" i="73"/>
  <c r="C8013" i="73"/>
  <c r="E8012" i="73"/>
  <c r="A7990" i="73"/>
  <c r="B7991" i="73"/>
  <c r="F8012" i="73" l="1"/>
  <c r="D8013" i="73"/>
  <c r="C8014" i="73"/>
  <c r="E8013" i="73"/>
  <c r="G7990" i="73"/>
  <c r="H7990" i="73" s="1"/>
  <c r="I7990" i="73"/>
  <c r="A7991" i="73"/>
  <c r="B7992" i="73"/>
  <c r="F8013" i="73" l="1"/>
  <c r="D8014" i="73"/>
  <c r="A7992" i="73"/>
  <c r="B7993" i="73"/>
  <c r="G7991" i="73"/>
  <c r="H7991" i="73" s="1"/>
  <c r="I7991" i="73"/>
  <c r="C8015" i="73"/>
  <c r="E8014" i="73"/>
  <c r="F8014" i="73" l="1"/>
  <c r="D8015" i="73"/>
  <c r="A7993" i="73"/>
  <c r="B7994" i="73"/>
  <c r="C8016" i="73"/>
  <c r="E8015" i="73"/>
  <c r="G7992" i="73"/>
  <c r="H7992" i="73" s="1"/>
  <c r="I7992" i="73"/>
  <c r="F8015" i="73" l="1"/>
  <c r="D8016" i="73"/>
  <c r="C8017" i="73"/>
  <c r="E8016" i="73"/>
  <c r="A7994" i="73"/>
  <c r="B7995" i="73"/>
  <c r="G7993" i="73"/>
  <c r="H7993" i="73" s="1"/>
  <c r="I7993" i="73"/>
  <c r="F8016" i="73" l="1"/>
  <c r="D8017" i="73"/>
  <c r="G7994" i="73"/>
  <c r="H7994" i="73" s="1"/>
  <c r="I7994" i="73"/>
  <c r="C8018" i="73"/>
  <c r="E8017" i="73"/>
  <c r="A7995" i="73"/>
  <c r="B7996" i="73"/>
  <c r="F8017" i="73" l="1"/>
  <c r="D8018" i="73"/>
  <c r="G7995" i="73"/>
  <c r="H7995" i="73" s="1"/>
  <c r="I7995" i="73"/>
  <c r="C8019" i="73"/>
  <c r="E8018" i="73"/>
  <c r="A7996" i="73"/>
  <c r="B7997" i="73"/>
  <c r="F8018" i="73" l="1"/>
  <c r="D8019" i="73"/>
  <c r="G7996" i="73"/>
  <c r="H7996" i="73" s="1"/>
  <c r="I7996" i="73"/>
  <c r="C8020" i="73"/>
  <c r="E8019" i="73"/>
  <c r="A7997" i="73"/>
  <c r="B7998" i="73"/>
  <c r="F8019" i="73" l="1"/>
  <c r="D8020" i="73"/>
  <c r="G7997" i="73"/>
  <c r="H7997" i="73" s="1"/>
  <c r="I7997" i="73"/>
  <c r="C8021" i="73"/>
  <c r="E8020" i="73"/>
  <c r="A7998" i="73"/>
  <c r="B7999" i="73"/>
  <c r="F8020" i="73" l="1"/>
  <c r="D8021" i="73"/>
  <c r="C8022" i="73"/>
  <c r="E8021" i="73"/>
  <c r="G7998" i="73"/>
  <c r="H7998" i="73" s="1"/>
  <c r="I7998" i="73"/>
  <c r="A7999" i="73"/>
  <c r="B8000" i="73"/>
  <c r="F8021" i="73" l="1"/>
  <c r="D8022" i="73"/>
  <c r="A8000" i="73"/>
  <c r="B8001" i="73"/>
  <c r="G7999" i="73"/>
  <c r="H7999" i="73" s="1"/>
  <c r="I7999" i="73"/>
  <c r="C8023" i="73"/>
  <c r="E8022" i="73"/>
  <c r="F8022" i="73" l="1"/>
  <c r="D8023" i="73"/>
  <c r="C8024" i="73"/>
  <c r="E8023" i="73"/>
  <c r="A8001" i="73"/>
  <c r="B8002" i="73"/>
  <c r="G8000" i="73"/>
  <c r="H8000" i="73" s="1"/>
  <c r="I8000" i="73"/>
  <c r="F8023" i="73" l="1"/>
  <c r="D8024" i="73"/>
  <c r="G8001" i="73"/>
  <c r="H8001" i="73" s="1"/>
  <c r="I8001" i="73"/>
  <c r="C8025" i="73"/>
  <c r="E8024" i="73"/>
  <c r="A8002" i="73"/>
  <c r="B8003" i="73"/>
  <c r="F8024" i="73" l="1"/>
  <c r="D8025" i="73"/>
  <c r="G8002" i="73"/>
  <c r="H8002" i="73" s="1"/>
  <c r="I8002" i="73"/>
  <c r="C8026" i="73"/>
  <c r="E8025" i="73"/>
  <c r="A8003" i="73"/>
  <c r="B8004" i="73"/>
  <c r="F8025" i="73" l="1"/>
  <c r="D8026" i="73"/>
  <c r="G8003" i="73"/>
  <c r="H8003" i="73" s="1"/>
  <c r="I8003" i="73"/>
  <c r="C8027" i="73"/>
  <c r="E8026" i="73"/>
  <c r="A8004" i="73"/>
  <c r="B8005" i="73"/>
  <c r="F8026" i="73" l="1"/>
  <c r="D8027" i="73"/>
  <c r="A8005" i="73"/>
  <c r="B8006" i="73"/>
  <c r="G8004" i="73"/>
  <c r="H8004" i="73" s="1"/>
  <c r="I8004" i="73"/>
  <c r="C8028" i="73"/>
  <c r="E8027" i="73"/>
  <c r="F8027" i="73" l="1"/>
  <c r="D8028" i="73"/>
  <c r="A8006" i="73"/>
  <c r="B8007" i="73"/>
  <c r="C8029" i="73"/>
  <c r="E8028" i="73"/>
  <c r="G8005" i="73"/>
  <c r="H8005" i="73" s="1"/>
  <c r="I8005" i="73"/>
  <c r="F8028" i="73" l="1"/>
  <c r="D8029" i="73"/>
  <c r="C8030" i="73"/>
  <c r="E8029" i="73"/>
  <c r="A8007" i="73"/>
  <c r="B8008" i="73"/>
  <c r="G8006" i="73"/>
  <c r="H8006" i="73" s="1"/>
  <c r="I8006" i="73"/>
  <c r="F8029" i="73" l="1"/>
  <c r="D8030" i="73"/>
  <c r="G8007" i="73"/>
  <c r="H8007" i="73" s="1"/>
  <c r="I8007" i="73"/>
  <c r="C8031" i="73"/>
  <c r="E8030" i="73"/>
  <c r="A8008" i="73"/>
  <c r="B8009" i="73"/>
  <c r="F8030" i="73" l="1"/>
  <c r="D8031" i="73"/>
  <c r="G8008" i="73"/>
  <c r="H8008" i="73" s="1"/>
  <c r="I8008" i="73"/>
  <c r="C8032" i="73"/>
  <c r="E8031" i="73"/>
  <c r="A8009" i="73"/>
  <c r="B8010" i="73"/>
  <c r="F8031" i="73" l="1"/>
  <c r="D8032" i="73"/>
  <c r="G8009" i="73"/>
  <c r="H8009" i="73" s="1"/>
  <c r="I8009" i="73"/>
  <c r="C8033" i="73"/>
  <c r="E8032" i="73"/>
  <c r="A8010" i="73"/>
  <c r="B8011" i="73"/>
  <c r="F8032" i="73" l="1"/>
  <c r="D8033" i="73"/>
  <c r="G8010" i="73"/>
  <c r="H8010" i="73" s="1"/>
  <c r="I8010" i="73"/>
  <c r="C8034" i="73"/>
  <c r="E8033" i="73"/>
  <c r="A8011" i="73"/>
  <c r="B8012" i="73"/>
  <c r="F8033" i="73" l="1"/>
  <c r="D8034" i="73"/>
  <c r="G8011" i="73"/>
  <c r="H8011" i="73" s="1"/>
  <c r="I8011" i="73"/>
  <c r="C8035" i="73"/>
  <c r="E8034" i="73"/>
  <c r="A8012" i="73"/>
  <c r="B8013" i="73"/>
  <c r="F8034" i="73" l="1"/>
  <c r="D8035" i="73"/>
  <c r="C8036" i="73"/>
  <c r="E8035" i="73"/>
  <c r="G8012" i="73"/>
  <c r="H8012" i="73" s="1"/>
  <c r="I8012" i="73"/>
  <c r="A8013" i="73"/>
  <c r="B8014" i="73"/>
  <c r="F8035" i="73" l="1"/>
  <c r="D8036" i="73"/>
  <c r="A8014" i="73"/>
  <c r="B8015" i="73"/>
  <c r="G8013" i="73"/>
  <c r="H8013" i="73" s="1"/>
  <c r="I8013" i="73"/>
  <c r="C8037" i="73"/>
  <c r="E8036" i="73"/>
  <c r="F8036" i="73" l="1"/>
  <c r="D8037" i="73"/>
  <c r="A8015" i="73"/>
  <c r="B8016" i="73"/>
  <c r="C8038" i="73"/>
  <c r="E8037" i="73"/>
  <c r="G8014" i="73"/>
  <c r="H8014" i="73" s="1"/>
  <c r="I8014" i="73"/>
  <c r="F8037" i="73" l="1"/>
  <c r="D8038" i="73"/>
  <c r="C8039" i="73"/>
  <c r="E8038" i="73"/>
  <c r="A8016" i="73"/>
  <c r="B8017" i="73"/>
  <c r="G8015" i="73"/>
  <c r="H8015" i="73" s="1"/>
  <c r="I8015" i="73"/>
  <c r="F8038" i="73" l="1"/>
  <c r="D8039" i="73"/>
  <c r="G8016" i="73"/>
  <c r="H8016" i="73" s="1"/>
  <c r="I8016" i="73"/>
  <c r="C8040" i="73"/>
  <c r="E8039" i="73"/>
  <c r="A8017" i="73"/>
  <c r="B8018" i="73"/>
  <c r="F8039" i="73" l="1"/>
  <c r="D8040" i="73"/>
  <c r="C8041" i="73"/>
  <c r="E8040" i="73"/>
  <c r="G8017" i="73"/>
  <c r="H8017" i="73" s="1"/>
  <c r="I8017" i="73"/>
  <c r="A8018" i="73"/>
  <c r="B8019" i="73"/>
  <c r="F8040" i="73" l="1"/>
  <c r="D8041" i="73"/>
  <c r="A8019" i="73"/>
  <c r="B8020" i="73"/>
  <c r="G8018" i="73"/>
  <c r="H8018" i="73" s="1"/>
  <c r="I8018" i="73"/>
  <c r="C8042" i="73"/>
  <c r="E8041" i="73"/>
  <c r="F8041" i="73" l="1"/>
  <c r="D8042" i="73"/>
  <c r="A8020" i="73"/>
  <c r="B8021" i="73"/>
  <c r="C8043" i="73"/>
  <c r="E8042" i="73"/>
  <c r="G8019" i="73"/>
  <c r="H8019" i="73" s="1"/>
  <c r="I8019" i="73"/>
  <c r="F8042" i="73" l="1"/>
  <c r="D8043" i="73"/>
  <c r="C8044" i="73"/>
  <c r="E8043" i="73"/>
  <c r="A8021" i="73"/>
  <c r="B8022" i="73"/>
  <c r="G8020" i="73"/>
  <c r="H8020" i="73" s="1"/>
  <c r="I8020" i="73"/>
  <c r="F8043" i="73" l="1"/>
  <c r="D8044" i="73"/>
  <c r="G8021" i="73"/>
  <c r="H8021" i="73" s="1"/>
  <c r="I8021" i="73"/>
  <c r="C8045" i="73"/>
  <c r="E8044" i="73"/>
  <c r="A8022" i="73"/>
  <c r="B8023" i="73"/>
  <c r="F8044" i="73" l="1"/>
  <c r="D8045" i="73"/>
  <c r="G8022" i="73"/>
  <c r="H8022" i="73" s="1"/>
  <c r="I8022" i="73"/>
  <c r="C8046" i="73"/>
  <c r="E8045" i="73"/>
  <c r="A8023" i="73"/>
  <c r="B8024" i="73"/>
  <c r="F8045" i="73" l="1"/>
  <c r="D8046" i="73"/>
  <c r="G8023" i="73"/>
  <c r="H8023" i="73" s="1"/>
  <c r="I8023" i="73"/>
  <c r="C8047" i="73"/>
  <c r="E8046" i="73"/>
  <c r="A8024" i="73"/>
  <c r="B8025" i="73"/>
  <c r="F8046" i="73" l="1"/>
  <c r="D8047" i="73"/>
  <c r="C8048" i="73"/>
  <c r="E8047" i="73"/>
  <c r="A8025" i="73"/>
  <c r="B8026" i="73"/>
  <c r="G8024" i="73"/>
  <c r="H8024" i="73" s="1"/>
  <c r="I8024" i="73"/>
  <c r="F8047" i="73" l="1"/>
  <c r="D8048" i="73"/>
  <c r="G8025" i="73"/>
  <c r="H8025" i="73" s="1"/>
  <c r="I8025" i="73"/>
  <c r="C8049" i="73"/>
  <c r="E8048" i="73"/>
  <c r="A8026" i="73"/>
  <c r="B8027" i="73"/>
  <c r="F8048" i="73" l="1"/>
  <c r="D8049" i="73"/>
  <c r="G8026" i="73"/>
  <c r="H8026" i="73" s="1"/>
  <c r="I8026" i="73"/>
  <c r="C8050" i="73"/>
  <c r="E8049" i="73"/>
  <c r="A8027" i="73"/>
  <c r="B8028" i="73"/>
  <c r="F8049" i="73" l="1"/>
  <c r="D8050" i="73"/>
  <c r="G8027" i="73"/>
  <c r="H8027" i="73" s="1"/>
  <c r="I8027" i="73"/>
  <c r="C8051" i="73"/>
  <c r="E8050" i="73"/>
  <c r="A8028" i="73"/>
  <c r="B8029" i="73"/>
  <c r="F8050" i="73" l="1"/>
  <c r="D8051" i="73"/>
  <c r="G8028" i="73"/>
  <c r="H8028" i="73" s="1"/>
  <c r="I8028" i="73"/>
  <c r="C8052" i="73"/>
  <c r="E8051" i="73"/>
  <c r="A8029" i="73"/>
  <c r="B8030" i="73"/>
  <c r="F8051" i="73" l="1"/>
  <c r="D8052" i="73"/>
  <c r="A8030" i="73"/>
  <c r="B8031" i="73"/>
  <c r="G8029" i="73"/>
  <c r="H8029" i="73" s="1"/>
  <c r="I8029" i="73"/>
  <c r="C8053" i="73"/>
  <c r="E8052" i="73"/>
  <c r="F8052" i="73" l="1"/>
  <c r="D8053" i="73"/>
  <c r="A8031" i="73"/>
  <c r="B8032" i="73"/>
  <c r="C8054" i="73"/>
  <c r="E8053" i="73"/>
  <c r="G8030" i="73"/>
  <c r="H8030" i="73" s="1"/>
  <c r="I8030" i="73"/>
  <c r="F8053" i="73" l="1"/>
  <c r="D8054" i="73"/>
  <c r="C8055" i="73"/>
  <c r="E8054" i="73"/>
  <c r="A8032" i="73"/>
  <c r="B8033" i="73"/>
  <c r="G8031" i="73"/>
  <c r="H8031" i="73" s="1"/>
  <c r="I8031" i="73"/>
  <c r="F8054" i="73" l="1"/>
  <c r="D8055" i="73"/>
  <c r="G8032" i="73"/>
  <c r="H8032" i="73" s="1"/>
  <c r="I8032" i="73"/>
  <c r="C8056" i="73"/>
  <c r="E8055" i="73"/>
  <c r="A8033" i="73"/>
  <c r="B8034" i="73"/>
  <c r="F8055" i="73" l="1"/>
  <c r="D8056" i="73"/>
  <c r="G8033" i="73"/>
  <c r="H8033" i="73" s="1"/>
  <c r="I8033" i="73"/>
  <c r="C8057" i="73"/>
  <c r="E8056" i="73"/>
  <c r="A8034" i="73"/>
  <c r="B8035" i="73"/>
  <c r="F8056" i="73" l="1"/>
  <c r="D8057" i="73"/>
  <c r="C8058" i="73"/>
  <c r="E8057" i="73"/>
  <c r="G8034" i="73"/>
  <c r="H8034" i="73" s="1"/>
  <c r="I8034" i="73"/>
  <c r="A8035" i="73"/>
  <c r="B8036" i="73"/>
  <c r="F8057" i="73" l="1"/>
  <c r="D8058" i="73"/>
  <c r="A8036" i="73"/>
  <c r="B8037" i="73"/>
  <c r="G8035" i="73"/>
  <c r="H8035" i="73" s="1"/>
  <c r="I8035" i="73"/>
  <c r="C8059" i="73"/>
  <c r="E8058" i="73"/>
  <c r="F8058" i="73" l="1"/>
  <c r="D8059" i="73"/>
  <c r="A8037" i="73"/>
  <c r="B8038" i="73"/>
  <c r="C8060" i="73"/>
  <c r="E8059" i="73"/>
  <c r="G8036" i="73"/>
  <c r="H8036" i="73" s="1"/>
  <c r="I8036" i="73"/>
  <c r="F8059" i="73" l="1"/>
  <c r="D8060" i="73"/>
  <c r="C8061" i="73"/>
  <c r="E8060" i="73"/>
  <c r="A8038" i="73"/>
  <c r="B8039" i="73"/>
  <c r="G8037" i="73"/>
  <c r="H8037" i="73" s="1"/>
  <c r="I8037" i="73"/>
  <c r="F8060" i="73" l="1"/>
  <c r="D8061" i="73"/>
  <c r="G8038" i="73"/>
  <c r="H8038" i="73" s="1"/>
  <c r="I8038" i="73"/>
  <c r="C8062" i="73"/>
  <c r="E8061" i="73"/>
  <c r="A8039" i="73"/>
  <c r="B8040" i="73"/>
  <c r="F8061" i="73" l="1"/>
  <c r="D8062" i="73"/>
  <c r="G8039" i="73"/>
  <c r="H8039" i="73" s="1"/>
  <c r="I8039" i="73"/>
  <c r="C8063" i="73"/>
  <c r="E8062" i="73"/>
  <c r="A8040" i="73"/>
  <c r="B8041" i="73"/>
  <c r="F8062" i="73" l="1"/>
  <c r="D8063" i="73"/>
  <c r="G8040" i="73"/>
  <c r="H8040" i="73" s="1"/>
  <c r="I8040" i="73"/>
  <c r="C8064" i="73"/>
  <c r="E8063" i="73"/>
  <c r="A8041" i="73"/>
  <c r="B8042" i="73"/>
  <c r="F8063" i="73" l="1"/>
  <c r="D8064" i="73"/>
  <c r="G8041" i="73"/>
  <c r="H8041" i="73" s="1"/>
  <c r="I8041" i="73"/>
  <c r="C8065" i="73"/>
  <c r="E8064" i="73"/>
  <c r="A8042" i="73"/>
  <c r="B8043" i="73"/>
  <c r="F8064" i="73" l="1"/>
  <c r="D8065" i="73"/>
  <c r="G8042" i="73"/>
  <c r="H8042" i="73" s="1"/>
  <c r="I8042" i="73"/>
  <c r="C8066" i="73"/>
  <c r="E8065" i="73"/>
  <c r="A8043" i="73"/>
  <c r="B8044" i="73"/>
  <c r="F8065" i="73" l="1"/>
  <c r="D8066" i="73"/>
  <c r="C8067" i="73"/>
  <c r="E8066" i="73"/>
  <c r="G8043" i="73"/>
  <c r="H8043" i="73" s="1"/>
  <c r="I8043" i="73"/>
  <c r="A8044" i="73"/>
  <c r="B8045" i="73"/>
  <c r="F8066" i="73" l="1"/>
  <c r="D8067" i="73"/>
  <c r="A8045" i="73"/>
  <c r="B8046" i="73"/>
  <c r="G8044" i="73"/>
  <c r="H8044" i="73" s="1"/>
  <c r="I8044" i="73"/>
  <c r="C8068" i="73"/>
  <c r="E8067" i="73"/>
  <c r="F8067" i="73" l="1"/>
  <c r="D8068" i="73"/>
  <c r="C8069" i="73"/>
  <c r="E8068" i="73"/>
  <c r="A8046" i="73"/>
  <c r="B8047" i="73"/>
  <c r="G8045" i="73"/>
  <c r="H8045" i="73" s="1"/>
  <c r="I8045" i="73"/>
  <c r="F8068" i="73" l="1"/>
  <c r="D8069" i="73"/>
  <c r="G8046" i="73"/>
  <c r="H8046" i="73" s="1"/>
  <c r="I8046" i="73"/>
  <c r="C8070" i="73"/>
  <c r="E8069" i="73"/>
  <c r="A8047" i="73"/>
  <c r="B8048" i="73"/>
  <c r="F8069" i="73" l="1"/>
  <c r="D8070" i="73"/>
  <c r="G8047" i="73"/>
  <c r="H8047" i="73" s="1"/>
  <c r="I8047" i="73"/>
  <c r="C8071" i="73"/>
  <c r="E8070" i="73"/>
  <c r="A8048" i="73"/>
  <c r="B8049" i="73"/>
  <c r="F8070" i="73" l="1"/>
  <c r="D8071" i="73"/>
  <c r="G8048" i="73"/>
  <c r="H8048" i="73" s="1"/>
  <c r="I8048" i="73"/>
  <c r="C8072" i="73"/>
  <c r="E8071" i="73"/>
  <c r="A8049" i="73"/>
  <c r="B8050" i="73"/>
  <c r="F8071" i="73" l="1"/>
  <c r="D8072" i="73"/>
  <c r="C8073" i="73"/>
  <c r="E8072" i="73"/>
  <c r="G8049" i="73"/>
  <c r="H8049" i="73" s="1"/>
  <c r="I8049" i="73"/>
  <c r="A8050" i="73"/>
  <c r="B8051" i="73"/>
  <c r="F8072" i="73" l="1"/>
  <c r="D8073" i="73"/>
  <c r="A8051" i="73"/>
  <c r="B8052" i="73"/>
  <c r="G8050" i="73"/>
  <c r="H8050" i="73" s="1"/>
  <c r="I8050" i="73"/>
  <c r="C8074" i="73"/>
  <c r="E8073" i="73"/>
  <c r="F8073" i="73" l="1"/>
  <c r="D8074" i="73"/>
  <c r="C8075" i="73"/>
  <c r="E8074" i="73"/>
  <c r="A8052" i="73"/>
  <c r="B8053" i="73"/>
  <c r="G8051" i="73"/>
  <c r="H8051" i="73" s="1"/>
  <c r="I8051" i="73"/>
  <c r="F8074" i="73" l="1"/>
  <c r="D8075" i="73"/>
  <c r="G8052" i="73"/>
  <c r="H8052" i="73" s="1"/>
  <c r="I8052" i="73"/>
  <c r="C8076" i="73"/>
  <c r="E8075" i="73"/>
  <c r="A8053" i="73"/>
  <c r="B8054" i="73"/>
  <c r="F8075" i="73" l="1"/>
  <c r="D8076" i="73"/>
  <c r="G8053" i="73"/>
  <c r="H8053" i="73" s="1"/>
  <c r="I8053" i="73"/>
  <c r="C8077" i="73"/>
  <c r="E8076" i="73"/>
  <c r="A8054" i="73"/>
  <c r="B8055" i="73"/>
  <c r="F8076" i="73" l="1"/>
  <c r="D8077" i="73"/>
  <c r="G8054" i="73"/>
  <c r="H8054" i="73" s="1"/>
  <c r="I8054" i="73"/>
  <c r="C8078" i="73"/>
  <c r="E8077" i="73"/>
  <c r="A8055" i="73"/>
  <c r="B8056" i="73"/>
  <c r="F8077" i="73" l="1"/>
  <c r="D8078" i="73"/>
  <c r="C8079" i="73"/>
  <c r="E8078" i="73"/>
  <c r="G8055" i="73"/>
  <c r="H8055" i="73" s="1"/>
  <c r="I8055" i="73"/>
  <c r="A8056" i="73"/>
  <c r="B8057" i="73"/>
  <c r="F8078" i="73" l="1"/>
  <c r="D8079" i="73"/>
  <c r="G8056" i="73"/>
  <c r="H8056" i="73" s="1"/>
  <c r="I8056" i="73"/>
  <c r="C8080" i="73"/>
  <c r="E8079" i="73"/>
  <c r="A8057" i="73"/>
  <c r="B8058" i="73"/>
  <c r="F8079" i="73" l="1"/>
  <c r="D8080" i="73"/>
  <c r="G8057" i="73"/>
  <c r="H8057" i="73" s="1"/>
  <c r="I8057" i="73"/>
  <c r="C8081" i="73"/>
  <c r="E8080" i="73"/>
  <c r="A8058" i="73"/>
  <c r="B8059" i="73"/>
  <c r="F8080" i="73" l="1"/>
  <c r="D8081" i="73"/>
  <c r="C8082" i="73"/>
  <c r="E8081" i="73"/>
  <c r="G8058" i="73"/>
  <c r="H8058" i="73" s="1"/>
  <c r="I8058" i="73"/>
  <c r="A8059" i="73"/>
  <c r="B8060" i="73"/>
  <c r="F8081" i="73" l="1"/>
  <c r="D8082" i="73"/>
  <c r="G8059" i="73"/>
  <c r="H8059" i="73" s="1"/>
  <c r="I8059" i="73"/>
  <c r="C8083" i="73"/>
  <c r="E8082" i="73"/>
  <c r="A8060" i="73"/>
  <c r="B8061" i="73"/>
  <c r="F8082" i="73" l="1"/>
  <c r="D8083" i="73"/>
  <c r="G8060" i="73"/>
  <c r="H8060" i="73" s="1"/>
  <c r="I8060" i="73"/>
  <c r="C8084" i="73"/>
  <c r="E8083" i="73"/>
  <c r="A8061" i="73"/>
  <c r="B8062" i="73"/>
  <c r="F8083" i="73" l="1"/>
  <c r="D8084" i="73"/>
  <c r="G8061" i="73"/>
  <c r="H8061" i="73" s="1"/>
  <c r="I8061" i="73"/>
  <c r="C8085" i="73"/>
  <c r="E8084" i="73"/>
  <c r="A8062" i="73"/>
  <c r="B8063" i="73"/>
  <c r="F8084" i="73" l="1"/>
  <c r="D8085" i="73"/>
  <c r="C8086" i="73"/>
  <c r="E8085" i="73"/>
  <c r="G8062" i="73"/>
  <c r="H8062" i="73" s="1"/>
  <c r="I8062" i="73"/>
  <c r="A8063" i="73"/>
  <c r="B8064" i="73"/>
  <c r="F8085" i="73" l="1"/>
  <c r="D8086" i="73"/>
  <c r="A8064" i="73"/>
  <c r="B8065" i="73"/>
  <c r="G8063" i="73"/>
  <c r="H8063" i="73" s="1"/>
  <c r="I8063" i="73"/>
  <c r="C8087" i="73"/>
  <c r="E8086" i="73"/>
  <c r="F8086" i="73" l="1"/>
  <c r="D8087" i="73"/>
  <c r="C8088" i="73"/>
  <c r="E8087" i="73"/>
  <c r="A8065" i="73"/>
  <c r="B8066" i="73"/>
  <c r="G8064" i="73"/>
  <c r="H8064" i="73" s="1"/>
  <c r="I8064" i="73"/>
  <c r="F8087" i="73" l="1"/>
  <c r="D8088" i="73"/>
  <c r="G8065" i="73"/>
  <c r="H8065" i="73" s="1"/>
  <c r="I8065" i="73"/>
  <c r="C8089" i="73"/>
  <c r="E8088" i="73"/>
  <c r="A8066" i="73"/>
  <c r="B8067" i="73"/>
  <c r="F8088" i="73" l="1"/>
  <c r="D8089" i="73"/>
  <c r="G8066" i="73"/>
  <c r="H8066" i="73" s="1"/>
  <c r="I8066" i="73"/>
  <c r="C8090" i="73"/>
  <c r="E8089" i="73"/>
  <c r="A8067" i="73"/>
  <c r="B8068" i="73"/>
  <c r="F8089" i="73" l="1"/>
  <c r="D8090" i="73"/>
  <c r="G8067" i="73"/>
  <c r="H8067" i="73" s="1"/>
  <c r="I8067" i="73"/>
  <c r="C8091" i="73"/>
  <c r="E8090" i="73"/>
  <c r="A8068" i="73"/>
  <c r="B8069" i="73"/>
  <c r="F8090" i="73" l="1"/>
  <c r="D8091" i="73"/>
  <c r="C8092" i="73"/>
  <c r="E8091" i="73"/>
  <c r="G8068" i="73"/>
  <c r="H8068" i="73" s="1"/>
  <c r="I8068" i="73"/>
  <c r="A8069" i="73"/>
  <c r="B8070" i="73"/>
  <c r="F8091" i="73" l="1"/>
  <c r="D8092" i="73"/>
  <c r="G8069" i="73"/>
  <c r="H8069" i="73" s="1"/>
  <c r="I8069" i="73"/>
  <c r="C8093" i="73"/>
  <c r="E8092" i="73"/>
  <c r="A8070" i="73"/>
  <c r="B8071" i="73"/>
  <c r="F8092" i="73" l="1"/>
  <c r="D8093" i="73"/>
  <c r="G8070" i="73"/>
  <c r="H8070" i="73" s="1"/>
  <c r="I8070" i="73"/>
  <c r="C8094" i="73"/>
  <c r="E8093" i="73"/>
  <c r="A8071" i="73"/>
  <c r="B8072" i="73"/>
  <c r="F8093" i="73" l="1"/>
  <c r="D8094" i="73"/>
  <c r="G8071" i="73"/>
  <c r="H8071" i="73" s="1"/>
  <c r="I8071" i="73"/>
  <c r="C8095" i="73"/>
  <c r="E8094" i="73"/>
  <c r="A8072" i="73"/>
  <c r="B8073" i="73"/>
  <c r="F8094" i="73" l="1"/>
  <c r="D8095" i="73"/>
  <c r="G8072" i="73"/>
  <c r="H8072" i="73" s="1"/>
  <c r="I8072" i="73"/>
  <c r="C8096" i="73"/>
  <c r="E8095" i="73"/>
  <c r="A8073" i="73"/>
  <c r="B8074" i="73"/>
  <c r="F8095" i="73" l="1"/>
  <c r="D8096" i="73"/>
  <c r="C8097" i="73"/>
  <c r="E8096" i="73"/>
  <c r="G8073" i="73"/>
  <c r="H8073" i="73" s="1"/>
  <c r="I8073" i="73"/>
  <c r="A8074" i="73"/>
  <c r="B8075" i="73"/>
  <c r="F8096" i="73" l="1"/>
  <c r="D8097" i="73"/>
  <c r="A8075" i="73"/>
  <c r="B8076" i="73"/>
  <c r="G8074" i="73"/>
  <c r="H8074" i="73" s="1"/>
  <c r="I8074" i="73"/>
  <c r="C8098" i="73"/>
  <c r="E8097" i="73"/>
  <c r="F8097" i="73" l="1"/>
  <c r="D8098" i="73"/>
  <c r="C8099" i="73"/>
  <c r="E8098" i="73"/>
  <c r="A8076" i="73"/>
  <c r="B8077" i="73"/>
  <c r="G8075" i="73"/>
  <c r="H8075" i="73" s="1"/>
  <c r="I8075" i="73"/>
  <c r="F8098" i="73" l="1"/>
  <c r="D8099" i="73"/>
  <c r="G8076" i="73"/>
  <c r="H8076" i="73" s="1"/>
  <c r="I8076" i="73"/>
  <c r="C8100" i="73"/>
  <c r="E8099" i="73"/>
  <c r="A8077" i="73"/>
  <c r="B8078" i="73"/>
  <c r="F8099" i="73" l="1"/>
  <c r="D8100" i="73"/>
  <c r="C8101" i="73"/>
  <c r="E8100" i="73"/>
  <c r="G8077" i="73"/>
  <c r="H8077" i="73" s="1"/>
  <c r="I8077" i="73"/>
  <c r="A8078" i="73"/>
  <c r="B8079" i="73"/>
  <c r="F8100" i="73" l="1"/>
  <c r="D8101" i="73"/>
  <c r="G8078" i="73"/>
  <c r="H8078" i="73" s="1"/>
  <c r="I8078" i="73"/>
  <c r="C8102" i="73"/>
  <c r="E8101" i="73"/>
  <c r="A8079" i="73"/>
  <c r="B8080" i="73"/>
  <c r="F8101" i="73" l="1"/>
  <c r="D8102" i="73"/>
  <c r="G8079" i="73"/>
  <c r="H8079" i="73" s="1"/>
  <c r="I8079" i="73"/>
  <c r="C8103" i="73"/>
  <c r="E8102" i="73"/>
  <c r="A8080" i="73"/>
  <c r="B8081" i="73"/>
  <c r="F8102" i="73" l="1"/>
  <c r="D8103" i="73"/>
  <c r="G8080" i="73"/>
  <c r="H8080" i="73" s="1"/>
  <c r="I8080" i="73"/>
  <c r="C8104" i="73"/>
  <c r="E8103" i="73"/>
  <c r="A8081" i="73"/>
  <c r="B8082" i="73"/>
  <c r="F8103" i="73" l="1"/>
  <c r="D8104" i="73"/>
  <c r="G8081" i="73"/>
  <c r="H8081" i="73" s="1"/>
  <c r="I8081" i="73"/>
  <c r="C8105" i="73"/>
  <c r="E8104" i="73"/>
  <c r="A8082" i="73"/>
  <c r="B8083" i="73"/>
  <c r="F8104" i="73" l="1"/>
  <c r="D8105" i="73"/>
  <c r="G8082" i="73"/>
  <c r="H8082" i="73" s="1"/>
  <c r="I8082" i="73"/>
  <c r="C8106" i="73"/>
  <c r="E8105" i="73"/>
  <c r="A8083" i="73"/>
  <c r="B8084" i="73"/>
  <c r="F8105" i="73" l="1"/>
  <c r="D8106" i="73"/>
  <c r="C8107" i="73"/>
  <c r="E8106" i="73"/>
  <c r="G8083" i="73"/>
  <c r="H8083" i="73" s="1"/>
  <c r="I8083" i="73"/>
  <c r="A8084" i="73"/>
  <c r="B8085" i="73"/>
  <c r="F8106" i="73" l="1"/>
  <c r="D8107" i="73"/>
  <c r="G8084" i="73"/>
  <c r="H8084" i="73" s="1"/>
  <c r="I8084" i="73"/>
  <c r="C8108" i="73"/>
  <c r="E8107" i="73"/>
  <c r="A8085" i="73"/>
  <c r="B8086" i="73"/>
  <c r="F8107" i="73" l="1"/>
  <c r="D8108" i="73"/>
  <c r="C8109" i="73"/>
  <c r="E8108" i="73"/>
  <c r="G8085" i="73"/>
  <c r="H8085" i="73" s="1"/>
  <c r="I8085" i="73"/>
  <c r="A8086" i="73"/>
  <c r="B8087" i="73"/>
  <c r="F8108" i="73" l="1"/>
  <c r="D8109" i="73"/>
  <c r="G8086" i="73"/>
  <c r="H8086" i="73" s="1"/>
  <c r="I8086" i="73"/>
  <c r="C8110" i="73"/>
  <c r="E8109" i="73"/>
  <c r="A8087" i="73"/>
  <c r="B8088" i="73"/>
  <c r="F8109" i="73" l="1"/>
  <c r="D8110" i="73"/>
  <c r="G8087" i="73"/>
  <c r="H8087" i="73" s="1"/>
  <c r="I8087" i="73"/>
  <c r="C8111" i="73"/>
  <c r="E8110" i="73"/>
  <c r="A8088" i="73"/>
  <c r="B8089" i="73"/>
  <c r="F8110" i="73" l="1"/>
  <c r="D8111" i="73"/>
  <c r="C8112" i="73"/>
  <c r="E8111" i="73"/>
  <c r="G8088" i="73"/>
  <c r="H8088" i="73" s="1"/>
  <c r="I8088" i="73"/>
  <c r="A8089" i="73"/>
  <c r="B8090" i="73"/>
  <c r="F8111" i="73" l="1"/>
  <c r="D8112" i="73"/>
  <c r="A8090" i="73"/>
  <c r="B8091" i="73"/>
  <c r="G8089" i="73"/>
  <c r="H8089" i="73" s="1"/>
  <c r="I8089" i="73"/>
  <c r="C8113" i="73"/>
  <c r="E8112" i="73"/>
  <c r="F8112" i="73" l="1"/>
  <c r="D8113" i="73"/>
  <c r="C8114" i="73"/>
  <c r="E8113" i="73"/>
  <c r="A8091" i="73"/>
  <c r="B8092" i="73"/>
  <c r="G8090" i="73"/>
  <c r="H8090" i="73" s="1"/>
  <c r="I8090" i="73"/>
  <c r="F8113" i="73" l="1"/>
  <c r="D8114" i="73"/>
  <c r="G8091" i="73"/>
  <c r="H8091" i="73" s="1"/>
  <c r="I8091" i="73"/>
  <c r="C8115" i="73"/>
  <c r="E8114" i="73"/>
  <c r="A8092" i="73"/>
  <c r="B8093" i="73"/>
  <c r="F8114" i="73" l="1"/>
  <c r="D8115" i="73"/>
  <c r="G8092" i="73"/>
  <c r="H8092" i="73" s="1"/>
  <c r="I8092" i="73"/>
  <c r="C8116" i="73"/>
  <c r="E8115" i="73"/>
  <c r="A8093" i="73"/>
  <c r="B8094" i="73"/>
  <c r="F8115" i="73" l="1"/>
  <c r="D8116" i="73"/>
  <c r="C8117" i="73"/>
  <c r="E8116" i="73"/>
  <c r="A8094" i="73"/>
  <c r="B8095" i="73"/>
  <c r="G8093" i="73"/>
  <c r="H8093" i="73" s="1"/>
  <c r="I8093" i="73"/>
  <c r="F8116" i="73" l="1"/>
  <c r="D8117" i="73"/>
  <c r="G8094" i="73"/>
  <c r="H8094" i="73" s="1"/>
  <c r="I8094" i="73"/>
  <c r="C8118" i="73"/>
  <c r="E8117" i="73"/>
  <c r="A8095" i="73"/>
  <c r="B8096" i="73"/>
  <c r="F8117" i="73" l="1"/>
  <c r="D8118" i="73"/>
  <c r="G8095" i="73"/>
  <c r="H8095" i="73" s="1"/>
  <c r="I8095" i="73"/>
  <c r="C8119" i="73"/>
  <c r="E8118" i="73"/>
  <c r="A8096" i="73"/>
  <c r="B8097" i="73"/>
  <c r="F8118" i="73" l="1"/>
  <c r="D8119" i="73"/>
  <c r="G8096" i="73"/>
  <c r="H8096" i="73" s="1"/>
  <c r="I8096" i="73"/>
  <c r="C8120" i="73"/>
  <c r="E8119" i="73"/>
  <c r="A8097" i="73"/>
  <c r="B8098" i="73"/>
  <c r="F8119" i="73" l="1"/>
  <c r="D8120" i="73"/>
  <c r="C8121" i="73"/>
  <c r="E8120" i="73"/>
  <c r="G8097" i="73"/>
  <c r="H8097" i="73" s="1"/>
  <c r="I8097" i="73"/>
  <c r="A8098" i="73"/>
  <c r="B8099" i="73"/>
  <c r="F8120" i="73" l="1"/>
  <c r="D8121" i="73"/>
  <c r="G8098" i="73"/>
  <c r="H8098" i="73" s="1"/>
  <c r="I8098" i="73"/>
  <c r="C8122" i="73"/>
  <c r="E8121" i="73"/>
  <c r="A8099" i="73"/>
  <c r="B8100" i="73"/>
  <c r="F8121" i="73" l="1"/>
  <c r="D8122" i="73"/>
  <c r="C8123" i="73"/>
  <c r="E8122" i="73"/>
  <c r="G8099" i="73"/>
  <c r="H8099" i="73" s="1"/>
  <c r="I8099" i="73"/>
  <c r="A8100" i="73"/>
  <c r="B8101" i="73"/>
  <c r="F8122" i="73" l="1"/>
  <c r="D8123" i="73"/>
  <c r="G8100" i="73"/>
  <c r="H8100" i="73" s="1"/>
  <c r="I8100" i="73"/>
  <c r="C8124" i="73"/>
  <c r="E8123" i="73"/>
  <c r="A8101" i="73"/>
  <c r="B8102" i="73"/>
  <c r="F8123" i="73" l="1"/>
  <c r="D8124" i="73"/>
  <c r="G8101" i="73"/>
  <c r="H8101" i="73" s="1"/>
  <c r="I8101" i="73"/>
  <c r="C8125" i="73"/>
  <c r="E8124" i="73"/>
  <c r="A8102" i="73"/>
  <c r="B8103" i="73"/>
  <c r="F8124" i="73" l="1"/>
  <c r="D8125" i="73"/>
  <c r="G8102" i="73"/>
  <c r="H8102" i="73" s="1"/>
  <c r="I8102" i="73"/>
  <c r="C8126" i="73"/>
  <c r="E8125" i="73"/>
  <c r="A8103" i="73"/>
  <c r="B8104" i="73"/>
  <c r="F8125" i="73" l="1"/>
  <c r="D8126" i="73"/>
  <c r="C8127" i="73"/>
  <c r="E8126" i="73"/>
  <c r="G8103" i="73"/>
  <c r="H8103" i="73" s="1"/>
  <c r="I8103" i="73"/>
  <c r="A8104" i="73"/>
  <c r="B8105" i="73"/>
  <c r="F8126" i="73" l="1"/>
  <c r="D8127" i="73"/>
  <c r="G8104" i="73"/>
  <c r="H8104" i="73" s="1"/>
  <c r="I8104" i="73"/>
  <c r="C8128" i="73"/>
  <c r="E8127" i="73"/>
  <c r="A8105" i="73"/>
  <c r="B8106" i="73"/>
  <c r="F8127" i="73" l="1"/>
  <c r="D8128" i="73"/>
  <c r="G8105" i="73"/>
  <c r="H8105" i="73" s="1"/>
  <c r="I8105" i="73"/>
  <c r="C8129" i="73"/>
  <c r="E8128" i="73"/>
  <c r="A8106" i="73"/>
  <c r="B8107" i="73"/>
  <c r="F8128" i="73" l="1"/>
  <c r="D8129" i="73"/>
  <c r="G8106" i="73"/>
  <c r="H8106" i="73" s="1"/>
  <c r="I8106" i="73"/>
  <c r="C8130" i="73"/>
  <c r="E8129" i="73"/>
  <c r="A8107" i="73"/>
  <c r="B8108" i="73"/>
  <c r="F8129" i="73" l="1"/>
  <c r="D8130" i="73"/>
  <c r="G8107" i="73"/>
  <c r="H8107" i="73" s="1"/>
  <c r="I8107" i="73"/>
  <c r="C8131" i="73"/>
  <c r="E8130" i="73"/>
  <c r="A8108" i="73"/>
  <c r="B8109" i="73"/>
  <c r="F8130" i="73" l="1"/>
  <c r="D8131" i="73"/>
  <c r="G8108" i="73"/>
  <c r="H8108" i="73" s="1"/>
  <c r="I8108" i="73"/>
  <c r="C8132" i="73"/>
  <c r="E8131" i="73"/>
  <c r="A8109" i="73"/>
  <c r="B8110" i="73"/>
  <c r="F8131" i="73" l="1"/>
  <c r="D8132" i="73"/>
  <c r="G8109" i="73"/>
  <c r="H8109" i="73" s="1"/>
  <c r="I8109" i="73"/>
  <c r="C8133" i="73"/>
  <c r="E8132" i="73"/>
  <c r="A8110" i="73"/>
  <c r="B8111" i="73"/>
  <c r="F8132" i="73" l="1"/>
  <c r="D8133" i="73"/>
  <c r="G8110" i="73"/>
  <c r="H8110" i="73" s="1"/>
  <c r="I8110" i="73"/>
  <c r="C8134" i="73"/>
  <c r="E8133" i="73"/>
  <c r="A8111" i="73"/>
  <c r="B8112" i="73"/>
  <c r="F8133" i="73" l="1"/>
  <c r="D8134" i="73"/>
  <c r="C8135" i="73"/>
  <c r="E8134" i="73"/>
  <c r="G8111" i="73"/>
  <c r="H8111" i="73" s="1"/>
  <c r="I8111" i="73"/>
  <c r="A8112" i="73"/>
  <c r="B8113" i="73"/>
  <c r="F8134" i="73" l="1"/>
  <c r="D8135" i="73"/>
  <c r="G8112" i="73"/>
  <c r="H8112" i="73" s="1"/>
  <c r="I8112" i="73"/>
  <c r="C8136" i="73"/>
  <c r="E8135" i="73"/>
  <c r="A8113" i="73"/>
  <c r="B8114" i="73"/>
  <c r="F8135" i="73" l="1"/>
  <c r="D8136" i="73"/>
  <c r="C8137" i="73"/>
  <c r="E8136" i="73"/>
  <c r="G8113" i="73"/>
  <c r="H8113" i="73" s="1"/>
  <c r="I8113" i="73"/>
  <c r="A8114" i="73"/>
  <c r="B8115" i="73"/>
  <c r="F8136" i="73" l="1"/>
  <c r="D8137" i="73"/>
  <c r="G8114" i="73"/>
  <c r="H8114" i="73" s="1"/>
  <c r="I8114" i="73"/>
  <c r="C8138" i="73"/>
  <c r="E8137" i="73"/>
  <c r="A8115" i="73"/>
  <c r="B8116" i="73"/>
  <c r="F8137" i="73" l="1"/>
  <c r="D8138" i="73"/>
  <c r="G8115" i="73"/>
  <c r="H8115" i="73" s="1"/>
  <c r="I8115" i="73"/>
  <c r="C8139" i="73"/>
  <c r="E8138" i="73"/>
  <c r="A8116" i="73"/>
  <c r="B8117" i="73"/>
  <c r="F8138" i="73" l="1"/>
  <c r="D8139" i="73"/>
  <c r="C8140" i="73"/>
  <c r="E8139" i="73"/>
  <c r="G8116" i="73"/>
  <c r="H8116" i="73" s="1"/>
  <c r="I8116" i="73"/>
  <c r="A8117" i="73"/>
  <c r="B8118" i="73"/>
  <c r="F8139" i="73" l="1"/>
  <c r="D8140" i="73"/>
  <c r="A8118" i="73"/>
  <c r="B8119" i="73"/>
  <c r="G8117" i="73"/>
  <c r="H8117" i="73" s="1"/>
  <c r="I8117" i="73"/>
  <c r="C8141" i="73"/>
  <c r="E8140" i="73"/>
  <c r="F8140" i="73" l="1"/>
  <c r="D8141" i="73"/>
  <c r="C8142" i="73"/>
  <c r="E8141" i="73"/>
  <c r="A8119" i="73"/>
  <c r="B8120" i="73"/>
  <c r="G8118" i="73"/>
  <c r="H8118" i="73" s="1"/>
  <c r="I8118" i="73"/>
  <c r="F8141" i="73" l="1"/>
  <c r="D8142" i="73"/>
  <c r="G8119" i="73"/>
  <c r="H8119" i="73" s="1"/>
  <c r="I8119" i="73"/>
  <c r="C8143" i="73"/>
  <c r="E8142" i="73"/>
  <c r="A8120" i="73"/>
  <c r="B8121" i="73"/>
  <c r="F8142" i="73" l="1"/>
  <c r="D8143" i="73"/>
  <c r="G8120" i="73"/>
  <c r="H8120" i="73" s="1"/>
  <c r="I8120" i="73"/>
  <c r="C8144" i="73"/>
  <c r="E8143" i="73"/>
  <c r="A8121" i="73"/>
  <c r="B8122" i="73"/>
  <c r="F8143" i="73" l="1"/>
  <c r="D8144" i="73"/>
  <c r="C8145" i="73"/>
  <c r="E8144" i="73"/>
  <c r="G8121" i="73"/>
  <c r="H8121" i="73" s="1"/>
  <c r="I8121" i="73"/>
  <c r="A8122" i="73"/>
  <c r="B8123" i="73"/>
  <c r="F8144" i="73" l="1"/>
  <c r="D8145" i="73"/>
  <c r="G8122" i="73"/>
  <c r="H8122" i="73" s="1"/>
  <c r="I8122" i="73"/>
  <c r="C8146" i="73"/>
  <c r="E8145" i="73"/>
  <c r="A8123" i="73"/>
  <c r="B8124" i="73"/>
  <c r="F8145" i="73" l="1"/>
  <c r="D8146" i="73"/>
  <c r="C8147" i="73"/>
  <c r="E8146" i="73"/>
  <c r="G8123" i="73"/>
  <c r="H8123" i="73" s="1"/>
  <c r="I8123" i="73"/>
  <c r="A8124" i="73"/>
  <c r="B8125" i="73"/>
  <c r="F8146" i="73" l="1"/>
  <c r="D8147" i="73"/>
  <c r="A8125" i="73"/>
  <c r="B8126" i="73"/>
  <c r="G8124" i="73"/>
  <c r="H8124" i="73" s="1"/>
  <c r="I8124" i="73"/>
  <c r="C8148" i="73"/>
  <c r="E8147" i="73"/>
  <c r="F8147" i="73" l="1"/>
  <c r="D8148" i="73"/>
  <c r="C8149" i="73"/>
  <c r="E8148" i="73"/>
  <c r="A8126" i="73"/>
  <c r="B8127" i="73"/>
  <c r="G8125" i="73"/>
  <c r="H8125" i="73" s="1"/>
  <c r="I8125" i="73"/>
  <c r="F8148" i="73" l="1"/>
  <c r="D8149" i="73"/>
  <c r="G8126" i="73"/>
  <c r="H8126" i="73" s="1"/>
  <c r="I8126" i="73"/>
  <c r="C8150" i="73"/>
  <c r="E8149" i="73"/>
  <c r="A8127" i="73"/>
  <c r="B8128" i="73"/>
  <c r="F8149" i="73" l="1"/>
  <c r="D8150" i="73"/>
  <c r="C8151" i="73"/>
  <c r="E8150" i="73"/>
  <c r="G8127" i="73"/>
  <c r="H8127" i="73" s="1"/>
  <c r="I8127" i="73"/>
  <c r="A8128" i="73"/>
  <c r="B8129" i="73"/>
  <c r="F8150" i="73" l="1"/>
  <c r="D8151" i="73"/>
  <c r="A8129" i="73"/>
  <c r="B8130" i="73"/>
  <c r="G8128" i="73"/>
  <c r="H8128" i="73" s="1"/>
  <c r="I8128" i="73"/>
  <c r="C8152" i="73"/>
  <c r="E8151" i="73"/>
  <c r="F8151" i="73" l="1"/>
  <c r="D8152" i="73"/>
  <c r="C8153" i="73"/>
  <c r="E8152" i="73"/>
  <c r="A8130" i="73"/>
  <c r="B8131" i="73"/>
  <c r="G8129" i="73"/>
  <c r="H8129" i="73" s="1"/>
  <c r="I8129" i="73"/>
  <c r="F8152" i="73" l="1"/>
  <c r="D8153" i="73"/>
  <c r="G8130" i="73"/>
  <c r="H8130" i="73" s="1"/>
  <c r="I8130" i="73"/>
  <c r="C8154" i="73"/>
  <c r="E8153" i="73"/>
  <c r="A8131" i="73"/>
  <c r="B8132" i="73"/>
  <c r="F8153" i="73" l="1"/>
  <c r="D8154" i="73"/>
  <c r="G8131" i="73"/>
  <c r="H8131" i="73" s="1"/>
  <c r="I8131" i="73"/>
  <c r="C8155" i="73"/>
  <c r="E8154" i="73"/>
  <c r="A8132" i="73"/>
  <c r="B8133" i="73"/>
  <c r="F8154" i="73" l="1"/>
  <c r="D8155" i="73"/>
  <c r="C8156" i="73"/>
  <c r="E8155" i="73"/>
  <c r="G8132" i="73"/>
  <c r="H8132" i="73" s="1"/>
  <c r="I8132" i="73"/>
  <c r="A8133" i="73"/>
  <c r="B8134" i="73"/>
  <c r="F8155" i="73" l="1"/>
  <c r="D8156" i="73"/>
  <c r="A8134" i="73"/>
  <c r="B8135" i="73"/>
  <c r="G8133" i="73"/>
  <c r="H8133" i="73" s="1"/>
  <c r="I8133" i="73"/>
  <c r="C8157" i="73"/>
  <c r="E8156" i="73"/>
  <c r="F8156" i="73" l="1"/>
  <c r="D8157" i="73"/>
  <c r="C8158" i="73"/>
  <c r="E8157" i="73"/>
  <c r="A8135" i="73"/>
  <c r="B8136" i="73"/>
  <c r="G8134" i="73"/>
  <c r="H8134" i="73" s="1"/>
  <c r="I8134" i="73"/>
  <c r="F8157" i="73" l="1"/>
  <c r="D8158" i="73"/>
  <c r="G8135" i="73"/>
  <c r="H8135" i="73" s="1"/>
  <c r="I8135" i="73"/>
  <c r="C8159" i="73"/>
  <c r="E8158" i="73"/>
  <c r="A8136" i="73"/>
  <c r="B8137" i="73"/>
  <c r="F8158" i="73" l="1"/>
  <c r="D8159" i="73"/>
  <c r="G8136" i="73"/>
  <c r="H8136" i="73" s="1"/>
  <c r="I8136" i="73"/>
  <c r="C8160" i="73"/>
  <c r="E8159" i="73"/>
  <c r="A8137" i="73"/>
  <c r="B8138" i="73"/>
  <c r="F8159" i="73" l="1"/>
  <c r="D8160" i="73"/>
  <c r="C8161" i="73"/>
  <c r="E8160" i="73"/>
  <c r="G8137" i="73"/>
  <c r="H8137" i="73" s="1"/>
  <c r="I8137" i="73"/>
  <c r="A8138" i="73"/>
  <c r="B8139" i="73"/>
  <c r="F8160" i="73" l="1"/>
  <c r="D8161" i="73"/>
  <c r="G8138" i="73"/>
  <c r="H8138" i="73" s="1"/>
  <c r="I8138" i="73"/>
  <c r="C8162" i="73"/>
  <c r="E8161" i="73"/>
  <c r="A8139" i="73"/>
  <c r="B8140" i="73"/>
  <c r="F8161" i="73" l="1"/>
  <c r="D8162" i="73"/>
  <c r="G8139" i="73"/>
  <c r="H8139" i="73" s="1"/>
  <c r="I8139" i="73"/>
  <c r="C8163" i="73"/>
  <c r="E8162" i="73"/>
  <c r="A8140" i="73"/>
  <c r="B8141" i="73"/>
  <c r="F8162" i="73" l="1"/>
  <c r="D8163" i="73"/>
  <c r="C8164" i="73"/>
  <c r="E8163" i="73"/>
  <c r="G8140" i="73"/>
  <c r="H8140" i="73" s="1"/>
  <c r="I8140" i="73"/>
  <c r="A8141" i="73"/>
  <c r="B8142" i="73"/>
  <c r="F8163" i="73" l="1"/>
  <c r="D8164" i="73"/>
  <c r="A8142" i="73"/>
  <c r="B8143" i="73"/>
  <c r="G8141" i="73"/>
  <c r="H8141" i="73" s="1"/>
  <c r="I8141" i="73"/>
  <c r="C8165" i="73"/>
  <c r="E8164" i="73"/>
  <c r="F8164" i="73" l="1"/>
  <c r="D8165" i="73"/>
  <c r="C8166" i="73"/>
  <c r="E8165" i="73"/>
  <c r="A8143" i="73"/>
  <c r="B8144" i="73"/>
  <c r="G8142" i="73"/>
  <c r="H8142" i="73" s="1"/>
  <c r="I8142" i="73"/>
  <c r="F8165" i="73" l="1"/>
  <c r="D8166" i="73"/>
  <c r="G8143" i="73"/>
  <c r="H8143" i="73" s="1"/>
  <c r="I8143" i="73"/>
  <c r="C8167" i="73"/>
  <c r="E8166" i="73"/>
  <c r="A8144" i="73"/>
  <c r="B8145" i="73"/>
  <c r="F8166" i="73" l="1"/>
  <c r="D8167" i="73"/>
  <c r="G8144" i="73"/>
  <c r="H8144" i="73" s="1"/>
  <c r="I8144" i="73"/>
  <c r="C8168" i="73"/>
  <c r="E8167" i="73"/>
  <c r="A8145" i="73"/>
  <c r="B8146" i="73"/>
  <c r="F8167" i="73" l="1"/>
  <c r="D8168" i="73"/>
  <c r="G8145" i="73"/>
  <c r="H8145" i="73" s="1"/>
  <c r="I8145" i="73"/>
  <c r="C8169" i="73"/>
  <c r="E8168" i="73"/>
  <c r="A8146" i="73"/>
  <c r="B8147" i="73"/>
  <c r="F8168" i="73" l="1"/>
  <c r="D8169" i="73"/>
  <c r="C8170" i="73"/>
  <c r="E8169" i="73"/>
  <c r="G8146" i="73"/>
  <c r="H8146" i="73" s="1"/>
  <c r="I8146" i="73"/>
  <c r="A8147" i="73"/>
  <c r="B8148" i="73"/>
  <c r="F8169" i="73" l="1"/>
  <c r="D8170" i="73"/>
  <c r="A8148" i="73"/>
  <c r="B8149" i="73"/>
  <c r="G8147" i="73"/>
  <c r="H8147" i="73" s="1"/>
  <c r="I8147" i="73"/>
  <c r="C8171" i="73"/>
  <c r="E8170" i="73"/>
  <c r="F8170" i="73" l="1"/>
  <c r="D8171" i="73"/>
  <c r="C8172" i="73"/>
  <c r="E8171" i="73"/>
  <c r="A8149" i="73"/>
  <c r="B8150" i="73"/>
  <c r="G8148" i="73"/>
  <c r="H8148" i="73" s="1"/>
  <c r="I8148" i="73"/>
  <c r="F8171" i="73" l="1"/>
  <c r="D8172" i="73"/>
  <c r="G8149" i="73"/>
  <c r="H8149" i="73" s="1"/>
  <c r="I8149" i="73"/>
  <c r="C8173" i="73"/>
  <c r="E8172" i="73"/>
  <c r="A8150" i="73"/>
  <c r="B8151" i="73"/>
  <c r="F8172" i="73" l="1"/>
  <c r="D8173" i="73"/>
  <c r="G8150" i="73"/>
  <c r="H8150" i="73" s="1"/>
  <c r="I8150" i="73"/>
  <c r="C8174" i="73"/>
  <c r="E8173" i="73"/>
  <c r="A8151" i="73"/>
  <c r="B8152" i="73"/>
  <c r="F8173" i="73" l="1"/>
  <c r="D8174" i="73"/>
  <c r="C8175" i="73"/>
  <c r="E8174" i="73"/>
  <c r="G8151" i="73"/>
  <c r="H8151" i="73" s="1"/>
  <c r="I8151" i="73"/>
  <c r="A8152" i="73"/>
  <c r="B8153" i="73"/>
  <c r="F8174" i="73" l="1"/>
  <c r="D8175" i="73"/>
  <c r="A8153" i="73"/>
  <c r="B8154" i="73"/>
  <c r="G8152" i="73"/>
  <c r="H8152" i="73" s="1"/>
  <c r="I8152" i="73"/>
  <c r="C8176" i="73"/>
  <c r="E8175" i="73"/>
  <c r="F8175" i="73" l="1"/>
  <c r="D8176" i="73"/>
  <c r="C8177" i="73"/>
  <c r="E8176" i="73"/>
  <c r="A8154" i="73"/>
  <c r="B8155" i="73"/>
  <c r="G8153" i="73"/>
  <c r="H8153" i="73" s="1"/>
  <c r="I8153" i="73"/>
  <c r="F8176" i="73" l="1"/>
  <c r="D8177" i="73"/>
  <c r="G8154" i="73"/>
  <c r="H8154" i="73" s="1"/>
  <c r="I8154" i="73"/>
  <c r="C8178" i="73"/>
  <c r="E8177" i="73"/>
  <c r="A8155" i="73"/>
  <c r="B8156" i="73"/>
  <c r="F8177" i="73" l="1"/>
  <c r="D8178" i="73"/>
  <c r="C8179" i="73"/>
  <c r="E8178" i="73"/>
  <c r="G8155" i="73"/>
  <c r="H8155" i="73" s="1"/>
  <c r="I8155" i="73"/>
  <c r="A8156" i="73"/>
  <c r="B8157" i="73"/>
  <c r="F8178" i="73" l="1"/>
  <c r="D8179" i="73"/>
  <c r="A8157" i="73"/>
  <c r="B8158" i="73"/>
  <c r="G8156" i="73"/>
  <c r="H8156" i="73" s="1"/>
  <c r="I8156" i="73"/>
  <c r="C8180" i="73"/>
  <c r="E8179" i="73"/>
  <c r="F8179" i="73" l="1"/>
  <c r="D8180" i="73"/>
  <c r="C8181" i="73"/>
  <c r="E8180" i="73"/>
  <c r="A8158" i="73"/>
  <c r="B8159" i="73"/>
  <c r="G8157" i="73"/>
  <c r="H8157" i="73" s="1"/>
  <c r="I8157" i="73"/>
  <c r="F8180" i="73" l="1"/>
  <c r="D8181" i="73"/>
  <c r="G8158" i="73"/>
  <c r="H8158" i="73" s="1"/>
  <c r="I8158" i="73"/>
  <c r="C8182" i="73"/>
  <c r="E8181" i="73"/>
  <c r="A8159" i="73"/>
  <c r="B8160" i="73"/>
  <c r="F8181" i="73" l="1"/>
  <c r="D8182" i="73"/>
  <c r="C8183" i="73"/>
  <c r="E8182" i="73"/>
  <c r="G8159" i="73"/>
  <c r="H8159" i="73" s="1"/>
  <c r="I8159" i="73"/>
  <c r="A8160" i="73"/>
  <c r="B8161" i="73"/>
  <c r="F8182" i="73" l="1"/>
  <c r="D8183" i="73"/>
  <c r="A8161" i="73"/>
  <c r="B8162" i="73"/>
  <c r="G8160" i="73"/>
  <c r="H8160" i="73" s="1"/>
  <c r="I8160" i="73"/>
  <c r="C8184" i="73"/>
  <c r="E8183" i="73"/>
  <c r="F8183" i="73" l="1"/>
  <c r="D8184" i="73"/>
  <c r="C8185" i="73"/>
  <c r="E8184" i="73"/>
  <c r="A8162" i="73"/>
  <c r="B8163" i="73"/>
  <c r="G8161" i="73"/>
  <c r="H8161" i="73" s="1"/>
  <c r="I8161" i="73"/>
  <c r="F8184" i="73" l="1"/>
  <c r="D8185" i="73"/>
  <c r="G8162" i="73"/>
  <c r="H8162" i="73" s="1"/>
  <c r="I8162" i="73"/>
  <c r="C8186" i="73"/>
  <c r="E8185" i="73"/>
  <c r="A8163" i="73"/>
  <c r="B8164" i="73"/>
  <c r="F8185" i="73" l="1"/>
  <c r="D8186" i="73"/>
  <c r="C8187" i="73"/>
  <c r="E8186" i="73"/>
  <c r="G8163" i="73"/>
  <c r="H8163" i="73" s="1"/>
  <c r="I8163" i="73"/>
  <c r="A8164" i="73"/>
  <c r="B8165" i="73"/>
  <c r="F8186" i="73" l="1"/>
  <c r="D8187" i="73"/>
  <c r="A8165" i="73"/>
  <c r="B8166" i="73"/>
  <c r="G8164" i="73"/>
  <c r="H8164" i="73" s="1"/>
  <c r="I8164" i="73"/>
  <c r="C8188" i="73"/>
  <c r="E8187" i="73"/>
  <c r="F8187" i="73" l="1"/>
  <c r="D8188" i="73"/>
  <c r="C8189" i="73"/>
  <c r="E8188" i="73"/>
  <c r="A8166" i="73"/>
  <c r="B8167" i="73"/>
  <c r="G8165" i="73"/>
  <c r="H8165" i="73" s="1"/>
  <c r="I8165" i="73"/>
  <c r="F8188" i="73" l="1"/>
  <c r="D8189" i="73"/>
  <c r="G8166" i="73"/>
  <c r="H8166" i="73" s="1"/>
  <c r="I8166" i="73"/>
  <c r="C8190" i="73"/>
  <c r="E8189" i="73"/>
  <c r="A8167" i="73"/>
  <c r="B8168" i="73"/>
  <c r="F8189" i="73" l="1"/>
  <c r="D8190" i="73"/>
  <c r="G8167" i="73"/>
  <c r="H8167" i="73" s="1"/>
  <c r="I8167" i="73"/>
  <c r="C8191" i="73"/>
  <c r="E8190" i="73"/>
  <c r="A8168" i="73"/>
  <c r="B8169" i="73"/>
  <c r="F8190" i="73" l="1"/>
  <c r="D8191" i="73"/>
  <c r="C8192" i="73"/>
  <c r="E8191" i="73"/>
  <c r="G8168" i="73"/>
  <c r="H8168" i="73" s="1"/>
  <c r="I8168" i="73"/>
  <c r="A8169" i="73"/>
  <c r="B8170" i="73"/>
  <c r="F8191" i="73" l="1"/>
  <c r="D8192" i="73"/>
  <c r="A8170" i="73"/>
  <c r="B8171" i="73"/>
  <c r="G8169" i="73"/>
  <c r="H8169" i="73" s="1"/>
  <c r="I8169" i="73"/>
  <c r="C8193" i="73"/>
  <c r="E8192" i="73"/>
  <c r="F8192" i="73" l="1"/>
  <c r="D8193" i="73"/>
  <c r="C8194" i="73"/>
  <c r="E8193" i="73"/>
  <c r="A8171" i="73"/>
  <c r="B8172" i="73"/>
  <c r="G8170" i="73"/>
  <c r="H8170" i="73" s="1"/>
  <c r="I8170" i="73"/>
  <c r="F8193" i="73" l="1"/>
  <c r="D8194" i="73"/>
  <c r="G8171" i="73"/>
  <c r="H8171" i="73" s="1"/>
  <c r="I8171" i="73"/>
  <c r="C8195" i="73"/>
  <c r="E8194" i="73"/>
  <c r="A8172" i="73"/>
  <c r="B8173" i="73"/>
  <c r="F8194" i="73" l="1"/>
  <c r="D8195" i="73"/>
  <c r="C8196" i="73"/>
  <c r="E8195" i="73"/>
  <c r="G8172" i="73"/>
  <c r="H8172" i="73" s="1"/>
  <c r="I8172" i="73"/>
  <c r="A8173" i="73"/>
  <c r="B8174" i="73"/>
  <c r="F8195" i="73" l="1"/>
  <c r="D8196" i="73"/>
  <c r="G8173" i="73"/>
  <c r="H8173" i="73" s="1"/>
  <c r="I8173" i="73"/>
  <c r="C8197" i="73"/>
  <c r="E8196" i="73"/>
  <c r="A8174" i="73"/>
  <c r="B8175" i="73"/>
  <c r="F8196" i="73" l="1"/>
  <c r="D8197" i="73"/>
  <c r="G8174" i="73"/>
  <c r="H8174" i="73" s="1"/>
  <c r="I8174" i="73"/>
  <c r="C8198" i="73"/>
  <c r="E8197" i="73"/>
  <c r="A8175" i="73"/>
  <c r="B8176" i="73"/>
  <c r="F8197" i="73" l="1"/>
  <c r="D8198" i="73"/>
  <c r="G8175" i="73"/>
  <c r="H8175" i="73" s="1"/>
  <c r="I8175" i="73"/>
  <c r="C8199" i="73"/>
  <c r="E8198" i="73"/>
  <c r="A8176" i="73"/>
  <c r="B8177" i="73"/>
  <c r="F8198" i="73" l="1"/>
  <c r="D8199" i="73"/>
  <c r="C8200" i="73"/>
  <c r="E8199" i="73"/>
  <c r="A8177" i="73"/>
  <c r="B8178" i="73"/>
  <c r="G8176" i="73"/>
  <c r="H8176" i="73" s="1"/>
  <c r="I8176" i="73"/>
  <c r="F8199" i="73" l="1"/>
  <c r="D8200" i="73"/>
  <c r="G8177" i="73"/>
  <c r="H8177" i="73" s="1"/>
  <c r="I8177" i="73"/>
  <c r="C8201" i="73"/>
  <c r="E8200" i="73"/>
  <c r="A8178" i="73"/>
  <c r="B8179" i="73"/>
  <c r="F8200" i="73" l="1"/>
  <c r="D8201" i="73"/>
  <c r="C8202" i="73"/>
  <c r="E8201" i="73"/>
  <c r="A8179" i="73"/>
  <c r="B8180" i="73"/>
  <c r="G8178" i="73"/>
  <c r="H8178" i="73" s="1"/>
  <c r="I8178" i="73"/>
  <c r="F8201" i="73" l="1"/>
  <c r="D8202" i="73"/>
  <c r="G8179" i="73"/>
  <c r="H8179" i="73" s="1"/>
  <c r="I8179" i="73"/>
  <c r="C8203" i="73"/>
  <c r="E8202" i="73"/>
  <c r="A8180" i="73"/>
  <c r="B8181" i="73"/>
  <c r="F8202" i="73" l="1"/>
  <c r="D8203" i="73"/>
  <c r="G8180" i="73"/>
  <c r="H8180" i="73" s="1"/>
  <c r="I8180" i="73"/>
  <c r="C8204" i="73"/>
  <c r="E8203" i="73"/>
  <c r="A8181" i="73"/>
  <c r="B8182" i="73"/>
  <c r="F8203" i="73" l="1"/>
  <c r="D8204" i="73"/>
  <c r="C8205" i="73"/>
  <c r="E8204" i="73"/>
  <c r="G8181" i="73"/>
  <c r="H8181" i="73" s="1"/>
  <c r="I8181" i="73"/>
  <c r="A8182" i="73"/>
  <c r="B8183" i="73"/>
  <c r="F8204" i="73" l="1"/>
  <c r="D8205" i="73"/>
  <c r="G8182" i="73"/>
  <c r="H8182" i="73" s="1"/>
  <c r="I8182" i="73"/>
  <c r="C8206" i="73"/>
  <c r="E8205" i="73"/>
  <c r="A8183" i="73"/>
  <c r="B8184" i="73"/>
  <c r="F8205" i="73" l="1"/>
  <c r="D8206" i="73"/>
  <c r="G8183" i="73"/>
  <c r="H8183" i="73" s="1"/>
  <c r="I8183" i="73"/>
  <c r="C8207" i="73"/>
  <c r="E8206" i="73"/>
  <c r="A8184" i="73"/>
  <c r="B8185" i="73"/>
  <c r="F8206" i="73" l="1"/>
  <c r="D8207" i="73"/>
  <c r="G8184" i="73"/>
  <c r="H8184" i="73" s="1"/>
  <c r="I8184" i="73"/>
  <c r="C8208" i="73"/>
  <c r="E8207" i="73"/>
  <c r="A8185" i="73"/>
  <c r="B8186" i="73"/>
  <c r="F8207" i="73" l="1"/>
  <c r="D8208" i="73"/>
  <c r="C8209" i="73"/>
  <c r="E8208" i="73"/>
  <c r="G8185" i="73"/>
  <c r="H8185" i="73" s="1"/>
  <c r="I8185" i="73"/>
  <c r="A8186" i="73"/>
  <c r="B8187" i="73"/>
  <c r="F8208" i="73" l="1"/>
  <c r="D8209" i="73"/>
  <c r="A8187" i="73"/>
  <c r="B8188" i="73"/>
  <c r="G8186" i="73"/>
  <c r="H8186" i="73" s="1"/>
  <c r="I8186" i="73"/>
  <c r="C8210" i="73"/>
  <c r="E8209" i="73"/>
  <c r="F8209" i="73" l="1"/>
  <c r="D8210" i="73"/>
  <c r="C8211" i="73"/>
  <c r="E8210" i="73"/>
  <c r="A8188" i="73"/>
  <c r="B8189" i="73"/>
  <c r="G8187" i="73"/>
  <c r="H8187" i="73" s="1"/>
  <c r="I8187" i="73"/>
  <c r="F8210" i="73" l="1"/>
  <c r="D8211" i="73"/>
  <c r="G8188" i="73"/>
  <c r="H8188" i="73" s="1"/>
  <c r="I8188" i="73"/>
  <c r="C8212" i="73"/>
  <c r="E8211" i="73"/>
  <c r="A8189" i="73"/>
  <c r="B8190" i="73"/>
  <c r="F8211" i="73" l="1"/>
  <c r="D8212" i="73"/>
  <c r="G8189" i="73"/>
  <c r="H8189" i="73" s="1"/>
  <c r="I8189" i="73"/>
  <c r="C8213" i="73"/>
  <c r="E8212" i="73"/>
  <c r="A8190" i="73"/>
  <c r="B8191" i="73"/>
  <c r="F8212" i="73" l="1"/>
  <c r="D8213" i="73"/>
  <c r="C8214" i="73"/>
  <c r="E8213" i="73"/>
  <c r="G8190" i="73"/>
  <c r="H8190" i="73" s="1"/>
  <c r="I8190" i="73"/>
  <c r="A8191" i="73"/>
  <c r="B8192" i="73"/>
  <c r="F8213" i="73" l="1"/>
  <c r="D8214" i="73"/>
  <c r="A8192" i="73"/>
  <c r="B8193" i="73"/>
  <c r="G8191" i="73"/>
  <c r="H8191" i="73" s="1"/>
  <c r="I8191" i="73"/>
  <c r="C8215" i="73"/>
  <c r="E8214" i="73"/>
  <c r="F8214" i="73" l="1"/>
  <c r="D8215" i="73"/>
  <c r="C8216" i="73"/>
  <c r="E8215" i="73"/>
  <c r="A8193" i="73"/>
  <c r="B8194" i="73"/>
  <c r="G8192" i="73"/>
  <c r="H8192" i="73" s="1"/>
  <c r="I8192" i="73"/>
  <c r="F8215" i="73" l="1"/>
  <c r="D8216" i="73"/>
  <c r="G8193" i="73"/>
  <c r="H8193" i="73" s="1"/>
  <c r="I8193" i="73"/>
  <c r="C8217" i="73"/>
  <c r="E8216" i="73"/>
  <c r="A8194" i="73"/>
  <c r="B8195" i="73"/>
  <c r="F8216" i="73" l="1"/>
  <c r="D8217" i="73"/>
  <c r="C8218" i="73"/>
  <c r="E8217" i="73"/>
  <c r="G8194" i="73"/>
  <c r="H8194" i="73" s="1"/>
  <c r="I8194" i="73"/>
  <c r="A8195" i="73"/>
  <c r="B8196" i="73"/>
  <c r="F8217" i="73" l="1"/>
  <c r="D8218" i="73"/>
  <c r="A8196" i="73"/>
  <c r="B8197" i="73"/>
  <c r="G8195" i="73"/>
  <c r="H8195" i="73" s="1"/>
  <c r="I8195" i="73"/>
  <c r="C8219" i="73"/>
  <c r="E8218" i="73"/>
  <c r="F8218" i="73" l="1"/>
  <c r="D8219" i="73"/>
  <c r="C8220" i="73"/>
  <c r="E8219" i="73"/>
  <c r="A8197" i="73"/>
  <c r="B8198" i="73"/>
  <c r="G8196" i="73"/>
  <c r="H8196" i="73" s="1"/>
  <c r="I8196" i="73"/>
  <c r="F8219" i="73" l="1"/>
  <c r="D8220" i="73"/>
  <c r="G8197" i="73"/>
  <c r="H8197" i="73" s="1"/>
  <c r="I8197" i="73"/>
  <c r="C8221" i="73"/>
  <c r="E8220" i="73"/>
  <c r="A8198" i="73"/>
  <c r="B8199" i="73"/>
  <c r="F8220" i="73" l="1"/>
  <c r="D8221" i="73"/>
  <c r="C8222" i="73"/>
  <c r="E8221" i="73"/>
  <c r="G8198" i="73"/>
  <c r="H8198" i="73" s="1"/>
  <c r="I8198" i="73"/>
  <c r="A8199" i="73"/>
  <c r="B8200" i="73"/>
  <c r="F8221" i="73" l="1"/>
  <c r="D8222" i="73"/>
  <c r="A8200" i="73"/>
  <c r="B8201" i="73"/>
  <c r="G8199" i="73"/>
  <c r="H8199" i="73" s="1"/>
  <c r="I8199" i="73"/>
  <c r="C8223" i="73"/>
  <c r="E8222" i="73"/>
  <c r="F8222" i="73" l="1"/>
  <c r="D8223" i="73"/>
  <c r="C8224" i="73"/>
  <c r="E8223" i="73"/>
  <c r="A8201" i="73"/>
  <c r="B8202" i="73"/>
  <c r="G8200" i="73"/>
  <c r="H8200" i="73" s="1"/>
  <c r="I8200" i="73"/>
  <c r="F8223" i="73" l="1"/>
  <c r="D8224" i="73"/>
  <c r="G8201" i="73"/>
  <c r="H8201" i="73" s="1"/>
  <c r="I8201" i="73"/>
  <c r="C8225" i="73"/>
  <c r="E8224" i="73"/>
  <c r="A8202" i="73"/>
  <c r="B8203" i="73"/>
  <c r="F8224" i="73" l="1"/>
  <c r="D8225" i="73"/>
  <c r="C8226" i="73"/>
  <c r="E8225" i="73"/>
  <c r="G8202" i="73"/>
  <c r="H8202" i="73" s="1"/>
  <c r="I8202" i="73"/>
  <c r="A8203" i="73"/>
  <c r="B8204" i="73"/>
  <c r="F8225" i="73" l="1"/>
  <c r="D8226" i="73"/>
  <c r="A8204" i="73"/>
  <c r="B8205" i="73"/>
  <c r="G8203" i="73"/>
  <c r="H8203" i="73" s="1"/>
  <c r="I8203" i="73"/>
  <c r="C8227" i="73"/>
  <c r="E8226" i="73"/>
  <c r="F8226" i="73" l="1"/>
  <c r="D8227" i="73"/>
  <c r="C8228" i="73"/>
  <c r="E8227" i="73"/>
  <c r="A8205" i="73"/>
  <c r="B8206" i="73"/>
  <c r="G8204" i="73"/>
  <c r="H8204" i="73" s="1"/>
  <c r="I8204" i="73"/>
  <c r="F8227" i="73" l="1"/>
  <c r="D8228" i="73"/>
  <c r="G8205" i="73"/>
  <c r="H8205" i="73" s="1"/>
  <c r="I8205" i="73"/>
  <c r="C8229" i="73"/>
  <c r="E8228" i="73"/>
  <c r="A8206" i="73"/>
  <c r="B8207" i="73"/>
  <c r="F8228" i="73" l="1"/>
  <c r="D8229" i="73"/>
  <c r="C8230" i="73"/>
  <c r="E8229" i="73"/>
  <c r="G8206" i="73"/>
  <c r="H8206" i="73" s="1"/>
  <c r="I8206" i="73"/>
  <c r="A8207" i="73"/>
  <c r="B8208" i="73"/>
  <c r="F8229" i="73" l="1"/>
  <c r="D8230" i="73"/>
  <c r="A8208" i="73"/>
  <c r="B8209" i="73"/>
  <c r="G8207" i="73"/>
  <c r="H8207" i="73" s="1"/>
  <c r="I8207" i="73"/>
  <c r="C8231" i="73"/>
  <c r="E8230" i="73"/>
  <c r="F8230" i="73" l="1"/>
  <c r="D8231" i="73"/>
  <c r="C8232" i="73"/>
  <c r="E8231" i="73"/>
  <c r="A8209" i="73"/>
  <c r="B8210" i="73"/>
  <c r="G8208" i="73"/>
  <c r="H8208" i="73" s="1"/>
  <c r="I8208" i="73"/>
  <c r="F8231" i="73" l="1"/>
  <c r="D8232" i="73"/>
  <c r="G8209" i="73"/>
  <c r="H8209" i="73" s="1"/>
  <c r="I8209" i="73"/>
  <c r="C8233" i="73"/>
  <c r="E8232" i="73"/>
  <c r="A8210" i="73"/>
  <c r="B8211" i="73"/>
  <c r="F8232" i="73" l="1"/>
  <c r="D8233" i="73"/>
  <c r="G8210" i="73"/>
  <c r="H8210" i="73" s="1"/>
  <c r="I8210" i="73"/>
  <c r="C8234" i="73"/>
  <c r="E8233" i="73"/>
  <c r="A8211" i="73"/>
  <c r="B8212" i="73"/>
  <c r="F8233" i="73" l="1"/>
  <c r="D8234" i="73"/>
  <c r="C8235" i="73"/>
  <c r="E8234" i="73"/>
  <c r="G8211" i="73"/>
  <c r="H8211" i="73" s="1"/>
  <c r="I8211" i="73"/>
  <c r="A8212" i="73"/>
  <c r="B8213" i="73"/>
  <c r="F8234" i="73" l="1"/>
  <c r="D8235" i="73"/>
  <c r="G8212" i="73"/>
  <c r="H8212" i="73" s="1"/>
  <c r="I8212" i="73"/>
  <c r="C8236" i="73"/>
  <c r="E8235" i="73"/>
  <c r="A8213" i="73"/>
  <c r="B8214" i="73"/>
  <c r="F8235" i="73" l="1"/>
  <c r="D8236" i="73"/>
  <c r="C8237" i="73"/>
  <c r="E8236" i="73"/>
  <c r="G8213" i="73"/>
  <c r="H8213" i="73" s="1"/>
  <c r="I8213" i="73"/>
  <c r="A8214" i="73"/>
  <c r="B8215" i="73"/>
  <c r="F8236" i="73" l="1"/>
  <c r="D8237" i="73"/>
  <c r="G8214" i="73"/>
  <c r="H8214" i="73" s="1"/>
  <c r="I8214" i="73"/>
  <c r="C8238" i="73"/>
  <c r="E8237" i="73"/>
  <c r="A8215" i="73"/>
  <c r="B8216" i="73"/>
  <c r="F8237" i="73" l="1"/>
  <c r="D8238" i="73"/>
  <c r="C8239" i="73"/>
  <c r="E8238" i="73"/>
  <c r="G8215" i="73"/>
  <c r="H8215" i="73" s="1"/>
  <c r="I8215" i="73"/>
  <c r="A8216" i="73"/>
  <c r="B8217" i="73"/>
  <c r="F8238" i="73" l="1"/>
  <c r="D8239" i="73"/>
  <c r="G8216" i="73"/>
  <c r="H8216" i="73" s="1"/>
  <c r="I8216" i="73"/>
  <c r="C8240" i="73"/>
  <c r="E8239" i="73"/>
  <c r="A8217" i="73"/>
  <c r="B8218" i="73"/>
  <c r="F8239" i="73" l="1"/>
  <c r="D8240" i="73"/>
  <c r="G8217" i="73"/>
  <c r="H8217" i="73" s="1"/>
  <c r="I8217" i="73"/>
  <c r="C8241" i="73"/>
  <c r="E8240" i="73"/>
  <c r="A8218" i="73"/>
  <c r="B8219" i="73"/>
  <c r="F8240" i="73" l="1"/>
  <c r="D8241" i="73"/>
  <c r="C8242" i="73"/>
  <c r="E8241" i="73"/>
  <c r="G8218" i="73"/>
  <c r="H8218" i="73" s="1"/>
  <c r="I8218" i="73"/>
  <c r="A8219" i="73"/>
  <c r="B8220" i="73"/>
  <c r="F8241" i="73" l="1"/>
  <c r="D8242" i="73"/>
  <c r="A8220" i="73"/>
  <c r="B8221" i="73"/>
  <c r="G8219" i="73"/>
  <c r="H8219" i="73" s="1"/>
  <c r="I8219" i="73"/>
  <c r="C8243" i="73"/>
  <c r="E8242" i="73"/>
  <c r="F8242" i="73" l="1"/>
  <c r="D8243" i="73"/>
  <c r="C8244" i="73"/>
  <c r="E8243" i="73"/>
  <c r="A8221" i="73"/>
  <c r="B8222" i="73"/>
  <c r="G8220" i="73"/>
  <c r="H8220" i="73" s="1"/>
  <c r="I8220" i="73"/>
  <c r="F8243" i="73" l="1"/>
  <c r="D8244" i="73"/>
  <c r="G8221" i="73"/>
  <c r="H8221" i="73" s="1"/>
  <c r="I8221" i="73"/>
  <c r="C8245" i="73"/>
  <c r="E8244" i="73"/>
  <c r="A8222" i="73"/>
  <c r="B8223" i="73"/>
  <c r="F8244" i="73" l="1"/>
  <c r="D8245" i="73"/>
  <c r="G8222" i="73"/>
  <c r="H8222" i="73" s="1"/>
  <c r="I8222" i="73"/>
  <c r="C8246" i="73"/>
  <c r="E8245" i="73"/>
  <c r="A8223" i="73"/>
  <c r="B8224" i="73"/>
  <c r="F8245" i="73" l="1"/>
  <c r="D8246" i="73"/>
  <c r="C8247" i="73"/>
  <c r="E8246" i="73"/>
  <c r="G8223" i="73"/>
  <c r="H8223" i="73" s="1"/>
  <c r="I8223" i="73"/>
  <c r="A8224" i="73"/>
  <c r="B8225" i="73"/>
  <c r="F8246" i="73" l="1"/>
  <c r="D8247" i="73"/>
  <c r="G8224" i="73"/>
  <c r="H8224" i="73" s="1"/>
  <c r="I8224" i="73"/>
  <c r="C8248" i="73"/>
  <c r="E8247" i="73"/>
  <c r="A8225" i="73"/>
  <c r="B8226" i="73"/>
  <c r="F8247" i="73" l="1"/>
  <c r="D8248" i="73"/>
  <c r="G8225" i="73"/>
  <c r="H8225" i="73" s="1"/>
  <c r="I8225" i="73"/>
  <c r="C8249" i="73"/>
  <c r="E8248" i="73"/>
  <c r="A8226" i="73"/>
  <c r="B8227" i="73"/>
  <c r="F8248" i="73" l="1"/>
  <c r="D8249" i="73"/>
  <c r="G8226" i="73"/>
  <c r="H8226" i="73" s="1"/>
  <c r="I8226" i="73"/>
  <c r="C8250" i="73"/>
  <c r="E8249" i="73"/>
  <c r="A8227" i="73"/>
  <c r="B8228" i="73"/>
  <c r="F8249" i="73" l="1"/>
  <c r="D8250" i="73"/>
  <c r="C8251" i="73"/>
  <c r="E8250" i="73"/>
  <c r="G8227" i="73"/>
  <c r="H8227" i="73" s="1"/>
  <c r="I8227" i="73"/>
  <c r="A8228" i="73"/>
  <c r="B8229" i="73"/>
  <c r="F8250" i="73" l="1"/>
  <c r="D8251" i="73"/>
  <c r="A8229" i="73"/>
  <c r="B8230" i="73"/>
  <c r="G8228" i="73"/>
  <c r="H8228" i="73" s="1"/>
  <c r="I8228" i="73"/>
  <c r="C8252" i="73"/>
  <c r="E8251" i="73"/>
  <c r="F8251" i="73" l="1"/>
  <c r="D8252" i="73"/>
  <c r="C8253" i="73"/>
  <c r="E8252" i="73"/>
  <c r="A8230" i="73"/>
  <c r="B8231" i="73"/>
  <c r="G8229" i="73"/>
  <c r="H8229" i="73" s="1"/>
  <c r="I8229" i="73"/>
  <c r="F8252" i="73" l="1"/>
  <c r="D8253" i="73"/>
  <c r="G8230" i="73"/>
  <c r="H8230" i="73" s="1"/>
  <c r="I8230" i="73"/>
  <c r="C8254" i="73"/>
  <c r="E8253" i="73"/>
  <c r="A8231" i="73"/>
  <c r="B8232" i="73"/>
  <c r="F8253" i="73" l="1"/>
  <c r="D8254" i="73"/>
  <c r="C8255" i="73"/>
  <c r="E8254" i="73"/>
  <c r="G8231" i="73"/>
  <c r="H8231" i="73" s="1"/>
  <c r="I8231" i="73"/>
  <c r="A8232" i="73"/>
  <c r="B8233" i="73"/>
  <c r="F8254" i="73" l="1"/>
  <c r="D8255" i="73"/>
  <c r="G8232" i="73"/>
  <c r="H8232" i="73" s="1"/>
  <c r="I8232" i="73"/>
  <c r="C8256" i="73"/>
  <c r="E8255" i="73"/>
  <c r="A8233" i="73"/>
  <c r="B8234" i="73"/>
  <c r="F8255" i="73" l="1"/>
  <c r="D8256" i="73"/>
  <c r="G8233" i="73"/>
  <c r="H8233" i="73" s="1"/>
  <c r="I8233" i="73"/>
  <c r="C8257" i="73"/>
  <c r="E8256" i="73"/>
  <c r="A8234" i="73"/>
  <c r="B8235" i="73"/>
  <c r="F8256" i="73" l="1"/>
  <c r="D8257" i="73"/>
  <c r="G8234" i="73"/>
  <c r="H8234" i="73" s="1"/>
  <c r="I8234" i="73"/>
  <c r="C8258" i="73"/>
  <c r="E8257" i="73"/>
  <c r="A8235" i="73"/>
  <c r="B8236" i="73"/>
  <c r="F8257" i="73" l="1"/>
  <c r="D8258" i="73"/>
  <c r="G8235" i="73"/>
  <c r="H8235" i="73" s="1"/>
  <c r="I8235" i="73"/>
  <c r="C8259" i="73"/>
  <c r="E8258" i="73"/>
  <c r="A8236" i="73"/>
  <c r="B8237" i="73"/>
  <c r="F8258" i="73" l="1"/>
  <c r="D8259" i="73"/>
  <c r="C8260" i="73"/>
  <c r="E8259" i="73"/>
  <c r="G8236" i="73"/>
  <c r="H8236" i="73" s="1"/>
  <c r="I8236" i="73"/>
  <c r="A8237" i="73"/>
  <c r="B8238" i="73"/>
  <c r="F8259" i="73" l="1"/>
  <c r="D8260" i="73"/>
  <c r="A8238" i="73"/>
  <c r="B8239" i="73"/>
  <c r="G8237" i="73"/>
  <c r="H8237" i="73" s="1"/>
  <c r="I8237" i="73"/>
  <c r="C8261" i="73"/>
  <c r="E8260" i="73"/>
  <c r="F8260" i="73" l="1"/>
  <c r="D8261" i="73"/>
  <c r="C8262" i="73"/>
  <c r="E8261" i="73"/>
  <c r="A8239" i="73"/>
  <c r="B8240" i="73"/>
  <c r="G8238" i="73"/>
  <c r="H8238" i="73" s="1"/>
  <c r="I8238" i="73"/>
  <c r="F8261" i="73" l="1"/>
  <c r="D8262" i="73"/>
  <c r="G8239" i="73"/>
  <c r="H8239" i="73" s="1"/>
  <c r="I8239" i="73"/>
  <c r="C8263" i="73"/>
  <c r="E8262" i="73"/>
  <c r="A8240" i="73"/>
  <c r="B8241" i="73"/>
  <c r="F8262" i="73" l="1"/>
  <c r="D8263" i="73"/>
  <c r="G8240" i="73"/>
  <c r="H8240" i="73" s="1"/>
  <c r="I8240" i="73"/>
  <c r="C8264" i="73"/>
  <c r="E8263" i="73"/>
  <c r="A8241" i="73"/>
  <c r="B8242" i="73"/>
  <c r="F8263" i="73" l="1"/>
  <c r="D8264" i="73"/>
  <c r="C8265" i="73"/>
  <c r="E8264" i="73"/>
  <c r="G8241" i="73"/>
  <c r="H8241" i="73" s="1"/>
  <c r="I8241" i="73"/>
  <c r="A8242" i="73"/>
  <c r="B8243" i="73"/>
  <c r="F8264" i="73" l="1"/>
  <c r="D8265" i="73"/>
  <c r="A8243" i="73"/>
  <c r="B8244" i="73"/>
  <c r="G8242" i="73"/>
  <c r="H8242" i="73" s="1"/>
  <c r="I8242" i="73"/>
  <c r="C8266" i="73"/>
  <c r="E8265" i="73"/>
  <c r="F8265" i="73" l="1"/>
  <c r="D8266" i="73"/>
  <c r="C8267" i="73"/>
  <c r="E8266" i="73"/>
  <c r="A8244" i="73"/>
  <c r="B8245" i="73"/>
  <c r="G8243" i="73"/>
  <c r="H8243" i="73" s="1"/>
  <c r="I8243" i="73"/>
  <c r="F8266" i="73" l="1"/>
  <c r="D8267" i="73"/>
  <c r="G8244" i="73"/>
  <c r="H8244" i="73" s="1"/>
  <c r="I8244" i="73"/>
  <c r="C8268" i="73"/>
  <c r="E8267" i="73"/>
  <c r="A8245" i="73"/>
  <c r="B8246" i="73"/>
  <c r="F8267" i="73" l="1"/>
  <c r="D8268" i="73"/>
  <c r="G8245" i="73"/>
  <c r="H8245" i="73" s="1"/>
  <c r="I8245" i="73"/>
  <c r="C8269" i="73"/>
  <c r="E8268" i="73"/>
  <c r="A8246" i="73"/>
  <c r="B8247" i="73"/>
  <c r="F8268" i="73" l="1"/>
  <c r="D8269" i="73"/>
  <c r="C8270" i="73"/>
  <c r="E8269" i="73"/>
  <c r="G8246" i="73"/>
  <c r="H8246" i="73" s="1"/>
  <c r="I8246" i="73"/>
  <c r="A8247" i="73"/>
  <c r="B8248" i="73"/>
  <c r="F8269" i="73" l="1"/>
  <c r="D8270" i="73"/>
  <c r="A8248" i="73"/>
  <c r="B8249" i="73"/>
  <c r="G8247" i="73"/>
  <c r="H8247" i="73" s="1"/>
  <c r="I8247" i="73"/>
  <c r="C8271" i="73"/>
  <c r="E8270" i="73"/>
  <c r="F8270" i="73" l="1"/>
  <c r="D8271" i="73"/>
  <c r="C8272" i="73"/>
  <c r="E8271" i="73"/>
  <c r="A8249" i="73"/>
  <c r="B8250" i="73"/>
  <c r="G8248" i="73"/>
  <c r="H8248" i="73" s="1"/>
  <c r="I8248" i="73"/>
  <c r="F8271" i="73" l="1"/>
  <c r="D8272" i="73"/>
  <c r="G8249" i="73"/>
  <c r="H8249" i="73" s="1"/>
  <c r="I8249" i="73"/>
  <c r="C8273" i="73"/>
  <c r="E8272" i="73"/>
  <c r="A8250" i="73"/>
  <c r="B8251" i="73"/>
  <c r="F8272" i="73" l="1"/>
  <c r="D8273" i="73"/>
  <c r="G8250" i="73"/>
  <c r="H8250" i="73" s="1"/>
  <c r="I8250" i="73"/>
  <c r="C8274" i="73"/>
  <c r="E8273" i="73"/>
  <c r="A8251" i="73"/>
  <c r="B8252" i="73"/>
  <c r="F8273" i="73" l="1"/>
  <c r="D8274" i="73"/>
  <c r="G8251" i="73"/>
  <c r="H8251" i="73" s="1"/>
  <c r="I8251" i="73"/>
  <c r="C8275" i="73"/>
  <c r="E8274" i="73"/>
  <c r="A8252" i="73"/>
  <c r="B8253" i="73"/>
  <c r="F8274" i="73" l="1"/>
  <c r="D8275" i="73"/>
  <c r="G8252" i="73"/>
  <c r="H8252" i="73" s="1"/>
  <c r="I8252" i="73"/>
  <c r="C8276" i="73"/>
  <c r="E8275" i="73"/>
  <c r="A8253" i="73"/>
  <c r="B8254" i="73"/>
  <c r="F8275" i="73" l="1"/>
  <c r="D8276" i="73"/>
  <c r="G8253" i="73"/>
  <c r="H8253" i="73" s="1"/>
  <c r="I8253" i="73"/>
  <c r="C8277" i="73"/>
  <c r="E8276" i="73"/>
  <c r="A8254" i="73"/>
  <c r="B8255" i="73"/>
  <c r="F8276" i="73" l="1"/>
  <c r="D8277" i="73"/>
  <c r="G8254" i="73"/>
  <c r="H8254" i="73" s="1"/>
  <c r="I8254" i="73"/>
  <c r="C8278" i="73"/>
  <c r="E8277" i="73"/>
  <c r="A8255" i="73"/>
  <c r="B8256" i="73"/>
  <c r="F8277" i="73" l="1"/>
  <c r="D8278" i="73"/>
  <c r="C8279" i="73"/>
  <c r="E8278" i="73"/>
  <c r="G8255" i="73"/>
  <c r="H8255" i="73" s="1"/>
  <c r="I8255" i="73"/>
  <c r="A8256" i="73"/>
  <c r="B8257" i="73"/>
  <c r="F8278" i="73" l="1"/>
  <c r="D8279" i="73"/>
  <c r="G8256" i="73"/>
  <c r="H8256" i="73" s="1"/>
  <c r="I8256" i="73"/>
  <c r="C8280" i="73"/>
  <c r="E8279" i="73"/>
  <c r="A8257" i="73"/>
  <c r="B8258" i="73"/>
  <c r="F8279" i="73" l="1"/>
  <c r="D8280" i="73"/>
  <c r="C8281" i="73"/>
  <c r="E8280" i="73"/>
  <c r="G8257" i="73"/>
  <c r="H8257" i="73" s="1"/>
  <c r="I8257" i="73"/>
  <c r="A8258" i="73"/>
  <c r="B8259" i="73"/>
  <c r="F8280" i="73" l="1"/>
  <c r="D8281" i="73"/>
  <c r="G8258" i="73"/>
  <c r="H8258" i="73" s="1"/>
  <c r="I8258" i="73"/>
  <c r="C8282" i="73"/>
  <c r="E8281" i="73"/>
  <c r="A8259" i="73"/>
  <c r="B8260" i="73"/>
  <c r="F8281" i="73" l="1"/>
  <c r="D8282" i="73"/>
  <c r="G8259" i="73"/>
  <c r="H8259" i="73" s="1"/>
  <c r="I8259" i="73"/>
  <c r="C8283" i="73"/>
  <c r="E8282" i="73"/>
  <c r="A8260" i="73"/>
  <c r="B8261" i="73"/>
  <c r="F8282" i="73" l="1"/>
  <c r="D8283" i="73"/>
  <c r="G8260" i="73"/>
  <c r="H8260" i="73" s="1"/>
  <c r="I8260" i="73"/>
  <c r="C8284" i="73"/>
  <c r="E8283" i="73"/>
  <c r="A8261" i="73"/>
  <c r="B8262" i="73"/>
  <c r="F8283" i="73" l="1"/>
  <c r="D8284" i="73"/>
  <c r="G8261" i="73"/>
  <c r="H8261" i="73" s="1"/>
  <c r="I8261" i="73"/>
  <c r="C8285" i="73"/>
  <c r="E8284" i="73"/>
  <c r="A8262" i="73"/>
  <c r="B8263" i="73"/>
  <c r="F8284" i="73" l="1"/>
  <c r="D8285" i="73"/>
  <c r="C8286" i="73"/>
  <c r="E8285" i="73"/>
  <c r="A8263" i="73"/>
  <c r="B8264" i="73"/>
  <c r="G8262" i="73"/>
  <c r="H8262" i="73" s="1"/>
  <c r="I8262" i="73"/>
  <c r="F8285" i="73" l="1"/>
  <c r="D8286" i="73"/>
  <c r="G8263" i="73"/>
  <c r="H8263" i="73" s="1"/>
  <c r="I8263" i="73"/>
  <c r="C8287" i="73"/>
  <c r="E8286" i="73"/>
  <c r="A8264" i="73"/>
  <c r="B8265" i="73"/>
  <c r="F8286" i="73" l="1"/>
  <c r="D8287" i="73"/>
  <c r="G8264" i="73"/>
  <c r="H8264" i="73" s="1"/>
  <c r="I8264" i="73"/>
  <c r="C8288" i="73"/>
  <c r="E8287" i="73"/>
  <c r="A8265" i="73"/>
  <c r="B8266" i="73"/>
  <c r="F8287" i="73" l="1"/>
  <c r="D8288" i="73"/>
  <c r="C8289" i="73"/>
  <c r="E8288" i="73"/>
  <c r="G8265" i="73"/>
  <c r="H8265" i="73" s="1"/>
  <c r="I8265" i="73"/>
  <c r="A8266" i="73"/>
  <c r="B8267" i="73"/>
  <c r="F8288" i="73" l="1"/>
  <c r="D8289" i="73"/>
  <c r="G8266" i="73"/>
  <c r="H8266" i="73" s="1"/>
  <c r="I8266" i="73"/>
  <c r="C8290" i="73"/>
  <c r="E8289" i="73"/>
  <c r="A8267" i="73"/>
  <c r="B8268" i="73"/>
  <c r="F8289" i="73" l="1"/>
  <c r="D8290" i="73"/>
  <c r="G8267" i="73"/>
  <c r="H8267" i="73" s="1"/>
  <c r="I8267" i="73"/>
  <c r="C8291" i="73"/>
  <c r="E8290" i="73"/>
  <c r="A8268" i="73"/>
  <c r="B8269" i="73"/>
  <c r="F8290" i="73" l="1"/>
  <c r="D8291" i="73"/>
  <c r="C8292" i="73"/>
  <c r="E8291" i="73"/>
  <c r="G8268" i="73"/>
  <c r="H8268" i="73" s="1"/>
  <c r="I8268" i="73"/>
  <c r="A8269" i="73"/>
  <c r="B8270" i="73"/>
  <c r="F8291" i="73" l="1"/>
  <c r="D8292" i="73"/>
  <c r="G8269" i="73"/>
  <c r="H8269" i="73" s="1"/>
  <c r="I8269" i="73"/>
  <c r="C8293" i="73"/>
  <c r="E8292" i="73"/>
  <c r="A8270" i="73"/>
  <c r="B8271" i="73"/>
  <c r="F8292" i="73" l="1"/>
  <c r="D8293" i="73"/>
  <c r="G8270" i="73"/>
  <c r="H8270" i="73" s="1"/>
  <c r="I8270" i="73"/>
  <c r="C8294" i="73"/>
  <c r="E8293" i="73"/>
  <c r="A8271" i="73"/>
  <c r="B8272" i="73"/>
  <c r="F8293" i="73" l="1"/>
  <c r="D8294" i="73"/>
  <c r="G8271" i="73"/>
  <c r="H8271" i="73" s="1"/>
  <c r="I8271" i="73"/>
  <c r="C8295" i="73"/>
  <c r="E8294" i="73"/>
  <c r="A8272" i="73"/>
  <c r="B8273" i="73"/>
  <c r="F8294" i="73" l="1"/>
  <c r="D8295" i="73"/>
  <c r="G8272" i="73"/>
  <c r="H8272" i="73" s="1"/>
  <c r="I8272" i="73"/>
  <c r="C8296" i="73"/>
  <c r="E8295" i="73"/>
  <c r="A8273" i="73"/>
  <c r="B8274" i="73"/>
  <c r="F8295" i="73" l="1"/>
  <c r="D8296" i="73"/>
  <c r="G8273" i="73"/>
  <c r="H8273" i="73" s="1"/>
  <c r="I8273" i="73"/>
  <c r="C8297" i="73"/>
  <c r="E8296" i="73"/>
  <c r="A8274" i="73"/>
  <c r="B8275" i="73"/>
  <c r="F8296" i="73" l="1"/>
  <c r="D8297" i="73"/>
  <c r="G8274" i="73"/>
  <c r="H8274" i="73" s="1"/>
  <c r="I8274" i="73"/>
  <c r="C8298" i="73"/>
  <c r="E8297" i="73"/>
  <c r="A8275" i="73"/>
  <c r="B8276" i="73"/>
  <c r="F8297" i="73" l="1"/>
  <c r="D8298" i="73"/>
  <c r="C8299" i="73"/>
  <c r="E8298" i="73"/>
  <c r="G8275" i="73"/>
  <c r="H8275" i="73" s="1"/>
  <c r="I8275" i="73"/>
  <c r="A8276" i="73"/>
  <c r="B8277" i="73"/>
  <c r="F8298" i="73" l="1"/>
  <c r="D8299" i="73"/>
  <c r="A8277" i="73"/>
  <c r="B8278" i="73"/>
  <c r="G8276" i="73"/>
  <c r="H8276" i="73" s="1"/>
  <c r="I8276" i="73"/>
  <c r="C8300" i="73"/>
  <c r="E8299" i="73"/>
  <c r="F8299" i="73" l="1"/>
  <c r="D8300" i="73"/>
  <c r="C8301" i="73"/>
  <c r="E8300" i="73"/>
  <c r="A8278" i="73"/>
  <c r="B8279" i="73"/>
  <c r="G8277" i="73"/>
  <c r="H8277" i="73" s="1"/>
  <c r="I8277" i="73"/>
  <c r="F8300" i="73" l="1"/>
  <c r="D8301" i="73"/>
  <c r="G8278" i="73"/>
  <c r="H8278" i="73" s="1"/>
  <c r="I8278" i="73"/>
  <c r="C8302" i="73"/>
  <c r="E8301" i="73"/>
  <c r="A8279" i="73"/>
  <c r="B8280" i="73"/>
  <c r="F8301" i="73" l="1"/>
  <c r="D8302" i="73"/>
  <c r="G8279" i="73"/>
  <c r="H8279" i="73" s="1"/>
  <c r="I8279" i="73"/>
  <c r="C8303" i="73"/>
  <c r="E8302" i="73"/>
  <c r="A8280" i="73"/>
  <c r="B8281" i="73"/>
  <c r="F8302" i="73" l="1"/>
  <c r="D8303" i="73"/>
  <c r="G8280" i="73"/>
  <c r="H8280" i="73" s="1"/>
  <c r="I8280" i="73"/>
  <c r="C8304" i="73"/>
  <c r="E8303" i="73"/>
  <c r="A8281" i="73"/>
  <c r="B8282" i="73"/>
  <c r="F8303" i="73" l="1"/>
  <c r="D8304" i="73"/>
  <c r="C8305" i="73"/>
  <c r="E8304" i="73"/>
  <c r="G8281" i="73"/>
  <c r="H8281" i="73" s="1"/>
  <c r="I8281" i="73"/>
  <c r="A8282" i="73"/>
  <c r="B8283" i="73"/>
  <c r="F8304" i="73" l="1"/>
  <c r="D8305" i="73"/>
  <c r="A8283" i="73"/>
  <c r="B8284" i="73"/>
  <c r="G8282" i="73"/>
  <c r="H8282" i="73" s="1"/>
  <c r="I8282" i="73"/>
  <c r="C8306" i="73"/>
  <c r="E8305" i="73"/>
  <c r="F8305" i="73" l="1"/>
  <c r="D8306" i="73"/>
  <c r="A8284" i="73"/>
  <c r="B8285" i="73"/>
  <c r="C8307" i="73"/>
  <c r="E8306" i="73"/>
  <c r="G8283" i="73"/>
  <c r="H8283" i="73" s="1"/>
  <c r="I8283" i="73"/>
  <c r="F8306" i="73" l="1"/>
  <c r="D8307" i="73"/>
  <c r="C8308" i="73"/>
  <c r="E8307" i="73"/>
  <c r="A8285" i="73"/>
  <c r="B8286" i="73"/>
  <c r="G8284" i="73"/>
  <c r="H8284" i="73" s="1"/>
  <c r="I8284" i="73"/>
  <c r="F8307" i="73" l="1"/>
  <c r="D8308" i="73"/>
  <c r="G8285" i="73"/>
  <c r="H8285" i="73" s="1"/>
  <c r="I8285" i="73"/>
  <c r="C8309" i="73"/>
  <c r="E8308" i="73"/>
  <c r="A8286" i="73"/>
  <c r="B8287" i="73"/>
  <c r="F8308" i="73" l="1"/>
  <c r="D8309" i="73"/>
  <c r="G8286" i="73"/>
  <c r="H8286" i="73" s="1"/>
  <c r="I8286" i="73"/>
  <c r="C8310" i="73"/>
  <c r="E8309" i="73"/>
  <c r="A8287" i="73"/>
  <c r="B8288" i="73"/>
  <c r="F8309" i="73" l="1"/>
  <c r="D8310" i="73"/>
  <c r="G8287" i="73"/>
  <c r="H8287" i="73" s="1"/>
  <c r="I8287" i="73"/>
  <c r="C8311" i="73"/>
  <c r="E8310" i="73"/>
  <c r="A8288" i="73"/>
  <c r="B8289" i="73"/>
  <c r="F8310" i="73" l="1"/>
  <c r="D8311" i="73"/>
  <c r="C8312" i="73"/>
  <c r="E8311" i="73"/>
  <c r="G8288" i="73"/>
  <c r="H8288" i="73" s="1"/>
  <c r="I8288" i="73"/>
  <c r="A8289" i="73"/>
  <c r="B8290" i="73"/>
  <c r="F8311" i="73" l="1"/>
  <c r="D8312" i="73"/>
  <c r="A8290" i="73"/>
  <c r="B8291" i="73"/>
  <c r="G8289" i="73"/>
  <c r="H8289" i="73" s="1"/>
  <c r="I8289" i="73"/>
  <c r="C8313" i="73"/>
  <c r="E8312" i="73"/>
  <c r="F8312" i="73" l="1"/>
  <c r="D8313" i="73"/>
  <c r="C8314" i="73"/>
  <c r="E8313" i="73"/>
  <c r="A8291" i="73"/>
  <c r="B8292" i="73"/>
  <c r="G8290" i="73"/>
  <c r="H8290" i="73" s="1"/>
  <c r="I8290" i="73"/>
  <c r="F8313" i="73" l="1"/>
  <c r="D8314" i="73"/>
  <c r="G8291" i="73"/>
  <c r="H8291" i="73" s="1"/>
  <c r="I8291" i="73"/>
  <c r="C8315" i="73"/>
  <c r="E8314" i="73"/>
  <c r="A8292" i="73"/>
  <c r="B8293" i="73"/>
  <c r="F8314" i="73" l="1"/>
  <c r="D8315" i="73"/>
  <c r="C8316" i="73"/>
  <c r="E8315" i="73"/>
  <c r="G8292" i="73"/>
  <c r="H8292" i="73" s="1"/>
  <c r="I8292" i="73"/>
  <c r="A8293" i="73"/>
  <c r="B8294" i="73"/>
  <c r="F8315" i="73" l="1"/>
  <c r="D8316" i="73"/>
  <c r="G8293" i="73"/>
  <c r="H8293" i="73" s="1"/>
  <c r="I8293" i="73"/>
  <c r="C8317" i="73"/>
  <c r="E8316" i="73"/>
  <c r="A8294" i="73"/>
  <c r="B8295" i="73"/>
  <c r="F8316" i="73" l="1"/>
  <c r="D8317" i="73"/>
  <c r="G8294" i="73"/>
  <c r="H8294" i="73" s="1"/>
  <c r="I8294" i="73"/>
  <c r="C8318" i="73"/>
  <c r="E8317" i="73"/>
  <c r="A8295" i="73"/>
  <c r="B8296" i="73"/>
  <c r="F8317" i="73" l="1"/>
  <c r="D8318" i="73"/>
  <c r="G8295" i="73"/>
  <c r="H8295" i="73" s="1"/>
  <c r="I8295" i="73"/>
  <c r="C8319" i="73"/>
  <c r="E8318" i="73"/>
  <c r="A8296" i="73"/>
  <c r="B8297" i="73"/>
  <c r="F8318" i="73" l="1"/>
  <c r="D8319" i="73"/>
  <c r="C8320" i="73"/>
  <c r="E8319" i="73"/>
  <c r="G8296" i="73"/>
  <c r="H8296" i="73" s="1"/>
  <c r="I8296" i="73"/>
  <c r="A8297" i="73"/>
  <c r="B8298" i="73"/>
  <c r="F8319" i="73" l="1"/>
  <c r="D8320" i="73"/>
  <c r="A8298" i="73"/>
  <c r="B8299" i="73"/>
  <c r="G8297" i="73"/>
  <c r="H8297" i="73" s="1"/>
  <c r="I8297" i="73"/>
  <c r="C8321" i="73"/>
  <c r="E8320" i="73"/>
  <c r="F8320" i="73" l="1"/>
  <c r="D8321" i="73"/>
  <c r="C8322" i="73"/>
  <c r="E8321" i="73"/>
  <c r="A8299" i="73"/>
  <c r="B8300" i="73"/>
  <c r="G8298" i="73"/>
  <c r="H8298" i="73" s="1"/>
  <c r="I8298" i="73"/>
  <c r="F8321" i="73" l="1"/>
  <c r="D8322" i="73"/>
  <c r="G8299" i="73"/>
  <c r="H8299" i="73" s="1"/>
  <c r="I8299" i="73"/>
  <c r="C8323" i="73"/>
  <c r="E8322" i="73"/>
  <c r="A8300" i="73"/>
  <c r="B8301" i="73"/>
  <c r="F8322" i="73" l="1"/>
  <c r="D8323" i="73"/>
  <c r="G8300" i="73"/>
  <c r="H8300" i="73" s="1"/>
  <c r="I8300" i="73"/>
  <c r="C8324" i="73"/>
  <c r="E8323" i="73"/>
  <c r="A8301" i="73"/>
  <c r="B8302" i="73"/>
  <c r="F8323" i="73" l="1"/>
  <c r="D8324" i="73"/>
  <c r="C8325" i="73"/>
  <c r="E8324" i="73"/>
  <c r="G8301" i="73"/>
  <c r="H8301" i="73" s="1"/>
  <c r="I8301" i="73"/>
  <c r="A8302" i="73"/>
  <c r="B8303" i="73"/>
  <c r="F8324" i="73" l="1"/>
  <c r="D8325" i="73"/>
  <c r="A8303" i="73"/>
  <c r="B8304" i="73"/>
  <c r="G8302" i="73"/>
  <c r="H8302" i="73" s="1"/>
  <c r="I8302" i="73"/>
  <c r="C8326" i="73"/>
  <c r="E8325" i="73"/>
  <c r="F8325" i="73" l="1"/>
  <c r="D8326" i="73"/>
  <c r="C8327" i="73"/>
  <c r="E8326" i="73"/>
  <c r="A8304" i="73"/>
  <c r="B8305" i="73"/>
  <c r="G8303" i="73"/>
  <c r="H8303" i="73" s="1"/>
  <c r="I8303" i="73"/>
  <c r="F8326" i="73" l="1"/>
  <c r="D8327" i="73"/>
  <c r="G8304" i="73"/>
  <c r="H8304" i="73" s="1"/>
  <c r="I8304" i="73"/>
  <c r="C8328" i="73"/>
  <c r="E8327" i="73"/>
  <c r="A8305" i="73"/>
  <c r="B8306" i="73"/>
  <c r="F8327" i="73" l="1"/>
  <c r="D8328" i="73"/>
  <c r="G8305" i="73"/>
  <c r="H8305" i="73" s="1"/>
  <c r="I8305" i="73"/>
  <c r="C8329" i="73"/>
  <c r="E8328" i="73"/>
  <c r="A8306" i="73"/>
  <c r="B8307" i="73"/>
  <c r="F8328" i="73" l="1"/>
  <c r="D8329" i="73"/>
  <c r="C8330" i="73"/>
  <c r="E8329" i="73"/>
  <c r="G8306" i="73"/>
  <c r="H8306" i="73" s="1"/>
  <c r="I8306" i="73"/>
  <c r="A8307" i="73"/>
  <c r="B8308" i="73"/>
  <c r="F8329" i="73" l="1"/>
  <c r="D8330" i="73"/>
  <c r="G8307" i="73"/>
  <c r="H8307" i="73" s="1"/>
  <c r="I8307" i="73"/>
  <c r="C8331" i="73"/>
  <c r="E8330" i="73"/>
  <c r="A8308" i="73"/>
  <c r="B8309" i="73"/>
  <c r="F8330" i="73" l="1"/>
  <c r="D8331" i="73"/>
  <c r="G8308" i="73"/>
  <c r="H8308" i="73" s="1"/>
  <c r="I8308" i="73"/>
  <c r="C8332" i="73"/>
  <c r="E8331" i="73"/>
  <c r="A8309" i="73"/>
  <c r="B8310" i="73"/>
  <c r="F8331" i="73" l="1"/>
  <c r="D8332" i="73"/>
  <c r="G8309" i="73"/>
  <c r="H8309" i="73" s="1"/>
  <c r="I8309" i="73"/>
  <c r="C8333" i="73"/>
  <c r="E8332" i="73"/>
  <c r="A8310" i="73"/>
  <c r="B8311" i="73"/>
  <c r="F8332" i="73" l="1"/>
  <c r="D8333" i="73"/>
  <c r="C8334" i="73"/>
  <c r="E8333" i="73"/>
  <c r="G8310" i="73"/>
  <c r="H8310" i="73" s="1"/>
  <c r="I8310" i="73"/>
  <c r="A8311" i="73"/>
  <c r="B8312" i="73"/>
  <c r="F8333" i="73" l="1"/>
  <c r="D8334" i="73"/>
  <c r="G8311" i="73"/>
  <c r="H8311" i="73" s="1"/>
  <c r="I8311" i="73"/>
  <c r="C8335" i="73"/>
  <c r="E8334" i="73"/>
  <c r="A8312" i="73"/>
  <c r="B8313" i="73"/>
  <c r="F8334" i="73" l="1"/>
  <c r="D8335" i="73"/>
  <c r="G8312" i="73"/>
  <c r="H8312" i="73" s="1"/>
  <c r="I8312" i="73"/>
  <c r="C8336" i="73"/>
  <c r="E8335" i="73"/>
  <c r="A8313" i="73"/>
  <c r="B8314" i="73"/>
  <c r="F8335" i="73" l="1"/>
  <c r="D8336" i="73"/>
  <c r="G8313" i="73"/>
  <c r="H8313" i="73" s="1"/>
  <c r="I8313" i="73"/>
  <c r="C8337" i="73"/>
  <c r="E8336" i="73"/>
  <c r="A8314" i="73"/>
  <c r="B8315" i="73"/>
  <c r="F8336" i="73" l="1"/>
  <c r="D8337" i="73"/>
  <c r="G8314" i="73"/>
  <c r="H8314" i="73" s="1"/>
  <c r="I8314" i="73"/>
  <c r="C8338" i="73"/>
  <c r="E8337" i="73"/>
  <c r="A8315" i="73"/>
  <c r="B8316" i="73"/>
  <c r="F8337" i="73" l="1"/>
  <c r="D8338" i="73"/>
  <c r="C8339" i="73"/>
  <c r="E8338" i="73"/>
  <c r="G8315" i="73"/>
  <c r="H8315" i="73" s="1"/>
  <c r="I8315" i="73"/>
  <c r="A8316" i="73"/>
  <c r="B8317" i="73"/>
  <c r="F8338" i="73" l="1"/>
  <c r="D8339" i="73"/>
  <c r="G8316" i="73"/>
  <c r="H8316" i="73" s="1"/>
  <c r="I8316" i="73"/>
  <c r="C8340" i="73"/>
  <c r="E8339" i="73"/>
  <c r="A8317" i="73"/>
  <c r="B8318" i="73"/>
  <c r="F8339" i="73" l="1"/>
  <c r="D8340" i="73"/>
  <c r="G8317" i="73"/>
  <c r="H8317" i="73" s="1"/>
  <c r="I8317" i="73"/>
  <c r="C8341" i="73"/>
  <c r="E8340" i="73"/>
  <c r="A8318" i="73"/>
  <c r="B8319" i="73"/>
  <c r="F8340" i="73" l="1"/>
  <c r="D8341" i="73"/>
  <c r="G8318" i="73"/>
  <c r="H8318" i="73" s="1"/>
  <c r="I8318" i="73"/>
  <c r="C8342" i="73"/>
  <c r="E8341" i="73"/>
  <c r="A8319" i="73"/>
  <c r="B8320" i="73"/>
  <c r="F8341" i="73" l="1"/>
  <c r="D8342" i="73"/>
  <c r="G8319" i="73"/>
  <c r="H8319" i="73" s="1"/>
  <c r="I8319" i="73"/>
  <c r="C8343" i="73"/>
  <c r="E8342" i="73"/>
  <c r="A8320" i="73"/>
  <c r="B8321" i="73"/>
  <c r="F8342" i="73" l="1"/>
  <c r="D8343" i="73"/>
  <c r="G8320" i="73"/>
  <c r="H8320" i="73" s="1"/>
  <c r="I8320" i="73"/>
  <c r="C8344" i="73"/>
  <c r="E8343" i="73"/>
  <c r="A8321" i="73"/>
  <c r="B8322" i="73"/>
  <c r="F8343" i="73" l="1"/>
  <c r="D8344" i="73"/>
  <c r="G8321" i="73"/>
  <c r="H8321" i="73" s="1"/>
  <c r="I8321" i="73"/>
  <c r="C8345" i="73"/>
  <c r="E8344" i="73"/>
  <c r="A8322" i="73"/>
  <c r="B8323" i="73"/>
  <c r="F8344" i="73" l="1"/>
  <c r="D8345" i="73"/>
  <c r="C8346" i="73"/>
  <c r="E8345" i="73"/>
  <c r="G8322" i="73"/>
  <c r="H8322" i="73" s="1"/>
  <c r="I8322" i="73"/>
  <c r="A8323" i="73"/>
  <c r="B8324" i="73"/>
  <c r="F8345" i="73" l="1"/>
  <c r="D8346" i="73"/>
  <c r="G8323" i="73"/>
  <c r="H8323" i="73" s="1"/>
  <c r="I8323" i="73"/>
  <c r="C8347" i="73"/>
  <c r="E8346" i="73"/>
  <c r="A8324" i="73"/>
  <c r="B8325" i="73"/>
  <c r="F8346" i="73" l="1"/>
  <c r="D8347" i="73"/>
  <c r="C8348" i="73"/>
  <c r="E8347" i="73"/>
  <c r="G8324" i="73"/>
  <c r="H8324" i="73" s="1"/>
  <c r="I8324" i="73"/>
  <c r="A8325" i="73"/>
  <c r="B8326" i="73"/>
  <c r="F8347" i="73" l="1"/>
  <c r="D8348" i="73"/>
  <c r="A8326" i="73"/>
  <c r="B8327" i="73"/>
  <c r="G8325" i="73"/>
  <c r="H8325" i="73" s="1"/>
  <c r="I8325" i="73"/>
  <c r="C8349" i="73"/>
  <c r="E8348" i="73"/>
  <c r="F8348" i="73" l="1"/>
  <c r="D8349" i="73"/>
  <c r="C8350" i="73"/>
  <c r="E8349" i="73"/>
  <c r="A8327" i="73"/>
  <c r="B8328" i="73"/>
  <c r="G8326" i="73"/>
  <c r="H8326" i="73" s="1"/>
  <c r="I8326" i="73"/>
  <c r="F8349" i="73" l="1"/>
  <c r="D8350" i="73"/>
  <c r="G8327" i="73"/>
  <c r="H8327" i="73" s="1"/>
  <c r="I8327" i="73"/>
  <c r="C8351" i="73"/>
  <c r="E8350" i="73"/>
  <c r="A8328" i="73"/>
  <c r="B8329" i="73"/>
  <c r="F8350" i="73" l="1"/>
  <c r="D8351" i="73"/>
  <c r="G8328" i="73"/>
  <c r="H8328" i="73" s="1"/>
  <c r="I8328" i="73"/>
  <c r="C8352" i="73"/>
  <c r="E8351" i="73"/>
  <c r="A8329" i="73"/>
  <c r="B8330" i="73"/>
  <c r="F8351" i="73" l="1"/>
  <c r="D8352" i="73"/>
  <c r="C8353" i="73"/>
  <c r="E8352" i="73"/>
  <c r="G8329" i="73"/>
  <c r="H8329" i="73" s="1"/>
  <c r="I8329" i="73"/>
  <c r="A8330" i="73"/>
  <c r="B8331" i="73"/>
  <c r="F8352" i="73" l="1"/>
  <c r="D8353" i="73"/>
  <c r="G8330" i="73"/>
  <c r="H8330" i="73" s="1"/>
  <c r="I8330" i="73"/>
  <c r="C8354" i="73"/>
  <c r="E8353" i="73"/>
  <c r="A8331" i="73"/>
  <c r="B8332" i="73"/>
  <c r="F8353" i="73" l="1"/>
  <c r="D8354" i="73"/>
  <c r="G8331" i="73"/>
  <c r="H8331" i="73" s="1"/>
  <c r="I8331" i="73"/>
  <c r="C8355" i="73"/>
  <c r="E8354" i="73"/>
  <c r="A8332" i="73"/>
  <c r="B8333" i="73"/>
  <c r="F8354" i="73" l="1"/>
  <c r="D8355" i="73"/>
  <c r="C8356" i="73"/>
  <c r="E8355" i="73"/>
  <c r="G8332" i="73"/>
  <c r="H8332" i="73" s="1"/>
  <c r="I8332" i="73"/>
  <c r="A8333" i="73"/>
  <c r="B8334" i="73"/>
  <c r="F8355" i="73" l="1"/>
  <c r="D8356" i="73"/>
  <c r="G8333" i="73"/>
  <c r="H8333" i="73" s="1"/>
  <c r="I8333" i="73"/>
  <c r="C8357" i="73"/>
  <c r="E8356" i="73"/>
  <c r="A8334" i="73"/>
  <c r="B8335" i="73"/>
  <c r="F8356" i="73" l="1"/>
  <c r="D8357" i="73"/>
  <c r="G8334" i="73"/>
  <c r="H8334" i="73" s="1"/>
  <c r="I8334" i="73"/>
  <c r="C8358" i="73"/>
  <c r="E8357" i="73"/>
  <c r="A8335" i="73"/>
  <c r="B8336" i="73"/>
  <c r="F8357" i="73" l="1"/>
  <c r="D8358" i="73"/>
  <c r="C8359" i="73"/>
  <c r="E8358" i="73"/>
  <c r="G8335" i="73"/>
  <c r="H8335" i="73" s="1"/>
  <c r="I8335" i="73"/>
  <c r="A8336" i="73"/>
  <c r="B8337" i="73"/>
  <c r="F8358" i="73" l="1"/>
  <c r="D8359" i="73"/>
  <c r="A8337" i="73"/>
  <c r="B8338" i="73"/>
  <c r="G8336" i="73"/>
  <c r="H8336" i="73" s="1"/>
  <c r="I8336" i="73"/>
  <c r="C8360" i="73"/>
  <c r="E8359" i="73"/>
  <c r="F8359" i="73" l="1"/>
  <c r="D8360" i="73"/>
  <c r="C8361" i="73"/>
  <c r="E8360" i="73"/>
  <c r="A8338" i="73"/>
  <c r="B8339" i="73"/>
  <c r="G8337" i="73"/>
  <c r="H8337" i="73" s="1"/>
  <c r="I8337" i="73"/>
  <c r="F8360" i="73" l="1"/>
  <c r="D8361" i="73"/>
  <c r="G8338" i="73"/>
  <c r="H8338" i="73" s="1"/>
  <c r="I8338" i="73"/>
  <c r="C8362" i="73"/>
  <c r="E8361" i="73"/>
  <c r="A8339" i="73"/>
  <c r="B8340" i="73"/>
  <c r="F8361" i="73" l="1"/>
  <c r="D8362" i="73"/>
  <c r="G8339" i="73"/>
  <c r="H8339" i="73" s="1"/>
  <c r="I8339" i="73"/>
  <c r="C8363" i="73"/>
  <c r="E8362" i="73"/>
  <c r="A8340" i="73"/>
  <c r="B8341" i="73"/>
  <c r="F8362" i="73" l="1"/>
  <c r="D8363" i="73"/>
  <c r="G8340" i="73"/>
  <c r="H8340" i="73" s="1"/>
  <c r="I8340" i="73"/>
  <c r="C8364" i="73"/>
  <c r="E8363" i="73"/>
  <c r="A8341" i="73"/>
  <c r="B8342" i="73"/>
  <c r="F8363" i="73" l="1"/>
  <c r="D8364" i="73"/>
  <c r="G8341" i="73"/>
  <c r="H8341" i="73" s="1"/>
  <c r="I8341" i="73"/>
  <c r="C8365" i="73"/>
  <c r="E8364" i="73"/>
  <c r="A8342" i="73"/>
  <c r="B8343" i="73"/>
  <c r="F8364" i="73" l="1"/>
  <c r="D8365" i="73"/>
  <c r="G8342" i="73"/>
  <c r="H8342" i="73" s="1"/>
  <c r="I8342" i="73"/>
  <c r="C8366" i="73"/>
  <c r="E8365" i="73"/>
  <c r="A8343" i="73"/>
  <c r="B8344" i="73"/>
  <c r="F8365" i="73" l="1"/>
  <c r="D8366" i="73"/>
  <c r="C8367" i="73"/>
  <c r="E8366" i="73"/>
  <c r="G8343" i="73"/>
  <c r="H8343" i="73" s="1"/>
  <c r="I8343" i="73"/>
  <c r="A8344" i="73"/>
  <c r="B8345" i="73"/>
  <c r="F8366" i="73" l="1"/>
  <c r="D8367" i="73"/>
  <c r="G8344" i="73"/>
  <c r="H8344" i="73" s="1"/>
  <c r="I8344" i="73"/>
  <c r="C8368" i="73"/>
  <c r="E8367" i="73"/>
  <c r="A8345" i="73"/>
  <c r="B8346" i="73"/>
  <c r="F8367" i="73" l="1"/>
  <c r="D8368" i="73"/>
  <c r="G8345" i="73"/>
  <c r="H8345" i="73" s="1"/>
  <c r="I8345" i="73"/>
  <c r="C8369" i="73"/>
  <c r="E8368" i="73"/>
  <c r="A8346" i="73"/>
  <c r="B8347" i="73"/>
  <c r="F8368" i="73" l="1"/>
  <c r="D8369" i="73"/>
  <c r="G8346" i="73"/>
  <c r="H8346" i="73" s="1"/>
  <c r="I8346" i="73"/>
  <c r="C8370" i="73"/>
  <c r="E8369" i="73"/>
  <c r="A8347" i="73"/>
  <c r="B8348" i="73"/>
  <c r="F8369" i="73" l="1"/>
  <c r="D8370" i="73"/>
  <c r="G8347" i="73"/>
  <c r="H8347" i="73" s="1"/>
  <c r="I8347" i="73"/>
  <c r="C8371" i="73"/>
  <c r="E8370" i="73"/>
  <c r="A8348" i="73"/>
  <c r="B8349" i="73"/>
  <c r="F8370" i="73" l="1"/>
  <c r="D8371" i="73"/>
  <c r="C8372" i="73"/>
  <c r="E8371" i="73"/>
  <c r="G8348" i="73"/>
  <c r="H8348" i="73" s="1"/>
  <c r="I8348" i="73"/>
  <c r="A8349" i="73"/>
  <c r="B8350" i="73"/>
  <c r="F8371" i="73" l="1"/>
  <c r="D8372" i="73"/>
  <c r="G8349" i="73"/>
  <c r="H8349" i="73" s="1"/>
  <c r="I8349" i="73"/>
  <c r="C8373" i="73"/>
  <c r="E8372" i="73"/>
  <c r="A8350" i="73"/>
  <c r="B8351" i="73"/>
  <c r="F8372" i="73" l="1"/>
  <c r="D8373" i="73"/>
  <c r="C8374" i="73"/>
  <c r="E8373" i="73"/>
  <c r="G8350" i="73"/>
  <c r="H8350" i="73" s="1"/>
  <c r="I8350" i="73"/>
  <c r="A8351" i="73"/>
  <c r="B8352" i="73"/>
  <c r="F8373" i="73" l="1"/>
  <c r="D8374" i="73"/>
  <c r="G8351" i="73"/>
  <c r="H8351" i="73" s="1"/>
  <c r="I8351" i="73"/>
  <c r="C8375" i="73"/>
  <c r="E8374" i="73"/>
  <c r="A8352" i="73"/>
  <c r="B8353" i="73"/>
  <c r="F8374" i="73" l="1"/>
  <c r="D8375" i="73"/>
  <c r="G8352" i="73"/>
  <c r="H8352" i="73" s="1"/>
  <c r="I8352" i="73"/>
  <c r="C8376" i="73"/>
  <c r="E8375" i="73"/>
  <c r="A8353" i="73"/>
  <c r="B8354" i="73"/>
  <c r="F8375" i="73" l="1"/>
  <c r="D8376" i="73"/>
  <c r="C8377" i="73"/>
  <c r="E8376" i="73"/>
  <c r="G8353" i="73"/>
  <c r="H8353" i="73" s="1"/>
  <c r="I8353" i="73"/>
  <c r="A8354" i="73"/>
  <c r="B8355" i="73"/>
  <c r="F8376" i="73" l="1"/>
  <c r="D8377" i="73"/>
  <c r="A8355" i="73"/>
  <c r="B8356" i="73"/>
  <c r="G8354" i="73"/>
  <c r="H8354" i="73" s="1"/>
  <c r="I8354" i="73"/>
  <c r="C8378" i="73"/>
  <c r="E8377" i="73"/>
  <c r="F8377" i="73" l="1"/>
  <c r="D8378" i="73"/>
  <c r="C8379" i="73"/>
  <c r="E8378" i="73"/>
  <c r="A8356" i="73"/>
  <c r="B8357" i="73"/>
  <c r="G8355" i="73"/>
  <c r="H8355" i="73" s="1"/>
  <c r="I8355" i="73"/>
  <c r="F8378" i="73" l="1"/>
  <c r="D8379" i="73"/>
  <c r="G8356" i="73"/>
  <c r="H8356" i="73" s="1"/>
  <c r="I8356" i="73"/>
  <c r="C8380" i="73"/>
  <c r="E8379" i="73"/>
  <c r="A8357" i="73"/>
  <c r="B8358" i="73"/>
  <c r="F8379" i="73" l="1"/>
  <c r="D8380" i="73"/>
  <c r="G8357" i="73"/>
  <c r="H8357" i="73" s="1"/>
  <c r="I8357" i="73"/>
  <c r="C8381" i="73"/>
  <c r="E8380" i="73"/>
  <c r="A8358" i="73"/>
  <c r="B8359" i="73"/>
  <c r="F8380" i="73" l="1"/>
  <c r="D8381" i="73"/>
  <c r="G8358" i="73"/>
  <c r="H8358" i="73" s="1"/>
  <c r="I8358" i="73"/>
  <c r="C8382" i="73"/>
  <c r="E8381" i="73"/>
  <c r="A8359" i="73"/>
  <c r="B8360" i="73"/>
  <c r="F8381" i="73" l="1"/>
  <c r="D8382" i="73"/>
  <c r="C8383" i="73"/>
  <c r="E8382" i="73"/>
  <c r="G8359" i="73"/>
  <c r="H8359" i="73" s="1"/>
  <c r="I8359" i="73"/>
  <c r="A8360" i="73"/>
  <c r="B8361" i="73"/>
  <c r="F8382" i="73" l="1"/>
  <c r="D8383" i="73"/>
  <c r="A8361" i="73"/>
  <c r="B8362" i="73"/>
  <c r="G8360" i="73"/>
  <c r="H8360" i="73" s="1"/>
  <c r="I8360" i="73"/>
  <c r="C8384" i="73"/>
  <c r="E8383" i="73"/>
  <c r="F8383" i="73" l="1"/>
  <c r="D8384" i="73"/>
  <c r="C8385" i="73"/>
  <c r="E8384" i="73"/>
  <c r="A8362" i="73"/>
  <c r="B8363" i="73"/>
  <c r="G8361" i="73"/>
  <c r="H8361" i="73" s="1"/>
  <c r="I8361" i="73"/>
  <c r="F8384" i="73" l="1"/>
  <c r="D8385" i="73"/>
  <c r="G8362" i="73"/>
  <c r="H8362" i="73" s="1"/>
  <c r="I8362" i="73"/>
  <c r="C8386" i="73"/>
  <c r="E8385" i="73"/>
  <c r="A8363" i="73"/>
  <c r="B8364" i="73"/>
  <c r="F8385" i="73" l="1"/>
  <c r="D8386" i="73"/>
  <c r="G8363" i="73"/>
  <c r="H8363" i="73" s="1"/>
  <c r="I8363" i="73"/>
  <c r="C8387" i="73"/>
  <c r="E8386" i="73"/>
  <c r="A8364" i="73"/>
  <c r="B8365" i="73"/>
  <c r="F8386" i="73" l="1"/>
  <c r="D8387" i="73"/>
  <c r="G8364" i="73"/>
  <c r="H8364" i="73" s="1"/>
  <c r="I8364" i="73"/>
  <c r="C8388" i="73"/>
  <c r="E8387" i="73"/>
  <c r="A8365" i="73"/>
  <c r="B8366" i="73"/>
  <c r="F8387" i="73" l="1"/>
  <c r="D8388" i="73"/>
  <c r="G8365" i="73"/>
  <c r="H8365" i="73" s="1"/>
  <c r="I8365" i="73"/>
  <c r="C8389" i="73"/>
  <c r="E8388" i="73"/>
  <c r="A8366" i="73"/>
  <c r="B8367" i="73"/>
  <c r="F8388" i="73" l="1"/>
  <c r="D8389" i="73"/>
  <c r="C8390" i="73"/>
  <c r="E8389" i="73"/>
  <c r="G8366" i="73"/>
  <c r="H8366" i="73" s="1"/>
  <c r="I8366" i="73"/>
  <c r="A8367" i="73"/>
  <c r="B8368" i="73"/>
  <c r="F8389" i="73" l="1"/>
  <c r="D8390" i="73"/>
  <c r="A8368" i="73"/>
  <c r="B8369" i="73"/>
  <c r="G8367" i="73"/>
  <c r="H8367" i="73" s="1"/>
  <c r="I8367" i="73"/>
  <c r="C8391" i="73"/>
  <c r="E8390" i="73"/>
  <c r="F8390" i="73" l="1"/>
  <c r="D8391" i="73"/>
  <c r="A8369" i="73"/>
  <c r="B8370" i="73"/>
  <c r="C8392" i="73"/>
  <c r="E8391" i="73"/>
  <c r="G8368" i="73"/>
  <c r="H8368" i="73" s="1"/>
  <c r="I8368" i="73"/>
  <c r="F8391" i="73" l="1"/>
  <c r="D8392" i="73"/>
  <c r="C8393" i="73"/>
  <c r="E8392" i="73"/>
  <c r="A8370" i="73"/>
  <c r="B8371" i="73"/>
  <c r="G8369" i="73"/>
  <c r="H8369" i="73" s="1"/>
  <c r="I8369" i="73"/>
  <c r="F8392" i="73" l="1"/>
  <c r="D8393" i="73"/>
  <c r="G8370" i="73"/>
  <c r="H8370" i="73" s="1"/>
  <c r="I8370" i="73"/>
  <c r="C8394" i="73"/>
  <c r="E8393" i="73"/>
  <c r="A8371" i="73"/>
  <c r="B8372" i="73"/>
  <c r="F8393" i="73" l="1"/>
  <c r="D8394" i="73"/>
  <c r="C8395" i="73"/>
  <c r="E8394" i="73"/>
  <c r="G8371" i="73"/>
  <c r="H8371" i="73" s="1"/>
  <c r="I8371" i="73"/>
  <c r="A8372" i="73"/>
  <c r="B8373" i="73"/>
  <c r="F8394" i="73" l="1"/>
  <c r="D8395" i="73"/>
  <c r="G8372" i="73"/>
  <c r="H8372" i="73" s="1"/>
  <c r="I8372" i="73"/>
  <c r="C8396" i="73"/>
  <c r="E8395" i="73"/>
  <c r="A8373" i="73"/>
  <c r="B8374" i="73"/>
  <c r="F8395" i="73" l="1"/>
  <c r="D8396" i="73"/>
  <c r="G8373" i="73"/>
  <c r="H8373" i="73" s="1"/>
  <c r="I8373" i="73"/>
  <c r="C8397" i="73"/>
  <c r="E8396" i="73"/>
  <c r="A8374" i="73"/>
  <c r="B8375" i="73"/>
  <c r="F8396" i="73" l="1"/>
  <c r="D8397" i="73"/>
  <c r="C8398" i="73"/>
  <c r="E8397" i="73"/>
  <c r="G8374" i="73"/>
  <c r="H8374" i="73" s="1"/>
  <c r="I8374" i="73"/>
  <c r="A8375" i="73"/>
  <c r="B8376" i="73"/>
  <c r="F8397" i="73" l="1"/>
  <c r="D8398" i="73"/>
  <c r="G8375" i="73"/>
  <c r="H8375" i="73" s="1"/>
  <c r="I8375" i="73"/>
  <c r="C8399" i="73"/>
  <c r="E8398" i="73"/>
  <c r="A8376" i="73"/>
  <c r="B8377" i="73"/>
  <c r="F8398" i="73" l="1"/>
  <c r="D8399" i="73"/>
  <c r="G8376" i="73"/>
  <c r="H8376" i="73" s="1"/>
  <c r="I8376" i="73"/>
  <c r="C8400" i="73"/>
  <c r="E8399" i="73"/>
  <c r="A8377" i="73"/>
  <c r="B8378" i="73"/>
  <c r="F8399" i="73" l="1"/>
  <c r="D8400" i="73"/>
  <c r="C8401" i="73"/>
  <c r="E8400" i="73"/>
  <c r="G8377" i="73"/>
  <c r="H8377" i="73" s="1"/>
  <c r="I8377" i="73"/>
  <c r="A8378" i="73"/>
  <c r="B8379" i="73"/>
  <c r="F8400" i="73" l="1"/>
  <c r="D8401" i="73"/>
  <c r="G8378" i="73"/>
  <c r="H8378" i="73" s="1"/>
  <c r="I8378" i="73"/>
  <c r="C8402" i="73"/>
  <c r="E8401" i="73"/>
  <c r="A8379" i="73"/>
  <c r="B8380" i="73"/>
  <c r="F8401" i="73" l="1"/>
  <c r="D8402" i="73"/>
  <c r="G8379" i="73"/>
  <c r="H8379" i="73" s="1"/>
  <c r="I8379" i="73"/>
  <c r="C8403" i="73"/>
  <c r="E8402" i="73"/>
  <c r="A8380" i="73"/>
  <c r="B8381" i="73"/>
  <c r="F8402" i="73" l="1"/>
  <c r="D8403" i="73"/>
  <c r="C8404" i="73"/>
  <c r="E8403" i="73"/>
  <c r="G8380" i="73"/>
  <c r="H8380" i="73" s="1"/>
  <c r="I8380" i="73"/>
  <c r="A8381" i="73"/>
  <c r="B8382" i="73"/>
  <c r="F8403" i="73" l="1"/>
  <c r="D8404" i="73"/>
  <c r="G8381" i="73"/>
  <c r="H8381" i="73" s="1"/>
  <c r="I8381" i="73"/>
  <c r="C8405" i="73"/>
  <c r="E8404" i="73"/>
  <c r="A8382" i="73"/>
  <c r="B8383" i="73"/>
  <c r="F8404" i="73" l="1"/>
  <c r="D8405" i="73"/>
  <c r="G8382" i="73"/>
  <c r="H8382" i="73" s="1"/>
  <c r="I8382" i="73"/>
  <c r="C8406" i="73"/>
  <c r="E8405" i="73"/>
  <c r="A8383" i="73"/>
  <c r="B8384" i="73"/>
  <c r="F8405" i="73" l="1"/>
  <c r="D8406" i="73"/>
  <c r="C8407" i="73"/>
  <c r="E8406" i="73"/>
  <c r="G8383" i="73"/>
  <c r="H8383" i="73" s="1"/>
  <c r="I8383" i="73"/>
  <c r="A8384" i="73"/>
  <c r="B8385" i="73"/>
  <c r="F8406" i="73" l="1"/>
  <c r="D8407" i="73"/>
  <c r="A8385" i="73"/>
  <c r="B8386" i="73"/>
  <c r="G8384" i="73"/>
  <c r="H8384" i="73" s="1"/>
  <c r="I8384" i="73"/>
  <c r="C8408" i="73"/>
  <c r="E8407" i="73"/>
  <c r="F8407" i="73" l="1"/>
  <c r="D8408" i="73"/>
  <c r="C8409" i="73"/>
  <c r="E8408" i="73"/>
  <c r="A8386" i="73"/>
  <c r="B8387" i="73"/>
  <c r="G8385" i="73"/>
  <c r="H8385" i="73" s="1"/>
  <c r="I8385" i="73"/>
  <c r="F8408" i="73" l="1"/>
  <c r="D8409" i="73"/>
  <c r="G8386" i="73"/>
  <c r="H8386" i="73" s="1"/>
  <c r="I8386" i="73"/>
  <c r="C8410" i="73"/>
  <c r="E8409" i="73"/>
  <c r="A8387" i="73"/>
  <c r="B8388" i="73"/>
  <c r="F8409" i="73" l="1"/>
  <c r="D8410" i="73"/>
  <c r="C8411" i="73"/>
  <c r="E8410" i="73"/>
  <c r="G8387" i="73"/>
  <c r="H8387" i="73" s="1"/>
  <c r="I8387" i="73"/>
  <c r="A8388" i="73"/>
  <c r="B8389" i="73"/>
  <c r="F8410" i="73" l="1"/>
  <c r="D8411" i="73"/>
  <c r="A8389" i="73"/>
  <c r="B8390" i="73"/>
  <c r="G8388" i="73"/>
  <c r="H8388" i="73" s="1"/>
  <c r="I8388" i="73"/>
  <c r="C8412" i="73"/>
  <c r="E8411" i="73"/>
  <c r="F8411" i="73" l="1"/>
  <c r="D8412" i="73"/>
  <c r="C8413" i="73"/>
  <c r="E8412" i="73"/>
  <c r="A8390" i="73"/>
  <c r="B8391" i="73"/>
  <c r="G8389" i="73"/>
  <c r="H8389" i="73" s="1"/>
  <c r="I8389" i="73"/>
  <c r="F8412" i="73" l="1"/>
  <c r="D8413" i="73"/>
  <c r="G8390" i="73"/>
  <c r="H8390" i="73" s="1"/>
  <c r="I8390" i="73"/>
  <c r="C8414" i="73"/>
  <c r="E8413" i="73"/>
  <c r="A8391" i="73"/>
  <c r="B8392" i="73"/>
  <c r="F8413" i="73" l="1"/>
  <c r="D8414" i="73"/>
  <c r="G8391" i="73"/>
  <c r="H8391" i="73" s="1"/>
  <c r="I8391" i="73"/>
  <c r="C8415" i="73"/>
  <c r="E8414" i="73"/>
  <c r="A8392" i="73"/>
  <c r="B8393" i="73"/>
  <c r="F8414" i="73" l="1"/>
  <c r="D8415" i="73"/>
  <c r="C8416" i="73"/>
  <c r="E8415" i="73"/>
  <c r="G8392" i="73"/>
  <c r="H8392" i="73" s="1"/>
  <c r="I8392" i="73"/>
  <c r="A8393" i="73"/>
  <c r="B8394" i="73"/>
  <c r="F8415" i="73" l="1"/>
  <c r="D8416" i="73"/>
  <c r="G8393" i="73"/>
  <c r="H8393" i="73" s="1"/>
  <c r="I8393" i="73"/>
  <c r="C8417" i="73"/>
  <c r="E8416" i="73"/>
  <c r="A8394" i="73"/>
  <c r="B8395" i="73"/>
  <c r="F8416" i="73" l="1"/>
  <c r="D8417" i="73"/>
  <c r="C8418" i="73"/>
  <c r="E8417" i="73"/>
  <c r="G8394" i="73"/>
  <c r="H8394" i="73" s="1"/>
  <c r="I8394" i="73"/>
  <c r="A8395" i="73"/>
  <c r="B8396" i="73"/>
  <c r="F8417" i="73" l="1"/>
  <c r="D8418" i="73"/>
  <c r="G8395" i="73"/>
  <c r="H8395" i="73" s="1"/>
  <c r="I8395" i="73"/>
  <c r="C8419" i="73"/>
  <c r="E8418" i="73"/>
  <c r="A8396" i="73"/>
  <c r="B8397" i="73"/>
  <c r="F8418" i="73" l="1"/>
  <c r="D8419" i="73"/>
  <c r="G8396" i="73"/>
  <c r="H8396" i="73" s="1"/>
  <c r="I8396" i="73"/>
  <c r="C8420" i="73"/>
  <c r="E8419" i="73"/>
  <c r="A8397" i="73"/>
  <c r="B8398" i="73"/>
  <c r="F8419" i="73" l="1"/>
  <c r="D8420" i="73"/>
  <c r="G8397" i="73"/>
  <c r="H8397" i="73" s="1"/>
  <c r="I8397" i="73"/>
  <c r="C8421" i="73"/>
  <c r="E8420" i="73"/>
  <c r="A8398" i="73"/>
  <c r="B8399" i="73"/>
  <c r="F8420" i="73" l="1"/>
  <c r="D8421" i="73"/>
  <c r="C8422" i="73"/>
  <c r="E8421" i="73"/>
  <c r="G8398" i="73"/>
  <c r="H8398" i="73" s="1"/>
  <c r="I8398" i="73"/>
  <c r="A8399" i="73"/>
  <c r="B8400" i="73"/>
  <c r="F8421" i="73" l="1"/>
  <c r="D8422" i="73"/>
  <c r="G8399" i="73"/>
  <c r="H8399" i="73" s="1"/>
  <c r="I8399" i="73"/>
  <c r="C8423" i="73"/>
  <c r="E8422" i="73"/>
  <c r="A8400" i="73"/>
  <c r="B8401" i="73"/>
  <c r="F8422" i="73" l="1"/>
  <c r="D8423" i="73"/>
  <c r="G8400" i="73"/>
  <c r="H8400" i="73" s="1"/>
  <c r="I8400" i="73"/>
  <c r="C8424" i="73"/>
  <c r="E8423" i="73"/>
  <c r="A8401" i="73"/>
  <c r="B8402" i="73"/>
  <c r="F8423" i="73" l="1"/>
  <c r="D8424" i="73"/>
  <c r="C8425" i="73"/>
  <c r="E8424" i="73"/>
  <c r="G8401" i="73"/>
  <c r="H8401" i="73" s="1"/>
  <c r="I8401" i="73"/>
  <c r="A8402" i="73"/>
  <c r="B8403" i="73"/>
  <c r="F8424" i="73" l="1"/>
  <c r="D8425" i="73"/>
  <c r="A8403" i="73"/>
  <c r="B8404" i="73"/>
  <c r="G8402" i="73"/>
  <c r="H8402" i="73" s="1"/>
  <c r="I8402" i="73"/>
  <c r="C8426" i="73"/>
  <c r="E8425" i="73"/>
  <c r="F8425" i="73" l="1"/>
  <c r="D8426" i="73"/>
  <c r="C8427" i="73"/>
  <c r="E8426" i="73"/>
  <c r="A8404" i="73"/>
  <c r="B8405" i="73"/>
  <c r="G8403" i="73"/>
  <c r="H8403" i="73" s="1"/>
  <c r="I8403" i="73"/>
  <c r="F8426" i="73" l="1"/>
  <c r="D8427" i="73"/>
  <c r="G8404" i="73"/>
  <c r="H8404" i="73" s="1"/>
  <c r="I8404" i="73"/>
  <c r="C8428" i="73"/>
  <c r="E8427" i="73"/>
  <c r="A8405" i="73"/>
  <c r="B8406" i="73"/>
  <c r="F8427" i="73" l="1"/>
  <c r="D8428" i="73"/>
  <c r="C8429" i="73"/>
  <c r="E8428" i="73"/>
  <c r="G8405" i="73"/>
  <c r="H8405" i="73" s="1"/>
  <c r="I8405" i="73"/>
  <c r="A8406" i="73"/>
  <c r="B8407" i="73"/>
  <c r="F8428" i="73" l="1"/>
  <c r="D8429" i="73"/>
  <c r="A8407" i="73"/>
  <c r="B8408" i="73"/>
  <c r="G8406" i="73"/>
  <c r="H8406" i="73" s="1"/>
  <c r="I8406" i="73"/>
  <c r="C8430" i="73"/>
  <c r="E8429" i="73"/>
  <c r="F8429" i="73" l="1"/>
  <c r="D8430" i="73"/>
  <c r="C8431" i="73"/>
  <c r="E8430" i="73"/>
  <c r="A8408" i="73"/>
  <c r="B8409" i="73"/>
  <c r="G8407" i="73"/>
  <c r="H8407" i="73" s="1"/>
  <c r="I8407" i="73"/>
  <c r="F8430" i="73" l="1"/>
  <c r="D8431" i="73"/>
  <c r="G8408" i="73"/>
  <c r="H8408" i="73" s="1"/>
  <c r="I8408" i="73"/>
  <c r="C8432" i="73"/>
  <c r="E8431" i="73"/>
  <c r="A8409" i="73"/>
  <c r="B8410" i="73"/>
  <c r="F8431" i="73" l="1"/>
  <c r="D8432" i="73"/>
  <c r="G8409" i="73"/>
  <c r="H8409" i="73" s="1"/>
  <c r="I8409" i="73"/>
  <c r="C8433" i="73"/>
  <c r="E8432" i="73"/>
  <c r="A8410" i="73"/>
  <c r="B8411" i="73"/>
  <c r="F8432" i="73" l="1"/>
  <c r="D8433" i="73"/>
  <c r="G8410" i="73"/>
  <c r="H8410" i="73" s="1"/>
  <c r="I8410" i="73"/>
  <c r="C8434" i="73"/>
  <c r="E8433" i="73"/>
  <c r="A8411" i="73"/>
  <c r="B8412" i="73"/>
  <c r="F8433" i="73" l="1"/>
  <c r="D8434" i="73"/>
  <c r="C8435" i="73"/>
  <c r="E8434" i="73"/>
  <c r="G8411" i="73"/>
  <c r="H8411" i="73" s="1"/>
  <c r="I8411" i="73"/>
  <c r="A8412" i="73"/>
  <c r="B8413" i="73"/>
  <c r="F8434" i="73" l="1"/>
  <c r="D8435" i="73"/>
  <c r="G8412" i="73"/>
  <c r="H8412" i="73" s="1"/>
  <c r="I8412" i="73"/>
  <c r="C8436" i="73"/>
  <c r="E8435" i="73"/>
  <c r="A8413" i="73"/>
  <c r="B8414" i="73"/>
  <c r="F8435" i="73" l="1"/>
  <c r="D8436" i="73"/>
  <c r="G8413" i="73"/>
  <c r="H8413" i="73" s="1"/>
  <c r="I8413" i="73"/>
  <c r="C8437" i="73"/>
  <c r="E8436" i="73"/>
  <c r="A8414" i="73"/>
  <c r="B8415" i="73"/>
  <c r="F8436" i="73" l="1"/>
  <c r="D8437" i="73"/>
  <c r="C8438" i="73"/>
  <c r="E8437" i="73"/>
  <c r="G8414" i="73"/>
  <c r="H8414" i="73" s="1"/>
  <c r="I8414" i="73"/>
  <c r="A8415" i="73"/>
  <c r="B8416" i="73"/>
  <c r="F8437" i="73" l="1"/>
  <c r="D8438" i="73"/>
  <c r="G8415" i="73"/>
  <c r="H8415" i="73" s="1"/>
  <c r="I8415" i="73"/>
  <c r="C8439" i="73"/>
  <c r="E8438" i="73"/>
  <c r="A8416" i="73"/>
  <c r="B8417" i="73"/>
  <c r="F8438" i="73" l="1"/>
  <c r="D8439" i="73"/>
  <c r="G8416" i="73"/>
  <c r="H8416" i="73" s="1"/>
  <c r="I8416" i="73"/>
  <c r="C8440" i="73"/>
  <c r="E8439" i="73"/>
  <c r="A8417" i="73"/>
  <c r="B8418" i="73"/>
  <c r="F8439" i="73" l="1"/>
  <c r="D8440" i="73"/>
  <c r="G8417" i="73"/>
  <c r="H8417" i="73" s="1"/>
  <c r="I8417" i="73"/>
  <c r="C8441" i="73"/>
  <c r="E8440" i="73"/>
  <c r="A8418" i="73"/>
  <c r="B8419" i="73"/>
  <c r="F8440" i="73" l="1"/>
  <c r="D8441" i="73"/>
  <c r="G8418" i="73"/>
  <c r="H8418" i="73" s="1"/>
  <c r="I8418" i="73"/>
  <c r="C8442" i="73"/>
  <c r="E8441" i="73"/>
  <c r="A8419" i="73"/>
  <c r="B8420" i="73"/>
  <c r="F8441" i="73" l="1"/>
  <c r="D8442" i="73"/>
  <c r="C8443" i="73"/>
  <c r="E8442" i="73"/>
  <c r="G8419" i="73"/>
  <c r="H8419" i="73" s="1"/>
  <c r="I8419" i="73"/>
  <c r="A8420" i="73"/>
  <c r="B8421" i="73"/>
  <c r="F8442" i="73" l="1"/>
  <c r="D8443" i="73"/>
  <c r="G8420" i="73"/>
  <c r="H8420" i="73" s="1"/>
  <c r="I8420" i="73"/>
  <c r="C8444" i="73"/>
  <c r="E8443" i="73"/>
  <c r="A8421" i="73"/>
  <c r="B8422" i="73"/>
  <c r="F8443" i="73" l="1"/>
  <c r="D8444" i="73"/>
  <c r="G8421" i="73"/>
  <c r="H8421" i="73" s="1"/>
  <c r="I8421" i="73"/>
  <c r="C8445" i="73"/>
  <c r="E8444" i="73"/>
  <c r="A8422" i="73"/>
  <c r="B8423" i="73"/>
  <c r="F8444" i="73" l="1"/>
  <c r="D8445" i="73"/>
  <c r="G8422" i="73"/>
  <c r="H8422" i="73" s="1"/>
  <c r="I8422" i="73"/>
  <c r="C8446" i="73"/>
  <c r="E8445" i="73"/>
  <c r="A8423" i="73"/>
  <c r="B8424" i="73"/>
  <c r="F8445" i="73" l="1"/>
  <c r="D8446" i="73"/>
  <c r="G8423" i="73"/>
  <c r="H8423" i="73" s="1"/>
  <c r="I8423" i="73"/>
  <c r="C8447" i="73"/>
  <c r="E8446" i="73"/>
  <c r="A8424" i="73"/>
  <c r="B8425" i="73"/>
  <c r="F8446" i="73" l="1"/>
  <c r="D8447" i="73"/>
  <c r="C8448" i="73"/>
  <c r="E8447" i="73"/>
  <c r="G8424" i="73"/>
  <c r="H8424" i="73" s="1"/>
  <c r="I8424" i="73"/>
  <c r="A8425" i="73"/>
  <c r="B8426" i="73"/>
  <c r="F8447" i="73" l="1"/>
  <c r="D8448" i="73"/>
  <c r="A8426" i="73"/>
  <c r="B8427" i="73"/>
  <c r="G8425" i="73"/>
  <c r="H8425" i="73" s="1"/>
  <c r="I8425" i="73"/>
  <c r="C8449" i="73"/>
  <c r="E8448" i="73"/>
  <c r="F8448" i="73" l="1"/>
  <c r="D8449" i="73"/>
  <c r="C8450" i="73"/>
  <c r="E8449" i="73"/>
  <c r="A8427" i="73"/>
  <c r="B8428" i="73"/>
  <c r="G8426" i="73"/>
  <c r="H8426" i="73" s="1"/>
  <c r="I8426" i="73"/>
  <c r="F8449" i="73" l="1"/>
  <c r="D8450" i="73"/>
  <c r="G8427" i="73"/>
  <c r="H8427" i="73" s="1"/>
  <c r="I8427" i="73"/>
  <c r="C8451" i="73"/>
  <c r="E8450" i="73"/>
  <c r="A8428" i="73"/>
  <c r="B8429" i="73"/>
  <c r="F8450" i="73" l="1"/>
  <c r="D8451" i="73"/>
  <c r="C8452" i="73"/>
  <c r="E8451" i="73"/>
  <c r="G8428" i="73"/>
  <c r="H8428" i="73" s="1"/>
  <c r="I8428" i="73"/>
  <c r="A8429" i="73"/>
  <c r="B8430" i="73"/>
  <c r="F8451" i="73" l="1"/>
  <c r="D8452" i="73"/>
  <c r="A8430" i="73"/>
  <c r="B8431" i="73"/>
  <c r="G8429" i="73"/>
  <c r="H8429" i="73" s="1"/>
  <c r="I8429" i="73"/>
  <c r="C8453" i="73"/>
  <c r="E8452" i="73"/>
  <c r="F8452" i="73" l="1"/>
  <c r="D8453" i="73"/>
  <c r="C8454" i="73"/>
  <c r="E8453" i="73"/>
  <c r="A8431" i="73"/>
  <c r="B8432" i="73"/>
  <c r="G8430" i="73"/>
  <c r="H8430" i="73" s="1"/>
  <c r="I8430" i="73"/>
  <c r="F8453" i="73" l="1"/>
  <c r="D8454" i="73"/>
  <c r="G8431" i="73"/>
  <c r="H8431" i="73" s="1"/>
  <c r="I8431" i="73"/>
  <c r="C8455" i="73"/>
  <c r="E8454" i="73"/>
  <c r="A8432" i="73"/>
  <c r="B8433" i="73"/>
  <c r="F8454" i="73" l="1"/>
  <c r="D8455" i="73"/>
  <c r="C8456" i="73"/>
  <c r="E8455" i="73"/>
  <c r="G8432" i="73"/>
  <c r="H8432" i="73" s="1"/>
  <c r="I8432" i="73"/>
  <c r="A8433" i="73"/>
  <c r="B8434" i="73"/>
  <c r="F8455" i="73" l="1"/>
  <c r="D8456" i="73"/>
  <c r="A8434" i="73"/>
  <c r="B8435" i="73"/>
  <c r="G8433" i="73"/>
  <c r="H8433" i="73" s="1"/>
  <c r="I8433" i="73"/>
  <c r="C8457" i="73"/>
  <c r="E8456" i="73"/>
  <c r="F8456" i="73" l="1"/>
  <c r="D8457" i="73"/>
  <c r="C8458" i="73"/>
  <c r="E8457" i="73"/>
  <c r="A8435" i="73"/>
  <c r="B8436" i="73"/>
  <c r="G8434" i="73"/>
  <c r="H8434" i="73" s="1"/>
  <c r="I8434" i="73"/>
  <c r="F8457" i="73" l="1"/>
  <c r="D8458" i="73"/>
  <c r="G8435" i="73"/>
  <c r="H8435" i="73" s="1"/>
  <c r="I8435" i="73"/>
  <c r="C8459" i="73"/>
  <c r="E8458" i="73"/>
  <c r="A8436" i="73"/>
  <c r="B8437" i="73"/>
  <c r="F8458" i="73" l="1"/>
  <c r="D8459" i="73"/>
  <c r="G8436" i="73"/>
  <c r="H8436" i="73" s="1"/>
  <c r="I8436" i="73"/>
  <c r="C8460" i="73"/>
  <c r="E8459" i="73"/>
  <c r="A8437" i="73"/>
  <c r="B8438" i="73"/>
  <c r="F8459" i="73" l="1"/>
  <c r="D8460" i="73"/>
  <c r="G8437" i="73"/>
  <c r="H8437" i="73" s="1"/>
  <c r="I8437" i="73"/>
  <c r="C8461" i="73"/>
  <c r="E8460" i="73"/>
  <c r="A8438" i="73"/>
  <c r="B8439" i="73"/>
  <c r="F8460" i="73" l="1"/>
  <c r="D8461" i="73"/>
  <c r="G8438" i="73"/>
  <c r="H8438" i="73" s="1"/>
  <c r="I8438" i="73"/>
  <c r="C8462" i="73"/>
  <c r="E8461" i="73"/>
  <c r="A8439" i="73"/>
  <c r="B8440" i="73"/>
  <c r="F8461" i="73" l="1"/>
  <c r="D8462" i="73"/>
  <c r="C8463" i="73"/>
  <c r="E8462" i="73"/>
  <c r="G8439" i="73"/>
  <c r="H8439" i="73" s="1"/>
  <c r="I8439" i="73"/>
  <c r="A8440" i="73"/>
  <c r="B8441" i="73"/>
  <c r="F8462" i="73" l="1"/>
  <c r="D8463" i="73"/>
  <c r="G8440" i="73"/>
  <c r="H8440" i="73" s="1"/>
  <c r="I8440" i="73"/>
  <c r="C8464" i="73"/>
  <c r="E8463" i="73"/>
  <c r="A8441" i="73"/>
  <c r="B8442" i="73"/>
  <c r="F8463" i="73" l="1"/>
  <c r="D8464" i="73"/>
  <c r="C8465" i="73"/>
  <c r="E8464" i="73"/>
  <c r="G8441" i="73"/>
  <c r="H8441" i="73" s="1"/>
  <c r="I8441" i="73"/>
  <c r="A8442" i="73"/>
  <c r="B8443" i="73"/>
  <c r="F8464" i="73" l="1"/>
  <c r="D8465" i="73"/>
  <c r="A8443" i="73"/>
  <c r="B8444" i="73"/>
  <c r="G8442" i="73"/>
  <c r="H8442" i="73" s="1"/>
  <c r="I8442" i="73"/>
  <c r="C8466" i="73"/>
  <c r="E8465" i="73"/>
  <c r="F8465" i="73" l="1"/>
  <c r="D8466" i="73"/>
  <c r="C8467" i="73"/>
  <c r="E8466" i="73"/>
  <c r="A8444" i="73"/>
  <c r="B8445" i="73"/>
  <c r="G8443" i="73"/>
  <c r="H8443" i="73" s="1"/>
  <c r="I8443" i="73"/>
  <c r="F8466" i="73" l="1"/>
  <c r="D8467" i="73"/>
  <c r="G8444" i="73"/>
  <c r="H8444" i="73" s="1"/>
  <c r="I8444" i="73"/>
  <c r="C8468" i="73"/>
  <c r="E8467" i="73"/>
  <c r="A8445" i="73"/>
  <c r="B8446" i="73"/>
  <c r="F8467" i="73" l="1"/>
  <c r="D8468" i="73"/>
  <c r="G8445" i="73"/>
  <c r="H8445" i="73" s="1"/>
  <c r="I8445" i="73"/>
  <c r="C8469" i="73"/>
  <c r="E8468" i="73"/>
  <c r="A8446" i="73"/>
  <c r="B8447" i="73"/>
  <c r="F8468" i="73" l="1"/>
  <c r="D8469" i="73"/>
  <c r="G8446" i="73"/>
  <c r="H8446" i="73" s="1"/>
  <c r="I8446" i="73"/>
  <c r="C8470" i="73"/>
  <c r="E8469" i="73"/>
  <c r="A8447" i="73"/>
  <c r="B8448" i="73"/>
  <c r="F8469" i="73" l="1"/>
  <c r="D8470" i="73"/>
  <c r="C8471" i="73"/>
  <c r="E8470" i="73"/>
  <c r="G8447" i="73"/>
  <c r="H8447" i="73" s="1"/>
  <c r="I8447" i="73"/>
  <c r="A8448" i="73"/>
  <c r="B8449" i="73"/>
  <c r="F8470" i="73" l="1"/>
  <c r="D8471" i="73"/>
  <c r="A8449" i="73"/>
  <c r="B8450" i="73"/>
  <c r="G8448" i="73"/>
  <c r="H8448" i="73" s="1"/>
  <c r="I8448" i="73"/>
  <c r="C8472" i="73"/>
  <c r="E8471" i="73"/>
  <c r="F8471" i="73" l="1"/>
  <c r="D8472" i="73"/>
  <c r="C8473" i="73"/>
  <c r="E8472" i="73"/>
  <c r="A8450" i="73"/>
  <c r="B8451" i="73"/>
  <c r="G8449" i="73"/>
  <c r="H8449" i="73" s="1"/>
  <c r="I8449" i="73"/>
  <c r="F8472" i="73" l="1"/>
  <c r="D8473" i="73"/>
  <c r="G8450" i="73"/>
  <c r="H8450" i="73" s="1"/>
  <c r="I8450" i="73"/>
  <c r="C8474" i="73"/>
  <c r="E8473" i="73"/>
  <c r="A8451" i="73"/>
  <c r="B8452" i="73"/>
  <c r="F8473" i="73" l="1"/>
  <c r="D8474" i="73"/>
  <c r="G8451" i="73"/>
  <c r="H8451" i="73" s="1"/>
  <c r="I8451" i="73"/>
  <c r="C8475" i="73"/>
  <c r="E8474" i="73"/>
  <c r="A8452" i="73"/>
  <c r="B8453" i="73"/>
  <c r="F8474" i="73" l="1"/>
  <c r="D8475" i="73"/>
  <c r="G8452" i="73"/>
  <c r="H8452" i="73" s="1"/>
  <c r="I8452" i="73"/>
  <c r="C8476" i="73"/>
  <c r="E8475" i="73"/>
  <c r="A8453" i="73"/>
  <c r="B8454" i="73"/>
  <c r="F8475" i="73" l="1"/>
  <c r="D8476" i="73"/>
  <c r="G8453" i="73"/>
  <c r="H8453" i="73" s="1"/>
  <c r="I8453" i="73"/>
  <c r="C8477" i="73"/>
  <c r="E8476" i="73"/>
  <c r="A8454" i="73"/>
  <c r="B8455" i="73"/>
  <c r="F8476" i="73" l="1"/>
  <c r="D8477" i="73"/>
  <c r="C8478" i="73"/>
  <c r="E8477" i="73"/>
  <c r="G8454" i="73"/>
  <c r="H8454" i="73" s="1"/>
  <c r="I8454" i="73"/>
  <c r="A8455" i="73"/>
  <c r="B8456" i="73"/>
  <c r="F8477" i="73" l="1"/>
  <c r="D8478" i="73"/>
  <c r="A8456" i="73"/>
  <c r="B8457" i="73"/>
  <c r="G8455" i="73"/>
  <c r="H8455" i="73" s="1"/>
  <c r="I8455" i="73"/>
  <c r="C8479" i="73"/>
  <c r="E8478" i="73"/>
  <c r="F8478" i="73" l="1"/>
  <c r="D8479" i="73"/>
  <c r="C8480" i="73"/>
  <c r="E8479" i="73"/>
  <c r="A8457" i="73"/>
  <c r="B8458" i="73"/>
  <c r="G8456" i="73"/>
  <c r="H8456" i="73" s="1"/>
  <c r="I8456" i="73"/>
  <c r="F8479" i="73" l="1"/>
  <c r="D8480" i="73"/>
  <c r="G8457" i="73"/>
  <c r="H8457" i="73" s="1"/>
  <c r="I8457" i="73"/>
  <c r="C8481" i="73"/>
  <c r="E8480" i="73"/>
  <c r="A8458" i="73"/>
  <c r="B8459" i="73"/>
  <c r="F8480" i="73" l="1"/>
  <c r="D8481" i="73"/>
  <c r="C8482" i="73"/>
  <c r="E8481" i="73"/>
  <c r="G8458" i="73"/>
  <c r="H8458" i="73" s="1"/>
  <c r="I8458" i="73"/>
  <c r="A8459" i="73"/>
  <c r="B8460" i="73"/>
  <c r="F8481" i="73" l="1"/>
  <c r="D8482" i="73"/>
  <c r="A8460" i="73"/>
  <c r="B8461" i="73"/>
  <c r="G8459" i="73"/>
  <c r="H8459" i="73" s="1"/>
  <c r="I8459" i="73"/>
  <c r="C8483" i="73"/>
  <c r="E8482" i="73"/>
  <c r="F8482" i="73" l="1"/>
  <c r="D8483" i="73"/>
  <c r="C8484" i="73"/>
  <c r="E8483" i="73"/>
  <c r="A8461" i="73"/>
  <c r="B8462" i="73"/>
  <c r="G8460" i="73"/>
  <c r="H8460" i="73" s="1"/>
  <c r="I8460" i="73"/>
  <c r="F8483" i="73" l="1"/>
  <c r="D8484" i="73"/>
  <c r="G8461" i="73"/>
  <c r="H8461" i="73" s="1"/>
  <c r="I8461" i="73"/>
  <c r="C8485" i="73"/>
  <c r="E8484" i="73"/>
  <c r="A8462" i="73"/>
  <c r="B8463" i="73"/>
  <c r="F8484" i="73" l="1"/>
  <c r="D8485" i="73"/>
  <c r="G8462" i="73"/>
  <c r="H8462" i="73" s="1"/>
  <c r="I8462" i="73"/>
  <c r="C8486" i="73"/>
  <c r="E8485" i="73"/>
  <c r="A8463" i="73"/>
  <c r="B8464" i="73"/>
  <c r="F8485" i="73" l="1"/>
  <c r="D8486" i="73"/>
  <c r="C8487" i="73"/>
  <c r="E8486" i="73"/>
  <c r="G8463" i="73"/>
  <c r="H8463" i="73" s="1"/>
  <c r="I8463" i="73"/>
  <c r="A8464" i="73"/>
  <c r="B8465" i="73"/>
  <c r="F8486" i="73" l="1"/>
  <c r="D8487" i="73"/>
  <c r="G8464" i="73"/>
  <c r="H8464" i="73" s="1"/>
  <c r="I8464" i="73"/>
  <c r="C8488" i="73"/>
  <c r="E8487" i="73"/>
  <c r="A8465" i="73"/>
  <c r="B8466" i="73"/>
  <c r="F8487" i="73" l="1"/>
  <c r="D8488" i="73"/>
  <c r="G8465" i="73"/>
  <c r="H8465" i="73" s="1"/>
  <c r="I8465" i="73"/>
  <c r="C8489" i="73"/>
  <c r="E8488" i="73"/>
  <c r="A8466" i="73"/>
  <c r="B8467" i="73"/>
  <c r="F8488" i="73" l="1"/>
  <c r="D8489" i="73"/>
  <c r="C8490" i="73"/>
  <c r="E8489" i="73"/>
  <c r="G8466" i="73"/>
  <c r="H8466" i="73" s="1"/>
  <c r="I8466" i="73"/>
  <c r="A8467" i="73"/>
  <c r="B8468" i="73"/>
  <c r="F8489" i="73" l="1"/>
  <c r="D8490" i="73"/>
  <c r="G8467" i="73"/>
  <c r="H8467" i="73" s="1"/>
  <c r="I8467" i="73"/>
  <c r="C8491" i="73"/>
  <c r="E8490" i="73"/>
  <c r="A8468" i="73"/>
  <c r="B8469" i="73"/>
  <c r="F8490" i="73" l="1"/>
  <c r="D8491" i="73"/>
  <c r="C8492" i="73"/>
  <c r="E8491" i="73"/>
  <c r="A8469" i="73"/>
  <c r="B8470" i="73"/>
  <c r="G8468" i="73"/>
  <c r="H8468" i="73" s="1"/>
  <c r="I8468" i="73"/>
  <c r="F8491" i="73" l="1"/>
  <c r="D8492" i="73"/>
  <c r="G8469" i="73"/>
  <c r="H8469" i="73" s="1"/>
  <c r="I8469" i="73"/>
  <c r="C8493" i="73"/>
  <c r="E8492" i="73"/>
  <c r="A8470" i="73"/>
  <c r="B8471" i="73"/>
  <c r="F8492" i="73" l="1"/>
  <c r="D8493" i="73"/>
  <c r="G8470" i="73"/>
  <c r="H8470" i="73" s="1"/>
  <c r="I8470" i="73"/>
  <c r="C8494" i="73"/>
  <c r="E8493" i="73"/>
  <c r="A8471" i="73"/>
  <c r="B8472" i="73"/>
  <c r="F8493" i="73" l="1"/>
  <c r="D8494" i="73"/>
  <c r="C8495" i="73"/>
  <c r="E8494" i="73"/>
  <c r="G8471" i="73"/>
  <c r="H8471" i="73" s="1"/>
  <c r="I8471" i="73"/>
  <c r="A8472" i="73"/>
  <c r="B8473" i="73"/>
  <c r="F8494" i="73" l="1"/>
  <c r="D8495" i="73"/>
  <c r="G8472" i="73"/>
  <c r="H8472" i="73" s="1"/>
  <c r="I8472" i="73"/>
  <c r="C8496" i="73"/>
  <c r="E8495" i="73"/>
  <c r="A8473" i="73"/>
  <c r="B8474" i="73"/>
  <c r="F8495" i="73" l="1"/>
  <c r="D8496" i="73"/>
  <c r="G8473" i="73"/>
  <c r="H8473" i="73" s="1"/>
  <c r="I8473" i="73"/>
  <c r="C8497" i="73"/>
  <c r="E8496" i="73"/>
  <c r="A8474" i="73"/>
  <c r="B8475" i="73"/>
  <c r="F8496" i="73" l="1"/>
  <c r="D8497" i="73"/>
  <c r="C8498" i="73"/>
  <c r="E8497" i="73"/>
  <c r="G8474" i="73"/>
  <c r="H8474" i="73" s="1"/>
  <c r="I8474" i="73"/>
  <c r="A8475" i="73"/>
  <c r="B8476" i="73"/>
  <c r="F8497" i="73" l="1"/>
  <c r="D8498" i="73"/>
  <c r="A8476" i="73"/>
  <c r="B8477" i="73"/>
  <c r="G8475" i="73"/>
  <c r="H8475" i="73" s="1"/>
  <c r="I8475" i="73"/>
  <c r="C8499" i="73"/>
  <c r="E8498" i="73"/>
  <c r="F8498" i="73" l="1"/>
  <c r="D8499" i="73"/>
  <c r="C8500" i="73"/>
  <c r="E8499" i="73"/>
  <c r="A8477" i="73"/>
  <c r="B8478" i="73"/>
  <c r="G8476" i="73"/>
  <c r="H8476" i="73" s="1"/>
  <c r="I8476" i="73"/>
  <c r="F8499" i="73" l="1"/>
  <c r="D8500" i="73"/>
  <c r="G8477" i="73"/>
  <c r="H8477" i="73" s="1"/>
  <c r="I8477" i="73"/>
  <c r="C8501" i="73"/>
  <c r="E8500" i="73"/>
  <c r="A8478" i="73"/>
  <c r="B8479" i="73"/>
  <c r="F8500" i="73" l="1"/>
  <c r="D8501" i="73"/>
  <c r="C8502" i="73"/>
  <c r="E8501" i="73"/>
  <c r="G8478" i="73"/>
  <c r="H8478" i="73" s="1"/>
  <c r="I8478" i="73"/>
  <c r="A8479" i="73"/>
  <c r="B8480" i="73"/>
  <c r="F8501" i="73" l="1"/>
  <c r="D8502" i="73"/>
  <c r="A8480" i="73"/>
  <c r="B8481" i="73"/>
  <c r="G8479" i="73"/>
  <c r="H8479" i="73" s="1"/>
  <c r="I8479" i="73"/>
  <c r="C8503" i="73"/>
  <c r="E8502" i="73"/>
  <c r="F8502" i="73" l="1"/>
  <c r="D8503" i="73"/>
  <c r="C8504" i="73"/>
  <c r="E8503" i="73"/>
  <c r="A8481" i="73"/>
  <c r="B8482" i="73"/>
  <c r="G8480" i="73"/>
  <c r="H8480" i="73" s="1"/>
  <c r="I8480" i="73"/>
  <c r="F8503" i="73" l="1"/>
  <c r="D8504" i="73"/>
  <c r="G8481" i="73"/>
  <c r="H8481" i="73" s="1"/>
  <c r="I8481" i="73"/>
  <c r="C8505" i="73"/>
  <c r="E8504" i="73"/>
  <c r="A8482" i="73"/>
  <c r="B8483" i="73"/>
  <c r="F8504" i="73" l="1"/>
  <c r="D8505" i="73"/>
  <c r="G8482" i="73"/>
  <c r="H8482" i="73" s="1"/>
  <c r="I8482" i="73"/>
  <c r="C8506" i="73"/>
  <c r="E8505" i="73"/>
  <c r="A8483" i="73"/>
  <c r="B8484" i="73"/>
  <c r="F8505" i="73" l="1"/>
  <c r="D8506" i="73"/>
  <c r="G8483" i="73"/>
  <c r="H8483" i="73" s="1"/>
  <c r="I8483" i="73"/>
  <c r="C8507" i="73"/>
  <c r="E8506" i="73"/>
  <c r="A8484" i="73"/>
  <c r="B8485" i="73"/>
  <c r="F8506" i="73" l="1"/>
  <c r="D8507" i="73"/>
  <c r="G8484" i="73"/>
  <c r="H8484" i="73" s="1"/>
  <c r="I8484" i="73"/>
  <c r="C8508" i="73"/>
  <c r="E8507" i="73"/>
  <c r="A8485" i="73"/>
  <c r="B8486" i="73"/>
  <c r="F8507" i="73" l="1"/>
  <c r="D8508" i="73"/>
  <c r="G8485" i="73"/>
  <c r="H8485" i="73" s="1"/>
  <c r="I8485" i="73"/>
  <c r="C8509" i="73"/>
  <c r="E8508" i="73"/>
  <c r="A8486" i="73"/>
  <c r="B8487" i="73"/>
  <c r="F8508" i="73" l="1"/>
  <c r="D8509" i="73"/>
  <c r="C8510" i="73"/>
  <c r="E8509" i="73"/>
  <c r="G8486" i="73"/>
  <c r="H8486" i="73" s="1"/>
  <c r="I8486" i="73"/>
  <c r="A8487" i="73"/>
  <c r="B8488" i="73"/>
  <c r="F8509" i="73" l="1"/>
  <c r="D8510" i="73"/>
  <c r="G8487" i="73"/>
  <c r="H8487" i="73" s="1"/>
  <c r="I8487" i="73"/>
  <c r="C8511" i="73"/>
  <c r="E8510" i="73"/>
  <c r="A8488" i="73"/>
  <c r="B8489" i="73"/>
  <c r="F8510" i="73" l="1"/>
  <c r="D8511" i="73"/>
  <c r="C8512" i="73"/>
  <c r="E8511" i="73"/>
  <c r="G8488" i="73"/>
  <c r="H8488" i="73" s="1"/>
  <c r="I8488" i="73"/>
  <c r="A8489" i="73"/>
  <c r="B8490" i="73"/>
  <c r="F8511" i="73" l="1"/>
  <c r="D8512" i="73"/>
  <c r="A8490" i="73"/>
  <c r="B8491" i="73"/>
  <c r="G8489" i="73"/>
  <c r="H8489" i="73" s="1"/>
  <c r="I8489" i="73"/>
  <c r="C8513" i="73"/>
  <c r="E8512" i="73"/>
  <c r="F8512" i="73" l="1"/>
  <c r="D8513" i="73"/>
  <c r="A8491" i="73"/>
  <c r="B8492" i="73"/>
  <c r="C8514" i="73"/>
  <c r="E8513" i="73"/>
  <c r="G8490" i="73"/>
  <c r="H8490" i="73" s="1"/>
  <c r="I8490" i="73"/>
  <c r="F8513" i="73" l="1"/>
  <c r="D8514" i="73"/>
  <c r="C8515" i="73"/>
  <c r="E8514" i="73"/>
  <c r="A8492" i="73"/>
  <c r="B8493" i="73"/>
  <c r="G8491" i="73"/>
  <c r="H8491" i="73" s="1"/>
  <c r="I8491" i="73"/>
  <c r="F8514" i="73" l="1"/>
  <c r="D8515" i="73"/>
  <c r="G8492" i="73"/>
  <c r="H8492" i="73" s="1"/>
  <c r="I8492" i="73"/>
  <c r="C8516" i="73"/>
  <c r="E8515" i="73"/>
  <c r="A8493" i="73"/>
  <c r="B8494" i="73"/>
  <c r="F8515" i="73" l="1"/>
  <c r="D8516" i="73"/>
  <c r="C8517" i="73"/>
  <c r="E8516" i="73"/>
  <c r="G8493" i="73"/>
  <c r="H8493" i="73" s="1"/>
  <c r="I8493" i="73"/>
  <c r="A8494" i="73"/>
  <c r="B8495" i="73"/>
  <c r="F8516" i="73" l="1"/>
  <c r="D8517" i="73"/>
  <c r="A8495" i="73"/>
  <c r="B8496" i="73"/>
  <c r="G8494" i="73"/>
  <c r="H8494" i="73" s="1"/>
  <c r="I8494" i="73"/>
  <c r="C8518" i="73"/>
  <c r="E8517" i="73"/>
  <c r="F8517" i="73" l="1"/>
  <c r="D8518" i="73"/>
  <c r="C8519" i="73"/>
  <c r="E8518" i="73"/>
  <c r="A8496" i="73"/>
  <c r="B8497" i="73"/>
  <c r="G8495" i="73"/>
  <c r="H8495" i="73" s="1"/>
  <c r="I8495" i="73"/>
  <c r="F8518" i="73" l="1"/>
  <c r="D8519" i="73"/>
  <c r="G8496" i="73"/>
  <c r="H8496" i="73" s="1"/>
  <c r="I8496" i="73"/>
  <c r="C8520" i="73"/>
  <c r="E8519" i="73"/>
  <c r="A8497" i="73"/>
  <c r="B8498" i="73"/>
  <c r="F8519" i="73" l="1"/>
  <c r="D8520" i="73"/>
  <c r="G8497" i="73"/>
  <c r="H8497" i="73" s="1"/>
  <c r="I8497" i="73"/>
  <c r="C8521" i="73"/>
  <c r="E8520" i="73"/>
  <c r="A8498" i="73"/>
  <c r="B8499" i="73"/>
  <c r="F8520" i="73" l="1"/>
  <c r="D8521" i="73"/>
  <c r="C8522" i="73"/>
  <c r="E8521" i="73"/>
  <c r="G8498" i="73"/>
  <c r="H8498" i="73" s="1"/>
  <c r="I8498" i="73"/>
  <c r="A8499" i="73"/>
  <c r="B8500" i="73"/>
  <c r="F8521" i="73" l="1"/>
  <c r="D8522" i="73"/>
  <c r="G8499" i="73"/>
  <c r="H8499" i="73" s="1"/>
  <c r="I8499" i="73"/>
  <c r="C8523" i="73"/>
  <c r="E8522" i="73"/>
  <c r="A8500" i="73"/>
  <c r="B8501" i="73"/>
  <c r="F8522" i="73" l="1"/>
  <c r="D8523" i="73"/>
  <c r="G8500" i="73"/>
  <c r="H8500" i="73" s="1"/>
  <c r="I8500" i="73"/>
  <c r="C8524" i="73"/>
  <c r="E8523" i="73"/>
  <c r="A8501" i="73"/>
  <c r="B8502" i="73"/>
  <c r="F8523" i="73" l="1"/>
  <c r="D8524" i="73"/>
  <c r="G8501" i="73"/>
  <c r="H8501" i="73" s="1"/>
  <c r="I8501" i="73"/>
  <c r="C8525" i="73"/>
  <c r="E8524" i="73"/>
  <c r="A8502" i="73"/>
  <c r="B8503" i="73"/>
  <c r="F8524" i="73" l="1"/>
  <c r="D8525" i="73"/>
  <c r="C8526" i="73"/>
  <c r="E8525" i="73"/>
  <c r="A8503" i="73"/>
  <c r="B8504" i="73"/>
  <c r="G8502" i="73"/>
  <c r="H8502" i="73" s="1"/>
  <c r="I8502" i="73"/>
  <c r="F8525" i="73" l="1"/>
  <c r="D8526" i="73"/>
  <c r="G8503" i="73"/>
  <c r="H8503" i="73" s="1"/>
  <c r="I8503" i="73"/>
  <c r="C8527" i="73"/>
  <c r="E8526" i="73"/>
  <c r="A8504" i="73"/>
  <c r="B8505" i="73"/>
  <c r="F8526" i="73" l="1"/>
  <c r="D8527" i="73"/>
  <c r="G8504" i="73"/>
  <c r="H8504" i="73" s="1"/>
  <c r="I8504" i="73"/>
  <c r="C8528" i="73"/>
  <c r="E8527" i="73"/>
  <c r="A8505" i="73"/>
  <c r="B8506" i="73"/>
  <c r="F8527" i="73" l="1"/>
  <c r="D8528" i="73"/>
  <c r="C8529" i="73"/>
  <c r="E8528" i="73"/>
  <c r="G8505" i="73"/>
  <c r="H8505" i="73" s="1"/>
  <c r="I8505" i="73"/>
  <c r="A8506" i="73"/>
  <c r="B8507" i="73"/>
  <c r="F8528" i="73" l="1"/>
  <c r="D8529" i="73"/>
  <c r="A8507" i="73"/>
  <c r="B8508" i="73"/>
  <c r="G8506" i="73"/>
  <c r="H8506" i="73" s="1"/>
  <c r="I8506" i="73"/>
  <c r="C8530" i="73"/>
  <c r="E8529" i="73"/>
  <c r="F8529" i="73" l="1"/>
  <c r="D8530" i="73"/>
  <c r="C8531" i="73"/>
  <c r="E8530" i="73"/>
  <c r="A8508" i="73"/>
  <c r="B8509" i="73"/>
  <c r="G8507" i="73"/>
  <c r="H8507" i="73" s="1"/>
  <c r="I8507" i="73"/>
  <c r="F8530" i="73" l="1"/>
  <c r="D8531" i="73"/>
  <c r="G8508" i="73"/>
  <c r="H8508" i="73" s="1"/>
  <c r="I8508" i="73"/>
  <c r="C8532" i="73"/>
  <c r="E8531" i="73"/>
  <c r="A8509" i="73"/>
  <c r="B8510" i="73"/>
  <c r="F8531" i="73" l="1"/>
  <c r="D8532" i="73"/>
  <c r="G8509" i="73"/>
  <c r="H8509" i="73" s="1"/>
  <c r="I8509" i="73"/>
  <c r="C8533" i="73"/>
  <c r="E8532" i="73"/>
  <c r="A8510" i="73"/>
  <c r="B8511" i="73"/>
  <c r="F8532" i="73" l="1"/>
  <c r="D8533" i="73"/>
  <c r="C8534" i="73"/>
  <c r="E8533" i="73"/>
  <c r="G8510" i="73"/>
  <c r="H8510" i="73" s="1"/>
  <c r="I8510" i="73"/>
  <c r="A8511" i="73"/>
  <c r="B8512" i="73"/>
  <c r="F8533" i="73" l="1"/>
  <c r="D8534" i="73"/>
  <c r="A8512" i="73"/>
  <c r="B8513" i="73"/>
  <c r="G8511" i="73"/>
  <c r="H8511" i="73" s="1"/>
  <c r="I8511" i="73"/>
  <c r="C8535" i="73"/>
  <c r="E8534" i="73"/>
  <c r="F8534" i="73" l="1"/>
  <c r="D8535" i="73"/>
  <c r="C8536" i="73"/>
  <c r="E8535" i="73"/>
  <c r="A8513" i="73"/>
  <c r="B8514" i="73"/>
  <c r="G8512" i="73"/>
  <c r="H8512" i="73" s="1"/>
  <c r="I8512" i="73"/>
  <c r="F8535" i="73" l="1"/>
  <c r="D8536" i="73"/>
  <c r="G8513" i="73"/>
  <c r="H8513" i="73" s="1"/>
  <c r="I8513" i="73"/>
  <c r="C8537" i="73"/>
  <c r="E8536" i="73"/>
  <c r="A8514" i="73"/>
  <c r="B8515" i="73"/>
  <c r="F8536" i="73" l="1"/>
  <c r="D8537" i="73"/>
  <c r="G8514" i="73"/>
  <c r="H8514" i="73" s="1"/>
  <c r="I8514" i="73"/>
  <c r="C8538" i="73"/>
  <c r="E8537" i="73"/>
  <c r="A8515" i="73"/>
  <c r="B8516" i="73"/>
  <c r="F8537" i="73" l="1"/>
  <c r="D8538" i="73"/>
  <c r="C8539" i="73"/>
  <c r="E8538" i="73"/>
  <c r="G8515" i="73"/>
  <c r="H8515" i="73" s="1"/>
  <c r="I8515" i="73"/>
  <c r="A8516" i="73"/>
  <c r="B8517" i="73"/>
  <c r="F8538" i="73" l="1"/>
  <c r="D8539" i="73"/>
  <c r="A8517" i="73"/>
  <c r="B8518" i="73"/>
  <c r="G8516" i="73"/>
  <c r="H8516" i="73" s="1"/>
  <c r="I8516" i="73"/>
  <c r="C8540" i="73"/>
  <c r="E8539" i="73"/>
  <c r="F8539" i="73" l="1"/>
  <c r="D8540" i="73"/>
  <c r="C8541" i="73"/>
  <c r="E8540" i="73"/>
  <c r="A8518" i="73"/>
  <c r="B8519" i="73"/>
  <c r="G8517" i="73"/>
  <c r="H8517" i="73" s="1"/>
  <c r="I8517" i="73"/>
  <c r="F8540" i="73" l="1"/>
  <c r="D8541" i="73"/>
  <c r="G8518" i="73"/>
  <c r="H8518" i="73" s="1"/>
  <c r="I8518" i="73"/>
  <c r="C8542" i="73"/>
  <c r="E8541" i="73"/>
  <c r="A8519" i="73"/>
  <c r="B8520" i="73"/>
  <c r="F8541" i="73" l="1"/>
  <c r="D8542" i="73"/>
  <c r="C8543" i="73"/>
  <c r="E8542" i="73"/>
  <c r="G8519" i="73"/>
  <c r="H8519" i="73" s="1"/>
  <c r="I8519" i="73"/>
  <c r="A8520" i="73"/>
  <c r="B8521" i="73"/>
  <c r="F8542" i="73" l="1"/>
  <c r="D8543" i="73"/>
  <c r="A8521" i="73"/>
  <c r="B8522" i="73"/>
  <c r="G8520" i="73"/>
  <c r="H8520" i="73" s="1"/>
  <c r="I8520" i="73"/>
  <c r="C8544" i="73"/>
  <c r="E8543" i="73"/>
  <c r="F8543" i="73" l="1"/>
  <c r="D8544" i="73"/>
  <c r="C8545" i="73"/>
  <c r="E8544" i="73"/>
  <c r="A8522" i="73"/>
  <c r="B8523" i="73"/>
  <c r="G8521" i="73"/>
  <c r="H8521" i="73" s="1"/>
  <c r="I8521" i="73"/>
  <c r="F8544" i="73" l="1"/>
  <c r="D8545" i="73"/>
  <c r="G8522" i="73"/>
  <c r="H8522" i="73" s="1"/>
  <c r="I8522" i="73"/>
  <c r="C8546" i="73"/>
  <c r="E8545" i="73"/>
  <c r="A8523" i="73"/>
  <c r="B8524" i="73"/>
  <c r="F8545" i="73" l="1"/>
  <c r="D8546" i="73"/>
  <c r="G8523" i="73"/>
  <c r="H8523" i="73" s="1"/>
  <c r="I8523" i="73"/>
  <c r="C8547" i="73"/>
  <c r="E8546" i="73"/>
  <c r="A8524" i="73"/>
  <c r="B8525" i="73"/>
  <c r="F8546" i="73" l="1"/>
  <c r="D8547" i="73"/>
  <c r="C8548" i="73"/>
  <c r="E8547" i="73"/>
  <c r="G8524" i="73"/>
  <c r="H8524" i="73" s="1"/>
  <c r="I8524" i="73"/>
  <c r="A8525" i="73"/>
  <c r="B8526" i="73"/>
  <c r="F8547" i="73" l="1"/>
  <c r="D8548" i="73"/>
  <c r="G8525" i="73"/>
  <c r="H8525" i="73" s="1"/>
  <c r="I8525" i="73"/>
  <c r="C8549" i="73"/>
  <c r="E8548" i="73"/>
  <c r="A8526" i="73"/>
  <c r="B8527" i="73"/>
  <c r="F8548" i="73" l="1"/>
  <c r="D8549" i="73"/>
  <c r="C8550" i="73"/>
  <c r="E8549" i="73"/>
  <c r="G8526" i="73"/>
  <c r="H8526" i="73" s="1"/>
  <c r="I8526" i="73"/>
  <c r="A8527" i="73"/>
  <c r="B8528" i="73"/>
  <c r="F8549" i="73" l="1"/>
  <c r="D8550" i="73"/>
  <c r="A8528" i="73"/>
  <c r="B8529" i="73"/>
  <c r="G8527" i="73"/>
  <c r="H8527" i="73" s="1"/>
  <c r="I8527" i="73"/>
  <c r="C8551" i="73"/>
  <c r="E8550" i="73"/>
  <c r="F8550" i="73" l="1"/>
  <c r="D8551" i="73"/>
  <c r="C8552" i="73"/>
  <c r="E8551" i="73"/>
  <c r="A8529" i="73"/>
  <c r="B8530" i="73"/>
  <c r="G8528" i="73"/>
  <c r="H8528" i="73" s="1"/>
  <c r="I8528" i="73"/>
  <c r="F8551" i="73" l="1"/>
  <c r="D8552" i="73"/>
  <c r="G8529" i="73"/>
  <c r="H8529" i="73" s="1"/>
  <c r="I8529" i="73"/>
  <c r="C8553" i="73"/>
  <c r="E8552" i="73"/>
  <c r="A8530" i="73"/>
  <c r="B8531" i="73"/>
  <c r="F8552" i="73" l="1"/>
  <c r="D8553" i="73"/>
  <c r="G8530" i="73"/>
  <c r="H8530" i="73" s="1"/>
  <c r="I8530" i="73"/>
  <c r="C8554" i="73"/>
  <c r="E8553" i="73"/>
  <c r="A8531" i="73"/>
  <c r="B8532" i="73"/>
  <c r="F8553" i="73" l="1"/>
  <c r="D8554" i="73"/>
  <c r="C8555" i="73"/>
  <c r="E8554" i="73"/>
  <c r="G8531" i="73"/>
  <c r="H8531" i="73" s="1"/>
  <c r="I8531" i="73"/>
  <c r="A8532" i="73"/>
  <c r="B8533" i="73"/>
  <c r="F8554" i="73" l="1"/>
  <c r="D8555" i="73"/>
  <c r="G8532" i="73"/>
  <c r="H8532" i="73" s="1"/>
  <c r="I8532" i="73"/>
  <c r="C8556" i="73"/>
  <c r="E8555" i="73"/>
  <c r="A8533" i="73"/>
  <c r="B8534" i="73"/>
  <c r="F8555" i="73" l="1"/>
  <c r="D8556" i="73"/>
  <c r="G8533" i="73"/>
  <c r="H8533" i="73" s="1"/>
  <c r="I8533" i="73"/>
  <c r="C8557" i="73"/>
  <c r="E8556" i="73"/>
  <c r="A8534" i="73"/>
  <c r="B8535" i="73"/>
  <c r="F8556" i="73" l="1"/>
  <c r="D8557" i="73"/>
  <c r="G8534" i="73"/>
  <c r="H8534" i="73" s="1"/>
  <c r="I8534" i="73"/>
  <c r="C8558" i="73"/>
  <c r="E8557" i="73"/>
  <c r="A8535" i="73"/>
  <c r="B8536" i="73"/>
  <c r="F8557" i="73" l="1"/>
  <c r="D8558" i="73"/>
  <c r="G8535" i="73"/>
  <c r="H8535" i="73" s="1"/>
  <c r="I8535" i="73"/>
  <c r="C8559" i="73"/>
  <c r="E8558" i="73"/>
  <c r="A8536" i="73"/>
  <c r="B8537" i="73"/>
  <c r="F8558" i="73" l="1"/>
  <c r="D8559" i="73"/>
  <c r="G8536" i="73"/>
  <c r="H8536" i="73" s="1"/>
  <c r="I8536" i="73"/>
  <c r="C8560" i="73"/>
  <c r="E8559" i="73"/>
  <c r="A8537" i="73"/>
  <c r="B8538" i="73"/>
  <c r="F8559" i="73" l="1"/>
  <c r="D8560" i="73"/>
  <c r="C8561" i="73"/>
  <c r="E8560" i="73"/>
  <c r="G8537" i="73"/>
  <c r="H8537" i="73" s="1"/>
  <c r="I8537" i="73"/>
  <c r="A8538" i="73"/>
  <c r="B8539" i="73"/>
  <c r="F8560" i="73" l="1"/>
  <c r="D8561" i="73"/>
  <c r="G8538" i="73"/>
  <c r="H8538" i="73" s="1"/>
  <c r="I8538" i="73"/>
  <c r="C8562" i="73"/>
  <c r="E8561" i="73"/>
  <c r="A8539" i="73"/>
  <c r="B8540" i="73"/>
  <c r="F8561" i="73" l="1"/>
  <c r="D8562" i="73"/>
  <c r="G8539" i="73"/>
  <c r="H8539" i="73" s="1"/>
  <c r="I8539" i="73"/>
  <c r="C8563" i="73"/>
  <c r="E8562" i="73"/>
  <c r="A8540" i="73"/>
  <c r="B8541" i="73"/>
  <c r="F8562" i="73" l="1"/>
  <c r="D8563" i="73"/>
  <c r="C8564" i="73"/>
  <c r="E8563" i="73"/>
  <c r="G8540" i="73"/>
  <c r="H8540" i="73" s="1"/>
  <c r="I8540" i="73"/>
  <c r="A8541" i="73"/>
  <c r="B8542" i="73"/>
  <c r="F8563" i="73" l="1"/>
  <c r="D8564" i="73"/>
  <c r="G8541" i="73"/>
  <c r="H8541" i="73" s="1"/>
  <c r="I8541" i="73"/>
  <c r="C8565" i="73"/>
  <c r="E8564" i="73"/>
  <c r="A8542" i="73"/>
  <c r="B8543" i="73"/>
  <c r="F8564" i="73" l="1"/>
  <c r="D8565" i="73"/>
  <c r="C8566" i="73"/>
  <c r="E8565" i="73"/>
  <c r="A8543" i="73"/>
  <c r="B8544" i="73"/>
  <c r="G8542" i="73"/>
  <c r="H8542" i="73" s="1"/>
  <c r="I8542" i="73"/>
  <c r="F8565" i="73" l="1"/>
  <c r="D8566" i="73"/>
  <c r="G8543" i="73"/>
  <c r="H8543" i="73" s="1"/>
  <c r="I8543" i="73"/>
  <c r="C8567" i="73"/>
  <c r="E8566" i="73"/>
  <c r="A8544" i="73"/>
  <c r="B8545" i="73"/>
  <c r="F8566" i="73" l="1"/>
  <c r="D8567" i="73"/>
  <c r="G8544" i="73"/>
  <c r="H8544" i="73" s="1"/>
  <c r="I8544" i="73"/>
  <c r="C8568" i="73"/>
  <c r="E8567" i="73"/>
  <c r="A8545" i="73"/>
  <c r="B8546" i="73"/>
  <c r="F8567" i="73" l="1"/>
  <c r="D8568" i="73"/>
  <c r="G8545" i="73"/>
  <c r="H8545" i="73" s="1"/>
  <c r="I8545" i="73"/>
  <c r="C8569" i="73"/>
  <c r="E8568" i="73"/>
  <c r="A8546" i="73"/>
  <c r="B8547" i="73"/>
  <c r="F8568" i="73" l="1"/>
  <c r="D8569" i="73"/>
  <c r="G8546" i="73"/>
  <c r="H8546" i="73" s="1"/>
  <c r="I8546" i="73"/>
  <c r="C8570" i="73"/>
  <c r="E8569" i="73"/>
  <c r="A8547" i="73"/>
  <c r="B8548" i="73"/>
  <c r="F8569" i="73" l="1"/>
  <c r="D8570" i="73"/>
  <c r="G8547" i="73"/>
  <c r="H8547" i="73" s="1"/>
  <c r="I8547" i="73"/>
  <c r="C8571" i="73"/>
  <c r="E8570" i="73"/>
  <c r="A8548" i="73"/>
  <c r="B8549" i="73"/>
  <c r="F8570" i="73" l="1"/>
  <c r="D8571" i="73"/>
  <c r="C8572" i="73"/>
  <c r="E8571" i="73"/>
  <c r="G8548" i="73"/>
  <c r="H8548" i="73" s="1"/>
  <c r="I8548" i="73"/>
  <c r="A8549" i="73"/>
  <c r="B8550" i="73"/>
  <c r="F8571" i="73" l="1"/>
  <c r="D8572" i="73"/>
  <c r="A8550" i="73"/>
  <c r="B8551" i="73"/>
  <c r="G8549" i="73"/>
  <c r="H8549" i="73" s="1"/>
  <c r="I8549" i="73"/>
  <c r="C8573" i="73"/>
  <c r="E8572" i="73"/>
  <c r="F8572" i="73" l="1"/>
  <c r="D8573" i="73"/>
  <c r="C8574" i="73"/>
  <c r="E8573" i="73"/>
  <c r="A8551" i="73"/>
  <c r="B8552" i="73"/>
  <c r="G8550" i="73"/>
  <c r="H8550" i="73" s="1"/>
  <c r="I8550" i="73"/>
  <c r="F8573" i="73" l="1"/>
  <c r="D8574" i="73"/>
  <c r="G8551" i="73"/>
  <c r="H8551" i="73" s="1"/>
  <c r="I8551" i="73"/>
  <c r="C8575" i="73"/>
  <c r="E8574" i="73"/>
  <c r="A8552" i="73"/>
  <c r="B8553" i="73"/>
  <c r="F8574" i="73" l="1"/>
  <c r="D8575" i="73"/>
  <c r="G8552" i="73"/>
  <c r="H8552" i="73" s="1"/>
  <c r="I8552" i="73"/>
  <c r="C8576" i="73"/>
  <c r="E8575" i="73"/>
  <c r="A8553" i="73"/>
  <c r="B8554" i="73"/>
  <c r="F8575" i="73" l="1"/>
  <c r="D8576" i="73"/>
  <c r="C8577" i="73"/>
  <c r="E8576" i="73"/>
  <c r="G8553" i="73"/>
  <c r="H8553" i="73" s="1"/>
  <c r="I8553" i="73"/>
  <c r="A8554" i="73"/>
  <c r="B8555" i="73"/>
  <c r="F8576" i="73" l="1"/>
  <c r="D8577" i="73"/>
  <c r="A8555" i="73"/>
  <c r="B8556" i="73"/>
  <c r="G8554" i="73"/>
  <c r="H8554" i="73" s="1"/>
  <c r="I8554" i="73"/>
  <c r="C8578" i="73"/>
  <c r="E8577" i="73"/>
  <c r="F8577" i="73" l="1"/>
  <c r="D8578" i="73"/>
  <c r="C8579" i="73"/>
  <c r="E8578" i="73"/>
  <c r="A8556" i="73"/>
  <c r="B8557" i="73"/>
  <c r="G8555" i="73"/>
  <c r="H8555" i="73" s="1"/>
  <c r="I8555" i="73"/>
  <c r="F8578" i="73" l="1"/>
  <c r="D8579" i="73"/>
  <c r="G8556" i="73"/>
  <c r="H8556" i="73" s="1"/>
  <c r="I8556" i="73"/>
  <c r="C8580" i="73"/>
  <c r="E8579" i="73"/>
  <c r="A8557" i="73"/>
  <c r="B8558" i="73"/>
  <c r="F8579" i="73" l="1"/>
  <c r="D8580" i="73"/>
  <c r="G8557" i="73"/>
  <c r="H8557" i="73" s="1"/>
  <c r="I8557" i="73"/>
  <c r="C8581" i="73"/>
  <c r="E8580" i="73"/>
  <c r="A8558" i="73"/>
  <c r="B8559" i="73"/>
  <c r="F8580" i="73" l="1"/>
  <c r="D8581" i="73"/>
  <c r="C8582" i="73"/>
  <c r="E8581" i="73"/>
  <c r="G8558" i="73"/>
  <c r="H8558" i="73" s="1"/>
  <c r="I8558" i="73"/>
  <c r="A8559" i="73"/>
  <c r="B8560" i="73"/>
  <c r="F8581" i="73" l="1"/>
  <c r="D8582" i="73"/>
  <c r="A8560" i="73"/>
  <c r="B8561" i="73"/>
  <c r="G8559" i="73"/>
  <c r="H8559" i="73" s="1"/>
  <c r="I8559" i="73"/>
  <c r="C8583" i="73"/>
  <c r="E8582" i="73"/>
  <c r="F8582" i="73" l="1"/>
  <c r="D8583" i="73"/>
  <c r="A8561" i="73"/>
  <c r="B8562" i="73"/>
  <c r="C8584" i="73"/>
  <c r="E8583" i="73"/>
  <c r="G8560" i="73"/>
  <c r="H8560" i="73" s="1"/>
  <c r="I8560" i="73"/>
  <c r="F8583" i="73" l="1"/>
  <c r="D8584" i="73"/>
  <c r="C8585" i="73"/>
  <c r="E8584" i="73"/>
  <c r="A8562" i="73"/>
  <c r="B8563" i="73"/>
  <c r="G8561" i="73"/>
  <c r="H8561" i="73" s="1"/>
  <c r="I8561" i="73"/>
  <c r="F8584" i="73" l="1"/>
  <c r="D8585" i="73"/>
  <c r="G8562" i="73"/>
  <c r="H8562" i="73" s="1"/>
  <c r="I8562" i="73"/>
  <c r="C8586" i="73"/>
  <c r="E8585" i="73"/>
  <c r="A8563" i="73"/>
  <c r="B8564" i="73"/>
  <c r="F8585" i="73" l="1"/>
  <c r="D8586" i="73"/>
  <c r="C8587" i="73"/>
  <c r="E8586" i="73"/>
  <c r="G8563" i="73"/>
  <c r="H8563" i="73" s="1"/>
  <c r="I8563" i="73"/>
  <c r="A8564" i="73"/>
  <c r="B8565" i="73"/>
  <c r="F8586" i="73" l="1"/>
  <c r="D8587" i="73"/>
  <c r="A8565" i="73"/>
  <c r="B8566" i="73"/>
  <c r="G8564" i="73"/>
  <c r="H8564" i="73" s="1"/>
  <c r="I8564" i="73"/>
  <c r="C8588" i="73"/>
  <c r="E8587" i="73"/>
  <c r="F8587" i="73" l="1"/>
  <c r="D8588" i="73"/>
  <c r="C8589" i="73"/>
  <c r="E8588" i="73"/>
  <c r="A8566" i="73"/>
  <c r="B8567" i="73"/>
  <c r="G8565" i="73"/>
  <c r="H8565" i="73" s="1"/>
  <c r="I8565" i="73"/>
  <c r="F8588" i="73" l="1"/>
  <c r="D8589" i="73"/>
  <c r="G8566" i="73"/>
  <c r="H8566" i="73" s="1"/>
  <c r="I8566" i="73"/>
  <c r="C8590" i="73"/>
  <c r="E8589" i="73"/>
  <c r="A8567" i="73"/>
  <c r="B8568" i="73"/>
  <c r="F8589" i="73" l="1"/>
  <c r="D8590" i="73"/>
  <c r="G8567" i="73"/>
  <c r="H8567" i="73" s="1"/>
  <c r="I8567" i="73"/>
  <c r="C8591" i="73"/>
  <c r="E8590" i="73"/>
  <c r="A8568" i="73"/>
  <c r="B8569" i="73"/>
  <c r="F8590" i="73" l="1"/>
  <c r="D8591" i="73"/>
  <c r="G8568" i="73"/>
  <c r="H8568" i="73" s="1"/>
  <c r="I8568" i="73"/>
  <c r="C8592" i="73"/>
  <c r="E8591" i="73"/>
  <c r="A8569" i="73"/>
  <c r="B8570" i="73"/>
  <c r="F8591" i="73" l="1"/>
  <c r="D8592" i="73"/>
  <c r="C8593" i="73"/>
  <c r="E8592" i="73"/>
  <c r="G8569" i="73"/>
  <c r="H8569" i="73" s="1"/>
  <c r="I8569" i="73"/>
  <c r="A8570" i="73"/>
  <c r="B8571" i="73"/>
  <c r="F8592" i="73" l="1"/>
  <c r="D8593" i="73"/>
  <c r="G8570" i="73"/>
  <c r="H8570" i="73" s="1"/>
  <c r="I8570" i="73"/>
  <c r="C8594" i="73"/>
  <c r="E8593" i="73"/>
  <c r="A8571" i="73"/>
  <c r="B8572" i="73"/>
  <c r="F8593" i="73" l="1"/>
  <c r="D8594" i="73"/>
  <c r="G8571" i="73"/>
  <c r="H8571" i="73" s="1"/>
  <c r="I8571" i="73"/>
  <c r="C8595" i="73"/>
  <c r="E8594" i="73"/>
  <c r="A8572" i="73"/>
  <c r="B8573" i="73"/>
  <c r="F8594" i="73" l="1"/>
  <c r="D8595" i="73"/>
  <c r="G8572" i="73"/>
  <c r="H8572" i="73" s="1"/>
  <c r="I8572" i="73"/>
  <c r="C8596" i="73"/>
  <c r="E8595" i="73"/>
  <c r="A8573" i="73"/>
  <c r="B8574" i="73"/>
  <c r="F8595" i="73" l="1"/>
  <c r="D8596" i="73"/>
  <c r="G8573" i="73"/>
  <c r="H8573" i="73" s="1"/>
  <c r="I8573" i="73"/>
  <c r="C8597" i="73"/>
  <c r="E8596" i="73"/>
  <c r="A8574" i="73"/>
  <c r="B8575" i="73"/>
  <c r="F8596" i="73" l="1"/>
  <c r="D8597" i="73"/>
  <c r="G8574" i="73"/>
  <c r="H8574" i="73" s="1"/>
  <c r="I8574" i="73"/>
  <c r="C8598" i="73"/>
  <c r="E8597" i="73"/>
  <c r="A8575" i="73"/>
  <c r="B8576" i="73"/>
  <c r="F8597" i="73" l="1"/>
  <c r="D8598" i="73"/>
  <c r="G8575" i="73"/>
  <c r="H8575" i="73" s="1"/>
  <c r="I8575" i="73"/>
  <c r="C8599" i="73"/>
  <c r="E8598" i="73"/>
  <c r="A8576" i="73"/>
  <c r="B8577" i="73"/>
  <c r="F8598" i="73" l="1"/>
  <c r="D8599" i="73"/>
  <c r="G8576" i="73"/>
  <c r="H8576" i="73" s="1"/>
  <c r="I8576" i="73"/>
  <c r="C8600" i="73"/>
  <c r="E8599" i="73"/>
  <c r="A8577" i="73"/>
  <c r="B8578" i="73"/>
  <c r="F8599" i="73" l="1"/>
  <c r="D8600" i="73"/>
  <c r="C8601" i="73"/>
  <c r="E8600" i="73"/>
  <c r="G8577" i="73"/>
  <c r="H8577" i="73" s="1"/>
  <c r="I8577" i="73"/>
  <c r="A8578" i="73"/>
  <c r="B8579" i="73"/>
  <c r="F8600" i="73" l="1"/>
  <c r="D8601" i="73"/>
  <c r="G8578" i="73"/>
  <c r="H8578" i="73" s="1"/>
  <c r="I8578" i="73"/>
  <c r="C8602" i="73"/>
  <c r="E8601" i="73"/>
  <c r="A8579" i="73"/>
  <c r="B8580" i="73"/>
  <c r="F8601" i="73" l="1"/>
  <c r="D8602" i="73"/>
  <c r="C8603" i="73"/>
  <c r="E8602" i="73"/>
  <c r="G8579" i="73"/>
  <c r="H8579" i="73" s="1"/>
  <c r="I8579" i="73"/>
  <c r="A8580" i="73"/>
  <c r="B8581" i="73"/>
  <c r="F8602" i="73" l="1"/>
  <c r="D8603" i="73"/>
  <c r="G8580" i="73"/>
  <c r="H8580" i="73" s="1"/>
  <c r="I8580" i="73"/>
  <c r="C8604" i="73"/>
  <c r="E8603" i="73"/>
  <c r="A8581" i="73"/>
  <c r="B8582" i="73"/>
  <c r="F8603" i="73" l="1"/>
  <c r="D8604" i="73"/>
  <c r="G8581" i="73"/>
  <c r="H8581" i="73" s="1"/>
  <c r="I8581" i="73"/>
  <c r="C8605" i="73"/>
  <c r="E8604" i="73"/>
  <c r="A8582" i="73"/>
  <c r="B8583" i="73"/>
  <c r="F8604" i="73" l="1"/>
  <c r="D8605" i="73"/>
  <c r="G8582" i="73"/>
  <c r="H8582" i="73" s="1"/>
  <c r="I8582" i="73"/>
  <c r="C8606" i="73"/>
  <c r="E8605" i="73"/>
  <c r="A8583" i="73"/>
  <c r="B8584" i="73"/>
  <c r="F8605" i="73" l="1"/>
  <c r="D8606" i="73"/>
  <c r="A8584" i="73"/>
  <c r="B8585" i="73"/>
  <c r="G8583" i="73"/>
  <c r="H8583" i="73" s="1"/>
  <c r="I8583" i="73"/>
  <c r="C8607" i="73"/>
  <c r="E8606" i="73"/>
  <c r="F8606" i="73" l="1"/>
  <c r="D8607" i="73"/>
  <c r="C8608" i="73"/>
  <c r="E8607" i="73"/>
  <c r="A8585" i="73"/>
  <c r="B8586" i="73"/>
  <c r="G8584" i="73"/>
  <c r="H8584" i="73" s="1"/>
  <c r="I8584" i="73"/>
  <c r="F8607" i="73" l="1"/>
  <c r="D8608" i="73"/>
  <c r="G8585" i="73"/>
  <c r="H8585" i="73" s="1"/>
  <c r="I8585" i="73"/>
  <c r="C8609" i="73"/>
  <c r="E8608" i="73"/>
  <c r="A8586" i="73"/>
  <c r="B8587" i="73"/>
  <c r="F8608" i="73" l="1"/>
  <c r="D8609" i="73"/>
  <c r="G8586" i="73"/>
  <c r="H8586" i="73" s="1"/>
  <c r="I8586" i="73"/>
  <c r="C8610" i="73"/>
  <c r="E8609" i="73"/>
  <c r="A8587" i="73"/>
  <c r="B8588" i="73"/>
  <c r="F8609" i="73" l="1"/>
  <c r="D8610" i="73"/>
  <c r="G8587" i="73"/>
  <c r="H8587" i="73" s="1"/>
  <c r="I8587" i="73"/>
  <c r="C8611" i="73"/>
  <c r="E8610" i="73"/>
  <c r="A8588" i="73"/>
  <c r="B8589" i="73"/>
  <c r="F8610" i="73" l="1"/>
  <c r="D8611" i="73"/>
  <c r="G8588" i="73"/>
  <c r="H8588" i="73" s="1"/>
  <c r="I8588" i="73"/>
  <c r="C8612" i="73"/>
  <c r="E8611" i="73"/>
  <c r="A8589" i="73"/>
  <c r="B8590" i="73"/>
  <c r="F8611" i="73" l="1"/>
  <c r="D8612" i="73"/>
  <c r="G8589" i="73"/>
  <c r="H8589" i="73" s="1"/>
  <c r="I8589" i="73"/>
  <c r="C8613" i="73"/>
  <c r="E8612" i="73"/>
  <c r="A8590" i="73"/>
  <c r="B8591" i="73"/>
  <c r="F8612" i="73" l="1"/>
  <c r="D8613" i="73"/>
  <c r="G8590" i="73"/>
  <c r="H8590" i="73" s="1"/>
  <c r="I8590" i="73"/>
  <c r="C8614" i="73"/>
  <c r="E8613" i="73"/>
  <c r="A8591" i="73"/>
  <c r="B8592" i="73"/>
  <c r="F8613" i="73" l="1"/>
  <c r="D8614" i="73"/>
  <c r="G8591" i="73"/>
  <c r="H8591" i="73" s="1"/>
  <c r="I8591" i="73"/>
  <c r="C8615" i="73"/>
  <c r="E8614" i="73"/>
  <c r="A8592" i="73"/>
  <c r="B8593" i="73"/>
  <c r="F8614" i="73" l="1"/>
  <c r="D8615" i="73"/>
  <c r="G8592" i="73"/>
  <c r="H8592" i="73" s="1"/>
  <c r="I8592" i="73"/>
  <c r="C8616" i="73"/>
  <c r="E8615" i="73"/>
  <c r="A8593" i="73"/>
  <c r="B8594" i="73"/>
  <c r="F8615" i="73" l="1"/>
  <c r="D8616" i="73"/>
  <c r="G8593" i="73"/>
  <c r="H8593" i="73" s="1"/>
  <c r="I8593" i="73"/>
  <c r="C8617" i="73"/>
  <c r="E8616" i="73"/>
  <c r="A8594" i="73"/>
  <c r="B8595" i="73"/>
  <c r="F8616" i="73" l="1"/>
  <c r="D8617" i="73"/>
  <c r="G8594" i="73"/>
  <c r="H8594" i="73" s="1"/>
  <c r="I8594" i="73"/>
  <c r="C8618" i="73"/>
  <c r="E8617" i="73"/>
  <c r="A8595" i="73"/>
  <c r="B8596" i="73"/>
  <c r="F8617" i="73" l="1"/>
  <c r="D8618" i="73"/>
  <c r="C8619" i="73"/>
  <c r="E8618" i="73"/>
  <c r="G8595" i="73"/>
  <c r="H8595" i="73" s="1"/>
  <c r="I8595" i="73"/>
  <c r="A8596" i="73"/>
  <c r="B8597" i="73"/>
  <c r="F8618" i="73" l="1"/>
  <c r="D8619" i="73"/>
  <c r="G8596" i="73"/>
  <c r="H8596" i="73" s="1"/>
  <c r="I8596" i="73"/>
  <c r="C8620" i="73"/>
  <c r="E8619" i="73"/>
  <c r="A8597" i="73"/>
  <c r="B8598" i="73"/>
  <c r="F8619" i="73" l="1"/>
  <c r="D8620" i="73"/>
  <c r="G8597" i="73"/>
  <c r="H8597" i="73" s="1"/>
  <c r="I8597" i="73"/>
  <c r="C8621" i="73"/>
  <c r="E8620" i="73"/>
  <c r="A8598" i="73"/>
  <c r="B8599" i="73"/>
  <c r="F8620" i="73" l="1"/>
  <c r="D8621" i="73"/>
  <c r="G8598" i="73"/>
  <c r="H8598" i="73" s="1"/>
  <c r="I8598" i="73"/>
  <c r="C8622" i="73"/>
  <c r="E8621" i="73"/>
  <c r="A8599" i="73"/>
  <c r="B8600" i="73"/>
  <c r="F8621" i="73" l="1"/>
  <c r="D8622" i="73"/>
  <c r="G8599" i="73"/>
  <c r="H8599" i="73" s="1"/>
  <c r="I8599" i="73"/>
  <c r="C8623" i="73"/>
  <c r="E8622" i="73"/>
  <c r="A8600" i="73"/>
  <c r="B8601" i="73"/>
  <c r="F8622" i="73" l="1"/>
  <c r="D8623" i="73"/>
  <c r="C8624" i="73"/>
  <c r="E8623" i="73"/>
  <c r="G8600" i="73"/>
  <c r="H8600" i="73" s="1"/>
  <c r="I8600" i="73"/>
  <c r="A8601" i="73"/>
  <c r="B8602" i="73"/>
  <c r="F8623" i="73" l="1"/>
  <c r="D8624" i="73"/>
  <c r="A8602" i="73"/>
  <c r="B8603" i="73"/>
  <c r="G8601" i="73"/>
  <c r="H8601" i="73" s="1"/>
  <c r="I8601" i="73"/>
  <c r="C8625" i="73"/>
  <c r="E8624" i="73"/>
  <c r="F8624" i="73" l="1"/>
  <c r="D8625" i="73"/>
  <c r="C8626" i="73"/>
  <c r="E8625" i="73"/>
  <c r="A8603" i="73"/>
  <c r="B8604" i="73"/>
  <c r="G8602" i="73"/>
  <c r="H8602" i="73" s="1"/>
  <c r="I8602" i="73"/>
  <c r="F8625" i="73" l="1"/>
  <c r="D8626" i="73"/>
  <c r="G8603" i="73"/>
  <c r="H8603" i="73" s="1"/>
  <c r="I8603" i="73"/>
  <c r="C8627" i="73"/>
  <c r="E8626" i="73"/>
  <c r="A8604" i="73"/>
  <c r="B8605" i="73"/>
  <c r="F8626" i="73" l="1"/>
  <c r="D8627" i="73"/>
  <c r="G8604" i="73"/>
  <c r="H8604" i="73" s="1"/>
  <c r="I8604" i="73"/>
  <c r="C8628" i="73"/>
  <c r="E8627" i="73"/>
  <c r="A8605" i="73"/>
  <c r="B8606" i="73"/>
  <c r="F8627" i="73" l="1"/>
  <c r="D8628" i="73"/>
  <c r="G8605" i="73"/>
  <c r="H8605" i="73" s="1"/>
  <c r="I8605" i="73"/>
  <c r="C8629" i="73"/>
  <c r="E8628" i="73"/>
  <c r="A8606" i="73"/>
  <c r="B8607" i="73"/>
  <c r="F8628" i="73" l="1"/>
  <c r="D8629" i="73"/>
  <c r="C8630" i="73"/>
  <c r="E8629" i="73"/>
  <c r="G8606" i="73"/>
  <c r="H8606" i="73" s="1"/>
  <c r="I8606" i="73"/>
  <c r="A8607" i="73"/>
  <c r="B8608" i="73"/>
  <c r="F8629" i="73" l="1"/>
  <c r="D8630" i="73"/>
  <c r="A8608" i="73"/>
  <c r="B8609" i="73"/>
  <c r="G8607" i="73"/>
  <c r="H8607" i="73" s="1"/>
  <c r="I8607" i="73"/>
  <c r="C8631" i="73"/>
  <c r="E8630" i="73"/>
  <c r="F8630" i="73" l="1"/>
  <c r="D8631" i="73"/>
  <c r="C8632" i="73"/>
  <c r="E8631" i="73"/>
  <c r="A8609" i="73"/>
  <c r="B8610" i="73"/>
  <c r="G8608" i="73"/>
  <c r="H8608" i="73" s="1"/>
  <c r="I8608" i="73"/>
  <c r="F8631" i="73" l="1"/>
  <c r="D8632" i="73"/>
  <c r="G8609" i="73"/>
  <c r="H8609" i="73" s="1"/>
  <c r="I8609" i="73"/>
  <c r="C8633" i="73"/>
  <c r="E8632" i="73"/>
  <c r="A8610" i="73"/>
  <c r="B8611" i="73"/>
  <c r="F8632" i="73" l="1"/>
  <c r="D8633" i="73"/>
  <c r="G8610" i="73"/>
  <c r="H8610" i="73" s="1"/>
  <c r="I8610" i="73"/>
  <c r="C8634" i="73"/>
  <c r="E8633" i="73"/>
  <c r="A8611" i="73"/>
  <c r="B8612" i="73"/>
  <c r="F8633" i="73" l="1"/>
  <c r="D8634" i="73"/>
  <c r="G8611" i="73"/>
  <c r="H8611" i="73" s="1"/>
  <c r="I8611" i="73"/>
  <c r="C8635" i="73"/>
  <c r="E8634" i="73"/>
  <c r="A8612" i="73"/>
  <c r="B8613" i="73"/>
  <c r="F8634" i="73" l="1"/>
  <c r="D8635" i="73"/>
  <c r="G8612" i="73"/>
  <c r="H8612" i="73" s="1"/>
  <c r="I8612" i="73"/>
  <c r="C8636" i="73"/>
  <c r="E8635" i="73"/>
  <c r="A8613" i="73"/>
  <c r="B8614" i="73"/>
  <c r="F8635" i="73" l="1"/>
  <c r="D8636" i="73"/>
  <c r="C8637" i="73"/>
  <c r="E8636" i="73"/>
  <c r="G8613" i="73"/>
  <c r="H8613" i="73" s="1"/>
  <c r="I8613" i="73"/>
  <c r="A8614" i="73"/>
  <c r="B8615" i="73"/>
  <c r="F8636" i="73" l="1"/>
  <c r="D8637" i="73"/>
  <c r="G8614" i="73"/>
  <c r="H8614" i="73" s="1"/>
  <c r="I8614" i="73"/>
  <c r="C8638" i="73"/>
  <c r="E8637" i="73"/>
  <c r="A8615" i="73"/>
  <c r="B8616" i="73"/>
  <c r="F8637" i="73" l="1"/>
  <c r="D8638" i="73"/>
  <c r="G8615" i="73"/>
  <c r="H8615" i="73" s="1"/>
  <c r="I8615" i="73"/>
  <c r="C8639" i="73"/>
  <c r="E8638" i="73"/>
  <c r="A8616" i="73"/>
  <c r="B8617" i="73"/>
  <c r="F8638" i="73" l="1"/>
  <c r="D8639" i="73"/>
  <c r="G8616" i="73"/>
  <c r="H8616" i="73" s="1"/>
  <c r="I8616" i="73"/>
  <c r="C8640" i="73"/>
  <c r="E8639" i="73"/>
  <c r="A8617" i="73"/>
  <c r="B8618" i="73"/>
  <c r="F8639" i="73" l="1"/>
  <c r="D8640" i="73"/>
  <c r="C8641" i="73"/>
  <c r="E8640" i="73"/>
  <c r="G8617" i="73"/>
  <c r="H8617" i="73" s="1"/>
  <c r="I8617" i="73"/>
  <c r="A8618" i="73"/>
  <c r="B8619" i="73"/>
  <c r="F8640" i="73" l="1"/>
  <c r="D8641" i="73"/>
  <c r="G8618" i="73"/>
  <c r="H8618" i="73" s="1"/>
  <c r="I8618" i="73"/>
  <c r="C8642" i="73"/>
  <c r="E8641" i="73"/>
  <c r="A8619" i="73"/>
  <c r="B8620" i="73"/>
  <c r="F8641" i="73" l="1"/>
  <c r="D8642" i="73"/>
  <c r="G8619" i="73"/>
  <c r="H8619" i="73" s="1"/>
  <c r="I8619" i="73"/>
  <c r="C8643" i="73"/>
  <c r="E8642" i="73"/>
  <c r="A8620" i="73"/>
  <c r="B8621" i="73"/>
  <c r="F8642" i="73" l="1"/>
  <c r="D8643" i="73"/>
  <c r="G8620" i="73"/>
  <c r="H8620" i="73" s="1"/>
  <c r="I8620" i="73"/>
  <c r="C8644" i="73"/>
  <c r="E8643" i="73"/>
  <c r="A8621" i="73"/>
  <c r="B8622" i="73"/>
  <c r="F8643" i="73" l="1"/>
  <c r="D8644" i="73"/>
  <c r="C8645" i="73"/>
  <c r="E8644" i="73"/>
  <c r="G8621" i="73"/>
  <c r="H8621" i="73" s="1"/>
  <c r="I8621" i="73"/>
  <c r="A8622" i="73"/>
  <c r="B8623" i="73"/>
  <c r="F8644" i="73" l="1"/>
  <c r="D8645" i="73"/>
  <c r="G8622" i="73"/>
  <c r="H8622" i="73" s="1"/>
  <c r="I8622" i="73"/>
  <c r="C8646" i="73"/>
  <c r="E8645" i="73"/>
  <c r="A8623" i="73"/>
  <c r="B8624" i="73"/>
  <c r="F8645" i="73" l="1"/>
  <c r="D8646" i="73"/>
  <c r="G8623" i="73"/>
  <c r="H8623" i="73" s="1"/>
  <c r="I8623" i="73"/>
  <c r="C8647" i="73"/>
  <c r="E8646" i="73"/>
  <c r="A8624" i="73"/>
  <c r="B8625" i="73"/>
  <c r="F8646" i="73" l="1"/>
  <c r="D8647" i="73"/>
  <c r="G8624" i="73"/>
  <c r="H8624" i="73" s="1"/>
  <c r="I8624" i="73"/>
  <c r="C8648" i="73"/>
  <c r="E8647" i="73"/>
  <c r="A8625" i="73"/>
  <c r="B8626" i="73"/>
  <c r="F8647" i="73" l="1"/>
  <c r="D8648" i="73"/>
  <c r="G8625" i="73"/>
  <c r="H8625" i="73" s="1"/>
  <c r="I8625" i="73"/>
  <c r="C8649" i="73"/>
  <c r="E8648" i="73"/>
  <c r="A8626" i="73"/>
  <c r="B8627" i="73"/>
  <c r="F8648" i="73" l="1"/>
  <c r="D8649" i="73"/>
  <c r="C8650" i="73"/>
  <c r="E8649" i="73"/>
  <c r="G8626" i="73"/>
  <c r="H8626" i="73" s="1"/>
  <c r="I8626" i="73"/>
  <c r="A8627" i="73"/>
  <c r="B8628" i="73"/>
  <c r="F8649" i="73" l="1"/>
  <c r="D8650" i="73"/>
  <c r="G8627" i="73"/>
  <c r="H8627" i="73" s="1"/>
  <c r="I8627" i="73"/>
  <c r="C8651" i="73"/>
  <c r="E8650" i="73"/>
  <c r="A8628" i="73"/>
  <c r="B8629" i="73"/>
  <c r="F8650" i="73" l="1"/>
  <c r="D8651" i="73"/>
  <c r="G8628" i="73"/>
  <c r="H8628" i="73" s="1"/>
  <c r="I8628" i="73"/>
  <c r="C8652" i="73"/>
  <c r="E8651" i="73"/>
  <c r="A8629" i="73"/>
  <c r="B8630" i="73"/>
  <c r="F8651" i="73" l="1"/>
  <c r="D8652" i="73"/>
  <c r="C8653" i="73"/>
  <c r="E8652" i="73"/>
  <c r="G8629" i="73"/>
  <c r="H8629" i="73" s="1"/>
  <c r="I8629" i="73"/>
  <c r="A8630" i="73"/>
  <c r="B8631" i="73"/>
  <c r="F8652" i="73" l="1"/>
  <c r="D8653" i="73"/>
  <c r="A8631" i="73"/>
  <c r="B8632" i="73"/>
  <c r="G8630" i="73"/>
  <c r="H8630" i="73" s="1"/>
  <c r="I8630" i="73"/>
  <c r="C8654" i="73"/>
  <c r="E8653" i="73"/>
  <c r="F8653" i="73" l="1"/>
  <c r="D8654" i="73"/>
  <c r="C8655" i="73"/>
  <c r="E8654" i="73"/>
  <c r="A8632" i="73"/>
  <c r="B8633" i="73"/>
  <c r="G8631" i="73"/>
  <c r="H8631" i="73" s="1"/>
  <c r="I8631" i="73"/>
  <c r="F8654" i="73" l="1"/>
  <c r="D8655" i="73"/>
  <c r="G8632" i="73"/>
  <c r="H8632" i="73" s="1"/>
  <c r="I8632" i="73"/>
  <c r="C8656" i="73"/>
  <c r="E8655" i="73"/>
  <c r="A8633" i="73"/>
  <c r="B8634" i="73"/>
  <c r="F8655" i="73" l="1"/>
  <c r="D8656" i="73"/>
  <c r="G8633" i="73"/>
  <c r="H8633" i="73" s="1"/>
  <c r="I8633" i="73"/>
  <c r="C8657" i="73"/>
  <c r="E8656" i="73"/>
  <c r="A8634" i="73"/>
  <c r="B8635" i="73"/>
  <c r="F8656" i="73" l="1"/>
  <c r="D8657" i="73"/>
  <c r="G8634" i="73"/>
  <c r="H8634" i="73" s="1"/>
  <c r="I8634" i="73"/>
  <c r="C8658" i="73"/>
  <c r="E8657" i="73"/>
  <c r="A8635" i="73"/>
  <c r="B8636" i="73"/>
  <c r="F8657" i="73" l="1"/>
  <c r="D8658" i="73"/>
  <c r="G8635" i="73"/>
  <c r="H8635" i="73" s="1"/>
  <c r="I8635" i="73"/>
  <c r="C8659" i="73"/>
  <c r="E8658" i="73"/>
  <c r="A8636" i="73"/>
  <c r="B8637" i="73"/>
  <c r="F8658" i="73" l="1"/>
  <c r="D8659" i="73"/>
  <c r="G8636" i="73"/>
  <c r="H8636" i="73" s="1"/>
  <c r="I8636" i="73"/>
  <c r="C8660" i="73"/>
  <c r="E8659" i="73"/>
  <c r="A8637" i="73"/>
  <c r="B8638" i="73"/>
  <c r="F8659" i="73" l="1"/>
  <c r="D8660" i="73"/>
  <c r="G8637" i="73"/>
  <c r="H8637" i="73" s="1"/>
  <c r="I8637" i="73"/>
  <c r="C8661" i="73"/>
  <c r="E8660" i="73"/>
  <c r="A8638" i="73"/>
  <c r="B8639" i="73"/>
  <c r="F8660" i="73" l="1"/>
  <c r="D8661" i="73"/>
  <c r="C8662" i="73"/>
  <c r="E8661" i="73"/>
  <c r="G8638" i="73"/>
  <c r="H8638" i="73" s="1"/>
  <c r="I8638" i="73"/>
  <c r="A8639" i="73"/>
  <c r="B8640" i="73"/>
  <c r="F8661" i="73" l="1"/>
  <c r="D8662" i="73"/>
  <c r="G8639" i="73"/>
  <c r="H8639" i="73" s="1"/>
  <c r="I8639" i="73"/>
  <c r="C8663" i="73"/>
  <c r="E8662" i="73"/>
  <c r="A8640" i="73"/>
  <c r="B8641" i="73"/>
  <c r="F8662" i="73" l="1"/>
  <c r="D8663" i="73"/>
  <c r="G8640" i="73"/>
  <c r="H8640" i="73" s="1"/>
  <c r="I8640" i="73"/>
  <c r="C8664" i="73"/>
  <c r="E8663" i="73"/>
  <c r="A8641" i="73"/>
  <c r="B8642" i="73"/>
  <c r="F8663" i="73" l="1"/>
  <c r="D8664" i="73"/>
  <c r="C8665" i="73"/>
  <c r="E8664" i="73"/>
  <c r="G8641" i="73"/>
  <c r="H8641" i="73" s="1"/>
  <c r="I8641" i="73"/>
  <c r="A8642" i="73"/>
  <c r="B8643" i="73"/>
  <c r="F8664" i="73" l="1"/>
  <c r="D8665" i="73"/>
  <c r="A8643" i="73"/>
  <c r="B8644" i="73"/>
  <c r="G8642" i="73"/>
  <c r="H8642" i="73" s="1"/>
  <c r="I8642" i="73"/>
  <c r="C8666" i="73"/>
  <c r="E8665" i="73"/>
  <c r="F8665" i="73" l="1"/>
  <c r="D8666" i="73"/>
  <c r="C8667" i="73"/>
  <c r="E8666" i="73"/>
  <c r="A8644" i="73"/>
  <c r="B8645" i="73"/>
  <c r="G8643" i="73"/>
  <c r="H8643" i="73" s="1"/>
  <c r="I8643" i="73"/>
  <c r="F8666" i="73" l="1"/>
  <c r="D8667" i="73"/>
  <c r="G8644" i="73"/>
  <c r="H8644" i="73" s="1"/>
  <c r="I8644" i="73"/>
  <c r="C8668" i="73"/>
  <c r="E8667" i="73"/>
  <c r="A8645" i="73"/>
  <c r="B8646" i="73"/>
  <c r="F8667" i="73" l="1"/>
  <c r="D8668" i="73"/>
  <c r="G8645" i="73"/>
  <c r="H8645" i="73" s="1"/>
  <c r="I8645" i="73"/>
  <c r="C8669" i="73"/>
  <c r="E8668" i="73"/>
  <c r="A8646" i="73"/>
  <c r="B8647" i="73"/>
  <c r="F8668" i="73" l="1"/>
  <c r="D8669" i="73"/>
  <c r="G8646" i="73"/>
  <c r="H8646" i="73" s="1"/>
  <c r="I8646" i="73"/>
  <c r="C8670" i="73"/>
  <c r="E8669" i="73"/>
  <c r="A8647" i="73"/>
  <c r="B8648" i="73"/>
  <c r="F8669" i="73" l="1"/>
  <c r="D8670" i="73"/>
  <c r="C8671" i="73"/>
  <c r="E8670" i="73"/>
  <c r="G8647" i="73"/>
  <c r="H8647" i="73" s="1"/>
  <c r="I8647" i="73"/>
  <c r="A8648" i="73"/>
  <c r="B8649" i="73"/>
  <c r="F8670" i="73" l="1"/>
  <c r="D8671" i="73"/>
  <c r="A8649" i="73"/>
  <c r="B8650" i="73"/>
  <c r="G8648" i="73"/>
  <c r="H8648" i="73" s="1"/>
  <c r="I8648" i="73"/>
  <c r="C8672" i="73"/>
  <c r="E8671" i="73"/>
  <c r="F8671" i="73" l="1"/>
  <c r="D8672" i="73"/>
  <c r="C8673" i="73"/>
  <c r="E8672" i="73"/>
  <c r="A8650" i="73"/>
  <c r="B8651" i="73"/>
  <c r="G8649" i="73"/>
  <c r="H8649" i="73" s="1"/>
  <c r="I8649" i="73"/>
  <c r="F8672" i="73" l="1"/>
  <c r="D8673" i="73"/>
  <c r="G8650" i="73"/>
  <c r="H8650" i="73" s="1"/>
  <c r="I8650" i="73"/>
  <c r="C8674" i="73"/>
  <c r="E8673" i="73"/>
  <c r="A8651" i="73"/>
  <c r="B8652" i="73"/>
  <c r="F8673" i="73" l="1"/>
  <c r="D8674" i="73"/>
  <c r="G8651" i="73"/>
  <c r="H8651" i="73" s="1"/>
  <c r="I8651" i="73"/>
  <c r="C8675" i="73"/>
  <c r="E8674" i="73"/>
  <c r="A8652" i="73"/>
  <c r="B8653" i="73"/>
  <c r="F8674" i="73" l="1"/>
  <c r="D8675" i="73"/>
  <c r="C8676" i="73"/>
  <c r="E8675" i="73"/>
  <c r="G8652" i="73"/>
  <c r="H8652" i="73" s="1"/>
  <c r="I8652" i="73"/>
  <c r="A8653" i="73"/>
  <c r="B8654" i="73"/>
  <c r="F8675" i="73" l="1"/>
  <c r="D8676" i="73"/>
  <c r="G8653" i="73"/>
  <c r="H8653" i="73" s="1"/>
  <c r="I8653" i="73"/>
  <c r="C8677" i="73"/>
  <c r="E8676" i="73"/>
  <c r="A8654" i="73"/>
  <c r="B8655" i="73"/>
  <c r="F8676" i="73" l="1"/>
  <c r="D8677" i="73"/>
  <c r="G8654" i="73"/>
  <c r="H8654" i="73" s="1"/>
  <c r="I8654" i="73"/>
  <c r="C8678" i="73"/>
  <c r="E8677" i="73"/>
  <c r="A8655" i="73"/>
  <c r="B8656" i="73"/>
  <c r="F8677" i="73" l="1"/>
  <c r="D8678" i="73"/>
  <c r="C8679" i="73"/>
  <c r="E8678" i="73"/>
  <c r="G8655" i="73"/>
  <c r="H8655" i="73" s="1"/>
  <c r="I8655" i="73"/>
  <c r="A8656" i="73"/>
  <c r="B8657" i="73"/>
  <c r="F8678" i="73" l="1"/>
  <c r="D8679" i="73"/>
  <c r="G8656" i="73"/>
  <c r="H8656" i="73" s="1"/>
  <c r="I8656" i="73"/>
  <c r="C8680" i="73"/>
  <c r="E8679" i="73"/>
  <c r="A8657" i="73"/>
  <c r="B8658" i="73"/>
  <c r="F8679" i="73" l="1"/>
  <c r="D8680" i="73"/>
  <c r="C8681" i="73"/>
  <c r="E8680" i="73"/>
  <c r="A8658" i="73"/>
  <c r="B8659" i="73"/>
  <c r="G8657" i="73"/>
  <c r="H8657" i="73" s="1"/>
  <c r="I8657" i="73"/>
  <c r="F8680" i="73" l="1"/>
  <c r="D8681" i="73"/>
  <c r="G8658" i="73"/>
  <c r="H8658" i="73" s="1"/>
  <c r="I8658" i="73"/>
  <c r="C8682" i="73"/>
  <c r="E8681" i="73"/>
  <c r="A8659" i="73"/>
  <c r="B8660" i="73"/>
  <c r="F8681" i="73" l="1"/>
  <c r="D8682" i="73"/>
  <c r="G8659" i="73"/>
  <c r="H8659" i="73" s="1"/>
  <c r="I8659" i="73"/>
  <c r="C8683" i="73"/>
  <c r="E8682" i="73"/>
  <c r="A8660" i="73"/>
  <c r="B8661" i="73"/>
  <c r="F8682" i="73" l="1"/>
  <c r="D8683" i="73"/>
  <c r="C8684" i="73"/>
  <c r="E8683" i="73"/>
  <c r="G8660" i="73"/>
  <c r="H8660" i="73" s="1"/>
  <c r="I8660" i="73"/>
  <c r="A8661" i="73"/>
  <c r="B8662" i="73"/>
  <c r="F8683" i="73" l="1"/>
  <c r="D8684" i="73"/>
  <c r="G8661" i="73"/>
  <c r="H8661" i="73" s="1"/>
  <c r="I8661" i="73"/>
  <c r="C8685" i="73"/>
  <c r="E8684" i="73"/>
  <c r="A8662" i="73"/>
  <c r="B8663" i="73"/>
  <c r="F8684" i="73" l="1"/>
  <c r="D8685" i="73"/>
  <c r="G8662" i="73"/>
  <c r="H8662" i="73" s="1"/>
  <c r="I8662" i="73"/>
  <c r="C8686" i="73"/>
  <c r="E8685" i="73"/>
  <c r="A8663" i="73"/>
  <c r="B8664" i="73"/>
  <c r="F8685" i="73" l="1"/>
  <c r="D8686" i="73"/>
  <c r="G8663" i="73"/>
  <c r="H8663" i="73" s="1"/>
  <c r="I8663" i="73"/>
  <c r="C8687" i="73"/>
  <c r="E8686" i="73"/>
  <c r="A8664" i="73"/>
  <c r="B8665" i="73"/>
  <c r="F8686" i="73" l="1"/>
  <c r="D8687" i="73"/>
  <c r="G8664" i="73"/>
  <c r="H8664" i="73" s="1"/>
  <c r="I8664" i="73"/>
  <c r="C8688" i="73"/>
  <c r="E8687" i="73"/>
  <c r="A8665" i="73"/>
  <c r="B8666" i="73"/>
  <c r="F8687" i="73" l="1"/>
  <c r="D8688" i="73"/>
  <c r="G8665" i="73"/>
  <c r="H8665" i="73" s="1"/>
  <c r="I8665" i="73"/>
  <c r="C8689" i="73"/>
  <c r="E8688" i="73"/>
  <c r="A8666" i="73"/>
  <c r="B8667" i="73"/>
  <c r="F8688" i="73" l="1"/>
  <c r="D8689" i="73"/>
  <c r="G8666" i="73"/>
  <c r="H8666" i="73" s="1"/>
  <c r="I8666" i="73"/>
  <c r="C8690" i="73"/>
  <c r="E8689" i="73"/>
  <c r="A8667" i="73"/>
  <c r="B8668" i="73"/>
  <c r="F8689" i="73" l="1"/>
  <c r="D8690" i="73"/>
  <c r="C8691" i="73"/>
  <c r="E8690" i="73"/>
  <c r="G8667" i="73"/>
  <c r="H8667" i="73" s="1"/>
  <c r="I8667" i="73"/>
  <c r="A8668" i="73"/>
  <c r="B8669" i="73"/>
  <c r="F8690" i="73" l="1"/>
  <c r="D8691" i="73"/>
  <c r="G8668" i="73"/>
  <c r="H8668" i="73" s="1"/>
  <c r="I8668" i="73"/>
  <c r="C8692" i="73"/>
  <c r="E8691" i="73"/>
  <c r="A8669" i="73"/>
  <c r="B8670" i="73"/>
  <c r="F8691" i="73" l="1"/>
  <c r="D8692" i="73"/>
  <c r="G8669" i="73"/>
  <c r="H8669" i="73" s="1"/>
  <c r="I8669" i="73"/>
  <c r="C8693" i="73"/>
  <c r="E8692" i="73"/>
  <c r="A8670" i="73"/>
  <c r="B8671" i="73"/>
  <c r="F8692" i="73" l="1"/>
  <c r="D8693" i="73"/>
  <c r="C8694" i="73"/>
  <c r="E8693" i="73"/>
  <c r="G8670" i="73"/>
  <c r="H8670" i="73" s="1"/>
  <c r="I8670" i="73"/>
  <c r="A8671" i="73"/>
  <c r="B8672" i="73"/>
  <c r="F8693" i="73" l="1"/>
  <c r="D8694" i="73"/>
  <c r="G8671" i="73"/>
  <c r="H8671" i="73" s="1"/>
  <c r="I8671" i="73"/>
  <c r="C8695" i="73"/>
  <c r="E8694" i="73"/>
  <c r="A8672" i="73"/>
  <c r="B8673" i="73"/>
  <c r="F8694" i="73" l="1"/>
  <c r="D8695" i="73"/>
  <c r="G8672" i="73"/>
  <c r="H8672" i="73" s="1"/>
  <c r="I8672" i="73"/>
  <c r="C8696" i="73"/>
  <c r="E8695" i="73"/>
  <c r="A8673" i="73"/>
  <c r="B8674" i="73"/>
  <c r="F8695" i="73" l="1"/>
  <c r="D8696" i="73"/>
  <c r="G8673" i="73"/>
  <c r="H8673" i="73" s="1"/>
  <c r="I8673" i="73"/>
  <c r="C8697" i="73"/>
  <c r="E8696" i="73"/>
  <c r="A8674" i="73"/>
  <c r="B8675" i="73"/>
  <c r="F8696" i="73" l="1"/>
  <c r="D8697" i="73"/>
  <c r="G8674" i="73"/>
  <c r="H8674" i="73" s="1"/>
  <c r="I8674" i="73"/>
  <c r="C8698" i="73"/>
  <c r="E8697" i="73"/>
  <c r="A8675" i="73"/>
  <c r="B8676" i="73"/>
  <c r="F8697" i="73" l="1"/>
  <c r="D8698" i="73"/>
  <c r="G8675" i="73"/>
  <c r="H8675" i="73" s="1"/>
  <c r="I8675" i="73"/>
  <c r="C8699" i="73"/>
  <c r="E8698" i="73"/>
  <c r="A8676" i="73"/>
  <c r="B8677" i="73"/>
  <c r="F8698" i="73" l="1"/>
  <c r="D8699" i="73"/>
  <c r="G8676" i="73"/>
  <c r="H8676" i="73" s="1"/>
  <c r="I8676" i="73"/>
  <c r="C8700" i="73"/>
  <c r="E8699" i="73"/>
  <c r="A8677" i="73"/>
  <c r="B8678" i="73"/>
  <c r="F8699" i="73" l="1"/>
  <c r="D8700" i="73"/>
  <c r="G8677" i="73"/>
  <c r="H8677" i="73" s="1"/>
  <c r="I8677" i="73"/>
  <c r="C8701" i="73"/>
  <c r="E8700" i="73"/>
  <c r="A8678" i="73"/>
  <c r="B8679" i="73"/>
  <c r="F8700" i="73" l="1"/>
  <c r="D8701" i="73"/>
  <c r="C8702" i="73"/>
  <c r="E8701" i="73"/>
  <c r="G8678" i="73"/>
  <c r="H8678" i="73" s="1"/>
  <c r="I8678" i="73"/>
  <c r="A8679" i="73"/>
  <c r="B8680" i="73"/>
  <c r="F8701" i="73" l="1"/>
  <c r="D8702" i="73"/>
  <c r="G8679" i="73"/>
  <c r="H8679" i="73" s="1"/>
  <c r="I8679" i="73"/>
  <c r="C8703" i="73"/>
  <c r="E8702" i="73"/>
  <c r="A8680" i="73"/>
  <c r="B8681" i="73"/>
  <c r="F8702" i="73" l="1"/>
  <c r="D8703" i="73"/>
  <c r="G8680" i="73"/>
  <c r="H8680" i="73" s="1"/>
  <c r="I8680" i="73"/>
  <c r="C8704" i="73"/>
  <c r="E8703" i="73"/>
  <c r="A8681" i="73"/>
  <c r="B8682" i="73"/>
  <c r="F8703" i="73" l="1"/>
  <c r="D8704" i="73"/>
  <c r="C8705" i="73"/>
  <c r="E8704" i="73"/>
  <c r="G8681" i="73"/>
  <c r="H8681" i="73" s="1"/>
  <c r="I8681" i="73"/>
  <c r="A8682" i="73"/>
  <c r="B8683" i="73"/>
  <c r="F8704" i="73" l="1"/>
  <c r="D8705" i="73"/>
  <c r="G8682" i="73"/>
  <c r="H8682" i="73" s="1"/>
  <c r="I8682" i="73"/>
  <c r="C8706" i="73"/>
  <c r="E8705" i="73"/>
  <c r="A8683" i="73"/>
  <c r="B8684" i="73"/>
  <c r="F8705" i="73" l="1"/>
  <c r="D8706" i="73"/>
  <c r="C8707" i="73"/>
  <c r="E8706" i="73"/>
  <c r="G8683" i="73"/>
  <c r="H8683" i="73" s="1"/>
  <c r="I8683" i="73"/>
  <c r="A8684" i="73"/>
  <c r="B8685" i="73"/>
  <c r="F8706" i="73" l="1"/>
  <c r="D8707" i="73"/>
  <c r="A8685" i="73"/>
  <c r="B8686" i="73"/>
  <c r="G8684" i="73"/>
  <c r="H8684" i="73" s="1"/>
  <c r="I8684" i="73"/>
  <c r="C8708" i="73"/>
  <c r="E8707" i="73"/>
  <c r="F8707" i="73" l="1"/>
  <c r="D8708" i="73"/>
  <c r="A8686" i="73"/>
  <c r="B8687" i="73"/>
  <c r="C8709" i="73"/>
  <c r="E8708" i="73"/>
  <c r="G8685" i="73"/>
  <c r="H8685" i="73" s="1"/>
  <c r="I8685" i="73"/>
  <c r="F8708" i="73" l="1"/>
  <c r="D8709" i="73"/>
  <c r="C8710" i="73"/>
  <c r="E8709" i="73"/>
  <c r="A8687" i="73"/>
  <c r="B8688" i="73"/>
  <c r="G8686" i="73"/>
  <c r="H8686" i="73" s="1"/>
  <c r="I8686" i="73"/>
  <c r="F8709" i="73" l="1"/>
  <c r="D8710" i="73"/>
  <c r="G8687" i="73"/>
  <c r="H8687" i="73" s="1"/>
  <c r="I8687" i="73"/>
  <c r="C8711" i="73"/>
  <c r="E8710" i="73"/>
  <c r="A8688" i="73"/>
  <c r="B8689" i="73"/>
  <c r="F8710" i="73" l="1"/>
  <c r="D8711" i="73"/>
  <c r="G8688" i="73"/>
  <c r="H8688" i="73" s="1"/>
  <c r="I8688" i="73"/>
  <c r="C8712" i="73"/>
  <c r="E8711" i="73"/>
  <c r="A8689" i="73"/>
  <c r="B8690" i="73"/>
  <c r="F8711" i="73" l="1"/>
  <c r="D8712" i="73"/>
  <c r="G8689" i="73"/>
  <c r="H8689" i="73" s="1"/>
  <c r="I8689" i="73"/>
  <c r="C8713" i="73"/>
  <c r="E8712" i="73"/>
  <c r="A8690" i="73"/>
  <c r="B8691" i="73"/>
  <c r="F8712" i="73" l="1"/>
  <c r="D8713" i="73"/>
  <c r="G8690" i="73"/>
  <c r="H8690" i="73" s="1"/>
  <c r="I8690" i="73"/>
  <c r="C8714" i="73"/>
  <c r="E8713" i="73"/>
  <c r="A8691" i="73"/>
  <c r="B8692" i="73"/>
  <c r="F8713" i="73" l="1"/>
  <c r="D8714" i="73"/>
  <c r="C8715" i="73"/>
  <c r="E8714" i="73"/>
  <c r="G8691" i="73"/>
  <c r="H8691" i="73" s="1"/>
  <c r="I8691" i="73"/>
  <c r="A8692" i="73"/>
  <c r="B8693" i="73"/>
  <c r="F8714" i="73" l="1"/>
  <c r="D8715" i="73"/>
  <c r="A8693" i="73"/>
  <c r="B8694" i="73"/>
  <c r="G8692" i="73"/>
  <c r="H8692" i="73" s="1"/>
  <c r="I8692" i="73"/>
  <c r="C8716" i="73"/>
  <c r="E8715" i="73"/>
  <c r="F8715" i="73" l="1"/>
  <c r="D8716" i="73"/>
  <c r="C8717" i="73"/>
  <c r="E8716" i="73"/>
  <c r="A8694" i="73"/>
  <c r="B8695" i="73"/>
  <c r="G8693" i="73"/>
  <c r="H8693" i="73" s="1"/>
  <c r="I8693" i="73"/>
  <c r="F8716" i="73" l="1"/>
  <c r="D8717" i="73"/>
  <c r="C8718" i="73"/>
  <c r="E8717" i="73"/>
  <c r="G8694" i="73"/>
  <c r="H8694" i="73" s="1"/>
  <c r="I8694" i="73"/>
  <c r="A8695" i="73"/>
  <c r="B8696" i="73"/>
  <c r="F8717" i="73" l="1"/>
  <c r="D8718" i="73"/>
  <c r="A8696" i="73"/>
  <c r="B8697" i="73"/>
  <c r="G8695" i="73"/>
  <c r="H8695" i="73" s="1"/>
  <c r="I8695" i="73"/>
  <c r="C8719" i="73"/>
  <c r="E8718" i="73"/>
  <c r="F8718" i="73" l="1"/>
  <c r="D8719" i="73"/>
  <c r="C8720" i="73"/>
  <c r="E8719" i="73"/>
  <c r="A8697" i="73"/>
  <c r="B8698" i="73"/>
  <c r="G8696" i="73"/>
  <c r="H8696" i="73" s="1"/>
  <c r="I8696" i="73"/>
  <c r="F8719" i="73" l="1"/>
  <c r="D8720" i="73"/>
  <c r="G8697" i="73"/>
  <c r="H8697" i="73" s="1"/>
  <c r="I8697" i="73"/>
  <c r="C8721" i="73"/>
  <c r="E8720" i="73"/>
  <c r="A8698" i="73"/>
  <c r="B8699" i="73"/>
  <c r="F8720" i="73" l="1"/>
  <c r="D8721" i="73"/>
  <c r="G8698" i="73"/>
  <c r="H8698" i="73" s="1"/>
  <c r="I8698" i="73"/>
  <c r="C8722" i="73"/>
  <c r="E8721" i="73"/>
  <c r="A8699" i="73"/>
  <c r="B8700" i="73"/>
  <c r="F8721" i="73" l="1"/>
  <c r="D8722" i="73"/>
  <c r="G8699" i="73"/>
  <c r="H8699" i="73" s="1"/>
  <c r="I8699" i="73"/>
  <c r="C8723" i="73"/>
  <c r="E8722" i="73"/>
  <c r="A8700" i="73"/>
  <c r="B8701" i="73"/>
  <c r="F8722" i="73" l="1"/>
  <c r="D8723" i="73"/>
  <c r="C8724" i="73"/>
  <c r="E8723" i="73"/>
  <c r="G8700" i="73"/>
  <c r="H8700" i="73" s="1"/>
  <c r="I8700" i="73"/>
  <c r="A8701" i="73"/>
  <c r="B8702" i="73"/>
  <c r="F8723" i="73" l="1"/>
  <c r="D8724" i="73"/>
  <c r="G8701" i="73"/>
  <c r="H8701" i="73" s="1"/>
  <c r="I8701" i="73"/>
  <c r="C8725" i="73"/>
  <c r="E8724" i="73"/>
  <c r="A8702" i="73"/>
  <c r="B8703" i="73"/>
  <c r="F8724" i="73" l="1"/>
  <c r="D8725" i="73"/>
  <c r="G8702" i="73"/>
  <c r="H8702" i="73" s="1"/>
  <c r="I8702" i="73"/>
  <c r="C8726" i="73"/>
  <c r="E8725" i="73"/>
  <c r="A8703" i="73"/>
  <c r="B8704" i="73"/>
  <c r="F8725" i="73" l="1"/>
  <c r="D8726" i="73"/>
  <c r="C8727" i="73"/>
  <c r="E8726" i="73"/>
  <c r="G8703" i="73"/>
  <c r="H8703" i="73" s="1"/>
  <c r="I8703" i="73"/>
  <c r="A8704" i="73"/>
  <c r="B8705" i="73"/>
  <c r="F8726" i="73" l="1"/>
  <c r="D8727" i="73"/>
  <c r="G8704" i="73"/>
  <c r="H8704" i="73" s="1"/>
  <c r="I8704" i="73"/>
  <c r="C8728" i="73"/>
  <c r="E8727" i="73"/>
  <c r="A8705" i="73"/>
  <c r="B8706" i="73"/>
  <c r="F8727" i="73" l="1"/>
  <c r="D8728" i="73"/>
  <c r="C8729" i="73"/>
  <c r="E8728" i="73"/>
  <c r="A8706" i="73"/>
  <c r="B8707" i="73"/>
  <c r="G8705" i="73"/>
  <c r="H8705" i="73" s="1"/>
  <c r="I8705" i="73"/>
  <c r="F8728" i="73" l="1"/>
  <c r="D8729" i="73"/>
  <c r="G8706" i="73"/>
  <c r="H8706" i="73" s="1"/>
  <c r="I8706" i="73"/>
  <c r="C8730" i="73"/>
  <c r="E8729" i="73"/>
  <c r="A8707" i="73"/>
  <c r="B8708" i="73"/>
  <c r="F8729" i="73" l="1"/>
  <c r="D8730" i="73"/>
  <c r="G8707" i="73"/>
  <c r="H8707" i="73" s="1"/>
  <c r="I8707" i="73"/>
  <c r="C8731" i="73"/>
  <c r="E8730" i="73"/>
  <c r="A8708" i="73"/>
  <c r="B8709" i="73"/>
  <c r="F8730" i="73" l="1"/>
  <c r="D8731" i="73"/>
  <c r="C8732" i="73"/>
  <c r="E8731" i="73"/>
  <c r="G8708" i="73"/>
  <c r="H8708" i="73" s="1"/>
  <c r="I8708" i="73"/>
  <c r="A8709" i="73"/>
  <c r="B8710" i="73"/>
  <c r="F8731" i="73" l="1"/>
  <c r="D8732" i="73"/>
  <c r="A8710" i="73"/>
  <c r="B8711" i="73"/>
  <c r="G8709" i="73"/>
  <c r="H8709" i="73" s="1"/>
  <c r="I8709" i="73"/>
  <c r="C8733" i="73"/>
  <c r="E8732" i="73"/>
  <c r="F8732" i="73" l="1"/>
  <c r="D8733" i="73"/>
  <c r="C8734" i="73"/>
  <c r="E8733" i="73"/>
  <c r="A8711" i="73"/>
  <c r="B8712" i="73"/>
  <c r="G8710" i="73"/>
  <c r="H8710" i="73" s="1"/>
  <c r="I8710" i="73"/>
  <c r="F8733" i="73" l="1"/>
  <c r="D8734" i="73"/>
  <c r="G8711" i="73"/>
  <c r="H8711" i="73" s="1"/>
  <c r="I8711" i="73"/>
  <c r="C8735" i="73"/>
  <c r="E8734" i="73"/>
  <c r="A8712" i="73"/>
  <c r="B8713" i="73"/>
  <c r="F8734" i="73" l="1"/>
  <c r="D8735" i="73"/>
  <c r="G8712" i="73"/>
  <c r="H8712" i="73" s="1"/>
  <c r="I8712" i="73"/>
  <c r="C8736" i="73"/>
  <c r="E8735" i="73"/>
  <c r="A8713" i="73"/>
  <c r="B8714" i="73"/>
  <c r="F8735" i="73" l="1"/>
  <c r="D8736" i="73"/>
  <c r="G8713" i="73"/>
  <c r="H8713" i="73" s="1"/>
  <c r="I8713" i="73"/>
  <c r="C8737" i="73"/>
  <c r="E8736" i="73"/>
  <c r="A8714" i="73"/>
  <c r="B8715" i="73"/>
  <c r="F8736" i="73" l="1"/>
  <c r="D8737" i="73"/>
  <c r="G8714" i="73"/>
  <c r="H8714" i="73" s="1"/>
  <c r="I8714" i="73"/>
  <c r="C8738" i="73"/>
  <c r="E8737" i="73"/>
  <c r="A8715" i="73"/>
  <c r="B8716" i="73"/>
  <c r="F8737" i="73" l="1"/>
  <c r="D8738" i="73"/>
  <c r="C8739" i="73"/>
  <c r="E8738" i="73"/>
  <c r="G8715" i="73"/>
  <c r="H8715" i="73" s="1"/>
  <c r="I8715" i="73"/>
  <c r="A8716" i="73"/>
  <c r="B8717" i="73"/>
  <c r="F8738" i="73" l="1"/>
  <c r="D8739" i="73"/>
  <c r="G8716" i="73"/>
  <c r="H8716" i="73" s="1"/>
  <c r="I8716" i="73"/>
  <c r="C8740" i="73"/>
  <c r="E8739" i="73"/>
  <c r="A8717" i="73"/>
  <c r="B8718" i="73"/>
  <c r="F8739" i="73" l="1"/>
  <c r="D8740" i="73"/>
  <c r="G8717" i="73"/>
  <c r="H8717" i="73" s="1"/>
  <c r="I8717" i="73"/>
  <c r="C8741" i="73"/>
  <c r="E8740" i="73"/>
  <c r="A8718" i="73"/>
  <c r="B8719" i="73"/>
  <c r="F8740" i="73" l="1"/>
  <c r="D8741" i="73"/>
  <c r="G8718" i="73"/>
  <c r="H8718" i="73" s="1"/>
  <c r="I8718" i="73"/>
  <c r="C8742" i="73"/>
  <c r="E8741" i="73"/>
  <c r="A8719" i="73"/>
  <c r="B8720" i="73"/>
  <c r="F8741" i="73" l="1"/>
  <c r="D8742" i="73"/>
  <c r="G8719" i="73"/>
  <c r="H8719" i="73" s="1"/>
  <c r="I8719" i="73"/>
  <c r="C8743" i="73"/>
  <c r="E8742" i="73"/>
  <c r="A8720" i="73"/>
  <c r="B8721" i="73"/>
  <c r="F8742" i="73" l="1"/>
  <c r="D8743" i="73"/>
  <c r="G8720" i="73"/>
  <c r="H8720" i="73" s="1"/>
  <c r="I8720" i="73"/>
  <c r="C8744" i="73"/>
  <c r="E8743" i="73"/>
  <c r="A8721" i="73"/>
  <c r="B8722" i="73"/>
  <c r="F8743" i="73" l="1"/>
  <c r="D8744" i="73"/>
  <c r="G8721" i="73"/>
  <c r="H8721" i="73" s="1"/>
  <c r="I8721" i="73"/>
  <c r="C8745" i="73"/>
  <c r="E8744" i="73"/>
  <c r="A8722" i="73"/>
  <c r="B8723" i="73"/>
  <c r="F8744" i="73" l="1"/>
  <c r="D8745" i="73"/>
  <c r="C8746" i="73"/>
  <c r="E8745" i="73"/>
  <c r="G8722" i="73"/>
  <c r="H8722" i="73" s="1"/>
  <c r="I8722" i="73"/>
  <c r="A8723" i="73"/>
  <c r="B8724" i="73"/>
  <c r="F8745" i="73" l="1"/>
  <c r="D8746" i="73"/>
  <c r="A8724" i="73"/>
  <c r="B8725" i="73"/>
  <c r="G8723" i="73"/>
  <c r="H8723" i="73" s="1"/>
  <c r="I8723" i="73"/>
  <c r="C8747" i="73"/>
  <c r="E8746" i="73"/>
  <c r="F8746" i="73" l="1"/>
  <c r="D8747" i="73"/>
  <c r="A8725" i="73"/>
  <c r="B8726" i="73"/>
  <c r="C8748" i="73"/>
  <c r="E8747" i="73"/>
  <c r="G8724" i="73"/>
  <c r="H8724" i="73" s="1"/>
  <c r="I8724" i="73"/>
  <c r="F8747" i="73" l="1"/>
  <c r="D8748" i="73"/>
  <c r="C8749" i="73"/>
  <c r="E8748" i="73"/>
  <c r="A8726" i="73"/>
  <c r="B8727" i="73"/>
  <c r="G8725" i="73"/>
  <c r="H8725" i="73" s="1"/>
  <c r="I8725" i="73"/>
  <c r="F8748" i="73" l="1"/>
  <c r="D8749" i="73"/>
  <c r="G8726" i="73"/>
  <c r="H8726" i="73" s="1"/>
  <c r="I8726" i="73"/>
  <c r="C8750" i="73"/>
  <c r="E8749" i="73"/>
  <c r="A8727" i="73"/>
  <c r="B8728" i="73"/>
  <c r="F8749" i="73" l="1"/>
  <c r="D8750" i="73"/>
  <c r="C8751" i="73"/>
  <c r="E8750" i="73"/>
  <c r="G8727" i="73"/>
  <c r="H8727" i="73" s="1"/>
  <c r="I8727" i="73"/>
  <c r="A8728" i="73"/>
  <c r="B8729" i="73"/>
  <c r="F8750" i="73" l="1"/>
  <c r="D8751" i="73"/>
  <c r="A8729" i="73"/>
  <c r="B8730" i="73"/>
  <c r="G8728" i="73"/>
  <c r="H8728" i="73" s="1"/>
  <c r="I8728" i="73"/>
  <c r="C8752" i="73"/>
  <c r="E8751" i="73"/>
  <c r="F8751" i="73" l="1"/>
  <c r="D8752" i="73"/>
  <c r="C8753" i="73"/>
  <c r="E8752" i="73"/>
  <c r="A8730" i="73"/>
  <c r="B8731" i="73"/>
  <c r="G8729" i="73"/>
  <c r="H8729" i="73" s="1"/>
  <c r="I8729" i="73"/>
  <c r="F8752" i="73" l="1"/>
  <c r="D8753" i="73"/>
  <c r="G8730" i="73"/>
  <c r="H8730" i="73" s="1"/>
  <c r="I8730" i="73"/>
  <c r="C8754" i="73"/>
  <c r="E8753" i="73"/>
  <c r="A8731" i="73"/>
  <c r="B8732" i="73"/>
  <c r="F8753" i="73" l="1"/>
  <c r="D8754" i="73"/>
  <c r="G8731" i="73"/>
  <c r="H8731" i="73" s="1"/>
  <c r="I8731" i="73"/>
  <c r="C8755" i="73"/>
  <c r="E8754" i="73"/>
  <c r="A8732" i="73"/>
  <c r="B8733" i="73"/>
  <c r="F8754" i="73" l="1"/>
  <c r="D8755" i="73"/>
  <c r="C8756" i="73"/>
  <c r="E8755" i="73"/>
  <c r="G8732" i="73"/>
  <c r="H8732" i="73" s="1"/>
  <c r="I8732" i="73"/>
  <c r="A8733" i="73"/>
  <c r="B8734" i="73"/>
  <c r="F8755" i="73" l="1"/>
  <c r="D8756" i="73"/>
  <c r="A8734" i="73"/>
  <c r="B8735" i="73"/>
  <c r="G8733" i="73"/>
  <c r="H8733" i="73" s="1"/>
  <c r="I8733" i="73"/>
  <c r="C8757" i="73"/>
  <c r="E8756" i="73"/>
  <c r="F8756" i="73" l="1"/>
  <c r="D8757" i="73"/>
  <c r="C8758" i="73"/>
  <c r="E8757" i="73"/>
  <c r="A8735" i="73"/>
  <c r="B8736" i="73"/>
  <c r="G8734" i="73"/>
  <c r="H8734" i="73" s="1"/>
  <c r="I8734" i="73"/>
  <c r="F8757" i="73" l="1"/>
  <c r="D8758" i="73"/>
  <c r="G8735" i="73"/>
  <c r="H8735" i="73" s="1"/>
  <c r="I8735" i="73"/>
  <c r="C8759" i="73"/>
  <c r="E8758" i="73"/>
  <c r="A8736" i="73"/>
  <c r="B8737" i="73"/>
  <c r="F8758" i="73" l="1"/>
  <c r="D8759" i="73"/>
  <c r="C8760" i="73"/>
  <c r="E8759" i="73"/>
  <c r="G8736" i="73"/>
  <c r="H8736" i="73" s="1"/>
  <c r="I8736" i="73"/>
  <c r="A8737" i="73"/>
  <c r="B8738" i="73"/>
  <c r="F8759" i="73" l="1"/>
  <c r="D8760" i="73"/>
  <c r="G8737" i="73"/>
  <c r="H8737" i="73" s="1"/>
  <c r="I8737" i="73"/>
  <c r="C8761" i="73"/>
  <c r="E8760" i="73"/>
  <c r="A8738" i="73"/>
  <c r="B8739" i="73"/>
  <c r="F8760" i="73" l="1"/>
  <c r="D8761" i="73"/>
  <c r="G8738" i="73"/>
  <c r="H8738" i="73" s="1"/>
  <c r="I8738" i="73"/>
  <c r="C8762" i="73"/>
  <c r="E8761" i="73"/>
  <c r="A8739" i="73"/>
  <c r="B8740" i="73"/>
  <c r="F8761" i="73" l="1"/>
  <c r="D8762" i="73"/>
  <c r="C8763" i="73"/>
  <c r="E8762" i="73"/>
  <c r="G8739" i="73"/>
  <c r="H8739" i="73" s="1"/>
  <c r="I8739" i="73"/>
  <c r="A8740" i="73"/>
  <c r="B8741" i="73"/>
  <c r="F8762" i="73" l="1"/>
  <c r="D8763" i="73"/>
  <c r="G8740" i="73"/>
  <c r="H8740" i="73" s="1"/>
  <c r="I8740" i="73"/>
  <c r="C8764" i="73"/>
  <c r="E8763" i="73"/>
  <c r="A8741" i="73"/>
  <c r="B8742" i="73"/>
  <c r="F8763" i="73" l="1"/>
  <c r="D8764" i="73"/>
  <c r="G8741" i="73"/>
  <c r="H8741" i="73" s="1"/>
  <c r="I8741" i="73"/>
  <c r="C8765" i="73"/>
  <c r="E8764" i="73"/>
  <c r="A8742" i="73"/>
  <c r="B8743" i="73"/>
  <c r="F8764" i="73" l="1"/>
  <c r="D8765" i="73"/>
  <c r="G8742" i="73"/>
  <c r="H8742" i="73" s="1"/>
  <c r="I8742" i="73"/>
  <c r="C8766" i="73"/>
  <c r="E8765" i="73"/>
  <c r="A8743" i="73"/>
  <c r="B8744" i="73"/>
  <c r="F8765" i="73" l="1"/>
  <c r="D8766" i="73"/>
  <c r="C8767" i="73"/>
  <c r="E8766" i="73"/>
  <c r="G8743" i="73"/>
  <c r="H8743" i="73" s="1"/>
  <c r="I8743" i="73"/>
  <c r="A8744" i="73"/>
  <c r="B8745" i="73"/>
  <c r="F8766" i="73" l="1"/>
  <c r="D8767" i="73"/>
  <c r="G8744" i="73"/>
  <c r="H8744" i="73" s="1"/>
  <c r="I8744" i="73"/>
  <c r="C8768" i="73"/>
  <c r="E8767" i="73"/>
  <c r="A8745" i="73"/>
  <c r="B8746" i="73"/>
  <c r="F8767" i="73" l="1"/>
  <c r="D8768" i="73"/>
  <c r="C8769" i="73"/>
  <c r="E8768" i="73"/>
  <c r="G8745" i="73"/>
  <c r="H8745" i="73" s="1"/>
  <c r="I8745" i="73"/>
  <c r="A8746" i="73"/>
  <c r="B8747" i="73"/>
  <c r="F8768" i="73" l="1"/>
  <c r="D8769" i="73"/>
  <c r="A8747" i="73"/>
  <c r="B8748" i="73"/>
  <c r="G8746" i="73"/>
  <c r="H8746" i="73" s="1"/>
  <c r="I8746" i="73"/>
  <c r="C8770" i="73"/>
  <c r="E8769" i="73"/>
  <c r="F8769" i="73" l="1"/>
  <c r="D8770" i="73"/>
  <c r="C8771" i="73"/>
  <c r="E8770" i="73"/>
  <c r="A8748" i="73"/>
  <c r="B8749" i="73"/>
  <c r="G8747" i="73"/>
  <c r="H8747" i="73" s="1"/>
  <c r="I8747" i="73"/>
  <c r="F8770" i="73" l="1"/>
  <c r="D8771" i="73"/>
  <c r="G8748" i="73"/>
  <c r="H8748" i="73" s="1"/>
  <c r="I8748" i="73"/>
  <c r="C8772" i="73"/>
  <c r="E8771" i="73"/>
  <c r="A8749" i="73"/>
  <c r="B8750" i="73"/>
  <c r="F8771" i="73" l="1"/>
  <c r="D8772" i="73"/>
  <c r="G8749" i="73"/>
  <c r="H8749" i="73" s="1"/>
  <c r="I8749" i="73"/>
  <c r="C8773" i="73"/>
  <c r="E8772" i="73"/>
  <c r="A8750" i="73"/>
  <c r="B8751" i="73"/>
  <c r="F8772" i="73" l="1"/>
  <c r="D8773" i="73"/>
  <c r="G8750" i="73"/>
  <c r="H8750" i="73" s="1"/>
  <c r="I8750" i="73"/>
  <c r="C8774" i="73"/>
  <c r="E8773" i="73"/>
  <c r="A8751" i="73"/>
  <c r="B8752" i="73"/>
  <c r="F8773" i="73" l="1"/>
  <c r="D8774" i="73"/>
  <c r="C8775" i="73"/>
  <c r="E8774" i="73"/>
  <c r="G8751" i="73"/>
  <c r="H8751" i="73" s="1"/>
  <c r="I8751" i="73"/>
  <c r="A8752" i="73"/>
  <c r="B8753" i="73"/>
  <c r="F8774" i="73" l="1"/>
  <c r="D8775" i="73"/>
  <c r="G8752" i="73"/>
  <c r="H8752" i="73" s="1"/>
  <c r="I8752" i="73"/>
  <c r="C8776" i="73"/>
  <c r="E8775" i="73"/>
  <c r="A8753" i="73"/>
  <c r="B8754" i="73"/>
  <c r="F8775" i="73" l="1"/>
  <c r="D8776" i="73"/>
  <c r="G8753" i="73"/>
  <c r="H8753" i="73" s="1"/>
  <c r="I8753" i="73"/>
  <c r="C8777" i="73"/>
  <c r="E8776" i="73"/>
  <c r="A8754" i="73"/>
  <c r="B8755" i="73"/>
  <c r="F8776" i="73" l="1"/>
  <c r="D8777" i="73"/>
  <c r="G8754" i="73"/>
  <c r="H8754" i="73" s="1"/>
  <c r="I8754" i="73"/>
  <c r="C8778" i="73"/>
  <c r="E8777" i="73"/>
  <c r="A8755" i="73"/>
  <c r="B8756" i="73"/>
  <c r="F8777" i="73" l="1"/>
  <c r="D8778" i="73"/>
  <c r="G8755" i="73"/>
  <c r="H8755" i="73" s="1"/>
  <c r="I8755" i="73"/>
  <c r="C8779" i="73"/>
  <c r="E8778" i="73"/>
  <c r="A8756" i="73"/>
  <c r="B8757" i="73"/>
  <c r="F8778" i="73" l="1"/>
  <c r="D8779" i="73"/>
  <c r="C8780" i="73"/>
  <c r="E8779" i="73"/>
  <c r="G8756" i="73"/>
  <c r="H8756" i="73" s="1"/>
  <c r="I8756" i="73"/>
  <c r="A8757" i="73"/>
  <c r="B8758" i="73"/>
  <c r="F8779" i="73" l="1"/>
  <c r="D8780" i="73"/>
  <c r="G8757" i="73"/>
  <c r="H8757" i="73" s="1"/>
  <c r="I8757" i="73"/>
  <c r="C8781" i="73"/>
  <c r="E8780" i="73"/>
  <c r="A8758" i="73"/>
  <c r="B8759" i="73"/>
  <c r="F8780" i="73" l="1"/>
  <c r="D8781" i="73"/>
  <c r="C8782" i="73"/>
  <c r="E8781" i="73"/>
  <c r="G8758" i="73"/>
  <c r="H8758" i="73" s="1"/>
  <c r="I8758" i="73"/>
  <c r="A8759" i="73"/>
  <c r="B8760" i="73"/>
  <c r="F8781" i="73" l="1"/>
  <c r="D8782" i="73"/>
  <c r="G8759" i="73"/>
  <c r="H8759" i="73" s="1"/>
  <c r="I8759" i="73"/>
  <c r="C8783" i="73"/>
  <c r="E8782" i="73"/>
  <c r="A8760" i="73"/>
  <c r="B8761" i="73"/>
  <c r="F8782" i="73" l="1"/>
  <c r="D8783" i="73"/>
  <c r="G8760" i="73"/>
  <c r="H8760" i="73" s="1"/>
  <c r="I8760" i="73"/>
  <c r="C8784" i="73"/>
  <c r="E8783" i="73"/>
  <c r="A8761" i="73"/>
  <c r="B8762" i="73"/>
  <c r="F8783" i="73" l="1"/>
  <c r="D8784" i="73"/>
  <c r="G8761" i="73"/>
  <c r="H8761" i="73" s="1"/>
  <c r="I8761" i="73"/>
  <c r="C8785" i="73"/>
  <c r="E8784" i="73"/>
  <c r="A8762" i="73"/>
  <c r="B8763" i="73"/>
  <c r="F8784" i="73" l="1"/>
  <c r="D8785" i="73"/>
  <c r="C8786" i="73"/>
  <c r="E8785" i="73"/>
  <c r="G8762" i="73"/>
  <c r="H8762" i="73" s="1"/>
  <c r="I8762" i="73"/>
  <c r="A8763" i="73"/>
  <c r="B8764" i="73"/>
  <c r="F8785" i="73" l="1"/>
  <c r="D8786" i="73"/>
  <c r="G8763" i="73"/>
  <c r="H8763" i="73" s="1"/>
  <c r="I8763" i="73"/>
  <c r="C8787" i="73"/>
  <c r="E8786" i="73"/>
  <c r="A8764" i="73"/>
  <c r="B8765" i="73"/>
  <c r="F8786" i="73" l="1"/>
  <c r="D8787" i="73"/>
  <c r="G8764" i="73"/>
  <c r="H8764" i="73" s="1"/>
  <c r="I8764" i="73"/>
  <c r="C8788" i="73"/>
  <c r="E8787" i="73"/>
  <c r="A8765" i="73"/>
  <c r="B8766" i="73"/>
  <c r="F8787" i="73" l="1"/>
  <c r="D8788" i="73"/>
  <c r="C8789" i="73"/>
  <c r="E8788" i="73"/>
  <c r="G8765" i="73"/>
  <c r="H8765" i="73" s="1"/>
  <c r="I8765" i="73"/>
  <c r="A8766" i="73"/>
  <c r="B8767" i="73"/>
  <c r="F8788" i="73" l="1"/>
  <c r="D8789" i="73"/>
  <c r="G8766" i="73"/>
  <c r="H8766" i="73" s="1"/>
  <c r="I8766" i="73"/>
  <c r="C8790" i="73"/>
  <c r="E8789" i="73"/>
  <c r="A8767" i="73"/>
  <c r="B8768" i="73"/>
  <c r="F8789" i="73" l="1"/>
  <c r="D8790" i="73"/>
  <c r="G8767" i="73"/>
  <c r="H8767" i="73" s="1"/>
  <c r="I8767" i="73"/>
  <c r="C8791" i="73"/>
  <c r="E8790" i="73"/>
  <c r="A8768" i="73"/>
  <c r="B8769" i="73"/>
  <c r="F8790" i="73" l="1"/>
  <c r="D8791" i="73"/>
  <c r="C8792" i="73"/>
  <c r="E8791" i="73"/>
  <c r="G8768" i="73"/>
  <c r="H8768" i="73" s="1"/>
  <c r="I8768" i="73"/>
  <c r="A8769" i="73"/>
  <c r="B8770" i="73"/>
  <c r="F8791" i="73" l="1"/>
  <c r="D8792" i="73"/>
  <c r="A8770" i="73"/>
  <c r="B8771" i="73"/>
  <c r="G8769" i="73"/>
  <c r="H8769" i="73" s="1"/>
  <c r="I8769" i="73"/>
  <c r="C8793" i="73"/>
  <c r="E8792" i="73"/>
  <c r="F8792" i="73" l="1"/>
  <c r="D8793" i="73"/>
  <c r="C8794" i="73"/>
  <c r="E8793" i="73"/>
  <c r="A8771" i="73"/>
  <c r="B8772" i="73"/>
  <c r="G8770" i="73"/>
  <c r="H8770" i="73" s="1"/>
  <c r="I8770" i="73"/>
  <c r="F8793" i="73" l="1"/>
  <c r="D8794" i="73"/>
  <c r="G8771" i="73"/>
  <c r="H8771" i="73" s="1"/>
  <c r="I8771" i="73"/>
  <c r="C8795" i="73"/>
  <c r="E8794" i="73"/>
  <c r="A8772" i="73"/>
  <c r="B8773" i="73"/>
  <c r="F8794" i="73" l="1"/>
  <c r="D8795" i="73"/>
  <c r="G8772" i="73"/>
  <c r="H8772" i="73" s="1"/>
  <c r="I8772" i="73"/>
  <c r="C8796" i="73"/>
  <c r="E8795" i="73"/>
  <c r="A8773" i="73"/>
  <c r="B8774" i="73"/>
  <c r="F8795" i="73" l="1"/>
  <c r="D8796" i="73"/>
  <c r="C8797" i="73"/>
  <c r="E8796" i="73"/>
  <c r="G8773" i="73"/>
  <c r="H8773" i="73" s="1"/>
  <c r="I8773" i="73"/>
  <c r="A8774" i="73"/>
  <c r="B8775" i="73"/>
  <c r="F8796" i="73" l="1"/>
  <c r="D8797" i="73"/>
  <c r="A8775" i="73"/>
  <c r="B8776" i="73"/>
  <c r="G8774" i="73"/>
  <c r="H8774" i="73" s="1"/>
  <c r="I8774" i="73"/>
  <c r="C8798" i="73"/>
  <c r="E8797" i="73"/>
  <c r="F8797" i="73" l="1"/>
  <c r="D8798" i="73"/>
  <c r="C8799" i="73"/>
  <c r="E8798" i="73"/>
  <c r="A8776" i="73"/>
  <c r="B8777" i="73"/>
  <c r="G8775" i="73"/>
  <c r="H8775" i="73" s="1"/>
  <c r="I8775" i="73"/>
  <c r="F8798" i="73" l="1"/>
  <c r="D8799" i="73"/>
  <c r="G8776" i="73"/>
  <c r="H8776" i="73" s="1"/>
  <c r="I8776" i="73"/>
  <c r="C8800" i="73"/>
  <c r="E8799" i="73"/>
  <c r="A8777" i="73"/>
  <c r="B8778" i="73"/>
  <c r="F8799" i="73" l="1"/>
  <c r="D8800" i="73"/>
  <c r="G8777" i="73"/>
  <c r="H8777" i="73" s="1"/>
  <c r="I8777" i="73"/>
  <c r="C8801" i="73"/>
  <c r="E8800" i="73"/>
  <c r="A8778" i="73"/>
  <c r="B8779" i="73"/>
  <c r="F8800" i="73" l="1"/>
  <c r="D8801" i="73"/>
  <c r="G8778" i="73"/>
  <c r="H8778" i="73" s="1"/>
  <c r="I8778" i="73"/>
  <c r="C8802" i="73"/>
  <c r="E8801" i="73"/>
  <c r="A8779" i="73"/>
  <c r="B8780" i="73"/>
  <c r="F8801" i="73" l="1"/>
  <c r="D8802" i="73"/>
  <c r="C8803" i="73"/>
  <c r="E8802" i="73"/>
  <c r="G8779" i="73"/>
  <c r="H8779" i="73" s="1"/>
  <c r="I8779" i="73"/>
  <c r="A8780" i="73"/>
  <c r="B8781" i="73"/>
  <c r="F8802" i="73" l="1"/>
  <c r="D8803" i="73"/>
  <c r="A8781" i="73"/>
  <c r="B8782" i="73"/>
  <c r="G8780" i="73"/>
  <c r="H8780" i="73" s="1"/>
  <c r="I8780" i="73"/>
  <c r="C8804" i="73"/>
  <c r="E8803" i="73"/>
  <c r="F8803" i="73" l="1"/>
  <c r="D8804" i="73"/>
  <c r="C8805" i="73"/>
  <c r="E8804" i="73"/>
  <c r="A8782" i="73"/>
  <c r="B8783" i="73"/>
  <c r="G8781" i="73"/>
  <c r="H8781" i="73" s="1"/>
  <c r="I8781" i="73"/>
  <c r="F8804" i="73" l="1"/>
  <c r="D8805" i="73"/>
  <c r="G8782" i="73"/>
  <c r="H8782" i="73" s="1"/>
  <c r="I8782" i="73"/>
  <c r="C8806" i="73"/>
  <c r="E8805" i="73"/>
  <c r="A8783" i="73"/>
  <c r="B8784" i="73"/>
  <c r="F8805" i="73" l="1"/>
  <c r="D8806" i="73"/>
  <c r="C8807" i="73"/>
  <c r="E8806" i="73"/>
  <c r="G8783" i="73"/>
  <c r="H8783" i="73" s="1"/>
  <c r="I8783" i="73"/>
  <c r="A8784" i="73"/>
  <c r="B8785" i="73"/>
  <c r="F8806" i="73" l="1"/>
  <c r="D8807" i="73"/>
  <c r="G8784" i="73"/>
  <c r="H8784" i="73" s="1"/>
  <c r="I8784" i="73"/>
  <c r="C8808" i="73"/>
  <c r="E8807" i="73"/>
  <c r="A8785" i="73"/>
  <c r="B8786" i="73"/>
  <c r="F8807" i="73" l="1"/>
  <c r="D8808" i="73"/>
  <c r="G8785" i="73"/>
  <c r="H8785" i="73" s="1"/>
  <c r="I8785" i="73"/>
  <c r="C8809" i="73"/>
  <c r="E8808" i="73"/>
  <c r="A8786" i="73"/>
  <c r="B8787" i="73"/>
  <c r="F8808" i="73" l="1"/>
  <c r="D8809" i="73"/>
  <c r="C8810" i="73"/>
  <c r="E8809" i="73"/>
  <c r="G8786" i="73"/>
  <c r="H8786" i="73" s="1"/>
  <c r="I8786" i="73"/>
  <c r="A8787" i="73"/>
  <c r="B8788" i="73"/>
  <c r="F8809" i="73" l="1"/>
  <c r="D8810" i="73"/>
  <c r="G8787" i="73"/>
  <c r="H8787" i="73" s="1"/>
  <c r="I8787" i="73"/>
  <c r="C8811" i="73"/>
  <c r="E8810" i="73"/>
  <c r="A8788" i="73"/>
  <c r="B8789" i="73"/>
  <c r="F8810" i="73" l="1"/>
  <c r="D8811" i="73"/>
  <c r="C8812" i="73"/>
  <c r="E8811" i="73"/>
  <c r="G8788" i="73"/>
  <c r="H8788" i="73" s="1"/>
  <c r="I8788" i="73"/>
  <c r="A8789" i="73"/>
  <c r="B8790" i="73"/>
  <c r="F8811" i="73" l="1"/>
  <c r="D8812" i="73"/>
  <c r="G8789" i="73"/>
  <c r="H8789" i="73" s="1"/>
  <c r="I8789" i="73"/>
  <c r="C8813" i="73"/>
  <c r="E8812" i="73"/>
  <c r="A8790" i="73"/>
  <c r="B8791" i="73"/>
  <c r="F8812" i="73" l="1"/>
  <c r="D8813" i="73"/>
  <c r="G8790" i="73"/>
  <c r="H8790" i="73" s="1"/>
  <c r="I8790" i="73"/>
  <c r="C8814" i="73"/>
  <c r="E8813" i="73"/>
  <c r="A8791" i="73"/>
  <c r="B8792" i="73"/>
  <c r="F8813" i="73" l="1"/>
  <c r="D8814" i="73"/>
  <c r="C8815" i="73"/>
  <c r="E8814" i="73"/>
  <c r="G8791" i="73"/>
  <c r="H8791" i="73" s="1"/>
  <c r="I8791" i="73"/>
  <c r="A8792" i="73"/>
  <c r="B8793" i="73"/>
  <c r="F8814" i="73" l="1"/>
  <c r="D8815" i="73"/>
  <c r="A8793" i="73"/>
  <c r="B8794" i="73"/>
  <c r="G8792" i="73"/>
  <c r="H8792" i="73" s="1"/>
  <c r="I8792" i="73"/>
  <c r="C8816" i="73"/>
  <c r="E8815" i="73"/>
  <c r="F8815" i="73" l="1"/>
  <c r="D8816" i="73"/>
  <c r="C8817" i="73"/>
  <c r="E8816" i="73"/>
  <c r="A8794" i="73"/>
  <c r="B8795" i="73"/>
  <c r="G8793" i="73"/>
  <c r="H8793" i="73" s="1"/>
  <c r="I8793" i="73"/>
  <c r="F8816" i="73" l="1"/>
  <c r="D8817" i="73"/>
  <c r="G8794" i="73"/>
  <c r="H8794" i="73" s="1"/>
  <c r="I8794" i="73"/>
  <c r="C8818" i="73"/>
  <c r="E8817" i="73"/>
  <c r="A8795" i="73"/>
  <c r="B8796" i="73"/>
  <c r="F8817" i="73" l="1"/>
  <c r="D8818" i="73"/>
  <c r="C8819" i="73"/>
  <c r="E8818" i="73"/>
  <c r="G8795" i="73"/>
  <c r="H8795" i="73" s="1"/>
  <c r="I8795" i="73"/>
  <c r="A8796" i="73"/>
  <c r="B8797" i="73"/>
  <c r="F8818" i="73" l="1"/>
  <c r="D8819" i="73"/>
  <c r="A8797" i="73"/>
  <c r="B8798" i="73"/>
  <c r="G8796" i="73"/>
  <c r="H8796" i="73" s="1"/>
  <c r="I8796" i="73"/>
  <c r="C8820" i="73"/>
  <c r="E8819" i="73"/>
  <c r="F8819" i="73" l="1"/>
  <c r="D8820" i="73"/>
  <c r="C8821" i="73"/>
  <c r="E8820" i="73"/>
  <c r="A8798" i="73"/>
  <c r="B8799" i="73"/>
  <c r="G8797" i="73"/>
  <c r="H8797" i="73" s="1"/>
  <c r="I8797" i="73"/>
  <c r="F8820" i="73" l="1"/>
  <c r="D8821" i="73"/>
  <c r="G8798" i="73"/>
  <c r="H8798" i="73" s="1"/>
  <c r="I8798" i="73"/>
  <c r="C8822" i="73"/>
  <c r="E8821" i="73"/>
  <c r="A8799" i="73"/>
  <c r="B8800" i="73"/>
  <c r="F8821" i="73" l="1"/>
  <c r="D8822" i="73"/>
  <c r="C8823" i="73"/>
  <c r="E8822" i="73"/>
  <c r="G8799" i="73"/>
  <c r="H8799" i="73" s="1"/>
  <c r="I8799" i="73"/>
  <c r="A8800" i="73"/>
  <c r="B8801" i="73"/>
  <c r="F8822" i="73" l="1"/>
  <c r="D8823" i="73"/>
  <c r="G8800" i="73"/>
  <c r="H8800" i="73" s="1"/>
  <c r="I8800" i="73"/>
  <c r="C8824" i="73"/>
  <c r="E8823" i="73"/>
  <c r="A8801" i="73"/>
  <c r="B8802" i="73"/>
  <c r="F8823" i="73" l="1"/>
  <c r="D8824" i="73"/>
  <c r="C8825" i="73"/>
  <c r="E8824" i="73"/>
  <c r="G8801" i="73"/>
  <c r="H8801" i="73" s="1"/>
  <c r="I8801" i="73"/>
  <c r="A8802" i="73"/>
  <c r="B8803" i="73"/>
  <c r="F8824" i="73" l="1"/>
  <c r="D8825" i="73"/>
  <c r="A8803" i="73"/>
  <c r="B8804" i="73"/>
  <c r="G8802" i="73"/>
  <c r="H8802" i="73" s="1"/>
  <c r="I8802" i="73"/>
  <c r="C8826" i="73"/>
  <c r="E8825" i="73"/>
  <c r="F8825" i="73" l="1"/>
  <c r="D8826" i="73"/>
  <c r="C8827" i="73"/>
  <c r="E8826" i="73"/>
  <c r="A8804" i="73"/>
  <c r="B8805" i="73"/>
  <c r="G8803" i="73"/>
  <c r="H8803" i="73" s="1"/>
  <c r="I8803" i="73"/>
  <c r="F8826" i="73" l="1"/>
  <c r="D8827" i="73"/>
  <c r="G8804" i="73"/>
  <c r="H8804" i="73" s="1"/>
  <c r="I8804" i="73"/>
  <c r="C8828" i="73"/>
  <c r="E8827" i="73"/>
  <c r="A8805" i="73"/>
  <c r="B8806" i="73"/>
  <c r="F8827" i="73" l="1"/>
  <c r="D8828" i="73"/>
  <c r="G8805" i="73"/>
  <c r="H8805" i="73" s="1"/>
  <c r="I8805" i="73"/>
  <c r="C8829" i="73"/>
  <c r="E8828" i="73"/>
  <c r="A8806" i="73"/>
  <c r="B8807" i="73"/>
  <c r="F8828" i="73" l="1"/>
  <c r="D8829" i="73"/>
  <c r="G8806" i="73"/>
  <c r="H8806" i="73" s="1"/>
  <c r="I8806" i="73"/>
  <c r="C8830" i="73"/>
  <c r="E8829" i="73"/>
  <c r="A8807" i="73"/>
  <c r="B8808" i="73"/>
  <c r="F8829" i="73" l="1"/>
  <c r="D8830" i="73"/>
  <c r="G8807" i="73"/>
  <c r="H8807" i="73" s="1"/>
  <c r="I8807" i="73"/>
  <c r="C8831" i="73"/>
  <c r="E8830" i="73"/>
  <c r="A8808" i="73"/>
  <c r="B8809" i="73"/>
  <c r="F8830" i="73" l="1"/>
  <c r="D8831" i="73"/>
  <c r="G8808" i="73"/>
  <c r="H8808" i="73" s="1"/>
  <c r="I8808" i="73"/>
  <c r="C8832" i="73"/>
  <c r="E8831" i="73"/>
  <c r="A8809" i="73"/>
  <c r="B8810" i="73"/>
  <c r="F8831" i="73" l="1"/>
  <c r="D8832" i="73"/>
  <c r="C8833" i="73"/>
  <c r="E8832" i="73"/>
  <c r="G8809" i="73"/>
  <c r="H8809" i="73" s="1"/>
  <c r="I8809" i="73"/>
  <c r="A8810" i="73"/>
  <c r="B8811" i="73"/>
  <c r="F8832" i="73" l="1"/>
  <c r="D8833" i="73"/>
  <c r="G8810" i="73"/>
  <c r="H8810" i="73" s="1"/>
  <c r="I8810" i="73"/>
  <c r="C8834" i="73"/>
  <c r="E8833" i="73"/>
  <c r="A8811" i="73"/>
  <c r="B8812" i="73"/>
  <c r="F8833" i="73" l="1"/>
  <c r="D8834" i="73"/>
  <c r="G8811" i="73"/>
  <c r="H8811" i="73" s="1"/>
  <c r="I8811" i="73"/>
  <c r="C8835" i="73"/>
  <c r="E8834" i="73"/>
  <c r="A8812" i="73"/>
  <c r="B8813" i="73"/>
  <c r="F8834" i="73" l="1"/>
  <c r="D8835" i="73"/>
  <c r="G8812" i="73"/>
  <c r="H8812" i="73" s="1"/>
  <c r="I8812" i="73"/>
  <c r="C8836" i="73"/>
  <c r="E8835" i="73"/>
  <c r="A8813" i="73"/>
  <c r="B8814" i="73"/>
  <c r="F8835" i="73" l="1"/>
  <c r="D8836" i="73"/>
  <c r="G8813" i="73"/>
  <c r="H8813" i="73" s="1"/>
  <c r="I8813" i="73"/>
  <c r="C8837" i="73"/>
  <c r="E8836" i="73"/>
  <c r="A8814" i="73"/>
  <c r="B8815" i="73"/>
  <c r="F8836" i="73" l="1"/>
  <c r="D8837" i="73"/>
  <c r="C8838" i="73"/>
  <c r="E8837" i="73"/>
  <c r="G8814" i="73"/>
  <c r="H8814" i="73" s="1"/>
  <c r="I8814" i="73"/>
  <c r="A8815" i="73"/>
  <c r="B8816" i="73"/>
  <c r="F8837" i="73" l="1"/>
  <c r="D8838" i="73"/>
  <c r="A8816" i="73"/>
  <c r="B8817" i="73"/>
  <c r="G8815" i="73"/>
  <c r="H8815" i="73" s="1"/>
  <c r="I8815" i="73"/>
  <c r="C8839" i="73"/>
  <c r="E8838" i="73"/>
  <c r="F8838" i="73" l="1"/>
  <c r="D8839" i="73"/>
  <c r="C8840" i="73"/>
  <c r="E8839" i="73"/>
  <c r="A8817" i="73"/>
  <c r="B8818" i="73"/>
  <c r="G8816" i="73"/>
  <c r="H8816" i="73" s="1"/>
  <c r="I8816" i="73"/>
  <c r="F8839" i="73" l="1"/>
  <c r="D8840" i="73"/>
  <c r="G8817" i="73"/>
  <c r="H8817" i="73" s="1"/>
  <c r="I8817" i="73"/>
  <c r="C8841" i="73"/>
  <c r="E8840" i="73"/>
  <c r="A8818" i="73"/>
  <c r="B8819" i="73"/>
  <c r="F8840" i="73" l="1"/>
  <c r="D8841" i="73"/>
  <c r="C8842" i="73"/>
  <c r="E8841" i="73"/>
  <c r="G8818" i="73"/>
  <c r="H8818" i="73" s="1"/>
  <c r="I8818" i="73"/>
  <c r="A8819" i="73"/>
  <c r="B8820" i="73"/>
  <c r="F8841" i="73" l="1"/>
  <c r="D8842" i="73"/>
  <c r="G8819" i="73"/>
  <c r="H8819" i="73" s="1"/>
  <c r="I8819" i="73"/>
  <c r="C8843" i="73"/>
  <c r="E8842" i="73"/>
  <c r="A8820" i="73"/>
  <c r="B8821" i="73"/>
  <c r="F8842" i="73" l="1"/>
  <c r="D8843" i="73"/>
  <c r="C8844" i="73"/>
  <c r="E8843" i="73"/>
  <c r="G8820" i="73"/>
  <c r="H8820" i="73" s="1"/>
  <c r="I8820" i="73"/>
  <c r="A8821" i="73"/>
  <c r="B8822" i="73"/>
  <c r="F8843" i="73" l="1"/>
  <c r="D8844" i="73"/>
  <c r="A8822" i="73"/>
  <c r="B8823" i="73"/>
  <c r="G8821" i="73"/>
  <c r="H8821" i="73" s="1"/>
  <c r="I8821" i="73"/>
  <c r="C8845" i="73"/>
  <c r="E8844" i="73"/>
  <c r="F8844" i="73" l="1"/>
  <c r="D8845" i="73"/>
  <c r="C8846" i="73"/>
  <c r="E8845" i="73"/>
  <c r="A8823" i="73"/>
  <c r="B8824" i="73"/>
  <c r="G8822" i="73"/>
  <c r="H8822" i="73" s="1"/>
  <c r="I8822" i="73"/>
  <c r="F8845" i="73" l="1"/>
  <c r="D8846" i="73"/>
  <c r="G8823" i="73"/>
  <c r="H8823" i="73" s="1"/>
  <c r="I8823" i="73"/>
  <c r="C8847" i="73"/>
  <c r="E8846" i="73"/>
  <c r="A8824" i="73"/>
  <c r="B8825" i="73"/>
  <c r="F8846" i="73" l="1"/>
  <c r="D8847" i="73"/>
  <c r="G8824" i="73"/>
  <c r="H8824" i="73" s="1"/>
  <c r="I8824" i="73"/>
  <c r="C8848" i="73"/>
  <c r="E8847" i="73"/>
  <c r="A8825" i="73"/>
  <c r="B8826" i="73"/>
  <c r="F8847" i="73" l="1"/>
  <c r="D8848" i="73"/>
  <c r="C8849" i="73"/>
  <c r="E8848" i="73"/>
  <c r="G8825" i="73"/>
  <c r="H8825" i="73" s="1"/>
  <c r="I8825" i="73"/>
  <c r="A8826" i="73"/>
  <c r="B8827" i="73"/>
  <c r="F8848" i="73" l="1"/>
  <c r="D8849" i="73"/>
  <c r="G8826" i="73"/>
  <c r="H8826" i="73" s="1"/>
  <c r="I8826" i="73"/>
  <c r="C8850" i="73"/>
  <c r="E8849" i="73"/>
  <c r="A8827" i="73"/>
  <c r="B8828" i="73"/>
  <c r="F8849" i="73" l="1"/>
  <c r="D8850" i="73"/>
  <c r="G8827" i="73"/>
  <c r="H8827" i="73" s="1"/>
  <c r="I8827" i="73"/>
  <c r="C8851" i="73"/>
  <c r="E8850" i="73"/>
  <c r="A8828" i="73"/>
  <c r="B8829" i="73"/>
  <c r="F8850" i="73" l="1"/>
  <c r="D8851" i="73"/>
  <c r="G8828" i="73"/>
  <c r="H8828" i="73" s="1"/>
  <c r="I8828" i="73"/>
  <c r="C8852" i="73"/>
  <c r="E8851" i="73"/>
  <c r="A8829" i="73"/>
  <c r="B8830" i="73"/>
  <c r="F8851" i="73" l="1"/>
  <c r="D8852" i="73"/>
  <c r="G8829" i="73"/>
  <c r="H8829" i="73" s="1"/>
  <c r="I8829" i="73"/>
  <c r="C8853" i="73"/>
  <c r="E8852" i="73"/>
  <c r="A8830" i="73"/>
  <c r="B8831" i="73"/>
  <c r="F8852" i="73" l="1"/>
  <c r="D8853" i="73"/>
  <c r="C8854" i="73"/>
  <c r="E8853" i="73"/>
  <c r="G8830" i="73"/>
  <c r="H8830" i="73" s="1"/>
  <c r="I8830" i="73"/>
  <c r="A8831" i="73"/>
  <c r="B8832" i="73"/>
  <c r="F8853" i="73" l="1"/>
  <c r="D8854" i="73"/>
  <c r="A8832" i="73"/>
  <c r="B8833" i="73"/>
  <c r="G8831" i="73"/>
  <c r="H8831" i="73" s="1"/>
  <c r="I8831" i="73"/>
  <c r="C8855" i="73"/>
  <c r="E8854" i="73"/>
  <c r="F8854" i="73" l="1"/>
  <c r="D8855" i="73"/>
  <c r="C8856" i="73"/>
  <c r="E8855" i="73"/>
  <c r="A8833" i="73"/>
  <c r="B8834" i="73"/>
  <c r="G8832" i="73"/>
  <c r="H8832" i="73" s="1"/>
  <c r="I8832" i="73"/>
  <c r="F8855" i="73" l="1"/>
  <c r="D8856" i="73"/>
  <c r="G8833" i="73"/>
  <c r="H8833" i="73" s="1"/>
  <c r="I8833" i="73"/>
  <c r="C8857" i="73"/>
  <c r="E8856" i="73"/>
  <c r="A8834" i="73"/>
  <c r="B8835" i="73"/>
  <c r="F8856" i="73" l="1"/>
  <c r="D8857" i="73"/>
  <c r="C8858" i="73"/>
  <c r="E8857" i="73"/>
  <c r="G8834" i="73"/>
  <c r="H8834" i="73" s="1"/>
  <c r="I8834" i="73"/>
  <c r="A8835" i="73"/>
  <c r="B8836" i="73"/>
  <c r="F8857" i="73" l="1"/>
  <c r="D8858" i="73"/>
  <c r="A8836" i="73"/>
  <c r="B8837" i="73"/>
  <c r="G8835" i="73"/>
  <c r="H8835" i="73" s="1"/>
  <c r="I8835" i="73"/>
  <c r="C8859" i="73"/>
  <c r="E8858" i="73"/>
  <c r="F8858" i="73" l="1"/>
  <c r="D8859" i="73"/>
  <c r="C8860" i="73"/>
  <c r="E8859" i="73"/>
  <c r="A8837" i="73"/>
  <c r="B8838" i="73"/>
  <c r="G8836" i="73"/>
  <c r="H8836" i="73" s="1"/>
  <c r="I8836" i="73"/>
  <c r="F8859" i="73" l="1"/>
  <c r="D8860" i="73"/>
  <c r="G8837" i="73"/>
  <c r="H8837" i="73" s="1"/>
  <c r="I8837" i="73"/>
  <c r="C8861" i="73"/>
  <c r="E8860" i="73"/>
  <c r="A8838" i="73"/>
  <c r="B8839" i="73"/>
  <c r="F8860" i="73" l="1"/>
  <c r="D8861" i="73"/>
  <c r="C8862" i="73"/>
  <c r="E8861" i="73"/>
  <c r="G8838" i="73"/>
  <c r="H8838" i="73" s="1"/>
  <c r="I8838" i="73"/>
  <c r="A8839" i="73"/>
  <c r="B8840" i="73"/>
  <c r="F8861" i="73" l="1"/>
  <c r="D8862" i="73"/>
  <c r="A8840" i="73"/>
  <c r="B8841" i="73"/>
  <c r="G8839" i="73"/>
  <c r="H8839" i="73" s="1"/>
  <c r="I8839" i="73"/>
  <c r="C8863" i="73"/>
  <c r="E8862" i="73"/>
  <c r="F8862" i="73" l="1"/>
  <c r="D8863" i="73"/>
  <c r="C8864" i="73"/>
  <c r="E8863" i="73"/>
  <c r="A8841" i="73"/>
  <c r="B8842" i="73"/>
  <c r="G8840" i="73"/>
  <c r="H8840" i="73" s="1"/>
  <c r="I8840" i="73"/>
  <c r="F8863" i="73" l="1"/>
  <c r="D8864" i="73"/>
  <c r="G8841" i="73"/>
  <c r="H8841" i="73" s="1"/>
  <c r="I8841" i="73"/>
  <c r="C8865" i="73"/>
  <c r="E8864" i="73"/>
  <c r="A8842" i="73"/>
  <c r="B8843" i="73"/>
  <c r="F8864" i="73" l="1"/>
  <c r="D8865" i="73"/>
  <c r="G8842" i="73"/>
  <c r="H8842" i="73" s="1"/>
  <c r="I8842" i="73"/>
  <c r="C8866" i="73"/>
  <c r="E8865" i="73"/>
  <c r="A8843" i="73"/>
  <c r="B8844" i="73"/>
  <c r="F8865" i="73" l="1"/>
  <c r="D8866" i="73"/>
  <c r="C8867" i="73"/>
  <c r="E8866" i="73"/>
  <c r="G8843" i="73"/>
  <c r="H8843" i="73" s="1"/>
  <c r="I8843" i="73"/>
  <c r="A8844" i="73"/>
  <c r="B8845" i="73"/>
  <c r="F8866" i="73" l="1"/>
  <c r="D8867" i="73"/>
  <c r="G8844" i="73"/>
  <c r="H8844" i="73" s="1"/>
  <c r="I8844" i="73"/>
  <c r="C8868" i="73"/>
  <c r="E8867" i="73"/>
  <c r="A8845" i="73"/>
  <c r="B8846" i="73"/>
  <c r="F8867" i="73" l="1"/>
  <c r="D8868" i="73"/>
  <c r="G8845" i="73"/>
  <c r="H8845" i="73" s="1"/>
  <c r="I8845" i="73"/>
  <c r="C8869" i="73"/>
  <c r="E8868" i="73"/>
  <c r="A8846" i="73"/>
  <c r="B8847" i="73"/>
  <c r="F8868" i="73" l="1"/>
  <c r="D8869" i="73"/>
  <c r="G8846" i="73"/>
  <c r="H8846" i="73" s="1"/>
  <c r="I8846" i="73"/>
  <c r="C8870" i="73"/>
  <c r="E8869" i="73"/>
  <c r="A8847" i="73"/>
  <c r="B8848" i="73"/>
  <c r="F8869" i="73" l="1"/>
  <c r="D8870" i="73"/>
  <c r="C8871" i="73"/>
  <c r="E8870" i="73"/>
  <c r="G8847" i="73"/>
  <c r="H8847" i="73" s="1"/>
  <c r="I8847" i="73"/>
  <c r="A8848" i="73"/>
  <c r="B8849" i="73"/>
  <c r="F8870" i="73" l="1"/>
  <c r="D8871" i="73"/>
  <c r="G8848" i="73"/>
  <c r="H8848" i="73" s="1"/>
  <c r="I8848" i="73"/>
  <c r="C8872" i="73"/>
  <c r="E8871" i="73"/>
  <c r="A8849" i="73"/>
  <c r="B8850" i="73"/>
  <c r="F8871" i="73" l="1"/>
  <c r="D8872" i="73"/>
  <c r="G8849" i="73"/>
  <c r="H8849" i="73" s="1"/>
  <c r="I8849" i="73"/>
  <c r="C8873" i="73"/>
  <c r="E8872" i="73"/>
  <c r="A8850" i="73"/>
  <c r="B8851" i="73"/>
  <c r="F8872" i="73" l="1"/>
  <c r="D8873" i="73"/>
  <c r="G8850" i="73"/>
  <c r="H8850" i="73" s="1"/>
  <c r="I8850" i="73"/>
  <c r="C8874" i="73"/>
  <c r="E8873" i="73"/>
  <c r="A8851" i="73"/>
  <c r="B8852" i="73"/>
  <c r="F8873" i="73" l="1"/>
  <c r="D8874" i="73"/>
  <c r="C8875" i="73"/>
  <c r="E8874" i="73"/>
  <c r="G8851" i="73"/>
  <c r="H8851" i="73" s="1"/>
  <c r="I8851" i="73"/>
  <c r="A8852" i="73"/>
  <c r="B8853" i="73"/>
  <c r="F8874" i="73" l="1"/>
  <c r="D8875" i="73"/>
  <c r="G8852" i="73"/>
  <c r="H8852" i="73" s="1"/>
  <c r="I8852" i="73"/>
  <c r="C8876" i="73"/>
  <c r="E8875" i="73"/>
  <c r="A8853" i="73"/>
  <c r="B8854" i="73"/>
  <c r="F8875" i="73" l="1"/>
  <c r="D8876" i="73"/>
  <c r="G8853" i="73"/>
  <c r="H8853" i="73" s="1"/>
  <c r="I8853" i="73"/>
  <c r="C8877" i="73"/>
  <c r="E8876" i="73"/>
  <c r="A8854" i="73"/>
  <c r="B8855" i="73"/>
  <c r="F8876" i="73" l="1"/>
  <c r="D8877" i="73"/>
  <c r="G8854" i="73"/>
  <c r="H8854" i="73" s="1"/>
  <c r="I8854" i="73"/>
  <c r="C8878" i="73"/>
  <c r="E8877" i="73"/>
  <c r="A8855" i="73"/>
  <c r="B8856" i="73"/>
  <c r="F8877" i="73" l="1"/>
  <c r="D8878" i="73"/>
  <c r="G8855" i="73"/>
  <c r="H8855" i="73" s="1"/>
  <c r="I8855" i="73"/>
  <c r="C8879" i="73"/>
  <c r="E8878" i="73"/>
  <c r="A8856" i="73"/>
  <c r="B8857" i="73"/>
  <c r="F8878" i="73" l="1"/>
  <c r="D8879" i="73"/>
  <c r="G8856" i="73"/>
  <c r="H8856" i="73" s="1"/>
  <c r="I8856" i="73"/>
  <c r="C8880" i="73"/>
  <c r="E8879" i="73"/>
  <c r="A8857" i="73"/>
  <c r="B8858" i="73"/>
  <c r="F8879" i="73" l="1"/>
  <c r="D8880" i="73"/>
  <c r="G8857" i="73"/>
  <c r="H8857" i="73" s="1"/>
  <c r="I8857" i="73"/>
  <c r="C8881" i="73"/>
  <c r="E8880" i="73"/>
  <c r="A8858" i="73"/>
  <c r="B8859" i="73"/>
  <c r="F8880" i="73" l="1"/>
  <c r="D8881" i="73"/>
  <c r="G8858" i="73"/>
  <c r="H8858" i="73" s="1"/>
  <c r="I8858" i="73"/>
  <c r="C8882" i="73"/>
  <c r="E8881" i="73"/>
  <c r="A8859" i="73"/>
  <c r="B8860" i="73"/>
  <c r="F8881" i="73" l="1"/>
  <c r="D8882" i="73"/>
  <c r="G8859" i="73"/>
  <c r="H8859" i="73" s="1"/>
  <c r="I8859" i="73"/>
  <c r="C8883" i="73"/>
  <c r="E8882" i="73"/>
  <c r="A8860" i="73"/>
  <c r="B8861" i="73"/>
  <c r="F8882" i="73" l="1"/>
  <c r="D8883" i="73"/>
  <c r="G8860" i="73"/>
  <c r="H8860" i="73" s="1"/>
  <c r="I8860" i="73"/>
  <c r="C8884" i="73"/>
  <c r="E8883" i="73"/>
  <c r="A8861" i="73"/>
  <c r="B8862" i="73"/>
  <c r="F8883" i="73" l="1"/>
  <c r="D8884" i="73"/>
  <c r="G8861" i="73"/>
  <c r="H8861" i="73" s="1"/>
  <c r="I8861" i="73"/>
  <c r="C8885" i="73"/>
  <c r="E8884" i="73"/>
  <c r="A8862" i="73"/>
  <c r="B8863" i="73"/>
  <c r="F8884" i="73" l="1"/>
  <c r="D8885" i="73"/>
  <c r="G8862" i="73"/>
  <c r="H8862" i="73" s="1"/>
  <c r="I8862" i="73"/>
  <c r="C8886" i="73"/>
  <c r="E8885" i="73"/>
  <c r="A8863" i="73"/>
  <c r="B8864" i="73"/>
  <c r="F8885" i="73" l="1"/>
  <c r="D8886" i="73"/>
  <c r="C8887" i="73"/>
  <c r="E8886" i="73"/>
  <c r="G8863" i="73"/>
  <c r="H8863" i="73" s="1"/>
  <c r="I8863" i="73"/>
  <c r="A8864" i="73"/>
  <c r="B8865" i="73"/>
  <c r="F8886" i="73" l="1"/>
  <c r="D8887" i="73"/>
  <c r="A8865" i="73"/>
  <c r="B8866" i="73"/>
  <c r="G8864" i="73"/>
  <c r="H8864" i="73" s="1"/>
  <c r="I8864" i="73"/>
  <c r="C8888" i="73"/>
  <c r="E8887" i="73"/>
  <c r="F8887" i="73" l="1"/>
  <c r="D8888" i="73"/>
  <c r="C8889" i="73"/>
  <c r="E8888" i="73"/>
  <c r="A8866" i="73"/>
  <c r="B8867" i="73"/>
  <c r="G8865" i="73"/>
  <c r="H8865" i="73" s="1"/>
  <c r="I8865" i="73"/>
  <c r="F8888" i="73" l="1"/>
  <c r="D8889" i="73"/>
  <c r="G8866" i="73"/>
  <c r="H8866" i="73" s="1"/>
  <c r="I8866" i="73"/>
  <c r="C8890" i="73"/>
  <c r="E8889" i="73"/>
  <c r="A8867" i="73"/>
  <c r="B8868" i="73"/>
  <c r="F8889" i="73" l="1"/>
  <c r="D8890" i="73"/>
  <c r="G8867" i="73"/>
  <c r="H8867" i="73" s="1"/>
  <c r="I8867" i="73"/>
  <c r="C8891" i="73"/>
  <c r="E8890" i="73"/>
  <c r="A8868" i="73"/>
  <c r="B8869" i="73"/>
  <c r="F8890" i="73" l="1"/>
  <c r="D8891" i="73"/>
  <c r="G8868" i="73"/>
  <c r="H8868" i="73" s="1"/>
  <c r="I8868" i="73"/>
  <c r="C8892" i="73"/>
  <c r="E8891" i="73"/>
  <c r="A8869" i="73"/>
  <c r="B8870" i="73"/>
  <c r="F8891" i="73" l="1"/>
  <c r="D8892" i="73"/>
  <c r="C8893" i="73"/>
  <c r="E8892" i="73"/>
  <c r="G8869" i="73"/>
  <c r="H8869" i="73" s="1"/>
  <c r="I8869" i="73"/>
  <c r="A8870" i="73"/>
  <c r="B8871" i="73"/>
  <c r="F8892" i="73" l="1"/>
  <c r="D8893" i="73"/>
  <c r="G8870" i="73"/>
  <c r="H8870" i="73" s="1"/>
  <c r="I8870" i="73"/>
  <c r="C8894" i="73"/>
  <c r="E8893" i="73"/>
  <c r="A8871" i="73"/>
  <c r="B8872" i="73"/>
  <c r="F8893" i="73" l="1"/>
  <c r="D8894" i="73"/>
  <c r="G8871" i="73"/>
  <c r="H8871" i="73" s="1"/>
  <c r="I8871" i="73"/>
  <c r="C8895" i="73"/>
  <c r="E8894" i="73"/>
  <c r="A8872" i="73"/>
  <c r="B8873" i="73"/>
  <c r="F8894" i="73" l="1"/>
  <c r="D8895" i="73"/>
  <c r="G8872" i="73"/>
  <c r="H8872" i="73" s="1"/>
  <c r="I8872" i="73"/>
  <c r="C8896" i="73"/>
  <c r="E8895" i="73"/>
  <c r="A8873" i="73"/>
  <c r="B8874" i="73"/>
  <c r="F8895" i="73" l="1"/>
  <c r="D8896" i="73"/>
  <c r="C8897" i="73"/>
  <c r="E8896" i="73"/>
  <c r="G8873" i="73"/>
  <c r="H8873" i="73" s="1"/>
  <c r="I8873" i="73"/>
  <c r="A8874" i="73"/>
  <c r="B8875" i="73"/>
  <c r="F8896" i="73" l="1"/>
  <c r="D8897" i="73"/>
  <c r="G8874" i="73"/>
  <c r="H8874" i="73" s="1"/>
  <c r="I8874" i="73"/>
  <c r="C8898" i="73"/>
  <c r="E8897" i="73"/>
  <c r="A8875" i="73"/>
  <c r="B8876" i="73"/>
  <c r="F8897" i="73" l="1"/>
  <c r="D8898" i="73"/>
  <c r="G8875" i="73"/>
  <c r="H8875" i="73" s="1"/>
  <c r="I8875" i="73"/>
  <c r="C8899" i="73"/>
  <c r="E8898" i="73"/>
  <c r="A8876" i="73"/>
  <c r="B8877" i="73"/>
  <c r="F8898" i="73" l="1"/>
  <c r="D8899" i="73"/>
  <c r="G8876" i="73"/>
  <c r="H8876" i="73" s="1"/>
  <c r="I8876" i="73"/>
  <c r="C8900" i="73"/>
  <c r="E8899" i="73"/>
  <c r="A8877" i="73"/>
  <c r="B8878" i="73"/>
  <c r="F8899" i="73" l="1"/>
  <c r="D8900" i="73"/>
  <c r="G8877" i="73"/>
  <c r="H8877" i="73" s="1"/>
  <c r="I8877" i="73"/>
  <c r="C8901" i="73"/>
  <c r="E8900" i="73"/>
  <c r="A8878" i="73"/>
  <c r="B8879" i="73"/>
  <c r="F8900" i="73" l="1"/>
  <c r="D8901" i="73"/>
  <c r="C8902" i="73"/>
  <c r="E8901" i="73"/>
  <c r="G8878" i="73"/>
  <c r="H8878" i="73" s="1"/>
  <c r="I8878" i="73"/>
  <c r="A8879" i="73"/>
  <c r="B8880" i="73"/>
  <c r="F8901" i="73" l="1"/>
  <c r="D8902" i="73"/>
  <c r="A8880" i="73"/>
  <c r="B8881" i="73"/>
  <c r="G8879" i="73"/>
  <c r="H8879" i="73" s="1"/>
  <c r="I8879" i="73"/>
  <c r="C8903" i="73"/>
  <c r="E8902" i="73"/>
  <c r="F8902" i="73" l="1"/>
  <c r="D8903" i="73"/>
  <c r="A8881" i="73"/>
  <c r="B8882" i="73"/>
  <c r="C8904" i="73"/>
  <c r="E8903" i="73"/>
  <c r="G8880" i="73"/>
  <c r="H8880" i="73" s="1"/>
  <c r="I8880" i="73"/>
  <c r="F8903" i="73" l="1"/>
  <c r="D8904" i="73"/>
  <c r="C8905" i="73"/>
  <c r="E8904" i="73"/>
  <c r="A8882" i="73"/>
  <c r="B8883" i="73"/>
  <c r="G8881" i="73"/>
  <c r="H8881" i="73" s="1"/>
  <c r="I8881" i="73"/>
  <c r="F8904" i="73" l="1"/>
  <c r="D8905" i="73"/>
  <c r="G8882" i="73"/>
  <c r="H8882" i="73" s="1"/>
  <c r="I8882" i="73"/>
  <c r="C8906" i="73"/>
  <c r="E8905" i="73"/>
  <c r="A8883" i="73"/>
  <c r="B8884" i="73"/>
  <c r="F8905" i="73" l="1"/>
  <c r="D8906" i="73"/>
  <c r="C8907" i="73"/>
  <c r="E8906" i="73"/>
  <c r="G8883" i="73"/>
  <c r="H8883" i="73" s="1"/>
  <c r="I8883" i="73"/>
  <c r="A8884" i="73"/>
  <c r="B8885" i="73"/>
  <c r="F8906" i="73" l="1"/>
  <c r="D8907" i="73"/>
  <c r="A8885" i="73"/>
  <c r="B8886" i="73"/>
  <c r="G8884" i="73"/>
  <c r="H8884" i="73" s="1"/>
  <c r="I8884" i="73"/>
  <c r="C8908" i="73"/>
  <c r="E8907" i="73"/>
  <c r="F8907" i="73" l="1"/>
  <c r="D8908" i="73"/>
  <c r="C8909" i="73"/>
  <c r="E8908" i="73"/>
  <c r="A8886" i="73"/>
  <c r="B8887" i="73"/>
  <c r="G8885" i="73"/>
  <c r="H8885" i="73" s="1"/>
  <c r="I8885" i="73"/>
  <c r="F8908" i="73" l="1"/>
  <c r="D8909" i="73"/>
  <c r="G8886" i="73"/>
  <c r="H8886" i="73" s="1"/>
  <c r="I8886" i="73"/>
  <c r="C8910" i="73"/>
  <c r="E8909" i="73"/>
  <c r="A8887" i="73"/>
  <c r="B8888" i="73"/>
  <c r="F8909" i="73" l="1"/>
  <c r="D8910" i="73"/>
  <c r="G8887" i="73"/>
  <c r="H8887" i="73" s="1"/>
  <c r="I8887" i="73"/>
  <c r="C8911" i="73"/>
  <c r="E8910" i="73"/>
  <c r="A8888" i="73"/>
  <c r="B8889" i="73"/>
  <c r="F8910" i="73" l="1"/>
  <c r="D8911" i="73"/>
  <c r="C8912" i="73"/>
  <c r="E8911" i="73"/>
  <c r="G8888" i="73"/>
  <c r="H8888" i="73" s="1"/>
  <c r="I8888" i="73"/>
  <c r="A8889" i="73"/>
  <c r="B8890" i="73"/>
  <c r="F8911" i="73" l="1"/>
  <c r="D8912" i="73"/>
  <c r="A8890" i="73"/>
  <c r="B8891" i="73"/>
  <c r="G8889" i="73"/>
  <c r="H8889" i="73" s="1"/>
  <c r="I8889" i="73"/>
  <c r="C8913" i="73"/>
  <c r="E8912" i="73"/>
  <c r="F8912" i="73" l="1"/>
  <c r="D8913" i="73"/>
  <c r="C8914" i="73"/>
  <c r="E8913" i="73"/>
  <c r="A8891" i="73"/>
  <c r="B8892" i="73"/>
  <c r="G8890" i="73"/>
  <c r="H8890" i="73" s="1"/>
  <c r="I8890" i="73"/>
  <c r="F8913" i="73" l="1"/>
  <c r="D8914" i="73"/>
  <c r="G8891" i="73"/>
  <c r="H8891" i="73" s="1"/>
  <c r="I8891" i="73"/>
  <c r="C8915" i="73"/>
  <c r="E8914" i="73"/>
  <c r="A8892" i="73"/>
  <c r="B8893" i="73"/>
  <c r="F8914" i="73" l="1"/>
  <c r="D8915" i="73"/>
  <c r="C8916" i="73"/>
  <c r="E8915" i="73"/>
  <c r="G8892" i="73"/>
  <c r="H8892" i="73" s="1"/>
  <c r="I8892" i="73"/>
  <c r="A8893" i="73"/>
  <c r="B8894" i="73"/>
  <c r="F8915" i="73" l="1"/>
  <c r="D8916" i="73"/>
  <c r="G8893" i="73"/>
  <c r="H8893" i="73" s="1"/>
  <c r="I8893" i="73"/>
  <c r="C8917" i="73"/>
  <c r="E8916" i="73"/>
  <c r="A8894" i="73"/>
  <c r="B8895" i="73"/>
  <c r="F8916" i="73" l="1"/>
  <c r="D8917" i="73"/>
  <c r="G8894" i="73"/>
  <c r="H8894" i="73" s="1"/>
  <c r="I8894" i="73"/>
  <c r="C8918" i="73"/>
  <c r="E8917" i="73"/>
  <c r="A8895" i="73"/>
  <c r="B8896" i="73"/>
  <c r="F8917" i="73" l="1"/>
  <c r="D8918" i="73"/>
  <c r="C8919" i="73"/>
  <c r="E8918" i="73"/>
  <c r="G8895" i="73"/>
  <c r="H8895" i="73" s="1"/>
  <c r="I8895" i="73"/>
  <c r="A8896" i="73"/>
  <c r="B8897" i="73"/>
  <c r="F8918" i="73" l="1"/>
  <c r="D8919" i="73"/>
  <c r="A8897" i="73"/>
  <c r="B8898" i="73"/>
  <c r="G8896" i="73"/>
  <c r="H8896" i="73" s="1"/>
  <c r="I8896" i="73"/>
  <c r="C8920" i="73"/>
  <c r="E8919" i="73"/>
  <c r="F8919" i="73" l="1"/>
  <c r="D8920" i="73"/>
  <c r="C8921" i="73"/>
  <c r="E8920" i="73"/>
  <c r="A8898" i="73"/>
  <c r="B8899" i="73"/>
  <c r="G8897" i="73"/>
  <c r="H8897" i="73" s="1"/>
  <c r="I8897" i="73"/>
  <c r="F8920" i="73" l="1"/>
  <c r="D8921" i="73"/>
  <c r="G8898" i="73"/>
  <c r="H8898" i="73" s="1"/>
  <c r="I8898" i="73"/>
  <c r="C8922" i="73"/>
  <c r="E8921" i="73"/>
  <c r="A8899" i="73"/>
  <c r="B8900" i="73"/>
  <c r="F8921" i="73" l="1"/>
  <c r="D8922" i="73"/>
  <c r="C8923" i="73"/>
  <c r="E8922" i="73"/>
  <c r="G8899" i="73"/>
  <c r="H8899" i="73" s="1"/>
  <c r="I8899" i="73"/>
  <c r="A8900" i="73"/>
  <c r="B8901" i="73"/>
  <c r="F8922" i="73" l="1"/>
  <c r="D8923" i="73"/>
  <c r="A8901" i="73"/>
  <c r="B8902" i="73"/>
  <c r="G8900" i="73"/>
  <c r="H8900" i="73" s="1"/>
  <c r="I8900" i="73"/>
  <c r="C8924" i="73"/>
  <c r="E8923" i="73"/>
  <c r="F8923" i="73" l="1"/>
  <c r="D8924" i="73"/>
  <c r="C8925" i="73"/>
  <c r="E8924" i="73"/>
  <c r="A8902" i="73"/>
  <c r="B8903" i="73"/>
  <c r="G8901" i="73"/>
  <c r="H8901" i="73" s="1"/>
  <c r="I8901" i="73"/>
  <c r="F8924" i="73" l="1"/>
  <c r="D8925" i="73"/>
  <c r="G8902" i="73"/>
  <c r="H8902" i="73" s="1"/>
  <c r="I8902" i="73"/>
  <c r="C8926" i="73"/>
  <c r="E8925" i="73"/>
  <c r="A8903" i="73"/>
  <c r="B8904" i="73"/>
  <c r="F8925" i="73" l="1"/>
  <c r="D8926" i="73"/>
  <c r="G8903" i="73"/>
  <c r="H8903" i="73" s="1"/>
  <c r="I8903" i="73"/>
  <c r="C8927" i="73"/>
  <c r="E8926" i="73"/>
  <c r="A8904" i="73"/>
  <c r="B8905" i="73"/>
  <c r="F8926" i="73" l="1"/>
  <c r="D8927" i="73"/>
  <c r="C8928" i="73"/>
  <c r="E8927" i="73"/>
  <c r="G8904" i="73"/>
  <c r="H8904" i="73" s="1"/>
  <c r="I8904" i="73"/>
  <c r="A8905" i="73"/>
  <c r="B8906" i="73"/>
  <c r="F8927" i="73" l="1"/>
  <c r="D8928" i="73"/>
  <c r="G8905" i="73"/>
  <c r="H8905" i="73" s="1"/>
  <c r="I8905" i="73"/>
  <c r="C8929" i="73"/>
  <c r="E8928" i="73"/>
  <c r="A8906" i="73"/>
  <c r="B8907" i="73"/>
  <c r="F8928" i="73" l="1"/>
  <c r="D8929" i="73"/>
  <c r="G8906" i="73"/>
  <c r="H8906" i="73" s="1"/>
  <c r="I8906" i="73"/>
  <c r="C8930" i="73"/>
  <c r="E8929" i="73"/>
  <c r="A8907" i="73"/>
  <c r="B8908" i="73"/>
  <c r="F8929" i="73" l="1"/>
  <c r="D8930" i="73"/>
  <c r="G8907" i="73"/>
  <c r="H8907" i="73" s="1"/>
  <c r="I8907" i="73"/>
  <c r="C8931" i="73"/>
  <c r="E8930" i="73"/>
  <c r="A8908" i="73"/>
  <c r="B8909" i="73"/>
  <c r="F8930" i="73" l="1"/>
  <c r="D8931" i="73"/>
  <c r="C8932" i="73"/>
  <c r="E8931" i="73"/>
  <c r="G8908" i="73"/>
  <c r="H8908" i="73" s="1"/>
  <c r="I8908" i="73"/>
  <c r="A8909" i="73"/>
  <c r="B8910" i="73"/>
  <c r="F8931" i="73" l="1"/>
  <c r="D8932" i="73"/>
  <c r="A8910" i="73"/>
  <c r="B8911" i="73"/>
  <c r="G8909" i="73"/>
  <c r="H8909" i="73" s="1"/>
  <c r="I8909" i="73"/>
  <c r="C8933" i="73"/>
  <c r="E8932" i="73"/>
  <c r="F8932" i="73" l="1"/>
  <c r="D8933" i="73"/>
  <c r="C8934" i="73"/>
  <c r="E8933" i="73"/>
  <c r="A8911" i="73"/>
  <c r="B8912" i="73"/>
  <c r="G8910" i="73"/>
  <c r="H8910" i="73" s="1"/>
  <c r="I8910" i="73"/>
  <c r="F8933" i="73" l="1"/>
  <c r="D8934" i="73"/>
  <c r="G8911" i="73"/>
  <c r="H8911" i="73" s="1"/>
  <c r="I8911" i="73"/>
  <c r="C8935" i="73"/>
  <c r="E8934" i="73"/>
  <c r="A8912" i="73"/>
  <c r="B8913" i="73"/>
  <c r="F8934" i="73" l="1"/>
  <c r="D8935" i="73"/>
  <c r="G8912" i="73"/>
  <c r="H8912" i="73" s="1"/>
  <c r="I8912" i="73"/>
  <c r="C8936" i="73"/>
  <c r="E8935" i="73"/>
  <c r="A8913" i="73"/>
  <c r="B8914" i="73"/>
  <c r="F8935" i="73" l="1"/>
  <c r="D8936" i="73"/>
  <c r="G8913" i="73"/>
  <c r="H8913" i="73" s="1"/>
  <c r="I8913" i="73"/>
  <c r="C8937" i="73"/>
  <c r="E8936" i="73"/>
  <c r="A8914" i="73"/>
  <c r="B8915" i="73"/>
  <c r="F8936" i="73" l="1"/>
  <c r="D8937" i="73"/>
  <c r="C8938" i="73"/>
  <c r="E8937" i="73"/>
  <c r="G8914" i="73"/>
  <c r="H8914" i="73" s="1"/>
  <c r="I8914" i="73"/>
  <c r="A8915" i="73"/>
  <c r="B8916" i="73"/>
  <c r="F8937" i="73" l="1"/>
  <c r="D8938" i="73"/>
  <c r="G8915" i="73"/>
  <c r="H8915" i="73" s="1"/>
  <c r="I8915" i="73"/>
  <c r="C8939" i="73"/>
  <c r="E8938" i="73"/>
  <c r="A8916" i="73"/>
  <c r="B8917" i="73"/>
  <c r="F8938" i="73" l="1"/>
  <c r="D8939" i="73"/>
  <c r="G8916" i="73"/>
  <c r="H8916" i="73" s="1"/>
  <c r="I8916" i="73"/>
  <c r="C8940" i="73"/>
  <c r="E8939" i="73"/>
  <c r="A8917" i="73"/>
  <c r="B8918" i="73"/>
  <c r="F8939" i="73" l="1"/>
  <c r="D8940" i="73"/>
  <c r="C8941" i="73"/>
  <c r="E8940" i="73"/>
  <c r="G8917" i="73"/>
  <c r="H8917" i="73" s="1"/>
  <c r="I8917" i="73"/>
  <c r="A8918" i="73"/>
  <c r="B8919" i="73"/>
  <c r="F8940" i="73" l="1"/>
  <c r="D8941" i="73"/>
  <c r="G8918" i="73"/>
  <c r="H8918" i="73" s="1"/>
  <c r="I8918" i="73"/>
  <c r="C8942" i="73"/>
  <c r="E8941" i="73"/>
  <c r="A8919" i="73"/>
  <c r="B8920" i="73"/>
  <c r="F8941" i="73" l="1"/>
  <c r="D8942" i="73"/>
  <c r="G8919" i="73"/>
  <c r="H8919" i="73" s="1"/>
  <c r="I8919" i="73"/>
  <c r="C8943" i="73"/>
  <c r="E8942" i="73"/>
  <c r="A8920" i="73"/>
  <c r="B8921" i="73"/>
  <c r="F8942" i="73" l="1"/>
  <c r="D8943" i="73"/>
  <c r="C8944" i="73"/>
  <c r="E8943" i="73"/>
  <c r="G8920" i="73"/>
  <c r="H8920" i="73" s="1"/>
  <c r="I8920" i="73"/>
  <c r="A8921" i="73"/>
  <c r="B8922" i="73"/>
  <c r="F8943" i="73" l="1"/>
  <c r="D8944" i="73"/>
  <c r="A8922" i="73"/>
  <c r="B8923" i="73"/>
  <c r="G8921" i="73"/>
  <c r="H8921" i="73" s="1"/>
  <c r="I8921" i="73"/>
  <c r="C8945" i="73"/>
  <c r="E8944" i="73"/>
  <c r="F8944" i="73" l="1"/>
  <c r="D8945" i="73"/>
  <c r="C8946" i="73"/>
  <c r="E8945" i="73"/>
  <c r="A8923" i="73"/>
  <c r="B8924" i="73"/>
  <c r="G8922" i="73"/>
  <c r="H8922" i="73" s="1"/>
  <c r="I8922" i="73"/>
  <c r="F8945" i="73" l="1"/>
  <c r="D8946" i="73"/>
  <c r="G8923" i="73"/>
  <c r="H8923" i="73" s="1"/>
  <c r="I8923" i="73"/>
  <c r="C8947" i="73"/>
  <c r="E8946" i="73"/>
  <c r="A8924" i="73"/>
  <c r="B8925" i="73"/>
  <c r="F8946" i="73" l="1"/>
  <c r="D8947" i="73"/>
  <c r="G8924" i="73"/>
  <c r="H8924" i="73" s="1"/>
  <c r="I8924" i="73"/>
  <c r="C8948" i="73"/>
  <c r="E8947" i="73"/>
  <c r="A8925" i="73"/>
  <c r="B8926" i="73"/>
  <c r="F8947" i="73" l="1"/>
  <c r="D8948" i="73"/>
  <c r="C8949" i="73"/>
  <c r="E8948" i="73"/>
  <c r="G8925" i="73"/>
  <c r="H8925" i="73" s="1"/>
  <c r="I8925" i="73"/>
  <c r="A8926" i="73"/>
  <c r="B8927" i="73"/>
  <c r="F8948" i="73" l="1"/>
  <c r="D8949" i="73"/>
  <c r="G8926" i="73"/>
  <c r="H8926" i="73" s="1"/>
  <c r="I8926" i="73"/>
  <c r="C8950" i="73"/>
  <c r="E8949" i="73"/>
  <c r="A8927" i="73"/>
  <c r="B8928" i="73"/>
  <c r="F8949" i="73" l="1"/>
  <c r="D8950" i="73"/>
  <c r="G8927" i="73"/>
  <c r="H8927" i="73" s="1"/>
  <c r="I8927" i="73"/>
  <c r="C8951" i="73"/>
  <c r="E8950" i="73"/>
  <c r="A8928" i="73"/>
  <c r="B8929" i="73"/>
  <c r="F8950" i="73" l="1"/>
  <c r="D8951" i="73"/>
  <c r="G8928" i="73"/>
  <c r="H8928" i="73" s="1"/>
  <c r="I8928" i="73"/>
  <c r="C8952" i="73"/>
  <c r="E8951" i="73"/>
  <c r="A8929" i="73"/>
  <c r="B8930" i="73"/>
  <c r="F8951" i="73" l="1"/>
  <c r="D8952" i="73"/>
  <c r="C8953" i="73"/>
  <c r="E8952" i="73"/>
  <c r="G8929" i="73"/>
  <c r="H8929" i="73" s="1"/>
  <c r="I8929" i="73"/>
  <c r="A8930" i="73"/>
  <c r="B8931" i="73"/>
  <c r="F8952" i="73" l="1"/>
  <c r="D8953" i="73"/>
  <c r="A8931" i="73"/>
  <c r="B8932" i="73"/>
  <c r="G8930" i="73"/>
  <c r="H8930" i="73" s="1"/>
  <c r="I8930" i="73"/>
  <c r="C8954" i="73"/>
  <c r="E8953" i="73"/>
  <c r="F8953" i="73" l="1"/>
  <c r="D8954" i="73"/>
  <c r="C8955" i="73"/>
  <c r="E8954" i="73"/>
  <c r="A8932" i="73"/>
  <c r="B8933" i="73"/>
  <c r="G8931" i="73"/>
  <c r="H8931" i="73" s="1"/>
  <c r="I8931" i="73"/>
  <c r="F8954" i="73" l="1"/>
  <c r="D8955" i="73"/>
  <c r="G8932" i="73"/>
  <c r="H8932" i="73" s="1"/>
  <c r="I8932" i="73"/>
  <c r="C8956" i="73"/>
  <c r="E8955" i="73"/>
  <c r="A8933" i="73"/>
  <c r="B8934" i="73"/>
  <c r="F8955" i="73" l="1"/>
  <c r="D8956" i="73"/>
  <c r="G8933" i="73"/>
  <c r="H8933" i="73" s="1"/>
  <c r="I8933" i="73"/>
  <c r="C8957" i="73"/>
  <c r="E8956" i="73"/>
  <c r="A8934" i="73"/>
  <c r="B8935" i="73"/>
  <c r="F8956" i="73" l="1"/>
  <c r="D8957" i="73"/>
  <c r="C8958" i="73"/>
  <c r="E8957" i="73"/>
  <c r="G8934" i="73"/>
  <c r="H8934" i="73" s="1"/>
  <c r="I8934" i="73"/>
  <c r="A8935" i="73"/>
  <c r="B8936" i="73"/>
  <c r="F8957" i="73" l="1"/>
  <c r="D8958" i="73"/>
  <c r="G8935" i="73"/>
  <c r="H8935" i="73" s="1"/>
  <c r="I8935" i="73"/>
  <c r="C8959" i="73"/>
  <c r="E8958" i="73"/>
  <c r="A8936" i="73"/>
  <c r="B8937" i="73"/>
  <c r="F8958" i="73" l="1"/>
  <c r="D8959" i="73"/>
  <c r="G8936" i="73"/>
  <c r="H8936" i="73" s="1"/>
  <c r="I8936" i="73"/>
  <c r="C8960" i="73"/>
  <c r="E8959" i="73"/>
  <c r="A8937" i="73"/>
  <c r="B8938" i="73"/>
  <c r="F8959" i="73" l="1"/>
  <c r="D8960" i="73"/>
  <c r="C8961" i="73"/>
  <c r="E8960" i="73"/>
  <c r="G8937" i="73"/>
  <c r="H8937" i="73" s="1"/>
  <c r="I8937" i="73"/>
  <c r="A8938" i="73"/>
  <c r="B8939" i="73"/>
  <c r="F8960" i="73" l="1"/>
  <c r="D8961" i="73"/>
  <c r="A8939" i="73"/>
  <c r="B8940" i="73"/>
  <c r="G8938" i="73"/>
  <c r="H8938" i="73" s="1"/>
  <c r="I8938" i="73"/>
  <c r="C8962" i="73"/>
  <c r="E8961" i="73"/>
  <c r="F8961" i="73" l="1"/>
  <c r="D8962" i="73"/>
  <c r="C8963" i="73"/>
  <c r="E8962" i="73"/>
  <c r="A8940" i="73"/>
  <c r="B8941" i="73"/>
  <c r="G8939" i="73"/>
  <c r="H8939" i="73" s="1"/>
  <c r="I8939" i="73"/>
  <c r="F8962" i="73" l="1"/>
  <c r="D8963" i="73"/>
  <c r="G8940" i="73"/>
  <c r="H8940" i="73" s="1"/>
  <c r="I8940" i="73"/>
  <c r="C8964" i="73"/>
  <c r="E8963" i="73"/>
  <c r="A8941" i="73"/>
  <c r="B8942" i="73"/>
  <c r="F8963" i="73" l="1"/>
  <c r="D8964" i="73"/>
  <c r="G8941" i="73"/>
  <c r="H8941" i="73" s="1"/>
  <c r="I8941" i="73"/>
  <c r="C8965" i="73"/>
  <c r="E8964" i="73"/>
  <c r="A8942" i="73"/>
  <c r="B8943" i="73"/>
  <c r="F8964" i="73" l="1"/>
  <c r="D8965" i="73"/>
  <c r="C8966" i="73"/>
  <c r="E8965" i="73"/>
  <c r="G8942" i="73"/>
  <c r="H8942" i="73" s="1"/>
  <c r="I8942" i="73"/>
  <c r="A8943" i="73"/>
  <c r="B8944" i="73"/>
  <c r="F8965" i="73" l="1"/>
  <c r="D8966" i="73"/>
  <c r="G8943" i="73"/>
  <c r="H8943" i="73" s="1"/>
  <c r="I8943" i="73"/>
  <c r="C8967" i="73"/>
  <c r="E8966" i="73"/>
  <c r="A8944" i="73"/>
  <c r="B8945" i="73"/>
  <c r="F8966" i="73" l="1"/>
  <c r="D8967" i="73"/>
  <c r="C8968" i="73"/>
  <c r="E8967" i="73"/>
  <c r="G8944" i="73"/>
  <c r="H8944" i="73" s="1"/>
  <c r="I8944" i="73"/>
  <c r="A8945" i="73"/>
  <c r="B8946" i="73"/>
  <c r="F8967" i="73" l="1"/>
  <c r="D8968" i="73"/>
  <c r="A8946" i="73"/>
  <c r="B8947" i="73"/>
  <c r="G8945" i="73"/>
  <c r="H8945" i="73" s="1"/>
  <c r="I8945" i="73"/>
  <c r="C8969" i="73"/>
  <c r="E8968" i="73"/>
  <c r="F8968" i="73" l="1"/>
  <c r="D8969" i="73"/>
  <c r="C8970" i="73"/>
  <c r="E8969" i="73"/>
  <c r="A8947" i="73"/>
  <c r="B8948" i="73"/>
  <c r="G8946" i="73"/>
  <c r="H8946" i="73" s="1"/>
  <c r="I8946" i="73"/>
  <c r="F8969" i="73" l="1"/>
  <c r="D8970" i="73"/>
  <c r="G8947" i="73"/>
  <c r="H8947" i="73" s="1"/>
  <c r="I8947" i="73"/>
  <c r="C8971" i="73"/>
  <c r="E8970" i="73"/>
  <c r="A8948" i="73"/>
  <c r="B8949" i="73"/>
  <c r="F8970" i="73" l="1"/>
  <c r="D8971" i="73"/>
  <c r="G8948" i="73"/>
  <c r="H8948" i="73" s="1"/>
  <c r="I8948" i="73"/>
  <c r="C8972" i="73"/>
  <c r="E8971" i="73"/>
  <c r="A8949" i="73"/>
  <c r="B8950" i="73"/>
  <c r="F8971" i="73" l="1"/>
  <c r="D8972" i="73"/>
  <c r="G8949" i="73"/>
  <c r="H8949" i="73" s="1"/>
  <c r="I8949" i="73"/>
  <c r="C8973" i="73"/>
  <c r="E8972" i="73"/>
  <c r="A8950" i="73"/>
  <c r="B8951" i="73"/>
  <c r="F8972" i="73" l="1"/>
  <c r="D8973" i="73"/>
  <c r="G8950" i="73"/>
  <c r="H8950" i="73" s="1"/>
  <c r="I8950" i="73"/>
  <c r="C8974" i="73"/>
  <c r="E8973" i="73"/>
  <c r="A8951" i="73"/>
  <c r="B8952" i="73"/>
  <c r="F8973" i="73" l="1"/>
  <c r="D8974" i="73"/>
  <c r="C8975" i="73"/>
  <c r="E8974" i="73"/>
  <c r="G8951" i="73"/>
  <c r="H8951" i="73" s="1"/>
  <c r="I8951" i="73"/>
  <c r="A8952" i="73"/>
  <c r="B8953" i="73"/>
  <c r="F8974" i="73" l="1"/>
  <c r="D8975" i="73"/>
  <c r="G8952" i="73"/>
  <c r="H8952" i="73" s="1"/>
  <c r="I8952" i="73"/>
  <c r="C8976" i="73"/>
  <c r="E8975" i="73"/>
  <c r="A8953" i="73"/>
  <c r="B8954" i="73"/>
  <c r="F8975" i="73" l="1"/>
  <c r="D8976" i="73"/>
  <c r="G8953" i="73"/>
  <c r="H8953" i="73" s="1"/>
  <c r="I8953" i="73"/>
  <c r="C8977" i="73"/>
  <c r="E8976" i="73"/>
  <c r="A8954" i="73"/>
  <c r="B8955" i="73"/>
  <c r="F8976" i="73" l="1"/>
  <c r="D8977" i="73"/>
  <c r="G8954" i="73"/>
  <c r="H8954" i="73" s="1"/>
  <c r="I8954" i="73"/>
  <c r="C8978" i="73"/>
  <c r="E8977" i="73"/>
  <c r="A8955" i="73"/>
  <c r="B8956" i="73"/>
  <c r="F8977" i="73" l="1"/>
  <c r="D8978" i="73"/>
  <c r="G8955" i="73"/>
  <c r="H8955" i="73" s="1"/>
  <c r="I8955" i="73"/>
  <c r="C8979" i="73"/>
  <c r="E8978" i="73"/>
  <c r="A8956" i="73"/>
  <c r="B8957" i="73"/>
  <c r="F8978" i="73" l="1"/>
  <c r="D8979" i="73"/>
  <c r="G8956" i="73"/>
  <c r="H8956" i="73" s="1"/>
  <c r="I8956" i="73"/>
  <c r="C8980" i="73"/>
  <c r="E8979" i="73"/>
  <c r="A8957" i="73"/>
  <c r="B8958" i="73"/>
  <c r="F8979" i="73" l="1"/>
  <c r="D8980" i="73"/>
  <c r="G8957" i="73"/>
  <c r="H8957" i="73" s="1"/>
  <c r="I8957" i="73"/>
  <c r="C8981" i="73"/>
  <c r="E8980" i="73"/>
  <c r="A8958" i="73"/>
  <c r="B8959" i="73"/>
  <c r="F8980" i="73" l="1"/>
  <c r="D8981" i="73"/>
  <c r="G8958" i="73"/>
  <c r="H8958" i="73" s="1"/>
  <c r="I8958" i="73"/>
  <c r="C8982" i="73"/>
  <c r="E8981" i="73"/>
  <c r="A8959" i="73"/>
  <c r="B8960" i="73"/>
  <c r="F8981" i="73" l="1"/>
  <c r="D8982" i="73"/>
  <c r="G8959" i="73"/>
  <c r="H8959" i="73" s="1"/>
  <c r="I8959" i="73"/>
  <c r="C8983" i="73"/>
  <c r="E8982" i="73"/>
  <c r="A8960" i="73"/>
  <c r="B8961" i="73"/>
  <c r="F8982" i="73" l="1"/>
  <c r="D8983" i="73"/>
  <c r="G8960" i="73"/>
  <c r="H8960" i="73" s="1"/>
  <c r="I8960" i="73"/>
  <c r="C8984" i="73"/>
  <c r="E8983" i="73"/>
  <c r="A8961" i="73"/>
  <c r="B8962" i="73"/>
  <c r="F8983" i="73" l="1"/>
  <c r="D8984" i="73"/>
  <c r="C8985" i="73"/>
  <c r="E8984" i="73"/>
  <c r="G8961" i="73"/>
  <c r="H8961" i="73" s="1"/>
  <c r="I8961" i="73"/>
  <c r="A8962" i="73"/>
  <c r="B8963" i="73"/>
  <c r="F8984" i="73" l="1"/>
  <c r="D8985" i="73"/>
  <c r="A8963" i="73"/>
  <c r="B8964" i="73"/>
  <c r="G8962" i="73"/>
  <c r="H8962" i="73" s="1"/>
  <c r="I8962" i="73"/>
  <c r="C8986" i="73"/>
  <c r="E8985" i="73"/>
  <c r="F8985" i="73" l="1"/>
  <c r="D8986" i="73"/>
  <c r="C8987" i="73"/>
  <c r="E8986" i="73"/>
  <c r="A8964" i="73"/>
  <c r="B8965" i="73"/>
  <c r="G8963" i="73"/>
  <c r="H8963" i="73" s="1"/>
  <c r="I8963" i="73"/>
  <c r="F8986" i="73" l="1"/>
  <c r="D8987" i="73"/>
  <c r="G8964" i="73"/>
  <c r="H8964" i="73" s="1"/>
  <c r="I8964" i="73"/>
  <c r="C8988" i="73"/>
  <c r="E8987" i="73"/>
  <c r="A8965" i="73"/>
  <c r="B8966" i="73"/>
  <c r="F8987" i="73" l="1"/>
  <c r="D8988" i="73"/>
  <c r="C8989" i="73"/>
  <c r="E8988" i="73"/>
  <c r="G8965" i="73"/>
  <c r="H8965" i="73" s="1"/>
  <c r="I8965" i="73"/>
  <c r="A8966" i="73"/>
  <c r="B8967" i="73"/>
  <c r="F8988" i="73" l="1"/>
  <c r="D8989" i="73"/>
  <c r="A8967" i="73"/>
  <c r="B8968" i="73"/>
  <c r="G8966" i="73"/>
  <c r="H8966" i="73" s="1"/>
  <c r="I8966" i="73"/>
  <c r="C8990" i="73"/>
  <c r="E8989" i="73"/>
  <c r="F8989" i="73" l="1"/>
  <c r="D8990" i="73"/>
  <c r="C8991" i="73"/>
  <c r="E8990" i="73"/>
  <c r="A8968" i="73"/>
  <c r="B8969" i="73"/>
  <c r="G8967" i="73"/>
  <c r="H8967" i="73" s="1"/>
  <c r="I8967" i="73"/>
  <c r="F8990" i="73" l="1"/>
  <c r="D8991" i="73"/>
  <c r="G8968" i="73"/>
  <c r="H8968" i="73" s="1"/>
  <c r="I8968" i="73"/>
  <c r="C8992" i="73"/>
  <c r="E8991" i="73"/>
  <c r="A8969" i="73"/>
  <c r="B8970" i="73"/>
  <c r="F8991" i="73" l="1"/>
  <c r="D8992" i="73"/>
  <c r="G8969" i="73"/>
  <c r="H8969" i="73" s="1"/>
  <c r="I8969" i="73"/>
  <c r="C8993" i="73"/>
  <c r="E8992" i="73"/>
  <c r="A8970" i="73"/>
  <c r="B8971" i="73"/>
  <c r="F8992" i="73" l="1"/>
  <c r="D8993" i="73"/>
  <c r="C8994" i="73"/>
  <c r="E8993" i="73"/>
  <c r="G8970" i="73"/>
  <c r="H8970" i="73" s="1"/>
  <c r="I8970" i="73"/>
  <c r="A8971" i="73"/>
  <c r="B8972" i="73"/>
  <c r="F8993" i="73" l="1"/>
  <c r="D8994" i="73"/>
  <c r="G8971" i="73"/>
  <c r="H8971" i="73" s="1"/>
  <c r="I8971" i="73"/>
  <c r="C8995" i="73"/>
  <c r="E8994" i="73"/>
  <c r="A8972" i="73"/>
  <c r="B8973" i="73"/>
  <c r="F8994" i="73" l="1"/>
  <c r="D8995" i="73"/>
  <c r="G8972" i="73"/>
  <c r="H8972" i="73" s="1"/>
  <c r="I8972" i="73"/>
  <c r="C8996" i="73"/>
  <c r="E8995" i="73"/>
  <c r="A8973" i="73"/>
  <c r="B8974" i="73"/>
  <c r="F8995" i="73" l="1"/>
  <c r="D8996" i="73"/>
  <c r="C8997" i="73"/>
  <c r="E8996" i="73"/>
  <c r="G8973" i="73"/>
  <c r="H8973" i="73" s="1"/>
  <c r="I8973" i="73"/>
  <c r="A8974" i="73"/>
  <c r="B8975" i="73"/>
  <c r="F8996" i="73" l="1"/>
  <c r="D8997" i="73"/>
  <c r="A8975" i="73"/>
  <c r="B8976" i="73"/>
  <c r="G8974" i="73"/>
  <c r="H8974" i="73" s="1"/>
  <c r="I8974" i="73"/>
  <c r="C8998" i="73"/>
  <c r="E8997" i="73"/>
  <c r="F8997" i="73" l="1"/>
  <c r="D8998" i="73"/>
  <c r="C8999" i="73"/>
  <c r="E8998" i="73"/>
  <c r="A8976" i="73"/>
  <c r="B8977" i="73"/>
  <c r="G8975" i="73"/>
  <c r="H8975" i="73" s="1"/>
  <c r="I8975" i="73"/>
  <c r="F8998" i="73" l="1"/>
  <c r="D8999" i="73"/>
  <c r="G8976" i="73"/>
  <c r="H8976" i="73" s="1"/>
  <c r="I8976" i="73"/>
  <c r="C9000" i="73"/>
  <c r="E8999" i="73"/>
  <c r="A8977" i="73"/>
  <c r="B8978" i="73"/>
  <c r="F8999" i="73" l="1"/>
  <c r="D9000" i="73"/>
  <c r="G8977" i="73"/>
  <c r="H8977" i="73" s="1"/>
  <c r="I8977" i="73"/>
  <c r="C9001" i="73"/>
  <c r="E9000" i="73"/>
  <c r="A8978" i="73"/>
  <c r="B8979" i="73"/>
  <c r="F9000" i="73" l="1"/>
  <c r="D9001" i="73"/>
  <c r="C9002" i="73"/>
  <c r="E9001" i="73"/>
  <c r="G8978" i="73"/>
  <c r="H8978" i="73" s="1"/>
  <c r="I8978" i="73"/>
  <c r="A8979" i="73"/>
  <c r="B8980" i="73"/>
  <c r="F9001" i="73" l="1"/>
  <c r="D9002" i="73"/>
  <c r="G8979" i="73"/>
  <c r="H8979" i="73" s="1"/>
  <c r="I8979" i="73"/>
  <c r="C9003" i="73"/>
  <c r="E9002" i="73"/>
  <c r="A8980" i="73"/>
  <c r="B8981" i="73"/>
  <c r="F9002" i="73" l="1"/>
  <c r="D9003" i="73"/>
  <c r="G8980" i="73"/>
  <c r="H8980" i="73" s="1"/>
  <c r="I8980" i="73"/>
  <c r="C9004" i="73"/>
  <c r="E9003" i="73"/>
  <c r="A8981" i="73"/>
  <c r="B8982" i="73"/>
  <c r="F9003" i="73" l="1"/>
  <c r="D9004" i="73"/>
  <c r="G8981" i="73"/>
  <c r="H8981" i="73" s="1"/>
  <c r="I8981" i="73"/>
  <c r="C9005" i="73"/>
  <c r="E9004" i="73"/>
  <c r="A8982" i="73"/>
  <c r="B8983" i="73"/>
  <c r="F9004" i="73" l="1"/>
  <c r="D9005" i="73"/>
  <c r="C9006" i="73"/>
  <c r="E9005" i="73"/>
  <c r="G8982" i="73"/>
  <c r="H8982" i="73" s="1"/>
  <c r="I8982" i="73"/>
  <c r="A8983" i="73"/>
  <c r="B8984" i="73"/>
  <c r="F9005" i="73" l="1"/>
  <c r="D9006" i="73"/>
  <c r="G8983" i="73"/>
  <c r="H8983" i="73" s="1"/>
  <c r="I8983" i="73"/>
  <c r="C9007" i="73"/>
  <c r="E9006" i="73"/>
  <c r="A8984" i="73"/>
  <c r="B8985" i="73"/>
  <c r="F9006" i="73" l="1"/>
  <c r="D9007" i="73"/>
  <c r="G8984" i="73"/>
  <c r="H8984" i="73" s="1"/>
  <c r="I8984" i="73"/>
  <c r="C9008" i="73"/>
  <c r="E9007" i="73"/>
  <c r="A8985" i="73"/>
  <c r="B8986" i="73"/>
  <c r="F9007" i="73" l="1"/>
  <c r="D9008" i="73"/>
  <c r="C9009" i="73"/>
  <c r="E9008" i="73"/>
  <c r="G8985" i="73"/>
  <c r="H8985" i="73" s="1"/>
  <c r="I8985" i="73"/>
  <c r="A8986" i="73"/>
  <c r="B8987" i="73"/>
  <c r="F9008" i="73" l="1"/>
  <c r="D9009" i="73"/>
  <c r="G8986" i="73"/>
  <c r="H8986" i="73" s="1"/>
  <c r="I8986" i="73"/>
  <c r="C9010" i="73"/>
  <c r="E9009" i="73"/>
  <c r="A8987" i="73"/>
  <c r="B8988" i="73"/>
  <c r="F9009" i="73" l="1"/>
  <c r="D9010" i="73"/>
  <c r="G8987" i="73"/>
  <c r="H8987" i="73" s="1"/>
  <c r="I8987" i="73"/>
  <c r="C9011" i="73"/>
  <c r="E9010" i="73"/>
  <c r="A8988" i="73"/>
  <c r="B8989" i="73"/>
  <c r="F9010" i="73" l="1"/>
  <c r="D9011" i="73"/>
  <c r="G8988" i="73"/>
  <c r="H8988" i="73" s="1"/>
  <c r="I8988" i="73"/>
  <c r="C9012" i="73"/>
  <c r="E9011" i="73"/>
  <c r="A8989" i="73"/>
  <c r="B8990" i="73"/>
  <c r="F9011" i="73" l="1"/>
  <c r="D9012" i="73"/>
  <c r="G8989" i="73"/>
  <c r="H8989" i="73" s="1"/>
  <c r="I8989" i="73"/>
  <c r="C9013" i="73"/>
  <c r="E9012" i="73"/>
  <c r="A8990" i="73"/>
  <c r="B8991" i="73"/>
  <c r="F9012" i="73" l="1"/>
  <c r="D9013" i="73"/>
  <c r="C9014" i="73"/>
  <c r="E9013" i="73"/>
  <c r="G8990" i="73"/>
  <c r="H8990" i="73" s="1"/>
  <c r="I8990" i="73"/>
  <c r="A8991" i="73"/>
  <c r="B8992" i="73"/>
  <c r="F9013" i="73" l="1"/>
  <c r="D9014" i="73"/>
  <c r="A8992" i="73"/>
  <c r="B8993" i="73"/>
  <c r="G8991" i="73"/>
  <c r="H8991" i="73" s="1"/>
  <c r="I8991" i="73"/>
  <c r="C9015" i="73"/>
  <c r="E9014" i="73"/>
  <c r="F9014" i="73" l="1"/>
  <c r="D9015" i="73"/>
  <c r="C9016" i="73"/>
  <c r="E9015" i="73"/>
  <c r="A8993" i="73"/>
  <c r="B8994" i="73"/>
  <c r="G8992" i="73"/>
  <c r="H8992" i="73" s="1"/>
  <c r="I8992" i="73"/>
  <c r="F9015" i="73" l="1"/>
  <c r="D9016" i="73"/>
  <c r="G8993" i="73"/>
  <c r="H8993" i="73" s="1"/>
  <c r="I8993" i="73"/>
  <c r="C9017" i="73"/>
  <c r="E9016" i="73"/>
  <c r="A8994" i="73"/>
  <c r="B8995" i="73"/>
  <c r="F9016" i="73" l="1"/>
  <c r="D9017" i="73"/>
  <c r="G8994" i="73"/>
  <c r="H8994" i="73" s="1"/>
  <c r="I8994" i="73"/>
  <c r="C9018" i="73"/>
  <c r="E9017" i="73"/>
  <c r="A8995" i="73"/>
  <c r="B8996" i="73"/>
  <c r="F9017" i="73" l="1"/>
  <c r="D9018" i="73"/>
  <c r="C9019" i="73"/>
  <c r="E9018" i="73"/>
  <c r="G8995" i="73"/>
  <c r="H8995" i="73" s="1"/>
  <c r="I8995" i="73"/>
  <c r="A8996" i="73"/>
  <c r="B8997" i="73"/>
  <c r="F9018" i="73" l="1"/>
  <c r="D9019" i="73"/>
  <c r="G8996" i="73"/>
  <c r="H8996" i="73" s="1"/>
  <c r="I8996" i="73"/>
  <c r="C9020" i="73"/>
  <c r="E9019" i="73"/>
  <c r="A8997" i="73"/>
  <c r="B8998" i="73"/>
  <c r="F9019" i="73" l="1"/>
  <c r="D9020" i="73"/>
  <c r="G8997" i="73"/>
  <c r="H8997" i="73" s="1"/>
  <c r="I8997" i="73"/>
  <c r="C9021" i="73"/>
  <c r="E9020" i="73"/>
  <c r="A8998" i="73"/>
  <c r="B8999" i="73"/>
  <c r="F9020" i="73" l="1"/>
  <c r="D9021" i="73"/>
  <c r="G8998" i="73"/>
  <c r="H8998" i="73" s="1"/>
  <c r="I8998" i="73"/>
  <c r="C9022" i="73"/>
  <c r="E9021" i="73"/>
  <c r="A8999" i="73"/>
  <c r="B9000" i="73"/>
  <c r="F9021" i="73" l="1"/>
  <c r="D9022" i="73"/>
  <c r="C9023" i="73"/>
  <c r="E9022" i="73"/>
  <c r="G8999" i="73"/>
  <c r="H8999" i="73" s="1"/>
  <c r="I8999" i="73"/>
  <c r="A9000" i="73"/>
  <c r="B9001" i="73"/>
  <c r="F9022" i="73" l="1"/>
  <c r="D9023" i="73"/>
  <c r="G9000" i="73"/>
  <c r="H9000" i="73" s="1"/>
  <c r="I9000" i="73"/>
  <c r="C9024" i="73"/>
  <c r="E9023" i="73"/>
  <c r="A9001" i="73"/>
  <c r="B9002" i="73"/>
  <c r="F9023" i="73" l="1"/>
  <c r="D9024" i="73"/>
  <c r="C9025" i="73"/>
  <c r="E9024" i="73"/>
  <c r="G9001" i="73"/>
  <c r="H9001" i="73" s="1"/>
  <c r="I9001" i="73"/>
  <c r="A9002" i="73"/>
  <c r="B9003" i="73"/>
  <c r="F9024" i="73" l="1"/>
  <c r="D9025" i="73"/>
  <c r="G9002" i="73"/>
  <c r="H9002" i="73" s="1"/>
  <c r="I9002" i="73"/>
  <c r="C9026" i="73"/>
  <c r="E9025" i="73"/>
  <c r="A9003" i="73"/>
  <c r="B9004" i="73"/>
  <c r="F9025" i="73" l="1"/>
  <c r="D9026" i="73"/>
  <c r="G9003" i="73"/>
  <c r="H9003" i="73" s="1"/>
  <c r="I9003" i="73"/>
  <c r="C9027" i="73"/>
  <c r="E9026" i="73"/>
  <c r="A9004" i="73"/>
  <c r="B9005" i="73"/>
  <c r="F9026" i="73" l="1"/>
  <c r="D9027" i="73"/>
  <c r="C9028" i="73"/>
  <c r="E9027" i="73"/>
  <c r="G9004" i="73"/>
  <c r="H9004" i="73" s="1"/>
  <c r="I9004" i="73"/>
  <c r="A9005" i="73"/>
  <c r="B9006" i="73"/>
  <c r="F9027" i="73" l="1"/>
  <c r="D9028" i="73"/>
  <c r="G9005" i="73"/>
  <c r="H9005" i="73" s="1"/>
  <c r="I9005" i="73"/>
  <c r="C9029" i="73"/>
  <c r="E9028" i="73"/>
  <c r="A9006" i="73"/>
  <c r="B9007" i="73"/>
  <c r="F9028" i="73" l="1"/>
  <c r="D9029" i="73"/>
  <c r="G9006" i="73"/>
  <c r="H9006" i="73" s="1"/>
  <c r="I9006" i="73"/>
  <c r="C9030" i="73"/>
  <c r="E9029" i="73"/>
  <c r="A9007" i="73"/>
  <c r="B9008" i="73"/>
  <c r="F9029" i="73" l="1"/>
  <c r="D9030" i="73"/>
  <c r="C9031" i="73"/>
  <c r="E9030" i="73"/>
  <c r="G9007" i="73"/>
  <c r="H9007" i="73" s="1"/>
  <c r="I9007" i="73"/>
  <c r="A9008" i="73"/>
  <c r="B9009" i="73"/>
  <c r="F9030" i="73" l="1"/>
  <c r="D9031" i="73"/>
  <c r="G9008" i="73"/>
  <c r="H9008" i="73" s="1"/>
  <c r="I9008" i="73"/>
  <c r="C9032" i="73"/>
  <c r="E9031" i="73"/>
  <c r="A9009" i="73"/>
  <c r="B9010" i="73"/>
  <c r="F9031" i="73" l="1"/>
  <c r="D9032" i="73"/>
  <c r="G9009" i="73"/>
  <c r="H9009" i="73" s="1"/>
  <c r="I9009" i="73"/>
  <c r="C9033" i="73"/>
  <c r="E9032" i="73"/>
  <c r="A9010" i="73"/>
  <c r="B9011" i="73"/>
  <c r="F9032" i="73" l="1"/>
  <c r="D9033" i="73"/>
  <c r="G9010" i="73"/>
  <c r="H9010" i="73" s="1"/>
  <c r="I9010" i="73"/>
  <c r="C9034" i="73"/>
  <c r="E9033" i="73"/>
  <c r="A9011" i="73"/>
  <c r="B9012" i="73"/>
  <c r="F9033" i="73" l="1"/>
  <c r="D9034" i="73"/>
  <c r="C9035" i="73"/>
  <c r="E9034" i="73"/>
  <c r="G9011" i="73"/>
  <c r="H9011" i="73" s="1"/>
  <c r="I9011" i="73"/>
  <c r="A9012" i="73"/>
  <c r="B9013" i="73"/>
  <c r="F9034" i="73" l="1"/>
  <c r="D9035" i="73"/>
  <c r="G9012" i="73"/>
  <c r="H9012" i="73" s="1"/>
  <c r="I9012" i="73"/>
  <c r="C9036" i="73"/>
  <c r="E9035" i="73"/>
  <c r="A9013" i="73"/>
  <c r="B9014" i="73"/>
  <c r="F9035" i="73" l="1"/>
  <c r="D9036" i="73"/>
  <c r="G9013" i="73"/>
  <c r="H9013" i="73" s="1"/>
  <c r="I9013" i="73"/>
  <c r="C9037" i="73"/>
  <c r="E9036" i="73"/>
  <c r="A9014" i="73"/>
  <c r="B9015" i="73"/>
  <c r="F9036" i="73" l="1"/>
  <c r="D9037" i="73"/>
  <c r="G9014" i="73"/>
  <c r="H9014" i="73" s="1"/>
  <c r="I9014" i="73"/>
  <c r="C9038" i="73"/>
  <c r="E9037" i="73"/>
  <c r="A9015" i="73"/>
  <c r="B9016" i="73"/>
  <c r="F9037" i="73" l="1"/>
  <c r="D9038" i="73"/>
  <c r="C9039" i="73"/>
  <c r="E9038" i="73"/>
  <c r="G9015" i="73"/>
  <c r="H9015" i="73" s="1"/>
  <c r="I9015" i="73"/>
  <c r="A9016" i="73"/>
  <c r="B9017" i="73"/>
  <c r="F9038" i="73" l="1"/>
  <c r="D9039" i="73"/>
  <c r="G9016" i="73"/>
  <c r="H9016" i="73" s="1"/>
  <c r="I9016" i="73"/>
  <c r="C9040" i="73"/>
  <c r="E9039" i="73"/>
  <c r="A9017" i="73"/>
  <c r="B9018" i="73"/>
  <c r="F9039" i="73" l="1"/>
  <c r="D9040" i="73"/>
  <c r="G9017" i="73"/>
  <c r="H9017" i="73" s="1"/>
  <c r="I9017" i="73"/>
  <c r="C9041" i="73"/>
  <c r="E9040" i="73"/>
  <c r="A9018" i="73"/>
  <c r="B9019" i="73"/>
  <c r="F9040" i="73" l="1"/>
  <c r="D9041" i="73"/>
  <c r="C9042" i="73"/>
  <c r="E9041" i="73"/>
  <c r="G9018" i="73"/>
  <c r="H9018" i="73" s="1"/>
  <c r="I9018" i="73"/>
  <c r="A9019" i="73"/>
  <c r="B9020" i="73"/>
  <c r="F9041" i="73" l="1"/>
  <c r="D9042" i="73"/>
  <c r="G9019" i="73"/>
  <c r="H9019" i="73" s="1"/>
  <c r="I9019" i="73"/>
  <c r="C9043" i="73"/>
  <c r="E9042" i="73"/>
  <c r="A9020" i="73"/>
  <c r="B9021" i="73"/>
  <c r="F9042" i="73" l="1"/>
  <c r="D9043" i="73"/>
  <c r="G9020" i="73"/>
  <c r="H9020" i="73" s="1"/>
  <c r="I9020" i="73"/>
  <c r="C9044" i="73"/>
  <c r="E9043" i="73"/>
  <c r="A9021" i="73"/>
  <c r="B9022" i="73"/>
  <c r="F9043" i="73" l="1"/>
  <c r="D9044" i="73"/>
  <c r="C9045" i="73"/>
  <c r="E9044" i="73"/>
  <c r="G9021" i="73"/>
  <c r="H9021" i="73" s="1"/>
  <c r="I9021" i="73"/>
  <c r="A9022" i="73"/>
  <c r="B9023" i="73"/>
  <c r="F9044" i="73" l="1"/>
  <c r="D9045" i="73"/>
  <c r="G9022" i="73"/>
  <c r="H9022" i="73" s="1"/>
  <c r="I9022" i="73"/>
  <c r="C9046" i="73"/>
  <c r="E9045" i="73"/>
  <c r="A9023" i="73"/>
  <c r="B9024" i="73"/>
  <c r="F9045" i="73" l="1"/>
  <c r="D9046" i="73"/>
  <c r="G9023" i="73"/>
  <c r="H9023" i="73" s="1"/>
  <c r="I9023" i="73"/>
  <c r="C9047" i="73"/>
  <c r="E9046" i="73"/>
  <c r="A9024" i="73"/>
  <c r="B9025" i="73"/>
  <c r="F9046" i="73" l="1"/>
  <c r="D9047" i="73"/>
  <c r="C9048" i="73"/>
  <c r="E9047" i="73"/>
  <c r="G9024" i="73"/>
  <c r="H9024" i="73" s="1"/>
  <c r="I9024" i="73"/>
  <c r="A9025" i="73"/>
  <c r="B9026" i="73"/>
  <c r="F9047" i="73" l="1"/>
  <c r="D9048" i="73"/>
  <c r="A9026" i="73"/>
  <c r="B9027" i="73"/>
  <c r="G9025" i="73"/>
  <c r="H9025" i="73" s="1"/>
  <c r="I9025" i="73"/>
  <c r="C9049" i="73"/>
  <c r="E9048" i="73"/>
  <c r="F9048" i="73" l="1"/>
  <c r="D9049" i="73"/>
  <c r="C9050" i="73"/>
  <c r="E9049" i="73"/>
  <c r="A9027" i="73"/>
  <c r="B9028" i="73"/>
  <c r="G9026" i="73"/>
  <c r="H9026" i="73" s="1"/>
  <c r="I9026" i="73"/>
  <c r="F9049" i="73" l="1"/>
  <c r="D9050" i="73"/>
  <c r="G9027" i="73"/>
  <c r="H9027" i="73" s="1"/>
  <c r="I9027" i="73"/>
  <c r="C9051" i="73"/>
  <c r="E9050" i="73"/>
  <c r="A9028" i="73"/>
  <c r="B9029" i="73"/>
  <c r="F9050" i="73" l="1"/>
  <c r="D9051" i="73"/>
  <c r="G9028" i="73"/>
  <c r="H9028" i="73" s="1"/>
  <c r="I9028" i="73"/>
  <c r="C9052" i="73"/>
  <c r="E9051" i="73"/>
  <c r="A9029" i="73"/>
  <c r="B9030" i="73"/>
  <c r="F9051" i="73" l="1"/>
  <c r="D9052" i="73"/>
  <c r="G9029" i="73"/>
  <c r="H9029" i="73" s="1"/>
  <c r="I9029" i="73"/>
  <c r="C9053" i="73"/>
  <c r="E9052" i="73"/>
  <c r="A9030" i="73"/>
  <c r="B9031" i="73"/>
  <c r="F9052" i="73" l="1"/>
  <c r="D9053" i="73"/>
  <c r="C9054" i="73"/>
  <c r="E9053" i="73"/>
  <c r="G9030" i="73"/>
  <c r="H9030" i="73" s="1"/>
  <c r="I9030" i="73"/>
  <c r="A9031" i="73"/>
  <c r="B9032" i="73"/>
  <c r="F9053" i="73" l="1"/>
  <c r="D9054" i="73"/>
  <c r="A9032" i="73"/>
  <c r="B9033" i="73"/>
  <c r="G9031" i="73"/>
  <c r="H9031" i="73" s="1"/>
  <c r="I9031" i="73"/>
  <c r="C9055" i="73"/>
  <c r="E9054" i="73"/>
  <c r="F9054" i="73" l="1"/>
  <c r="D9055" i="73"/>
  <c r="C9056" i="73"/>
  <c r="E9055" i="73"/>
  <c r="A9033" i="73"/>
  <c r="B9034" i="73"/>
  <c r="G9032" i="73"/>
  <c r="H9032" i="73" s="1"/>
  <c r="I9032" i="73"/>
  <c r="F9055" i="73" l="1"/>
  <c r="D9056" i="73"/>
  <c r="G9033" i="73"/>
  <c r="H9033" i="73" s="1"/>
  <c r="I9033" i="73"/>
  <c r="C9057" i="73"/>
  <c r="E9056" i="73"/>
  <c r="A9034" i="73"/>
  <c r="B9035" i="73"/>
  <c r="F9056" i="73" l="1"/>
  <c r="D9057" i="73"/>
  <c r="G9034" i="73"/>
  <c r="H9034" i="73" s="1"/>
  <c r="I9034" i="73"/>
  <c r="C9058" i="73"/>
  <c r="E9057" i="73"/>
  <c r="A9035" i="73"/>
  <c r="B9036" i="73"/>
  <c r="F9057" i="73" l="1"/>
  <c r="D9058" i="73"/>
  <c r="C9059" i="73"/>
  <c r="E9058" i="73"/>
  <c r="A9036" i="73"/>
  <c r="B9037" i="73"/>
  <c r="G9035" i="73"/>
  <c r="H9035" i="73" s="1"/>
  <c r="I9035" i="73"/>
  <c r="F9058" i="73" l="1"/>
  <c r="D9059" i="73"/>
  <c r="G9036" i="73"/>
  <c r="H9036" i="73" s="1"/>
  <c r="I9036" i="73"/>
  <c r="C9060" i="73"/>
  <c r="E9059" i="73"/>
  <c r="A9037" i="73"/>
  <c r="B9038" i="73"/>
  <c r="F9059" i="73" l="1"/>
  <c r="D9060" i="73"/>
  <c r="G9037" i="73"/>
  <c r="H9037" i="73" s="1"/>
  <c r="I9037" i="73"/>
  <c r="C9061" i="73"/>
  <c r="E9060" i="73"/>
  <c r="A9038" i="73"/>
  <c r="B9039" i="73"/>
  <c r="F9060" i="73" l="1"/>
  <c r="D9061" i="73"/>
  <c r="G9038" i="73"/>
  <c r="H9038" i="73" s="1"/>
  <c r="I9038" i="73"/>
  <c r="C9062" i="73"/>
  <c r="E9061" i="73"/>
  <c r="A9039" i="73"/>
  <c r="B9040" i="73"/>
  <c r="F9061" i="73" l="1"/>
  <c r="D9062" i="73"/>
  <c r="C9063" i="73"/>
  <c r="E9062" i="73"/>
  <c r="G9039" i="73"/>
  <c r="H9039" i="73" s="1"/>
  <c r="I9039" i="73"/>
  <c r="A9040" i="73"/>
  <c r="B9041" i="73"/>
  <c r="F9062" i="73" l="1"/>
  <c r="D9063" i="73"/>
  <c r="A9041" i="73"/>
  <c r="B9042" i="73"/>
  <c r="G9040" i="73"/>
  <c r="H9040" i="73" s="1"/>
  <c r="I9040" i="73"/>
  <c r="C9064" i="73"/>
  <c r="E9063" i="73"/>
  <c r="F9063" i="73" l="1"/>
  <c r="D9064" i="73"/>
  <c r="C9065" i="73"/>
  <c r="E9064" i="73"/>
  <c r="A9042" i="73"/>
  <c r="B9043" i="73"/>
  <c r="G9041" i="73"/>
  <c r="H9041" i="73" s="1"/>
  <c r="I9041" i="73"/>
  <c r="F9064" i="73" l="1"/>
  <c r="D9065" i="73"/>
  <c r="G9042" i="73"/>
  <c r="H9042" i="73" s="1"/>
  <c r="I9042" i="73"/>
  <c r="C9066" i="73"/>
  <c r="E9065" i="73"/>
  <c r="A9043" i="73"/>
  <c r="B9044" i="73"/>
  <c r="F9065" i="73" l="1"/>
  <c r="D9066" i="73"/>
  <c r="G9043" i="73"/>
  <c r="H9043" i="73" s="1"/>
  <c r="I9043" i="73"/>
  <c r="C9067" i="73"/>
  <c r="E9066" i="73"/>
  <c r="A9044" i="73"/>
  <c r="B9045" i="73"/>
  <c r="F9066" i="73" l="1"/>
  <c r="D9067" i="73"/>
  <c r="C9068" i="73"/>
  <c r="E9067" i="73"/>
  <c r="G9044" i="73"/>
  <c r="H9044" i="73" s="1"/>
  <c r="I9044" i="73"/>
  <c r="A9045" i="73"/>
  <c r="B9046" i="73"/>
  <c r="F9067" i="73" l="1"/>
  <c r="D9068" i="73"/>
  <c r="G9045" i="73"/>
  <c r="H9045" i="73" s="1"/>
  <c r="I9045" i="73"/>
  <c r="C9069" i="73"/>
  <c r="E9068" i="73"/>
  <c r="A9046" i="73"/>
  <c r="B9047" i="73"/>
  <c r="F9068" i="73" l="1"/>
  <c r="D9069" i="73"/>
  <c r="G9046" i="73"/>
  <c r="H9046" i="73" s="1"/>
  <c r="I9046" i="73"/>
  <c r="C9070" i="73"/>
  <c r="E9069" i="73"/>
  <c r="A9047" i="73"/>
  <c r="B9048" i="73"/>
  <c r="F9069" i="73" l="1"/>
  <c r="D9070" i="73"/>
  <c r="G9047" i="73"/>
  <c r="H9047" i="73" s="1"/>
  <c r="I9047" i="73"/>
  <c r="C9071" i="73"/>
  <c r="E9070" i="73"/>
  <c r="A9048" i="73"/>
  <c r="B9049" i="73"/>
  <c r="F9070" i="73" l="1"/>
  <c r="D9071" i="73"/>
  <c r="G9048" i="73"/>
  <c r="H9048" i="73" s="1"/>
  <c r="I9048" i="73"/>
  <c r="C9072" i="73"/>
  <c r="E9071" i="73"/>
  <c r="A9049" i="73"/>
  <c r="B9050" i="73"/>
  <c r="F9071" i="73" l="1"/>
  <c r="D9072" i="73"/>
  <c r="G9049" i="73"/>
  <c r="H9049" i="73" s="1"/>
  <c r="I9049" i="73"/>
  <c r="C9073" i="73"/>
  <c r="E9072" i="73"/>
  <c r="A9050" i="73"/>
  <c r="B9051" i="73"/>
  <c r="F9072" i="73" l="1"/>
  <c r="D9073" i="73"/>
  <c r="G9050" i="73"/>
  <c r="H9050" i="73" s="1"/>
  <c r="I9050" i="73"/>
  <c r="C9074" i="73"/>
  <c r="E9073" i="73"/>
  <c r="A9051" i="73"/>
  <c r="B9052" i="73"/>
  <c r="F9073" i="73" l="1"/>
  <c r="D9074" i="73"/>
  <c r="C9075" i="73"/>
  <c r="E9074" i="73"/>
  <c r="G9051" i="73"/>
  <c r="H9051" i="73" s="1"/>
  <c r="I9051" i="73"/>
  <c r="A9052" i="73"/>
  <c r="B9053" i="73"/>
  <c r="F9074" i="73" l="1"/>
  <c r="D9075" i="73"/>
  <c r="G9052" i="73"/>
  <c r="H9052" i="73" s="1"/>
  <c r="I9052" i="73"/>
  <c r="C9076" i="73"/>
  <c r="E9075" i="73"/>
  <c r="A9053" i="73"/>
  <c r="B9054" i="73"/>
  <c r="F9075" i="73" l="1"/>
  <c r="D9076" i="73"/>
  <c r="G9053" i="73"/>
  <c r="H9053" i="73" s="1"/>
  <c r="I9053" i="73"/>
  <c r="C9077" i="73"/>
  <c r="E9076" i="73"/>
  <c r="A9054" i="73"/>
  <c r="B9055" i="73"/>
  <c r="F9076" i="73" l="1"/>
  <c r="D9077" i="73"/>
  <c r="G9054" i="73"/>
  <c r="H9054" i="73" s="1"/>
  <c r="I9054" i="73"/>
  <c r="C9078" i="73"/>
  <c r="E9077" i="73"/>
  <c r="A9055" i="73"/>
  <c r="B9056" i="73"/>
  <c r="F9077" i="73" l="1"/>
  <c r="D9078" i="73"/>
  <c r="G9055" i="73"/>
  <c r="H9055" i="73" s="1"/>
  <c r="I9055" i="73"/>
  <c r="C9079" i="73"/>
  <c r="E9078" i="73"/>
  <c r="A9056" i="73"/>
  <c r="B9057" i="73"/>
  <c r="F9078" i="73" l="1"/>
  <c r="D9079" i="73"/>
  <c r="C9080" i="73"/>
  <c r="E9079" i="73"/>
  <c r="G9056" i="73"/>
  <c r="H9056" i="73" s="1"/>
  <c r="I9056" i="73"/>
  <c r="A9057" i="73"/>
  <c r="B9058" i="73"/>
  <c r="F9079" i="73" l="1"/>
  <c r="D9080" i="73"/>
  <c r="A9058" i="73"/>
  <c r="B9059" i="73"/>
  <c r="G9057" i="73"/>
  <c r="H9057" i="73" s="1"/>
  <c r="I9057" i="73"/>
  <c r="C9081" i="73"/>
  <c r="E9080" i="73"/>
  <c r="F9080" i="73" l="1"/>
  <c r="D9081" i="73"/>
  <c r="C9082" i="73"/>
  <c r="E9081" i="73"/>
  <c r="A9059" i="73"/>
  <c r="B9060" i="73"/>
  <c r="G9058" i="73"/>
  <c r="H9058" i="73" s="1"/>
  <c r="I9058" i="73"/>
  <c r="F9081" i="73" l="1"/>
  <c r="D9082" i="73"/>
  <c r="G9059" i="73"/>
  <c r="H9059" i="73" s="1"/>
  <c r="I9059" i="73"/>
  <c r="C9083" i="73"/>
  <c r="E9082" i="73"/>
  <c r="A9060" i="73"/>
  <c r="B9061" i="73"/>
  <c r="F9082" i="73" l="1"/>
  <c r="D9083" i="73"/>
  <c r="G9060" i="73"/>
  <c r="H9060" i="73" s="1"/>
  <c r="I9060" i="73"/>
  <c r="C9084" i="73"/>
  <c r="E9083" i="73"/>
  <c r="A9061" i="73"/>
  <c r="B9062" i="73"/>
  <c r="F9083" i="73" l="1"/>
  <c r="D9084" i="73"/>
  <c r="C9085" i="73"/>
  <c r="E9084" i="73"/>
  <c r="G9061" i="73"/>
  <c r="H9061" i="73" s="1"/>
  <c r="I9061" i="73"/>
  <c r="A9062" i="73"/>
  <c r="B9063" i="73"/>
  <c r="F9084" i="73" l="1"/>
  <c r="D9085" i="73"/>
  <c r="A9063" i="73"/>
  <c r="B9064" i="73"/>
  <c r="G9062" i="73"/>
  <c r="H9062" i="73" s="1"/>
  <c r="I9062" i="73"/>
  <c r="C9086" i="73"/>
  <c r="E9085" i="73"/>
  <c r="F9085" i="73" l="1"/>
  <c r="D9086" i="73"/>
  <c r="C9087" i="73"/>
  <c r="E9086" i="73"/>
  <c r="A9064" i="73"/>
  <c r="B9065" i="73"/>
  <c r="G9063" i="73"/>
  <c r="H9063" i="73" s="1"/>
  <c r="I9063" i="73"/>
  <c r="F9086" i="73" l="1"/>
  <c r="D9087" i="73"/>
  <c r="G9064" i="73"/>
  <c r="H9064" i="73" s="1"/>
  <c r="I9064" i="73"/>
  <c r="C9088" i="73"/>
  <c r="E9087" i="73"/>
  <c r="A9065" i="73"/>
  <c r="B9066" i="73"/>
  <c r="F9087" i="73" l="1"/>
  <c r="D9088" i="73"/>
  <c r="C9089" i="73"/>
  <c r="E9088" i="73"/>
  <c r="G9065" i="73"/>
  <c r="H9065" i="73" s="1"/>
  <c r="I9065" i="73"/>
  <c r="A9066" i="73"/>
  <c r="B9067" i="73"/>
  <c r="F9088" i="73" l="1"/>
  <c r="D9089" i="73"/>
  <c r="G9066" i="73"/>
  <c r="H9066" i="73" s="1"/>
  <c r="I9066" i="73"/>
  <c r="C9090" i="73"/>
  <c r="E9089" i="73"/>
  <c r="A9067" i="73"/>
  <c r="B9068" i="73"/>
  <c r="F9089" i="73" l="1"/>
  <c r="D9090" i="73"/>
  <c r="G9067" i="73"/>
  <c r="H9067" i="73" s="1"/>
  <c r="I9067" i="73"/>
  <c r="C9091" i="73"/>
  <c r="E9090" i="73"/>
  <c r="A9068" i="73"/>
  <c r="B9069" i="73"/>
  <c r="F9090" i="73" l="1"/>
  <c r="D9091" i="73"/>
  <c r="G9068" i="73"/>
  <c r="H9068" i="73" s="1"/>
  <c r="I9068" i="73"/>
  <c r="C9092" i="73"/>
  <c r="E9091" i="73"/>
  <c r="A9069" i="73"/>
  <c r="B9070" i="73"/>
  <c r="F9091" i="73" l="1"/>
  <c r="D9092" i="73"/>
  <c r="C9093" i="73"/>
  <c r="E9092" i="73"/>
  <c r="G9069" i="73"/>
  <c r="H9069" i="73" s="1"/>
  <c r="I9069" i="73"/>
  <c r="A9070" i="73"/>
  <c r="B9071" i="73"/>
  <c r="F9092" i="73" l="1"/>
  <c r="D9093" i="73"/>
  <c r="A9071" i="73"/>
  <c r="B9072" i="73"/>
  <c r="G9070" i="73"/>
  <c r="H9070" i="73" s="1"/>
  <c r="I9070" i="73"/>
  <c r="C9094" i="73"/>
  <c r="E9093" i="73"/>
  <c r="F9093" i="73" l="1"/>
  <c r="D9094" i="73"/>
  <c r="C9095" i="73"/>
  <c r="E9094" i="73"/>
  <c r="A9072" i="73"/>
  <c r="B9073" i="73"/>
  <c r="G9071" i="73"/>
  <c r="H9071" i="73" s="1"/>
  <c r="I9071" i="73"/>
  <c r="F9094" i="73" l="1"/>
  <c r="D9095" i="73"/>
  <c r="G9072" i="73"/>
  <c r="H9072" i="73" s="1"/>
  <c r="I9072" i="73"/>
  <c r="C9096" i="73"/>
  <c r="E9095" i="73"/>
  <c r="A9073" i="73"/>
  <c r="B9074" i="73"/>
  <c r="F9095" i="73" l="1"/>
  <c r="D9096" i="73"/>
  <c r="C9097" i="73"/>
  <c r="E9096" i="73"/>
  <c r="G9073" i="73"/>
  <c r="H9073" i="73" s="1"/>
  <c r="I9073" i="73"/>
  <c r="A9074" i="73"/>
  <c r="B9075" i="73"/>
  <c r="F9096" i="73" l="1"/>
  <c r="D9097" i="73"/>
  <c r="G9074" i="73"/>
  <c r="H9074" i="73" s="1"/>
  <c r="I9074" i="73"/>
  <c r="C9098" i="73"/>
  <c r="E9097" i="73"/>
  <c r="A9075" i="73"/>
  <c r="B9076" i="73"/>
  <c r="F9097" i="73" l="1"/>
  <c r="D9098" i="73"/>
  <c r="G9075" i="73"/>
  <c r="H9075" i="73" s="1"/>
  <c r="I9075" i="73"/>
  <c r="C9099" i="73"/>
  <c r="E9098" i="73"/>
  <c r="A9076" i="73"/>
  <c r="B9077" i="73"/>
  <c r="F9098" i="73" l="1"/>
  <c r="D9099" i="73"/>
  <c r="G9076" i="73"/>
  <c r="H9076" i="73" s="1"/>
  <c r="I9076" i="73"/>
  <c r="C9100" i="73"/>
  <c r="E9099" i="73"/>
  <c r="A9077" i="73"/>
  <c r="B9078" i="73"/>
  <c r="F9099" i="73" l="1"/>
  <c r="D9100" i="73"/>
  <c r="G9077" i="73"/>
  <c r="H9077" i="73" s="1"/>
  <c r="I9077" i="73"/>
  <c r="C9101" i="73"/>
  <c r="E9100" i="73"/>
  <c r="A9078" i="73"/>
  <c r="B9079" i="73"/>
  <c r="F9100" i="73" l="1"/>
  <c r="D9101" i="73"/>
  <c r="C9102" i="73"/>
  <c r="E9101" i="73"/>
  <c r="G9078" i="73"/>
  <c r="H9078" i="73" s="1"/>
  <c r="I9078" i="73"/>
  <c r="A9079" i="73"/>
  <c r="B9080" i="73"/>
  <c r="F9101" i="73" l="1"/>
  <c r="D9102" i="73"/>
  <c r="G9079" i="73"/>
  <c r="H9079" i="73" s="1"/>
  <c r="I9079" i="73"/>
  <c r="C9103" i="73"/>
  <c r="E9102" i="73"/>
  <c r="A9080" i="73"/>
  <c r="B9081" i="73"/>
  <c r="F9102" i="73" l="1"/>
  <c r="D9103" i="73"/>
  <c r="G9080" i="73"/>
  <c r="H9080" i="73" s="1"/>
  <c r="I9080" i="73"/>
  <c r="C9104" i="73"/>
  <c r="E9103" i="73"/>
  <c r="A9081" i="73"/>
  <c r="B9082" i="73"/>
  <c r="F9103" i="73" l="1"/>
  <c r="D9104" i="73"/>
  <c r="G9081" i="73"/>
  <c r="H9081" i="73" s="1"/>
  <c r="I9081" i="73"/>
  <c r="C9105" i="73"/>
  <c r="E9104" i="73"/>
  <c r="A9082" i="73"/>
  <c r="B9083" i="73"/>
  <c r="F9104" i="73" l="1"/>
  <c r="D9105" i="73"/>
  <c r="C9106" i="73"/>
  <c r="E9105" i="73"/>
  <c r="G9082" i="73"/>
  <c r="H9082" i="73" s="1"/>
  <c r="I9082" i="73"/>
  <c r="A9083" i="73"/>
  <c r="B9084" i="73"/>
  <c r="F9105" i="73" l="1"/>
  <c r="D9106" i="73"/>
  <c r="A9084" i="73"/>
  <c r="B9085" i="73"/>
  <c r="G9083" i="73"/>
  <c r="H9083" i="73" s="1"/>
  <c r="I9083" i="73"/>
  <c r="C9107" i="73"/>
  <c r="E9106" i="73"/>
  <c r="F9106" i="73" l="1"/>
  <c r="D9107" i="73"/>
  <c r="C9108" i="73"/>
  <c r="E9107" i="73"/>
  <c r="A9085" i="73"/>
  <c r="B9086" i="73"/>
  <c r="G9084" i="73"/>
  <c r="H9084" i="73" s="1"/>
  <c r="I9084" i="73"/>
  <c r="F9107" i="73" l="1"/>
  <c r="D9108" i="73"/>
  <c r="G9085" i="73"/>
  <c r="H9085" i="73" s="1"/>
  <c r="I9085" i="73"/>
  <c r="C9109" i="73"/>
  <c r="E9108" i="73"/>
  <c r="A9086" i="73"/>
  <c r="B9087" i="73"/>
  <c r="F9108" i="73" l="1"/>
  <c r="D9109" i="73"/>
  <c r="G9086" i="73"/>
  <c r="H9086" i="73" s="1"/>
  <c r="I9086" i="73"/>
  <c r="C9110" i="73"/>
  <c r="E9109" i="73"/>
  <c r="A9087" i="73"/>
  <c r="B9088" i="73"/>
  <c r="F9109" i="73" l="1"/>
  <c r="D9110" i="73"/>
  <c r="C9111" i="73"/>
  <c r="E9110" i="73"/>
  <c r="G9087" i="73"/>
  <c r="H9087" i="73" s="1"/>
  <c r="I9087" i="73"/>
  <c r="A9088" i="73"/>
  <c r="B9089" i="73"/>
  <c r="F9110" i="73" l="1"/>
  <c r="D9111" i="73"/>
  <c r="A9089" i="73"/>
  <c r="B9090" i="73"/>
  <c r="G9088" i="73"/>
  <c r="H9088" i="73" s="1"/>
  <c r="I9088" i="73"/>
  <c r="C9112" i="73"/>
  <c r="E9111" i="73"/>
  <c r="F9111" i="73" l="1"/>
  <c r="D9112" i="73"/>
  <c r="C9113" i="73"/>
  <c r="E9112" i="73"/>
  <c r="A9090" i="73"/>
  <c r="B9091" i="73"/>
  <c r="G9089" i="73"/>
  <c r="H9089" i="73" s="1"/>
  <c r="I9089" i="73"/>
  <c r="F9112" i="73" l="1"/>
  <c r="D9113" i="73"/>
  <c r="G9090" i="73"/>
  <c r="H9090" i="73" s="1"/>
  <c r="I9090" i="73"/>
  <c r="C9114" i="73"/>
  <c r="E9113" i="73"/>
  <c r="A9091" i="73"/>
  <c r="B9092" i="73"/>
  <c r="F9113" i="73" l="1"/>
  <c r="D9114" i="73"/>
  <c r="G9091" i="73"/>
  <c r="H9091" i="73" s="1"/>
  <c r="I9091" i="73"/>
  <c r="C9115" i="73"/>
  <c r="E9114" i="73"/>
  <c r="A9092" i="73"/>
  <c r="B9093" i="73"/>
  <c r="F9114" i="73" l="1"/>
  <c r="D9115" i="73"/>
  <c r="G9092" i="73"/>
  <c r="H9092" i="73" s="1"/>
  <c r="I9092" i="73"/>
  <c r="C9116" i="73"/>
  <c r="E9115" i="73"/>
  <c r="A9093" i="73"/>
  <c r="B9094" i="73"/>
  <c r="F9115" i="73" l="1"/>
  <c r="D9116" i="73"/>
  <c r="G9093" i="73"/>
  <c r="H9093" i="73" s="1"/>
  <c r="I9093" i="73"/>
  <c r="C9117" i="73"/>
  <c r="E9116" i="73"/>
  <c r="A9094" i="73"/>
  <c r="B9095" i="73"/>
  <c r="F9116" i="73" l="1"/>
  <c r="D9117" i="73"/>
  <c r="C9118" i="73"/>
  <c r="E9117" i="73"/>
  <c r="G9094" i="73"/>
  <c r="H9094" i="73" s="1"/>
  <c r="I9094" i="73"/>
  <c r="A9095" i="73"/>
  <c r="B9096" i="73"/>
  <c r="F9117" i="73" l="1"/>
  <c r="D9118" i="73"/>
  <c r="G9095" i="73"/>
  <c r="H9095" i="73" s="1"/>
  <c r="I9095" i="73"/>
  <c r="C9119" i="73"/>
  <c r="E9118" i="73"/>
  <c r="A9096" i="73"/>
  <c r="B9097" i="73"/>
  <c r="F9118" i="73" l="1"/>
  <c r="D9119" i="73"/>
  <c r="C9120" i="73"/>
  <c r="E9119" i="73"/>
  <c r="G9096" i="73"/>
  <c r="H9096" i="73" s="1"/>
  <c r="I9096" i="73"/>
  <c r="A9097" i="73"/>
  <c r="B9098" i="73"/>
  <c r="F9119" i="73" l="1"/>
  <c r="D9120" i="73"/>
  <c r="G9097" i="73"/>
  <c r="H9097" i="73" s="1"/>
  <c r="I9097" i="73"/>
  <c r="C9121" i="73"/>
  <c r="E9120" i="73"/>
  <c r="A9098" i="73"/>
  <c r="B9099" i="73"/>
  <c r="F9120" i="73" l="1"/>
  <c r="D9121" i="73"/>
  <c r="C9122" i="73"/>
  <c r="E9121" i="73"/>
  <c r="G9098" i="73"/>
  <c r="H9098" i="73" s="1"/>
  <c r="I9098" i="73"/>
  <c r="A9099" i="73"/>
  <c r="B9100" i="73"/>
  <c r="F9121" i="73" l="1"/>
  <c r="D9122" i="73"/>
  <c r="A9100" i="73"/>
  <c r="B9101" i="73"/>
  <c r="G9099" i="73"/>
  <c r="H9099" i="73" s="1"/>
  <c r="I9099" i="73"/>
  <c r="C9123" i="73"/>
  <c r="E9122" i="73"/>
  <c r="F9122" i="73" l="1"/>
  <c r="D9123" i="73"/>
  <c r="C9124" i="73"/>
  <c r="E9123" i="73"/>
  <c r="A9101" i="73"/>
  <c r="B9102" i="73"/>
  <c r="G9100" i="73"/>
  <c r="H9100" i="73" s="1"/>
  <c r="I9100" i="73"/>
  <c r="F9123" i="73" l="1"/>
  <c r="D9124" i="73"/>
  <c r="G9101" i="73"/>
  <c r="H9101" i="73" s="1"/>
  <c r="I9101" i="73"/>
  <c r="C9125" i="73"/>
  <c r="E9124" i="73"/>
  <c r="A9102" i="73"/>
  <c r="B9103" i="73"/>
  <c r="F9124" i="73" l="1"/>
  <c r="D9125" i="73"/>
  <c r="C9126" i="73"/>
  <c r="E9125" i="73"/>
  <c r="G9102" i="73"/>
  <c r="H9102" i="73" s="1"/>
  <c r="I9102" i="73"/>
  <c r="A9103" i="73"/>
  <c r="B9104" i="73"/>
  <c r="F9125" i="73" l="1"/>
  <c r="D9126" i="73"/>
  <c r="G9103" i="73"/>
  <c r="H9103" i="73" s="1"/>
  <c r="I9103" i="73"/>
  <c r="C9127" i="73"/>
  <c r="E9126" i="73"/>
  <c r="A9104" i="73"/>
  <c r="B9105" i="73"/>
  <c r="F9126" i="73" l="1"/>
  <c r="D9127" i="73"/>
  <c r="G9104" i="73"/>
  <c r="H9104" i="73" s="1"/>
  <c r="I9104" i="73"/>
  <c r="C9128" i="73"/>
  <c r="E9127" i="73"/>
  <c r="A9105" i="73"/>
  <c r="B9106" i="73"/>
  <c r="F9127" i="73" l="1"/>
  <c r="D9128" i="73"/>
  <c r="G9105" i="73"/>
  <c r="H9105" i="73" s="1"/>
  <c r="I9105" i="73"/>
  <c r="C9129" i="73"/>
  <c r="E9128" i="73"/>
  <c r="A9106" i="73"/>
  <c r="B9107" i="73"/>
  <c r="F9128" i="73" l="1"/>
  <c r="D9129" i="73"/>
  <c r="G9106" i="73"/>
  <c r="H9106" i="73" s="1"/>
  <c r="I9106" i="73"/>
  <c r="C9130" i="73"/>
  <c r="E9129" i="73"/>
  <c r="A9107" i="73"/>
  <c r="B9108" i="73"/>
  <c r="F9129" i="73" l="1"/>
  <c r="D9130" i="73"/>
  <c r="C9131" i="73"/>
  <c r="E9130" i="73"/>
  <c r="G9107" i="73"/>
  <c r="H9107" i="73" s="1"/>
  <c r="I9107" i="73"/>
  <c r="A9108" i="73"/>
  <c r="B9109" i="73"/>
  <c r="F9130" i="73" l="1"/>
  <c r="D9131" i="73"/>
  <c r="A9109" i="73"/>
  <c r="B9110" i="73"/>
  <c r="G9108" i="73"/>
  <c r="H9108" i="73" s="1"/>
  <c r="I9108" i="73"/>
  <c r="C9132" i="73"/>
  <c r="E9131" i="73"/>
  <c r="F9131" i="73" l="1"/>
  <c r="D9132" i="73"/>
  <c r="C9133" i="73"/>
  <c r="E9132" i="73"/>
  <c r="A9110" i="73"/>
  <c r="B9111" i="73"/>
  <c r="G9109" i="73"/>
  <c r="H9109" i="73" s="1"/>
  <c r="I9109" i="73"/>
  <c r="F9132" i="73" l="1"/>
  <c r="D9133" i="73"/>
  <c r="G9110" i="73"/>
  <c r="H9110" i="73" s="1"/>
  <c r="I9110" i="73"/>
  <c r="C9134" i="73"/>
  <c r="E9133" i="73"/>
  <c r="A9111" i="73"/>
  <c r="B9112" i="73"/>
  <c r="F9133" i="73" l="1"/>
  <c r="D9134" i="73"/>
  <c r="C9135" i="73"/>
  <c r="E9134" i="73"/>
  <c r="G9111" i="73"/>
  <c r="H9111" i="73" s="1"/>
  <c r="I9111" i="73"/>
  <c r="A9112" i="73"/>
  <c r="B9113" i="73"/>
  <c r="F9134" i="73" l="1"/>
  <c r="D9135" i="73"/>
  <c r="A9113" i="73"/>
  <c r="B9114" i="73"/>
  <c r="G9112" i="73"/>
  <c r="H9112" i="73" s="1"/>
  <c r="I9112" i="73"/>
  <c r="C9136" i="73"/>
  <c r="E9135" i="73"/>
  <c r="F9135" i="73" l="1"/>
  <c r="D9136" i="73"/>
  <c r="C9137" i="73"/>
  <c r="E9136" i="73"/>
  <c r="A9114" i="73"/>
  <c r="B9115" i="73"/>
  <c r="G9113" i="73"/>
  <c r="H9113" i="73" s="1"/>
  <c r="I9113" i="73"/>
  <c r="F9136" i="73" l="1"/>
  <c r="D9137" i="73"/>
  <c r="G9114" i="73"/>
  <c r="H9114" i="73" s="1"/>
  <c r="I9114" i="73"/>
  <c r="C9138" i="73"/>
  <c r="E9137" i="73"/>
  <c r="A9115" i="73"/>
  <c r="B9116" i="73"/>
  <c r="F9137" i="73" l="1"/>
  <c r="D9138" i="73"/>
  <c r="C9139" i="73"/>
  <c r="E9138" i="73"/>
  <c r="G9115" i="73"/>
  <c r="H9115" i="73" s="1"/>
  <c r="I9115" i="73"/>
  <c r="A9116" i="73"/>
  <c r="B9117" i="73"/>
  <c r="F9138" i="73" l="1"/>
  <c r="D9139" i="73"/>
  <c r="G9116" i="73"/>
  <c r="H9116" i="73" s="1"/>
  <c r="I9116" i="73"/>
  <c r="C9140" i="73"/>
  <c r="E9139" i="73"/>
  <c r="A9117" i="73"/>
  <c r="B9118" i="73"/>
  <c r="F9139" i="73" l="1"/>
  <c r="D9140" i="73"/>
  <c r="G9117" i="73"/>
  <c r="H9117" i="73" s="1"/>
  <c r="I9117" i="73"/>
  <c r="C9141" i="73"/>
  <c r="E9140" i="73"/>
  <c r="A9118" i="73"/>
  <c r="B9119" i="73"/>
  <c r="F9140" i="73" l="1"/>
  <c r="D9141" i="73"/>
  <c r="G9118" i="73"/>
  <c r="H9118" i="73" s="1"/>
  <c r="I9118" i="73"/>
  <c r="C9142" i="73"/>
  <c r="E9141" i="73"/>
  <c r="A9119" i="73"/>
  <c r="B9120" i="73"/>
  <c r="F9141" i="73" l="1"/>
  <c r="D9142" i="73"/>
  <c r="G9119" i="73"/>
  <c r="H9119" i="73" s="1"/>
  <c r="I9119" i="73"/>
  <c r="C9143" i="73"/>
  <c r="E9142" i="73"/>
  <c r="A9120" i="73"/>
  <c r="B9121" i="73"/>
  <c r="F9142" i="73" l="1"/>
  <c r="D9143" i="73"/>
  <c r="G9120" i="73"/>
  <c r="H9120" i="73" s="1"/>
  <c r="I9120" i="73"/>
  <c r="C9144" i="73"/>
  <c r="E9143" i="73"/>
  <c r="A9121" i="73"/>
  <c r="B9122" i="73"/>
  <c r="F9143" i="73" l="1"/>
  <c r="D9144" i="73"/>
  <c r="C9145" i="73"/>
  <c r="E9144" i="73"/>
  <c r="G9121" i="73"/>
  <c r="H9121" i="73" s="1"/>
  <c r="I9121" i="73"/>
  <c r="A9122" i="73"/>
  <c r="B9123" i="73"/>
  <c r="F9144" i="73" l="1"/>
  <c r="D9145" i="73"/>
  <c r="A9123" i="73"/>
  <c r="B9124" i="73"/>
  <c r="G9122" i="73"/>
  <c r="H9122" i="73" s="1"/>
  <c r="I9122" i="73"/>
  <c r="C9146" i="73"/>
  <c r="E9145" i="73"/>
  <c r="F9145" i="73" l="1"/>
  <c r="D9146" i="73"/>
  <c r="C9147" i="73"/>
  <c r="E9146" i="73"/>
  <c r="A9124" i="73"/>
  <c r="B9125" i="73"/>
  <c r="G9123" i="73"/>
  <c r="H9123" i="73" s="1"/>
  <c r="I9123" i="73"/>
  <c r="F9146" i="73" l="1"/>
  <c r="D9147" i="73"/>
  <c r="G9124" i="73"/>
  <c r="H9124" i="73" s="1"/>
  <c r="I9124" i="73"/>
  <c r="C9148" i="73"/>
  <c r="E9147" i="73"/>
  <c r="A9125" i="73"/>
  <c r="B9126" i="73"/>
  <c r="F9147" i="73" l="1"/>
  <c r="D9148" i="73"/>
  <c r="G9125" i="73"/>
  <c r="H9125" i="73" s="1"/>
  <c r="I9125" i="73"/>
  <c r="C9149" i="73"/>
  <c r="E9148" i="73"/>
  <c r="A9126" i="73"/>
  <c r="B9127" i="73"/>
  <c r="F9148" i="73" l="1"/>
  <c r="D9149" i="73"/>
  <c r="C9150" i="73"/>
  <c r="E9149" i="73"/>
  <c r="G9126" i="73"/>
  <c r="H9126" i="73" s="1"/>
  <c r="I9126" i="73"/>
  <c r="A9127" i="73"/>
  <c r="B9128" i="73"/>
  <c r="F9149" i="73" l="1"/>
  <c r="D9150" i="73"/>
  <c r="G9127" i="73"/>
  <c r="H9127" i="73" s="1"/>
  <c r="I9127" i="73"/>
  <c r="C9151" i="73"/>
  <c r="E9150" i="73"/>
  <c r="A9128" i="73"/>
  <c r="B9129" i="73"/>
  <c r="F9150" i="73" l="1"/>
  <c r="D9151" i="73"/>
  <c r="G9128" i="73"/>
  <c r="H9128" i="73" s="1"/>
  <c r="I9128" i="73"/>
  <c r="C9152" i="73"/>
  <c r="E9151" i="73"/>
  <c r="A9129" i="73"/>
  <c r="B9130" i="73"/>
  <c r="F9151" i="73" l="1"/>
  <c r="D9152" i="73"/>
  <c r="C9153" i="73"/>
  <c r="E9152" i="73"/>
  <c r="G9129" i="73"/>
  <c r="H9129" i="73" s="1"/>
  <c r="I9129" i="73"/>
  <c r="A9130" i="73"/>
  <c r="B9131" i="73"/>
  <c r="F9152" i="73" l="1"/>
  <c r="D9153" i="73"/>
  <c r="A9131" i="73"/>
  <c r="B9132" i="73"/>
  <c r="G9130" i="73"/>
  <c r="H9130" i="73" s="1"/>
  <c r="I9130" i="73"/>
  <c r="C9154" i="73"/>
  <c r="E9153" i="73"/>
  <c r="F9153" i="73" l="1"/>
  <c r="D9154" i="73"/>
  <c r="C9155" i="73"/>
  <c r="E9154" i="73"/>
  <c r="A9132" i="73"/>
  <c r="B9133" i="73"/>
  <c r="G9131" i="73"/>
  <c r="H9131" i="73" s="1"/>
  <c r="I9131" i="73"/>
  <c r="F9154" i="73" l="1"/>
  <c r="D9155" i="73"/>
  <c r="G9132" i="73"/>
  <c r="H9132" i="73" s="1"/>
  <c r="I9132" i="73"/>
  <c r="C9156" i="73"/>
  <c r="E9155" i="73"/>
  <c r="A9133" i="73"/>
  <c r="B9134" i="73"/>
  <c r="F9155" i="73" l="1"/>
  <c r="D9156" i="73"/>
  <c r="C9157" i="73"/>
  <c r="E9156" i="73"/>
  <c r="G9133" i="73"/>
  <c r="H9133" i="73" s="1"/>
  <c r="I9133" i="73"/>
  <c r="A9134" i="73"/>
  <c r="B9135" i="73"/>
  <c r="F9156" i="73" l="1"/>
  <c r="D9157" i="73"/>
  <c r="G9134" i="73"/>
  <c r="H9134" i="73" s="1"/>
  <c r="I9134" i="73"/>
  <c r="C9158" i="73"/>
  <c r="E9157" i="73"/>
  <c r="A9135" i="73"/>
  <c r="B9136" i="73"/>
  <c r="F9157" i="73" l="1"/>
  <c r="D9158" i="73"/>
  <c r="G9135" i="73"/>
  <c r="H9135" i="73" s="1"/>
  <c r="I9135" i="73"/>
  <c r="C9159" i="73"/>
  <c r="E9158" i="73"/>
  <c r="A9136" i="73"/>
  <c r="B9137" i="73"/>
  <c r="F9158" i="73" l="1"/>
  <c r="D9159" i="73"/>
  <c r="G9136" i="73"/>
  <c r="H9136" i="73" s="1"/>
  <c r="I9136" i="73"/>
  <c r="C9160" i="73"/>
  <c r="E9159" i="73"/>
  <c r="A9137" i="73"/>
  <c r="B9138" i="73"/>
  <c r="F9159" i="73" l="1"/>
  <c r="D9160" i="73"/>
  <c r="C9161" i="73"/>
  <c r="E9160" i="73"/>
  <c r="G9137" i="73"/>
  <c r="H9137" i="73" s="1"/>
  <c r="I9137" i="73"/>
  <c r="A9138" i="73"/>
  <c r="B9139" i="73"/>
  <c r="F9160" i="73" l="1"/>
  <c r="D9161" i="73"/>
  <c r="G9138" i="73"/>
  <c r="H9138" i="73" s="1"/>
  <c r="I9138" i="73"/>
  <c r="C9162" i="73"/>
  <c r="E9161" i="73"/>
  <c r="A9139" i="73"/>
  <c r="B9140" i="73"/>
  <c r="F9161" i="73" l="1"/>
  <c r="D9162" i="73"/>
  <c r="G9139" i="73"/>
  <c r="H9139" i="73" s="1"/>
  <c r="I9139" i="73"/>
  <c r="C9163" i="73"/>
  <c r="E9162" i="73"/>
  <c r="A9140" i="73"/>
  <c r="B9141" i="73"/>
  <c r="F9162" i="73" l="1"/>
  <c r="D9163" i="73"/>
  <c r="G9140" i="73"/>
  <c r="H9140" i="73" s="1"/>
  <c r="I9140" i="73"/>
  <c r="C9164" i="73"/>
  <c r="E9163" i="73"/>
  <c r="A9141" i="73"/>
  <c r="B9142" i="73"/>
  <c r="F9163" i="73" l="1"/>
  <c r="D9164" i="73"/>
  <c r="C9165" i="73"/>
  <c r="E9164" i="73"/>
  <c r="G9141" i="73"/>
  <c r="H9141" i="73" s="1"/>
  <c r="I9141" i="73"/>
  <c r="A9142" i="73"/>
  <c r="B9143" i="73"/>
  <c r="F9164" i="73" l="1"/>
  <c r="D9165" i="73"/>
  <c r="G9142" i="73"/>
  <c r="H9142" i="73" s="1"/>
  <c r="I9142" i="73"/>
  <c r="C9166" i="73"/>
  <c r="E9165" i="73"/>
  <c r="A9143" i="73"/>
  <c r="B9144" i="73"/>
  <c r="F9165" i="73" l="1"/>
  <c r="D9166" i="73"/>
  <c r="G9143" i="73"/>
  <c r="H9143" i="73" s="1"/>
  <c r="I9143" i="73"/>
  <c r="C9167" i="73"/>
  <c r="E9166" i="73"/>
  <c r="A9144" i="73"/>
  <c r="B9145" i="73"/>
  <c r="F9166" i="73" l="1"/>
  <c r="D9167" i="73"/>
  <c r="C9168" i="73"/>
  <c r="E9167" i="73"/>
  <c r="G9144" i="73"/>
  <c r="H9144" i="73" s="1"/>
  <c r="I9144" i="73"/>
  <c r="A9145" i="73"/>
  <c r="B9146" i="73"/>
  <c r="F9167" i="73" l="1"/>
  <c r="D9168" i="73"/>
  <c r="A9146" i="73"/>
  <c r="B9147" i="73"/>
  <c r="G9145" i="73"/>
  <c r="H9145" i="73" s="1"/>
  <c r="I9145" i="73"/>
  <c r="C9169" i="73"/>
  <c r="E9168" i="73"/>
  <c r="F9168" i="73" l="1"/>
  <c r="D9169" i="73"/>
  <c r="C9170" i="73"/>
  <c r="E9169" i="73"/>
  <c r="A9147" i="73"/>
  <c r="B9148" i="73"/>
  <c r="G9146" i="73"/>
  <c r="H9146" i="73" s="1"/>
  <c r="I9146" i="73"/>
  <c r="F9169" i="73" l="1"/>
  <c r="D9170" i="73"/>
  <c r="G9147" i="73"/>
  <c r="H9147" i="73" s="1"/>
  <c r="I9147" i="73"/>
  <c r="C9171" i="73"/>
  <c r="E9170" i="73"/>
  <c r="A9148" i="73"/>
  <c r="B9149" i="73"/>
  <c r="F9170" i="73" l="1"/>
  <c r="D9171" i="73"/>
  <c r="C9172" i="73"/>
  <c r="E9171" i="73"/>
  <c r="G9148" i="73"/>
  <c r="H9148" i="73" s="1"/>
  <c r="I9148" i="73"/>
  <c r="A9149" i="73"/>
  <c r="B9150" i="73"/>
  <c r="F9171" i="73" l="1"/>
  <c r="D9172" i="73"/>
  <c r="A9150" i="73"/>
  <c r="B9151" i="73"/>
  <c r="G9149" i="73"/>
  <c r="H9149" i="73" s="1"/>
  <c r="I9149" i="73"/>
  <c r="C9173" i="73"/>
  <c r="E9172" i="73"/>
  <c r="F9172" i="73" l="1"/>
  <c r="D9173" i="73"/>
  <c r="C9174" i="73"/>
  <c r="E9173" i="73"/>
  <c r="A9151" i="73"/>
  <c r="B9152" i="73"/>
  <c r="G9150" i="73"/>
  <c r="H9150" i="73" s="1"/>
  <c r="I9150" i="73"/>
  <c r="F9173" i="73" l="1"/>
  <c r="D9174" i="73"/>
  <c r="G9151" i="73"/>
  <c r="H9151" i="73" s="1"/>
  <c r="I9151" i="73"/>
  <c r="C9175" i="73"/>
  <c r="E9174" i="73"/>
  <c r="A9152" i="73"/>
  <c r="B9153" i="73"/>
  <c r="F9174" i="73" l="1"/>
  <c r="D9175" i="73"/>
  <c r="G9152" i="73"/>
  <c r="H9152" i="73" s="1"/>
  <c r="I9152" i="73"/>
  <c r="C9176" i="73"/>
  <c r="E9175" i="73"/>
  <c r="A9153" i="73"/>
  <c r="B9154" i="73"/>
  <c r="F9175" i="73" l="1"/>
  <c r="D9176" i="73"/>
  <c r="G9153" i="73"/>
  <c r="H9153" i="73" s="1"/>
  <c r="I9153" i="73"/>
  <c r="C9177" i="73"/>
  <c r="E9176" i="73"/>
  <c r="A9154" i="73"/>
  <c r="B9155" i="73"/>
  <c r="F9176" i="73" l="1"/>
  <c r="D9177" i="73"/>
  <c r="C9178" i="73"/>
  <c r="E9177" i="73"/>
  <c r="G9154" i="73"/>
  <c r="H9154" i="73" s="1"/>
  <c r="I9154" i="73"/>
  <c r="A9155" i="73"/>
  <c r="B9156" i="73"/>
  <c r="F9177" i="73" l="1"/>
  <c r="D9178" i="73"/>
  <c r="G9155" i="73"/>
  <c r="H9155" i="73" s="1"/>
  <c r="I9155" i="73"/>
  <c r="C9179" i="73"/>
  <c r="E9178" i="73"/>
  <c r="A9156" i="73"/>
  <c r="B9157" i="73"/>
  <c r="F9178" i="73" l="1"/>
  <c r="D9179" i="73"/>
  <c r="G9156" i="73"/>
  <c r="H9156" i="73" s="1"/>
  <c r="I9156" i="73"/>
  <c r="C9180" i="73"/>
  <c r="E9179" i="73"/>
  <c r="A9157" i="73"/>
  <c r="B9158" i="73"/>
  <c r="F9179" i="73" l="1"/>
  <c r="D9180" i="73"/>
  <c r="G9157" i="73"/>
  <c r="H9157" i="73" s="1"/>
  <c r="I9157" i="73"/>
  <c r="C9181" i="73"/>
  <c r="E9180" i="73"/>
  <c r="A9158" i="73"/>
  <c r="B9159" i="73"/>
  <c r="F9180" i="73" l="1"/>
  <c r="D9181" i="73"/>
  <c r="G9158" i="73"/>
  <c r="H9158" i="73" s="1"/>
  <c r="I9158" i="73"/>
  <c r="C9182" i="73"/>
  <c r="E9181" i="73"/>
  <c r="A9159" i="73"/>
  <c r="B9160" i="73"/>
  <c r="F9181" i="73" l="1"/>
  <c r="D9182" i="73"/>
  <c r="C9183" i="73"/>
  <c r="E9182" i="73"/>
  <c r="G9159" i="73"/>
  <c r="H9159" i="73" s="1"/>
  <c r="I9159" i="73"/>
  <c r="A9160" i="73"/>
  <c r="B9161" i="73"/>
  <c r="F9182" i="73" l="1"/>
  <c r="D9183" i="73"/>
  <c r="A9161" i="73"/>
  <c r="B9162" i="73"/>
  <c r="G9160" i="73"/>
  <c r="H9160" i="73" s="1"/>
  <c r="I9160" i="73"/>
  <c r="C9184" i="73"/>
  <c r="E9183" i="73"/>
  <c r="F9183" i="73" l="1"/>
  <c r="D9184" i="73"/>
  <c r="C9185" i="73"/>
  <c r="E9184" i="73"/>
  <c r="A9162" i="73"/>
  <c r="B9163" i="73"/>
  <c r="G9161" i="73"/>
  <c r="H9161" i="73" s="1"/>
  <c r="I9161" i="73"/>
  <c r="F9184" i="73" l="1"/>
  <c r="D9185" i="73"/>
  <c r="G9162" i="73"/>
  <c r="H9162" i="73" s="1"/>
  <c r="I9162" i="73"/>
  <c r="C9186" i="73"/>
  <c r="E9185" i="73"/>
  <c r="A9163" i="73"/>
  <c r="B9164" i="73"/>
  <c r="F9185" i="73" l="1"/>
  <c r="D9186" i="73"/>
  <c r="G9163" i="73"/>
  <c r="H9163" i="73" s="1"/>
  <c r="I9163" i="73"/>
  <c r="C9187" i="73"/>
  <c r="E9186" i="73"/>
  <c r="A9164" i="73"/>
  <c r="B9165" i="73"/>
  <c r="F9186" i="73" l="1"/>
  <c r="D9187" i="73"/>
  <c r="C9188" i="73"/>
  <c r="E9187" i="73"/>
  <c r="G9164" i="73"/>
  <c r="H9164" i="73" s="1"/>
  <c r="I9164" i="73"/>
  <c r="A9165" i="73"/>
  <c r="B9166" i="73"/>
  <c r="F9187" i="73" l="1"/>
  <c r="D9188" i="73"/>
  <c r="G9165" i="73"/>
  <c r="H9165" i="73" s="1"/>
  <c r="I9165" i="73"/>
  <c r="C9189" i="73"/>
  <c r="E9188" i="73"/>
  <c r="A9166" i="73"/>
  <c r="B9167" i="73"/>
  <c r="F9188" i="73" l="1"/>
  <c r="D9189" i="73"/>
  <c r="G9166" i="73"/>
  <c r="H9166" i="73" s="1"/>
  <c r="I9166" i="73"/>
  <c r="C9190" i="73"/>
  <c r="E9189" i="73"/>
  <c r="A9167" i="73"/>
  <c r="B9168" i="73"/>
  <c r="F9189" i="73" l="1"/>
  <c r="D9190" i="73"/>
  <c r="C9191" i="73"/>
  <c r="E9190" i="73"/>
  <c r="G9167" i="73"/>
  <c r="H9167" i="73" s="1"/>
  <c r="I9167" i="73"/>
  <c r="A9168" i="73"/>
  <c r="B9169" i="73"/>
  <c r="F9190" i="73" l="1"/>
  <c r="D9191" i="73"/>
  <c r="G9168" i="73"/>
  <c r="H9168" i="73" s="1"/>
  <c r="I9168" i="73"/>
  <c r="C9192" i="73"/>
  <c r="E9191" i="73"/>
  <c r="A9169" i="73"/>
  <c r="B9170" i="73"/>
  <c r="F9191" i="73" l="1"/>
  <c r="D9192" i="73"/>
  <c r="G9169" i="73"/>
  <c r="H9169" i="73" s="1"/>
  <c r="I9169" i="73"/>
  <c r="C9193" i="73"/>
  <c r="E9192" i="73"/>
  <c r="A9170" i="73"/>
  <c r="B9171" i="73"/>
  <c r="F9192" i="73" l="1"/>
  <c r="D9193" i="73"/>
  <c r="G9170" i="73"/>
  <c r="H9170" i="73" s="1"/>
  <c r="I9170" i="73"/>
  <c r="C9194" i="73"/>
  <c r="E9193" i="73"/>
  <c r="A9171" i="73"/>
  <c r="B9172" i="73"/>
  <c r="F9193" i="73" l="1"/>
  <c r="D9194" i="73"/>
  <c r="G9171" i="73"/>
  <c r="H9171" i="73" s="1"/>
  <c r="I9171" i="73"/>
  <c r="C9195" i="73"/>
  <c r="E9194" i="73"/>
  <c r="A9172" i="73"/>
  <c r="B9173" i="73"/>
  <c r="F9194" i="73" l="1"/>
  <c r="D9195" i="73"/>
  <c r="C9196" i="73"/>
  <c r="E9195" i="73"/>
  <c r="G9172" i="73"/>
  <c r="H9172" i="73" s="1"/>
  <c r="I9172" i="73"/>
  <c r="A9173" i="73"/>
  <c r="B9174" i="73"/>
  <c r="F9195" i="73" l="1"/>
  <c r="D9196" i="73"/>
  <c r="G9173" i="73"/>
  <c r="H9173" i="73" s="1"/>
  <c r="I9173" i="73"/>
  <c r="C9197" i="73"/>
  <c r="E9196" i="73"/>
  <c r="A9174" i="73"/>
  <c r="B9175" i="73"/>
  <c r="F9196" i="73" l="1"/>
  <c r="D9197" i="73"/>
  <c r="G9174" i="73"/>
  <c r="H9174" i="73" s="1"/>
  <c r="I9174" i="73"/>
  <c r="C9198" i="73"/>
  <c r="E9197" i="73"/>
  <c r="A9175" i="73"/>
  <c r="B9176" i="73"/>
  <c r="F9197" i="73" l="1"/>
  <c r="D9198" i="73"/>
  <c r="G9175" i="73"/>
  <c r="H9175" i="73" s="1"/>
  <c r="I9175" i="73"/>
  <c r="C9199" i="73"/>
  <c r="E9198" i="73"/>
  <c r="A9176" i="73"/>
  <c r="B9177" i="73"/>
  <c r="F9198" i="73" l="1"/>
  <c r="D9199" i="73"/>
  <c r="C9200" i="73"/>
  <c r="E9199" i="73"/>
  <c r="G9176" i="73"/>
  <c r="H9176" i="73" s="1"/>
  <c r="I9176" i="73"/>
  <c r="A9177" i="73"/>
  <c r="B9178" i="73"/>
  <c r="F9199" i="73" l="1"/>
  <c r="D9200" i="73"/>
  <c r="G9177" i="73"/>
  <c r="H9177" i="73" s="1"/>
  <c r="I9177" i="73"/>
  <c r="C9201" i="73"/>
  <c r="E9200" i="73"/>
  <c r="A9178" i="73"/>
  <c r="B9179" i="73"/>
  <c r="F9200" i="73" l="1"/>
  <c r="D9201" i="73"/>
  <c r="C9202" i="73"/>
  <c r="E9201" i="73"/>
  <c r="G9178" i="73"/>
  <c r="H9178" i="73" s="1"/>
  <c r="I9178" i="73"/>
  <c r="A9179" i="73"/>
  <c r="B9180" i="73"/>
  <c r="F9201" i="73" l="1"/>
  <c r="D9202" i="73"/>
  <c r="G9179" i="73"/>
  <c r="H9179" i="73" s="1"/>
  <c r="I9179" i="73"/>
  <c r="C9203" i="73"/>
  <c r="E9202" i="73"/>
  <c r="A9180" i="73"/>
  <c r="B9181" i="73"/>
  <c r="F9202" i="73" l="1"/>
  <c r="D9203" i="73"/>
  <c r="C9204" i="73"/>
  <c r="E9203" i="73"/>
  <c r="G9180" i="73"/>
  <c r="H9180" i="73" s="1"/>
  <c r="I9180" i="73"/>
  <c r="A9181" i="73"/>
  <c r="B9182" i="73"/>
  <c r="F9203" i="73" l="1"/>
  <c r="D9204" i="73"/>
  <c r="G9181" i="73"/>
  <c r="H9181" i="73" s="1"/>
  <c r="I9181" i="73"/>
  <c r="C9205" i="73"/>
  <c r="E9204" i="73"/>
  <c r="A9182" i="73"/>
  <c r="B9183" i="73"/>
  <c r="F9204" i="73" l="1"/>
  <c r="D9205" i="73"/>
  <c r="G9182" i="73"/>
  <c r="H9182" i="73" s="1"/>
  <c r="I9182" i="73"/>
  <c r="C9206" i="73"/>
  <c r="E9205" i="73"/>
  <c r="A9183" i="73"/>
  <c r="B9184" i="73"/>
  <c r="F9205" i="73" l="1"/>
  <c r="D9206" i="73"/>
  <c r="G9183" i="73"/>
  <c r="H9183" i="73" s="1"/>
  <c r="I9183" i="73"/>
  <c r="C9207" i="73"/>
  <c r="E9206" i="73"/>
  <c r="A9184" i="73"/>
  <c r="B9185" i="73"/>
  <c r="F9206" i="73" l="1"/>
  <c r="D9207" i="73"/>
  <c r="G9184" i="73"/>
  <c r="H9184" i="73" s="1"/>
  <c r="I9184" i="73"/>
  <c r="C9208" i="73"/>
  <c r="E9207" i="73"/>
  <c r="A9185" i="73"/>
  <c r="B9186" i="73"/>
  <c r="F9207" i="73" l="1"/>
  <c r="D9208" i="73"/>
  <c r="G9185" i="73"/>
  <c r="H9185" i="73" s="1"/>
  <c r="I9185" i="73"/>
  <c r="C9209" i="73"/>
  <c r="E9208" i="73"/>
  <c r="A9186" i="73"/>
  <c r="B9187" i="73"/>
  <c r="F9208" i="73" l="1"/>
  <c r="D9209" i="73"/>
  <c r="C9210" i="73"/>
  <c r="E9209" i="73"/>
  <c r="G9186" i="73"/>
  <c r="H9186" i="73" s="1"/>
  <c r="I9186" i="73"/>
  <c r="A9187" i="73"/>
  <c r="B9188" i="73"/>
  <c r="F9209" i="73" l="1"/>
  <c r="D9210" i="73"/>
  <c r="A9188" i="73"/>
  <c r="B9189" i="73"/>
  <c r="G9187" i="73"/>
  <c r="H9187" i="73" s="1"/>
  <c r="I9187" i="73"/>
  <c r="C9211" i="73"/>
  <c r="E9210" i="73"/>
  <c r="F9210" i="73" l="1"/>
  <c r="D9211" i="73"/>
  <c r="C9212" i="73"/>
  <c r="E9211" i="73"/>
  <c r="A9189" i="73"/>
  <c r="B9190" i="73"/>
  <c r="G9188" i="73"/>
  <c r="H9188" i="73" s="1"/>
  <c r="I9188" i="73"/>
  <c r="F9211" i="73" l="1"/>
  <c r="D9212" i="73"/>
  <c r="G9189" i="73"/>
  <c r="H9189" i="73" s="1"/>
  <c r="I9189" i="73"/>
  <c r="C9213" i="73"/>
  <c r="E9212" i="73"/>
  <c r="A9190" i="73"/>
  <c r="B9191" i="73"/>
  <c r="F9212" i="73" l="1"/>
  <c r="D9213" i="73"/>
  <c r="C9214" i="73"/>
  <c r="E9213" i="73"/>
  <c r="G9190" i="73"/>
  <c r="H9190" i="73" s="1"/>
  <c r="I9190" i="73"/>
  <c r="A9191" i="73"/>
  <c r="B9192" i="73"/>
  <c r="F9213" i="73" l="1"/>
  <c r="D9214" i="73"/>
  <c r="G9191" i="73"/>
  <c r="H9191" i="73" s="1"/>
  <c r="I9191" i="73"/>
  <c r="C9215" i="73"/>
  <c r="E9214" i="73"/>
  <c r="A9192" i="73"/>
  <c r="B9193" i="73"/>
  <c r="F9214" i="73" l="1"/>
  <c r="D9215" i="73"/>
  <c r="G9192" i="73"/>
  <c r="H9192" i="73" s="1"/>
  <c r="I9192" i="73"/>
  <c r="C9216" i="73"/>
  <c r="E9215" i="73"/>
  <c r="A9193" i="73"/>
  <c r="B9194" i="73"/>
  <c r="F9215" i="73" l="1"/>
  <c r="D9216" i="73"/>
  <c r="G9193" i="73"/>
  <c r="H9193" i="73" s="1"/>
  <c r="I9193" i="73"/>
  <c r="C9217" i="73"/>
  <c r="E9216" i="73"/>
  <c r="A9194" i="73"/>
  <c r="B9195" i="73"/>
  <c r="F9216" i="73" l="1"/>
  <c r="D9217" i="73"/>
  <c r="C9218" i="73"/>
  <c r="E9217" i="73"/>
  <c r="G9194" i="73"/>
  <c r="H9194" i="73" s="1"/>
  <c r="I9194" i="73"/>
  <c r="A9195" i="73"/>
  <c r="B9196" i="73"/>
  <c r="F9217" i="73" l="1"/>
  <c r="D9218" i="73"/>
  <c r="A9196" i="73"/>
  <c r="B9197" i="73"/>
  <c r="G9195" i="73"/>
  <c r="H9195" i="73" s="1"/>
  <c r="I9195" i="73"/>
  <c r="C9219" i="73"/>
  <c r="E9218" i="73"/>
  <c r="F9218" i="73" l="1"/>
  <c r="D9219" i="73"/>
  <c r="C9220" i="73"/>
  <c r="E9219" i="73"/>
  <c r="A9197" i="73"/>
  <c r="B9198" i="73"/>
  <c r="G9196" i="73"/>
  <c r="H9196" i="73" s="1"/>
  <c r="I9196" i="73"/>
  <c r="F9219" i="73" l="1"/>
  <c r="D9220" i="73"/>
  <c r="G9197" i="73"/>
  <c r="H9197" i="73" s="1"/>
  <c r="I9197" i="73"/>
  <c r="C9221" i="73"/>
  <c r="E9220" i="73"/>
  <c r="A9198" i="73"/>
  <c r="B9199" i="73"/>
  <c r="F9220" i="73" l="1"/>
  <c r="D9221" i="73"/>
  <c r="C9222" i="73"/>
  <c r="E9221" i="73"/>
  <c r="G9198" i="73"/>
  <c r="H9198" i="73" s="1"/>
  <c r="I9198" i="73"/>
  <c r="A9199" i="73"/>
  <c r="B9200" i="73"/>
  <c r="F9221" i="73" l="1"/>
  <c r="D9222" i="73"/>
  <c r="G9199" i="73"/>
  <c r="H9199" i="73" s="1"/>
  <c r="I9199" i="73"/>
  <c r="C9223" i="73"/>
  <c r="E9222" i="73"/>
  <c r="A9200" i="73"/>
  <c r="B9201" i="73"/>
  <c r="F9222" i="73" l="1"/>
  <c r="D9223" i="73"/>
  <c r="G9200" i="73"/>
  <c r="H9200" i="73" s="1"/>
  <c r="I9200" i="73"/>
  <c r="C9224" i="73"/>
  <c r="E9223" i="73"/>
  <c r="A9201" i="73"/>
  <c r="B9202" i="73"/>
  <c r="F9223" i="73" l="1"/>
  <c r="D9224" i="73"/>
  <c r="C9225" i="73"/>
  <c r="E9224" i="73"/>
  <c r="G9201" i="73"/>
  <c r="H9201" i="73" s="1"/>
  <c r="I9201" i="73"/>
  <c r="A9202" i="73"/>
  <c r="B9203" i="73"/>
  <c r="F9224" i="73" l="1"/>
  <c r="D9225" i="73"/>
  <c r="A9203" i="73"/>
  <c r="B9204" i="73"/>
  <c r="G9202" i="73"/>
  <c r="H9202" i="73" s="1"/>
  <c r="I9202" i="73"/>
  <c r="C9226" i="73"/>
  <c r="E9225" i="73"/>
  <c r="F9225" i="73" l="1"/>
  <c r="D9226" i="73"/>
  <c r="C9227" i="73"/>
  <c r="E9226" i="73"/>
  <c r="A9204" i="73"/>
  <c r="B9205" i="73"/>
  <c r="G9203" i="73"/>
  <c r="H9203" i="73" s="1"/>
  <c r="I9203" i="73"/>
  <c r="F9226" i="73" l="1"/>
  <c r="D9227" i="73"/>
  <c r="G9204" i="73"/>
  <c r="H9204" i="73" s="1"/>
  <c r="I9204" i="73"/>
  <c r="C9228" i="73"/>
  <c r="E9227" i="73"/>
  <c r="A9205" i="73"/>
  <c r="B9206" i="73"/>
  <c r="F9227" i="73" l="1"/>
  <c r="D9228" i="73"/>
  <c r="G9205" i="73"/>
  <c r="H9205" i="73" s="1"/>
  <c r="I9205" i="73"/>
  <c r="C9229" i="73"/>
  <c r="E9228" i="73"/>
  <c r="A9206" i="73"/>
  <c r="B9207" i="73"/>
  <c r="F9228" i="73" l="1"/>
  <c r="D9229" i="73"/>
  <c r="G9206" i="73"/>
  <c r="H9206" i="73" s="1"/>
  <c r="I9206" i="73"/>
  <c r="C9230" i="73"/>
  <c r="E9229" i="73"/>
  <c r="A9207" i="73"/>
  <c r="B9208" i="73"/>
  <c r="F9229" i="73" l="1"/>
  <c r="D9230" i="73"/>
  <c r="C9231" i="73"/>
  <c r="E9230" i="73"/>
  <c r="G9207" i="73"/>
  <c r="H9207" i="73" s="1"/>
  <c r="I9207" i="73"/>
  <c r="A9208" i="73"/>
  <c r="B9209" i="73"/>
  <c r="F9230" i="73" l="1"/>
  <c r="D9231" i="73"/>
  <c r="A9209" i="73"/>
  <c r="B9210" i="73"/>
  <c r="G9208" i="73"/>
  <c r="H9208" i="73" s="1"/>
  <c r="I9208" i="73"/>
  <c r="C9232" i="73"/>
  <c r="E9231" i="73"/>
  <c r="F9231" i="73" l="1"/>
  <c r="D9232" i="73"/>
  <c r="C9233" i="73"/>
  <c r="E9232" i="73"/>
  <c r="A9210" i="73"/>
  <c r="B9211" i="73"/>
  <c r="G9209" i="73"/>
  <c r="H9209" i="73" s="1"/>
  <c r="I9209" i="73"/>
  <c r="F9232" i="73" l="1"/>
  <c r="D9233" i="73"/>
  <c r="G9210" i="73"/>
  <c r="H9210" i="73" s="1"/>
  <c r="I9210" i="73"/>
  <c r="C9234" i="73"/>
  <c r="E9233" i="73"/>
  <c r="A9211" i="73"/>
  <c r="B9212" i="73"/>
  <c r="F9233" i="73" l="1"/>
  <c r="D9234" i="73"/>
  <c r="C9235" i="73"/>
  <c r="E9234" i="73"/>
  <c r="G9211" i="73"/>
  <c r="H9211" i="73" s="1"/>
  <c r="I9211" i="73"/>
  <c r="A9212" i="73"/>
  <c r="B9213" i="73"/>
  <c r="F9234" i="73" l="1"/>
  <c r="D9235" i="73"/>
  <c r="G9212" i="73"/>
  <c r="H9212" i="73" s="1"/>
  <c r="I9212" i="73"/>
  <c r="C9236" i="73"/>
  <c r="E9235" i="73"/>
  <c r="A9213" i="73"/>
  <c r="B9214" i="73"/>
  <c r="F9235" i="73" l="1"/>
  <c r="D9236" i="73"/>
  <c r="G9213" i="73"/>
  <c r="H9213" i="73" s="1"/>
  <c r="I9213" i="73"/>
  <c r="C9237" i="73"/>
  <c r="E9236" i="73"/>
  <c r="A9214" i="73"/>
  <c r="B9215" i="73"/>
  <c r="F9236" i="73" l="1"/>
  <c r="D9237" i="73"/>
  <c r="G9214" i="73"/>
  <c r="H9214" i="73" s="1"/>
  <c r="I9214" i="73"/>
  <c r="C9238" i="73"/>
  <c r="E9237" i="73"/>
  <c r="A9215" i="73"/>
  <c r="B9216" i="73"/>
  <c r="F9237" i="73" l="1"/>
  <c r="D9238" i="73"/>
  <c r="C9239" i="73"/>
  <c r="E9238" i="73"/>
  <c r="G9215" i="73"/>
  <c r="H9215" i="73" s="1"/>
  <c r="I9215" i="73"/>
  <c r="A9216" i="73"/>
  <c r="B9217" i="73"/>
  <c r="F9238" i="73" l="1"/>
  <c r="D9239" i="73"/>
  <c r="A9217" i="73"/>
  <c r="B9218" i="73"/>
  <c r="G9216" i="73"/>
  <c r="H9216" i="73" s="1"/>
  <c r="I9216" i="73"/>
  <c r="C9240" i="73"/>
  <c r="E9239" i="73"/>
  <c r="F9239" i="73" l="1"/>
  <c r="D9240" i="73"/>
  <c r="C9241" i="73"/>
  <c r="E9240" i="73"/>
  <c r="A9218" i="73"/>
  <c r="B9219" i="73"/>
  <c r="G9217" i="73"/>
  <c r="H9217" i="73" s="1"/>
  <c r="I9217" i="73"/>
  <c r="F9240" i="73" l="1"/>
  <c r="D9241" i="73"/>
  <c r="G9218" i="73"/>
  <c r="H9218" i="73" s="1"/>
  <c r="I9218" i="73"/>
  <c r="C9242" i="73"/>
  <c r="E9241" i="73"/>
  <c r="A9219" i="73"/>
  <c r="B9220" i="73"/>
  <c r="F9241" i="73" l="1"/>
  <c r="D9242" i="73"/>
  <c r="C9243" i="73"/>
  <c r="E9242" i="73"/>
  <c r="G9219" i="73"/>
  <c r="H9219" i="73" s="1"/>
  <c r="I9219" i="73"/>
  <c r="A9220" i="73"/>
  <c r="B9221" i="73"/>
  <c r="F9242" i="73" l="1"/>
  <c r="D9243" i="73"/>
  <c r="A9221" i="73"/>
  <c r="B9222" i="73"/>
  <c r="G9220" i="73"/>
  <c r="H9220" i="73" s="1"/>
  <c r="I9220" i="73"/>
  <c r="C9244" i="73"/>
  <c r="E9243" i="73"/>
  <c r="F9243" i="73" l="1"/>
  <c r="D9244" i="73"/>
  <c r="C9245" i="73"/>
  <c r="E9244" i="73"/>
  <c r="A9222" i="73"/>
  <c r="B9223" i="73"/>
  <c r="G9221" i="73"/>
  <c r="H9221" i="73" s="1"/>
  <c r="I9221" i="73"/>
  <c r="F9244" i="73" l="1"/>
  <c r="D9245" i="73"/>
  <c r="G9222" i="73"/>
  <c r="H9222" i="73" s="1"/>
  <c r="I9222" i="73"/>
  <c r="C9246" i="73"/>
  <c r="E9245" i="73"/>
  <c r="A9223" i="73"/>
  <c r="B9224" i="73"/>
  <c r="F9245" i="73" l="1"/>
  <c r="D9246" i="73"/>
  <c r="C9247" i="73"/>
  <c r="E9246" i="73"/>
  <c r="A9224" i="73"/>
  <c r="B9225" i="73"/>
  <c r="G9223" i="73"/>
  <c r="H9223" i="73" s="1"/>
  <c r="I9223" i="73"/>
  <c r="F9246" i="73" l="1"/>
  <c r="D9247" i="73"/>
  <c r="G9224" i="73"/>
  <c r="H9224" i="73" s="1"/>
  <c r="I9224" i="73"/>
  <c r="C9248" i="73"/>
  <c r="E9247" i="73"/>
  <c r="A9225" i="73"/>
  <c r="B9226" i="73"/>
  <c r="F9247" i="73" l="1"/>
  <c r="D9248" i="73"/>
  <c r="G9225" i="73"/>
  <c r="H9225" i="73" s="1"/>
  <c r="I9225" i="73"/>
  <c r="C9249" i="73"/>
  <c r="E9248" i="73"/>
  <c r="A9226" i="73"/>
  <c r="B9227" i="73"/>
  <c r="F9248" i="73" l="1"/>
  <c r="D9249" i="73"/>
  <c r="C9250" i="73"/>
  <c r="E9249" i="73"/>
  <c r="G9226" i="73"/>
  <c r="H9226" i="73" s="1"/>
  <c r="I9226" i="73"/>
  <c r="A9227" i="73"/>
  <c r="B9228" i="73"/>
  <c r="F9249" i="73" l="1"/>
  <c r="D9250" i="73"/>
  <c r="G9227" i="73"/>
  <c r="H9227" i="73" s="1"/>
  <c r="I9227" i="73"/>
  <c r="C9251" i="73"/>
  <c r="E9250" i="73"/>
  <c r="A9228" i="73"/>
  <c r="B9229" i="73"/>
  <c r="F9250" i="73" l="1"/>
  <c r="D9251" i="73"/>
  <c r="G9228" i="73"/>
  <c r="H9228" i="73" s="1"/>
  <c r="I9228" i="73"/>
  <c r="C9252" i="73"/>
  <c r="E9251" i="73"/>
  <c r="A9229" i="73"/>
  <c r="B9230" i="73"/>
  <c r="F9251" i="73" l="1"/>
  <c r="D9252" i="73"/>
  <c r="C9253" i="73"/>
  <c r="E9252" i="73"/>
  <c r="G9229" i="73"/>
  <c r="H9229" i="73" s="1"/>
  <c r="I9229" i="73"/>
  <c r="A9230" i="73"/>
  <c r="B9231" i="73"/>
  <c r="F9252" i="73" l="1"/>
  <c r="D9253" i="73"/>
  <c r="A9231" i="73"/>
  <c r="B9232" i="73"/>
  <c r="G9230" i="73"/>
  <c r="H9230" i="73" s="1"/>
  <c r="I9230" i="73"/>
  <c r="C9254" i="73"/>
  <c r="E9253" i="73"/>
  <c r="F9253" i="73" l="1"/>
  <c r="D9254" i="73"/>
  <c r="A9232" i="73"/>
  <c r="B9233" i="73"/>
  <c r="C9255" i="73"/>
  <c r="E9254" i="73"/>
  <c r="G9231" i="73"/>
  <c r="H9231" i="73" s="1"/>
  <c r="I9231" i="73"/>
  <c r="F9254" i="73" l="1"/>
  <c r="D9255" i="73"/>
  <c r="C9256" i="73"/>
  <c r="E9255" i="73"/>
  <c r="A9233" i="73"/>
  <c r="B9234" i="73"/>
  <c r="G9232" i="73"/>
  <c r="H9232" i="73" s="1"/>
  <c r="I9232" i="73"/>
  <c r="F9255" i="73" l="1"/>
  <c r="D9256" i="73"/>
  <c r="G9233" i="73"/>
  <c r="H9233" i="73" s="1"/>
  <c r="I9233" i="73"/>
  <c r="C9257" i="73"/>
  <c r="E9256" i="73"/>
  <c r="A9234" i="73"/>
  <c r="B9235" i="73"/>
  <c r="F9256" i="73" l="1"/>
  <c r="D9257" i="73"/>
  <c r="G9234" i="73"/>
  <c r="H9234" i="73" s="1"/>
  <c r="I9234" i="73"/>
  <c r="C9258" i="73"/>
  <c r="E9257" i="73"/>
  <c r="A9235" i="73"/>
  <c r="B9236" i="73"/>
  <c r="F9257" i="73" l="1"/>
  <c r="D9258" i="73"/>
  <c r="G9235" i="73"/>
  <c r="H9235" i="73" s="1"/>
  <c r="I9235" i="73"/>
  <c r="C9259" i="73"/>
  <c r="E9258" i="73"/>
  <c r="A9236" i="73"/>
  <c r="B9237" i="73"/>
  <c r="F9258" i="73" l="1"/>
  <c r="D9259" i="73"/>
  <c r="G9236" i="73"/>
  <c r="H9236" i="73" s="1"/>
  <c r="I9236" i="73"/>
  <c r="C9260" i="73"/>
  <c r="E9259" i="73"/>
  <c r="A9237" i="73"/>
  <c r="B9238" i="73"/>
  <c r="F9259" i="73" l="1"/>
  <c r="D9260" i="73"/>
  <c r="C9261" i="73"/>
  <c r="E9260" i="73"/>
  <c r="G9237" i="73"/>
  <c r="H9237" i="73" s="1"/>
  <c r="I9237" i="73"/>
  <c r="A9238" i="73"/>
  <c r="B9239" i="73"/>
  <c r="F9260" i="73" l="1"/>
  <c r="D9261" i="73"/>
  <c r="G9238" i="73"/>
  <c r="H9238" i="73" s="1"/>
  <c r="I9238" i="73"/>
  <c r="C9262" i="73"/>
  <c r="E9261" i="73"/>
  <c r="A9239" i="73"/>
  <c r="B9240" i="73"/>
  <c r="F9261" i="73" l="1"/>
  <c r="D9262" i="73"/>
  <c r="G9239" i="73"/>
  <c r="H9239" i="73" s="1"/>
  <c r="I9239" i="73"/>
  <c r="C9263" i="73"/>
  <c r="E9262" i="73"/>
  <c r="A9240" i="73"/>
  <c r="B9241" i="73"/>
  <c r="F9262" i="73" l="1"/>
  <c r="D9263" i="73"/>
  <c r="G9240" i="73"/>
  <c r="H9240" i="73" s="1"/>
  <c r="I9240" i="73"/>
  <c r="C9264" i="73"/>
  <c r="E9263" i="73"/>
  <c r="A9241" i="73"/>
  <c r="B9242" i="73"/>
  <c r="F9263" i="73" l="1"/>
  <c r="D9264" i="73"/>
  <c r="C9265" i="73"/>
  <c r="E9264" i="73"/>
  <c r="G9241" i="73"/>
  <c r="H9241" i="73" s="1"/>
  <c r="I9241" i="73"/>
  <c r="A9242" i="73"/>
  <c r="B9243" i="73"/>
  <c r="F9264" i="73" l="1"/>
  <c r="D9265" i="73"/>
  <c r="G9242" i="73"/>
  <c r="H9242" i="73" s="1"/>
  <c r="I9242" i="73"/>
  <c r="C9266" i="73"/>
  <c r="E9265" i="73"/>
  <c r="A9243" i="73"/>
  <c r="B9244" i="73"/>
  <c r="F9265" i="73" l="1"/>
  <c r="D9266" i="73"/>
  <c r="C9267" i="73"/>
  <c r="E9266" i="73"/>
  <c r="G9243" i="73"/>
  <c r="H9243" i="73" s="1"/>
  <c r="I9243" i="73"/>
  <c r="A9244" i="73"/>
  <c r="B9245" i="73"/>
  <c r="F9266" i="73" l="1"/>
  <c r="D9267" i="73"/>
  <c r="G9244" i="73"/>
  <c r="H9244" i="73" s="1"/>
  <c r="I9244" i="73"/>
  <c r="C9268" i="73"/>
  <c r="E9267" i="73"/>
  <c r="A9245" i="73"/>
  <c r="B9246" i="73"/>
  <c r="F9267" i="73" l="1"/>
  <c r="D9268" i="73"/>
  <c r="C9269" i="73"/>
  <c r="E9268" i="73"/>
  <c r="G9245" i="73"/>
  <c r="H9245" i="73" s="1"/>
  <c r="I9245" i="73"/>
  <c r="A9246" i="73"/>
  <c r="B9247" i="73"/>
  <c r="F9268" i="73" l="1"/>
  <c r="D9269" i="73"/>
  <c r="G9246" i="73"/>
  <c r="H9246" i="73" s="1"/>
  <c r="I9246" i="73"/>
  <c r="C9270" i="73"/>
  <c r="E9269" i="73"/>
  <c r="A9247" i="73"/>
  <c r="B9248" i="73"/>
  <c r="F9269" i="73" l="1"/>
  <c r="D9270" i="73"/>
  <c r="G9247" i="73"/>
  <c r="H9247" i="73" s="1"/>
  <c r="I9247" i="73"/>
  <c r="C9271" i="73"/>
  <c r="E9270" i="73"/>
  <c r="A9248" i="73"/>
  <c r="B9249" i="73"/>
  <c r="F9270" i="73" l="1"/>
  <c r="D9271" i="73"/>
  <c r="G9248" i="73"/>
  <c r="H9248" i="73" s="1"/>
  <c r="I9248" i="73"/>
  <c r="C9272" i="73"/>
  <c r="E9271" i="73"/>
  <c r="A9249" i="73"/>
  <c r="B9250" i="73"/>
  <c r="F9271" i="73" l="1"/>
  <c r="D9272" i="73"/>
  <c r="G9249" i="73"/>
  <c r="H9249" i="73" s="1"/>
  <c r="I9249" i="73"/>
  <c r="C9273" i="73"/>
  <c r="E9272" i="73"/>
  <c r="A9250" i="73"/>
  <c r="B9251" i="73"/>
  <c r="F9272" i="73" l="1"/>
  <c r="D9273" i="73"/>
  <c r="C9274" i="73"/>
  <c r="E9273" i="73"/>
  <c r="G9250" i="73"/>
  <c r="H9250" i="73" s="1"/>
  <c r="I9250" i="73"/>
  <c r="A9251" i="73"/>
  <c r="B9252" i="73"/>
  <c r="F9273" i="73" l="1"/>
  <c r="D9274" i="73"/>
  <c r="A9252" i="73"/>
  <c r="B9253" i="73"/>
  <c r="G9251" i="73"/>
  <c r="H9251" i="73" s="1"/>
  <c r="I9251" i="73"/>
  <c r="C9275" i="73"/>
  <c r="E9274" i="73"/>
  <c r="F9274" i="73" l="1"/>
  <c r="D9275" i="73"/>
  <c r="C9276" i="73"/>
  <c r="E9275" i="73"/>
  <c r="A9253" i="73"/>
  <c r="B9254" i="73"/>
  <c r="G9252" i="73"/>
  <c r="H9252" i="73" s="1"/>
  <c r="I9252" i="73"/>
  <c r="F9275" i="73" l="1"/>
  <c r="D9276" i="73"/>
  <c r="G9253" i="73"/>
  <c r="H9253" i="73" s="1"/>
  <c r="I9253" i="73"/>
  <c r="C9277" i="73"/>
  <c r="E9276" i="73"/>
  <c r="A9254" i="73"/>
  <c r="B9255" i="73"/>
  <c r="F9276" i="73" l="1"/>
  <c r="D9277" i="73"/>
  <c r="G9254" i="73"/>
  <c r="H9254" i="73" s="1"/>
  <c r="I9254" i="73"/>
  <c r="C9278" i="73"/>
  <c r="E9277" i="73"/>
  <c r="A9255" i="73"/>
  <c r="B9256" i="73"/>
  <c r="F9277" i="73" l="1"/>
  <c r="D9278" i="73"/>
  <c r="G9255" i="73"/>
  <c r="H9255" i="73" s="1"/>
  <c r="I9255" i="73"/>
  <c r="C9279" i="73"/>
  <c r="E9278" i="73"/>
  <c r="A9256" i="73"/>
  <c r="B9257" i="73"/>
  <c r="F9278" i="73" l="1"/>
  <c r="D9279" i="73"/>
  <c r="C9280" i="73"/>
  <c r="E9279" i="73"/>
  <c r="G9256" i="73"/>
  <c r="H9256" i="73" s="1"/>
  <c r="I9256" i="73"/>
  <c r="A9257" i="73"/>
  <c r="B9258" i="73"/>
  <c r="F9279" i="73" l="1"/>
  <c r="D9280" i="73"/>
  <c r="G9257" i="73"/>
  <c r="H9257" i="73" s="1"/>
  <c r="I9257" i="73"/>
  <c r="C9281" i="73"/>
  <c r="E9280" i="73"/>
  <c r="A9258" i="73"/>
  <c r="B9259" i="73"/>
  <c r="F9280" i="73" l="1"/>
  <c r="D9281" i="73"/>
  <c r="G9258" i="73"/>
  <c r="H9258" i="73" s="1"/>
  <c r="I9258" i="73"/>
  <c r="C9282" i="73"/>
  <c r="E9281" i="73"/>
  <c r="A9259" i="73"/>
  <c r="B9260" i="73"/>
  <c r="F9281" i="73" l="1"/>
  <c r="D9282" i="73"/>
  <c r="C9283" i="73"/>
  <c r="E9282" i="73"/>
  <c r="G9259" i="73"/>
  <c r="H9259" i="73" s="1"/>
  <c r="I9259" i="73"/>
  <c r="A9260" i="73"/>
  <c r="B9261" i="73"/>
  <c r="F9282" i="73" l="1"/>
  <c r="D9283" i="73"/>
  <c r="G9260" i="73"/>
  <c r="H9260" i="73" s="1"/>
  <c r="I9260" i="73"/>
  <c r="C9284" i="73"/>
  <c r="E9283" i="73"/>
  <c r="A9261" i="73"/>
  <c r="B9262" i="73"/>
  <c r="F9283" i="73" l="1"/>
  <c r="D9284" i="73"/>
  <c r="G9261" i="73"/>
  <c r="H9261" i="73" s="1"/>
  <c r="I9261" i="73"/>
  <c r="C9285" i="73"/>
  <c r="E9284" i="73"/>
  <c r="A9262" i="73"/>
  <c r="B9263" i="73"/>
  <c r="F9284" i="73" l="1"/>
  <c r="D9285" i="73"/>
  <c r="G9262" i="73"/>
  <c r="H9262" i="73" s="1"/>
  <c r="I9262" i="73"/>
  <c r="C9286" i="73"/>
  <c r="E9285" i="73"/>
  <c r="A9263" i="73"/>
  <c r="B9264" i="73"/>
  <c r="F9285" i="73" l="1"/>
  <c r="D9286" i="73"/>
  <c r="C9287" i="73"/>
  <c r="E9286" i="73"/>
  <c r="G9263" i="73"/>
  <c r="H9263" i="73" s="1"/>
  <c r="I9263" i="73"/>
  <c r="A9264" i="73"/>
  <c r="B9265" i="73"/>
  <c r="F9286" i="73" l="1"/>
  <c r="D9287" i="73"/>
  <c r="A9265" i="73"/>
  <c r="B9266" i="73"/>
  <c r="G9264" i="73"/>
  <c r="H9264" i="73" s="1"/>
  <c r="I9264" i="73"/>
  <c r="C9288" i="73"/>
  <c r="E9287" i="73"/>
  <c r="F9287" i="73" l="1"/>
  <c r="D9288" i="73"/>
  <c r="C9289" i="73"/>
  <c r="E9288" i="73"/>
  <c r="A9266" i="73"/>
  <c r="B9267" i="73"/>
  <c r="G9265" i="73"/>
  <c r="H9265" i="73" s="1"/>
  <c r="I9265" i="73"/>
  <c r="F9288" i="73" l="1"/>
  <c r="D9289" i="73"/>
  <c r="G9266" i="73"/>
  <c r="H9266" i="73" s="1"/>
  <c r="I9266" i="73"/>
  <c r="C9290" i="73"/>
  <c r="E9289" i="73"/>
  <c r="A9267" i="73"/>
  <c r="B9268" i="73"/>
  <c r="F9289" i="73" l="1"/>
  <c r="D9290" i="73"/>
  <c r="G9267" i="73"/>
  <c r="H9267" i="73" s="1"/>
  <c r="I9267" i="73"/>
  <c r="C9291" i="73"/>
  <c r="E9290" i="73"/>
  <c r="A9268" i="73"/>
  <c r="B9269" i="73"/>
  <c r="F9290" i="73" l="1"/>
  <c r="D9291" i="73"/>
  <c r="G9268" i="73"/>
  <c r="H9268" i="73" s="1"/>
  <c r="I9268" i="73"/>
  <c r="C9292" i="73"/>
  <c r="E9291" i="73"/>
  <c r="A9269" i="73"/>
  <c r="B9270" i="73"/>
  <c r="F9291" i="73" l="1"/>
  <c r="D9292" i="73"/>
  <c r="C9293" i="73"/>
  <c r="E9292" i="73"/>
  <c r="G9269" i="73"/>
  <c r="H9269" i="73" s="1"/>
  <c r="I9269" i="73"/>
  <c r="A9270" i="73"/>
  <c r="B9271" i="73"/>
  <c r="F9292" i="73" l="1"/>
  <c r="D9293" i="73"/>
  <c r="G9270" i="73"/>
  <c r="H9270" i="73" s="1"/>
  <c r="I9270" i="73"/>
  <c r="C9294" i="73"/>
  <c r="E9293" i="73"/>
  <c r="A9271" i="73"/>
  <c r="B9272" i="73"/>
  <c r="F9293" i="73" l="1"/>
  <c r="D9294" i="73"/>
  <c r="G9271" i="73"/>
  <c r="H9271" i="73" s="1"/>
  <c r="I9271" i="73"/>
  <c r="C9295" i="73"/>
  <c r="E9294" i="73"/>
  <c r="A9272" i="73"/>
  <c r="B9273" i="73"/>
  <c r="F9294" i="73" l="1"/>
  <c r="D9295" i="73"/>
  <c r="G9272" i="73"/>
  <c r="H9272" i="73" s="1"/>
  <c r="I9272" i="73"/>
  <c r="C9296" i="73"/>
  <c r="E9295" i="73"/>
  <c r="A9273" i="73"/>
  <c r="B9274" i="73"/>
  <c r="F9295" i="73" l="1"/>
  <c r="D9296" i="73"/>
  <c r="G9273" i="73"/>
  <c r="H9273" i="73" s="1"/>
  <c r="I9273" i="73"/>
  <c r="C9297" i="73"/>
  <c r="E9296" i="73"/>
  <c r="A9274" i="73"/>
  <c r="B9275" i="73"/>
  <c r="F9296" i="73" l="1"/>
  <c r="D9297" i="73"/>
  <c r="G9274" i="73"/>
  <c r="H9274" i="73" s="1"/>
  <c r="I9274" i="73"/>
  <c r="C9298" i="73"/>
  <c r="E9297" i="73"/>
  <c r="A9275" i="73"/>
  <c r="B9276" i="73"/>
  <c r="F9297" i="73" l="1"/>
  <c r="D9298" i="73"/>
  <c r="G9275" i="73"/>
  <c r="H9275" i="73" s="1"/>
  <c r="I9275" i="73"/>
  <c r="C9299" i="73"/>
  <c r="E9298" i="73"/>
  <c r="A9276" i="73"/>
  <c r="B9277" i="73"/>
  <c r="F9298" i="73" l="1"/>
  <c r="D9299" i="73"/>
  <c r="C9300" i="73"/>
  <c r="E9299" i="73"/>
  <c r="G9276" i="73"/>
  <c r="H9276" i="73" s="1"/>
  <c r="I9276" i="73"/>
  <c r="A9277" i="73"/>
  <c r="B9278" i="73"/>
  <c r="F9299" i="73" l="1"/>
  <c r="D9300" i="73"/>
  <c r="G9277" i="73"/>
  <c r="H9277" i="73" s="1"/>
  <c r="I9277" i="73"/>
  <c r="C9301" i="73"/>
  <c r="E9300" i="73"/>
  <c r="A9278" i="73"/>
  <c r="B9279" i="73"/>
  <c r="F9300" i="73" l="1"/>
  <c r="D9301" i="73"/>
  <c r="G9278" i="73"/>
  <c r="H9278" i="73" s="1"/>
  <c r="I9278" i="73"/>
  <c r="C9302" i="73"/>
  <c r="E9301" i="73"/>
  <c r="A9279" i="73"/>
  <c r="B9280" i="73"/>
  <c r="F9301" i="73" l="1"/>
  <c r="D9302" i="73"/>
  <c r="C9303" i="73"/>
  <c r="E9302" i="73"/>
  <c r="G9279" i="73"/>
  <c r="H9279" i="73" s="1"/>
  <c r="I9279" i="73"/>
  <c r="A9280" i="73"/>
  <c r="B9281" i="73"/>
  <c r="F9302" i="73" l="1"/>
  <c r="D9303" i="73"/>
  <c r="A9281" i="73"/>
  <c r="B9282" i="73"/>
  <c r="G9280" i="73"/>
  <c r="H9280" i="73" s="1"/>
  <c r="I9280" i="73"/>
  <c r="C9304" i="73"/>
  <c r="E9303" i="73"/>
  <c r="F9303" i="73" l="1"/>
  <c r="D9304" i="73"/>
  <c r="C9305" i="73"/>
  <c r="E9304" i="73"/>
  <c r="A9282" i="73"/>
  <c r="B9283" i="73"/>
  <c r="G9281" i="73"/>
  <c r="H9281" i="73" s="1"/>
  <c r="I9281" i="73"/>
  <c r="F9304" i="73" l="1"/>
  <c r="D9305" i="73"/>
  <c r="G9282" i="73"/>
  <c r="H9282" i="73" s="1"/>
  <c r="I9282" i="73"/>
  <c r="C9306" i="73"/>
  <c r="E9305" i="73"/>
  <c r="A9283" i="73"/>
  <c r="B9284" i="73"/>
  <c r="F9305" i="73" l="1"/>
  <c r="D9306" i="73"/>
  <c r="G9283" i="73"/>
  <c r="H9283" i="73" s="1"/>
  <c r="I9283" i="73"/>
  <c r="C9307" i="73"/>
  <c r="E9306" i="73"/>
  <c r="A9284" i="73"/>
  <c r="B9285" i="73"/>
  <c r="F9306" i="73" l="1"/>
  <c r="D9307" i="73"/>
  <c r="G9284" i="73"/>
  <c r="H9284" i="73" s="1"/>
  <c r="I9284" i="73"/>
  <c r="C9308" i="73"/>
  <c r="E9307" i="73"/>
  <c r="A9285" i="73"/>
  <c r="B9286" i="73"/>
  <c r="F9307" i="73" l="1"/>
  <c r="D9308" i="73"/>
  <c r="C9309" i="73"/>
  <c r="E9308" i="73"/>
  <c r="G9285" i="73"/>
  <c r="H9285" i="73" s="1"/>
  <c r="I9285" i="73"/>
  <c r="A9286" i="73"/>
  <c r="B9287" i="73"/>
  <c r="F9308" i="73" l="1"/>
  <c r="D9309" i="73"/>
  <c r="A9287" i="73"/>
  <c r="B9288" i="73"/>
  <c r="G9286" i="73"/>
  <c r="H9286" i="73" s="1"/>
  <c r="I9286" i="73"/>
  <c r="C9310" i="73"/>
  <c r="E9309" i="73"/>
  <c r="F9309" i="73" l="1"/>
  <c r="D9310" i="73"/>
  <c r="C9311" i="73"/>
  <c r="E9310" i="73"/>
  <c r="A9288" i="73"/>
  <c r="B9289" i="73"/>
  <c r="G9287" i="73"/>
  <c r="H9287" i="73" s="1"/>
  <c r="I9287" i="73"/>
  <c r="F9310" i="73" l="1"/>
  <c r="D9311" i="73"/>
  <c r="G9288" i="73"/>
  <c r="H9288" i="73" s="1"/>
  <c r="I9288" i="73"/>
  <c r="C9312" i="73"/>
  <c r="E9311" i="73"/>
  <c r="A9289" i="73"/>
  <c r="B9290" i="73"/>
  <c r="F9311" i="73" l="1"/>
  <c r="D9312" i="73"/>
  <c r="G9289" i="73"/>
  <c r="H9289" i="73" s="1"/>
  <c r="I9289" i="73"/>
  <c r="C9313" i="73"/>
  <c r="E9312" i="73"/>
  <c r="A9290" i="73"/>
  <c r="B9291" i="73"/>
  <c r="F9312" i="73" l="1"/>
  <c r="D9313" i="73"/>
  <c r="G9290" i="73"/>
  <c r="H9290" i="73" s="1"/>
  <c r="I9290" i="73"/>
  <c r="C9314" i="73"/>
  <c r="E9313" i="73"/>
  <c r="A9291" i="73"/>
  <c r="B9292" i="73"/>
  <c r="F9313" i="73" l="1"/>
  <c r="D9314" i="73"/>
  <c r="C9315" i="73"/>
  <c r="E9314" i="73"/>
  <c r="G9291" i="73"/>
  <c r="H9291" i="73" s="1"/>
  <c r="I9291" i="73"/>
  <c r="A9292" i="73"/>
  <c r="B9293" i="73"/>
  <c r="F9314" i="73" l="1"/>
  <c r="D9315" i="73"/>
  <c r="G9292" i="73"/>
  <c r="H9292" i="73" s="1"/>
  <c r="I9292" i="73"/>
  <c r="C9316" i="73"/>
  <c r="E9315" i="73"/>
  <c r="A9293" i="73"/>
  <c r="B9294" i="73"/>
  <c r="F9315" i="73" l="1"/>
  <c r="D9316" i="73"/>
  <c r="G9293" i="73"/>
  <c r="H9293" i="73" s="1"/>
  <c r="I9293" i="73"/>
  <c r="C9317" i="73"/>
  <c r="E9316" i="73"/>
  <c r="A9294" i="73"/>
  <c r="B9295" i="73"/>
  <c r="F9316" i="73" l="1"/>
  <c r="D9317" i="73"/>
  <c r="G9294" i="73"/>
  <c r="H9294" i="73" s="1"/>
  <c r="I9294" i="73"/>
  <c r="C9318" i="73"/>
  <c r="E9317" i="73"/>
  <c r="A9295" i="73"/>
  <c r="B9296" i="73"/>
  <c r="F9317" i="73" l="1"/>
  <c r="D9318" i="73"/>
  <c r="G9295" i="73"/>
  <c r="H9295" i="73" s="1"/>
  <c r="I9295" i="73"/>
  <c r="C9319" i="73"/>
  <c r="E9318" i="73"/>
  <c r="A9296" i="73"/>
  <c r="B9297" i="73"/>
  <c r="F9318" i="73" l="1"/>
  <c r="D9319" i="73"/>
  <c r="G9296" i="73"/>
  <c r="H9296" i="73" s="1"/>
  <c r="I9296" i="73"/>
  <c r="C9320" i="73"/>
  <c r="E9319" i="73"/>
  <c r="A9297" i="73"/>
  <c r="B9298" i="73"/>
  <c r="F9319" i="73" l="1"/>
  <c r="D9320" i="73"/>
  <c r="C9321" i="73"/>
  <c r="E9320" i="73"/>
  <c r="G9297" i="73"/>
  <c r="H9297" i="73" s="1"/>
  <c r="I9297" i="73"/>
  <c r="A9298" i="73"/>
  <c r="B9299" i="73"/>
  <c r="F9320" i="73" l="1"/>
  <c r="D9321" i="73"/>
  <c r="A9299" i="73"/>
  <c r="B9300" i="73"/>
  <c r="G9298" i="73"/>
  <c r="H9298" i="73" s="1"/>
  <c r="I9298" i="73"/>
  <c r="C9322" i="73"/>
  <c r="E9321" i="73"/>
  <c r="F9321" i="73" l="1"/>
  <c r="D9322" i="73"/>
  <c r="C9323" i="73"/>
  <c r="E9322" i="73"/>
  <c r="A9300" i="73"/>
  <c r="B9301" i="73"/>
  <c r="G9299" i="73"/>
  <c r="H9299" i="73" s="1"/>
  <c r="I9299" i="73"/>
  <c r="F9322" i="73" l="1"/>
  <c r="D9323" i="73"/>
  <c r="G9300" i="73"/>
  <c r="H9300" i="73" s="1"/>
  <c r="I9300" i="73"/>
  <c r="C9324" i="73"/>
  <c r="E9323" i="73"/>
  <c r="A9301" i="73"/>
  <c r="B9302" i="73"/>
  <c r="F9323" i="73" l="1"/>
  <c r="D9324" i="73"/>
  <c r="G9301" i="73"/>
  <c r="H9301" i="73" s="1"/>
  <c r="I9301" i="73"/>
  <c r="C9325" i="73"/>
  <c r="E9324" i="73"/>
  <c r="A9302" i="73"/>
  <c r="B9303" i="73"/>
  <c r="F9324" i="73" l="1"/>
  <c r="D9325" i="73"/>
  <c r="C9326" i="73"/>
  <c r="E9325" i="73"/>
  <c r="G9302" i="73"/>
  <c r="H9302" i="73" s="1"/>
  <c r="I9302" i="73"/>
  <c r="A9303" i="73"/>
  <c r="B9304" i="73"/>
  <c r="F9325" i="73" l="1"/>
  <c r="D9326" i="73"/>
  <c r="A9304" i="73"/>
  <c r="B9305" i="73"/>
  <c r="G9303" i="73"/>
  <c r="H9303" i="73" s="1"/>
  <c r="I9303" i="73"/>
  <c r="C9327" i="73"/>
  <c r="E9326" i="73"/>
  <c r="F9326" i="73" l="1"/>
  <c r="D9327" i="73"/>
  <c r="C9328" i="73"/>
  <c r="E9327" i="73"/>
  <c r="A9305" i="73"/>
  <c r="B9306" i="73"/>
  <c r="G9304" i="73"/>
  <c r="H9304" i="73" s="1"/>
  <c r="I9304" i="73"/>
  <c r="F9327" i="73" l="1"/>
  <c r="D9328" i="73"/>
  <c r="G9305" i="73"/>
  <c r="H9305" i="73" s="1"/>
  <c r="I9305" i="73"/>
  <c r="C9329" i="73"/>
  <c r="E9328" i="73"/>
  <c r="A9306" i="73"/>
  <c r="B9307" i="73"/>
  <c r="F9328" i="73" l="1"/>
  <c r="D9329" i="73"/>
  <c r="G9306" i="73"/>
  <c r="H9306" i="73" s="1"/>
  <c r="I9306" i="73"/>
  <c r="C9330" i="73"/>
  <c r="E9329" i="73"/>
  <c r="A9307" i="73"/>
  <c r="B9308" i="73"/>
  <c r="F9329" i="73" l="1"/>
  <c r="D9330" i="73"/>
  <c r="G9307" i="73"/>
  <c r="H9307" i="73" s="1"/>
  <c r="I9307" i="73"/>
  <c r="C9331" i="73"/>
  <c r="E9330" i="73"/>
  <c r="A9308" i="73"/>
  <c r="B9309" i="73"/>
  <c r="F9330" i="73" l="1"/>
  <c r="D9331" i="73"/>
  <c r="G9308" i="73"/>
  <c r="H9308" i="73" s="1"/>
  <c r="I9308" i="73"/>
  <c r="C9332" i="73"/>
  <c r="E9331" i="73"/>
  <c r="A9309" i="73"/>
  <c r="B9310" i="73"/>
  <c r="F9331" i="73" l="1"/>
  <c r="D9332" i="73"/>
  <c r="G9309" i="73"/>
  <c r="H9309" i="73" s="1"/>
  <c r="I9309" i="73"/>
  <c r="C9333" i="73"/>
  <c r="E9332" i="73"/>
  <c r="A9310" i="73"/>
  <c r="B9311" i="73"/>
  <c r="F9332" i="73" l="1"/>
  <c r="D9333" i="73"/>
  <c r="C9334" i="73"/>
  <c r="E9333" i="73"/>
  <c r="G9310" i="73"/>
  <c r="H9310" i="73" s="1"/>
  <c r="I9310" i="73"/>
  <c r="A9311" i="73"/>
  <c r="B9312" i="73"/>
  <c r="F9333" i="73" l="1"/>
  <c r="D9334" i="73"/>
  <c r="G9311" i="73"/>
  <c r="H9311" i="73" s="1"/>
  <c r="I9311" i="73"/>
  <c r="C9335" i="73"/>
  <c r="E9334" i="73"/>
  <c r="A9312" i="73"/>
  <c r="B9313" i="73"/>
  <c r="F9334" i="73" l="1"/>
  <c r="D9335" i="73"/>
  <c r="G9312" i="73"/>
  <c r="H9312" i="73" s="1"/>
  <c r="I9312" i="73"/>
  <c r="C9336" i="73"/>
  <c r="E9335" i="73"/>
  <c r="A9313" i="73"/>
  <c r="B9314" i="73"/>
  <c r="F9335" i="73" l="1"/>
  <c r="D9336" i="73"/>
  <c r="G9313" i="73"/>
  <c r="H9313" i="73" s="1"/>
  <c r="I9313" i="73"/>
  <c r="C9337" i="73"/>
  <c r="E9336" i="73"/>
  <c r="A9314" i="73"/>
  <c r="B9315" i="73"/>
  <c r="F9336" i="73" l="1"/>
  <c r="D9337" i="73"/>
  <c r="G9314" i="73"/>
  <c r="H9314" i="73" s="1"/>
  <c r="I9314" i="73"/>
  <c r="C9338" i="73"/>
  <c r="E9337" i="73"/>
  <c r="A9315" i="73"/>
  <c r="B9316" i="73"/>
  <c r="F9337" i="73" l="1"/>
  <c r="D9338" i="73"/>
  <c r="G9315" i="73"/>
  <c r="H9315" i="73" s="1"/>
  <c r="I9315" i="73"/>
  <c r="C9339" i="73"/>
  <c r="E9338" i="73"/>
  <c r="A9316" i="73"/>
  <c r="B9317" i="73"/>
  <c r="F9338" i="73" l="1"/>
  <c r="D9339" i="73"/>
  <c r="C9340" i="73"/>
  <c r="E9339" i="73"/>
  <c r="G9316" i="73"/>
  <c r="H9316" i="73" s="1"/>
  <c r="I9316" i="73"/>
  <c r="A9317" i="73"/>
  <c r="B9318" i="73"/>
  <c r="F9339" i="73" l="1"/>
  <c r="D9340" i="73"/>
  <c r="A9318" i="73"/>
  <c r="B9319" i="73"/>
  <c r="G9317" i="73"/>
  <c r="H9317" i="73" s="1"/>
  <c r="I9317" i="73"/>
  <c r="C9341" i="73"/>
  <c r="E9340" i="73"/>
  <c r="F9340" i="73" l="1"/>
  <c r="D9341" i="73"/>
  <c r="C9342" i="73"/>
  <c r="E9341" i="73"/>
  <c r="A9319" i="73"/>
  <c r="B9320" i="73"/>
  <c r="G9318" i="73"/>
  <c r="H9318" i="73" s="1"/>
  <c r="I9318" i="73"/>
  <c r="F9341" i="73" l="1"/>
  <c r="D9342" i="73"/>
  <c r="G9319" i="73"/>
  <c r="H9319" i="73" s="1"/>
  <c r="I9319" i="73"/>
  <c r="C9343" i="73"/>
  <c r="E9342" i="73"/>
  <c r="A9320" i="73"/>
  <c r="B9321" i="73"/>
  <c r="F9342" i="73" l="1"/>
  <c r="D9343" i="73"/>
  <c r="G9320" i="73"/>
  <c r="H9320" i="73" s="1"/>
  <c r="I9320" i="73"/>
  <c r="C9344" i="73"/>
  <c r="E9343" i="73"/>
  <c r="A9321" i="73"/>
  <c r="B9322" i="73"/>
  <c r="F9343" i="73" l="1"/>
  <c r="D9344" i="73"/>
  <c r="G9321" i="73"/>
  <c r="H9321" i="73" s="1"/>
  <c r="I9321" i="73"/>
  <c r="C9345" i="73"/>
  <c r="E9344" i="73"/>
  <c r="A9322" i="73"/>
  <c r="B9323" i="73"/>
  <c r="F9344" i="73" l="1"/>
  <c r="D9345" i="73"/>
  <c r="G9322" i="73"/>
  <c r="H9322" i="73" s="1"/>
  <c r="I9322" i="73"/>
  <c r="C9346" i="73"/>
  <c r="E9345" i="73"/>
  <c r="A9323" i="73"/>
  <c r="B9324" i="73"/>
  <c r="F9345" i="73" l="1"/>
  <c r="D9346" i="73"/>
  <c r="C9347" i="73"/>
  <c r="E9346" i="73"/>
  <c r="G9323" i="73"/>
  <c r="H9323" i="73" s="1"/>
  <c r="I9323" i="73"/>
  <c r="A9324" i="73"/>
  <c r="B9325" i="73"/>
  <c r="F9346" i="73" l="1"/>
  <c r="D9347" i="73"/>
  <c r="G9324" i="73"/>
  <c r="H9324" i="73" s="1"/>
  <c r="I9324" i="73"/>
  <c r="C9348" i="73"/>
  <c r="E9347" i="73"/>
  <c r="A9325" i="73"/>
  <c r="B9326" i="73"/>
  <c r="F9347" i="73" l="1"/>
  <c r="D9348" i="73"/>
  <c r="G9325" i="73"/>
  <c r="H9325" i="73" s="1"/>
  <c r="I9325" i="73"/>
  <c r="C9349" i="73"/>
  <c r="E9348" i="73"/>
  <c r="A9326" i="73"/>
  <c r="B9327" i="73"/>
  <c r="F9348" i="73" l="1"/>
  <c r="D9349" i="73"/>
  <c r="G9326" i="73"/>
  <c r="H9326" i="73" s="1"/>
  <c r="I9326" i="73"/>
  <c r="C9350" i="73"/>
  <c r="E9349" i="73"/>
  <c r="A9327" i="73"/>
  <c r="B9328" i="73"/>
  <c r="F9349" i="73" l="1"/>
  <c r="D9350" i="73"/>
  <c r="G9327" i="73"/>
  <c r="H9327" i="73" s="1"/>
  <c r="I9327" i="73"/>
  <c r="C9351" i="73"/>
  <c r="E9350" i="73"/>
  <c r="A9328" i="73"/>
  <c r="B9329" i="73"/>
  <c r="F9350" i="73" l="1"/>
  <c r="D9351" i="73"/>
  <c r="C9352" i="73"/>
  <c r="E9351" i="73"/>
  <c r="G9328" i="73"/>
  <c r="H9328" i="73" s="1"/>
  <c r="I9328" i="73"/>
  <c r="A9329" i="73"/>
  <c r="B9330" i="73"/>
  <c r="F9351" i="73" l="1"/>
  <c r="D9352" i="73"/>
  <c r="G9329" i="73"/>
  <c r="H9329" i="73" s="1"/>
  <c r="I9329" i="73"/>
  <c r="C9353" i="73"/>
  <c r="E9352" i="73"/>
  <c r="A9330" i="73"/>
  <c r="B9331" i="73"/>
  <c r="F9352" i="73" l="1"/>
  <c r="D9353" i="73"/>
  <c r="C9354" i="73"/>
  <c r="E9353" i="73"/>
  <c r="G9330" i="73"/>
  <c r="H9330" i="73" s="1"/>
  <c r="I9330" i="73"/>
  <c r="A9331" i="73"/>
  <c r="B9332" i="73"/>
  <c r="F9353" i="73" l="1"/>
  <c r="D9354" i="73"/>
  <c r="G9331" i="73"/>
  <c r="H9331" i="73" s="1"/>
  <c r="I9331" i="73"/>
  <c r="C9355" i="73"/>
  <c r="E9354" i="73"/>
  <c r="A9332" i="73"/>
  <c r="B9333" i="73"/>
  <c r="F9354" i="73" l="1"/>
  <c r="D9355" i="73"/>
  <c r="C9356" i="73"/>
  <c r="E9355" i="73"/>
  <c r="G9332" i="73"/>
  <c r="H9332" i="73" s="1"/>
  <c r="I9332" i="73"/>
  <c r="A9333" i="73"/>
  <c r="B9334" i="73"/>
  <c r="F9355" i="73" l="1"/>
  <c r="D9356" i="73"/>
  <c r="G9333" i="73"/>
  <c r="H9333" i="73" s="1"/>
  <c r="I9333" i="73"/>
  <c r="C9357" i="73"/>
  <c r="E9356" i="73"/>
  <c r="A9334" i="73"/>
  <c r="B9335" i="73"/>
  <c r="F9356" i="73" l="1"/>
  <c r="D9357" i="73"/>
  <c r="G9334" i="73"/>
  <c r="H9334" i="73" s="1"/>
  <c r="I9334" i="73"/>
  <c r="C9358" i="73"/>
  <c r="E9357" i="73"/>
  <c r="A9335" i="73"/>
  <c r="B9336" i="73"/>
  <c r="F9357" i="73" l="1"/>
  <c r="D9358" i="73"/>
  <c r="G9335" i="73"/>
  <c r="H9335" i="73" s="1"/>
  <c r="I9335" i="73"/>
  <c r="C9359" i="73"/>
  <c r="E9358" i="73"/>
  <c r="A9336" i="73"/>
  <c r="B9337" i="73"/>
  <c r="F9358" i="73" l="1"/>
  <c r="D9359" i="73"/>
  <c r="C9360" i="73"/>
  <c r="E9359" i="73"/>
  <c r="G9336" i="73"/>
  <c r="H9336" i="73" s="1"/>
  <c r="I9336" i="73"/>
  <c r="A9337" i="73"/>
  <c r="B9338" i="73"/>
  <c r="F9359" i="73" l="1"/>
  <c r="D9360" i="73"/>
  <c r="G9337" i="73"/>
  <c r="H9337" i="73" s="1"/>
  <c r="I9337" i="73"/>
  <c r="C9361" i="73"/>
  <c r="E9360" i="73"/>
  <c r="A9338" i="73"/>
  <c r="B9339" i="73"/>
  <c r="F9360" i="73" l="1"/>
  <c r="D9361" i="73"/>
  <c r="G9338" i="73"/>
  <c r="H9338" i="73" s="1"/>
  <c r="I9338" i="73"/>
  <c r="C9362" i="73"/>
  <c r="E9361" i="73"/>
  <c r="A9339" i="73"/>
  <c r="B9340" i="73"/>
  <c r="F9361" i="73" l="1"/>
  <c r="D9362" i="73"/>
  <c r="G9339" i="73"/>
  <c r="H9339" i="73" s="1"/>
  <c r="I9339" i="73"/>
  <c r="C9363" i="73"/>
  <c r="E9362" i="73"/>
  <c r="A9340" i="73"/>
  <c r="B9341" i="73"/>
  <c r="F9362" i="73" l="1"/>
  <c r="D9363" i="73"/>
  <c r="G9340" i="73"/>
  <c r="H9340" i="73" s="1"/>
  <c r="I9340" i="73"/>
  <c r="C9364" i="73"/>
  <c r="E9363" i="73"/>
  <c r="A9341" i="73"/>
  <c r="B9342" i="73"/>
  <c r="F9363" i="73" l="1"/>
  <c r="D9364" i="73"/>
  <c r="C9365" i="73"/>
  <c r="E9364" i="73"/>
  <c r="G9341" i="73"/>
  <c r="H9341" i="73" s="1"/>
  <c r="I9341" i="73"/>
  <c r="A9342" i="73"/>
  <c r="B9343" i="73"/>
  <c r="F9364" i="73" l="1"/>
  <c r="D9365" i="73"/>
  <c r="G9342" i="73"/>
  <c r="H9342" i="73" s="1"/>
  <c r="I9342" i="73"/>
  <c r="C9366" i="73"/>
  <c r="E9365" i="73"/>
  <c r="A9343" i="73"/>
  <c r="B9344" i="73"/>
  <c r="F9365" i="73" l="1"/>
  <c r="D9366" i="73"/>
  <c r="G9343" i="73"/>
  <c r="H9343" i="73" s="1"/>
  <c r="I9343" i="73"/>
  <c r="C9367" i="73"/>
  <c r="E9366" i="73"/>
  <c r="A9344" i="73"/>
  <c r="B9345" i="73"/>
  <c r="F9366" i="73" l="1"/>
  <c r="D9367" i="73"/>
  <c r="G9344" i="73"/>
  <c r="H9344" i="73" s="1"/>
  <c r="I9344" i="73"/>
  <c r="C9368" i="73"/>
  <c r="E9367" i="73"/>
  <c r="A9345" i="73"/>
  <c r="B9346" i="73"/>
  <c r="F9367" i="73" l="1"/>
  <c r="D9368" i="73"/>
  <c r="C9369" i="73"/>
  <c r="E9368" i="73"/>
  <c r="G9345" i="73"/>
  <c r="H9345" i="73" s="1"/>
  <c r="I9345" i="73"/>
  <c r="A9346" i="73"/>
  <c r="B9347" i="73"/>
  <c r="F9368" i="73" l="1"/>
  <c r="D9369" i="73"/>
  <c r="G9346" i="73"/>
  <c r="H9346" i="73" s="1"/>
  <c r="I9346" i="73"/>
  <c r="C9370" i="73"/>
  <c r="E9369" i="73"/>
  <c r="A9347" i="73"/>
  <c r="B9348" i="73"/>
  <c r="F9369" i="73" l="1"/>
  <c r="D9370" i="73"/>
  <c r="G9347" i="73"/>
  <c r="H9347" i="73" s="1"/>
  <c r="I9347" i="73"/>
  <c r="C9371" i="73"/>
  <c r="E9370" i="73"/>
  <c r="A9348" i="73"/>
  <c r="B9349" i="73"/>
  <c r="F9370" i="73" l="1"/>
  <c r="D9371" i="73"/>
  <c r="G9348" i="73"/>
  <c r="H9348" i="73" s="1"/>
  <c r="I9348" i="73"/>
  <c r="C9372" i="73"/>
  <c r="E9371" i="73"/>
  <c r="A9349" i="73"/>
  <c r="B9350" i="73"/>
  <c r="F9371" i="73" l="1"/>
  <c r="D9372" i="73"/>
  <c r="G9349" i="73"/>
  <c r="H9349" i="73" s="1"/>
  <c r="I9349" i="73"/>
  <c r="C9373" i="73"/>
  <c r="E9372" i="73"/>
  <c r="A9350" i="73"/>
  <c r="B9351" i="73"/>
  <c r="F9372" i="73" l="1"/>
  <c r="D9373" i="73"/>
  <c r="C9374" i="73"/>
  <c r="E9373" i="73"/>
  <c r="G9350" i="73"/>
  <c r="H9350" i="73" s="1"/>
  <c r="I9350" i="73"/>
  <c r="A9351" i="73"/>
  <c r="B9352" i="73"/>
  <c r="F9373" i="73" l="1"/>
  <c r="D9374" i="73"/>
  <c r="G9351" i="73"/>
  <c r="H9351" i="73" s="1"/>
  <c r="I9351" i="73"/>
  <c r="C9375" i="73"/>
  <c r="E9374" i="73"/>
  <c r="A9352" i="73"/>
  <c r="B9353" i="73"/>
  <c r="F9374" i="73" l="1"/>
  <c r="D9375" i="73"/>
  <c r="G9352" i="73"/>
  <c r="H9352" i="73" s="1"/>
  <c r="I9352" i="73"/>
  <c r="C9376" i="73"/>
  <c r="E9375" i="73"/>
  <c r="A9353" i="73"/>
  <c r="B9354" i="73"/>
  <c r="F9375" i="73" l="1"/>
  <c r="D9376" i="73"/>
  <c r="G9353" i="73"/>
  <c r="H9353" i="73" s="1"/>
  <c r="I9353" i="73"/>
  <c r="C9377" i="73"/>
  <c r="E9376" i="73"/>
  <c r="A9354" i="73"/>
  <c r="B9355" i="73"/>
  <c r="F9376" i="73" l="1"/>
  <c r="D9377" i="73"/>
  <c r="G9354" i="73"/>
  <c r="H9354" i="73" s="1"/>
  <c r="I9354" i="73"/>
  <c r="C9378" i="73"/>
  <c r="E9377" i="73"/>
  <c r="A9355" i="73"/>
  <c r="B9356" i="73"/>
  <c r="F9377" i="73" l="1"/>
  <c r="D9378" i="73"/>
  <c r="C9379" i="73"/>
  <c r="E9378" i="73"/>
  <c r="G9355" i="73"/>
  <c r="H9355" i="73" s="1"/>
  <c r="I9355" i="73"/>
  <c r="A9356" i="73"/>
  <c r="B9357" i="73"/>
  <c r="F9378" i="73" l="1"/>
  <c r="D9379" i="73"/>
  <c r="A9357" i="73"/>
  <c r="B9358" i="73"/>
  <c r="G9356" i="73"/>
  <c r="H9356" i="73" s="1"/>
  <c r="I9356" i="73"/>
  <c r="C9380" i="73"/>
  <c r="E9379" i="73"/>
  <c r="F9379" i="73" l="1"/>
  <c r="D9380" i="73"/>
  <c r="C9381" i="73"/>
  <c r="E9380" i="73"/>
  <c r="A9358" i="73"/>
  <c r="B9359" i="73"/>
  <c r="G9357" i="73"/>
  <c r="H9357" i="73" s="1"/>
  <c r="I9357" i="73"/>
  <c r="F9380" i="73" l="1"/>
  <c r="D9381" i="73"/>
  <c r="G9358" i="73"/>
  <c r="H9358" i="73" s="1"/>
  <c r="I9358" i="73"/>
  <c r="C9382" i="73"/>
  <c r="E9381" i="73"/>
  <c r="A9359" i="73"/>
  <c r="B9360" i="73"/>
  <c r="F9381" i="73" l="1"/>
  <c r="D9382" i="73"/>
  <c r="G9359" i="73"/>
  <c r="H9359" i="73" s="1"/>
  <c r="I9359" i="73"/>
  <c r="C9383" i="73"/>
  <c r="E9382" i="73"/>
  <c r="A9360" i="73"/>
  <c r="B9361" i="73"/>
  <c r="F9382" i="73" l="1"/>
  <c r="D9383" i="73"/>
  <c r="C9384" i="73"/>
  <c r="E9383" i="73"/>
  <c r="G9360" i="73"/>
  <c r="H9360" i="73" s="1"/>
  <c r="I9360" i="73"/>
  <c r="A9361" i="73"/>
  <c r="B9362" i="73"/>
  <c r="F9383" i="73" l="1"/>
  <c r="D9384" i="73"/>
  <c r="G9361" i="73"/>
  <c r="H9361" i="73" s="1"/>
  <c r="I9361" i="73"/>
  <c r="C9385" i="73"/>
  <c r="E9384" i="73"/>
  <c r="A9362" i="73"/>
  <c r="B9363" i="73"/>
  <c r="F9384" i="73" l="1"/>
  <c r="D9385" i="73"/>
  <c r="G9362" i="73"/>
  <c r="H9362" i="73" s="1"/>
  <c r="I9362" i="73"/>
  <c r="C9386" i="73"/>
  <c r="E9385" i="73"/>
  <c r="A9363" i="73"/>
  <c r="B9364" i="73"/>
  <c r="F9385" i="73" l="1"/>
  <c r="D9386" i="73"/>
  <c r="C9387" i="73"/>
  <c r="E9386" i="73"/>
  <c r="G9363" i="73"/>
  <c r="H9363" i="73" s="1"/>
  <c r="I9363" i="73"/>
  <c r="A9364" i="73"/>
  <c r="B9365" i="73"/>
  <c r="F9386" i="73" l="1"/>
  <c r="D9387" i="73"/>
  <c r="G9364" i="73"/>
  <c r="H9364" i="73" s="1"/>
  <c r="I9364" i="73"/>
  <c r="C9388" i="73"/>
  <c r="E9387" i="73"/>
  <c r="A9365" i="73"/>
  <c r="B9366" i="73"/>
  <c r="F9387" i="73" l="1"/>
  <c r="D9388" i="73"/>
  <c r="G9365" i="73"/>
  <c r="H9365" i="73" s="1"/>
  <c r="I9365" i="73"/>
  <c r="C9389" i="73"/>
  <c r="E9388" i="73"/>
  <c r="A9366" i="73"/>
  <c r="B9367" i="73"/>
  <c r="F9388" i="73" l="1"/>
  <c r="D9389" i="73"/>
  <c r="G9366" i="73"/>
  <c r="H9366" i="73" s="1"/>
  <c r="I9366" i="73"/>
  <c r="C9390" i="73"/>
  <c r="E9389" i="73"/>
  <c r="A9367" i="73"/>
  <c r="B9368" i="73"/>
  <c r="F9389" i="73" l="1"/>
  <c r="D9390" i="73"/>
  <c r="G9367" i="73"/>
  <c r="H9367" i="73" s="1"/>
  <c r="I9367" i="73"/>
  <c r="C9391" i="73"/>
  <c r="E9390" i="73"/>
  <c r="A9368" i="73"/>
  <c r="B9369" i="73"/>
  <c r="F9390" i="73" l="1"/>
  <c r="D9391" i="73"/>
  <c r="G9368" i="73"/>
  <c r="H9368" i="73" s="1"/>
  <c r="I9368" i="73"/>
  <c r="C9392" i="73"/>
  <c r="E9391" i="73"/>
  <c r="A9369" i="73"/>
  <c r="B9370" i="73"/>
  <c r="F9391" i="73" l="1"/>
  <c r="D9392" i="73"/>
  <c r="C9393" i="73"/>
  <c r="E9392" i="73"/>
  <c r="G9369" i="73"/>
  <c r="H9369" i="73" s="1"/>
  <c r="I9369" i="73"/>
  <c r="A9370" i="73"/>
  <c r="B9371" i="73"/>
  <c r="F9392" i="73" l="1"/>
  <c r="D9393" i="73"/>
  <c r="G9370" i="73"/>
  <c r="H9370" i="73" s="1"/>
  <c r="I9370" i="73"/>
  <c r="C9394" i="73"/>
  <c r="E9393" i="73"/>
  <c r="A9371" i="73"/>
  <c r="B9372" i="73"/>
  <c r="F9393" i="73" l="1"/>
  <c r="D9394" i="73"/>
  <c r="G9371" i="73"/>
  <c r="H9371" i="73" s="1"/>
  <c r="I9371" i="73"/>
  <c r="C9395" i="73"/>
  <c r="E9394" i="73"/>
  <c r="A9372" i="73"/>
  <c r="B9373" i="73"/>
  <c r="F9394" i="73" l="1"/>
  <c r="D9395" i="73"/>
  <c r="G9372" i="73"/>
  <c r="H9372" i="73" s="1"/>
  <c r="I9372" i="73"/>
  <c r="C9396" i="73"/>
  <c r="E9395" i="73"/>
  <c r="A9373" i="73"/>
  <c r="B9374" i="73"/>
  <c r="F9395" i="73" l="1"/>
  <c r="D9396" i="73"/>
  <c r="G9373" i="73"/>
  <c r="H9373" i="73" s="1"/>
  <c r="I9373" i="73"/>
  <c r="C9397" i="73"/>
  <c r="E9396" i="73"/>
  <c r="A9374" i="73"/>
  <c r="B9375" i="73"/>
  <c r="F9396" i="73" l="1"/>
  <c r="D9397" i="73"/>
  <c r="G9374" i="73"/>
  <c r="H9374" i="73" s="1"/>
  <c r="I9374" i="73"/>
  <c r="C9398" i="73"/>
  <c r="E9397" i="73"/>
  <c r="A9375" i="73"/>
  <c r="B9376" i="73"/>
  <c r="F9397" i="73" l="1"/>
  <c r="D9398" i="73"/>
  <c r="C9399" i="73"/>
  <c r="E9398" i="73"/>
  <c r="G9375" i="73"/>
  <c r="H9375" i="73" s="1"/>
  <c r="I9375" i="73"/>
  <c r="A9376" i="73"/>
  <c r="B9377" i="73"/>
  <c r="F9398" i="73" l="1"/>
  <c r="D9399" i="73"/>
  <c r="A9377" i="73"/>
  <c r="B9378" i="73"/>
  <c r="G9376" i="73"/>
  <c r="H9376" i="73" s="1"/>
  <c r="I9376" i="73"/>
  <c r="C9400" i="73"/>
  <c r="E9399" i="73"/>
  <c r="F9399" i="73" l="1"/>
  <c r="D9400" i="73"/>
  <c r="C9401" i="73"/>
  <c r="E9400" i="73"/>
  <c r="A9378" i="73"/>
  <c r="B9379" i="73"/>
  <c r="G9377" i="73"/>
  <c r="H9377" i="73" s="1"/>
  <c r="I9377" i="73"/>
  <c r="F9400" i="73" l="1"/>
  <c r="D9401" i="73"/>
  <c r="G9378" i="73"/>
  <c r="H9378" i="73" s="1"/>
  <c r="I9378" i="73"/>
  <c r="C9402" i="73"/>
  <c r="E9401" i="73"/>
  <c r="A9379" i="73"/>
  <c r="B9380" i="73"/>
  <c r="F9401" i="73" l="1"/>
  <c r="D9402" i="73"/>
  <c r="G9379" i="73"/>
  <c r="H9379" i="73" s="1"/>
  <c r="I9379" i="73"/>
  <c r="C9403" i="73"/>
  <c r="E9402" i="73"/>
  <c r="A9380" i="73"/>
  <c r="B9381" i="73"/>
  <c r="F9402" i="73" l="1"/>
  <c r="D9403" i="73"/>
  <c r="C9404" i="73"/>
  <c r="E9403" i="73"/>
  <c r="G9380" i="73"/>
  <c r="H9380" i="73" s="1"/>
  <c r="I9380" i="73"/>
  <c r="A9381" i="73"/>
  <c r="B9382" i="73"/>
  <c r="F9403" i="73" l="1"/>
  <c r="D9404" i="73"/>
  <c r="G9381" i="73"/>
  <c r="H9381" i="73" s="1"/>
  <c r="I9381" i="73"/>
  <c r="C9405" i="73"/>
  <c r="E9404" i="73"/>
  <c r="A9382" i="73"/>
  <c r="B9383" i="73"/>
  <c r="F9404" i="73" l="1"/>
  <c r="D9405" i="73"/>
  <c r="G9382" i="73"/>
  <c r="H9382" i="73" s="1"/>
  <c r="I9382" i="73"/>
  <c r="C9406" i="73"/>
  <c r="E9405" i="73"/>
  <c r="A9383" i="73"/>
  <c r="B9384" i="73"/>
  <c r="F9405" i="73" l="1"/>
  <c r="D9406" i="73"/>
  <c r="G9383" i="73"/>
  <c r="H9383" i="73" s="1"/>
  <c r="I9383" i="73"/>
  <c r="C9407" i="73"/>
  <c r="E9406" i="73"/>
  <c r="A9384" i="73"/>
  <c r="B9385" i="73"/>
  <c r="F9406" i="73" l="1"/>
  <c r="D9407" i="73"/>
  <c r="G9384" i="73"/>
  <c r="H9384" i="73" s="1"/>
  <c r="I9384" i="73"/>
  <c r="C9408" i="73"/>
  <c r="E9407" i="73"/>
  <c r="A9385" i="73"/>
  <c r="B9386" i="73"/>
  <c r="F9407" i="73" l="1"/>
  <c r="D9408" i="73"/>
  <c r="C9409" i="73"/>
  <c r="E9408" i="73"/>
  <c r="G9385" i="73"/>
  <c r="H9385" i="73" s="1"/>
  <c r="I9385" i="73"/>
  <c r="A9386" i="73"/>
  <c r="B9387" i="73"/>
  <c r="F9408" i="73" l="1"/>
  <c r="D9409" i="73"/>
  <c r="G9386" i="73"/>
  <c r="H9386" i="73" s="1"/>
  <c r="I9386" i="73"/>
  <c r="C9410" i="73"/>
  <c r="E9409" i="73"/>
  <c r="A9387" i="73"/>
  <c r="B9388" i="73"/>
  <c r="F9409" i="73" l="1"/>
  <c r="D9410" i="73"/>
  <c r="G9387" i="73"/>
  <c r="H9387" i="73" s="1"/>
  <c r="I9387" i="73"/>
  <c r="C9411" i="73"/>
  <c r="E9410" i="73"/>
  <c r="A9388" i="73"/>
  <c r="B9389" i="73"/>
  <c r="F9410" i="73" l="1"/>
  <c r="D9411" i="73"/>
  <c r="G9388" i="73"/>
  <c r="H9388" i="73" s="1"/>
  <c r="I9388" i="73"/>
  <c r="C9412" i="73"/>
  <c r="E9411" i="73"/>
  <c r="A9389" i="73"/>
  <c r="B9390" i="73"/>
  <c r="F9411" i="73" l="1"/>
  <c r="D9412" i="73"/>
  <c r="C9413" i="73"/>
  <c r="E9412" i="73"/>
  <c r="G9389" i="73"/>
  <c r="H9389" i="73" s="1"/>
  <c r="I9389" i="73"/>
  <c r="A9390" i="73"/>
  <c r="B9391" i="73"/>
  <c r="F9412" i="73" l="1"/>
  <c r="D9413" i="73"/>
  <c r="A9391" i="73"/>
  <c r="B9392" i="73"/>
  <c r="G9390" i="73"/>
  <c r="H9390" i="73" s="1"/>
  <c r="I9390" i="73"/>
  <c r="C9414" i="73"/>
  <c r="E9413" i="73"/>
  <c r="F9413" i="73" l="1"/>
  <c r="D9414" i="73"/>
  <c r="C9415" i="73"/>
  <c r="E9414" i="73"/>
  <c r="A9392" i="73"/>
  <c r="B9393" i="73"/>
  <c r="G9391" i="73"/>
  <c r="H9391" i="73" s="1"/>
  <c r="I9391" i="73"/>
  <c r="F9414" i="73" l="1"/>
  <c r="D9415" i="73"/>
  <c r="G9392" i="73"/>
  <c r="H9392" i="73" s="1"/>
  <c r="I9392" i="73"/>
  <c r="C9416" i="73"/>
  <c r="E9415" i="73"/>
  <c r="A9393" i="73"/>
  <c r="B9394" i="73"/>
  <c r="F9415" i="73" l="1"/>
  <c r="D9416" i="73"/>
  <c r="G9393" i="73"/>
  <c r="H9393" i="73" s="1"/>
  <c r="I9393" i="73"/>
  <c r="C9417" i="73"/>
  <c r="E9416" i="73"/>
  <c r="A9394" i="73"/>
  <c r="B9395" i="73"/>
  <c r="F9416" i="73" l="1"/>
  <c r="D9417" i="73"/>
  <c r="C9418" i="73"/>
  <c r="E9417" i="73"/>
  <c r="G9394" i="73"/>
  <c r="H9394" i="73" s="1"/>
  <c r="I9394" i="73"/>
  <c r="A9395" i="73"/>
  <c r="B9396" i="73"/>
  <c r="F9417" i="73" l="1"/>
  <c r="D9418" i="73"/>
  <c r="A9396" i="73"/>
  <c r="B9397" i="73"/>
  <c r="G9395" i="73"/>
  <c r="H9395" i="73" s="1"/>
  <c r="I9395" i="73"/>
  <c r="C9419" i="73"/>
  <c r="E9418" i="73"/>
  <c r="F9418" i="73" l="1"/>
  <c r="D9419" i="73"/>
  <c r="C9420" i="73"/>
  <c r="E9419" i="73"/>
  <c r="A9397" i="73"/>
  <c r="B9398" i="73"/>
  <c r="G9396" i="73"/>
  <c r="H9396" i="73" s="1"/>
  <c r="I9396" i="73"/>
  <c r="F9419" i="73" l="1"/>
  <c r="D9420" i="73"/>
  <c r="G9397" i="73"/>
  <c r="H9397" i="73" s="1"/>
  <c r="I9397" i="73"/>
  <c r="C9421" i="73"/>
  <c r="E9420" i="73"/>
  <c r="A9398" i="73"/>
  <c r="B9399" i="73"/>
  <c r="F9420" i="73" l="1"/>
  <c r="D9421" i="73"/>
  <c r="C9422" i="73"/>
  <c r="E9421" i="73"/>
  <c r="G9398" i="73"/>
  <c r="H9398" i="73" s="1"/>
  <c r="I9398" i="73"/>
  <c r="A9399" i="73"/>
  <c r="B9400" i="73"/>
  <c r="F9421" i="73" l="1"/>
  <c r="D9422" i="73"/>
  <c r="A9400" i="73"/>
  <c r="B9401" i="73"/>
  <c r="G9399" i="73"/>
  <c r="H9399" i="73" s="1"/>
  <c r="I9399" i="73"/>
  <c r="C9423" i="73"/>
  <c r="E9422" i="73"/>
  <c r="F9422" i="73" l="1"/>
  <c r="D9423" i="73"/>
  <c r="C9424" i="73"/>
  <c r="E9423" i="73"/>
  <c r="A9401" i="73"/>
  <c r="B9402" i="73"/>
  <c r="G9400" i="73"/>
  <c r="H9400" i="73" s="1"/>
  <c r="I9400" i="73"/>
  <c r="F9423" i="73" l="1"/>
  <c r="D9424" i="73"/>
  <c r="G9401" i="73"/>
  <c r="H9401" i="73" s="1"/>
  <c r="I9401" i="73"/>
  <c r="C9425" i="73"/>
  <c r="E9424" i="73"/>
  <c r="A9402" i="73"/>
  <c r="B9403" i="73"/>
  <c r="F9424" i="73" l="1"/>
  <c r="D9425" i="73"/>
  <c r="G9402" i="73"/>
  <c r="H9402" i="73" s="1"/>
  <c r="I9402" i="73"/>
  <c r="C9426" i="73"/>
  <c r="E9425" i="73"/>
  <c r="A9403" i="73"/>
  <c r="B9404" i="73"/>
  <c r="F9425" i="73" l="1"/>
  <c r="D9426" i="73"/>
  <c r="C9427" i="73"/>
  <c r="E9426" i="73"/>
  <c r="G9403" i="73"/>
  <c r="H9403" i="73" s="1"/>
  <c r="I9403" i="73"/>
  <c r="A9404" i="73"/>
  <c r="B9405" i="73"/>
  <c r="F9426" i="73" l="1"/>
  <c r="D9427" i="73"/>
  <c r="A9405" i="73"/>
  <c r="B9406" i="73"/>
  <c r="G9404" i="73"/>
  <c r="H9404" i="73" s="1"/>
  <c r="I9404" i="73"/>
  <c r="C9428" i="73"/>
  <c r="E9427" i="73"/>
  <c r="F9427" i="73" l="1"/>
  <c r="D9428" i="73"/>
  <c r="C9429" i="73"/>
  <c r="E9428" i="73"/>
  <c r="A9406" i="73"/>
  <c r="B9407" i="73"/>
  <c r="G9405" i="73"/>
  <c r="H9405" i="73" s="1"/>
  <c r="I9405" i="73"/>
  <c r="F9428" i="73" l="1"/>
  <c r="D9429" i="73"/>
  <c r="G9406" i="73"/>
  <c r="H9406" i="73" s="1"/>
  <c r="I9406" i="73"/>
  <c r="C9430" i="73"/>
  <c r="E9429" i="73"/>
  <c r="A9407" i="73"/>
  <c r="B9408" i="73"/>
  <c r="F9429" i="73" l="1"/>
  <c r="D9430" i="73"/>
  <c r="C9431" i="73"/>
  <c r="E9430" i="73"/>
  <c r="G9407" i="73"/>
  <c r="H9407" i="73" s="1"/>
  <c r="I9407" i="73"/>
  <c r="A9408" i="73"/>
  <c r="B9409" i="73"/>
  <c r="F9430" i="73" l="1"/>
  <c r="D9431" i="73"/>
  <c r="G9408" i="73"/>
  <c r="H9408" i="73" s="1"/>
  <c r="I9408" i="73"/>
  <c r="C9432" i="73"/>
  <c r="E9431" i="73"/>
  <c r="A9409" i="73"/>
  <c r="B9410" i="73"/>
  <c r="F9431" i="73" l="1"/>
  <c r="D9432" i="73"/>
  <c r="G9409" i="73"/>
  <c r="H9409" i="73" s="1"/>
  <c r="I9409" i="73"/>
  <c r="C9433" i="73"/>
  <c r="E9432" i="73"/>
  <c r="A9410" i="73"/>
  <c r="B9411" i="73"/>
  <c r="F9432" i="73" l="1"/>
  <c r="D9433" i="73"/>
  <c r="G9410" i="73"/>
  <c r="H9410" i="73" s="1"/>
  <c r="I9410" i="73"/>
  <c r="C9434" i="73"/>
  <c r="E9433" i="73"/>
  <c r="A9411" i="73"/>
  <c r="B9412" i="73"/>
  <c r="F9433" i="73" l="1"/>
  <c r="D9434" i="73"/>
  <c r="C9435" i="73"/>
  <c r="E9434" i="73"/>
  <c r="G9411" i="73"/>
  <c r="H9411" i="73" s="1"/>
  <c r="I9411" i="73"/>
  <c r="A9412" i="73"/>
  <c r="B9413" i="73"/>
  <c r="F9434" i="73" l="1"/>
  <c r="D9435" i="73"/>
  <c r="G9412" i="73"/>
  <c r="H9412" i="73" s="1"/>
  <c r="I9412" i="73"/>
  <c r="C9436" i="73"/>
  <c r="E9435" i="73"/>
  <c r="A9413" i="73"/>
  <c r="B9414" i="73"/>
  <c r="F9435" i="73" l="1"/>
  <c r="D9436" i="73"/>
  <c r="G9413" i="73"/>
  <c r="H9413" i="73" s="1"/>
  <c r="I9413" i="73"/>
  <c r="C9437" i="73"/>
  <c r="E9436" i="73"/>
  <c r="A9414" i="73"/>
  <c r="B9415" i="73"/>
  <c r="F9436" i="73" l="1"/>
  <c r="D9437" i="73"/>
  <c r="G9414" i="73"/>
  <c r="H9414" i="73" s="1"/>
  <c r="I9414" i="73"/>
  <c r="C9438" i="73"/>
  <c r="E9437" i="73"/>
  <c r="A9415" i="73"/>
  <c r="B9416" i="73"/>
  <c r="F9437" i="73" l="1"/>
  <c r="D9438" i="73"/>
  <c r="G9415" i="73"/>
  <c r="H9415" i="73" s="1"/>
  <c r="I9415" i="73"/>
  <c r="C9439" i="73"/>
  <c r="E9438" i="73"/>
  <c r="A9416" i="73"/>
  <c r="B9417" i="73"/>
  <c r="F9438" i="73" l="1"/>
  <c r="D9439" i="73"/>
  <c r="C9440" i="73"/>
  <c r="E9439" i="73"/>
  <c r="A9417" i="73"/>
  <c r="B9418" i="73"/>
  <c r="G9416" i="73"/>
  <c r="H9416" i="73" s="1"/>
  <c r="I9416" i="73"/>
  <c r="F9439" i="73" l="1"/>
  <c r="D9440" i="73"/>
  <c r="G9417" i="73"/>
  <c r="H9417" i="73" s="1"/>
  <c r="I9417" i="73"/>
  <c r="C9441" i="73"/>
  <c r="E9440" i="73"/>
  <c r="A9418" i="73"/>
  <c r="B9419" i="73"/>
  <c r="F9440" i="73" l="1"/>
  <c r="D9441" i="73"/>
  <c r="G9418" i="73"/>
  <c r="H9418" i="73" s="1"/>
  <c r="I9418" i="73"/>
  <c r="C9442" i="73"/>
  <c r="E9441" i="73"/>
  <c r="A9419" i="73"/>
  <c r="B9420" i="73"/>
  <c r="F9441" i="73" l="1"/>
  <c r="D9442" i="73"/>
  <c r="C9443" i="73"/>
  <c r="E9442" i="73"/>
  <c r="G9419" i="73"/>
  <c r="H9419" i="73" s="1"/>
  <c r="I9419" i="73"/>
  <c r="A9420" i="73"/>
  <c r="B9421" i="73"/>
  <c r="F9442" i="73" l="1"/>
  <c r="D9443" i="73"/>
  <c r="A9421" i="73"/>
  <c r="B9422" i="73"/>
  <c r="G9420" i="73"/>
  <c r="H9420" i="73" s="1"/>
  <c r="I9420" i="73"/>
  <c r="C9444" i="73"/>
  <c r="E9443" i="73"/>
  <c r="F9443" i="73" l="1"/>
  <c r="D9444" i="73"/>
  <c r="C9445" i="73"/>
  <c r="E9444" i="73"/>
  <c r="A9422" i="73"/>
  <c r="B9423" i="73"/>
  <c r="G9421" i="73"/>
  <c r="H9421" i="73" s="1"/>
  <c r="I9421" i="73"/>
  <c r="F9444" i="73" l="1"/>
  <c r="D9445" i="73"/>
  <c r="G9422" i="73"/>
  <c r="H9422" i="73" s="1"/>
  <c r="I9422" i="73"/>
  <c r="C9446" i="73"/>
  <c r="E9445" i="73"/>
  <c r="A9423" i="73"/>
  <c r="B9424" i="73"/>
  <c r="F9445" i="73" l="1"/>
  <c r="D9446" i="73"/>
  <c r="G9423" i="73"/>
  <c r="H9423" i="73" s="1"/>
  <c r="I9423" i="73"/>
  <c r="C9447" i="73"/>
  <c r="E9446" i="73"/>
  <c r="A9424" i="73"/>
  <c r="B9425" i="73"/>
  <c r="F9446" i="73" l="1"/>
  <c r="D9447" i="73"/>
  <c r="C9448" i="73"/>
  <c r="E9447" i="73"/>
  <c r="G9424" i="73"/>
  <c r="H9424" i="73" s="1"/>
  <c r="I9424" i="73"/>
  <c r="A9425" i="73"/>
  <c r="B9426" i="73"/>
  <c r="F9447" i="73" l="1"/>
  <c r="D9448" i="73"/>
  <c r="A9426" i="73"/>
  <c r="B9427" i="73"/>
  <c r="G9425" i="73"/>
  <c r="H9425" i="73" s="1"/>
  <c r="I9425" i="73"/>
  <c r="C9449" i="73"/>
  <c r="E9448" i="73"/>
  <c r="F9448" i="73" l="1"/>
  <c r="D9449" i="73"/>
  <c r="A9427" i="73"/>
  <c r="B9428" i="73"/>
  <c r="C9450" i="73"/>
  <c r="E9449" i="73"/>
  <c r="G9426" i="73"/>
  <c r="H9426" i="73" s="1"/>
  <c r="I9426" i="73"/>
  <c r="F9449" i="73" l="1"/>
  <c r="D9450" i="73"/>
  <c r="C9451" i="73"/>
  <c r="E9450" i="73"/>
  <c r="A9428" i="73"/>
  <c r="B9429" i="73"/>
  <c r="G9427" i="73"/>
  <c r="H9427" i="73" s="1"/>
  <c r="I9427" i="73"/>
  <c r="F9450" i="73" l="1"/>
  <c r="D9451" i="73"/>
  <c r="G9428" i="73"/>
  <c r="H9428" i="73" s="1"/>
  <c r="I9428" i="73"/>
  <c r="C9452" i="73"/>
  <c r="E9451" i="73"/>
  <c r="A9429" i="73"/>
  <c r="B9430" i="73"/>
  <c r="F9451" i="73" l="1"/>
  <c r="D9452" i="73"/>
  <c r="G9429" i="73"/>
  <c r="H9429" i="73" s="1"/>
  <c r="I9429" i="73"/>
  <c r="C9453" i="73"/>
  <c r="E9452" i="73"/>
  <c r="A9430" i="73"/>
  <c r="B9431" i="73"/>
  <c r="F9452" i="73" l="1"/>
  <c r="D9453" i="73"/>
  <c r="G9430" i="73"/>
  <c r="H9430" i="73" s="1"/>
  <c r="I9430" i="73"/>
  <c r="C9454" i="73"/>
  <c r="E9453" i="73"/>
  <c r="A9431" i="73"/>
  <c r="B9432" i="73"/>
  <c r="F9453" i="73" l="1"/>
  <c r="D9454" i="73"/>
  <c r="C9455" i="73"/>
  <c r="E9454" i="73"/>
  <c r="G9431" i="73"/>
  <c r="H9431" i="73" s="1"/>
  <c r="I9431" i="73"/>
  <c r="A9432" i="73"/>
  <c r="B9433" i="73"/>
  <c r="F9454" i="73" l="1"/>
  <c r="D9455" i="73"/>
  <c r="A9433" i="73"/>
  <c r="B9434" i="73"/>
  <c r="G9432" i="73"/>
  <c r="H9432" i="73" s="1"/>
  <c r="I9432" i="73"/>
  <c r="C9456" i="73"/>
  <c r="E9455" i="73"/>
  <c r="F9455" i="73" l="1"/>
  <c r="D9456" i="73"/>
  <c r="C9457" i="73"/>
  <c r="E9456" i="73"/>
  <c r="A9434" i="73"/>
  <c r="B9435" i="73"/>
  <c r="G9433" i="73"/>
  <c r="H9433" i="73" s="1"/>
  <c r="I9433" i="73"/>
  <c r="F9456" i="73" l="1"/>
  <c r="D9457" i="73"/>
  <c r="G9434" i="73"/>
  <c r="H9434" i="73" s="1"/>
  <c r="I9434" i="73"/>
  <c r="C9458" i="73"/>
  <c r="E9457" i="73"/>
  <c r="A9435" i="73"/>
  <c r="B9436" i="73"/>
  <c r="F9457" i="73" l="1"/>
  <c r="D9458" i="73"/>
  <c r="A9436" i="73"/>
  <c r="B9437" i="73"/>
  <c r="C9459" i="73"/>
  <c r="E9458" i="73"/>
  <c r="G9435" i="73"/>
  <c r="H9435" i="73" s="1"/>
  <c r="I9435" i="73"/>
  <c r="F9458" i="73" l="1"/>
  <c r="D9459" i="73"/>
  <c r="C9460" i="73"/>
  <c r="E9459" i="73"/>
  <c r="A9437" i="73"/>
  <c r="B9438" i="73"/>
  <c r="G9436" i="73"/>
  <c r="H9436" i="73" s="1"/>
  <c r="I9436" i="73"/>
  <c r="F9459" i="73" l="1"/>
  <c r="D9460" i="73"/>
  <c r="G9437" i="73"/>
  <c r="H9437" i="73" s="1"/>
  <c r="I9437" i="73"/>
  <c r="C9461" i="73"/>
  <c r="E9460" i="73"/>
  <c r="A9438" i="73"/>
  <c r="B9439" i="73"/>
  <c r="F9460" i="73" l="1"/>
  <c r="D9461" i="73"/>
  <c r="C9462" i="73"/>
  <c r="E9461" i="73"/>
  <c r="G9438" i="73"/>
  <c r="H9438" i="73" s="1"/>
  <c r="I9438" i="73"/>
  <c r="A9439" i="73"/>
  <c r="B9440" i="73"/>
  <c r="F9461" i="73" l="1"/>
  <c r="D9462" i="73"/>
  <c r="G9439" i="73"/>
  <c r="H9439" i="73" s="1"/>
  <c r="I9439" i="73"/>
  <c r="C9463" i="73"/>
  <c r="E9462" i="73"/>
  <c r="A9440" i="73"/>
  <c r="B9441" i="73"/>
  <c r="F9462" i="73" l="1"/>
  <c r="D9463" i="73"/>
  <c r="G9440" i="73"/>
  <c r="H9440" i="73" s="1"/>
  <c r="I9440" i="73"/>
  <c r="C9464" i="73"/>
  <c r="E9463" i="73"/>
  <c r="A9441" i="73"/>
  <c r="B9442" i="73"/>
  <c r="F9463" i="73" l="1"/>
  <c r="D9464" i="73"/>
  <c r="G9441" i="73"/>
  <c r="H9441" i="73" s="1"/>
  <c r="I9441" i="73"/>
  <c r="C9465" i="73"/>
  <c r="E9464" i="73"/>
  <c r="A9442" i="73"/>
  <c r="B9443" i="73"/>
  <c r="F9464" i="73" l="1"/>
  <c r="D9465" i="73"/>
  <c r="G9442" i="73"/>
  <c r="H9442" i="73" s="1"/>
  <c r="I9442" i="73"/>
  <c r="C9466" i="73"/>
  <c r="E9465" i="73"/>
  <c r="A9443" i="73"/>
  <c r="B9444" i="73"/>
  <c r="F9465" i="73" l="1"/>
  <c r="D9466" i="73"/>
  <c r="G9443" i="73"/>
  <c r="H9443" i="73" s="1"/>
  <c r="I9443" i="73"/>
  <c r="C9467" i="73"/>
  <c r="E9466" i="73"/>
  <c r="A9444" i="73"/>
  <c r="B9445" i="73"/>
  <c r="F9466" i="73" l="1"/>
  <c r="D9467" i="73"/>
  <c r="G9444" i="73"/>
  <c r="H9444" i="73" s="1"/>
  <c r="I9444" i="73"/>
  <c r="C9468" i="73"/>
  <c r="E9467" i="73"/>
  <c r="A9445" i="73"/>
  <c r="B9446" i="73"/>
  <c r="F9467" i="73" l="1"/>
  <c r="D9468" i="73"/>
  <c r="C9469" i="73"/>
  <c r="E9468" i="73"/>
  <c r="G9445" i="73"/>
  <c r="H9445" i="73" s="1"/>
  <c r="I9445" i="73"/>
  <c r="A9446" i="73"/>
  <c r="B9447" i="73"/>
  <c r="F9468" i="73" l="1"/>
  <c r="D9469" i="73"/>
  <c r="G9446" i="73"/>
  <c r="H9446" i="73" s="1"/>
  <c r="I9446" i="73"/>
  <c r="C9470" i="73"/>
  <c r="E9469" i="73"/>
  <c r="A9447" i="73"/>
  <c r="B9448" i="73"/>
  <c r="F9469" i="73" l="1"/>
  <c r="D9470" i="73"/>
  <c r="G9447" i="73"/>
  <c r="H9447" i="73" s="1"/>
  <c r="I9447" i="73"/>
  <c r="C9471" i="73"/>
  <c r="E9470" i="73"/>
  <c r="A9448" i="73"/>
  <c r="B9449" i="73"/>
  <c r="F9470" i="73" l="1"/>
  <c r="D9471" i="73"/>
  <c r="C9472" i="73"/>
  <c r="E9471" i="73"/>
  <c r="G9448" i="73"/>
  <c r="H9448" i="73" s="1"/>
  <c r="I9448" i="73"/>
  <c r="A9449" i="73"/>
  <c r="B9450" i="73"/>
  <c r="F9471" i="73" l="1"/>
  <c r="D9472" i="73"/>
  <c r="G9449" i="73"/>
  <c r="H9449" i="73" s="1"/>
  <c r="I9449" i="73"/>
  <c r="C9473" i="73"/>
  <c r="E9472" i="73"/>
  <c r="A9450" i="73"/>
  <c r="B9451" i="73"/>
  <c r="F9472" i="73" l="1"/>
  <c r="D9473" i="73"/>
  <c r="G9450" i="73"/>
  <c r="H9450" i="73" s="1"/>
  <c r="I9450" i="73"/>
  <c r="C9474" i="73"/>
  <c r="E9473" i="73"/>
  <c r="A9451" i="73"/>
  <c r="B9452" i="73"/>
  <c r="F9473" i="73" l="1"/>
  <c r="D9474" i="73"/>
  <c r="G9451" i="73"/>
  <c r="H9451" i="73" s="1"/>
  <c r="I9451" i="73"/>
  <c r="C9475" i="73"/>
  <c r="E9474" i="73"/>
  <c r="A9452" i="73"/>
  <c r="B9453" i="73"/>
  <c r="F9474" i="73" l="1"/>
  <c r="D9475" i="73"/>
  <c r="G9452" i="73"/>
  <c r="H9452" i="73" s="1"/>
  <c r="I9452" i="73"/>
  <c r="C9476" i="73"/>
  <c r="E9475" i="73"/>
  <c r="A9453" i="73"/>
  <c r="B9454" i="73"/>
  <c r="F9475" i="73" l="1"/>
  <c r="D9476" i="73"/>
  <c r="C9477" i="73"/>
  <c r="E9476" i="73"/>
  <c r="G9453" i="73"/>
  <c r="H9453" i="73" s="1"/>
  <c r="I9453" i="73"/>
  <c r="A9454" i="73"/>
  <c r="B9455" i="73"/>
  <c r="F9476" i="73" l="1"/>
  <c r="D9477" i="73"/>
  <c r="G9454" i="73"/>
  <c r="H9454" i="73" s="1"/>
  <c r="I9454" i="73"/>
  <c r="C9478" i="73"/>
  <c r="E9477" i="73"/>
  <c r="A9455" i="73"/>
  <c r="B9456" i="73"/>
  <c r="F9477" i="73" l="1"/>
  <c r="D9478" i="73"/>
  <c r="G9455" i="73"/>
  <c r="H9455" i="73" s="1"/>
  <c r="I9455" i="73"/>
  <c r="C9479" i="73"/>
  <c r="E9478" i="73"/>
  <c r="A9456" i="73"/>
  <c r="B9457" i="73"/>
  <c r="F9478" i="73" l="1"/>
  <c r="D9479" i="73"/>
  <c r="G9456" i="73"/>
  <c r="H9456" i="73" s="1"/>
  <c r="I9456" i="73"/>
  <c r="C9480" i="73"/>
  <c r="E9479" i="73"/>
  <c r="A9457" i="73"/>
  <c r="B9458" i="73"/>
  <c r="F9479" i="73" l="1"/>
  <c r="D9480" i="73"/>
  <c r="G9457" i="73"/>
  <c r="H9457" i="73" s="1"/>
  <c r="I9457" i="73"/>
  <c r="C9481" i="73"/>
  <c r="E9480" i="73"/>
  <c r="A9458" i="73"/>
  <c r="B9459" i="73"/>
  <c r="F9480" i="73" l="1"/>
  <c r="D9481" i="73"/>
  <c r="C9482" i="73"/>
  <c r="E9481" i="73"/>
  <c r="G9458" i="73"/>
  <c r="H9458" i="73" s="1"/>
  <c r="I9458" i="73"/>
  <c r="A9459" i="73"/>
  <c r="B9460" i="73"/>
  <c r="F9481" i="73" l="1"/>
  <c r="D9482" i="73"/>
  <c r="A9460" i="73"/>
  <c r="B9461" i="73"/>
  <c r="G9459" i="73"/>
  <c r="H9459" i="73" s="1"/>
  <c r="I9459" i="73"/>
  <c r="C9483" i="73"/>
  <c r="E9482" i="73"/>
  <c r="F9482" i="73" l="1"/>
  <c r="D9483" i="73"/>
  <c r="C9484" i="73"/>
  <c r="E9483" i="73"/>
  <c r="A9461" i="73"/>
  <c r="B9462" i="73"/>
  <c r="G9460" i="73"/>
  <c r="H9460" i="73" s="1"/>
  <c r="I9460" i="73"/>
  <c r="F9483" i="73" l="1"/>
  <c r="D9484" i="73"/>
  <c r="G9461" i="73"/>
  <c r="H9461" i="73" s="1"/>
  <c r="I9461" i="73"/>
  <c r="C9485" i="73"/>
  <c r="E9484" i="73"/>
  <c r="A9462" i="73"/>
  <c r="B9463" i="73"/>
  <c r="F9484" i="73" l="1"/>
  <c r="D9485" i="73"/>
  <c r="G9462" i="73"/>
  <c r="H9462" i="73" s="1"/>
  <c r="I9462" i="73"/>
  <c r="C9486" i="73"/>
  <c r="E9485" i="73"/>
  <c r="A9463" i="73"/>
  <c r="B9464" i="73"/>
  <c r="F9485" i="73" l="1"/>
  <c r="D9486" i="73"/>
  <c r="C9487" i="73"/>
  <c r="E9486" i="73"/>
  <c r="G9463" i="73"/>
  <c r="H9463" i="73" s="1"/>
  <c r="I9463" i="73"/>
  <c r="A9464" i="73"/>
  <c r="B9465" i="73"/>
  <c r="F9486" i="73" l="1"/>
  <c r="D9487" i="73"/>
  <c r="G9464" i="73"/>
  <c r="H9464" i="73" s="1"/>
  <c r="I9464" i="73"/>
  <c r="C9488" i="73"/>
  <c r="E9487" i="73"/>
  <c r="A9465" i="73"/>
  <c r="B9466" i="73"/>
  <c r="F9487" i="73" l="1"/>
  <c r="D9488" i="73"/>
  <c r="G9465" i="73"/>
  <c r="H9465" i="73" s="1"/>
  <c r="I9465" i="73"/>
  <c r="C9489" i="73"/>
  <c r="E9488" i="73"/>
  <c r="A9466" i="73"/>
  <c r="B9467" i="73"/>
  <c r="F9488" i="73" l="1"/>
  <c r="D9489" i="73"/>
  <c r="C9490" i="73"/>
  <c r="E9489" i="73"/>
  <c r="G9466" i="73"/>
  <c r="H9466" i="73" s="1"/>
  <c r="I9466" i="73"/>
  <c r="A9467" i="73"/>
  <c r="B9468" i="73"/>
  <c r="F9489" i="73" l="1"/>
  <c r="D9490" i="73"/>
  <c r="G9467" i="73"/>
  <c r="H9467" i="73" s="1"/>
  <c r="I9467" i="73"/>
  <c r="C9491" i="73"/>
  <c r="E9490" i="73"/>
  <c r="A9468" i="73"/>
  <c r="B9469" i="73"/>
  <c r="F9490" i="73" l="1"/>
  <c r="D9491" i="73"/>
  <c r="C9492" i="73"/>
  <c r="E9491" i="73"/>
  <c r="G9468" i="73"/>
  <c r="H9468" i="73" s="1"/>
  <c r="I9468" i="73"/>
  <c r="A9469" i="73"/>
  <c r="B9470" i="73"/>
  <c r="F9491" i="73" l="1"/>
  <c r="D9492" i="73"/>
  <c r="A9470" i="73"/>
  <c r="B9471" i="73"/>
  <c r="G9469" i="73"/>
  <c r="H9469" i="73" s="1"/>
  <c r="I9469" i="73"/>
  <c r="C9493" i="73"/>
  <c r="E9492" i="73"/>
  <c r="F9492" i="73" l="1"/>
  <c r="D9493" i="73"/>
  <c r="C9494" i="73"/>
  <c r="E9493" i="73"/>
  <c r="A9471" i="73"/>
  <c r="B9472" i="73"/>
  <c r="G9470" i="73"/>
  <c r="H9470" i="73" s="1"/>
  <c r="I9470" i="73"/>
  <c r="F9493" i="73" l="1"/>
  <c r="D9494" i="73"/>
  <c r="G9471" i="73"/>
  <c r="H9471" i="73" s="1"/>
  <c r="I9471" i="73"/>
  <c r="C9495" i="73"/>
  <c r="E9494" i="73"/>
  <c r="A9472" i="73"/>
  <c r="B9473" i="73"/>
  <c r="F9494" i="73" l="1"/>
  <c r="D9495" i="73"/>
  <c r="C9496" i="73"/>
  <c r="E9495" i="73"/>
  <c r="G9472" i="73"/>
  <c r="H9472" i="73" s="1"/>
  <c r="I9472" i="73"/>
  <c r="A9473" i="73"/>
  <c r="B9474" i="73"/>
  <c r="F9495" i="73" l="1"/>
  <c r="D9496" i="73"/>
  <c r="G9473" i="73"/>
  <c r="H9473" i="73" s="1"/>
  <c r="I9473" i="73"/>
  <c r="C9497" i="73"/>
  <c r="E9496" i="73"/>
  <c r="A9474" i="73"/>
  <c r="B9475" i="73"/>
  <c r="F9496" i="73" l="1"/>
  <c r="D9497" i="73"/>
  <c r="G9474" i="73"/>
  <c r="H9474" i="73" s="1"/>
  <c r="I9474" i="73"/>
  <c r="C9498" i="73"/>
  <c r="E9497" i="73"/>
  <c r="A9475" i="73"/>
  <c r="B9476" i="73"/>
  <c r="F9497" i="73" l="1"/>
  <c r="D9498" i="73"/>
  <c r="C9499" i="73"/>
  <c r="E9498" i="73"/>
  <c r="A9476" i="73"/>
  <c r="B9477" i="73"/>
  <c r="G9475" i="73"/>
  <c r="H9475" i="73" s="1"/>
  <c r="I9475" i="73"/>
  <c r="F9498" i="73" l="1"/>
  <c r="D9499" i="73"/>
  <c r="G9476" i="73"/>
  <c r="H9476" i="73" s="1"/>
  <c r="I9476" i="73"/>
  <c r="C9500" i="73"/>
  <c r="E9499" i="73"/>
  <c r="A9477" i="73"/>
  <c r="B9478" i="73"/>
  <c r="F9499" i="73" l="1"/>
  <c r="D9500" i="73"/>
  <c r="G9477" i="73"/>
  <c r="H9477" i="73" s="1"/>
  <c r="I9477" i="73"/>
  <c r="C9501" i="73"/>
  <c r="E9500" i="73"/>
  <c r="A9478" i="73"/>
  <c r="B9479" i="73"/>
  <c r="F9500" i="73" l="1"/>
  <c r="D9501" i="73"/>
  <c r="G9478" i="73"/>
  <c r="H9478" i="73" s="1"/>
  <c r="I9478" i="73"/>
  <c r="C9502" i="73"/>
  <c r="E9501" i="73"/>
  <c r="A9479" i="73"/>
  <c r="B9480" i="73"/>
  <c r="F9501" i="73" l="1"/>
  <c r="D9502" i="73"/>
  <c r="G9479" i="73"/>
  <c r="H9479" i="73" s="1"/>
  <c r="I9479" i="73"/>
  <c r="C9503" i="73"/>
  <c r="E9502" i="73"/>
  <c r="A9480" i="73"/>
  <c r="B9481" i="73"/>
  <c r="F9502" i="73" l="1"/>
  <c r="D9503" i="73"/>
  <c r="G9480" i="73"/>
  <c r="H9480" i="73" s="1"/>
  <c r="I9480" i="73"/>
  <c r="C9504" i="73"/>
  <c r="E9503" i="73"/>
  <c r="A9481" i="73"/>
  <c r="B9482" i="73"/>
  <c r="F9503" i="73" l="1"/>
  <c r="D9504" i="73"/>
  <c r="G9481" i="73"/>
  <c r="H9481" i="73" s="1"/>
  <c r="I9481" i="73"/>
  <c r="C9505" i="73"/>
  <c r="E9504" i="73"/>
  <c r="A9482" i="73"/>
  <c r="B9483" i="73"/>
  <c r="F9504" i="73" l="1"/>
  <c r="D9505" i="73"/>
  <c r="G9482" i="73"/>
  <c r="H9482" i="73" s="1"/>
  <c r="I9482" i="73"/>
  <c r="C9506" i="73"/>
  <c r="E9505" i="73"/>
  <c r="A9483" i="73"/>
  <c r="B9484" i="73"/>
  <c r="F9505" i="73" l="1"/>
  <c r="D9506" i="73"/>
  <c r="G9483" i="73"/>
  <c r="H9483" i="73" s="1"/>
  <c r="I9483" i="73"/>
  <c r="C9507" i="73"/>
  <c r="E9506" i="73"/>
  <c r="A9484" i="73"/>
  <c r="B9485" i="73"/>
  <c r="F9506" i="73" l="1"/>
  <c r="D9507" i="73"/>
  <c r="G9484" i="73"/>
  <c r="H9484" i="73" s="1"/>
  <c r="I9484" i="73"/>
  <c r="C9508" i="73"/>
  <c r="E9507" i="73"/>
  <c r="A9485" i="73"/>
  <c r="B9486" i="73"/>
  <c r="F9507" i="73" l="1"/>
  <c r="D9508" i="73"/>
  <c r="G9485" i="73"/>
  <c r="H9485" i="73" s="1"/>
  <c r="I9485" i="73"/>
  <c r="C9509" i="73"/>
  <c r="E9508" i="73"/>
  <c r="A9486" i="73"/>
  <c r="B9487" i="73"/>
  <c r="F9508" i="73" l="1"/>
  <c r="D9509" i="73"/>
  <c r="C9510" i="73"/>
  <c r="E9509" i="73"/>
  <c r="G9486" i="73"/>
  <c r="H9486" i="73" s="1"/>
  <c r="I9486" i="73"/>
  <c r="A9487" i="73"/>
  <c r="B9488" i="73"/>
  <c r="F9509" i="73" l="1"/>
  <c r="D9510" i="73"/>
  <c r="A9488" i="73"/>
  <c r="B9489" i="73"/>
  <c r="G9487" i="73"/>
  <c r="H9487" i="73" s="1"/>
  <c r="I9487" i="73"/>
  <c r="C9511" i="73"/>
  <c r="E9510" i="73"/>
  <c r="F9510" i="73" l="1"/>
  <c r="D9511" i="73"/>
  <c r="C9512" i="73"/>
  <c r="E9511" i="73"/>
  <c r="A9489" i="73"/>
  <c r="B9490" i="73"/>
  <c r="G9488" i="73"/>
  <c r="H9488" i="73" s="1"/>
  <c r="I9488" i="73"/>
  <c r="F9511" i="73" l="1"/>
  <c r="D9512" i="73"/>
  <c r="G9489" i="73"/>
  <c r="H9489" i="73" s="1"/>
  <c r="I9489" i="73"/>
  <c r="C9513" i="73"/>
  <c r="E9512" i="73"/>
  <c r="A9490" i="73"/>
  <c r="B9491" i="73"/>
  <c r="F9512" i="73" l="1"/>
  <c r="D9513" i="73"/>
  <c r="A9491" i="73"/>
  <c r="B9492" i="73"/>
  <c r="G9490" i="73"/>
  <c r="H9490" i="73" s="1"/>
  <c r="I9490" i="73"/>
  <c r="C9514" i="73"/>
  <c r="E9513" i="73"/>
  <c r="F9513" i="73" l="1"/>
  <c r="D9514" i="73"/>
  <c r="C9515" i="73"/>
  <c r="E9514" i="73"/>
  <c r="A9492" i="73"/>
  <c r="B9493" i="73"/>
  <c r="G9491" i="73"/>
  <c r="H9491" i="73" s="1"/>
  <c r="I9491" i="73"/>
  <c r="F9514" i="73" l="1"/>
  <c r="D9515" i="73"/>
  <c r="G9492" i="73"/>
  <c r="H9492" i="73" s="1"/>
  <c r="I9492" i="73"/>
  <c r="C9516" i="73"/>
  <c r="E9515" i="73"/>
  <c r="A9493" i="73"/>
  <c r="B9494" i="73"/>
  <c r="F9515" i="73" l="1"/>
  <c r="D9516" i="73"/>
  <c r="C9517" i="73"/>
  <c r="E9516" i="73"/>
  <c r="G9493" i="73"/>
  <c r="H9493" i="73" s="1"/>
  <c r="I9493" i="73"/>
  <c r="A9494" i="73"/>
  <c r="B9495" i="73"/>
  <c r="F9516" i="73" l="1"/>
  <c r="D9517" i="73"/>
  <c r="A9495" i="73"/>
  <c r="B9496" i="73"/>
  <c r="G9494" i="73"/>
  <c r="H9494" i="73" s="1"/>
  <c r="I9494" i="73"/>
  <c r="C9518" i="73"/>
  <c r="E9517" i="73"/>
  <c r="F9517" i="73" l="1"/>
  <c r="D9518" i="73"/>
  <c r="C9519" i="73"/>
  <c r="E9518" i="73"/>
  <c r="A9496" i="73"/>
  <c r="B9497" i="73"/>
  <c r="G9495" i="73"/>
  <c r="H9495" i="73" s="1"/>
  <c r="I9495" i="73"/>
  <c r="F9518" i="73" l="1"/>
  <c r="D9519" i="73"/>
  <c r="G9496" i="73"/>
  <c r="H9496" i="73" s="1"/>
  <c r="I9496" i="73"/>
  <c r="C9520" i="73"/>
  <c r="E9519" i="73"/>
  <c r="A9497" i="73"/>
  <c r="B9498" i="73"/>
  <c r="F9519" i="73" l="1"/>
  <c r="D9520" i="73"/>
  <c r="G9497" i="73"/>
  <c r="H9497" i="73" s="1"/>
  <c r="I9497" i="73"/>
  <c r="C9521" i="73"/>
  <c r="E9520" i="73"/>
  <c r="A9498" i="73"/>
  <c r="B9499" i="73"/>
  <c r="F9520" i="73" l="1"/>
  <c r="D9521" i="73"/>
  <c r="G9498" i="73"/>
  <c r="H9498" i="73" s="1"/>
  <c r="I9498" i="73"/>
  <c r="C9522" i="73"/>
  <c r="E9521" i="73"/>
  <c r="A9499" i="73"/>
  <c r="B9500" i="73"/>
  <c r="F9521" i="73" l="1"/>
  <c r="D9522" i="73"/>
  <c r="G9499" i="73"/>
  <c r="H9499" i="73" s="1"/>
  <c r="I9499" i="73"/>
  <c r="C9523" i="73"/>
  <c r="E9522" i="73"/>
  <c r="A9500" i="73"/>
  <c r="B9501" i="73"/>
  <c r="F9522" i="73" l="1"/>
  <c r="D9523" i="73"/>
  <c r="G9500" i="73"/>
  <c r="H9500" i="73" s="1"/>
  <c r="I9500" i="73"/>
  <c r="C9524" i="73"/>
  <c r="E9523" i="73"/>
  <c r="A9501" i="73"/>
  <c r="B9502" i="73"/>
  <c r="F9523" i="73" l="1"/>
  <c r="D9524" i="73"/>
  <c r="G9501" i="73"/>
  <c r="H9501" i="73" s="1"/>
  <c r="I9501" i="73"/>
  <c r="C9525" i="73"/>
  <c r="E9524" i="73"/>
  <c r="A9502" i="73"/>
  <c r="B9503" i="73"/>
  <c r="F9524" i="73" l="1"/>
  <c r="D9525" i="73"/>
  <c r="G9502" i="73"/>
  <c r="H9502" i="73" s="1"/>
  <c r="I9502" i="73"/>
  <c r="C9526" i="73"/>
  <c r="E9525" i="73"/>
  <c r="A9503" i="73"/>
  <c r="B9504" i="73"/>
  <c r="F9525" i="73" l="1"/>
  <c r="D9526" i="73"/>
  <c r="G9503" i="73"/>
  <c r="H9503" i="73" s="1"/>
  <c r="I9503" i="73"/>
  <c r="C9527" i="73"/>
  <c r="E9526" i="73"/>
  <c r="A9504" i="73"/>
  <c r="B9505" i="73"/>
  <c r="F9526" i="73" l="1"/>
  <c r="D9527" i="73"/>
  <c r="G9504" i="73"/>
  <c r="H9504" i="73" s="1"/>
  <c r="I9504" i="73"/>
  <c r="C9528" i="73"/>
  <c r="E9527" i="73"/>
  <c r="A9505" i="73"/>
  <c r="B9506" i="73"/>
  <c r="F9527" i="73" l="1"/>
  <c r="D9528" i="73"/>
  <c r="G9505" i="73"/>
  <c r="H9505" i="73" s="1"/>
  <c r="I9505" i="73"/>
  <c r="C9529" i="73"/>
  <c r="E9528" i="73"/>
  <c r="A9506" i="73"/>
  <c r="B9507" i="73"/>
  <c r="F9528" i="73" l="1"/>
  <c r="D9529" i="73"/>
  <c r="C9530" i="73"/>
  <c r="E9529" i="73"/>
  <c r="G9506" i="73"/>
  <c r="H9506" i="73" s="1"/>
  <c r="I9506" i="73"/>
  <c r="A9507" i="73"/>
  <c r="B9508" i="73"/>
  <c r="F9529" i="73" l="1"/>
  <c r="D9530" i="73"/>
  <c r="A9508" i="73"/>
  <c r="B9509" i="73"/>
  <c r="G9507" i="73"/>
  <c r="H9507" i="73" s="1"/>
  <c r="I9507" i="73"/>
  <c r="C9531" i="73"/>
  <c r="E9530" i="73"/>
  <c r="F9530" i="73" l="1"/>
  <c r="D9531" i="73"/>
  <c r="C9532" i="73"/>
  <c r="E9531" i="73"/>
  <c r="A9509" i="73"/>
  <c r="B9510" i="73"/>
  <c r="G9508" i="73"/>
  <c r="H9508" i="73" s="1"/>
  <c r="I9508" i="73"/>
  <c r="F9531" i="73" l="1"/>
  <c r="D9532" i="73"/>
  <c r="G9509" i="73"/>
  <c r="H9509" i="73" s="1"/>
  <c r="I9509" i="73"/>
  <c r="C9533" i="73"/>
  <c r="E9532" i="73"/>
  <c r="A9510" i="73"/>
  <c r="B9511" i="73"/>
  <c r="F9532" i="73" l="1"/>
  <c r="D9533" i="73"/>
  <c r="C9534" i="73"/>
  <c r="E9533" i="73"/>
  <c r="G9510" i="73"/>
  <c r="H9510" i="73" s="1"/>
  <c r="I9510" i="73"/>
  <c r="A9511" i="73"/>
  <c r="B9512" i="73"/>
  <c r="F9533" i="73" l="1"/>
  <c r="D9534" i="73"/>
  <c r="G9511" i="73"/>
  <c r="H9511" i="73" s="1"/>
  <c r="I9511" i="73"/>
  <c r="C9535" i="73"/>
  <c r="E9534" i="73"/>
  <c r="A9512" i="73"/>
  <c r="B9513" i="73"/>
  <c r="F9534" i="73" l="1"/>
  <c r="D9535" i="73"/>
  <c r="G9512" i="73"/>
  <c r="H9512" i="73" s="1"/>
  <c r="I9512" i="73"/>
  <c r="C9536" i="73"/>
  <c r="E9535" i="73"/>
  <c r="A9513" i="73"/>
  <c r="B9514" i="73"/>
  <c r="F9535" i="73" l="1"/>
  <c r="D9536" i="73"/>
  <c r="G9513" i="73"/>
  <c r="H9513" i="73" s="1"/>
  <c r="I9513" i="73"/>
  <c r="C9537" i="73"/>
  <c r="E9536" i="73"/>
  <c r="A9514" i="73"/>
  <c r="B9515" i="73"/>
  <c r="F9536" i="73" l="1"/>
  <c r="D9537" i="73"/>
  <c r="C9538" i="73"/>
  <c r="E9537" i="73"/>
  <c r="G9514" i="73"/>
  <c r="H9514" i="73" s="1"/>
  <c r="I9514" i="73"/>
  <c r="A9515" i="73"/>
  <c r="B9516" i="73"/>
  <c r="F9537" i="73" l="1"/>
  <c r="D9538" i="73"/>
  <c r="G9515" i="73"/>
  <c r="H9515" i="73" s="1"/>
  <c r="I9515" i="73"/>
  <c r="C9539" i="73"/>
  <c r="E9538" i="73"/>
  <c r="A9516" i="73"/>
  <c r="B9517" i="73"/>
  <c r="F9538" i="73" l="1"/>
  <c r="D9539" i="73"/>
  <c r="G9516" i="73"/>
  <c r="H9516" i="73" s="1"/>
  <c r="I9516" i="73"/>
  <c r="C9540" i="73"/>
  <c r="E9539" i="73"/>
  <c r="A9517" i="73"/>
  <c r="B9518" i="73"/>
  <c r="F9539" i="73" l="1"/>
  <c r="D9540" i="73"/>
  <c r="G9517" i="73"/>
  <c r="H9517" i="73" s="1"/>
  <c r="I9517" i="73"/>
  <c r="C9541" i="73"/>
  <c r="E9540" i="73"/>
  <c r="A9518" i="73"/>
  <c r="B9519" i="73"/>
  <c r="F9540" i="73" l="1"/>
  <c r="D9541" i="73"/>
  <c r="G9518" i="73"/>
  <c r="H9518" i="73" s="1"/>
  <c r="I9518" i="73"/>
  <c r="C9542" i="73"/>
  <c r="E9541" i="73"/>
  <c r="A9519" i="73"/>
  <c r="B9520" i="73"/>
  <c r="F9541" i="73" l="1"/>
  <c r="D9542" i="73"/>
  <c r="G9519" i="73"/>
  <c r="H9519" i="73" s="1"/>
  <c r="I9519" i="73"/>
  <c r="C9543" i="73"/>
  <c r="E9542" i="73"/>
  <c r="A9520" i="73"/>
  <c r="B9521" i="73"/>
  <c r="F9542" i="73" l="1"/>
  <c r="D9543" i="73"/>
  <c r="C9544" i="73"/>
  <c r="E9543" i="73"/>
  <c r="G9520" i="73"/>
  <c r="H9520" i="73" s="1"/>
  <c r="I9520" i="73"/>
  <c r="A9521" i="73"/>
  <c r="B9522" i="73"/>
  <c r="F9543" i="73" l="1"/>
  <c r="D9544" i="73"/>
  <c r="G9521" i="73"/>
  <c r="H9521" i="73" s="1"/>
  <c r="I9521" i="73"/>
  <c r="C9545" i="73"/>
  <c r="E9544" i="73"/>
  <c r="A9522" i="73"/>
  <c r="B9523" i="73"/>
  <c r="F9544" i="73" l="1"/>
  <c r="D9545" i="73"/>
  <c r="G9522" i="73"/>
  <c r="H9522" i="73" s="1"/>
  <c r="I9522" i="73"/>
  <c r="C9546" i="73"/>
  <c r="E9545" i="73"/>
  <c r="A9523" i="73"/>
  <c r="B9524" i="73"/>
  <c r="F9545" i="73" l="1"/>
  <c r="D9546" i="73"/>
  <c r="C9547" i="73"/>
  <c r="E9546" i="73"/>
  <c r="G9523" i="73"/>
  <c r="H9523" i="73" s="1"/>
  <c r="I9523" i="73"/>
  <c r="A9524" i="73"/>
  <c r="B9525" i="73"/>
  <c r="F9546" i="73" l="1"/>
  <c r="D9547" i="73"/>
  <c r="G9524" i="73"/>
  <c r="H9524" i="73" s="1"/>
  <c r="I9524" i="73"/>
  <c r="C9548" i="73"/>
  <c r="E9547" i="73"/>
  <c r="A9525" i="73"/>
  <c r="B9526" i="73"/>
  <c r="F9547" i="73" l="1"/>
  <c r="D9548" i="73"/>
  <c r="G9525" i="73"/>
  <c r="H9525" i="73" s="1"/>
  <c r="I9525" i="73"/>
  <c r="C9549" i="73"/>
  <c r="E9548" i="73"/>
  <c r="A9526" i="73"/>
  <c r="B9527" i="73"/>
  <c r="F9548" i="73" l="1"/>
  <c r="D9549" i="73"/>
  <c r="G9526" i="73"/>
  <c r="H9526" i="73" s="1"/>
  <c r="I9526" i="73"/>
  <c r="C9550" i="73"/>
  <c r="E9549" i="73"/>
  <c r="A9527" i="73"/>
  <c r="B9528" i="73"/>
  <c r="F9549" i="73" l="1"/>
  <c r="D9550" i="73"/>
  <c r="G9527" i="73"/>
  <c r="H9527" i="73" s="1"/>
  <c r="I9527" i="73"/>
  <c r="C9551" i="73"/>
  <c r="E9550" i="73"/>
  <c r="A9528" i="73"/>
  <c r="B9529" i="73"/>
  <c r="F9550" i="73" l="1"/>
  <c r="D9551" i="73"/>
  <c r="C9552" i="73"/>
  <c r="E9551" i="73"/>
  <c r="G9528" i="73"/>
  <c r="H9528" i="73" s="1"/>
  <c r="I9528" i="73"/>
  <c r="A9529" i="73"/>
  <c r="B9530" i="73"/>
  <c r="F9551" i="73" l="1"/>
  <c r="D9552" i="73"/>
  <c r="A9530" i="73"/>
  <c r="B9531" i="73"/>
  <c r="G9529" i="73"/>
  <c r="H9529" i="73" s="1"/>
  <c r="I9529" i="73"/>
  <c r="C9553" i="73"/>
  <c r="E9552" i="73"/>
  <c r="F9552" i="73" l="1"/>
  <c r="D9553" i="73"/>
  <c r="C9554" i="73"/>
  <c r="E9553" i="73"/>
  <c r="A9531" i="73"/>
  <c r="B9532" i="73"/>
  <c r="G9530" i="73"/>
  <c r="H9530" i="73" s="1"/>
  <c r="I9530" i="73"/>
  <c r="F9553" i="73" l="1"/>
  <c r="D9554" i="73"/>
  <c r="G9531" i="73"/>
  <c r="H9531" i="73" s="1"/>
  <c r="I9531" i="73"/>
  <c r="C9555" i="73"/>
  <c r="E9554" i="73"/>
  <c r="A9532" i="73"/>
  <c r="B9533" i="73"/>
  <c r="F9554" i="73" l="1"/>
  <c r="D9555" i="73"/>
  <c r="C9556" i="73"/>
  <c r="E9555" i="73"/>
  <c r="G9532" i="73"/>
  <c r="H9532" i="73" s="1"/>
  <c r="I9532" i="73"/>
  <c r="A9533" i="73"/>
  <c r="B9534" i="73"/>
  <c r="F9555" i="73" l="1"/>
  <c r="D9556" i="73"/>
  <c r="G9533" i="73"/>
  <c r="H9533" i="73" s="1"/>
  <c r="I9533" i="73"/>
  <c r="C9557" i="73"/>
  <c r="E9556" i="73"/>
  <c r="A9534" i="73"/>
  <c r="B9535" i="73"/>
  <c r="F9556" i="73" l="1"/>
  <c r="D9557" i="73"/>
  <c r="G9534" i="73"/>
  <c r="H9534" i="73" s="1"/>
  <c r="I9534" i="73"/>
  <c r="C9558" i="73"/>
  <c r="E9557" i="73"/>
  <c r="A9535" i="73"/>
  <c r="B9536" i="73"/>
  <c r="F9557" i="73" l="1"/>
  <c r="D9558" i="73"/>
  <c r="G9535" i="73"/>
  <c r="H9535" i="73" s="1"/>
  <c r="I9535" i="73"/>
  <c r="C9559" i="73"/>
  <c r="E9558" i="73"/>
  <c r="A9536" i="73"/>
  <c r="B9537" i="73"/>
  <c r="F9558" i="73" l="1"/>
  <c r="D9559" i="73"/>
  <c r="C9560" i="73"/>
  <c r="E9559" i="73"/>
  <c r="G9536" i="73"/>
  <c r="H9536" i="73" s="1"/>
  <c r="I9536" i="73"/>
  <c r="A9537" i="73"/>
  <c r="B9538" i="73"/>
  <c r="F9559" i="73" l="1"/>
  <c r="D9560" i="73"/>
  <c r="A9538" i="73"/>
  <c r="B9539" i="73"/>
  <c r="G9537" i="73"/>
  <c r="H9537" i="73" s="1"/>
  <c r="I9537" i="73"/>
  <c r="C9561" i="73"/>
  <c r="E9560" i="73"/>
  <c r="F9560" i="73" l="1"/>
  <c r="D9561" i="73"/>
  <c r="C9562" i="73"/>
  <c r="E9561" i="73"/>
  <c r="A9539" i="73"/>
  <c r="B9540" i="73"/>
  <c r="G9538" i="73"/>
  <c r="H9538" i="73" s="1"/>
  <c r="I9538" i="73"/>
  <c r="F9561" i="73" l="1"/>
  <c r="D9562" i="73"/>
  <c r="G9539" i="73"/>
  <c r="H9539" i="73" s="1"/>
  <c r="I9539" i="73"/>
  <c r="C9563" i="73"/>
  <c r="E9562" i="73"/>
  <c r="A9540" i="73"/>
  <c r="B9541" i="73"/>
  <c r="F9562" i="73" l="1"/>
  <c r="D9563" i="73"/>
  <c r="G9540" i="73"/>
  <c r="H9540" i="73" s="1"/>
  <c r="I9540" i="73"/>
  <c r="C9564" i="73"/>
  <c r="E9563" i="73"/>
  <c r="A9541" i="73"/>
  <c r="B9542" i="73"/>
  <c r="F9563" i="73" l="1"/>
  <c r="D9564" i="73"/>
  <c r="G9541" i="73"/>
  <c r="H9541" i="73" s="1"/>
  <c r="I9541" i="73"/>
  <c r="C9565" i="73"/>
  <c r="E9564" i="73"/>
  <c r="A9542" i="73"/>
  <c r="B9543" i="73"/>
  <c r="F9564" i="73" l="1"/>
  <c r="D9565" i="73"/>
  <c r="G9542" i="73"/>
  <c r="H9542" i="73" s="1"/>
  <c r="I9542" i="73"/>
  <c r="C9566" i="73"/>
  <c r="E9565" i="73"/>
  <c r="A9543" i="73"/>
  <c r="B9544" i="73"/>
  <c r="F9565" i="73" l="1"/>
  <c r="D9566" i="73"/>
  <c r="G9543" i="73"/>
  <c r="H9543" i="73" s="1"/>
  <c r="I9543" i="73"/>
  <c r="C9567" i="73"/>
  <c r="E9566" i="73"/>
  <c r="A9544" i="73"/>
  <c r="B9545" i="73"/>
  <c r="F9566" i="73" l="1"/>
  <c r="D9567" i="73"/>
  <c r="G9544" i="73"/>
  <c r="H9544" i="73" s="1"/>
  <c r="I9544" i="73"/>
  <c r="C9568" i="73"/>
  <c r="E9567" i="73"/>
  <c r="A9545" i="73"/>
  <c r="B9546" i="73"/>
  <c r="F9567" i="73" l="1"/>
  <c r="D9568" i="73"/>
  <c r="G9545" i="73"/>
  <c r="H9545" i="73" s="1"/>
  <c r="I9545" i="73"/>
  <c r="C9569" i="73"/>
  <c r="E9568" i="73"/>
  <c r="A9546" i="73"/>
  <c r="B9547" i="73"/>
  <c r="F9568" i="73" l="1"/>
  <c r="D9569" i="73"/>
  <c r="C9570" i="73"/>
  <c r="E9569" i="73"/>
  <c r="G9546" i="73"/>
  <c r="H9546" i="73" s="1"/>
  <c r="I9546" i="73"/>
  <c r="A9547" i="73"/>
  <c r="B9548" i="73"/>
  <c r="F9569" i="73" l="1"/>
  <c r="D9570" i="73"/>
  <c r="A9548" i="73"/>
  <c r="B9549" i="73"/>
  <c r="G9547" i="73"/>
  <c r="H9547" i="73" s="1"/>
  <c r="I9547" i="73"/>
  <c r="C9571" i="73"/>
  <c r="E9570" i="73"/>
  <c r="F9570" i="73" l="1"/>
  <c r="D9571" i="73"/>
  <c r="C9572" i="73"/>
  <c r="E9571" i="73"/>
  <c r="A9549" i="73"/>
  <c r="B9550" i="73"/>
  <c r="G9548" i="73"/>
  <c r="H9548" i="73" s="1"/>
  <c r="I9548" i="73"/>
  <c r="F9571" i="73" l="1"/>
  <c r="D9572" i="73"/>
  <c r="G9549" i="73"/>
  <c r="H9549" i="73" s="1"/>
  <c r="I9549" i="73"/>
  <c r="C9573" i="73"/>
  <c r="E9572" i="73"/>
  <c r="A9550" i="73"/>
  <c r="B9551" i="73"/>
  <c r="F9572" i="73" l="1"/>
  <c r="D9573" i="73"/>
  <c r="C9574" i="73"/>
  <c r="E9573" i="73"/>
  <c r="A9551" i="73"/>
  <c r="B9552" i="73"/>
  <c r="G9550" i="73"/>
  <c r="H9550" i="73" s="1"/>
  <c r="I9550" i="73"/>
  <c r="F9573" i="73" l="1"/>
  <c r="D9574" i="73"/>
  <c r="G9551" i="73"/>
  <c r="H9551" i="73" s="1"/>
  <c r="I9551" i="73"/>
  <c r="C9575" i="73"/>
  <c r="E9574" i="73"/>
  <c r="A9552" i="73"/>
  <c r="B9553" i="73"/>
  <c r="F9574" i="73" l="1"/>
  <c r="D9575" i="73"/>
  <c r="G9552" i="73"/>
  <c r="H9552" i="73" s="1"/>
  <c r="I9552" i="73"/>
  <c r="C9576" i="73"/>
  <c r="E9575" i="73"/>
  <c r="A9553" i="73"/>
  <c r="B9554" i="73"/>
  <c r="F9575" i="73" l="1"/>
  <c r="D9576" i="73"/>
  <c r="C9577" i="73"/>
  <c r="E9576" i="73"/>
  <c r="G9553" i="73"/>
  <c r="H9553" i="73" s="1"/>
  <c r="I9553" i="73"/>
  <c r="A9554" i="73"/>
  <c r="B9555" i="73"/>
  <c r="F9576" i="73" l="1"/>
  <c r="D9577" i="73"/>
  <c r="G9554" i="73"/>
  <c r="H9554" i="73" s="1"/>
  <c r="I9554" i="73"/>
  <c r="C9578" i="73"/>
  <c r="E9577" i="73"/>
  <c r="A9555" i="73"/>
  <c r="B9556" i="73"/>
  <c r="F9577" i="73" l="1"/>
  <c r="D9578" i="73"/>
  <c r="G9555" i="73"/>
  <c r="H9555" i="73" s="1"/>
  <c r="I9555" i="73"/>
  <c r="C9579" i="73"/>
  <c r="E9578" i="73"/>
  <c r="A9556" i="73"/>
  <c r="B9557" i="73"/>
  <c r="F9578" i="73" l="1"/>
  <c r="D9579" i="73"/>
  <c r="G9556" i="73"/>
  <c r="H9556" i="73" s="1"/>
  <c r="I9556" i="73"/>
  <c r="C9580" i="73"/>
  <c r="E9579" i="73"/>
  <c r="A9557" i="73"/>
  <c r="B9558" i="73"/>
  <c r="F9579" i="73" l="1"/>
  <c r="D9580" i="73"/>
  <c r="G9557" i="73"/>
  <c r="H9557" i="73" s="1"/>
  <c r="I9557" i="73"/>
  <c r="C9581" i="73"/>
  <c r="E9580" i="73"/>
  <c r="A9558" i="73"/>
  <c r="B9559" i="73"/>
  <c r="F9580" i="73" l="1"/>
  <c r="D9581" i="73"/>
  <c r="C9582" i="73"/>
  <c r="E9581" i="73"/>
  <c r="G9558" i="73"/>
  <c r="H9558" i="73" s="1"/>
  <c r="I9558" i="73"/>
  <c r="A9559" i="73"/>
  <c r="B9560" i="73"/>
  <c r="F9581" i="73" l="1"/>
  <c r="D9582" i="73"/>
  <c r="G9559" i="73"/>
  <c r="H9559" i="73" s="1"/>
  <c r="I9559" i="73"/>
  <c r="C9583" i="73"/>
  <c r="E9582" i="73"/>
  <c r="A9560" i="73"/>
  <c r="B9561" i="73"/>
  <c r="F9582" i="73" l="1"/>
  <c r="D9583" i="73"/>
  <c r="G9560" i="73"/>
  <c r="H9560" i="73" s="1"/>
  <c r="I9560" i="73"/>
  <c r="C9584" i="73"/>
  <c r="E9583" i="73"/>
  <c r="A9561" i="73"/>
  <c r="B9562" i="73"/>
  <c r="F9583" i="73" l="1"/>
  <c r="D9584" i="73"/>
  <c r="G9561" i="73"/>
  <c r="H9561" i="73" s="1"/>
  <c r="I9561" i="73"/>
  <c r="C9585" i="73"/>
  <c r="E9584" i="73"/>
  <c r="A9562" i="73"/>
  <c r="B9563" i="73"/>
  <c r="F9584" i="73" l="1"/>
  <c r="D9585" i="73"/>
  <c r="C9586" i="73"/>
  <c r="E9585" i="73"/>
  <c r="G9562" i="73"/>
  <c r="H9562" i="73" s="1"/>
  <c r="I9562" i="73"/>
  <c r="A9563" i="73"/>
  <c r="B9564" i="73"/>
  <c r="F9585" i="73" l="1"/>
  <c r="D9586" i="73"/>
  <c r="A9564" i="73"/>
  <c r="B9565" i="73"/>
  <c r="G9563" i="73"/>
  <c r="H9563" i="73" s="1"/>
  <c r="I9563" i="73"/>
  <c r="C9587" i="73"/>
  <c r="E9586" i="73"/>
  <c r="F9586" i="73" l="1"/>
  <c r="D9587" i="73"/>
  <c r="C9588" i="73"/>
  <c r="E9587" i="73"/>
  <c r="A9565" i="73"/>
  <c r="B9566" i="73"/>
  <c r="G9564" i="73"/>
  <c r="H9564" i="73" s="1"/>
  <c r="I9564" i="73"/>
  <c r="F9587" i="73" l="1"/>
  <c r="D9588" i="73"/>
  <c r="G9565" i="73"/>
  <c r="H9565" i="73" s="1"/>
  <c r="I9565" i="73"/>
  <c r="C9589" i="73"/>
  <c r="E9588" i="73"/>
  <c r="A9566" i="73"/>
  <c r="B9567" i="73"/>
  <c r="F9588" i="73" l="1"/>
  <c r="D9589" i="73"/>
  <c r="G9566" i="73"/>
  <c r="H9566" i="73" s="1"/>
  <c r="I9566" i="73"/>
  <c r="C9590" i="73"/>
  <c r="E9589" i="73"/>
  <c r="A9567" i="73"/>
  <c r="B9568" i="73"/>
  <c r="F9589" i="73" l="1"/>
  <c r="D9590" i="73"/>
  <c r="C9591" i="73"/>
  <c r="E9590" i="73"/>
  <c r="G9567" i="73"/>
  <c r="H9567" i="73" s="1"/>
  <c r="I9567" i="73"/>
  <c r="A9568" i="73"/>
  <c r="B9569" i="73"/>
  <c r="F9590" i="73" l="1"/>
  <c r="D9591" i="73"/>
  <c r="G9568" i="73"/>
  <c r="H9568" i="73" s="1"/>
  <c r="I9568" i="73"/>
  <c r="C9592" i="73"/>
  <c r="E9591" i="73"/>
  <c r="A9569" i="73"/>
  <c r="B9570" i="73"/>
  <c r="F9591" i="73" l="1"/>
  <c r="D9592" i="73"/>
  <c r="C9593" i="73"/>
  <c r="E9592" i="73"/>
  <c r="G9569" i="73"/>
  <c r="H9569" i="73" s="1"/>
  <c r="I9569" i="73"/>
  <c r="A9570" i="73"/>
  <c r="B9571" i="73"/>
  <c r="F9592" i="73" l="1"/>
  <c r="D9593" i="73"/>
  <c r="A9571" i="73"/>
  <c r="B9572" i="73"/>
  <c r="G9570" i="73"/>
  <c r="H9570" i="73" s="1"/>
  <c r="I9570" i="73"/>
  <c r="C9594" i="73"/>
  <c r="E9593" i="73"/>
  <c r="F9593" i="73" l="1"/>
  <c r="D9594" i="73"/>
  <c r="C9595" i="73"/>
  <c r="E9594" i="73"/>
  <c r="A9572" i="73"/>
  <c r="B9573" i="73"/>
  <c r="G9571" i="73"/>
  <c r="H9571" i="73" s="1"/>
  <c r="I9571" i="73"/>
  <c r="F9594" i="73" l="1"/>
  <c r="D9595" i="73"/>
  <c r="G9572" i="73"/>
  <c r="H9572" i="73" s="1"/>
  <c r="I9572" i="73"/>
  <c r="C9596" i="73"/>
  <c r="E9595" i="73"/>
  <c r="A9573" i="73"/>
  <c r="B9574" i="73"/>
  <c r="F9595" i="73" l="1"/>
  <c r="D9596" i="73"/>
  <c r="G9573" i="73"/>
  <c r="H9573" i="73" s="1"/>
  <c r="I9573" i="73"/>
  <c r="C9597" i="73"/>
  <c r="E9596" i="73"/>
  <c r="A9574" i="73"/>
  <c r="B9575" i="73"/>
  <c r="F9596" i="73" l="1"/>
  <c r="D9597" i="73"/>
  <c r="G9574" i="73"/>
  <c r="H9574" i="73" s="1"/>
  <c r="I9574" i="73"/>
  <c r="C9598" i="73"/>
  <c r="E9597" i="73"/>
  <c r="A9575" i="73"/>
  <c r="B9576" i="73"/>
  <c r="F9597" i="73" l="1"/>
  <c r="D9598" i="73"/>
  <c r="C9599" i="73"/>
  <c r="E9598" i="73"/>
  <c r="G9575" i="73"/>
  <c r="H9575" i="73" s="1"/>
  <c r="I9575" i="73"/>
  <c r="A9576" i="73"/>
  <c r="B9577" i="73"/>
  <c r="F9598" i="73" l="1"/>
  <c r="D9599" i="73"/>
  <c r="G9576" i="73"/>
  <c r="H9576" i="73" s="1"/>
  <c r="I9576" i="73"/>
  <c r="C9600" i="73"/>
  <c r="E9599" i="73"/>
  <c r="A9577" i="73"/>
  <c r="B9578" i="73"/>
  <c r="F9599" i="73" l="1"/>
  <c r="D9600" i="73"/>
  <c r="C9601" i="73"/>
  <c r="E9600" i="73"/>
  <c r="G9577" i="73"/>
  <c r="H9577" i="73" s="1"/>
  <c r="I9577" i="73"/>
  <c r="A9578" i="73"/>
  <c r="B9579" i="73"/>
  <c r="F9600" i="73" l="1"/>
  <c r="D9601" i="73"/>
  <c r="G9578" i="73"/>
  <c r="H9578" i="73" s="1"/>
  <c r="I9578" i="73"/>
  <c r="C9602" i="73"/>
  <c r="E9601" i="73"/>
  <c r="A9579" i="73"/>
  <c r="B9580" i="73"/>
  <c r="F9601" i="73" l="1"/>
  <c r="D9602" i="73"/>
  <c r="C9603" i="73"/>
  <c r="E9602" i="73"/>
  <c r="G9579" i="73"/>
  <c r="H9579" i="73" s="1"/>
  <c r="I9579" i="73"/>
  <c r="A9580" i="73"/>
  <c r="B9581" i="73"/>
  <c r="F9602" i="73" l="1"/>
  <c r="D9603" i="73"/>
  <c r="G9580" i="73"/>
  <c r="H9580" i="73" s="1"/>
  <c r="I9580" i="73"/>
  <c r="C9604" i="73"/>
  <c r="E9603" i="73"/>
  <c r="A9581" i="73"/>
  <c r="B9582" i="73"/>
  <c r="F9603" i="73" l="1"/>
  <c r="D9604" i="73"/>
  <c r="G9581" i="73"/>
  <c r="H9581" i="73" s="1"/>
  <c r="I9581" i="73"/>
  <c r="C9605" i="73"/>
  <c r="E9604" i="73"/>
  <c r="A9582" i="73"/>
  <c r="B9583" i="73"/>
  <c r="F9604" i="73" l="1"/>
  <c r="D9605" i="73"/>
  <c r="G9582" i="73"/>
  <c r="H9582" i="73" s="1"/>
  <c r="I9582" i="73"/>
  <c r="C9606" i="73"/>
  <c r="E9605" i="73"/>
  <c r="A9583" i="73"/>
  <c r="B9584" i="73"/>
  <c r="F9605" i="73" l="1"/>
  <c r="D9606" i="73"/>
  <c r="G9583" i="73"/>
  <c r="H9583" i="73" s="1"/>
  <c r="I9583" i="73"/>
  <c r="C9607" i="73"/>
  <c r="E9606" i="73"/>
  <c r="A9584" i="73"/>
  <c r="B9585" i="73"/>
  <c r="F9606" i="73" l="1"/>
  <c r="D9607" i="73"/>
  <c r="C9608" i="73"/>
  <c r="E9607" i="73"/>
  <c r="G9584" i="73"/>
  <c r="H9584" i="73" s="1"/>
  <c r="I9584" i="73"/>
  <c r="A9585" i="73"/>
  <c r="B9586" i="73"/>
  <c r="F9607" i="73" l="1"/>
  <c r="D9608" i="73"/>
  <c r="G9585" i="73"/>
  <c r="H9585" i="73" s="1"/>
  <c r="I9585" i="73"/>
  <c r="C9609" i="73"/>
  <c r="E9608" i="73"/>
  <c r="A9586" i="73"/>
  <c r="B9587" i="73"/>
  <c r="F9608" i="73" l="1"/>
  <c r="D9609" i="73"/>
  <c r="G9586" i="73"/>
  <c r="H9586" i="73" s="1"/>
  <c r="I9586" i="73"/>
  <c r="C9610" i="73"/>
  <c r="E9609" i="73"/>
  <c r="A9587" i="73"/>
  <c r="B9588" i="73"/>
  <c r="F9609" i="73" l="1"/>
  <c r="D9610" i="73"/>
  <c r="G9587" i="73"/>
  <c r="H9587" i="73" s="1"/>
  <c r="I9587" i="73"/>
  <c r="C9611" i="73"/>
  <c r="E9610" i="73"/>
  <c r="A9588" i="73"/>
  <c r="B9589" i="73"/>
  <c r="F9610" i="73" l="1"/>
  <c r="D9611" i="73"/>
  <c r="G9588" i="73"/>
  <c r="H9588" i="73" s="1"/>
  <c r="I9588" i="73"/>
  <c r="C9612" i="73"/>
  <c r="E9611" i="73"/>
  <c r="A9589" i="73"/>
  <c r="B9590" i="73"/>
  <c r="F9611" i="73" l="1"/>
  <c r="D9612" i="73"/>
  <c r="G9589" i="73"/>
  <c r="H9589" i="73" s="1"/>
  <c r="I9589" i="73"/>
  <c r="C9613" i="73"/>
  <c r="E9612" i="73"/>
  <c r="A9590" i="73"/>
  <c r="B9591" i="73"/>
  <c r="F9612" i="73" l="1"/>
  <c r="D9613" i="73"/>
  <c r="G9590" i="73"/>
  <c r="H9590" i="73" s="1"/>
  <c r="I9590" i="73"/>
  <c r="C9614" i="73"/>
  <c r="E9613" i="73"/>
  <c r="A9591" i="73"/>
  <c r="B9592" i="73"/>
  <c r="F9613" i="73" l="1"/>
  <c r="D9614" i="73"/>
  <c r="C9615" i="73"/>
  <c r="E9614" i="73"/>
  <c r="A9592" i="73"/>
  <c r="B9593" i="73"/>
  <c r="G9591" i="73"/>
  <c r="H9591" i="73" s="1"/>
  <c r="I9591" i="73"/>
  <c r="F9614" i="73" l="1"/>
  <c r="D9615" i="73"/>
  <c r="G9592" i="73"/>
  <c r="H9592" i="73" s="1"/>
  <c r="I9592" i="73"/>
  <c r="C9616" i="73"/>
  <c r="E9615" i="73"/>
  <c r="A9593" i="73"/>
  <c r="B9594" i="73"/>
  <c r="F9615" i="73" l="1"/>
  <c r="D9616" i="73"/>
  <c r="C9617" i="73"/>
  <c r="E9616" i="73"/>
  <c r="A9594" i="73"/>
  <c r="B9595" i="73"/>
  <c r="G9593" i="73"/>
  <c r="H9593" i="73" s="1"/>
  <c r="I9593" i="73"/>
  <c r="F9616" i="73" l="1"/>
  <c r="D9617" i="73"/>
  <c r="G9594" i="73"/>
  <c r="H9594" i="73" s="1"/>
  <c r="I9594" i="73"/>
  <c r="C9618" i="73"/>
  <c r="E9617" i="73"/>
  <c r="A9595" i="73"/>
  <c r="B9596" i="73"/>
  <c r="F9617" i="73" l="1"/>
  <c r="D9618" i="73"/>
  <c r="G9595" i="73"/>
  <c r="H9595" i="73" s="1"/>
  <c r="I9595" i="73"/>
  <c r="C9619" i="73"/>
  <c r="E9618" i="73"/>
  <c r="A9596" i="73"/>
  <c r="B9597" i="73"/>
  <c r="F9618" i="73" l="1"/>
  <c r="D9619" i="73"/>
  <c r="G9596" i="73"/>
  <c r="H9596" i="73" s="1"/>
  <c r="I9596" i="73"/>
  <c r="C9620" i="73"/>
  <c r="E9619" i="73"/>
  <c r="A9597" i="73"/>
  <c r="B9598" i="73"/>
  <c r="F9619" i="73" l="1"/>
  <c r="D9620" i="73"/>
  <c r="C9621" i="73"/>
  <c r="E9620" i="73"/>
  <c r="G9597" i="73"/>
  <c r="H9597" i="73" s="1"/>
  <c r="I9597" i="73"/>
  <c r="A9598" i="73"/>
  <c r="B9599" i="73"/>
  <c r="F9620" i="73" l="1"/>
  <c r="D9621" i="73"/>
  <c r="G9598" i="73"/>
  <c r="H9598" i="73" s="1"/>
  <c r="I9598" i="73"/>
  <c r="C9622" i="73"/>
  <c r="E9621" i="73"/>
  <c r="A9599" i="73"/>
  <c r="B9600" i="73"/>
  <c r="F9621" i="73" l="1"/>
  <c r="D9622" i="73"/>
  <c r="G9599" i="73"/>
  <c r="H9599" i="73" s="1"/>
  <c r="I9599" i="73"/>
  <c r="C9623" i="73"/>
  <c r="E9622" i="73"/>
  <c r="A9600" i="73"/>
  <c r="B9601" i="73"/>
  <c r="F9622" i="73" l="1"/>
  <c r="D9623" i="73"/>
  <c r="G9600" i="73"/>
  <c r="H9600" i="73" s="1"/>
  <c r="I9600" i="73"/>
  <c r="C9624" i="73"/>
  <c r="E9623" i="73"/>
  <c r="A9601" i="73"/>
  <c r="B9602" i="73"/>
  <c r="F9623" i="73" l="1"/>
  <c r="D9624" i="73"/>
  <c r="C9625" i="73"/>
  <c r="E9624" i="73"/>
  <c r="G9601" i="73"/>
  <c r="H9601" i="73" s="1"/>
  <c r="I9601" i="73"/>
  <c r="A9602" i="73"/>
  <c r="B9603" i="73"/>
  <c r="F9624" i="73" l="1"/>
  <c r="D9625" i="73"/>
  <c r="G9602" i="73"/>
  <c r="H9602" i="73" s="1"/>
  <c r="I9602" i="73"/>
  <c r="C9626" i="73"/>
  <c r="E9625" i="73"/>
  <c r="A9603" i="73"/>
  <c r="B9604" i="73"/>
  <c r="F9625" i="73" l="1"/>
  <c r="D9626" i="73"/>
  <c r="G9603" i="73"/>
  <c r="H9603" i="73" s="1"/>
  <c r="I9603" i="73"/>
  <c r="C9627" i="73"/>
  <c r="E9626" i="73"/>
  <c r="A9604" i="73"/>
  <c r="B9605" i="73"/>
  <c r="F9626" i="73" l="1"/>
  <c r="D9627" i="73"/>
  <c r="G9604" i="73"/>
  <c r="H9604" i="73" s="1"/>
  <c r="I9604" i="73"/>
  <c r="C9628" i="73"/>
  <c r="E9627" i="73"/>
  <c r="A9605" i="73"/>
  <c r="B9606" i="73"/>
  <c r="F9627" i="73" l="1"/>
  <c r="D9628" i="73"/>
  <c r="G9605" i="73"/>
  <c r="H9605" i="73" s="1"/>
  <c r="I9605" i="73"/>
  <c r="C9629" i="73"/>
  <c r="E9628" i="73"/>
  <c r="A9606" i="73"/>
  <c r="B9607" i="73"/>
  <c r="F9628" i="73" l="1"/>
  <c r="D9629" i="73"/>
  <c r="G9606" i="73"/>
  <c r="H9606" i="73" s="1"/>
  <c r="I9606" i="73"/>
  <c r="C9630" i="73"/>
  <c r="E9629" i="73"/>
  <c r="A9607" i="73"/>
  <c r="B9608" i="73"/>
  <c r="F9629" i="73" l="1"/>
  <c r="D9630" i="73"/>
  <c r="G9607" i="73"/>
  <c r="H9607" i="73" s="1"/>
  <c r="I9607" i="73"/>
  <c r="C9631" i="73"/>
  <c r="E9630" i="73"/>
  <c r="A9608" i="73"/>
  <c r="B9609" i="73"/>
  <c r="F9630" i="73" l="1"/>
  <c r="D9631" i="73"/>
  <c r="G9608" i="73"/>
  <c r="H9608" i="73" s="1"/>
  <c r="I9608" i="73"/>
  <c r="C9632" i="73"/>
  <c r="E9631" i="73"/>
  <c r="A9609" i="73"/>
  <c r="B9610" i="73"/>
  <c r="F9631" i="73" l="1"/>
  <c r="D9632" i="73"/>
  <c r="G9609" i="73"/>
  <c r="H9609" i="73" s="1"/>
  <c r="I9609" i="73"/>
  <c r="C9633" i="73"/>
  <c r="E9632" i="73"/>
  <c r="A9610" i="73"/>
  <c r="B9611" i="73"/>
  <c r="F9632" i="73" l="1"/>
  <c r="D9633" i="73"/>
  <c r="G9610" i="73"/>
  <c r="H9610" i="73" s="1"/>
  <c r="I9610" i="73"/>
  <c r="C9634" i="73"/>
  <c r="E9633" i="73"/>
  <c r="A9611" i="73"/>
  <c r="B9612" i="73"/>
  <c r="F9633" i="73" l="1"/>
  <c r="D9634" i="73"/>
  <c r="C9635" i="73"/>
  <c r="E9634" i="73"/>
  <c r="G9611" i="73"/>
  <c r="H9611" i="73" s="1"/>
  <c r="I9611" i="73"/>
  <c r="A9612" i="73"/>
  <c r="B9613" i="73"/>
  <c r="F9634" i="73" l="1"/>
  <c r="D9635" i="73"/>
  <c r="A9613" i="73"/>
  <c r="B9614" i="73"/>
  <c r="G9612" i="73"/>
  <c r="H9612" i="73" s="1"/>
  <c r="I9612" i="73"/>
  <c r="C9636" i="73"/>
  <c r="E9635" i="73"/>
  <c r="F9635" i="73" l="1"/>
  <c r="D9636" i="73"/>
  <c r="A9614" i="73"/>
  <c r="B9615" i="73"/>
  <c r="C9637" i="73"/>
  <c r="E9636" i="73"/>
  <c r="G9613" i="73"/>
  <c r="H9613" i="73" s="1"/>
  <c r="I9613" i="73"/>
  <c r="F9636" i="73" l="1"/>
  <c r="D9637" i="73"/>
  <c r="C9638" i="73"/>
  <c r="E9637" i="73"/>
  <c r="A9615" i="73"/>
  <c r="B9616" i="73"/>
  <c r="G9614" i="73"/>
  <c r="H9614" i="73" s="1"/>
  <c r="I9614" i="73"/>
  <c r="F9637" i="73" l="1"/>
  <c r="D9638" i="73"/>
  <c r="G9615" i="73"/>
  <c r="H9615" i="73" s="1"/>
  <c r="I9615" i="73"/>
  <c r="C9639" i="73"/>
  <c r="E9638" i="73"/>
  <c r="A9616" i="73"/>
  <c r="B9617" i="73"/>
  <c r="F9638" i="73" l="1"/>
  <c r="D9639" i="73"/>
  <c r="G9616" i="73"/>
  <c r="H9616" i="73" s="1"/>
  <c r="I9616" i="73"/>
  <c r="C9640" i="73"/>
  <c r="E9639" i="73"/>
  <c r="A9617" i="73"/>
  <c r="B9618" i="73"/>
  <c r="F9639" i="73" l="1"/>
  <c r="D9640" i="73"/>
  <c r="G9617" i="73"/>
  <c r="H9617" i="73" s="1"/>
  <c r="I9617" i="73"/>
  <c r="C9641" i="73"/>
  <c r="E9640" i="73"/>
  <c r="A9618" i="73"/>
  <c r="B9619" i="73"/>
  <c r="F9640" i="73" l="1"/>
  <c r="D9641" i="73"/>
  <c r="G9618" i="73"/>
  <c r="H9618" i="73" s="1"/>
  <c r="I9618" i="73"/>
  <c r="C9642" i="73"/>
  <c r="E9641" i="73"/>
  <c r="A9619" i="73"/>
  <c r="B9620" i="73"/>
  <c r="F9641" i="73" l="1"/>
  <c r="D9642" i="73"/>
  <c r="G9619" i="73"/>
  <c r="H9619" i="73" s="1"/>
  <c r="I9619" i="73"/>
  <c r="C9643" i="73"/>
  <c r="E9642" i="73"/>
  <c r="A9620" i="73"/>
  <c r="B9621" i="73"/>
  <c r="F9642" i="73" l="1"/>
  <c r="D9643" i="73"/>
  <c r="G9620" i="73"/>
  <c r="H9620" i="73" s="1"/>
  <c r="I9620" i="73"/>
  <c r="C9644" i="73"/>
  <c r="E9643" i="73"/>
  <c r="A9621" i="73"/>
  <c r="B9622" i="73"/>
  <c r="F9643" i="73" l="1"/>
  <c r="D9644" i="73"/>
  <c r="G9621" i="73"/>
  <c r="H9621" i="73" s="1"/>
  <c r="I9621" i="73"/>
  <c r="C9645" i="73"/>
  <c r="E9644" i="73"/>
  <c r="A9622" i="73"/>
  <c r="B9623" i="73"/>
  <c r="F9644" i="73" l="1"/>
  <c r="D9645" i="73"/>
  <c r="C9646" i="73"/>
  <c r="E9645" i="73"/>
  <c r="G9622" i="73"/>
  <c r="H9622" i="73" s="1"/>
  <c r="I9622" i="73"/>
  <c r="A9623" i="73"/>
  <c r="B9624" i="73"/>
  <c r="F9645" i="73" l="1"/>
  <c r="D9646" i="73"/>
  <c r="A9624" i="73"/>
  <c r="B9625" i="73"/>
  <c r="G9623" i="73"/>
  <c r="H9623" i="73" s="1"/>
  <c r="I9623" i="73"/>
  <c r="C9647" i="73"/>
  <c r="E9646" i="73"/>
  <c r="F9646" i="73" l="1"/>
  <c r="D9647" i="73"/>
  <c r="C9648" i="73"/>
  <c r="E9647" i="73"/>
  <c r="A9625" i="73"/>
  <c r="B9626" i="73"/>
  <c r="G9624" i="73"/>
  <c r="H9624" i="73" s="1"/>
  <c r="I9624" i="73"/>
  <c r="F9647" i="73" l="1"/>
  <c r="D9648" i="73"/>
  <c r="G9625" i="73"/>
  <c r="H9625" i="73" s="1"/>
  <c r="I9625" i="73"/>
  <c r="C9649" i="73"/>
  <c r="E9648" i="73"/>
  <c r="A9626" i="73"/>
  <c r="B9627" i="73"/>
  <c r="F9648" i="73" l="1"/>
  <c r="D9649" i="73"/>
  <c r="G9626" i="73"/>
  <c r="H9626" i="73" s="1"/>
  <c r="I9626" i="73"/>
  <c r="C9650" i="73"/>
  <c r="E9649" i="73"/>
  <c r="A9627" i="73"/>
  <c r="B9628" i="73"/>
  <c r="F9649" i="73" l="1"/>
  <c r="D9650" i="73"/>
  <c r="C9651" i="73"/>
  <c r="E9650" i="73"/>
  <c r="G9627" i="73"/>
  <c r="H9627" i="73" s="1"/>
  <c r="I9627" i="73"/>
  <c r="A9628" i="73"/>
  <c r="B9629" i="73"/>
  <c r="F9650" i="73" l="1"/>
  <c r="D9651" i="73"/>
  <c r="A9629" i="73"/>
  <c r="B9630" i="73"/>
  <c r="G9628" i="73"/>
  <c r="H9628" i="73" s="1"/>
  <c r="I9628" i="73"/>
  <c r="C9652" i="73"/>
  <c r="E9651" i="73"/>
  <c r="F9651" i="73" l="1"/>
  <c r="D9652" i="73"/>
  <c r="C9653" i="73"/>
  <c r="E9652" i="73"/>
  <c r="A9630" i="73"/>
  <c r="B9631" i="73"/>
  <c r="G9629" i="73"/>
  <c r="H9629" i="73" s="1"/>
  <c r="I9629" i="73"/>
  <c r="F9652" i="73" l="1"/>
  <c r="D9653" i="73"/>
  <c r="G9630" i="73"/>
  <c r="H9630" i="73" s="1"/>
  <c r="I9630" i="73"/>
  <c r="C9654" i="73"/>
  <c r="E9653" i="73"/>
  <c r="A9631" i="73"/>
  <c r="B9632" i="73"/>
  <c r="F9653" i="73" l="1"/>
  <c r="D9654" i="73"/>
  <c r="G9631" i="73"/>
  <c r="H9631" i="73" s="1"/>
  <c r="I9631" i="73"/>
  <c r="C9655" i="73"/>
  <c r="E9654" i="73"/>
  <c r="A9632" i="73"/>
  <c r="B9633" i="73"/>
  <c r="F9654" i="73" l="1"/>
  <c r="D9655" i="73"/>
  <c r="C9656" i="73"/>
  <c r="E9655" i="73"/>
  <c r="G9632" i="73"/>
  <c r="H9632" i="73" s="1"/>
  <c r="I9632" i="73"/>
  <c r="A9633" i="73"/>
  <c r="B9634" i="73"/>
  <c r="F9655" i="73" l="1"/>
  <c r="D9656" i="73"/>
  <c r="G9633" i="73"/>
  <c r="H9633" i="73" s="1"/>
  <c r="I9633" i="73"/>
  <c r="C9657" i="73"/>
  <c r="E9656" i="73"/>
  <c r="A9634" i="73"/>
  <c r="B9635" i="73"/>
  <c r="F9656" i="73" l="1"/>
  <c r="D9657" i="73"/>
  <c r="G9634" i="73"/>
  <c r="H9634" i="73" s="1"/>
  <c r="I9634" i="73"/>
  <c r="C9658" i="73"/>
  <c r="E9657" i="73"/>
  <c r="A9635" i="73"/>
  <c r="B9636" i="73"/>
  <c r="F9657" i="73" l="1"/>
  <c r="D9658" i="73"/>
  <c r="G9635" i="73"/>
  <c r="H9635" i="73" s="1"/>
  <c r="I9635" i="73"/>
  <c r="C9659" i="73"/>
  <c r="E9658" i="73"/>
  <c r="A9636" i="73"/>
  <c r="B9637" i="73"/>
  <c r="F9658" i="73" l="1"/>
  <c r="D9659" i="73"/>
  <c r="G9636" i="73"/>
  <c r="H9636" i="73" s="1"/>
  <c r="I9636" i="73"/>
  <c r="C9660" i="73"/>
  <c r="E9659" i="73"/>
  <c r="A9637" i="73"/>
  <c r="B9638" i="73"/>
  <c r="F9659" i="73" l="1"/>
  <c r="D9660" i="73"/>
  <c r="C9661" i="73"/>
  <c r="E9660" i="73"/>
  <c r="G9637" i="73"/>
  <c r="H9637" i="73" s="1"/>
  <c r="I9637" i="73"/>
  <c r="A9638" i="73"/>
  <c r="B9639" i="73"/>
  <c r="F9660" i="73" l="1"/>
  <c r="D9661" i="73"/>
  <c r="A9639" i="73"/>
  <c r="B9640" i="73"/>
  <c r="G9638" i="73"/>
  <c r="H9638" i="73" s="1"/>
  <c r="I9638" i="73"/>
  <c r="C9662" i="73"/>
  <c r="E9661" i="73"/>
  <c r="F9661" i="73" l="1"/>
  <c r="D9662" i="73"/>
  <c r="A9640" i="73"/>
  <c r="B9641" i="73"/>
  <c r="C9663" i="73"/>
  <c r="E9662" i="73"/>
  <c r="G9639" i="73"/>
  <c r="H9639" i="73" s="1"/>
  <c r="I9639" i="73"/>
  <c r="F9662" i="73" l="1"/>
  <c r="D9663" i="73"/>
  <c r="C9664" i="73"/>
  <c r="E9663" i="73"/>
  <c r="A9641" i="73"/>
  <c r="B9642" i="73"/>
  <c r="G9640" i="73"/>
  <c r="H9640" i="73" s="1"/>
  <c r="I9640" i="73"/>
  <c r="F9663" i="73" l="1"/>
  <c r="D9664" i="73"/>
  <c r="G9641" i="73"/>
  <c r="H9641" i="73" s="1"/>
  <c r="I9641" i="73"/>
  <c r="C9665" i="73"/>
  <c r="E9664" i="73"/>
  <c r="A9642" i="73"/>
  <c r="B9643" i="73"/>
  <c r="F9664" i="73" l="1"/>
  <c r="D9665" i="73"/>
  <c r="G9642" i="73"/>
  <c r="H9642" i="73" s="1"/>
  <c r="I9642" i="73"/>
  <c r="C9666" i="73"/>
  <c r="E9665" i="73"/>
  <c r="A9643" i="73"/>
  <c r="B9644" i="73"/>
  <c r="F9665" i="73" l="1"/>
  <c r="D9666" i="73"/>
  <c r="C9667" i="73"/>
  <c r="E9666" i="73"/>
  <c r="G9643" i="73"/>
  <c r="H9643" i="73" s="1"/>
  <c r="I9643" i="73"/>
  <c r="A9644" i="73"/>
  <c r="B9645" i="73"/>
  <c r="F9666" i="73" l="1"/>
  <c r="D9667" i="73"/>
  <c r="G9644" i="73"/>
  <c r="H9644" i="73" s="1"/>
  <c r="I9644" i="73"/>
  <c r="C9668" i="73"/>
  <c r="E9667" i="73"/>
  <c r="A9645" i="73"/>
  <c r="B9646" i="73"/>
  <c r="F9667" i="73" l="1"/>
  <c r="D9668" i="73"/>
  <c r="C9669" i="73"/>
  <c r="E9668" i="73"/>
  <c r="G9645" i="73"/>
  <c r="H9645" i="73" s="1"/>
  <c r="I9645" i="73"/>
  <c r="A9646" i="73"/>
  <c r="B9647" i="73"/>
  <c r="F9668" i="73" l="1"/>
  <c r="D9669" i="73"/>
  <c r="A9647" i="73"/>
  <c r="B9648" i="73"/>
  <c r="G9646" i="73"/>
  <c r="H9646" i="73" s="1"/>
  <c r="I9646" i="73"/>
  <c r="C9670" i="73"/>
  <c r="E9669" i="73"/>
  <c r="F9669" i="73" l="1"/>
  <c r="D9670" i="73"/>
  <c r="C9671" i="73"/>
  <c r="E9670" i="73"/>
  <c r="A9648" i="73"/>
  <c r="B9649" i="73"/>
  <c r="G9647" i="73"/>
  <c r="H9647" i="73" s="1"/>
  <c r="I9647" i="73"/>
  <c r="F9670" i="73" l="1"/>
  <c r="D9671" i="73"/>
  <c r="G9648" i="73"/>
  <c r="H9648" i="73" s="1"/>
  <c r="I9648" i="73"/>
  <c r="C9672" i="73"/>
  <c r="E9671" i="73"/>
  <c r="A9649" i="73"/>
  <c r="B9650" i="73"/>
  <c r="F9671" i="73" l="1"/>
  <c r="D9672" i="73"/>
  <c r="C9673" i="73"/>
  <c r="E9672" i="73"/>
  <c r="G9649" i="73"/>
  <c r="H9649" i="73" s="1"/>
  <c r="I9649" i="73"/>
  <c r="A9650" i="73"/>
  <c r="B9651" i="73"/>
  <c r="F9672" i="73" l="1"/>
  <c r="D9673" i="73"/>
  <c r="A9651" i="73"/>
  <c r="B9652" i="73"/>
  <c r="G9650" i="73"/>
  <c r="H9650" i="73" s="1"/>
  <c r="I9650" i="73"/>
  <c r="C9674" i="73"/>
  <c r="E9673" i="73"/>
  <c r="F9673" i="73" l="1"/>
  <c r="D9674" i="73"/>
  <c r="A9652" i="73"/>
  <c r="B9653" i="73"/>
  <c r="C9675" i="73"/>
  <c r="E9674" i="73"/>
  <c r="G9651" i="73"/>
  <c r="H9651" i="73" s="1"/>
  <c r="I9651" i="73"/>
  <c r="F9674" i="73" l="1"/>
  <c r="D9675" i="73"/>
  <c r="C9676" i="73"/>
  <c r="E9675" i="73"/>
  <c r="A9653" i="73"/>
  <c r="B9654" i="73"/>
  <c r="G9652" i="73"/>
  <c r="H9652" i="73" s="1"/>
  <c r="I9652" i="73"/>
  <c r="F9675" i="73" l="1"/>
  <c r="D9676" i="73"/>
  <c r="G9653" i="73"/>
  <c r="H9653" i="73" s="1"/>
  <c r="I9653" i="73"/>
  <c r="C9677" i="73"/>
  <c r="E9676" i="73"/>
  <c r="A9654" i="73"/>
  <c r="B9655" i="73"/>
  <c r="F9676" i="73" l="1"/>
  <c r="D9677" i="73"/>
  <c r="G9654" i="73"/>
  <c r="H9654" i="73" s="1"/>
  <c r="I9654" i="73"/>
  <c r="C9678" i="73"/>
  <c r="E9677" i="73"/>
  <c r="A9655" i="73"/>
  <c r="B9656" i="73"/>
  <c r="F9677" i="73" l="1"/>
  <c r="D9678" i="73"/>
  <c r="C9679" i="73"/>
  <c r="E9678" i="73"/>
  <c r="G9655" i="73"/>
  <c r="H9655" i="73" s="1"/>
  <c r="I9655" i="73"/>
  <c r="A9656" i="73"/>
  <c r="B9657" i="73"/>
  <c r="F9678" i="73" l="1"/>
  <c r="D9679" i="73"/>
  <c r="G9656" i="73"/>
  <c r="H9656" i="73" s="1"/>
  <c r="I9656" i="73"/>
  <c r="C9680" i="73"/>
  <c r="E9679" i="73"/>
  <c r="A9657" i="73"/>
  <c r="B9658" i="73"/>
  <c r="F9679" i="73" l="1"/>
  <c r="D9680" i="73"/>
  <c r="G9657" i="73"/>
  <c r="H9657" i="73" s="1"/>
  <c r="I9657" i="73"/>
  <c r="C9681" i="73"/>
  <c r="E9680" i="73"/>
  <c r="A9658" i="73"/>
  <c r="B9659" i="73"/>
  <c r="F9680" i="73" l="1"/>
  <c r="D9681" i="73"/>
  <c r="G9658" i="73"/>
  <c r="H9658" i="73" s="1"/>
  <c r="I9658" i="73"/>
  <c r="C9682" i="73"/>
  <c r="E9681" i="73"/>
  <c r="A9659" i="73"/>
  <c r="B9660" i="73"/>
  <c r="F9681" i="73" l="1"/>
  <c r="D9682" i="73"/>
  <c r="C9683" i="73"/>
  <c r="E9682" i="73"/>
  <c r="G9659" i="73"/>
  <c r="H9659" i="73" s="1"/>
  <c r="I9659" i="73"/>
  <c r="A9660" i="73"/>
  <c r="B9661" i="73"/>
  <c r="F9682" i="73" l="1"/>
  <c r="D9683" i="73"/>
  <c r="G9660" i="73"/>
  <c r="H9660" i="73" s="1"/>
  <c r="I9660" i="73"/>
  <c r="C9684" i="73"/>
  <c r="E9683" i="73"/>
  <c r="A9661" i="73"/>
  <c r="B9662" i="73"/>
  <c r="F9683" i="73" l="1"/>
  <c r="D9684" i="73"/>
  <c r="G9661" i="73"/>
  <c r="H9661" i="73" s="1"/>
  <c r="I9661" i="73"/>
  <c r="C9685" i="73"/>
  <c r="E9684" i="73"/>
  <c r="A9662" i="73"/>
  <c r="B9663" i="73"/>
  <c r="F9684" i="73" l="1"/>
  <c r="D9685" i="73"/>
  <c r="G9662" i="73"/>
  <c r="H9662" i="73" s="1"/>
  <c r="I9662" i="73"/>
  <c r="C9686" i="73"/>
  <c r="E9685" i="73"/>
  <c r="A9663" i="73"/>
  <c r="B9664" i="73"/>
  <c r="F9685" i="73" l="1"/>
  <c r="D9686" i="73"/>
  <c r="G9663" i="73"/>
  <c r="H9663" i="73" s="1"/>
  <c r="I9663" i="73"/>
  <c r="C9687" i="73"/>
  <c r="E9686" i="73"/>
  <c r="A9664" i="73"/>
  <c r="B9665" i="73"/>
  <c r="F9686" i="73" l="1"/>
  <c r="D9687" i="73"/>
  <c r="G9664" i="73"/>
  <c r="H9664" i="73" s="1"/>
  <c r="I9664" i="73"/>
  <c r="C9688" i="73"/>
  <c r="E9687" i="73"/>
  <c r="A9665" i="73"/>
  <c r="B9666" i="73"/>
  <c r="F9687" i="73" l="1"/>
  <c r="D9688" i="73"/>
  <c r="G9665" i="73"/>
  <c r="H9665" i="73" s="1"/>
  <c r="I9665" i="73"/>
  <c r="C9689" i="73"/>
  <c r="E9688" i="73"/>
  <c r="A9666" i="73"/>
  <c r="B9667" i="73"/>
  <c r="F9688" i="73" l="1"/>
  <c r="D9689" i="73"/>
  <c r="C9690" i="73"/>
  <c r="E9689" i="73"/>
  <c r="G9666" i="73"/>
  <c r="H9666" i="73" s="1"/>
  <c r="I9666" i="73"/>
  <c r="A9667" i="73"/>
  <c r="B9668" i="73"/>
  <c r="F9689" i="73" l="1"/>
  <c r="D9690" i="73"/>
  <c r="G9667" i="73"/>
  <c r="H9667" i="73" s="1"/>
  <c r="I9667" i="73"/>
  <c r="C9691" i="73"/>
  <c r="E9690" i="73"/>
  <c r="A9668" i="73"/>
  <c r="B9669" i="73"/>
  <c r="F9690" i="73" l="1"/>
  <c r="D9691" i="73"/>
  <c r="C9692" i="73"/>
  <c r="E9691" i="73"/>
  <c r="G9668" i="73"/>
  <c r="H9668" i="73" s="1"/>
  <c r="I9668" i="73"/>
  <c r="A9669" i="73"/>
  <c r="B9670" i="73"/>
  <c r="F9691" i="73" l="1"/>
  <c r="D9692" i="73"/>
  <c r="G9669" i="73"/>
  <c r="H9669" i="73" s="1"/>
  <c r="I9669" i="73"/>
  <c r="C9693" i="73"/>
  <c r="E9692" i="73"/>
  <c r="A9670" i="73"/>
  <c r="B9671" i="73"/>
  <c r="F9692" i="73" l="1"/>
  <c r="D9693" i="73"/>
  <c r="C9694" i="73"/>
  <c r="E9693" i="73"/>
  <c r="G9670" i="73"/>
  <c r="H9670" i="73" s="1"/>
  <c r="I9670" i="73"/>
  <c r="A9671" i="73"/>
  <c r="B9672" i="73"/>
  <c r="F9693" i="73" l="1"/>
  <c r="D9694" i="73"/>
  <c r="G9671" i="73"/>
  <c r="H9671" i="73" s="1"/>
  <c r="I9671" i="73"/>
  <c r="C9695" i="73"/>
  <c r="E9694" i="73"/>
  <c r="A9672" i="73"/>
  <c r="B9673" i="73"/>
  <c r="F9694" i="73" l="1"/>
  <c r="D9695" i="73"/>
  <c r="G9672" i="73"/>
  <c r="H9672" i="73" s="1"/>
  <c r="I9672" i="73"/>
  <c r="C9696" i="73"/>
  <c r="E9695" i="73"/>
  <c r="A9673" i="73"/>
  <c r="B9674" i="73"/>
  <c r="F9695" i="73" l="1"/>
  <c r="D9696" i="73"/>
  <c r="G9673" i="73"/>
  <c r="H9673" i="73" s="1"/>
  <c r="I9673" i="73"/>
  <c r="C9697" i="73"/>
  <c r="E9696" i="73"/>
  <c r="A9674" i="73"/>
  <c r="B9675" i="73"/>
  <c r="F9696" i="73" l="1"/>
  <c r="D9697" i="73"/>
  <c r="C9698" i="73"/>
  <c r="E9697" i="73"/>
  <c r="G9674" i="73"/>
  <c r="H9674" i="73" s="1"/>
  <c r="I9674" i="73"/>
  <c r="A9675" i="73"/>
  <c r="B9676" i="73"/>
  <c r="F9697" i="73" l="1"/>
  <c r="D9698" i="73"/>
  <c r="A9676" i="73"/>
  <c r="B9677" i="73"/>
  <c r="G9675" i="73"/>
  <c r="H9675" i="73" s="1"/>
  <c r="I9675" i="73"/>
  <c r="C9699" i="73"/>
  <c r="E9698" i="73"/>
  <c r="F9698" i="73" l="1"/>
  <c r="D9699" i="73"/>
  <c r="C9700" i="73"/>
  <c r="E9699" i="73"/>
  <c r="A9677" i="73"/>
  <c r="B9678" i="73"/>
  <c r="G9676" i="73"/>
  <c r="H9676" i="73" s="1"/>
  <c r="I9676" i="73"/>
  <c r="F9699" i="73" l="1"/>
  <c r="D9700" i="73"/>
  <c r="G9677" i="73"/>
  <c r="H9677" i="73" s="1"/>
  <c r="I9677" i="73"/>
  <c r="C9701" i="73"/>
  <c r="E9700" i="73"/>
  <c r="A9678" i="73"/>
  <c r="B9679" i="73"/>
  <c r="F9700" i="73" l="1"/>
  <c r="D9701" i="73"/>
  <c r="G9678" i="73"/>
  <c r="H9678" i="73" s="1"/>
  <c r="I9678" i="73"/>
  <c r="C9702" i="73"/>
  <c r="E9701" i="73"/>
  <c r="A9679" i="73"/>
  <c r="B9680" i="73"/>
  <c r="F9701" i="73" l="1"/>
  <c r="D9702" i="73"/>
  <c r="C9703" i="73"/>
  <c r="E9702" i="73"/>
  <c r="G9679" i="73"/>
  <c r="H9679" i="73" s="1"/>
  <c r="I9679" i="73"/>
  <c r="A9680" i="73"/>
  <c r="B9681" i="73"/>
  <c r="F9702" i="73" l="1"/>
  <c r="D9703" i="73"/>
  <c r="G9680" i="73"/>
  <c r="H9680" i="73" s="1"/>
  <c r="I9680" i="73"/>
  <c r="C9704" i="73"/>
  <c r="E9703" i="73"/>
  <c r="A9681" i="73"/>
  <c r="B9682" i="73"/>
  <c r="F9703" i="73" l="1"/>
  <c r="D9704" i="73"/>
  <c r="C9705" i="73"/>
  <c r="E9704" i="73"/>
  <c r="G9681" i="73"/>
  <c r="H9681" i="73" s="1"/>
  <c r="I9681" i="73"/>
  <c r="A9682" i="73"/>
  <c r="B9683" i="73"/>
  <c r="F9704" i="73" l="1"/>
  <c r="D9705" i="73"/>
  <c r="G9682" i="73"/>
  <c r="H9682" i="73" s="1"/>
  <c r="I9682" i="73"/>
  <c r="C9706" i="73"/>
  <c r="E9705" i="73"/>
  <c r="A9683" i="73"/>
  <c r="B9684" i="73"/>
  <c r="F9705" i="73" l="1"/>
  <c r="D9706" i="73"/>
  <c r="G9683" i="73"/>
  <c r="H9683" i="73" s="1"/>
  <c r="I9683" i="73"/>
  <c r="C9707" i="73"/>
  <c r="E9706" i="73"/>
  <c r="A9684" i="73"/>
  <c r="B9685" i="73"/>
  <c r="F9706" i="73" l="1"/>
  <c r="D9707" i="73"/>
  <c r="G9684" i="73"/>
  <c r="H9684" i="73" s="1"/>
  <c r="I9684" i="73"/>
  <c r="C9708" i="73"/>
  <c r="E9707" i="73"/>
  <c r="A9685" i="73"/>
  <c r="B9686" i="73"/>
  <c r="F9707" i="73" l="1"/>
  <c r="D9708" i="73"/>
  <c r="G9685" i="73"/>
  <c r="H9685" i="73" s="1"/>
  <c r="I9685" i="73"/>
  <c r="C9709" i="73"/>
  <c r="E9708" i="73"/>
  <c r="A9686" i="73"/>
  <c r="B9687" i="73"/>
  <c r="F9708" i="73" l="1"/>
  <c r="D9709" i="73"/>
  <c r="G9686" i="73"/>
  <c r="H9686" i="73" s="1"/>
  <c r="I9686" i="73"/>
  <c r="C9710" i="73"/>
  <c r="E9709" i="73"/>
  <c r="A9687" i="73"/>
  <c r="B9688" i="73"/>
  <c r="F9709" i="73" l="1"/>
  <c r="D9710" i="73"/>
  <c r="G9687" i="73"/>
  <c r="H9687" i="73" s="1"/>
  <c r="I9687" i="73"/>
  <c r="C9711" i="73"/>
  <c r="E9710" i="73"/>
  <c r="A9688" i="73"/>
  <c r="B9689" i="73"/>
  <c r="F9710" i="73" l="1"/>
  <c r="D9711" i="73"/>
  <c r="G9688" i="73"/>
  <c r="H9688" i="73" s="1"/>
  <c r="I9688" i="73"/>
  <c r="C9712" i="73"/>
  <c r="E9711" i="73"/>
  <c r="A9689" i="73"/>
  <c r="B9690" i="73"/>
  <c r="F9711" i="73" l="1"/>
  <c r="D9712" i="73"/>
  <c r="G9689" i="73"/>
  <c r="H9689" i="73" s="1"/>
  <c r="I9689" i="73"/>
  <c r="C9713" i="73"/>
  <c r="E9712" i="73"/>
  <c r="A9690" i="73"/>
  <c r="B9691" i="73"/>
  <c r="F9712" i="73" l="1"/>
  <c r="D9713" i="73"/>
  <c r="G9690" i="73"/>
  <c r="H9690" i="73" s="1"/>
  <c r="I9690" i="73"/>
  <c r="C9714" i="73"/>
  <c r="E9713" i="73"/>
  <c r="A9691" i="73"/>
  <c r="B9692" i="73"/>
  <c r="F9713" i="73" l="1"/>
  <c r="D9714" i="73"/>
  <c r="G9691" i="73"/>
  <c r="H9691" i="73" s="1"/>
  <c r="I9691" i="73"/>
  <c r="C9715" i="73"/>
  <c r="E9714" i="73"/>
  <c r="A9692" i="73"/>
  <c r="B9693" i="73"/>
  <c r="F9714" i="73" l="1"/>
  <c r="D9715" i="73"/>
  <c r="G9692" i="73"/>
  <c r="H9692" i="73" s="1"/>
  <c r="I9692" i="73"/>
  <c r="C9716" i="73"/>
  <c r="E9715" i="73"/>
  <c r="A9693" i="73"/>
  <c r="B9694" i="73"/>
  <c r="F9715" i="73" l="1"/>
  <c r="D9716" i="73"/>
  <c r="G9693" i="73"/>
  <c r="H9693" i="73" s="1"/>
  <c r="I9693" i="73"/>
  <c r="C9717" i="73"/>
  <c r="E9716" i="73"/>
  <c r="A9694" i="73"/>
  <c r="B9695" i="73"/>
  <c r="F9716" i="73" l="1"/>
  <c r="D9717" i="73"/>
  <c r="C9718" i="73"/>
  <c r="E9717" i="73"/>
  <c r="G9694" i="73"/>
  <c r="H9694" i="73" s="1"/>
  <c r="I9694" i="73"/>
  <c r="A9695" i="73"/>
  <c r="B9696" i="73"/>
  <c r="F9717" i="73" l="1"/>
  <c r="D9718" i="73"/>
  <c r="A9696" i="73"/>
  <c r="B9697" i="73"/>
  <c r="G9695" i="73"/>
  <c r="H9695" i="73" s="1"/>
  <c r="I9695" i="73"/>
  <c r="C9719" i="73"/>
  <c r="E9718" i="73"/>
  <c r="F9718" i="73" l="1"/>
  <c r="D9719" i="73"/>
  <c r="C9720" i="73"/>
  <c r="E9719" i="73"/>
  <c r="A9697" i="73"/>
  <c r="B9698" i="73"/>
  <c r="G9696" i="73"/>
  <c r="H9696" i="73" s="1"/>
  <c r="I9696" i="73"/>
  <c r="F9719" i="73" l="1"/>
  <c r="D9720" i="73"/>
  <c r="G9697" i="73"/>
  <c r="H9697" i="73" s="1"/>
  <c r="I9697" i="73"/>
  <c r="C9721" i="73"/>
  <c r="E9720" i="73"/>
  <c r="A9698" i="73"/>
  <c r="B9699" i="73"/>
  <c r="F9720" i="73" l="1"/>
  <c r="D9721" i="73"/>
  <c r="G9698" i="73"/>
  <c r="H9698" i="73" s="1"/>
  <c r="I9698" i="73"/>
  <c r="C9722" i="73"/>
  <c r="E9721" i="73"/>
  <c r="A9699" i="73"/>
  <c r="B9700" i="73"/>
  <c r="F9721" i="73" l="1"/>
  <c r="D9722" i="73"/>
  <c r="G9699" i="73"/>
  <c r="H9699" i="73" s="1"/>
  <c r="I9699" i="73"/>
  <c r="C9723" i="73"/>
  <c r="E9722" i="73"/>
  <c r="A9700" i="73"/>
  <c r="B9701" i="73"/>
  <c r="F9722" i="73" l="1"/>
  <c r="D9723" i="73"/>
  <c r="C9724" i="73"/>
  <c r="E9723" i="73"/>
  <c r="G9700" i="73"/>
  <c r="H9700" i="73" s="1"/>
  <c r="I9700" i="73"/>
  <c r="A9701" i="73"/>
  <c r="B9702" i="73"/>
  <c r="F9723" i="73" l="1"/>
  <c r="D9724" i="73"/>
  <c r="A9702" i="73"/>
  <c r="B9703" i="73"/>
  <c r="G9701" i="73"/>
  <c r="H9701" i="73" s="1"/>
  <c r="I9701" i="73"/>
  <c r="C9725" i="73"/>
  <c r="E9724" i="73"/>
  <c r="F9724" i="73" l="1"/>
  <c r="D9725" i="73"/>
  <c r="C9726" i="73"/>
  <c r="E9725" i="73"/>
  <c r="A9703" i="73"/>
  <c r="B9704" i="73"/>
  <c r="G9702" i="73"/>
  <c r="H9702" i="73" s="1"/>
  <c r="I9702" i="73"/>
  <c r="F9725" i="73" l="1"/>
  <c r="D9726" i="73"/>
  <c r="G9703" i="73"/>
  <c r="H9703" i="73" s="1"/>
  <c r="I9703" i="73"/>
  <c r="C9727" i="73"/>
  <c r="E9726" i="73"/>
  <c r="A9704" i="73"/>
  <c r="B9705" i="73"/>
  <c r="F9726" i="73" l="1"/>
  <c r="D9727" i="73"/>
  <c r="G9704" i="73"/>
  <c r="H9704" i="73" s="1"/>
  <c r="I9704" i="73"/>
  <c r="C9728" i="73"/>
  <c r="E9727" i="73"/>
  <c r="A9705" i="73"/>
  <c r="B9706" i="73"/>
  <c r="F9727" i="73" l="1"/>
  <c r="D9728" i="73"/>
  <c r="C9729" i="73"/>
  <c r="E9728" i="73"/>
  <c r="G9705" i="73"/>
  <c r="H9705" i="73" s="1"/>
  <c r="I9705" i="73"/>
  <c r="A9706" i="73"/>
  <c r="B9707" i="73"/>
  <c r="F9728" i="73" l="1"/>
  <c r="D9729" i="73"/>
  <c r="G9706" i="73"/>
  <c r="H9706" i="73" s="1"/>
  <c r="I9706" i="73"/>
  <c r="C9730" i="73"/>
  <c r="E9729" i="73"/>
  <c r="A9707" i="73"/>
  <c r="B9708" i="73"/>
  <c r="F9729" i="73" l="1"/>
  <c r="D9730" i="73"/>
  <c r="G9707" i="73"/>
  <c r="H9707" i="73" s="1"/>
  <c r="I9707" i="73"/>
  <c r="C9731" i="73"/>
  <c r="E9730" i="73"/>
  <c r="A9708" i="73"/>
  <c r="B9709" i="73"/>
  <c r="F9730" i="73" l="1"/>
  <c r="D9731" i="73"/>
  <c r="C9732" i="73"/>
  <c r="E9731" i="73"/>
  <c r="G9708" i="73"/>
  <c r="H9708" i="73" s="1"/>
  <c r="I9708" i="73"/>
  <c r="A9709" i="73"/>
  <c r="B9710" i="73"/>
  <c r="F9731" i="73" l="1"/>
  <c r="D9732" i="73"/>
  <c r="A9710" i="73"/>
  <c r="B9711" i="73"/>
  <c r="G9709" i="73"/>
  <c r="H9709" i="73" s="1"/>
  <c r="I9709" i="73"/>
  <c r="C9733" i="73"/>
  <c r="E9732" i="73"/>
  <c r="F9732" i="73" l="1"/>
  <c r="D9733" i="73"/>
  <c r="C9734" i="73"/>
  <c r="E9733" i="73"/>
  <c r="A9711" i="73"/>
  <c r="B9712" i="73"/>
  <c r="G9710" i="73"/>
  <c r="H9710" i="73" s="1"/>
  <c r="I9710" i="73"/>
  <c r="F9733" i="73" l="1"/>
  <c r="D9734" i="73"/>
  <c r="G9711" i="73"/>
  <c r="H9711" i="73" s="1"/>
  <c r="I9711" i="73"/>
  <c r="C9735" i="73"/>
  <c r="E9734" i="73"/>
  <c r="A9712" i="73"/>
  <c r="B9713" i="73"/>
  <c r="F9734" i="73" l="1"/>
  <c r="D9735" i="73"/>
  <c r="G9712" i="73"/>
  <c r="H9712" i="73" s="1"/>
  <c r="I9712" i="73"/>
  <c r="C9736" i="73"/>
  <c r="E9735" i="73"/>
  <c r="A9713" i="73"/>
  <c r="B9714" i="73"/>
  <c r="F9735" i="73" l="1"/>
  <c r="D9736" i="73"/>
  <c r="G9713" i="73"/>
  <c r="H9713" i="73" s="1"/>
  <c r="I9713" i="73"/>
  <c r="C9737" i="73"/>
  <c r="E9736" i="73"/>
  <c r="A9714" i="73"/>
  <c r="B9715" i="73"/>
  <c r="F9736" i="73" l="1"/>
  <c r="D9737" i="73"/>
  <c r="C9738" i="73"/>
  <c r="E9737" i="73"/>
  <c r="G9714" i="73"/>
  <c r="H9714" i="73" s="1"/>
  <c r="I9714" i="73"/>
  <c r="A9715" i="73"/>
  <c r="B9716" i="73"/>
  <c r="F9737" i="73" l="1"/>
  <c r="D9738" i="73"/>
  <c r="A9716" i="73"/>
  <c r="B9717" i="73"/>
  <c r="G9715" i="73"/>
  <c r="H9715" i="73" s="1"/>
  <c r="I9715" i="73"/>
  <c r="C9739" i="73"/>
  <c r="E9738" i="73"/>
  <c r="F9738" i="73" l="1"/>
  <c r="D9739" i="73"/>
  <c r="C9740" i="73"/>
  <c r="E9739" i="73"/>
  <c r="A9717" i="73"/>
  <c r="B9718" i="73"/>
  <c r="G9716" i="73"/>
  <c r="H9716" i="73" s="1"/>
  <c r="I9716" i="73"/>
  <c r="F9739" i="73" l="1"/>
  <c r="D9740" i="73"/>
  <c r="G9717" i="73"/>
  <c r="H9717" i="73" s="1"/>
  <c r="I9717" i="73"/>
  <c r="C9741" i="73"/>
  <c r="E9740" i="73"/>
  <c r="A9718" i="73"/>
  <c r="B9719" i="73"/>
  <c r="F9740" i="73" l="1"/>
  <c r="D9741" i="73"/>
  <c r="C9742" i="73"/>
  <c r="E9741" i="73"/>
  <c r="G9718" i="73"/>
  <c r="H9718" i="73" s="1"/>
  <c r="I9718" i="73"/>
  <c r="A9719" i="73"/>
  <c r="B9720" i="73"/>
  <c r="F9741" i="73" l="1"/>
  <c r="D9742" i="73"/>
  <c r="A9720" i="73"/>
  <c r="B9721" i="73"/>
  <c r="G9719" i="73"/>
  <c r="H9719" i="73" s="1"/>
  <c r="I9719" i="73"/>
  <c r="C9743" i="73"/>
  <c r="E9742" i="73"/>
  <c r="F9742" i="73" l="1"/>
  <c r="D9743" i="73"/>
  <c r="C9744" i="73"/>
  <c r="E9743" i="73"/>
  <c r="A9721" i="73"/>
  <c r="B9722" i="73"/>
  <c r="G9720" i="73"/>
  <c r="H9720" i="73" s="1"/>
  <c r="I9720" i="73"/>
  <c r="F9743" i="73" l="1"/>
  <c r="D9744" i="73"/>
  <c r="G9721" i="73"/>
  <c r="H9721" i="73" s="1"/>
  <c r="I9721" i="73"/>
  <c r="C9745" i="73"/>
  <c r="E9744" i="73"/>
  <c r="A9722" i="73"/>
  <c r="B9723" i="73"/>
  <c r="F9744" i="73" l="1"/>
  <c r="D9745" i="73"/>
  <c r="G9722" i="73"/>
  <c r="H9722" i="73" s="1"/>
  <c r="I9722" i="73"/>
  <c r="C9746" i="73"/>
  <c r="E9745" i="73"/>
  <c r="A9723" i="73"/>
  <c r="B9724" i="73"/>
  <c r="F9745" i="73" l="1"/>
  <c r="D9746" i="73"/>
  <c r="C9747" i="73"/>
  <c r="E9746" i="73"/>
  <c r="G9723" i="73"/>
  <c r="H9723" i="73" s="1"/>
  <c r="I9723" i="73"/>
  <c r="A9724" i="73"/>
  <c r="B9725" i="73"/>
  <c r="F9746" i="73" l="1"/>
  <c r="D9747" i="73"/>
  <c r="G9724" i="73"/>
  <c r="H9724" i="73" s="1"/>
  <c r="I9724" i="73"/>
  <c r="C9748" i="73"/>
  <c r="E9747" i="73"/>
  <c r="A9725" i="73"/>
  <c r="B9726" i="73"/>
  <c r="F9747" i="73" l="1"/>
  <c r="D9748" i="73"/>
  <c r="G9725" i="73"/>
  <c r="H9725" i="73" s="1"/>
  <c r="I9725" i="73"/>
  <c r="C9749" i="73"/>
  <c r="E9748" i="73"/>
  <c r="A9726" i="73"/>
  <c r="B9727" i="73"/>
  <c r="F9748" i="73" l="1"/>
  <c r="D9749" i="73"/>
  <c r="C9750" i="73"/>
  <c r="E9749" i="73"/>
  <c r="G9726" i="73"/>
  <c r="H9726" i="73" s="1"/>
  <c r="I9726" i="73"/>
  <c r="A9727" i="73"/>
  <c r="B9728" i="73"/>
  <c r="F9749" i="73" l="1"/>
  <c r="D9750" i="73"/>
  <c r="A9728" i="73"/>
  <c r="B9729" i="73"/>
  <c r="G9727" i="73"/>
  <c r="H9727" i="73" s="1"/>
  <c r="I9727" i="73"/>
  <c r="C9751" i="73"/>
  <c r="E9750" i="73"/>
  <c r="F9750" i="73" l="1"/>
  <c r="D9751" i="73"/>
  <c r="C9752" i="73"/>
  <c r="E9751" i="73"/>
  <c r="A9729" i="73"/>
  <c r="B9730" i="73"/>
  <c r="G9728" i="73"/>
  <c r="H9728" i="73" s="1"/>
  <c r="I9728" i="73"/>
  <c r="F9751" i="73" l="1"/>
  <c r="D9752" i="73"/>
  <c r="G9729" i="73"/>
  <c r="H9729" i="73" s="1"/>
  <c r="I9729" i="73"/>
  <c r="C9753" i="73"/>
  <c r="E9752" i="73"/>
  <c r="A9730" i="73"/>
  <c r="B9731" i="73"/>
  <c r="F9752" i="73" l="1"/>
  <c r="D9753" i="73"/>
  <c r="G9730" i="73"/>
  <c r="H9730" i="73" s="1"/>
  <c r="I9730" i="73"/>
  <c r="C9754" i="73"/>
  <c r="E9753" i="73"/>
  <c r="A9731" i="73"/>
  <c r="B9732" i="73"/>
  <c r="F9753" i="73" l="1"/>
  <c r="D9754" i="73"/>
  <c r="G9731" i="73"/>
  <c r="H9731" i="73" s="1"/>
  <c r="I9731" i="73"/>
  <c r="C9755" i="73"/>
  <c r="E9754" i="73"/>
  <c r="A9732" i="73"/>
  <c r="B9733" i="73"/>
  <c r="F9754" i="73" l="1"/>
  <c r="D9755" i="73"/>
  <c r="C9756" i="73"/>
  <c r="E9755" i="73"/>
  <c r="G9732" i="73"/>
  <c r="H9732" i="73" s="1"/>
  <c r="I9732" i="73"/>
  <c r="A9733" i="73"/>
  <c r="B9734" i="73"/>
  <c r="F9755" i="73" l="1"/>
  <c r="D9756" i="73"/>
  <c r="A9734" i="73"/>
  <c r="B9735" i="73"/>
  <c r="G9733" i="73"/>
  <c r="H9733" i="73" s="1"/>
  <c r="I9733" i="73"/>
  <c r="C9757" i="73"/>
  <c r="E9756" i="73"/>
  <c r="F9756" i="73" l="1"/>
  <c r="D9757" i="73"/>
  <c r="C9758" i="73"/>
  <c r="E9757" i="73"/>
  <c r="A9735" i="73"/>
  <c r="B9736" i="73"/>
  <c r="G9734" i="73"/>
  <c r="H9734" i="73" s="1"/>
  <c r="I9734" i="73"/>
  <c r="F9757" i="73" l="1"/>
  <c r="D9758" i="73"/>
  <c r="G9735" i="73"/>
  <c r="H9735" i="73" s="1"/>
  <c r="I9735" i="73"/>
  <c r="C9759" i="73"/>
  <c r="E9758" i="73"/>
  <c r="A9736" i="73"/>
  <c r="B9737" i="73"/>
  <c r="F9758" i="73" l="1"/>
  <c r="D9759" i="73"/>
  <c r="G9736" i="73"/>
  <c r="H9736" i="73" s="1"/>
  <c r="I9736" i="73"/>
  <c r="C9760" i="73"/>
  <c r="E9759" i="73"/>
  <c r="A9737" i="73"/>
  <c r="B9738" i="73"/>
  <c r="F9759" i="73" l="1"/>
  <c r="D9760" i="73"/>
  <c r="C9761" i="73"/>
  <c r="E9760" i="73"/>
  <c r="G9737" i="73"/>
  <c r="H9737" i="73" s="1"/>
  <c r="I9737" i="73"/>
  <c r="A9738" i="73"/>
  <c r="B9739" i="73"/>
  <c r="F9760" i="73" l="1"/>
  <c r="D9761" i="73"/>
  <c r="A9739" i="73"/>
  <c r="B9740" i="73"/>
  <c r="G9738" i="73"/>
  <c r="H9738" i="73" s="1"/>
  <c r="I9738" i="73"/>
  <c r="C9762" i="73"/>
  <c r="E9761" i="73"/>
  <c r="F9761" i="73" l="1"/>
  <c r="D9762" i="73"/>
  <c r="C9763" i="73"/>
  <c r="E9762" i="73"/>
  <c r="A9740" i="73"/>
  <c r="B9741" i="73"/>
  <c r="G9739" i="73"/>
  <c r="H9739" i="73" s="1"/>
  <c r="I9739" i="73"/>
  <c r="F9762" i="73" l="1"/>
  <c r="D9763" i="73"/>
  <c r="G9740" i="73"/>
  <c r="H9740" i="73" s="1"/>
  <c r="I9740" i="73"/>
  <c r="C9764" i="73"/>
  <c r="E9763" i="73"/>
  <c r="A9741" i="73"/>
  <c r="B9742" i="73"/>
  <c r="F9763" i="73" l="1"/>
  <c r="D9764" i="73"/>
  <c r="C9765" i="73"/>
  <c r="E9764" i="73"/>
  <c r="G9741" i="73"/>
  <c r="H9741" i="73" s="1"/>
  <c r="I9741" i="73"/>
  <c r="A9742" i="73"/>
  <c r="B9743" i="73"/>
  <c r="F9764" i="73" l="1"/>
  <c r="D9765" i="73"/>
  <c r="A9743" i="73"/>
  <c r="B9744" i="73"/>
  <c r="G9742" i="73"/>
  <c r="H9742" i="73" s="1"/>
  <c r="I9742" i="73"/>
  <c r="C9766" i="73"/>
  <c r="E9765" i="73"/>
  <c r="F9765" i="73" l="1"/>
  <c r="D9766" i="73"/>
  <c r="C9767" i="73"/>
  <c r="E9766" i="73"/>
  <c r="A9744" i="73"/>
  <c r="B9745" i="73"/>
  <c r="G9743" i="73"/>
  <c r="H9743" i="73" s="1"/>
  <c r="I9743" i="73"/>
  <c r="F9766" i="73" l="1"/>
  <c r="D9767" i="73"/>
  <c r="G9744" i="73"/>
  <c r="H9744" i="73" s="1"/>
  <c r="I9744" i="73"/>
  <c r="C9768" i="73"/>
  <c r="E9767" i="73"/>
  <c r="A9745" i="73"/>
  <c r="B9746" i="73"/>
  <c r="F9767" i="73" l="1"/>
  <c r="D9768" i="73"/>
  <c r="G9745" i="73"/>
  <c r="H9745" i="73" s="1"/>
  <c r="I9745" i="73"/>
  <c r="C9769" i="73"/>
  <c r="E9768" i="73"/>
  <c r="A9746" i="73"/>
  <c r="B9747" i="73"/>
  <c r="F9768" i="73" l="1"/>
  <c r="D9769" i="73"/>
  <c r="C9770" i="73"/>
  <c r="E9769" i="73"/>
  <c r="G9746" i="73"/>
  <c r="H9746" i="73" s="1"/>
  <c r="I9746" i="73"/>
  <c r="A9747" i="73"/>
  <c r="B9748" i="73"/>
  <c r="F9769" i="73" l="1"/>
  <c r="D9770" i="73"/>
  <c r="G9747" i="73"/>
  <c r="H9747" i="73" s="1"/>
  <c r="I9747" i="73"/>
  <c r="C9771" i="73"/>
  <c r="E9770" i="73"/>
  <c r="A9748" i="73"/>
  <c r="B9749" i="73"/>
  <c r="F9770" i="73" l="1"/>
  <c r="D9771" i="73"/>
  <c r="G9748" i="73"/>
  <c r="H9748" i="73" s="1"/>
  <c r="I9748" i="73"/>
  <c r="C9772" i="73"/>
  <c r="E9771" i="73"/>
  <c r="A9749" i="73"/>
  <c r="B9750" i="73"/>
  <c r="F9771" i="73" l="1"/>
  <c r="D9772" i="73"/>
  <c r="C9773" i="73"/>
  <c r="E9772" i="73"/>
  <c r="G9749" i="73"/>
  <c r="H9749" i="73" s="1"/>
  <c r="I9749" i="73"/>
  <c r="A9750" i="73"/>
  <c r="B9751" i="73"/>
  <c r="F9772" i="73" l="1"/>
  <c r="D9773" i="73"/>
  <c r="G9750" i="73"/>
  <c r="H9750" i="73" s="1"/>
  <c r="I9750" i="73"/>
  <c r="C9774" i="73"/>
  <c r="E9773" i="73"/>
  <c r="A9751" i="73"/>
  <c r="B9752" i="73"/>
  <c r="F9773" i="73" l="1"/>
  <c r="D9774" i="73"/>
  <c r="G9751" i="73"/>
  <c r="H9751" i="73" s="1"/>
  <c r="I9751" i="73"/>
  <c r="C9775" i="73"/>
  <c r="E9774" i="73"/>
  <c r="A9752" i="73"/>
  <c r="B9753" i="73"/>
  <c r="F9774" i="73" l="1"/>
  <c r="D9775" i="73"/>
  <c r="C9776" i="73"/>
  <c r="E9775" i="73"/>
  <c r="G9752" i="73"/>
  <c r="H9752" i="73" s="1"/>
  <c r="I9752" i="73"/>
  <c r="A9753" i="73"/>
  <c r="B9754" i="73"/>
  <c r="F9775" i="73" l="1"/>
  <c r="D9776" i="73"/>
  <c r="A9754" i="73"/>
  <c r="B9755" i="73"/>
  <c r="G9753" i="73"/>
  <c r="H9753" i="73" s="1"/>
  <c r="I9753" i="73"/>
  <c r="C9777" i="73"/>
  <c r="E9776" i="73"/>
  <c r="F9776" i="73" l="1"/>
  <c r="D9777" i="73"/>
  <c r="C9778" i="73"/>
  <c r="E9777" i="73"/>
  <c r="A9755" i="73"/>
  <c r="B9756" i="73"/>
  <c r="G9754" i="73"/>
  <c r="H9754" i="73" s="1"/>
  <c r="I9754" i="73"/>
  <c r="F9777" i="73" l="1"/>
  <c r="D9778" i="73"/>
  <c r="G9755" i="73"/>
  <c r="H9755" i="73" s="1"/>
  <c r="I9755" i="73"/>
  <c r="C9779" i="73"/>
  <c r="E9778" i="73"/>
  <c r="A9756" i="73"/>
  <c r="B9757" i="73"/>
  <c r="F9778" i="73" l="1"/>
  <c r="D9779" i="73"/>
  <c r="G9756" i="73"/>
  <c r="H9756" i="73" s="1"/>
  <c r="I9756" i="73"/>
  <c r="C9780" i="73"/>
  <c r="E9779" i="73"/>
  <c r="A9757" i="73"/>
  <c r="B9758" i="73"/>
  <c r="F9779" i="73" l="1"/>
  <c r="D9780" i="73"/>
  <c r="G9757" i="73"/>
  <c r="H9757" i="73" s="1"/>
  <c r="I9757" i="73"/>
  <c r="C9781" i="73"/>
  <c r="E9780" i="73"/>
  <c r="A9758" i="73"/>
  <c r="B9759" i="73"/>
  <c r="F9780" i="73" l="1"/>
  <c r="D9781" i="73"/>
  <c r="C9782" i="73"/>
  <c r="E9781" i="73"/>
  <c r="G9758" i="73"/>
  <c r="H9758" i="73" s="1"/>
  <c r="I9758" i="73"/>
  <c r="A9759" i="73"/>
  <c r="B9760" i="73"/>
  <c r="F9781" i="73" l="1"/>
  <c r="D9782" i="73"/>
  <c r="A9760" i="73"/>
  <c r="B9761" i="73"/>
  <c r="G9759" i="73"/>
  <c r="H9759" i="73" s="1"/>
  <c r="I9759" i="73"/>
  <c r="C9783" i="73"/>
  <c r="E9782" i="73"/>
  <c r="F9782" i="73" l="1"/>
  <c r="D9783" i="73"/>
  <c r="C9784" i="73"/>
  <c r="E9783" i="73"/>
  <c r="A9761" i="73"/>
  <c r="B9762" i="73"/>
  <c r="G9760" i="73"/>
  <c r="H9760" i="73" s="1"/>
  <c r="I9760" i="73"/>
  <c r="F9783" i="73" l="1"/>
  <c r="D9784" i="73"/>
  <c r="G9761" i="73"/>
  <c r="H9761" i="73" s="1"/>
  <c r="I9761" i="73"/>
  <c r="C9785" i="73"/>
  <c r="E9784" i="73"/>
  <c r="A9762" i="73"/>
  <c r="B9763" i="73"/>
  <c r="F9784" i="73" l="1"/>
  <c r="D9785" i="73"/>
  <c r="G9762" i="73"/>
  <c r="H9762" i="73" s="1"/>
  <c r="I9762" i="73"/>
  <c r="C9786" i="73"/>
  <c r="E9785" i="73"/>
  <c r="A9763" i="73"/>
  <c r="B9764" i="73"/>
  <c r="F9785" i="73" l="1"/>
  <c r="D9786" i="73"/>
  <c r="G9763" i="73"/>
  <c r="H9763" i="73" s="1"/>
  <c r="I9763" i="73"/>
  <c r="C9787" i="73"/>
  <c r="E9786" i="73"/>
  <c r="A9764" i="73"/>
  <c r="B9765" i="73"/>
  <c r="F9786" i="73" l="1"/>
  <c r="D9787" i="73"/>
  <c r="G9764" i="73"/>
  <c r="H9764" i="73" s="1"/>
  <c r="I9764" i="73"/>
  <c r="C9788" i="73"/>
  <c r="E9787" i="73"/>
  <c r="A9765" i="73"/>
  <c r="B9766" i="73"/>
  <c r="F9787" i="73" l="1"/>
  <c r="D9788" i="73"/>
  <c r="G9765" i="73"/>
  <c r="H9765" i="73" s="1"/>
  <c r="I9765" i="73"/>
  <c r="C9789" i="73"/>
  <c r="E9788" i="73"/>
  <c r="A9766" i="73"/>
  <c r="B9767" i="73"/>
  <c r="F9788" i="73" l="1"/>
  <c r="D9789" i="73"/>
  <c r="C9790" i="73"/>
  <c r="E9789" i="73"/>
  <c r="G9766" i="73"/>
  <c r="H9766" i="73" s="1"/>
  <c r="I9766" i="73"/>
  <c r="A9767" i="73"/>
  <c r="B9768" i="73"/>
  <c r="F9789" i="73" l="1"/>
  <c r="D9790" i="73"/>
  <c r="A9768" i="73"/>
  <c r="B9769" i="73"/>
  <c r="G9767" i="73"/>
  <c r="H9767" i="73" s="1"/>
  <c r="I9767" i="73"/>
  <c r="C9791" i="73"/>
  <c r="E9790" i="73"/>
  <c r="F9790" i="73" l="1"/>
  <c r="D9791" i="73"/>
  <c r="C9792" i="73"/>
  <c r="E9791" i="73"/>
  <c r="A9769" i="73"/>
  <c r="B9770" i="73"/>
  <c r="G9768" i="73"/>
  <c r="H9768" i="73" s="1"/>
  <c r="I9768" i="73"/>
  <c r="F9791" i="73" l="1"/>
  <c r="D9792" i="73"/>
  <c r="G9769" i="73"/>
  <c r="H9769" i="73" s="1"/>
  <c r="I9769" i="73"/>
  <c r="C9793" i="73"/>
  <c r="E9792" i="73"/>
  <c r="A9770" i="73"/>
  <c r="B9771" i="73"/>
  <c r="F9792" i="73" l="1"/>
  <c r="D9793" i="73"/>
  <c r="C9794" i="73"/>
  <c r="E9793" i="73"/>
  <c r="G9770" i="73"/>
  <c r="H9770" i="73" s="1"/>
  <c r="I9770" i="73"/>
  <c r="A9771" i="73"/>
  <c r="B9772" i="73"/>
  <c r="F9793" i="73" l="1"/>
  <c r="D9794" i="73"/>
  <c r="G9771" i="73"/>
  <c r="H9771" i="73" s="1"/>
  <c r="I9771" i="73"/>
  <c r="C9795" i="73"/>
  <c r="E9794" i="73"/>
  <c r="A9772" i="73"/>
  <c r="B9773" i="73"/>
  <c r="F9794" i="73" l="1"/>
  <c r="D9795" i="73"/>
  <c r="G9772" i="73"/>
  <c r="H9772" i="73" s="1"/>
  <c r="I9772" i="73"/>
  <c r="C9796" i="73"/>
  <c r="E9795" i="73"/>
  <c r="A9773" i="73"/>
  <c r="B9774" i="73"/>
  <c r="F9795" i="73" l="1"/>
  <c r="D9796" i="73"/>
  <c r="G9773" i="73"/>
  <c r="H9773" i="73" s="1"/>
  <c r="I9773" i="73"/>
  <c r="C9797" i="73"/>
  <c r="E9796" i="73"/>
  <c r="A9774" i="73"/>
  <c r="B9775" i="73"/>
  <c r="F9796" i="73" l="1"/>
  <c r="D9797" i="73"/>
  <c r="C9798" i="73"/>
  <c r="E9797" i="73"/>
  <c r="G9774" i="73"/>
  <c r="H9774" i="73" s="1"/>
  <c r="I9774" i="73"/>
  <c r="A9775" i="73"/>
  <c r="B9776" i="73"/>
  <c r="F9797" i="73" l="1"/>
  <c r="D9798" i="73"/>
  <c r="A9776" i="73"/>
  <c r="B9777" i="73"/>
  <c r="G9775" i="73"/>
  <c r="H9775" i="73" s="1"/>
  <c r="I9775" i="73"/>
  <c r="C9799" i="73"/>
  <c r="E9798" i="73"/>
  <c r="F9798" i="73" l="1"/>
  <c r="D9799" i="73"/>
  <c r="C9800" i="73"/>
  <c r="E9799" i="73"/>
  <c r="A9777" i="73"/>
  <c r="B9778" i="73"/>
  <c r="G9776" i="73"/>
  <c r="H9776" i="73" s="1"/>
  <c r="I9776" i="73"/>
  <c r="F9799" i="73" l="1"/>
  <c r="D9800" i="73"/>
  <c r="G9777" i="73"/>
  <c r="H9777" i="73" s="1"/>
  <c r="I9777" i="73"/>
  <c r="C9801" i="73"/>
  <c r="E9800" i="73"/>
  <c r="A9778" i="73"/>
  <c r="B9779" i="73"/>
  <c r="F9800" i="73" l="1"/>
  <c r="D9801" i="73"/>
  <c r="C9802" i="73"/>
  <c r="E9801" i="73"/>
  <c r="A9779" i="73"/>
  <c r="B9780" i="73"/>
  <c r="G9778" i="73"/>
  <c r="H9778" i="73" s="1"/>
  <c r="I9778" i="73"/>
  <c r="F9801" i="73" l="1"/>
  <c r="D9802" i="73"/>
  <c r="G9779" i="73"/>
  <c r="H9779" i="73" s="1"/>
  <c r="I9779" i="73"/>
  <c r="C9803" i="73"/>
  <c r="E9802" i="73"/>
  <c r="A9780" i="73"/>
  <c r="B9781" i="73"/>
  <c r="F9802" i="73" l="1"/>
  <c r="D9803" i="73"/>
  <c r="G9780" i="73"/>
  <c r="H9780" i="73" s="1"/>
  <c r="I9780" i="73"/>
  <c r="C9804" i="73"/>
  <c r="E9803" i="73"/>
  <c r="A9781" i="73"/>
  <c r="B9782" i="73"/>
  <c r="F9803" i="73" l="1"/>
  <c r="D9804" i="73"/>
  <c r="C9805" i="73"/>
  <c r="E9804" i="73"/>
  <c r="G9781" i="73"/>
  <c r="H9781" i="73" s="1"/>
  <c r="I9781" i="73"/>
  <c r="A9782" i="73"/>
  <c r="B9783" i="73"/>
  <c r="F9804" i="73" l="1"/>
  <c r="D9805" i="73"/>
  <c r="A9783" i="73"/>
  <c r="B9784" i="73"/>
  <c r="G9782" i="73"/>
  <c r="H9782" i="73" s="1"/>
  <c r="I9782" i="73"/>
  <c r="C9806" i="73"/>
  <c r="E9805" i="73"/>
  <c r="F9805" i="73" l="1"/>
  <c r="D9806" i="73"/>
  <c r="C9807" i="73"/>
  <c r="E9806" i="73"/>
  <c r="A9784" i="73"/>
  <c r="B9785" i="73"/>
  <c r="G9783" i="73"/>
  <c r="H9783" i="73" s="1"/>
  <c r="I9783" i="73"/>
  <c r="F9806" i="73" l="1"/>
  <c r="D9807" i="73"/>
  <c r="G9784" i="73"/>
  <c r="H9784" i="73" s="1"/>
  <c r="I9784" i="73"/>
  <c r="C9808" i="73"/>
  <c r="E9807" i="73"/>
  <c r="A9785" i="73"/>
  <c r="B9786" i="73"/>
  <c r="F9807" i="73" l="1"/>
  <c r="D9808" i="73"/>
  <c r="G9785" i="73"/>
  <c r="H9785" i="73" s="1"/>
  <c r="I9785" i="73"/>
  <c r="C9809" i="73"/>
  <c r="E9808" i="73"/>
  <c r="A9786" i="73"/>
  <c r="B9787" i="73"/>
  <c r="F9808" i="73" l="1"/>
  <c r="D9809" i="73"/>
  <c r="G9786" i="73"/>
  <c r="H9786" i="73" s="1"/>
  <c r="I9786" i="73"/>
  <c r="C9810" i="73"/>
  <c r="E9809" i="73"/>
  <c r="A9787" i="73"/>
  <c r="B9788" i="73"/>
  <c r="F9809" i="73" l="1"/>
  <c r="D9810" i="73"/>
  <c r="C9811" i="73"/>
  <c r="E9810" i="73"/>
  <c r="A9788" i="73"/>
  <c r="B9789" i="73"/>
  <c r="G9787" i="73"/>
  <c r="H9787" i="73" s="1"/>
  <c r="I9787" i="73"/>
  <c r="F9810" i="73" l="1"/>
  <c r="D9811" i="73"/>
  <c r="G9788" i="73"/>
  <c r="H9788" i="73" s="1"/>
  <c r="I9788" i="73"/>
  <c r="C9812" i="73"/>
  <c r="E9811" i="73"/>
  <c r="A9789" i="73"/>
  <c r="B9790" i="73"/>
  <c r="F9811" i="73" l="1"/>
  <c r="D9812" i="73"/>
  <c r="G9789" i="73"/>
  <c r="H9789" i="73" s="1"/>
  <c r="I9789" i="73"/>
  <c r="C9813" i="73"/>
  <c r="E9812" i="73"/>
  <c r="A9790" i="73"/>
  <c r="B9791" i="73"/>
  <c r="F9812" i="73" l="1"/>
  <c r="D9813" i="73"/>
  <c r="G9790" i="73"/>
  <c r="H9790" i="73" s="1"/>
  <c r="I9790" i="73"/>
  <c r="C9814" i="73"/>
  <c r="E9813" i="73"/>
  <c r="A9791" i="73"/>
  <c r="B9792" i="73"/>
  <c r="F9813" i="73" l="1"/>
  <c r="D9814" i="73"/>
  <c r="C9815" i="73"/>
  <c r="E9814" i="73"/>
  <c r="G9791" i="73"/>
  <c r="H9791" i="73" s="1"/>
  <c r="I9791" i="73"/>
  <c r="A9792" i="73"/>
  <c r="B9793" i="73"/>
  <c r="F9814" i="73" l="1"/>
  <c r="D9815" i="73"/>
  <c r="A9793" i="73"/>
  <c r="B9794" i="73"/>
  <c r="G9792" i="73"/>
  <c r="H9792" i="73" s="1"/>
  <c r="I9792" i="73"/>
  <c r="C9816" i="73"/>
  <c r="E9815" i="73"/>
  <c r="F9815" i="73" l="1"/>
  <c r="D9816" i="73"/>
  <c r="C9817" i="73"/>
  <c r="E9816" i="73"/>
  <c r="A9794" i="73"/>
  <c r="B9795" i="73"/>
  <c r="G9793" i="73"/>
  <c r="H9793" i="73" s="1"/>
  <c r="I9793" i="73"/>
  <c r="F9816" i="73" l="1"/>
  <c r="D9817" i="73"/>
  <c r="G9794" i="73"/>
  <c r="H9794" i="73" s="1"/>
  <c r="I9794" i="73"/>
  <c r="C9818" i="73"/>
  <c r="E9817" i="73"/>
  <c r="A9795" i="73"/>
  <c r="B9796" i="73"/>
  <c r="F9817" i="73" l="1"/>
  <c r="D9818" i="73"/>
  <c r="G9795" i="73"/>
  <c r="H9795" i="73" s="1"/>
  <c r="I9795" i="73"/>
  <c r="C9819" i="73"/>
  <c r="E9818" i="73"/>
  <c r="A9796" i="73"/>
  <c r="B9797" i="73"/>
  <c r="F9818" i="73" l="1"/>
  <c r="D9819" i="73"/>
  <c r="C9820" i="73"/>
  <c r="E9819" i="73"/>
  <c r="G9796" i="73"/>
  <c r="H9796" i="73" s="1"/>
  <c r="I9796" i="73"/>
  <c r="A9797" i="73"/>
  <c r="B9798" i="73"/>
  <c r="F9819" i="73" l="1"/>
  <c r="D9820" i="73"/>
  <c r="A9798" i="73"/>
  <c r="B9799" i="73"/>
  <c r="G9797" i="73"/>
  <c r="H9797" i="73" s="1"/>
  <c r="I9797" i="73"/>
  <c r="C9821" i="73"/>
  <c r="E9820" i="73"/>
  <c r="F9820" i="73" l="1"/>
  <c r="D9821" i="73"/>
  <c r="C9822" i="73"/>
  <c r="E9821" i="73"/>
  <c r="A9799" i="73"/>
  <c r="B9800" i="73"/>
  <c r="G9798" i="73"/>
  <c r="H9798" i="73" s="1"/>
  <c r="I9798" i="73"/>
  <c r="F9821" i="73" l="1"/>
  <c r="D9822" i="73"/>
  <c r="G9799" i="73"/>
  <c r="H9799" i="73" s="1"/>
  <c r="I9799" i="73"/>
  <c r="C9823" i="73"/>
  <c r="E9822" i="73"/>
  <c r="A9800" i="73"/>
  <c r="B9801" i="73"/>
  <c r="F9822" i="73" l="1"/>
  <c r="D9823" i="73"/>
  <c r="C9824" i="73"/>
  <c r="E9823" i="73"/>
  <c r="G9800" i="73"/>
  <c r="H9800" i="73" s="1"/>
  <c r="I9800" i="73"/>
  <c r="A9801" i="73"/>
  <c r="B9802" i="73"/>
  <c r="F9823" i="73" l="1"/>
  <c r="D9824" i="73"/>
  <c r="G9801" i="73"/>
  <c r="H9801" i="73" s="1"/>
  <c r="I9801" i="73"/>
  <c r="C9825" i="73"/>
  <c r="E9824" i="73"/>
  <c r="A9802" i="73"/>
  <c r="B9803" i="73"/>
  <c r="F9824" i="73" l="1"/>
  <c r="D9825" i="73"/>
  <c r="G9802" i="73"/>
  <c r="H9802" i="73" s="1"/>
  <c r="I9802" i="73"/>
  <c r="C9826" i="73"/>
  <c r="E9825" i="73"/>
  <c r="A9803" i="73"/>
  <c r="B9804" i="73"/>
  <c r="F9825" i="73" l="1"/>
  <c r="D9826" i="73"/>
  <c r="G9803" i="73"/>
  <c r="H9803" i="73" s="1"/>
  <c r="I9803" i="73"/>
  <c r="C9827" i="73"/>
  <c r="E9826" i="73"/>
  <c r="A9804" i="73"/>
  <c r="B9805" i="73"/>
  <c r="F9826" i="73" l="1"/>
  <c r="D9827" i="73"/>
  <c r="G9804" i="73"/>
  <c r="H9804" i="73" s="1"/>
  <c r="I9804" i="73"/>
  <c r="C9828" i="73"/>
  <c r="E9827" i="73"/>
  <c r="A9805" i="73"/>
  <c r="B9806" i="73"/>
  <c r="F9827" i="73" l="1"/>
  <c r="D9828" i="73"/>
  <c r="G9805" i="73"/>
  <c r="H9805" i="73" s="1"/>
  <c r="I9805" i="73"/>
  <c r="C9829" i="73"/>
  <c r="E9828" i="73"/>
  <c r="A9806" i="73"/>
  <c r="B9807" i="73"/>
  <c r="F9828" i="73" l="1"/>
  <c r="D9829" i="73"/>
  <c r="C9830" i="73"/>
  <c r="E9829" i="73"/>
  <c r="G9806" i="73"/>
  <c r="H9806" i="73" s="1"/>
  <c r="I9806" i="73"/>
  <c r="A9807" i="73"/>
  <c r="B9808" i="73"/>
  <c r="F9829" i="73" l="1"/>
  <c r="D9830" i="73"/>
  <c r="A9808" i="73"/>
  <c r="B9809" i="73"/>
  <c r="G9807" i="73"/>
  <c r="H9807" i="73" s="1"/>
  <c r="I9807" i="73"/>
  <c r="C9831" i="73"/>
  <c r="E9830" i="73"/>
  <c r="F9830" i="73" l="1"/>
  <c r="D9831" i="73"/>
  <c r="C9832" i="73"/>
  <c r="E9831" i="73"/>
  <c r="A9809" i="73"/>
  <c r="B9810" i="73"/>
  <c r="G9808" i="73"/>
  <c r="H9808" i="73" s="1"/>
  <c r="I9808" i="73"/>
  <c r="F9831" i="73" l="1"/>
  <c r="D9832" i="73"/>
  <c r="G9809" i="73"/>
  <c r="H9809" i="73" s="1"/>
  <c r="I9809" i="73"/>
  <c r="C9833" i="73"/>
  <c r="E9832" i="73"/>
  <c r="A9810" i="73"/>
  <c r="B9811" i="73"/>
  <c r="F9832" i="73" l="1"/>
  <c r="D9833" i="73"/>
  <c r="C9834" i="73"/>
  <c r="E9833" i="73"/>
  <c r="G9810" i="73"/>
  <c r="H9810" i="73" s="1"/>
  <c r="I9810" i="73"/>
  <c r="A9811" i="73"/>
  <c r="B9812" i="73"/>
  <c r="F9833" i="73" l="1"/>
  <c r="D9834" i="73"/>
  <c r="A9812" i="73"/>
  <c r="B9813" i="73"/>
  <c r="G9811" i="73"/>
  <c r="H9811" i="73" s="1"/>
  <c r="I9811" i="73"/>
  <c r="C9835" i="73"/>
  <c r="E9834" i="73"/>
  <c r="F9834" i="73" l="1"/>
  <c r="D9835" i="73"/>
  <c r="C9836" i="73"/>
  <c r="E9835" i="73"/>
  <c r="A9813" i="73"/>
  <c r="B9814" i="73"/>
  <c r="G9812" i="73"/>
  <c r="H9812" i="73" s="1"/>
  <c r="I9812" i="73"/>
  <c r="F9835" i="73" l="1"/>
  <c r="D9836" i="73"/>
  <c r="G9813" i="73"/>
  <c r="H9813" i="73" s="1"/>
  <c r="I9813" i="73"/>
  <c r="C9837" i="73"/>
  <c r="E9836" i="73"/>
  <c r="A9814" i="73"/>
  <c r="B9815" i="73"/>
  <c r="F9836" i="73" l="1"/>
  <c r="D9837" i="73"/>
  <c r="G9814" i="73"/>
  <c r="H9814" i="73" s="1"/>
  <c r="I9814" i="73"/>
  <c r="C9838" i="73"/>
  <c r="E9837" i="73"/>
  <c r="A9815" i="73"/>
  <c r="B9816" i="73"/>
  <c r="F9837" i="73" l="1"/>
  <c r="D9838" i="73"/>
  <c r="G9815" i="73"/>
  <c r="H9815" i="73" s="1"/>
  <c r="I9815" i="73"/>
  <c r="C9839" i="73"/>
  <c r="E9838" i="73"/>
  <c r="A9816" i="73"/>
  <c r="B9817" i="73"/>
  <c r="F9838" i="73" l="1"/>
  <c r="D9839" i="73"/>
  <c r="G9816" i="73"/>
  <c r="H9816" i="73" s="1"/>
  <c r="I9816" i="73"/>
  <c r="C9840" i="73"/>
  <c r="E9839" i="73"/>
  <c r="A9817" i="73"/>
  <c r="B9818" i="73"/>
  <c r="F9839" i="73" l="1"/>
  <c r="D9840" i="73"/>
  <c r="G9817" i="73"/>
  <c r="H9817" i="73" s="1"/>
  <c r="I9817" i="73"/>
  <c r="C9841" i="73"/>
  <c r="E9840" i="73"/>
  <c r="A9818" i="73"/>
  <c r="B9819" i="73"/>
  <c r="F9840" i="73" l="1"/>
  <c r="D9841" i="73"/>
  <c r="C9842" i="73"/>
  <c r="E9841" i="73"/>
  <c r="G9818" i="73"/>
  <c r="H9818" i="73" s="1"/>
  <c r="I9818" i="73"/>
  <c r="A9819" i="73"/>
  <c r="B9820" i="73"/>
  <c r="F9841" i="73" l="1"/>
  <c r="D9842" i="73"/>
  <c r="A9820" i="73"/>
  <c r="B9821" i="73"/>
  <c r="G9819" i="73"/>
  <c r="H9819" i="73" s="1"/>
  <c r="I9819" i="73"/>
  <c r="C9843" i="73"/>
  <c r="E9842" i="73"/>
  <c r="F9842" i="73" l="1"/>
  <c r="D9843" i="73"/>
  <c r="C9844" i="73"/>
  <c r="E9843" i="73"/>
  <c r="A9821" i="73"/>
  <c r="B9822" i="73"/>
  <c r="G9820" i="73"/>
  <c r="H9820" i="73" s="1"/>
  <c r="I9820" i="73"/>
  <c r="F9843" i="73" l="1"/>
  <c r="D9844" i="73"/>
  <c r="G9821" i="73"/>
  <c r="H9821" i="73" s="1"/>
  <c r="I9821" i="73"/>
  <c r="C9845" i="73"/>
  <c r="E9844" i="73"/>
  <c r="A9822" i="73"/>
  <c r="B9823" i="73"/>
  <c r="F9844" i="73" l="1"/>
  <c r="D9845" i="73"/>
  <c r="C9846" i="73"/>
  <c r="E9845" i="73"/>
  <c r="G9822" i="73"/>
  <c r="H9822" i="73" s="1"/>
  <c r="I9822" i="73"/>
  <c r="A9823" i="73"/>
  <c r="B9824" i="73"/>
  <c r="F9845" i="73" l="1"/>
  <c r="D9846" i="73"/>
  <c r="A9824" i="73"/>
  <c r="B9825" i="73"/>
  <c r="G9823" i="73"/>
  <c r="H9823" i="73" s="1"/>
  <c r="I9823" i="73"/>
  <c r="C9847" i="73"/>
  <c r="E9846" i="73"/>
  <c r="F9846" i="73" l="1"/>
  <c r="D9847" i="73"/>
  <c r="C9848" i="73"/>
  <c r="E9847" i="73"/>
  <c r="A9825" i="73"/>
  <c r="B9826" i="73"/>
  <c r="G9824" i="73"/>
  <c r="H9824" i="73" s="1"/>
  <c r="I9824" i="73"/>
  <c r="F9847" i="73" l="1"/>
  <c r="D9848" i="73"/>
  <c r="G9825" i="73"/>
  <c r="H9825" i="73" s="1"/>
  <c r="I9825" i="73"/>
  <c r="C9849" i="73"/>
  <c r="E9848" i="73"/>
  <c r="A9826" i="73"/>
  <c r="B9827" i="73"/>
  <c r="F9848" i="73" l="1"/>
  <c r="D9849" i="73"/>
  <c r="G9826" i="73"/>
  <c r="H9826" i="73" s="1"/>
  <c r="I9826" i="73"/>
  <c r="C9850" i="73"/>
  <c r="E9849" i="73"/>
  <c r="A9827" i="73"/>
  <c r="B9828" i="73"/>
  <c r="F9849" i="73" l="1"/>
  <c r="D9850" i="73"/>
  <c r="C9851" i="73"/>
  <c r="E9850" i="73"/>
  <c r="G9827" i="73"/>
  <c r="H9827" i="73" s="1"/>
  <c r="I9827" i="73"/>
  <c r="A9828" i="73"/>
  <c r="B9829" i="73"/>
  <c r="F9850" i="73" l="1"/>
  <c r="D9851" i="73"/>
  <c r="A9829" i="73"/>
  <c r="B9830" i="73"/>
  <c r="G9828" i="73"/>
  <c r="H9828" i="73" s="1"/>
  <c r="I9828" i="73"/>
  <c r="C9852" i="73"/>
  <c r="E9851" i="73"/>
  <c r="F9851" i="73" l="1"/>
  <c r="D9852" i="73"/>
  <c r="A9830" i="73"/>
  <c r="B9831" i="73"/>
  <c r="C9853" i="73"/>
  <c r="E9852" i="73"/>
  <c r="G9829" i="73"/>
  <c r="H9829" i="73" s="1"/>
  <c r="I9829" i="73"/>
  <c r="F9852" i="73" l="1"/>
  <c r="D9853" i="73"/>
  <c r="C9854" i="73"/>
  <c r="E9853" i="73"/>
  <c r="A9831" i="73"/>
  <c r="B9832" i="73"/>
  <c r="G9830" i="73"/>
  <c r="H9830" i="73" s="1"/>
  <c r="I9830" i="73"/>
  <c r="F9853" i="73" l="1"/>
  <c r="D9854" i="73"/>
  <c r="G9831" i="73"/>
  <c r="H9831" i="73" s="1"/>
  <c r="I9831" i="73"/>
  <c r="C9855" i="73"/>
  <c r="E9854" i="73"/>
  <c r="A9832" i="73"/>
  <c r="B9833" i="73"/>
  <c r="F9854" i="73" l="1"/>
  <c r="D9855" i="73"/>
  <c r="G9832" i="73"/>
  <c r="H9832" i="73" s="1"/>
  <c r="I9832" i="73"/>
  <c r="C9856" i="73"/>
  <c r="E9855" i="73"/>
  <c r="A9833" i="73"/>
  <c r="B9834" i="73"/>
  <c r="F9855" i="73" l="1"/>
  <c r="D9856" i="73"/>
  <c r="G9833" i="73"/>
  <c r="H9833" i="73" s="1"/>
  <c r="I9833" i="73"/>
  <c r="C9857" i="73"/>
  <c r="E9856" i="73"/>
  <c r="A9834" i="73"/>
  <c r="B9835" i="73"/>
  <c r="F9856" i="73" l="1"/>
  <c r="D9857" i="73"/>
  <c r="G9834" i="73"/>
  <c r="H9834" i="73" s="1"/>
  <c r="I9834" i="73"/>
  <c r="C9858" i="73"/>
  <c r="E9857" i="73"/>
  <c r="A9835" i="73"/>
  <c r="B9836" i="73"/>
  <c r="F9857" i="73" l="1"/>
  <c r="D9858" i="73"/>
  <c r="C9859" i="73"/>
  <c r="E9858" i="73"/>
  <c r="A9836" i="73"/>
  <c r="B9837" i="73"/>
  <c r="G9835" i="73"/>
  <c r="H9835" i="73" s="1"/>
  <c r="I9835" i="73"/>
  <c r="F9858" i="73" l="1"/>
  <c r="D9859" i="73"/>
  <c r="G9836" i="73"/>
  <c r="H9836" i="73" s="1"/>
  <c r="I9836" i="73"/>
  <c r="C9860" i="73"/>
  <c r="E9859" i="73"/>
  <c r="A9837" i="73"/>
  <c r="B9838" i="73"/>
  <c r="F9859" i="73" l="1"/>
  <c r="D9860" i="73"/>
  <c r="C9861" i="73"/>
  <c r="E9860" i="73"/>
  <c r="G9837" i="73"/>
  <c r="H9837" i="73" s="1"/>
  <c r="I9837" i="73"/>
  <c r="A9838" i="73"/>
  <c r="B9839" i="73"/>
  <c r="F9860" i="73" l="1"/>
  <c r="D9861" i="73"/>
  <c r="G9838" i="73"/>
  <c r="H9838" i="73" s="1"/>
  <c r="I9838" i="73"/>
  <c r="C9862" i="73"/>
  <c r="E9861" i="73"/>
  <c r="A9839" i="73"/>
  <c r="B9840" i="73"/>
  <c r="F9861" i="73" l="1"/>
  <c r="D9862" i="73"/>
  <c r="C9863" i="73"/>
  <c r="E9862" i="73"/>
  <c r="G9839" i="73"/>
  <c r="H9839" i="73" s="1"/>
  <c r="I9839" i="73"/>
  <c r="A9840" i="73"/>
  <c r="B9841" i="73"/>
  <c r="F9862" i="73" l="1"/>
  <c r="D9863" i="73"/>
  <c r="G9840" i="73"/>
  <c r="H9840" i="73" s="1"/>
  <c r="I9840" i="73"/>
  <c r="C9864" i="73"/>
  <c r="E9863" i="73"/>
  <c r="A9841" i="73"/>
  <c r="B9842" i="73"/>
  <c r="F9863" i="73" l="1"/>
  <c r="D9864" i="73"/>
  <c r="G9841" i="73"/>
  <c r="H9841" i="73" s="1"/>
  <c r="I9841" i="73"/>
  <c r="C9865" i="73"/>
  <c r="E9864" i="73"/>
  <c r="A9842" i="73"/>
  <c r="B9843" i="73"/>
  <c r="F9864" i="73" l="1"/>
  <c r="D9865" i="73"/>
  <c r="G9842" i="73"/>
  <c r="H9842" i="73" s="1"/>
  <c r="I9842" i="73"/>
  <c r="C9866" i="73"/>
  <c r="E9865" i="73"/>
  <c r="A9843" i="73"/>
  <c r="B9844" i="73"/>
  <c r="F9865" i="73" l="1"/>
  <c r="D9866" i="73"/>
  <c r="G9843" i="73"/>
  <c r="H9843" i="73" s="1"/>
  <c r="I9843" i="73"/>
  <c r="C9867" i="73"/>
  <c r="E9866" i="73"/>
  <c r="A9844" i="73"/>
  <c r="B9845" i="73"/>
  <c r="F9866" i="73" l="1"/>
  <c r="D9867" i="73"/>
  <c r="G9844" i="73"/>
  <c r="H9844" i="73" s="1"/>
  <c r="I9844" i="73"/>
  <c r="C9868" i="73"/>
  <c r="E9867" i="73"/>
  <c r="A9845" i="73"/>
  <c r="B9846" i="73"/>
  <c r="F9867" i="73" l="1"/>
  <c r="D9868" i="73"/>
  <c r="G9845" i="73"/>
  <c r="H9845" i="73" s="1"/>
  <c r="I9845" i="73"/>
  <c r="C9869" i="73"/>
  <c r="E9868" i="73"/>
  <c r="A9846" i="73"/>
  <c r="B9847" i="73"/>
  <c r="F9868" i="73" l="1"/>
  <c r="D9869" i="73"/>
  <c r="G9846" i="73"/>
  <c r="H9846" i="73" s="1"/>
  <c r="I9846" i="73"/>
  <c r="C9870" i="73"/>
  <c r="E9869" i="73"/>
  <c r="A9847" i="73"/>
  <c r="B9848" i="73"/>
  <c r="F9869" i="73" l="1"/>
  <c r="D9870" i="73"/>
  <c r="C9871" i="73"/>
  <c r="E9870" i="73"/>
  <c r="G9847" i="73"/>
  <c r="H9847" i="73" s="1"/>
  <c r="I9847" i="73"/>
  <c r="A9848" i="73"/>
  <c r="B9849" i="73"/>
  <c r="F9870" i="73" l="1"/>
  <c r="D9871" i="73"/>
  <c r="A9849" i="73"/>
  <c r="B9850" i="73"/>
  <c r="G9848" i="73"/>
  <c r="H9848" i="73" s="1"/>
  <c r="I9848" i="73"/>
  <c r="C9872" i="73"/>
  <c r="E9871" i="73"/>
  <c r="F9871" i="73" l="1"/>
  <c r="D9872" i="73"/>
  <c r="C9873" i="73"/>
  <c r="E9872" i="73"/>
  <c r="A9850" i="73"/>
  <c r="B9851" i="73"/>
  <c r="G9849" i="73"/>
  <c r="H9849" i="73" s="1"/>
  <c r="I9849" i="73"/>
  <c r="F9872" i="73" l="1"/>
  <c r="D9873" i="73"/>
  <c r="G9850" i="73"/>
  <c r="H9850" i="73" s="1"/>
  <c r="I9850" i="73"/>
  <c r="C9874" i="73"/>
  <c r="E9873" i="73"/>
  <c r="A9851" i="73"/>
  <c r="B9852" i="73"/>
  <c r="F9873" i="73" l="1"/>
  <c r="D9874" i="73"/>
  <c r="G9851" i="73"/>
  <c r="H9851" i="73" s="1"/>
  <c r="I9851" i="73"/>
  <c r="C9875" i="73"/>
  <c r="E9874" i="73"/>
  <c r="A9852" i="73"/>
  <c r="B9853" i="73"/>
  <c r="F9874" i="73" l="1"/>
  <c r="D9875" i="73"/>
  <c r="C9876" i="73"/>
  <c r="E9875" i="73"/>
  <c r="G9852" i="73"/>
  <c r="H9852" i="73" s="1"/>
  <c r="I9852" i="73"/>
  <c r="A9853" i="73"/>
  <c r="B9854" i="73"/>
  <c r="F9875" i="73" l="1"/>
  <c r="D9876" i="73"/>
  <c r="G9853" i="73"/>
  <c r="H9853" i="73" s="1"/>
  <c r="I9853" i="73"/>
  <c r="C9877" i="73"/>
  <c r="E9876" i="73"/>
  <c r="A9854" i="73"/>
  <c r="B9855" i="73"/>
  <c r="F9876" i="73" l="1"/>
  <c r="D9877" i="73"/>
  <c r="G9854" i="73"/>
  <c r="H9854" i="73" s="1"/>
  <c r="I9854" i="73"/>
  <c r="C9878" i="73"/>
  <c r="E9877" i="73"/>
  <c r="A9855" i="73"/>
  <c r="B9856" i="73"/>
  <c r="F9877" i="73" l="1"/>
  <c r="D9878" i="73"/>
  <c r="G9855" i="73"/>
  <c r="H9855" i="73" s="1"/>
  <c r="I9855" i="73"/>
  <c r="C9879" i="73"/>
  <c r="E9878" i="73"/>
  <c r="A9856" i="73"/>
  <c r="B9857" i="73"/>
  <c r="F9878" i="73" l="1"/>
  <c r="D9879" i="73"/>
  <c r="C9880" i="73"/>
  <c r="E9879" i="73"/>
  <c r="G9856" i="73"/>
  <c r="H9856" i="73" s="1"/>
  <c r="I9856" i="73"/>
  <c r="A9857" i="73"/>
  <c r="B9858" i="73"/>
  <c r="F9879" i="73" l="1"/>
  <c r="D9880" i="73"/>
  <c r="G9857" i="73"/>
  <c r="H9857" i="73" s="1"/>
  <c r="I9857" i="73"/>
  <c r="C9881" i="73"/>
  <c r="E9880" i="73"/>
  <c r="A9858" i="73"/>
  <c r="B9859" i="73"/>
  <c r="F9880" i="73" l="1"/>
  <c r="D9881" i="73"/>
  <c r="C9882" i="73"/>
  <c r="E9881" i="73"/>
  <c r="G9858" i="73"/>
  <c r="H9858" i="73" s="1"/>
  <c r="I9858" i="73"/>
  <c r="A9859" i="73"/>
  <c r="B9860" i="73"/>
  <c r="F9881" i="73" l="1"/>
  <c r="D9882" i="73"/>
  <c r="G9859" i="73"/>
  <c r="H9859" i="73" s="1"/>
  <c r="I9859" i="73"/>
  <c r="C9883" i="73"/>
  <c r="E9882" i="73"/>
  <c r="A9860" i="73"/>
  <c r="B9861" i="73"/>
  <c r="F9882" i="73" l="1"/>
  <c r="D9883" i="73"/>
  <c r="G9860" i="73"/>
  <c r="H9860" i="73" s="1"/>
  <c r="I9860" i="73"/>
  <c r="C9884" i="73"/>
  <c r="E9883" i="73"/>
  <c r="A9861" i="73"/>
  <c r="B9862" i="73"/>
  <c r="F9883" i="73" l="1"/>
  <c r="D9884" i="73"/>
  <c r="C9885" i="73"/>
  <c r="E9884" i="73"/>
  <c r="G9861" i="73"/>
  <c r="H9861" i="73" s="1"/>
  <c r="I9861" i="73"/>
  <c r="A9862" i="73"/>
  <c r="B9863" i="73"/>
  <c r="F9884" i="73" l="1"/>
  <c r="D9885" i="73"/>
  <c r="A9863" i="73"/>
  <c r="B9864" i="73"/>
  <c r="G9862" i="73"/>
  <c r="H9862" i="73" s="1"/>
  <c r="I9862" i="73"/>
  <c r="C9886" i="73"/>
  <c r="E9885" i="73"/>
  <c r="F9885" i="73" l="1"/>
  <c r="D9886" i="73"/>
  <c r="C9887" i="73"/>
  <c r="E9886" i="73"/>
  <c r="A9864" i="73"/>
  <c r="B9865" i="73"/>
  <c r="G9863" i="73"/>
  <c r="H9863" i="73" s="1"/>
  <c r="I9863" i="73"/>
  <c r="F9886" i="73" l="1"/>
  <c r="D9887" i="73"/>
  <c r="G9864" i="73"/>
  <c r="H9864" i="73" s="1"/>
  <c r="I9864" i="73"/>
  <c r="C9888" i="73"/>
  <c r="E9887" i="73"/>
  <c r="A9865" i="73"/>
  <c r="B9866" i="73"/>
  <c r="F9887" i="73" l="1"/>
  <c r="D9888" i="73"/>
  <c r="G9865" i="73"/>
  <c r="H9865" i="73" s="1"/>
  <c r="I9865" i="73"/>
  <c r="C9889" i="73"/>
  <c r="E9888" i="73"/>
  <c r="A9866" i="73"/>
  <c r="B9867" i="73"/>
  <c r="F9888" i="73" l="1"/>
  <c r="D9889" i="73"/>
  <c r="C9890" i="73"/>
  <c r="E9889" i="73"/>
  <c r="G9866" i="73"/>
  <c r="H9866" i="73" s="1"/>
  <c r="I9866" i="73"/>
  <c r="A9867" i="73"/>
  <c r="B9868" i="73"/>
  <c r="F9889" i="73" l="1"/>
  <c r="D9890" i="73"/>
  <c r="A9868" i="73"/>
  <c r="B9869" i="73"/>
  <c r="G9867" i="73"/>
  <c r="H9867" i="73" s="1"/>
  <c r="I9867" i="73"/>
  <c r="C9891" i="73"/>
  <c r="E9890" i="73"/>
  <c r="F9890" i="73" l="1"/>
  <c r="D9891" i="73"/>
  <c r="A9869" i="73"/>
  <c r="B9870" i="73"/>
  <c r="C9892" i="73"/>
  <c r="E9891" i="73"/>
  <c r="G9868" i="73"/>
  <c r="H9868" i="73" s="1"/>
  <c r="I9868" i="73"/>
  <c r="F9891" i="73" l="1"/>
  <c r="D9892" i="73"/>
  <c r="C9893" i="73"/>
  <c r="E9892" i="73"/>
  <c r="A9870" i="73"/>
  <c r="B9871" i="73"/>
  <c r="G9869" i="73"/>
  <c r="H9869" i="73" s="1"/>
  <c r="I9869" i="73"/>
  <c r="F9892" i="73" l="1"/>
  <c r="D9893" i="73"/>
  <c r="G9870" i="73"/>
  <c r="H9870" i="73" s="1"/>
  <c r="I9870" i="73"/>
  <c r="C9894" i="73"/>
  <c r="E9893" i="73"/>
  <c r="A9871" i="73"/>
  <c r="B9872" i="73"/>
  <c r="F9893" i="73" l="1"/>
  <c r="D9894" i="73"/>
  <c r="G9871" i="73"/>
  <c r="H9871" i="73" s="1"/>
  <c r="I9871" i="73"/>
  <c r="C9895" i="73"/>
  <c r="E9894" i="73"/>
  <c r="A9872" i="73"/>
  <c r="B9873" i="73"/>
  <c r="F9894" i="73" l="1"/>
  <c r="D9895" i="73"/>
  <c r="G9872" i="73"/>
  <c r="H9872" i="73" s="1"/>
  <c r="I9872" i="73"/>
  <c r="C9896" i="73"/>
  <c r="E9895" i="73"/>
  <c r="A9873" i="73"/>
  <c r="B9874" i="73"/>
  <c r="F9895" i="73" l="1"/>
  <c r="D9896" i="73"/>
  <c r="G9873" i="73"/>
  <c r="H9873" i="73" s="1"/>
  <c r="I9873" i="73"/>
  <c r="C9897" i="73"/>
  <c r="E9896" i="73"/>
  <c r="A9874" i="73"/>
  <c r="B9875" i="73"/>
  <c r="F9896" i="73" l="1"/>
  <c r="D9897" i="73"/>
  <c r="C9898" i="73"/>
  <c r="E9897" i="73"/>
  <c r="G9874" i="73"/>
  <c r="H9874" i="73" s="1"/>
  <c r="I9874" i="73"/>
  <c r="A9875" i="73"/>
  <c r="B9876" i="73"/>
  <c r="F9897" i="73" l="1"/>
  <c r="D9898" i="73"/>
  <c r="G9875" i="73"/>
  <c r="H9875" i="73" s="1"/>
  <c r="I9875" i="73"/>
  <c r="C9899" i="73"/>
  <c r="E9898" i="73"/>
  <c r="A9876" i="73"/>
  <c r="B9877" i="73"/>
  <c r="F9898" i="73" l="1"/>
  <c r="D9899" i="73"/>
  <c r="G9876" i="73"/>
  <c r="H9876" i="73" s="1"/>
  <c r="I9876" i="73"/>
  <c r="C9900" i="73"/>
  <c r="E9899" i="73"/>
  <c r="A9877" i="73"/>
  <c r="B9878" i="73"/>
  <c r="F9899" i="73" l="1"/>
  <c r="D9900" i="73"/>
  <c r="C9901" i="73"/>
  <c r="E9900" i="73"/>
  <c r="G9877" i="73"/>
  <c r="H9877" i="73" s="1"/>
  <c r="I9877" i="73"/>
  <c r="A9878" i="73"/>
  <c r="B9879" i="73"/>
  <c r="F9900" i="73" l="1"/>
  <c r="D9901" i="73"/>
  <c r="A9879" i="73"/>
  <c r="B9880" i="73"/>
  <c r="G9878" i="73"/>
  <c r="H9878" i="73" s="1"/>
  <c r="I9878" i="73"/>
  <c r="C9902" i="73"/>
  <c r="E9901" i="73"/>
  <c r="F9901" i="73" l="1"/>
  <c r="D9902" i="73"/>
  <c r="C9903" i="73"/>
  <c r="E9902" i="73"/>
  <c r="A9880" i="73"/>
  <c r="B9881" i="73"/>
  <c r="G9879" i="73"/>
  <c r="H9879" i="73" s="1"/>
  <c r="I9879" i="73"/>
  <c r="F9902" i="73" l="1"/>
  <c r="D9903" i="73"/>
  <c r="G9880" i="73"/>
  <c r="H9880" i="73" s="1"/>
  <c r="I9880" i="73"/>
  <c r="C9904" i="73"/>
  <c r="E9903" i="73"/>
  <c r="A9881" i="73"/>
  <c r="B9882" i="73"/>
  <c r="F9903" i="73" l="1"/>
  <c r="D9904" i="73"/>
  <c r="G9881" i="73"/>
  <c r="H9881" i="73" s="1"/>
  <c r="I9881" i="73"/>
  <c r="C9905" i="73"/>
  <c r="E9904" i="73"/>
  <c r="A9882" i="73"/>
  <c r="B9883" i="73"/>
  <c r="F9904" i="73" l="1"/>
  <c r="D9905" i="73"/>
  <c r="C9906" i="73"/>
  <c r="E9905" i="73"/>
  <c r="G9882" i="73"/>
  <c r="H9882" i="73" s="1"/>
  <c r="I9882" i="73"/>
  <c r="A9883" i="73"/>
  <c r="B9884" i="73"/>
  <c r="F9905" i="73" l="1"/>
  <c r="D9906" i="73"/>
  <c r="A9884" i="73"/>
  <c r="B9885" i="73"/>
  <c r="G9883" i="73"/>
  <c r="H9883" i="73" s="1"/>
  <c r="I9883" i="73"/>
  <c r="C9907" i="73"/>
  <c r="E9906" i="73"/>
  <c r="F9906" i="73" l="1"/>
  <c r="D9907" i="73"/>
  <c r="C9908" i="73"/>
  <c r="E9907" i="73"/>
  <c r="A9885" i="73"/>
  <c r="B9886" i="73"/>
  <c r="G9884" i="73"/>
  <c r="H9884" i="73" s="1"/>
  <c r="I9884" i="73"/>
  <c r="F9907" i="73" l="1"/>
  <c r="D9908" i="73"/>
  <c r="G9885" i="73"/>
  <c r="H9885" i="73" s="1"/>
  <c r="I9885" i="73"/>
  <c r="C9909" i="73"/>
  <c r="E9908" i="73"/>
  <c r="A9886" i="73"/>
  <c r="B9887" i="73"/>
  <c r="F9908" i="73" l="1"/>
  <c r="D9909" i="73"/>
  <c r="G9886" i="73"/>
  <c r="H9886" i="73" s="1"/>
  <c r="I9886" i="73"/>
  <c r="C9910" i="73"/>
  <c r="E9909" i="73"/>
  <c r="A9887" i="73"/>
  <c r="B9888" i="73"/>
  <c r="F9909" i="73" l="1"/>
  <c r="D9910" i="73"/>
  <c r="C9911" i="73"/>
  <c r="E9910" i="73"/>
  <c r="G9887" i="73"/>
  <c r="H9887" i="73" s="1"/>
  <c r="I9887" i="73"/>
  <c r="A9888" i="73"/>
  <c r="B9889" i="73"/>
  <c r="F9910" i="73" l="1"/>
  <c r="D9911" i="73"/>
  <c r="A9889" i="73"/>
  <c r="B9890" i="73"/>
  <c r="G9888" i="73"/>
  <c r="H9888" i="73" s="1"/>
  <c r="I9888" i="73"/>
  <c r="C9912" i="73"/>
  <c r="E9911" i="73"/>
  <c r="F9911" i="73" l="1"/>
  <c r="D9912" i="73"/>
  <c r="C9913" i="73"/>
  <c r="E9912" i="73"/>
  <c r="A9890" i="73"/>
  <c r="B9891" i="73"/>
  <c r="G9889" i="73"/>
  <c r="H9889" i="73" s="1"/>
  <c r="I9889" i="73"/>
  <c r="F9912" i="73" l="1"/>
  <c r="D9913" i="73"/>
  <c r="G9890" i="73"/>
  <c r="H9890" i="73" s="1"/>
  <c r="I9890" i="73"/>
  <c r="C9914" i="73"/>
  <c r="E9913" i="73"/>
  <c r="A9891" i="73"/>
  <c r="B9892" i="73"/>
  <c r="F9913" i="73" l="1"/>
  <c r="D9914" i="73"/>
  <c r="C9915" i="73"/>
  <c r="E9914" i="73"/>
  <c r="G9891" i="73"/>
  <c r="H9891" i="73" s="1"/>
  <c r="I9891" i="73"/>
  <c r="A9892" i="73"/>
  <c r="B9893" i="73"/>
  <c r="F9914" i="73" l="1"/>
  <c r="D9915" i="73"/>
  <c r="A9893" i="73"/>
  <c r="B9894" i="73"/>
  <c r="G9892" i="73"/>
  <c r="H9892" i="73" s="1"/>
  <c r="I9892" i="73"/>
  <c r="C9916" i="73"/>
  <c r="E9915" i="73"/>
  <c r="F9915" i="73" l="1"/>
  <c r="D9916" i="73"/>
  <c r="C9917" i="73"/>
  <c r="E9916" i="73"/>
  <c r="A9894" i="73"/>
  <c r="B9895" i="73"/>
  <c r="G9893" i="73"/>
  <c r="H9893" i="73" s="1"/>
  <c r="I9893" i="73"/>
  <c r="F9916" i="73" l="1"/>
  <c r="D9917" i="73"/>
  <c r="G9894" i="73"/>
  <c r="H9894" i="73" s="1"/>
  <c r="I9894" i="73"/>
  <c r="C9918" i="73"/>
  <c r="E9917" i="73"/>
  <c r="A9895" i="73"/>
  <c r="B9896" i="73"/>
  <c r="F9917" i="73" l="1"/>
  <c r="D9918" i="73"/>
  <c r="G9895" i="73"/>
  <c r="H9895" i="73" s="1"/>
  <c r="I9895" i="73"/>
  <c r="C9919" i="73"/>
  <c r="E9918" i="73"/>
  <c r="A9896" i="73"/>
  <c r="B9897" i="73"/>
  <c r="F9918" i="73" l="1"/>
  <c r="D9919" i="73"/>
  <c r="C9920" i="73"/>
  <c r="E9919" i="73"/>
  <c r="G9896" i="73"/>
  <c r="H9896" i="73" s="1"/>
  <c r="I9896" i="73"/>
  <c r="A9897" i="73"/>
  <c r="B9898" i="73"/>
  <c r="F9919" i="73" l="1"/>
  <c r="D9920" i="73"/>
  <c r="A9898" i="73"/>
  <c r="B9899" i="73"/>
  <c r="G9897" i="73"/>
  <c r="H9897" i="73" s="1"/>
  <c r="I9897" i="73"/>
  <c r="C9921" i="73"/>
  <c r="E9920" i="73"/>
  <c r="F9920" i="73" l="1"/>
  <c r="D9921" i="73"/>
  <c r="C9922" i="73"/>
  <c r="E9921" i="73"/>
  <c r="A9899" i="73"/>
  <c r="B9900" i="73"/>
  <c r="G9898" i="73"/>
  <c r="H9898" i="73" s="1"/>
  <c r="I9898" i="73"/>
  <c r="F9921" i="73" l="1"/>
  <c r="D9922" i="73"/>
  <c r="G9899" i="73"/>
  <c r="H9899" i="73" s="1"/>
  <c r="I9899" i="73"/>
  <c r="C9923" i="73"/>
  <c r="E9922" i="73"/>
  <c r="A9900" i="73"/>
  <c r="B9901" i="73"/>
  <c r="F9922" i="73" l="1"/>
  <c r="D9923" i="73"/>
  <c r="G9900" i="73"/>
  <c r="H9900" i="73" s="1"/>
  <c r="I9900" i="73"/>
  <c r="C9924" i="73"/>
  <c r="E9923" i="73"/>
  <c r="A9901" i="73"/>
  <c r="B9902" i="73"/>
  <c r="F9923" i="73" l="1"/>
  <c r="D9924" i="73"/>
  <c r="C9925" i="73"/>
  <c r="E9924" i="73"/>
  <c r="G9901" i="73"/>
  <c r="H9901" i="73" s="1"/>
  <c r="I9901" i="73"/>
  <c r="A9902" i="73"/>
  <c r="B9903" i="73"/>
  <c r="F9924" i="73" l="1"/>
  <c r="D9925" i="73"/>
  <c r="G9902" i="73"/>
  <c r="H9902" i="73" s="1"/>
  <c r="I9902" i="73"/>
  <c r="C9926" i="73"/>
  <c r="E9925" i="73"/>
  <c r="A9903" i="73"/>
  <c r="B9904" i="73"/>
  <c r="F9925" i="73" l="1"/>
  <c r="D9926" i="73"/>
  <c r="G9903" i="73"/>
  <c r="H9903" i="73" s="1"/>
  <c r="I9903" i="73"/>
  <c r="C9927" i="73"/>
  <c r="E9926" i="73"/>
  <c r="A9904" i="73"/>
  <c r="B9905" i="73"/>
  <c r="F9926" i="73" l="1"/>
  <c r="D9927" i="73"/>
  <c r="C9928" i="73"/>
  <c r="E9927" i="73"/>
  <c r="G9904" i="73"/>
  <c r="H9904" i="73" s="1"/>
  <c r="I9904" i="73"/>
  <c r="A9905" i="73"/>
  <c r="B9906" i="73"/>
  <c r="F9927" i="73" l="1"/>
  <c r="D9928" i="73"/>
  <c r="A9906" i="73"/>
  <c r="B9907" i="73"/>
  <c r="G9905" i="73"/>
  <c r="H9905" i="73" s="1"/>
  <c r="I9905" i="73"/>
  <c r="C9929" i="73"/>
  <c r="E9928" i="73"/>
  <c r="F9928" i="73" l="1"/>
  <c r="D9929" i="73"/>
  <c r="C9930" i="73"/>
  <c r="E9929" i="73"/>
  <c r="A9907" i="73"/>
  <c r="B9908" i="73"/>
  <c r="G9906" i="73"/>
  <c r="H9906" i="73" s="1"/>
  <c r="I9906" i="73"/>
  <c r="F9929" i="73" l="1"/>
  <c r="D9930" i="73"/>
  <c r="G9907" i="73"/>
  <c r="H9907" i="73" s="1"/>
  <c r="I9907" i="73"/>
  <c r="C9931" i="73"/>
  <c r="E9930" i="73"/>
  <c r="A9908" i="73"/>
  <c r="B9909" i="73"/>
  <c r="F9930" i="73" l="1"/>
  <c r="D9931" i="73"/>
  <c r="C9932" i="73"/>
  <c r="E9931" i="73"/>
  <c r="G9908" i="73"/>
  <c r="H9908" i="73" s="1"/>
  <c r="I9908" i="73"/>
  <c r="A9909" i="73"/>
  <c r="B9910" i="73"/>
  <c r="F9931" i="73" l="1"/>
  <c r="D9932" i="73"/>
  <c r="G9909" i="73"/>
  <c r="H9909" i="73" s="1"/>
  <c r="I9909" i="73"/>
  <c r="C9933" i="73"/>
  <c r="E9932" i="73"/>
  <c r="A9910" i="73"/>
  <c r="B9911" i="73"/>
  <c r="F9932" i="73" l="1"/>
  <c r="D9933" i="73"/>
  <c r="C9934" i="73"/>
  <c r="E9933" i="73"/>
  <c r="G9910" i="73"/>
  <c r="H9910" i="73" s="1"/>
  <c r="I9910" i="73"/>
  <c r="A9911" i="73"/>
  <c r="B9912" i="73"/>
  <c r="F9933" i="73" l="1"/>
  <c r="D9934" i="73"/>
  <c r="G9911" i="73"/>
  <c r="H9911" i="73" s="1"/>
  <c r="I9911" i="73"/>
  <c r="C9935" i="73"/>
  <c r="E9934" i="73"/>
  <c r="A9912" i="73"/>
  <c r="B9913" i="73"/>
  <c r="F9934" i="73" l="1"/>
  <c r="D9935" i="73"/>
  <c r="G9912" i="73"/>
  <c r="H9912" i="73" s="1"/>
  <c r="I9912" i="73"/>
  <c r="C9936" i="73"/>
  <c r="E9935" i="73"/>
  <c r="A9913" i="73"/>
  <c r="B9914" i="73"/>
  <c r="F9935" i="73" l="1"/>
  <c r="D9936" i="73"/>
  <c r="C9937" i="73"/>
  <c r="E9936" i="73"/>
  <c r="G9913" i="73"/>
  <c r="H9913" i="73" s="1"/>
  <c r="I9913" i="73"/>
  <c r="A9914" i="73"/>
  <c r="B9915" i="73"/>
  <c r="F9936" i="73" l="1"/>
  <c r="D9937" i="73"/>
  <c r="A9915" i="73"/>
  <c r="B9916" i="73"/>
  <c r="G9914" i="73"/>
  <c r="H9914" i="73" s="1"/>
  <c r="I9914" i="73"/>
  <c r="C9938" i="73"/>
  <c r="E9937" i="73"/>
  <c r="F9937" i="73" l="1"/>
  <c r="D9938" i="73"/>
  <c r="C9939" i="73"/>
  <c r="E9938" i="73"/>
  <c r="A9916" i="73"/>
  <c r="B9917" i="73"/>
  <c r="G9915" i="73"/>
  <c r="H9915" i="73" s="1"/>
  <c r="I9915" i="73"/>
  <c r="F9938" i="73" l="1"/>
  <c r="D9939" i="73"/>
  <c r="G9916" i="73"/>
  <c r="H9916" i="73" s="1"/>
  <c r="I9916" i="73"/>
  <c r="C9940" i="73"/>
  <c r="E9939" i="73"/>
  <c r="A9917" i="73"/>
  <c r="B9918" i="73"/>
  <c r="F9939" i="73" l="1"/>
  <c r="D9940" i="73"/>
  <c r="G9917" i="73"/>
  <c r="H9917" i="73" s="1"/>
  <c r="I9917" i="73"/>
  <c r="C9941" i="73"/>
  <c r="E9940" i="73"/>
  <c r="A9918" i="73"/>
  <c r="B9919" i="73"/>
  <c r="F9940" i="73" l="1"/>
  <c r="D9941" i="73"/>
  <c r="C9942" i="73"/>
  <c r="E9941" i="73"/>
  <c r="G9918" i="73"/>
  <c r="H9918" i="73" s="1"/>
  <c r="I9918" i="73"/>
  <c r="A9919" i="73"/>
  <c r="B9920" i="73"/>
  <c r="F9941" i="73" l="1"/>
  <c r="D9942" i="73"/>
  <c r="A9920" i="73"/>
  <c r="B9921" i="73"/>
  <c r="G9919" i="73"/>
  <c r="H9919" i="73" s="1"/>
  <c r="I9919" i="73"/>
  <c r="C9943" i="73"/>
  <c r="E9942" i="73"/>
  <c r="F9942" i="73" l="1"/>
  <c r="D9943" i="73"/>
  <c r="C9944" i="73"/>
  <c r="E9943" i="73"/>
  <c r="A9921" i="73"/>
  <c r="B9922" i="73"/>
  <c r="G9920" i="73"/>
  <c r="H9920" i="73" s="1"/>
  <c r="I9920" i="73"/>
  <c r="F9943" i="73" l="1"/>
  <c r="D9944" i="73"/>
  <c r="G9921" i="73"/>
  <c r="H9921" i="73" s="1"/>
  <c r="I9921" i="73"/>
  <c r="C9945" i="73"/>
  <c r="E9944" i="73"/>
  <c r="A9922" i="73"/>
  <c r="B9923" i="73"/>
  <c r="F9944" i="73" l="1"/>
  <c r="D9945" i="73"/>
  <c r="C9946" i="73"/>
  <c r="E9945" i="73"/>
  <c r="G9922" i="73"/>
  <c r="H9922" i="73" s="1"/>
  <c r="I9922" i="73"/>
  <c r="A9923" i="73"/>
  <c r="B9924" i="73"/>
  <c r="F9945" i="73" l="1"/>
  <c r="D9946" i="73"/>
  <c r="G9923" i="73"/>
  <c r="H9923" i="73" s="1"/>
  <c r="I9923" i="73"/>
  <c r="C9947" i="73"/>
  <c r="E9946" i="73"/>
  <c r="A9924" i="73"/>
  <c r="B9925" i="73"/>
  <c r="F9946" i="73" l="1"/>
  <c r="D9947" i="73"/>
  <c r="G9924" i="73"/>
  <c r="H9924" i="73" s="1"/>
  <c r="I9924" i="73"/>
  <c r="C9948" i="73"/>
  <c r="E9947" i="73"/>
  <c r="A9925" i="73"/>
  <c r="B9926" i="73"/>
  <c r="F9947" i="73" l="1"/>
  <c r="D9948" i="73"/>
  <c r="G9925" i="73"/>
  <c r="H9925" i="73" s="1"/>
  <c r="I9925" i="73"/>
  <c r="C9949" i="73"/>
  <c r="E9948" i="73"/>
  <c r="A9926" i="73"/>
  <c r="B9927" i="73"/>
  <c r="F9948" i="73" l="1"/>
  <c r="D9949" i="73"/>
  <c r="C9950" i="73"/>
  <c r="E9949" i="73"/>
  <c r="G9926" i="73"/>
  <c r="H9926" i="73" s="1"/>
  <c r="I9926" i="73"/>
  <c r="A9927" i="73"/>
  <c r="B9928" i="73"/>
  <c r="F9949" i="73" l="1"/>
  <c r="D9950" i="73"/>
  <c r="G9927" i="73"/>
  <c r="H9927" i="73" s="1"/>
  <c r="I9927" i="73"/>
  <c r="C9951" i="73"/>
  <c r="E9950" i="73"/>
  <c r="A9928" i="73"/>
  <c r="B9929" i="73"/>
  <c r="F9950" i="73" l="1"/>
  <c r="D9951" i="73"/>
  <c r="G9928" i="73"/>
  <c r="H9928" i="73" s="1"/>
  <c r="I9928" i="73"/>
  <c r="C9952" i="73"/>
  <c r="E9951" i="73"/>
  <c r="A9929" i="73"/>
  <c r="B9930" i="73"/>
  <c r="F9951" i="73" l="1"/>
  <c r="D9952" i="73"/>
  <c r="C9953" i="73"/>
  <c r="E9952" i="73"/>
  <c r="G9929" i="73"/>
  <c r="H9929" i="73" s="1"/>
  <c r="I9929" i="73"/>
  <c r="A9930" i="73"/>
  <c r="B9931" i="73"/>
  <c r="F9952" i="73" l="1"/>
  <c r="D9953" i="73"/>
  <c r="A9931" i="73"/>
  <c r="B9932" i="73"/>
  <c r="G9930" i="73"/>
  <c r="H9930" i="73" s="1"/>
  <c r="I9930" i="73"/>
  <c r="C9954" i="73"/>
  <c r="E9953" i="73"/>
  <c r="F9953" i="73" l="1"/>
  <c r="D9954" i="73"/>
  <c r="C9955" i="73"/>
  <c r="E9954" i="73"/>
  <c r="A9932" i="73"/>
  <c r="B9933" i="73"/>
  <c r="G9931" i="73"/>
  <c r="H9931" i="73" s="1"/>
  <c r="I9931" i="73"/>
  <c r="F9954" i="73" l="1"/>
  <c r="D9955" i="73"/>
  <c r="G9932" i="73"/>
  <c r="H9932" i="73" s="1"/>
  <c r="I9932" i="73"/>
  <c r="C9956" i="73"/>
  <c r="E9955" i="73"/>
  <c r="A9933" i="73"/>
  <c r="B9934" i="73"/>
  <c r="F9955" i="73" l="1"/>
  <c r="D9956" i="73"/>
  <c r="G9933" i="73"/>
  <c r="H9933" i="73" s="1"/>
  <c r="I9933" i="73"/>
  <c r="C9957" i="73"/>
  <c r="E9956" i="73"/>
  <c r="A9934" i="73"/>
  <c r="B9935" i="73"/>
  <c r="F9956" i="73" l="1"/>
  <c r="D9957" i="73"/>
  <c r="C9958" i="73"/>
  <c r="E9957" i="73"/>
  <c r="G9934" i="73"/>
  <c r="H9934" i="73" s="1"/>
  <c r="I9934" i="73"/>
  <c r="A9935" i="73"/>
  <c r="B9936" i="73"/>
  <c r="F9957" i="73" l="1"/>
  <c r="D9958" i="73"/>
  <c r="G9935" i="73"/>
  <c r="H9935" i="73" s="1"/>
  <c r="I9935" i="73"/>
  <c r="C9959" i="73"/>
  <c r="E9958" i="73"/>
  <c r="A9936" i="73"/>
  <c r="B9937" i="73"/>
  <c r="F9958" i="73" l="1"/>
  <c r="D9959" i="73"/>
  <c r="G9936" i="73"/>
  <c r="H9936" i="73" s="1"/>
  <c r="I9936" i="73"/>
  <c r="C9960" i="73"/>
  <c r="E9959" i="73"/>
  <c r="A9937" i="73"/>
  <c r="B9938" i="73"/>
  <c r="F9959" i="73" l="1"/>
  <c r="D9960" i="73"/>
  <c r="G9937" i="73"/>
  <c r="H9937" i="73" s="1"/>
  <c r="I9937" i="73"/>
  <c r="C9961" i="73"/>
  <c r="E9960" i="73"/>
  <c r="A9938" i="73"/>
  <c r="B9939" i="73"/>
  <c r="F9960" i="73" l="1"/>
  <c r="D9961" i="73"/>
  <c r="G9938" i="73"/>
  <c r="H9938" i="73" s="1"/>
  <c r="I9938" i="73"/>
  <c r="C9962" i="73"/>
  <c r="E9961" i="73"/>
  <c r="A9939" i="73"/>
  <c r="B9940" i="73"/>
  <c r="F9961" i="73" l="1"/>
  <c r="D9962" i="73"/>
  <c r="C9963" i="73"/>
  <c r="E9962" i="73"/>
  <c r="G9939" i="73"/>
  <c r="H9939" i="73" s="1"/>
  <c r="I9939" i="73"/>
  <c r="A9940" i="73"/>
  <c r="B9941" i="73"/>
  <c r="F9962" i="73" l="1"/>
  <c r="D9963" i="73"/>
  <c r="A9941" i="73"/>
  <c r="B9942" i="73"/>
  <c r="G9940" i="73"/>
  <c r="H9940" i="73" s="1"/>
  <c r="I9940" i="73"/>
  <c r="C9964" i="73"/>
  <c r="E9963" i="73"/>
  <c r="F9963" i="73" l="1"/>
  <c r="D9964" i="73"/>
  <c r="C9965" i="73"/>
  <c r="E9964" i="73"/>
  <c r="A9942" i="73"/>
  <c r="B9943" i="73"/>
  <c r="G9941" i="73"/>
  <c r="H9941" i="73" s="1"/>
  <c r="I9941" i="73"/>
  <c r="F9964" i="73" l="1"/>
  <c r="D9965" i="73"/>
  <c r="G9942" i="73"/>
  <c r="H9942" i="73" s="1"/>
  <c r="I9942" i="73"/>
  <c r="C9966" i="73"/>
  <c r="E9965" i="73"/>
  <c r="A9943" i="73"/>
  <c r="B9944" i="73"/>
  <c r="F9965" i="73" l="1"/>
  <c r="D9966" i="73"/>
  <c r="C9967" i="73"/>
  <c r="E9966" i="73"/>
  <c r="G9943" i="73"/>
  <c r="H9943" i="73" s="1"/>
  <c r="I9943" i="73"/>
  <c r="A9944" i="73"/>
  <c r="B9945" i="73"/>
  <c r="F9966" i="73" l="1"/>
  <c r="D9967" i="73"/>
  <c r="A9945" i="73"/>
  <c r="B9946" i="73"/>
  <c r="G9944" i="73"/>
  <c r="H9944" i="73" s="1"/>
  <c r="I9944" i="73"/>
  <c r="C9968" i="73"/>
  <c r="E9967" i="73"/>
  <c r="F9967" i="73" l="1"/>
  <c r="D9968" i="73"/>
  <c r="C9969" i="73"/>
  <c r="E9968" i="73"/>
  <c r="A9946" i="73"/>
  <c r="B9947" i="73"/>
  <c r="G9945" i="73"/>
  <c r="H9945" i="73" s="1"/>
  <c r="I9945" i="73"/>
  <c r="F9968" i="73" l="1"/>
  <c r="D9969" i="73"/>
  <c r="G9946" i="73"/>
  <c r="H9946" i="73" s="1"/>
  <c r="I9946" i="73"/>
  <c r="C9970" i="73"/>
  <c r="E9969" i="73"/>
  <c r="A9947" i="73"/>
  <c r="B9948" i="73"/>
  <c r="F9969" i="73" l="1"/>
  <c r="D9970" i="73"/>
  <c r="G9947" i="73"/>
  <c r="H9947" i="73" s="1"/>
  <c r="I9947" i="73"/>
  <c r="C9971" i="73"/>
  <c r="E9970" i="73"/>
  <c r="A9948" i="73"/>
  <c r="B9949" i="73"/>
  <c r="F9970" i="73" l="1"/>
  <c r="D9971" i="73"/>
  <c r="C9972" i="73"/>
  <c r="E9971" i="73"/>
  <c r="G9948" i="73"/>
  <c r="H9948" i="73" s="1"/>
  <c r="I9948" i="73"/>
  <c r="A9949" i="73"/>
  <c r="B9950" i="73"/>
  <c r="F9971" i="73" l="1"/>
  <c r="D9972" i="73"/>
  <c r="A9950" i="73"/>
  <c r="B9951" i="73"/>
  <c r="G9949" i="73"/>
  <c r="H9949" i="73" s="1"/>
  <c r="I9949" i="73"/>
  <c r="C9973" i="73"/>
  <c r="E9972" i="73"/>
  <c r="F9972" i="73" l="1"/>
  <c r="D9973" i="73"/>
  <c r="C9974" i="73"/>
  <c r="E9973" i="73"/>
  <c r="A9951" i="73"/>
  <c r="B9952" i="73"/>
  <c r="G9950" i="73"/>
  <c r="H9950" i="73" s="1"/>
  <c r="I9950" i="73"/>
  <c r="F9973" i="73" l="1"/>
  <c r="D9974" i="73"/>
  <c r="G9951" i="73"/>
  <c r="H9951" i="73" s="1"/>
  <c r="I9951" i="73"/>
  <c r="C9975" i="73"/>
  <c r="E9974" i="73"/>
  <c r="A9952" i="73"/>
  <c r="B9953" i="73"/>
  <c r="F9974" i="73" l="1"/>
  <c r="D9975" i="73"/>
  <c r="G9952" i="73"/>
  <c r="H9952" i="73" s="1"/>
  <c r="I9952" i="73"/>
  <c r="C9976" i="73"/>
  <c r="E9975" i="73"/>
  <c r="A9953" i="73"/>
  <c r="B9954" i="73"/>
  <c r="F9975" i="73" l="1"/>
  <c r="D9976" i="73"/>
  <c r="G9953" i="73"/>
  <c r="H9953" i="73" s="1"/>
  <c r="I9953" i="73"/>
  <c r="C9977" i="73"/>
  <c r="E9976" i="73"/>
  <c r="A9954" i="73"/>
  <c r="B9955" i="73"/>
  <c r="F9976" i="73" l="1"/>
  <c r="D9977" i="73"/>
  <c r="C9978" i="73"/>
  <c r="E9977" i="73"/>
  <c r="G9954" i="73"/>
  <c r="H9954" i="73" s="1"/>
  <c r="I9954" i="73"/>
  <c r="A9955" i="73"/>
  <c r="B9956" i="73"/>
  <c r="F9977" i="73" l="1"/>
  <c r="D9978" i="73"/>
  <c r="A9956" i="73"/>
  <c r="B9957" i="73"/>
  <c r="G9955" i="73"/>
  <c r="H9955" i="73" s="1"/>
  <c r="I9955" i="73"/>
  <c r="C9979" i="73"/>
  <c r="E9978" i="73"/>
  <c r="F9978" i="73" l="1"/>
  <c r="D9979" i="73"/>
  <c r="C9980" i="73"/>
  <c r="E9979" i="73"/>
  <c r="A9957" i="73"/>
  <c r="B9958" i="73"/>
  <c r="G9956" i="73"/>
  <c r="H9956" i="73" s="1"/>
  <c r="I9956" i="73"/>
  <c r="F9979" i="73" l="1"/>
  <c r="D9980" i="73"/>
  <c r="G9957" i="73"/>
  <c r="H9957" i="73" s="1"/>
  <c r="I9957" i="73"/>
  <c r="C9981" i="73"/>
  <c r="E9980" i="73"/>
  <c r="A9958" i="73"/>
  <c r="B9959" i="73"/>
  <c r="F9980" i="73" l="1"/>
  <c r="D9981" i="73"/>
  <c r="G9958" i="73"/>
  <c r="H9958" i="73" s="1"/>
  <c r="I9958" i="73"/>
  <c r="C9982" i="73"/>
  <c r="E9981" i="73"/>
  <c r="A9959" i="73"/>
  <c r="B9960" i="73"/>
  <c r="F9981" i="73" l="1"/>
  <c r="D9982" i="73"/>
  <c r="G9959" i="73"/>
  <c r="H9959" i="73" s="1"/>
  <c r="I9959" i="73"/>
  <c r="C9983" i="73"/>
  <c r="E9982" i="73"/>
  <c r="A9960" i="73"/>
  <c r="B9961" i="73"/>
  <c r="F9982" i="73" l="1"/>
  <c r="D9983" i="73"/>
  <c r="C9984" i="73"/>
  <c r="E9983" i="73"/>
  <c r="G9960" i="73"/>
  <c r="H9960" i="73" s="1"/>
  <c r="I9960" i="73"/>
  <c r="A9961" i="73"/>
  <c r="B9962" i="73"/>
  <c r="F9983" i="73" l="1"/>
  <c r="D9984" i="73"/>
  <c r="A9962" i="73"/>
  <c r="B9963" i="73"/>
  <c r="G9961" i="73"/>
  <c r="H9961" i="73" s="1"/>
  <c r="I9961" i="73"/>
  <c r="C9985" i="73"/>
  <c r="E9984" i="73"/>
  <c r="F9984" i="73" l="1"/>
  <c r="D9985" i="73"/>
  <c r="C9986" i="73"/>
  <c r="E9985" i="73"/>
  <c r="A9963" i="73"/>
  <c r="B9964" i="73"/>
  <c r="G9962" i="73"/>
  <c r="H9962" i="73" s="1"/>
  <c r="I9962" i="73"/>
  <c r="F9985" i="73" l="1"/>
  <c r="D9986" i="73"/>
  <c r="C9987" i="73"/>
  <c r="E9986" i="73"/>
  <c r="G9963" i="73"/>
  <c r="H9963" i="73" s="1"/>
  <c r="I9963" i="73"/>
  <c r="A9964" i="73"/>
  <c r="B9965" i="73"/>
  <c r="F9986" i="73" l="1"/>
  <c r="D9987" i="73"/>
  <c r="A9965" i="73"/>
  <c r="B9966" i="73"/>
  <c r="G9964" i="73"/>
  <c r="H9964" i="73" s="1"/>
  <c r="I9964" i="73"/>
  <c r="C9988" i="73"/>
  <c r="E9987" i="73"/>
  <c r="F9987" i="73" l="1"/>
  <c r="D9988" i="73"/>
  <c r="C9989" i="73"/>
  <c r="E9988" i="73"/>
  <c r="A9966" i="73"/>
  <c r="B9967" i="73"/>
  <c r="G9965" i="73"/>
  <c r="H9965" i="73" s="1"/>
  <c r="I9965" i="73"/>
  <c r="F9988" i="73" l="1"/>
  <c r="D9989" i="73"/>
  <c r="G9966" i="73"/>
  <c r="H9966" i="73" s="1"/>
  <c r="I9966" i="73"/>
  <c r="C9990" i="73"/>
  <c r="E9989" i="73"/>
  <c r="A9967" i="73"/>
  <c r="B9968" i="73"/>
  <c r="F9989" i="73" l="1"/>
  <c r="D9990" i="73"/>
  <c r="G9967" i="73"/>
  <c r="H9967" i="73" s="1"/>
  <c r="I9967" i="73"/>
  <c r="C9991" i="73"/>
  <c r="E9990" i="73"/>
  <c r="A9968" i="73"/>
  <c r="B9969" i="73"/>
  <c r="F9990" i="73" l="1"/>
  <c r="D9991" i="73"/>
  <c r="C9992" i="73"/>
  <c r="E9991" i="73"/>
  <c r="G9968" i="73"/>
  <c r="H9968" i="73" s="1"/>
  <c r="I9968" i="73"/>
  <c r="A9969" i="73"/>
  <c r="B9970" i="73"/>
  <c r="F9991" i="73" l="1"/>
  <c r="D9992" i="73"/>
  <c r="A9970" i="73"/>
  <c r="B9971" i="73"/>
  <c r="G9969" i="73"/>
  <c r="H9969" i="73" s="1"/>
  <c r="I9969" i="73"/>
  <c r="C9993" i="73"/>
  <c r="E9992" i="73"/>
  <c r="F9992" i="73" l="1"/>
  <c r="D9993" i="73"/>
  <c r="C9994" i="73"/>
  <c r="E9993" i="73"/>
  <c r="A9971" i="73"/>
  <c r="B9972" i="73"/>
  <c r="G9970" i="73"/>
  <c r="H9970" i="73" s="1"/>
  <c r="I9970" i="73"/>
  <c r="F9993" i="73" l="1"/>
  <c r="D9994" i="73"/>
  <c r="G9971" i="73"/>
  <c r="H9971" i="73" s="1"/>
  <c r="I9971" i="73"/>
  <c r="C9995" i="73"/>
  <c r="E9994" i="73"/>
  <c r="A9972" i="73"/>
  <c r="B9973" i="73"/>
  <c r="F9994" i="73" l="1"/>
  <c r="D9995" i="73"/>
  <c r="G9972" i="73"/>
  <c r="H9972" i="73" s="1"/>
  <c r="I9972" i="73"/>
  <c r="C9996" i="73"/>
  <c r="E9995" i="73"/>
  <c r="A9973" i="73"/>
  <c r="B9974" i="73"/>
  <c r="F9995" i="73" l="1"/>
  <c r="D9996" i="73"/>
  <c r="C9997" i="73"/>
  <c r="E9996" i="73"/>
  <c r="G9973" i="73"/>
  <c r="H9973" i="73" s="1"/>
  <c r="I9973" i="73"/>
  <c r="A9974" i="73"/>
  <c r="B9975" i="73"/>
  <c r="F9996" i="73" l="1"/>
  <c r="D9997" i="73"/>
  <c r="A9975" i="73"/>
  <c r="B9976" i="73"/>
  <c r="G9974" i="73"/>
  <c r="H9974" i="73" s="1"/>
  <c r="I9974" i="73"/>
  <c r="C9998" i="73"/>
  <c r="E9997" i="73"/>
  <c r="F9997" i="73" l="1"/>
  <c r="D9998" i="73"/>
  <c r="C9999" i="73"/>
  <c r="E9998" i="73"/>
  <c r="A9976" i="73"/>
  <c r="B9977" i="73"/>
  <c r="G9975" i="73"/>
  <c r="H9975" i="73" s="1"/>
  <c r="I9975" i="73"/>
  <c r="F9998" i="73" l="1"/>
  <c r="D9999" i="73"/>
  <c r="G9976" i="73"/>
  <c r="H9976" i="73" s="1"/>
  <c r="I9976" i="73"/>
  <c r="C10000" i="73"/>
  <c r="E9999" i="73"/>
  <c r="A9977" i="73"/>
  <c r="B9978" i="73"/>
  <c r="F9999" i="73" l="1"/>
  <c r="D10000" i="73"/>
  <c r="F10000" i="73" s="1"/>
  <c r="G9977" i="73"/>
  <c r="H9977" i="73" s="1"/>
  <c r="I9977" i="73"/>
  <c r="E10000" i="73"/>
  <c r="A9978" i="73"/>
  <c r="B9979" i="73"/>
  <c r="A9979" i="73" l="1"/>
  <c r="B9980" i="73"/>
  <c r="G9978" i="73"/>
  <c r="H9978" i="73" s="1"/>
  <c r="I9978" i="73"/>
  <c r="A9980" i="73" l="1"/>
  <c r="B9981" i="73"/>
  <c r="G9979" i="73"/>
  <c r="H9979" i="73" s="1"/>
  <c r="I9979" i="73"/>
  <c r="A9981" i="73" l="1"/>
  <c r="B9982" i="73"/>
  <c r="G9980" i="73"/>
  <c r="H9980" i="73" s="1"/>
  <c r="I9980" i="73"/>
  <c r="A9982" i="73" l="1"/>
  <c r="B9983" i="73"/>
  <c r="G9981" i="73"/>
  <c r="H9981" i="73" s="1"/>
  <c r="I9981" i="73"/>
  <c r="A9983" i="73" l="1"/>
  <c r="B9984" i="73"/>
  <c r="G9982" i="73"/>
  <c r="H9982" i="73" s="1"/>
  <c r="I9982" i="73"/>
  <c r="A9984" i="73" l="1"/>
  <c r="B9985" i="73"/>
  <c r="G9983" i="73"/>
  <c r="H9983" i="73" s="1"/>
  <c r="I9983" i="73"/>
  <c r="A9985" i="73" l="1"/>
  <c r="B9986" i="73"/>
  <c r="G9984" i="73"/>
  <c r="H9984" i="73" s="1"/>
  <c r="I9984" i="73"/>
  <c r="A9986" i="73" l="1"/>
  <c r="B9987" i="73"/>
  <c r="G9985" i="73"/>
  <c r="H9985" i="73" s="1"/>
  <c r="I9985" i="73"/>
  <c r="A9987" i="73" l="1"/>
  <c r="B9988" i="73"/>
  <c r="G9986" i="73"/>
  <c r="H9986" i="73" s="1"/>
  <c r="I9986" i="73"/>
  <c r="A9988" i="73" l="1"/>
  <c r="B9989" i="73"/>
  <c r="G9987" i="73"/>
  <c r="H9987" i="73" s="1"/>
  <c r="I9987" i="73"/>
  <c r="A9989" i="73" l="1"/>
  <c r="B9990" i="73"/>
  <c r="G9988" i="73"/>
  <c r="H9988" i="73" s="1"/>
  <c r="I9988" i="73"/>
  <c r="A9990" i="73" l="1"/>
  <c r="B9991" i="73"/>
  <c r="G9989" i="73"/>
  <c r="H9989" i="73" s="1"/>
  <c r="I9989" i="73"/>
  <c r="A9991" i="73" l="1"/>
  <c r="B9992" i="73"/>
  <c r="G9990" i="73"/>
  <c r="H9990" i="73" s="1"/>
  <c r="I9990" i="73"/>
  <c r="A9992" i="73" l="1"/>
  <c r="B9993" i="73"/>
  <c r="G9991" i="73"/>
  <c r="H9991" i="73" s="1"/>
  <c r="I9991" i="73"/>
  <c r="A9993" i="73" l="1"/>
  <c r="B9994" i="73"/>
  <c r="G9992" i="73"/>
  <c r="H9992" i="73" s="1"/>
  <c r="I9992" i="73"/>
  <c r="A9994" i="73" l="1"/>
  <c r="B9995" i="73"/>
  <c r="G9993" i="73"/>
  <c r="H9993" i="73" s="1"/>
  <c r="I9993" i="73"/>
  <c r="A9995" i="73" l="1"/>
  <c r="B9996" i="73"/>
  <c r="G9994" i="73"/>
  <c r="H9994" i="73" s="1"/>
  <c r="I9994" i="73"/>
  <c r="A9996" i="73" l="1"/>
  <c r="B9997" i="73"/>
  <c r="G9995" i="73"/>
  <c r="H9995" i="73" s="1"/>
  <c r="I9995" i="73"/>
  <c r="A9997" i="73" l="1"/>
  <c r="B9998" i="73"/>
  <c r="G9996" i="73"/>
  <c r="H9996" i="73" s="1"/>
  <c r="I9996" i="73"/>
  <c r="A9998" i="73" l="1"/>
  <c r="B9999" i="73"/>
  <c r="G9997" i="73"/>
  <c r="H9997" i="73" s="1"/>
  <c r="I9997" i="73"/>
  <c r="A9999" i="73" l="1"/>
  <c r="B10000" i="73"/>
  <c r="G9998" i="73"/>
  <c r="H9998" i="73" s="1"/>
  <c r="I9998" i="73"/>
  <c r="A10000" i="73" l="1"/>
  <c r="I10000" i="73" s="1"/>
  <c r="G9999" i="73"/>
  <c r="H9999" i="73" s="1"/>
  <c r="I9999" i="73"/>
  <c r="G10000" i="73" l="1"/>
  <c r="H10000" i="73" s="1"/>
  <c r="G4" i="74" l="1"/>
  <c r="G101" i="74" s="1"/>
  <c r="H6" i="74"/>
  <c r="H108" i="74" s="1"/>
  <c r="G5" i="74"/>
  <c r="G105" i="74" s="1"/>
  <c r="F4" i="74"/>
  <c r="H5" i="74"/>
  <c r="H104" i="74" s="1"/>
  <c r="H4" i="74"/>
  <c r="H100" i="74" s="1"/>
  <c r="F6" i="74"/>
  <c r="F5" i="74"/>
  <c r="I4" i="74"/>
  <c r="I100" i="74" s="1"/>
  <c r="I5" i="74"/>
  <c r="I104" i="74" s="1"/>
  <c r="I6" i="74"/>
  <c r="I108" i="74" s="1"/>
  <c r="J4" i="74"/>
  <c r="J99" i="74" s="1"/>
  <c r="J5" i="74"/>
  <c r="J103" i="74" s="1"/>
  <c r="J6" i="74"/>
  <c r="J107" i="74" s="1"/>
  <c r="K4" i="74"/>
  <c r="K99" i="74" s="1"/>
  <c r="K5" i="74"/>
  <c r="K103" i="74" s="1"/>
  <c r="K6" i="74"/>
  <c r="K107" i="74" s="1"/>
  <c r="L4" i="74"/>
  <c r="L99" i="74" s="1"/>
  <c r="L5" i="74"/>
  <c r="L103" i="74" s="1"/>
  <c r="L6" i="74"/>
  <c r="L107" i="74" s="1"/>
  <c r="M4" i="74"/>
  <c r="M99" i="74" s="1"/>
  <c r="M5" i="74"/>
  <c r="M103" i="74" s="1"/>
  <c r="M6" i="74"/>
  <c r="M107" i="74" s="1"/>
  <c r="N4" i="74"/>
  <c r="N99" i="74" s="1"/>
  <c r="N5" i="74"/>
  <c r="N103" i="74" s="1"/>
  <c r="N6" i="74"/>
  <c r="N107" i="74" s="1"/>
  <c r="O4" i="74"/>
  <c r="O5" i="74"/>
  <c r="O6" i="74"/>
  <c r="P4" i="74"/>
  <c r="P98" i="74" s="1"/>
  <c r="P6" i="74"/>
  <c r="P106" i="74" s="1"/>
  <c r="P5" i="74"/>
  <c r="P102" i="74" s="1"/>
  <c r="T5" i="74"/>
  <c r="T102" i="74" s="1"/>
  <c r="T4" i="74"/>
  <c r="T98" i="74" s="1"/>
  <c r="U5" i="74"/>
  <c r="U103" i="74" s="1"/>
  <c r="V4" i="74"/>
  <c r="V98" i="74" s="1"/>
  <c r="U4" i="74"/>
  <c r="U99" i="74" s="1"/>
  <c r="S4" i="74"/>
  <c r="S99" i="74" s="1"/>
  <c r="V6" i="74"/>
  <c r="V106" i="74" s="1"/>
  <c r="U6" i="74"/>
  <c r="U107" i="74" s="1"/>
  <c r="T6" i="74"/>
  <c r="T106" i="74" s="1"/>
  <c r="S5" i="74"/>
  <c r="S103" i="74" s="1"/>
  <c r="V5" i="74"/>
  <c r="V102" i="74" s="1"/>
  <c r="S6" i="74"/>
  <c r="S107" i="74" s="1"/>
  <c r="F108" i="74" l="1"/>
  <c r="F106" i="74"/>
  <c r="F104" i="74"/>
  <c r="F102" i="74"/>
  <c r="F100" i="74"/>
  <c r="F98" i="74"/>
  <c r="O106" i="74"/>
  <c r="O107" i="74"/>
  <c r="O98" i="74"/>
  <c r="O99" i="74"/>
  <c r="O102" i="74"/>
  <c r="O103" i="74"/>
</calcChain>
</file>

<file path=xl/comments1.xml><?xml version="1.0" encoding="utf-8"?>
<comments xmlns="http://schemas.openxmlformats.org/spreadsheetml/2006/main">
  <authors>
    <author>Gnaiger Erich</author>
    <author>MD</author>
  </authors>
  <commentList>
    <comment ref="A7" authorId="0" shape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<sst xmlns="http://schemas.openxmlformats.org/spreadsheetml/2006/main" count="227" uniqueCount="149">
  <si>
    <t>L</t>
  </si>
  <si>
    <t>P</t>
  </si>
  <si>
    <t>E</t>
  </si>
  <si>
    <t>relative</t>
  </si>
  <si>
    <t>pmol/(s*ml)</t>
  </si>
  <si>
    <t>FCR, relative</t>
  </si>
  <si>
    <t>Sample</t>
  </si>
  <si>
    <t>8Gp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</si>
  <si>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</si>
  <si>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</si>
  <si>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</si>
  <si>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</si>
  <si>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</si>
  <si>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</si>
  <si>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</si>
  <si>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</si>
  <si>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</si>
  <si>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</si>
  <si>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</si>
  <si>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</si>
  <si>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</si>
  <si>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</si>
  <si>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</si>
  <si>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</si>
  <si>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</si>
  <si>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</si>
  <si>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</si>
  <si>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</si>
  <si>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</si>
  <si>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</si>
  <si>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</si>
  <si>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</si>
  <si>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</si>
  <si>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</si>
  <si>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</si>
  <si>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</si>
  <si>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</si>
  <si>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</si>
  <si>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</si>
  <si>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</si>
  <si>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</si>
  <si>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</si>
  <si>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</si>
  <si>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</si>
  <si>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</si>
  <si>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</si>
  <si>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</si>
  <si>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</si>
  <si>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</si>
  <si>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</si>
  <si>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</si>
  <si>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</si>
  <si>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</si>
  <si>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</si>
  <si>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</si>
  <si>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</si>
  <si>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</si>
  <si>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</si>
  <si>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</si>
  <si>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</si>
  <si>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</si>
  <si>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</si>
  <si>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</si>
  <si>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</si>
  <si>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</si>
  <si>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</si>
  <si>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</si>
  <si>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</si>
  <si>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</si>
  <si>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</si>
  <si>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</si>
  <si>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</si>
  <si>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</si>
  <si>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</si>
  <si>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</si>
  <si>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</si>
  <si>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</si>
  <si>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</si>
  <si>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</si>
  <si>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</si>
  <si>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</si>
  <si>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</si>
  <si>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</si>
  <si>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</si>
  <si>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</si>
  <si>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</si>
  <si>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</si>
  <si>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</si>
  <si>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</si>
  <si>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</si>
  <si>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</si>
  <si>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</si>
  <si>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</si>
  <si>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</si>
  <si>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</si>
  <si>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</si>
  <si>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</si>
  <si>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</si>
  <si>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</si>
  <si>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</si>
  <si>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</si>
  <si>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</si>
  <si>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</si>
  <si>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</si>
  <si>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</si>
  <si>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</si>
  <si>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</si>
  <si>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</si>
  <si>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</si>
  <si>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</si>
  <si>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</si>
  <si>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</si>
  <si>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</si>
  <si>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</si>
  <si>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</si>
  <si>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</si>
  <si>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</si>
  <si>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</si>
  <si>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</si>
  <si>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</si>
  <si>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</si>
  <si>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</si>
  <si>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</si>
  <si>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</si>
  <si>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</si>
  <si>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</si>
  <si>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</si>
  <si>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</si>
  <si>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</si>
  <si>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</si>
  <si>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</si>
  <si>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</si>
  <si>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1PM</t>
  </si>
  <si>
    <t>2D</t>
  </si>
  <si>
    <t>3U</t>
  </si>
  <si>
    <t>4G</t>
  </si>
  <si>
    <t>5S</t>
  </si>
  <si>
    <t>6Oct</t>
  </si>
  <si>
    <t>7Rot</t>
  </si>
  <si>
    <t>9Ama</t>
  </si>
  <si>
    <t>2c</t>
  </si>
  <si>
    <t>10Tm</t>
  </si>
  <si>
    <t>11Azd</t>
  </si>
  <si>
    <t>1mt</t>
  </si>
  <si>
    <t>You should complete the 'Mark name' and 'Coupling' columns from the top down.</t>
  </si>
  <si>
    <t>Sample number</t>
  </si>
  <si>
    <t>Subsample number</t>
  </si>
  <si>
    <t>Use: L=LEAK; P=OXPHOS; E=ETS; X=extra (ROX, Chemical background).</t>
  </si>
  <si>
    <t>In the 'Graph' page, select a Sample and Subsample in the boxes at the top of the page.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</si>
</sst>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70516864"/>
        <c:axId val="170518400"/>
      </c:barChart>
      <c:catAx>
        <c:axId val="17051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5184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7051840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5168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0257536"/>
        <c:axId val="200259072"/>
        <c:extLst/>
      </c:barChart>
      <c:catAx>
        <c:axId val="20025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2590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025907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[pmol/(s*mg)]</a:t>
                </a:r>
              </a:p>
            </c:rich>
          </c:tx>
          <c:layout>
            <c:manualLayout>
              <c:xMode val="edge"/>
              <c:yMode val="edge"/>
              <c:x val="1.9169775558960704E-2"/>
              <c:y val="0.14518189780567778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2575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0915968"/>
        <c:axId val="200925952"/>
      </c:barChart>
      <c:catAx>
        <c:axId val="2009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259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092595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617688144360797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159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0976640"/>
        <c:axId val="200982528"/>
      </c:barChart>
      <c:catAx>
        <c:axId val="20097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825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098252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9834617484044342E-2"/>
              <c:y val="0.2576535894321022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766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1156480"/>
        <c:axId val="201158016"/>
        <c:extLst/>
      </c:barChart>
      <c:catAx>
        <c:axId val="20115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11580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115801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[pmol/(s*mg)]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11564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33</xdr:col>
      <xdr:colOff>41797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34</xdr:col>
      <xdr:colOff>8964</xdr:colOff>
      <xdr:row>12</xdr:row>
      <xdr:rowOff>9524</xdr:rowOff>
    </xdr:from>
    <xdr:to>
      <xdr:col>40</xdr:col>
      <xdr:colOff>216763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33</xdr:col>
      <xdr:colOff>589990</xdr:colOff>
      <xdr:row>30</xdr:row>
      <xdr:rowOff>9524</xdr:rowOff>
    </xdr:from>
    <xdr:to>
      <xdr:col>40</xdr:col>
      <xdr:colOff>200025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33</xdr:col>
      <xdr:colOff>22747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Protocol" displayName="Protocol" ref="A1:L27" totalsRowShown="0" headerRowDxfId="144" dataDxfId="143">
  <tableColumns count="12">
    <tableColumn id="1" name="Step" dataDxfId="142"/>
    <tableColumn id="2" name="MarkName" dataDxfId="141"/>
    <tableColumn id="3" name="Coupling" dataDxfId="140"/>
    <tableColumn id="6" name="Image" dataDxfId="139"/>
    <tableColumn id="4" name="Mark" dataDxfId="138"/>
    <tableColumn id="7" name="Y" dataDxfId="137">
      <calculatedColumnFormula>IF(B2="","",IF(Protocol[[#This Row],[Image]]="",0,IF(C2="L",1,IF(C2="P",2,IF(C2="E",3,IF(C2="X",4,""))))))</calculatedColumnFormula>
    </tableColumn>
    <tableColumn id="8" name="X1" dataDxfId="136"/>
    <tableColumn id="9" name="X2" dataDxfId="135"/>
    <tableColumn id="10" name="X3" dataDxfId="134"/>
    <tableColumn id="11" name="X4" dataDxfId="133"/>
    <tableColumn id="12" name="X" dataDxfId="132">
      <calculatedColumnFormula>IF(Protocol[[#This Row],[MarkName]]="","",IF(F2=1,G2,IF(F2=2,H2,IF(F2=3,I2,IF(F2=4,J2,0)))))</calculatedColumnFormula>
    </tableColumn>
    <tableColumn id="13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FCF" displayName="FCF" ref="N1:R27" totalsRowShown="0" headerRowDxfId="130" dataDxfId="129">
  <tableColumns count="5">
    <tableColumn id="1" name="FCFindex" dataDxfId="128"/>
    <tableColumn id="6" name="From" dataDxfId="127"/>
    <tableColumn id="2" name="To" dataDxfId="126"/>
    <tableColumn id="3" name="MarkFrom" dataDxfId="125">
      <calculatedColumnFormula>IF(ISNUMBER(FCF[[#This Row],[From]]),INDEX(Protocol[Mark],MATCH(FCF[From],Protocol[Step])),"")</calculatedColumnFormula>
    </tableColumn>
    <tableColumn id="4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6" name="Variables" displayName="Variables" ref="T1:U11" totalsRowShown="0" headerRowDxfId="123" dataDxfId="122">
  <tableColumns count="2">
    <tableColumn id="1" name="Index" dataDxfId="121"/>
    <tableColumn id="2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" name="MarkStats" displayName="MarkStats" ref="G1:AI1048480" totalsRowShown="0" headerRowDxfId="59" dataDxfId="58">
  <tableColumns count="29">
    <tableColumn id="1" name="Label" dataDxfId="57"/>
    <tableColumn id="2" name="Value" dataDxfId="56"/>
    <tableColumn id="3" name="Unit" dataDxfId="55"/>
    <tableColumn id="4" name="0" dataDxfId="54"/>
    <tableColumn id="5" name="1" dataDxfId="53"/>
    <tableColumn id="6" name="2" dataDxfId="52"/>
    <tableColumn id="7" name="3" dataDxfId="51"/>
    <tableColumn id="8" name="4" dataDxfId="50"/>
    <tableColumn id="9" name="5" dataDxfId="49"/>
    <tableColumn id="10" name="6" dataDxfId="48"/>
    <tableColumn id="11" name="7" dataDxfId="47"/>
    <tableColumn id="12" name="8" dataDxfId="46"/>
    <tableColumn id="13" name="9" dataDxfId="45"/>
    <tableColumn id="14" name="10" dataDxfId="44"/>
    <tableColumn id="15" name="11" dataDxfId="43"/>
    <tableColumn id="16" name="12" dataDxfId="42"/>
    <tableColumn id="17" name="13" dataDxfId="41"/>
    <tableColumn id="18" name="14" dataDxfId="40"/>
    <tableColumn id="19" name="15" dataDxfId="39"/>
    <tableColumn id="20" name="16" dataDxfId="38"/>
    <tableColumn id="21" name="17" dataDxfId="37"/>
    <tableColumn id="22" name="18" dataDxfId="36"/>
    <tableColumn id="23" name="19" dataDxfId="35"/>
    <tableColumn id="24" name="20" dataDxfId="34"/>
    <tableColumn id="25" name="21" dataDxfId="33"/>
    <tableColumn id="26" name="22" dataDxfId="32"/>
    <tableColumn id="27" name="23" dataDxfId="31"/>
    <tableColumn id="28" name="24" dataDxfId="30"/>
    <tableColumn id="29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3" name="Systematic" displayName="Systematic" ref="A1:I10000" totalsRowShown="0" headerRowDxfId="28" dataDxfId="27" headerRowCellStyle="Normal 2" dataCellStyle="Normal 2">
  <tableColumns count="9">
    <tableColumn id="1" name="Sample" dataDxfId="26">
      <calculatedColumnFormula>IF(AND(B2=1,C2=0),A1+1,A1)</calculatedColumnFormula>
    </tableColumn>
    <tableColumn id="2" name="SubSample" dataDxfId="25">
      <calculatedColumnFormula>IF(C2=0,IF(B1=Protocol!$V$20,1,B1+1),B1)</calculatedColumnFormula>
    </tableColumn>
    <tableColumn id="3" name="State" dataDxfId="24">
      <calculatedColumnFormula>IF(C1+1=Protocol!$V$21,0,C1+1)</calculatedColumnFormula>
    </tableColumn>
    <tableColumn id="14" name="VariableIndex" dataDxfId="23"/>
    <tableColumn id="4" name="MarkName" dataDxfId="22">
      <calculatedColumnFormula>INDEX(Protocol[Mark],MATCH(C2,Protocol[Step],0))</calculatedColumnFormula>
    </tableColumn>
    <tableColumn id="15" name="VariableName" dataDxfId="21">
      <calculatedColumnFormula>INDEX(Variables[Variable],MATCH(Systematic[[#This Row],[VariableIndex]],Variables[Index],0))</calculatedColumnFormula>
    </tableColumn>
    <tableColumn id="5" name="SampleVariableLabel" dataDxfId="20">
      <calculatedColumnFormula>Systematic[[#This Row],[Sample]]*1000000+Systematic[[#This Row],[SubSample]]*10000+Systematic[[#This Row],[VariableIndex]]</calculatedColumnFormula>
    </tableColumn>
    <tableColumn id="10" name="Label" dataDxfId="19">
      <calculatedColumnFormula>Systematic[[#This Row],[SampleVariableLabel]]+100*Systematic[[#This Row],[State]]</calculatedColumnFormula>
    </tableColumn>
    <tableColumn id="6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5" name="FCFdata" displayName="FCFdata" ref="A1:P1000" totalsRowShown="0" headerRowDxfId="17" dataDxfId="16" headerRowCellStyle="Normal 2" dataCellStyle="Normal 2">
  <autoFilter ref="A1:P1000"/>
  <tableColumns count="16">
    <tableColumn id="1" name="Sample" dataDxfId="15">
      <calculatedColumnFormula>IF(AND(B2=1,C2=0),A1+1,A1)</calculatedColumnFormula>
    </tableColumn>
    <tableColumn id="2" name="SubSample" dataDxfId="14">
      <calculatedColumnFormula>IF(C2=0,IF(B1=Protocol!$V$20,1,B1+1),B1)</calculatedColumnFormula>
    </tableColumn>
    <tableColumn id="3" name="FCFindex" dataDxfId="13">
      <calculatedColumnFormula>IF(C1+1=Protocol!$V$21,0,C1+1)</calculatedColumnFormula>
    </tableColumn>
    <tableColumn id="24" name="SampleLabel" dataDxfId="12">
      <calculatedColumnFormula>A2*1000000+B2*10000</calculatedColumnFormula>
    </tableColumn>
    <tableColumn id="22" name="From" dataDxfId="11">
      <calculatedColumnFormula>INDEX(FCF[From],MATCH(FCFdata[[#This Row],[FCFindex]],FCF[FCFindex]))</calculatedColumnFormula>
    </tableColumn>
    <tableColumn id="21" name="To" dataDxfId="10">
      <calculatedColumnFormula>INDEX(FCF[To],MATCH(FCFdata[[#This Row],[FCFindex]],FCF[FCFindex]))</calculatedColumnFormula>
    </tableColumn>
    <tableColumn id="4" name="MarkFrom" dataDxfId="9">
      <calculatedColumnFormula>INDEX(FCF[MarkFrom],MATCH(FCFdata[[#This Row],[FCFindex]],FCF[FCFindex]))</calculatedColumnFormula>
    </tableColumn>
    <tableColumn id="20" name="MarkTo" dataDxfId="8">
      <calculatedColumnFormula>INDEX(FCF[MarkTo],MATCH(FCFdata[[#This Row],[FCFindex]],FCF[FCFindex]))</calculatedColumnFormula>
    </tableColumn>
    <tableColumn id="25" name="SpecificFluxLabel" dataDxfId="7">
      <calculatedColumnFormula>FCFdata[[#This Row],[SampleLabel]]+3</calculatedColumnFormula>
    </tableColumn>
    <tableColumn id="13" name="SpecificFluxFrom" dataDxfId="6">
      <calculatedColumnFormula>IF(FCFdata[[#This Row],[Sample]]&gt;nSamples,"",INDEX(MarkStats[],MATCH($I2,MarkStats[Label],0),FCFdata[[#This Row],[From]]+4))</calculatedColumnFormula>
    </tableColumn>
    <tableColumn id="14" name="SpecificFluxTo" dataDxfId="5">
      <calculatedColumnFormula>IF(FCFdata[[#This Row],[Sample]]&gt;nSamples,"",INDEX(MarkStats[],MATCH($I2,MarkStats[Label],0),FCFdata[[#This Row],[To]]+4))</calculatedColumnFormula>
    </tableColumn>
    <tableColumn id="15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name="corrSpecificFluxLabel" dataDxfId="3">
      <calculatedColumnFormula>FCFdata[[#This Row],[SampleLabel]]+5</calculatedColumnFormula>
    </tableColumn>
    <tableColumn id="16" name="corrSpecificFluxFrom" dataDxfId="2">
      <calculatedColumnFormula>IF(FCFdata[[#This Row],[Sample]]&gt;nSamples,"",INDEX(MarkStats[],MATCH($M2,MarkStats[Label],0),FCFdata[[#This Row],[From]]+4))</calculatedColumnFormula>
    </tableColumn>
    <tableColumn id="17" name="corrSpecificFluxTo" dataDxfId="1">
      <calculatedColumnFormula>IF(FCFdata[[#This Row],[Sample]]&gt;nSamples,"",INDEX(MarkStats[],MATCH($M2,MarkStats[Label],0),FCFdata[[#This Row],[To]]+4))</calculatedColumnFormula>
    </tableColumn>
    <tableColumn id="18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"/>
  <sheetViews>
    <sheetView workbookViewId="0">
      <selection sqref="A1:XFD1048576"/>
    </sheetView>
  </sheetViews>
  <sheetFormatPr baseColWidth="10"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63</v>
      </c>
    </row>
    <row r="2" spans="1:2" x14ac:dyDescent="0.25">
      <c r="A2" s="26"/>
      <c r="B2" s="45" t="s">
        <v>64</v>
      </c>
    </row>
    <row r="3" spans="1:2" x14ac:dyDescent="0.25">
      <c r="B3" t="s">
        <v>144</v>
      </c>
    </row>
    <row r="4" spans="1:2" x14ac:dyDescent="0.25">
      <c r="B4" t="s">
        <v>147</v>
      </c>
    </row>
    <row r="5" spans="1:2" x14ac:dyDescent="0.25">
      <c r="B5" t="s">
        <v>65</v>
      </c>
    </row>
    <row r="7" spans="1:2" x14ac:dyDescent="0.25">
      <c r="A7" s="26">
        <v>2</v>
      </c>
      <c r="B7" s="10" t="s">
        <v>70</v>
      </c>
    </row>
    <row r="8" spans="1:2" x14ac:dyDescent="0.25">
      <c r="B8" t="s">
        <v>71</v>
      </c>
    </row>
    <row r="9" spans="1:2" x14ac:dyDescent="0.25">
      <c r="B9" t="s">
        <v>79</v>
      </c>
    </row>
    <row r="11" spans="1:2" x14ac:dyDescent="0.25">
      <c r="A11" s="26" t="s">
        <v>83</v>
      </c>
      <c r="B11" s="10" t="s">
        <v>72</v>
      </c>
    </row>
    <row r="12" spans="1:2" x14ac:dyDescent="0.25">
      <c r="B12" t="s">
        <v>80</v>
      </c>
    </row>
    <row r="13" spans="1:2" x14ac:dyDescent="0.25">
      <c r="B13" t="s">
        <v>81</v>
      </c>
    </row>
    <row r="14" spans="1:2" x14ac:dyDescent="0.25">
      <c r="B14" t="s">
        <v>73</v>
      </c>
    </row>
    <row r="15" spans="1:2" x14ac:dyDescent="0.25">
      <c r="B15" t="s">
        <v>74</v>
      </c>
    </row>
    <row r="16" spans="1:2" x14ac:dyDescent="0.25">
      <c r="B16" t="s">
        <v>75</v>
      </c>
    </row>
    <row r="17" spans="1:2" x14ac:dyDescent="0.25">
      <c r="B17" t="s">
        <v>82</v>
      </c>
    </row>
    <row r="19" spans="1:2" x14ac:dyDescent="0.25">
      <c r="A19" s="26" t="s">
        <v>84</v>
      </c>
      <c r="B19" s="10" t="s">
        <v>85</v>
      </c>
    </row>
    <row r="20" spans="1:2" x14ac:dyDescent="0.25">
      <c r="A20" s="26"/>
      <c r="B20" s="45" t="s">
        <v>87</v>
      </c>
    </row>
    <row r="21" spans="1:2" x14ac:dyDescent="0.25">
      <c r="A21" s="26"/>
      <c r="B21" s="45" t="s">
        <v>88</v>
      </c>
    </row>
    <row r="22" spans="1:2" x14ac:dyDescent="0.25">
      <c r="A22" s="26"/>
      <c r="B22" s="45" t="s">
        <v>86</v>
      </c>
    </row>
    <row r="24" spans="1:2" x14ac:dyDescent="0.25">
      <c r="A24" s="26">
        <v>4</v>
      </c>
      <c r="B24" s="10" t="s">
        <v>77</v>
      </c>
    </row>
    <row r="25" spans="1:2" x14ac:dyDescent="0.25">
      <c r="A25" s="26"/>
      <c r="B25" s="45" t="s">
        <v>89</v>
      </c>
    </row>
    <row r="27" spans="1:2" x14ac:dyDescent="0.25">
      <c r="A27" s="26">
        <v>5</v>
      </c>
      <c r="B27" s="10" t="s">
        <v>76</v>
      </c>
    </row>
    <row r="28" spans="1:2" x14ac:dyDescent="0.25">
      <c r="B28" t="s">
        <v>148</v>
      </c>
    </row>
    <row r="29" spans="1:2" x14ac:dyDescent="0.25">
      <c r="B29" t="s">
        <v>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"/>
  <sheetViews>
    <sheetView tabSelected="1" workbookViewId="0">
      <selection activeCell="U19" sqref="U19:U20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14</v>
      </c>
      <c r="B1" s="2" t="s">
        <v>17</v>
      </c>
      <c r="C1" s="2" t="s">
        <v>25</v>
      </c>
      <c r="D1" s="2" t="s">
        <v>98</v>
      </c>
      <c r="E1" s="2" t="s">
        <v>13</v>
      </c>
      <c r="F1" s="2" t="s">
        <v>19</v>
      </c>
      <c r="G1" s="2" t="s">
        <v>21</v>
      </c>
      <c r="H1" s="2" t="s">
        <v>22</v>
      </c>
      <c r="I1" s="2" t="s">
        <v>23</v>
      </c>
      <c r="J1" s="2" t="s">
        <v>24</v>
      </c>
      <c r="K1" s="2" t="s">
        <v>12</v>
      </c>
      <c r="L1" s="2" t="s">
        <v>20</v>
      </c>
      <c r="N1" s="2" t="s">
        <v>116</v>
      </c>
      <c r="O1" s="2" t="s">
        <v>106</v>
      </c>
      <c r="P1" s="2" t="s">
        <v>107</v>
      </c>
      <c r="Q1" s="2" t="s">
        <v>108</v>
      </c>
      <c r="R1" s="2" t="s">
        <v>109</v>
      </c>
      <c r="T1" s="2" t="s">
        <v>119</v>
      </c>
      <c r="U1" s="2" t="s">
        <v>118</v>
      </c>
    </row>
    <row r="2" spans="1:23" ht="15.75" thickTop="1" x14ac:dyDescent="0.25">
      <c r="A2" s="1">
        <v>0</v>
      </c>
      <c r="B2" s="79" t="s">
        <v>143</v>
      </c>
      <c r="C2" s="86" t="s">
        <v>12</v>
      </c>
      <c r="D2" s="80" t="s">
        <v>99</v>
      </c>
      <c r="E2" s="8" t="str">
        <f>IF(B2="","",B2)</f>
        <v>1mt</v>
      </c>
      <c r="F2" s="1">
        <f>IF(B2="","",IF(Protocol[[#This Row],[Image]]="",0,IF(C2="L",1,IF(C2="P",2,IF(C2="E",3,IF(C2="X",4,""))))))</f>
        <v>4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0.4</v>
      </c>
      <c r="N2" s="1">
        <v>0</v>
      </c>
      <c r="O2" s="124">
        <v>1</v>
      </c>
      <c r="P2" s="80">
        <v>3</v>
      </c>
      <c r="Q2" s="1" t="str">
        <f>IF(ISNUMBER(FCF[[#This Row],[From]]),INDEX(Protocol[Mark],MATCH(FCF[From],Protocol[Step])),"")</f>
        <v>1PM</v>
      </c>
      <c r="R2" s="1" t="str">
        <f>IF(ISNUMBER(FCF[[#This Row],[To]]),INDEX(Protocol[Mark],MATCH(FCF[To],Protocol[Step])),"")</f>
        <v>2c</v>
      </c>
      <c r="T2" s="1">
        <v>1</v>
      </c>
      <c r="U2" s="136" t="s">
        <v>100</v>
      </c>
    </row>
    <row r="3" spans="1:23" x14ac:dyDescent="0.25">
      <c r="A3" s="1">
        <f>A2+1</f>
        <v>1</v>
      </c>
      <c r="B3" s="81" t="s">
        <v>132</v>
      </c>
      <c r="C3" s="85" t="s">
        <v>0</v>
      </c>
      <c r="D3" s="87" t="s">
        <v>99</v>
      </c>
      <c r="E3" s="8" t="str">
        <f t="shared" ref="E3:E27" si="4">IF(B3="","",B3)</f>
        <v>1PM</v>
      </c>
      <c r="F3" s="1">
        <f>IF(B3="","",IF(Protocol[[#This Row],[Image]]="",0,IF(C3="L",1,IF(C3="P",2,IF(C3="E",3,IF(C3="X",4,""))))))</f>
        <v>1</v>
      </c>
      <c r="G3" s="1">
        <f t="shared" si="0"/>
        <v>0</v>
      </c>
      <c r="H3" s="1">
        <f t="shared" si="1"/>
        <v>0</v>
      </c>
      <c r="I3" s="1">
        <f t="shared" si="2"/>
        <v>0</v>
      </c>
      <c r="J3" s="1">
        <f t="shared" si="3"/>
        <v>1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0.1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2D</v>
      </c>
      <c r="R3" s="1" t="str">
        <f>IF(ISNUMBER(FCF[[#This Row],[To]]),INDEX(Protocol[Mark],MATCH(FCF[To],Protocol[Step])),"")</f>
        <v>2c</v>
      </c>
      <c r="T3" s="1">
        <v>2</v>
      </c>
      <c r="U3" s="137" t="s">
        <v>101</v>
      </c>
    </row>
    <row r="4" spans="1:23" x14ac:dyDescent="0.25">
      <c r="A4" s="1">
        <f t="shared" ref="A4:A27" si="6">A3+1</f>
        <v>2</v>
      </c>
      <c r="B4" s="81" t="s">
        <v>133</v>
      </c>
      <c r="C4" s="85" t="s">
        <v>1</v>
      </c>
      <c r="D4" s="87" t="s">
        <v>99</v>
      </c>
      <c r="E4" s="8" t="str">
        <f t="shared" ref="E4:E12" si="7">IF(B4="","",B4)</f>
        <v>2D</v>
      </c>
      <c r="F4" s="1">
        <f>IF(B4="","",IF(Protocol[[#This Row],[Image]]="",0,IF(C4="L",1,IF(C4="P",2,IF(C4="E",3,IF(C4="X",4,""))))))</f>
        <v>2</v>
      </c>
      <c r="G4" s="1">
        <f t="shared" ref="G4:G12" si="8">IF(B4="","",IF($F3=1,G3+1,MAX(K3,G3)))</f>
        <v>1</v>
      </c>
      <c r="H4" s="1">
        <f t="shared" ref="H4:H12" si="9">IF(B4="","",IF($F3=2,H3+1,MAX(K3,H3)))</f>
        <v>0</v>
      </c>
      <c r="I4" s="1">
        <f t="shared" ref="I4:I12" si="10">IF(B4="","",IF($F3=3,I3+1,MAX(K3,I3)))</f>
        <v>0</v>
      </c>
      <c r="J4" s="1">
        <f t="shared" ref="J4:J12" si="11">IF(B4="","",IF($F3=4,J3+1,MAX(K3,J3)))</f>
        <v>1</v>
      </c>
      <c r="K4" s="1">
        <f>IF(Protocol[[#This Row],[MarkName]]="","",IF(F4=1,G4,IF(F4=2,H4,IF(F4=3,I4,IF(F4=4,J4,0)))))</f>
        <v>0</v>
      </c>
      <c r="L4" s="1">
        <f t="shared" ref="L4:L12" si="12">IF(B4="","",K4+0.1*F4)</f>
        <v>0.2</v>
      </c>
      <c r="N4" s="1">
        <f t="shared" ref="N4:N27" si="13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2c</v>
      </c>
      <c r="R4" s="1" t="str">
        <f>IF(ISNUMBER(FCF[[#This Row],[To]]),INDEX(Protocol[Mark],MATCH(FCF[To],Protocol[Step])),"")</f>
        <v>3U</v>
      </c>
      <c r="T4" s="1">
        <v>3</v>
      </c>
      <c r="U4" s="138" t="s">
        <v>102</v>
      </c>
    </row>
    <row r="5" spans="1:23" x14ac:dyDescent="0.25">
      <c r="A5" s="1">
        <f t="shared" si="6"/>
        <v>3</v>
      </c>
      <c r="B5" s="81" t="s">
        <v>140</v>
      </c>
      <c r="C5" s="85" t="s">
        <v>1</v>
      </c>
      <c r="D5" s="82" t="s">
        <v>99</v>
      </c>
      <c r="E5" s="8" t="str">
        <f t="shared" si="7"/>
        <v>2c</v>
      </c>
      <c r="F5" s="1">
        <f>IF(B5="","",IF(Protocol[[#This Row],[Image]]="",0,IF(C5="L",1,IF(C5="P",2,IF(C5="E",3,IF(C5="X",4,""))))))</f>
        <v>2</v>
      </c>
      <c r="G5" s="1">
        <f t="shared" si="8"/>
        <v>1</v>
      </c>
      <c r="H5" s="1">
        <f t="shared" si="9"/>
        <v>1</v>
      </c>
      <c r="I5" s="1">
        <f t="shared" si="10"/>
        <v>0</v>
      </c>
      <c r="J5" s="1">
        <f t="shared" si="11"/>
        <v>1</v>
      </c>
      <c r="K5" s="1">
        <f>IF(Protocol[[#This Row],[MarkName]]="","",IF(F5=1,G5,IF(F5=2,H5,IF(F5=3,I5,IF(F5=4,J5,0)))))</f>
        <v>1</v>
      </c>
      <c r="L5" s="1">
        <f t="shared" si="12"/>
        <v>1.2</v>
      </c>
      <c r="N5" s="1">
        <f t="shared" si="13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3U</v>
      </c>
      <c r="R5" s="1" t="str">
        <f>IF(ISNUMBER(FCF[[#This Row],[To]]),INDEX(Protocol[Mark],MATCH(FCF[To],Protocol[Step])),"")</f>
        <v>4G</v>
      </c>
      <c r="T5" s="1">
        <v>4</v>
      </c>
      <c r="U5" s="139" t="s">
        <v>103</v>
      </c>
    </row>
    <row r="6" spans="1:23" x14ac:dyDescent="0.25">
      <c r="A6" s="1">
        <f t="shared" si="6"/>
        <v>4</v>
      </c>
      <c r="B6" s="81" t="s">
        <v>134</v>
      </c>
      <c r="C6" s="85" t="s">
        <v>2</v>
      </c>
      <c r="D6" s="87" t="s">
        <v>99</v>
      </c>
      <c r="E6" s="8" t="str">
        <f t="shared" si="7"/>
        <v>3U</v>
      </c>
      <c r="F6" s="1">
        <f>IF(B6="","",IF(Protocol[[#This Row],[Image]]="",0,IF(C6="L",1,IF(C6="P",2,IF(C6="E",3,IF(C6="X",4,""))))))</f>
        <v>3</v>
      </c>
      <c r="G6" s="1">
        <f t="shared" si="8"/>
        <v>1</v>
      </c>
      <c r="H6" s="1">
        <f t="shared" si="9"/>
        <v>2</v>
      </c>
      <c r="I6" s="1">
        <f t="shared" si="10"/>
        <v>1</v>
      </c>
      <c r="J6" s="1">
        <f t="shared" si="11"/>
        <v>1</v>
      </c>
      <c r="K6" s="1">
        <f>IF(Protocol[[#This Row],[MarkName]]="","",IF(F6=1,G6,IF(F6=2,H6,IF(F6=3,I6,IF(F6=4,J6,0)))))</f>
        <v>1</v>
      </c>
      <c r="L6" s="1">
        <f t="shared" si="12"/>
        <v>1.3</v>
      </c>
      <c r="N6" s="1">
        <f t="shared" si="13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4G</v>
      </c>
      <c r="R6" s="1" t="str">
        <f>IF(ISNUMBER(FCF[[#This Row],[To]]),INDEX(Protocol[Mark],MATCH(FCF[To],Protocol[Step])),"")</f>
        <v>5S</v>
      </c>
      <c r="T6" s="1">
        <v>5</v>
      </c>
      <c r="U6" s="138" t="s">
        <v>104</v>
      </c>
    </row>
    <row r="7" spans="1:23" x14ac:dyDescent="0.25">
      <c r="A7" s="1">
        <f t="shared" si="6"/>
        <v>5</v>
      </c>
      <c r="B7" s="81" t="s">
        <v>135</v>
      </c>
      <c r="C7" s="85" t="s">
        <v>2</v>
      </c>
      <c r="D7" s="87" t="s">
        <v>99</v>
      </c>
      <c r="E7" s="8" t="str">
        <f t="shared" si="7"/>
        <v>4G</v>
      </c>
      <c r="F7" s="1">
        <f>IF(B7="","",IF(Protocol[[#This Row],[Image]]="",0,IF(C7="L",1,IF(C7="P",2,IF(C7="E",3,IF(C7="X",4,""))))))</f>
        <v>3</v>
      </c>
      <c r="G7" s="1">
        <f t="shared" si="8"/>
        <v>1</v>
      </c>
      <c r="H7" s="1">
        <f t="shared" si="9"/>
        <v>2</v>
      </c>
      <c r="I7" s="1">
        <f t="shared" si="10"/>
        <v>2</v>
      </c>
      <c r="J7" s="1">
        <f t="shared" si="11"/>
        <v>1</v>
      </c>
      <c r="K7" s="1">
        <f>IF(Protocol[[#This Row],[MarkName]]="","",IF(F7=1,G7,IF(F7=2,H7,IF(F7=3,I7,IF(F7=4,J7,0)))))</f>
        <v>2</v>
      </c>
      <c r="L7" s="1">
        <f t="shared" si="12"/>
        <v>2.2999999999999998</v>
      </c>
      <c r="N7" s="1">
        <f t="shared" si="13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5S</v>
      </c>
      <c r="R7" s="1" t="str">
        <f>IF(ISNUMBER(FCF[[#This Row],[To]]),INDEX(Protocol[Mark],MATCH(FCF[To],Protocol[Step])),"")</f>
        <v>6Oct</v>
      </c>
      <c r="T7" s="1">
        <v>6</v>
      </c>
      <c r="U7" s="139" t="s">
        <v>105</v>
      </c>
    </row>
    <row r="8" spans="1:23" x14ac:dyDescent="0.25">
      <c r="A8" s="1">
        <f t="shared" si="6"/>
        <v>6</v>
      </c>
      <c r="B8" s="81" t="s">
        <v>136</v>
      </c>
      <c r="C8" s="85" t="s">
        <v>2</v>
      </c>
      <c r="D8" s="87" t="s">
        <v>99</v>
      </c>
      <c r="E8" s="8" t="str">
        <f t="shared" si="7"/>
        <v>5S</v>
      </c>
      <c r="F8" s="1">
        <f>IF(B8="","",IF(Protocol[[#This Row],[Image]]="",0,IF(C8="L",1,IF(C8="P",2,IF(C8="E",3,IF(C8="X",4,""))))))</f>
        <v>3</v>
      </c>
      <c r="G8" s="1">
        <f t="shared" si="8"/>
        <v>2</v>
      </c>
      <c r="H8" s="1">
        <f t="shared" si="9"/>
        <v>2</v>
      </c>
      <c r="I8" s="1">
        <f t="shared" si="10"/>
        <v>3</v>
      </c>
      <c r="J8" s="1">
        <f t="shared" si="11"/>
        <v>2</v>
      </c>
      <c r="K8" s="1">
        <f>IF(Protocol[[#This Row],[MarkName]]="","",IF(F8=1,G8,IF(F8=2,H8,IF(F8=3,I8,IF(F8=4,J8,0)))))</f>
        <v>3</v>
      </c>
      <c r="L8" s="1">
        <f t="shared" si="12"/>
        <v>3.3</v>
      </c>
      <c r="N8" s="1">
        <f t="shared" si="13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6Oct</v>
      </c>
      <c r="R8" s="1" t="str">
        <f>IF(ISNUMBER(FCF[[#This Row],[To]]),INDEX(Protocol[Mark],MATCH(FCF[To],Protocol[Step])),"")</f>
        <v>7Rot</v>
      </c>
      <c r="T8" s="1">
        <v>7</v>
      </c>
      <c r="U8" s="140"/>
    </row>
    <row r="9" spans="1:23" x14ac:dyDescent="0.25">
      <c r="A9" s="1">
        <f t="shared" si="6"/>
        <v>7</v>
      </c>
      <c r="B9" s="81" t="s">
        <v>137</v>
      </c>
      <c r="C9" s="85" t="s">
        <v>2</v>
      </c>
      <c r="D9" s="87" t="s">
        <v>99</v>
      </c>
      <c r="E9" s="8" t="str">
        <f t="shared" si="7"/>
        <v>6Oct</v>
      </c>
      <c r="F9" s="1">
        <f>IF(B9="","",IF(Protocol[[#This Row],[Image]]="",0,IF(C9="L",1,IF(C9="P",2,IF(C9="E",3,IF(C9="X",4,""))))))</f>
        <v>3</v>
      </c>
      <c r="G9" s="1">
        <f t="shared" si="8"/>
        <v>3</v>
      </c>
      <c r="H9" s="1">
        <f t="shared" si="9"/>
        <v>3</v>
      </c>
      <c r="I9" s="1">
        <f t="shared" si="10"/>
        <v>4</v>
      </c>
      <c r="J9" s="1">
        <f t="shared" si="11"/>
        <v>3</v>
      </c>
      <c r="K9" s="1">
        <f>IF(Protocol[[#This Row],[MarkName]]="","",IF(F9=1,G9,IF(F9=2,H9,IF(F9=3,I9,IF(F9=4,J9,0)))))</f>
        <v>4</v>
      </c>
      <c r="L9" s="1">
        <f t="shared" si="12"/>
        <v>4.3</v>
      </c>
      <c r="N9" s="1">
        <f t="shared" si="13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7Rot</v>
      </c>
      <c r="R9" s="1" t="str">
        <f>IF(ISNUMBER(FCF[[#This Row],[To]]),INDEX(Protocol[Mark],MATCH(FCF[To],Protocol[Step])),"")</f>
        <v>8Gp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138</v>
      </c>
      <c r="C10" s="85" t="s">
        <v>2</v>
      </c>
      <c r="D10" s="87" t="s">
        <v>99</v>
      </c>
      <c r="E10" s="8" t="str">
        <f t="shared" si="7"/>
        <v>7Rot</v>
      </c>
      <c r="F10" s="1">
        <f>IF(B10="","",IF(Protocol[[#This Row],[Image]]="",0,IF(C10="L",1,IF(C10="P",2,IF(C10="E",3,IF(C10="X",4,""))))))</f>
        <v>3</v>
      </c>
      <c r="G10" s="1">
        <f t="shared" si="8"/>
        <v>4</v>
      </c>
      <c r="H10" s="1">
        <f t="shared" si="9"/>
        <v>4</v>
      </c>
      <c r="I10" s="1">
        <f t="shared" si="10"/>
        <v>5</v>
      </c>
      <c r="J10" s="1">
        <f t="shared" si="11"/>
        <v>4</v>
      </c>
      <c r="K10" s="1">
        <f>IF(Protocol[[#This Row],[MarkName]]="","",IF(F10=1,G10,IF(F10=2,H10,IF(F10=3,I10,IF(F10=4,J10,0)))))</f>
        <v>5</v>
      </c>
      <c r="L10" s="1">
        <f t="shared" si="12"/>
        <v>5.3</v>
      </c>
      <c r="N10" s="1">
        <f t="shared" si="13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8Gp</v>
      </c>
      <c r="R10" s="1" t="str">
        <f>IF(ISNUMBER(FCF[[#This Row],[To]]),INDEX(Protocol[Mark],MATCH(FCF[To],Protocol[Step])),"")</f>
        <v>9Ama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7</v>
      </c>
      <c r="C11" s="85" t="s">
        <v>2</v>
      </c>
      <c r="D11" s="87" t="s">
        <v>99</v>
      </c>
      <c r="E11" s="8" t="str">
        <f t="shared" si="7"/>
        <v>8Gp</v>
      </c>
      <c r="F11" s="1">
        <f>IF(B11="","",IF(Protocol[[#This Row],[Image]]="",0,IF(C11="L",1,IF(C11="P",2,IF(C11="E",3,IF(C11="X",4,""))))))</f>
        <v>3</v>
      </c>
      <c r="G11" s="1">
        <f t="shared" si="8"/>
        <v>5</v>
      </c>
      <c r="H11" s="1">
        <f t="shared" si="9"/>
        <v>5</v>
      </c>
      <c r="I11" s="1">
        <f t="shared" si="10"/>
        <v>6</v>
      </c>
      <c r="J11" s="1">
        <f t="shared" si="11"/>
        <v>5</v>
      </c>
      <c r="K11" s="1">
        <f>IF(Protocol[[#This Row],[MarkName]]="","",IF(F11=1,G11,IF(F11=2,H11,IF(F11=3,I11,IF(F11=4,J11,0)))))</f>
        <v>6</v>
      </c>
      <c r="L11" s="1">
        <f t="shared" si="12"/>
        <v>6.3</v>
      </c>
      <c r="N11" s="1">
        <f t="shared" si="13"/>
        <v>9</v>
      </c>
      <c r="O11" s="120">
        <v>11</v>
      </c>
      <c r="P11" s="121">
        <v>12</v>
      </c>
      <c r="Q11" s="1" t="str">
        <f>IF(ISNUMBER(FCF[[#This Row],[From]]),INDEX(Protocol[Mark],MATCH(FCF[From],Protocol[Step])),"")</f>
        <v>10Tm</v>
      </c>
      <c r="R11" s="1" t="str">
        <f>IF(ISNUMBER(FCF[[#This Row],[To]]),INDEX(Protocol[Mark],MATCH(FCF[To],Protocol[Step])),"")</f>
        <v>11Azd</v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139</v>
      </c>
      <c r="C12" s="85" t="s">
        <v>12</v>
      </c>
      <c r="D12" s="87" t="s">
        <v>99</v>
      </c>
      <c r="E12" s="8" t="str">
        <f t="shared" si="7"/>
        <v>9Ama</v>
      </c>
      <c r="F12" s="1">
        <f>IF(B12="","",IF(Protocol[[#This Row],[Image]]="",0,IF(C12="L",1,IF(C12="P",2,IF(C12="E",3,IF(C12="X",4,""))))))</f>
        <v>4</v>
      </c>
      <c r="G12" s="1">
        <f t="shared" si="8"/>
        <v>6</v>
      </c>
      <c r="H12" s="1">
        <f t="shared" si="9"/>
        <v>6</v>
      </c>
      <c r="I12" s="1">
        <f t="shared" si="10"/>
        <v>7</v>
      </c>
      <c r="J12" s="1">
        <f t="shared" si="11"/>
        <v>6</v>
      </c>
      <c r="K12" s="1">
        <f>IF(Protocol[[#This Row],[MarkName]]="","",IF(F12=1,G12,IF(F12=2,H12,IF(F12=3,I12,IF(F12=4,J12,0)))))</f>
        <v>6</v>
      </c>
      <c r="L12" s="1">
        <f t="shared" si="12"/>
        <v>6.4</v>
      </c>
      <c r="N12" s="1">
        <f t="shared" si="13"/>
        <v>10</v>
      </c>
      <c r="O12" s="120"/>
      <c r="P12" s="121"/>
      <c r="Q12" s="1" t="str">
        <f>IF(ISNUMBER(FCF[[#This Row],[From]]),INDEX(Protocol[Mark],MATCH(FCF[From],Protocol[Step])),"")</f>
        <v/>
      </c>
      <c r="R12" s="1" t="str">
        <f>IF(ISNUMBER(FCF[[#This Row],[To]]),INDEX(Protocol[Mark],MATCH(FCF[To],Protocol[Step])),"")</f>
        <v/>
      </c>
    </row>
    <row r="13" spans="1:23" ht="15.75" thickBot="1" x14ac:dyDescent="0.3">
      <c r="A13" s="1">
        <f t="shared" si="6"/>
        <v>11</v>
      </c>
      <c r="B13" s="81" t="s">
        <v>141</v>
      </c>
      <c r="C13" s="85" t="s">
        <v>2</v>
      </c>
      <c r="D13" s="82" t="s">
        <v>99</v>
      </c>
      <c r="E13" s="8" t="str">
        <f t="shared" si="4"/>
        <v>10Tm</v>
      </c>
      <c r="F13" s="1">
        <f>IF(B13="","",IF(Protocol[[#This Row],[Image]]="",0,IF(C13="L",1,IF(C13="P",2,IF(C13="E",3,IF(C13="X",4,""))))))</f>
        <v>3</v>
      </c>
      <c r="G13" s="1">
        <f t="shared" si="0"/>
        <v>6</v>
      </c>
      <c r="H13" s="1">
        <f t="shared" si="1"/>
        <v>6</v>
      </c>
      <c r="I13" s="1">
        <f t="shared" si="2"/>
        <v>7</v>
      </c>
      <c r="J13" s="1">
        <f t="shared" si="3"/>
        <v>7</v>
      </c>
      <c r="K13" s="1">
        <f>IF(Protocol[[#This Row],[MarkName]]="","",IF(F13=1,G13,IF(F13=2,H13,IF(F13=3,I13,IF(F13=4,J13,0)))))</f>
        <v>7</v>
      </c>
      <c r="L13" s="1">
        <f t="shared" si="5"/>
        <v>7.3</v>
      </c>
      <c r="N13" s="1">
        <f t="shared" si="13"/>
        <v>11</v>
      </c>
      <c r="O13" s="120"/>
      <c r="P13" s="121"/>
      <c r="Q13" s="1" t="str">
        <f>IF(ISNUMBER(FCF[[#This Row],[From]]),INDEX(Protocol[Mark],MATCH(FCF[From],Protocol[Step])),"")</f>
        <v/>
      </c>
      <c r="R13" s="1" t="str">
        <f>IF(ISNUMBER(FCF[[#This Row],[To]]),INDEX(Protocol[Mark],MATCH(FCF[To],Protocol[Step])),"")</f>
        <v/>
      </c>
      <c r="T13" s="47" t="s">
        <v>66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 t="s">
        <v>142</v>
      </c>
      <c r="C14" s="85" t="s">
        <v>12</v>
      </c>
      <c r="D14" s="87" t="s">
        <v>99</v>
      </c>
      <c r="E14" s="8" t="str">
        <f t="shared" si="4"/>
        <v>11Azd</v>
      </c>
      <c r="F14" s="1">
        <f>IF(B14="","",IF(Protocol[[#This Row],[Image]]="",0,IF(C14="L",1,IF(C14="P",2,IF(C14="E",3,IF(C14="X",4,""))))))</f>
        <v>4</v>
      </c>
      <c r="G14" s="1">
        <f t="shared" si="0"/>
        <v>7</v>
      </c>
      <c r="H14" s="1">
        <f t="shared" si="1"/>
        <v>7</v>
      </c>
      <c r="I14" s="1">
        <f t="shared" si="2"/>
        <v>8</v>
      </c>
      <c r="J14" s="1">
        <f t="shared" si="3"/>
        <v>7</v>
      </c>
      <c r="K14" s="1">
        <f>IF(Protocol[[#This Row],[MarkName]]="","",IF(F14=1,G14,IF(F14=2,H14,IF(F14=3,I14,IF(F14=4,J14,0)))))</f>
        <v>7</v>
      </c>
      <c r="L14" s="1">
        <f t="shared" si="5"/>
        <v>7.4</v>
      </c>
      <c r="N14" s="1">
        <f t="shared" si="13"/>
        <v>12</v>
      </c>
      <c r="O14" s="120"/>
      <c r="P14" s="121"/>
      <c r="Q14" s="1" t="str">
        <f>IF(ISNUMBER(FCF[[#This Row],[From]]),INDEX(Protocol[Mark],MATCH(FCF[From],Protocol[Step])),"")</f>
        <v/>
      </c>
      <c r="R14" s="1" t="str">
        <f>IF(ISNUMBER(FCF[[#This Row],[To]]),INDEX(Protocol[Mark],MATCH(FCF[To],Protocol[Step])),"")</f>
        <v/>
      </c>
      <c r="T14" s="11"/>
      <c r="U14" s="46" t="s">
        <v>68</v>
      </c>
      <c r="V14" s="76">
        <v>10</v>
      </c>
      <c r="W14" s="42" t="str">
        <f>INDEX(Protocol[Mark],MATCH(BaselineState,Protocol[Step],0))</f>
        <v>9Ama</v>
      </c>
    </row>
    <row r="15" spans="1:23" ht="15.75" thickBot="1" x14ac:dyDescent="0.3">
      <c r="A15" s="1">
        <f t="shared" si="6"/>
        <v>13</v>
      </c>
      <c r="B15" s="81"/>
      <c r="C15" s="85"/>
      <c r="D15" s="82"/>
      <c r="E15" s="8" t="str">
        <f t="shared" si="4"/>
        <v/>
      </c>
      <c r="F15" s="1" t="str">
        <f>IF(B15="","",IF(Protocol[[#This Row],[Image]]="",0,IF(C15="L",1,IF(C15="P",2,IF(C15="E",3,IF(C15="X",4,""))))))</f>
        <v/>
      </c>
      <c r="G15" s="1" t="str">
        <f t="shared" si="0"/>
        <v/>
      </c>
      <c r="H15" s="1" t="str">
        <f t="shared" si="1"/>
        <v/>
      </c>
      <c r="I15" s="1" t="str">
        <f t="shared" si="2"/>
        <v/>
      </c>
      <c r="J15" s="1" t="str">
        <f t="shared" si="3"/>
        <v/>
      </c>
      <c r="K15" s="1" t="str">
        <f>IF(Protocol[[#This Row],[MarkName]]="","",IF(F15=1,G15,IF(F15=2,H15,IF(F15=3,I15,IF(F15=4,J15,0)))))</f>
        <v/>
      </c>
      <c r="L15" s="1" t="str">
        <f t="shared" si="5"/>
        <v/>
      </c>
      <c r="N15" s="1">
        <f t="shared" si="13"/>
        <v>13</v>
      </c>
      <c r="O15" s="120"/>
      <c r="P15" s="121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69</v>
      </c>
      <c r="V15" s="77">
        <v>6</v>
      </c>
      <c r="W15" s="42" t="str">
        <f>INDEX(Protocol[Mark],MATCH(ReferenceState,Protocol[Step],0))</f>
        <v>5S</v>
      </c>
    </row>
    <row r="16" spans="1:23" ht="15.75" thickTop="1" x14ac:dyDescent="0.25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13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13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13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67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13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145</v>
      </c>
      <c r="V19" s="76">
        <v>1</v>
      </c>
      <c r="W19" s="42" t="s">
        <v>124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13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146</v>
      </c>
      <c r="V20" s="77">
        <v>1</v>
      </c>
      <c r="W20" s="42" t="s">
        <v>129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13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126</v>
      </c>
      <c r="V21" s="42">
        <f>COUNTA(B2:B27)</f>
        <v>13</v>
      </c>
      <c r="W21" s="42" t="s">
        <v>125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13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127</v>
      </c>
      <c r="V22" s="42">
        <f>V21*V20</f>
        <v>13</v>
      </c>
      <c r="W22" s="42" t="s">
        <v>125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13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128</v>
      </c>
      <c r="V23" s="42">
        <f>COUNTA(O2:O27)</f>
        <v>10</v>
      </c>
      <c r="W23" s="42" t="s">
        <v>125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13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120</v>
      </c>
      <c r="V24" s="42">
        <f>COUNTA(Variables[Variable])</f>
        <v>6</v>
      </c>
      <c r="W24" s="42" t="s">
        <v>125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13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13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13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94</v>
      </c>
      <c r="U27" s="11"/>
      <c r="V27" s="42"/>
      <c r="W27" s="11"/>
    </row>
    <row r="28" spans="1:23" ht="16.5" thickTop="1" thickBot="1" x14ac:dyDescent="0.3">
      <c r="T28" s="11"/>
      <c r="U28" s="46" t="s">
        <v>93</v>
      </c>
      <c r="V28" s="78" t="s">
        <v>11</v>
      </c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>
      <formula1>"V"</formula1>
    </dataValidation>
    <dataValidation type="list" allowBlank="1" showInputMessage="1" showErrorMessage="1" sqref="D2:D27">
      <formula1>"*"</formula1>
    </dataValidation>
    <dataValidation type="list" allowBlank="1" showInputMessage="1" showErrorMessage="1" sqref="C2:C27">
      <formula1>"X,E,P,L"</formula1>
    </dataValidation>
    <dataValidation type="whole" allowBlank="1" showInputMessage="1" showErrorMessage="1" sqref="O2:P27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12</v>
      </c>
      <c r="D3" s="11"/>
      <c r="E3" s="24" t="str">
        <f>INDEX(Protocol[Mark],MATCH(E$17+0.1*$B3,Protocol[XY],0))</f>
        <v>1mt</v>
      </c>
      <c r="F3" s="11"/>
      <c r="G3" s="24" t="e">
        <f>INDEX(Protocol[Mark],MATCH(G$17+0.1*$B3,Protocol[XY],0))</f>
        <v>#N/A</v>
      </c>
      <c r="H3" s="11"/>
      <c r="I3" s="24" t="e">
        <f>INDEX(Protocol[Mark],MATCH(I$17+0.1*$B3,Protocol[XY],0))</f>
        <v>#N/A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str">
        <f>INDEX(Protocol[Mark],MATCH(Q$17+0.1*$B3,Protocol[XY],0))</f>
        <v>9Ama</v>
      </c>
      <c r="R3" s="11"/>
      <c r="S3" s="24" t="str">
        <f>INDEX(Protocol[Mark],MATCH(S$17+0.1*$B3,Protocol[XY],0))</f>
        <v>11Azd</v>
      </c>
      <c r="T3" s="11"/>
      <c r="U3" s="24" t="e">
        <f>INDEX(Protocol[Mark],MATCH(U$17+0.1*$B3,Protocol[XY],0))</f>
        <v>#N/A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str">
        <f>INDEX(Protocol[Mark],MATCH(G$17+0.1*$B7,Protocol[XY],0))</f>
        <v>3U</v>
      </c>
      <c r="H7" s="12"/>
      <c r="I7" s="22" t="str">
        <f>INDEX(Protocol[Mark],MATCH(I$17+0.1*$B7,Protocol[XY],0))</f>
        <v>4G</v>
      </c>
      <c r="J7" s="12"/>
      <c r="K7" s="22" t="str">
        <f>INDEX(Protocol[Mark],MATCH(K$17+0.1*$B7,Protocol[XY],0))</f>
        <v>5S</v>
      </c>
      <c r="L7" s="12"/>
      <c r="M7" s="22" t="str">
        <f>INDEX(Protocol[Mark],MATCH(M$17+0.1*$B7,Protocol[XY],0))</f>
        <v>6Oct</v>
      </c>
      <c r="N7" s="12"/>
      <c r="O7" s="22" t="str">
        <f>INDEX(Protocol[Mark],MATCH(O$17+0.1*$B7,Protocol[XY],0))</f>
        <v>7Rot</v>
      </c>
      <c r="P7" s="12"/>
      <c r="Q7" s="22" t="str">
        <f>INDEX(Protocol[Mark],MATCH(Q$17+0.1*$B7,Protocol[XY],0))</f>
        <v>8Gp</v>
      </c>
      <c r="R7" s="12"/>
      <c r="S7" s="22" t="str">
        <f>INDEX(Protocol[Mark],MATCH(S$17+0.1*$B7,Protocol[XY],0))</f>
        <v>10Tm</v>
      </c>
      <c r="T7" s="12"/>
      <c r="U7" s="22" t="e">
        <f>INDEX(Protocol[Mark],MATCH(U$17+0.1*$B7,Protocol[XY],0))</f>
        <v>#N/A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2D</v>
      </c>
      <c r="F11" s="18"/>
      <c r="G11" s="19" t="str">
        <f>INDEX(Protocol[Mark],MATCH(G$17+0.1*$B11,Protocol[XY],0))</f>
        <v>2c</v>
      </c>
      <c r="H11" s="18"/>
      <c r="I11" s="19" t="e">
        <f>INDEX(Protocol[Mark],MATCH(I$17+0.1*$B11,Protocol[XY],0))</f>
        <v>#N/A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str">
        <f>INDEX(Protocol[Mark],MATCH(E$17+0.1*$B15,Protocol[XY],0))</f>
        <v>1PM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29"/>
  <sheetViews>
    <sheetView workbookViewId="0">
      <selection activeCell="A7" sqref="A7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8</v>
      </c>
      <c r="H1" s="7" t="s">
        <v>10</v>
      </c>
      <c r="I1" s="7" t="s">
        <v>9</v>
      </c>
      <c r="J1" s="8" t="s">
        <v>37</v>
      </c>
      <c r="K1" s="8" t="s">
        <v>38</v>
      </c>
      <c r="L1" s="8" t="s">
        <v>39</v>
      </c>
      <c r="M1" s="8" t="s">
        <v>40</v>
      </c>
      <c r="N1" s="8" t="s">
        <v>41</v>
      </c>
      <c r="O1" s="8" t="s">
        <v>42</v>
      </c>
      <c r="P1" s="8" t="s">
        <v>43</v>
      </c>
      <c r="Q1" s="8" t="s">
        <v>44</v>
      </c>
      <c r="R1" s="8" t="s">
        <v>45</v>
      </c>
      <c r="S1" s="8" t="s">
        <v>46</v>
      </c>
      <c r="T1" s="8" t="s">
        <v>47</v>
      </c>
      <c r="U1" s="8" t="s">
        <v>48</v>
      </c>
      <c r="V1" s="8" t="s">
        <v>49</v>
      </c>
      <c r="W1" s="8" t="s">
        <v>50</v>
      </c>
      <c r="X1" s="8" t="s">
        <v>51</v>
      </c>
      <c r="Y1" s="8" t="s">
        <v>52</v>
      </c>
      <c r="Z1" s="8" t="s">
        <v>53</v>
      </c>
      <c r="AA1" s="8" t="s">
        <v>54</v>
      </c>
      <c r="AB1" s="8" t="s">
        <v>55</v>
      </c>
      <c r="AC1" s="8" t="s">
        <v>56</v>
      </c>
      <c r="AD1" s="8" t="s">
        <v>57</v>
      </c>
      <c r="AE1" s="8" t="s">
        <v>58</v>
      </c>
      <c r="AF1" s="8" t="s">
        <v>59</v>
      </c>
      <c r="AG1" s="8" t="s">
        <v>60</v>
      </c>
      <c r="AH1" s="8" t="s">
        <v>61</v>
      </c>
      <c r="AI1" s="8" t="s">
        <v>62</v>
      </c>
    </row>
    <row r="2" spans="1:35" x14ac:dyDescent="0.2">
      <c r="H2" s="115" t="s">
        <v>16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17</v>
      </c>
      <c r="J3" s="8" t="str">
        <f>INDEX(Protocol[Mark],MATCH(J2,Protocol[Step],0))</f>
        <v>1mt</v>
      </c>
      <c r="K3" s="8" t="str">
        <f>INDEX(Protocol[Mark],MATCH(K2,Protocol[Step],0))</f>
        <v>1PM</v>
      </c>
      <c r="L3" s="8" t="str">
        <f>INDEX(Protocol[Mark],MATCH(L2,Protocol[Step],0))</f>
        <v>2D</v>
      </c>
      <c r="M3" s="8" t="str">
        <f>INDEX(Protocol[Mark],MATCH(M2,Protocol[Step],0))</f>
        <v>2c</v>
      </c>
      <c r="N3" s="8" t="str">
        <f>INDEX(Protocol[Mark],MATCH(N2,Protocol[Step],0))</f>
        <v>3U</v>
      </c>
      <c r="O3" s="8" t="str">
        <f>INDEX(Protocol[Mark],MATCH(O2,Protocol[Step],0))</f>
        <v>4G</v>
      </c>
      <c r="P3" s="8" t="str">
        <f>INDEX(Protocol[Mark],MATCH(P2,Protocol[Step],0))</f>
        <v>5S</v>
      </c>
      <c r="Q3" s="8" t="str">
        <f>INDEX(Protocol[Mark],MATCH(Q2,Protocol[Step],0))</f>
        <v>6Oct</v>
      </c>
      <c r="R3" s="8" t="str">
        <f>INDEX(Protocol[Mark],MATCH(R2,Protocol[Step],0))</f>
        <v>7Rot</v>
      </c>
      <c r="S3" s="8" t="str">
        <f>INDEX(Protocol[Mark],MATCH(S2,Protocol[Step],0))</f>
        <v>8Gp</v>
      </c>
      <c r="T3" s="8" t="str">
        <f>INDEX(Protocol[Mark],MATCH(T2,Protocol[Step],0))</f>
        <v>9Ama</v>
      </c>
      <c r="U3" s="8" t="str">
        <f>INDEX(Protocol[Mark],MATCH(U2,Protocol[Step],0))</f>
        <v>10Tm</v>
      </c>
      <c r="V3" s="8" t="str">
        <f>INDEX(Protocol[Mark],MATCH(V2,Protocol[Step],0))</f>
        <v>11Azd</v>
      </c>
      <c r="W3" s="8" t="str">
        <f>INDEX(Protocol[Mark],MATCH(W2,Protocol[Step],0))</f>
        <v/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25</v>
      </c>
      <c r="J4" s="89" t="str">
        <f>IF(J3="","",INDEX(Protocol[Coupling],MATCH(J2,Protocol[Step],0)))</f>
        <v>X</v>
      </c>
      <c r="K4" s="89" t="str">
        <f>IF(K3="","",INDEX(Protocol[Coupling],MATCH(K2,Protocol[Step],0)))</f>
        <v>L</v>
      </c>
      <c r="L4" s="89" t="str">
        <f>IF(L3="","",INDEX(Protocol[Coupling],MATCH(L2,Protocol[Step],0)))</f>
        <v>P</v>
      </c>
      <c r="M4" s="89" t="str">
        <f>IF(M3="","",INDEX(Protocol[Coupling],MATCH(M2,Protocol[Step],0)))</f>
        <v>P</v>
      </c>
      <c r="N4" s="89" t="str">
        <f>IF(N3="","",INDEX(Protocol[Coupling],MATCH(N2,Protocol[Step],0)))</f>
        <v>E</v>
      </c>
      <c r="O4" s="89" t="str">
        <f>IF(O3="","",INDEX(Protocol[Coupling],MATCH(O2,Protocol[Step],0)))</f>
        <v>E</v>
      </c>
      <c r="P4" s="89" t="str">
        <f>IF(P3="","",INDEX(Protocol[Coupling],MATCH(P2,Protocol[Step],0)))</f>
        <v>E</v>
      </c>
      <c r="Q4" s="89" t="str">
        <f>IF(Q3="","",INDEX(Protocol[Coupling],MATCH(Q2,Protocol[Step],0)))</f>
        <v>E</v>
      </c>
      <c r="R4" s="89" t="str">
        <f>IF(R3="","",INDEX(Protocol[Coupling],MATCH(R2,Protocol[Step],0)))</f>
        <v>E</v>
      </c>
      <c r="S4" s="89" t="str">
        <f>IF(S3="","",INDEX(Protocol[Coupling],MATCH(S2,Protocol[Step],0)))</f>
        <v>E</v>
      </c>
      <c r="T4" s="89" t="str">
        <f>IF(T3="","",INDEX(Protocol[Coupling],MATCH(T2,Protocol[Step],0)))</f>
        <v>X</v>
      </c>
      <c r="U4" s="89" t="str">
        <f>IF(U3="","",INDEX(Protocol[Coupling],MATCH(U2,Protocol[Step],0)))</f>
        <v>E</v>
      </c>
      <c r="V4" s="89" t="str">
        <f>IF(V3="","",INDEX(Protocol[Coupling],MATCH(V2,Protocol[Step],0)))</f>
        <v>X</v>
      </c>
      <c r="W4" s="89" t="str">
        <f>IF(W3="","",INDEX(Protocol[Coupling],MATCH(W2,Protocol[Step],0)))</f>
        <v/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95</v>
      </c>
      <c r="I21" s="49" t="s">
        <v>97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90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96</v>
      </c>
      <c r="I22" s="75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30</v>
      </c>
      <c r="B24" s="70" t="str">
        <f ca="1">INDIRECT(ADDRESS(ROW(G24),COLUMN(G24)+BaselineState+3))</f>
        <v/>
      </c>
      <c r="C24" s="70"/>
      <c r="D24" s="69" t="s">
        <v>31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91</v>
      </c>
      <c r="B25" s="70">
        <f>E16</f>
        <v>0</v>
      </c>
      <c r="C25" s="70"/>
      <c r="D25" s="69" t="s">
        <v>92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29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29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>
      <formula1>""</formula1>
    </dataValidation>
    <dataValidation allowBlank="1" showInputMessage="1" showErrorMessage="1" errorTitle="Cell must be blank" sqref="G22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6</v>
      </c>
      <c r="B1" s="29" t="s">
        <v>18</v>
      </c>
      <c r="C1" s="29" t="s">
        <v>15</v>
      </c>
      <c r="D1" s="29" t="s">
        <v>123</v>
      </c>
      <c r="E1" s="29" t="s">
        <v>17</v>
      </c>
      <c r="F1" s="29" t="s">
        <v>121</v>
      </c>
      <c r="G1" s="133" t="s">
        <v>122</v>
      </c>
      <c r="H1" s="133" t="s">
        <v>8</v>
      </c>
      <c r="I1" s="30" t="s">
        <v>10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1mt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1mt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1mt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1mt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1mt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1mt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1PM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1PM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1PM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1PM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1PM</v>
      </c>
      <c r="F12" s="1" t="str">
        <f>INDEX(Variables[Variable],MATCH(Systematic[[#This Row],[VariableIndex]],Variables[Index],0))</f>
        <v>Specific flux (mt)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1PM</v>
      </c>
      <c r="F13" s="1" t="str">
        <f>INDEX(Variables[Variable],MATCH(Systematic[[#This Row],[VariableIndex]],Variables[Index],0))</f>
        <v>FCR (mt: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2D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2D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2D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2D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2D</v>
      </c>
      <c r="F18" s="1" t="str">
        <f>INDEX(Variables[Variable],MATCH(Systematic[[#This Row],[VariableIndex]],Variables[Index],0))</f>
        <v>Specific flux (mt)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2D</v>
      </c>
      <c r="F19" s="1" t="str">
        <f>INDEX(Variables[Variable],MATCH(Systematic[[#This Row],[VariableIndex]],Variables[Index],0))</f>
        <v>FCR (mt: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2c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2c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2c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2c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2c</v>
      </c>
      <c r="F24" s="1" t="str">
        <f>INDEX(Variables[Variable],MATCH(Systematic[[#This Row],[VariableIndex]],Variables[Index],0))</f>
        <v>Specific flux (mt)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2c</v>
      </c>
      <c r="F25" s="1" t="str">
        <f>INDEX(Variables[Variable],MATCH(Systematic[[#This Row],[VariableIndex]],Variables[Index],0))</f>
        <v>FCR (mt: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3U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3U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3U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3U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3U</v>
      </c>
      <c r="F30" s="1" t="str">
        <f>INDEX(Variables[Variable],MATCH(Systematic[[#This Row],[VariableIndex]],Variables[Index],0))</f>
        <v>Specific flux (mt)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3U</v>
      </c>
      <c r="F31" s="1" t="str">
        <f>INDEX(Variables[Variable],MATCH(Systematic[[#This Row],[VariableIndex]],Variables[Index],0))</f>
        <v>FCR (mt: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4G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4G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4G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4G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4G</v>
      </c>
      <c r="F36" s="1" t="str">
        <f>INDEX(Variables[Variable],MATCH(Systematic[[#This Row],[VariableIndex]],Variables[Index],0))</f>
        <v>Specific flux (mt)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4G</v>
      </c>
      <c r="F37" s="1" t="str">
        <f>INDEX(Variables[Variable],MATCH(Systematic[[#This Row],[VariableIndex]],Variables[Index],0))</f>
        <v>FCR (mt: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5S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5S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5S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5S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5S</v>
      </c>
      <c r="F42" s="1" t="str">
        <f>INDEX(Variables[Variable],MATCH(Systematic[[#This Row],[VariableIndex]],Variables[Index],0))</f>
        <v>Specific flux (mt)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5S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6Oct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6Oct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6Oct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6Oct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6Oct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6Oct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7Rot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7Rot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7Rot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7Rot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7Rot</v>
      </c>
      <c r="F54" s="1" t="str">
        <f>INDEX(Variables[Variable],MATCH(Systematic[[#This Row],[VariableIndex]],Variables[Index],0))</f>
        <v>Specific flux (mt)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7Rot</v>
      </c>
      <c r="F55" s="1" t="str">
        <f>INDEX(Variables[Variable],MATCH(Systematic[[#This Row],[VariableIndex]],Variables[Index],0))</f>
        <v>FCR (mt: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8Gp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8Gp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8Gp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8Gp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8Gp</v>
      </c>
      <c r="F60" s="1" t="str">
        <f>INDEX(Variables[Variable],MATCH(Systematic[[#This Row],[VariableIndex]],Variables[Index],0))</f>
        <v>Specific flux (mt)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8Gp</v>
      </c>
      <c r="F61" s="1" t="str">
        <f>INDEX(Variables[Variable],MATCH(Systematic[[#This Row],[VariableIndex]],Variables[Index],0))</f>
        <v>FCR (mt: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9Ama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9Ama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9Ama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9Ama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9Ama</v>
      </c>
      <c r="F66" s="1" t="str">
        <f>INDEX(Variables[Variable],MATCH(Systematic[[#This Row],[VariableIndex]],Variables[Index],0))</f>
        <v>Specific flux (mt)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9Ama</v>
      </c>
      <c r="F67" s="1" t="str">
        <f>INDEX(Variables[Variable],MATCH(Systematic[[#This Row],[VariableIndex]],Variables[Index],0))</f>
        <v>FCR (mt: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10Tm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10Tm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10Tm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10Tm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10Tm</v>
      </c>
      <c r="F72" s="1" t="str">
        <f>INDEX(Variables[Variable],MATCH(Systematic[[#This Row],[VariableIndex]],Variables[Index],0))</f>
        <v>Specific flux (mt)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10Tm</v>
      </c>
      <c r="F73" s="1" t="str">
        <f>INDEX(Variables[Variable],MATCH(Systematic[[#This Row],[VariableIndex]],Variables[Index],0))</f>
        <v>FCR (mt: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11Azd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11Azd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11Azd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11Azd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11Azd</v>
      </c>
      <c r="F78" s="1" t="str">
        <f>INDEX(Variables[Variable],MATCH(Systematic[[#This Row],[VariableIndex]],Variables[Index],0))</f>
        <v>Specific flux (mt)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11Azd</v>
      </c>
      <c r="F79" s="1" t="str">
        <f>INDEX(Variables[Variable],MATCH(Systematic[[#This Row],[VariableIndex]],Variables[Index],0))</f>
        <v>FCR (mt: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2</v>
      </c>
      <c r="B80" s="1">
        <f t="shared" si="3"/>
        <v>1</v>
      </c>
      <c r="C80" s="1">
        <f>IF(Systematic[[#This Row],[VariableIndex]]&gt;1,C79,IF(C79+1=StepsPerSubsample,0,C79+1))</f>
        <v>0</v>
      </c>
      <c r="D80" s="1">
        <f t="shared" si="4"/>
        <v>1</v>
      </c>
      <c r="E80" s="1" t="str">
        <f>INDEX(Protocol[Mark],MATCH(C80,Protocol[Step],0))</f>
        <v>1mt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2010001</v>
      </c>
      <c r="H80" s="134">
        <f>Systematic[[#This Row],[SampleVariableLabel]]+100*Systematic[[#This Row],[State]]</f>
        <v>2010001</v>
      </c>
      <c r="I80" s="27" t="str">
        <f>IF(Systematic[[#This Row],[Sample]]&gt;nSamples,"",INDEX(MarkStats[],MATCH(Systematic[[#This Row],[SampleVariableLabel]],MarkStats[Label],0), Systematic[[#This Row],[State]]+4))</f>
        <v/>
      </c>
    </row>
    <row r="81" spans="1:9" x14ac:dyDescent="0.25">
      <c r="A81" s="1">
        <f t="shared" si="5"/>
        <v>2</v>
      </c>
      <c r="B81" s="1">
        <f t="shared" si="3"/>
        <v>1</v>
      </c>
      <c r="C81" s="1">
        <f>IF(Systematic[[#This Row],[VariableIndex]]&gt;1,C80,IF(C80+1=StepsPerSubsample,0,C80+1))</f>
        <v>0</v>
      </c>
      <c r="D81" s="1">
        <f t="shared" si="4"/>
        <v>2</v>
      </c>
      <c r="E81" s="1" t="str">
        <f>INDEX(Protocol[Mark],MATCH(C81,Protocol[Step],0))</f>
        <v>1mt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2010002</v>
      </c>
      <c r="H81" s="134">
        <f>Systematic[[#This Row],[SampleVariableLabel]]+100*Systematic[[#This Row],[State]]</f>
        <v>2010002</v>
      </c>
      <c r="I81" s="27" t="str">
        <f>IF(Systematic[[#This Row],[Sample]]&gt;nSamples,"",INDEX(MarkStats[],MATCH(Systematic[[#This Row],[SampleVariableLabel]],MarkStats[Label],0), Systematic[[#This Row],[State]]+4))</f>
        <v/>
      </c>
    </row>
    <row r="82" spans="1:9" x14ac:dyDescent="0.25">
      <c r="A82" s="1">
        <f t="shared" si="5"/>
        <v>2</v>
      </c>
      <c r="B82" s="1">
        <f t="shared" si="3"/>
        <v>1</v>
      </c>
      <c r="C82" s="1">
        <f>IF(Systematic[[#This Row],[VariableIndex]]&gt;1,C81,IF(C81+1=StepsPerSubsample,0,C81+1))</f>
        <v>0</v>
      </c>
      <c r="D82" s="1">
        <f t="shared" si="4"/>
        <v>3</v>
      </c>
      <c r="E82" s="1" t="str">
        <f>INDEX(Protocol[Mark],MATCH(C82,Protocol[Step],0))</f>
        <v>1mt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2010003</v>
      </c>
      <c r="H82" s="134">
        <f>Systematic[[#This Row],[SampleVariableLabel]]+100*Systematic[[#This Row],[State]]</f>
        <v>2010003</v>
      </c>
      <c r="I82" s="27" t="str">
        <f>IF(Systematic[[#This Row],[Sample]]&gt;nSamples,"",INDEX(MarkStats[],MATCH(Systematic[[#This Row],[SampleVariableLabel]],MarkStats[Label],0), Systematic[[#This Row],[State]]+4))</f>
        <v/>
      </c>
    </row>
    <row r="83" spans="1:9" x14ac:dyDescent="0.25">
      <c r="A83" s="1">
        <f t="shared" si="5"/>
        <v>2</v>
      </c>
      <c r="B83" s="1">
        <f t="shared" si="3"/>
        <v>1</v>
      </c>
      <c r="C83" s="1">
        <f>IF(Systematic[[#This Row],[VariableIndex]]&gt;1,C82,IF(C82+1=StepsPerSubsample,0,C82+1))</f>
        <v>0</v>
      </c>
      <c r="D83" s="1">
        <f t="shared" si="4"/>
        <v>4</v>
      </c>
      <c r="E83" s="1" t="str">
        <f>INDEX(Protocol[Mark],MATCH(C83,Protocol[Step],0))</f>
        <v>1mt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2010004</v>
      </c>
      <c r="H83" s="134">
        <f>Systematic[[#This Row],[SampleVariableLabel]]+100*Systematic[[#This Row],[State]]</f>
        <v>2010004</v>
      </c>
      <c r="I83" s="27" t="str">
        <f>IF(Systematic[[#This Row],[Sample]]&gt;nSamples,"",INDEX(MarkStats[],MATCH(Systematic[[#This Row],[SampleVariableLabel]],MarkStats[Label],0), Systematic[[#This Row],[State]]+4))</f>
        <v/>
      </c>
    </row>
    <row r="84" spans="1:9" x14ac:dyDescent="0.25">
      <c r="A84" s="1">
        <f t="shared" si="5"/>
        <v>2</v>
      </c>
      <c r="B84" s="1">
        <f t="shared" si="3"/>
        <v>1</v>
      </c>
      <c r="C84" s="1">
        <f>IF(Systematic[[#This Row],[VariableIndex]]&gt;1,C83,IF(C83+1=StepsPerSubsample,0,C83+1))</f>
        <v>0</v>
      </c>
      <c r="D84" s="1">
        <f t="shared" si="4"/>
        <v>5</v>
      </c>
      <c r="E84" s="1" t="str">
        <f>INDEX(Protocol[Mark],MATCH(C84,Protocol[Step],0))</f>
        <v>1mt</v>
      </c>
      <c r="F84" s="1" t="str">
        <f>INDEX(Variables[Variable],MATCH(Systematic[[#This Row],[VariableIndex]],Variables[Index],0))</f>
        <v>Specific flux (mt)</v>
      </c>
      <c r="G84" s="134">
        <f>Systematic[[#This Row],[Sample]]*1000000+Systematic[[#This Row],[SubSample]]*10000+Systematic[[#This Row],[VariableIndex]]</f>
        <v>2010005</v>
      </c>
      <c r="H84" s="134">
        <f>Systematic[[#This Row],[SampleVariableLabel]]+100*Systematic[[#This Row],[State]]</f>
        <v>2010005</v>
      </c>
      <c r="I84" s="27" t="str">
        <f>IF(Systematic[[#This Row],[Sample]]&gt;nSamples,"",INDEX(MarkStats[],MATCH(Systematic[[#This Row],[SampleVariableLabel]],MarkStats[Label],0), Systematic[[#This Row],[State]]+4))</f>
        <v/>
      </c>
    </row>
    <row r="85" spans="1:9" x14ac:dyDescent="0.25">
      <c r="A85" s="1">
        <f t="shared" si="5"/>
        <v>2</v>
      </c>
      <c r="B85" s="1">
        <f t="shared" si="3"/>
        <v>1</v>
      </c>
      <c r="C85" s="1">
        <f>IF(Systematic[[#This Row],[VariableIndex]]&gt;1,C84,IF(C84+1=StepsPerSubsample,0,C84+1))</f>
        <v>0</v>
      </c>
      <c r="D85" s="1">
        <f t="shared" si="4"/>
        <v>6</v>
      </c>
      <c r="E85" s="1" t="str">
        <f>INDEX(Protocol[Mark],MATCH(C85,Protocol[Step],0))</f>
        <v>1mt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2010006</v>
      </c>
      <c r="H85" s="134">
        <f>Systematic[[#This Row],[SampleVariableLabel]]+100*Systematic[[#This Row],[State]]</f>
        <v>2010006</v>
      </c>
      <c r="I85" s="27" t="str">
        <f>IF(Systematic[[#This Row],[Sample]]&gt;nSamples,"",INDEX(MarkStats[],MATCH(Systematic[[#This Row],[SampleVariableLabel]],MarkStats[Label],0), Systematic[[#This Row],[State]]+4))</f>
        <v/>
      </c>
    </row>
    <row r="86" spans="1:9" x14ac:dyDescent="0.25">
      <c r="A86" s="1">
        <f t="shared" si="5"/>
        <v>2</v>
      </c>
      <c r="B86" s="1">
        <f t="shared" si="3"/>
        <v>1</v>
      </c>
      <c r="C86" s="1">
        <f>IF(Systematic[[#This Row],[VariableIndex]]&gt;1,C85,IF(C85+1=StepsPerSubsample,0,C85+1))</f>
        <v>1</v>
      </c>
      <c r="D86" s="1">
        <f t="shared" si="4"/>
        <v>1</v>
      </c>
      <c r="E86" s="1" t="str">
        <f>INDEX(Protocol[Mark],MATCH(C86,Protocol[Step],0))</f>
        <v>1PM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2010001</v>
      </c>
      <c r="H86" s="134">
        <f>Systematic[[#This Row],[SampleVariableLabel]]+100*Systematic[[#This Row],[State]]</f>
        <v>2010101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 x14ac:dyDescent="0.25">
      <c r="A87" s="1">
        <f t="shared" si="5"/>
        <v>2</v>
      </c>
      <c r="B87" s="1">
        <f t="shared" si="3"/>
        <v>1</v>
      </c>
      <c r="C87" s="1">
        <f>IF(Systematic[[#This Row],[VariableIndex]]&gt;1,C86,IF(C86+1=StepsPerSubsample,0,C86+1))</f>
        <v>1</v>
      </c>
      <c r="D87" s="1">
        <f t="shared" si="4"/>
        <v>2</v>
      </c>
      <c r="E87" s="1" t="str">
        <f>INDEX(Protocol[Mark],MATCH(C87,Protocol[Step],0))</f>
        <v>1PM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2010002</v>
      </c>
      <c r="H87" s="134">
        <f>Systematic[[#This Row],[SampleVariableLabel]]+100*Systematic[[#This Row],[State]]</f>
        <v>2010102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 x14ac:dyDescent="0.25">
      <c r="A88" s="1">
        <f t="shared" si="5"/>
        <v>2</v>
      </c>
      <c r="B88" s="1">
        <f t="shared" si="3"/>
        <v>1</v>
      </c>
      <c r="C88" s="1">
        <f>IF(Systematic[[#This Row],[VariableIndex]]&gt;1,C87,IF(C87+1=StepsPerSubsample,0,C87+1))</f>
        <v>1</v>
      </c>
      <c r="D88" s="1">
        <f t="shared" si="4"/>
        <v>3</v>
      </c>
      <c r="E88" s="1" t="str">
        <f>INDEX(Protocol[Mark],MATCH(C88,Protocol[Step],0))</f>
        <v>1PM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2010003</v>
      </c>
      <c r="H88" s="134">
        <f>Systematic[[#This Row],[SampleVariableLabel]]+100*Systematic[[#This Row],[State]]</f>
        <v>2010103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 x14ac:dyDescent="0.25">
      <c r="A89" s="1">
        <f t="shared" si="5"/>
        <v>2</v>
      </c>
      <c r="B89" s="1">
        <f t="shared" si="3"/>
        <v>1</v>
      </c>
      <c r="C89" s="1">
        <f>IF(Systematic[[#This Row],[VariableIndex]]&gt;1,C88,IF(C88+1=StepsPerSubsample,0,C88+1))</f>
        <v>1</v>
      </c>
      <c r="D89" s="1">
        <f t="shared" si="4"/>
        <v>4</v>
      </c>
      <c r="E89" s="1" t="str">
        <f>INDEX(Protocol[Mark],MATCH(C89,Protocol[Step],0))</f>
        <v>1PM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2010004</v>
      </c>
      <c r="H89" s="134">
        <f>Systematic[[#This Row],[SampleVariableLabel]]+100*Systematic[[#This Row],[State]]</f>
        <v>2010104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 x14ac:dyDescent="0.25">
      <c r="A90" s="1">
        <f t="shared" si="5"/>
        <v>2</v>
      </c>
      <c r="B90" s="1">
        <f t="shared" si="3"/>
        <v>1</v>
      </c>
      <c r="C90" s="1">
        <f>IF(Systematic[[#This Row],[VariableIndex]]&gt;1,C89,IF(C89+1=StepsPerSubsample,0,C89+1))</f>
        <v>1</v>
      </c>
      <c r="D90" s="1">
        <f t="shared" si="4"/>
        <v>5</v>
      </c>
      <c r="E90" s="1" t="str">
        <f>INDEX(Protocol[Mark],MATCH(C90,Protocol[Step],0))</f>
        <v>1PM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2010005</v>
      </c>
      <c r="H90" s="134">
        <f>Systematic[[#This Row],[SampleVariableLabel]]+100*Systematic[[#This Row],[State]]</f>
        <v>2010105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 x14ac:dyDescent="0.25">
      <c r="A91" s="1">
        <f t="shared" si="5"/>
        <v>2</v>
      </c>
      <c r="B91" s="1">
        <f t="shared" si="3"/>
        <v>1</v>
      </c>
      <c r="C91" s="1">
        <f>IF(Systematic[[#This Row],[VariableIndex]]&gt;1,C90,IF(C90+1=StepsPerSubsample,0,C90+1))</f>
        <v>1</v>
      </c>
      <c r="D91" s="1">
        <f t="shared" si="4"/>
        <v>6</v>
      </c>
      <c r="E91" s="1" t="str">
        <f>INDEX(Protocol[Mark],MATCH(C91,Protocol[Step],0))</f>
        <v>1PM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2010006</v>
      </c>
      <c r="H91" s="134">
        <f>Systematic[[#This Row],[SampleVariableLabel]]+100*Systematic[[#This Row],[State]]</f>
        <v>2010106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 x14ac:dyDescent="0.25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2</v>
      </c>
      <c r="D92" s="1">
        <f t="shared" si="4"/>
        <v>1</v>
      </c>
      <c r="E92" s="1" t="str">
        <f>INDEX(Protocol[Mark],MATCH(C92,Protocol[Step],0))</f>
        <v>2D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2010201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 x14ac:dyDescent="0.25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2</v>
      </c>
      <c r="D93" s="1">
        <f t="shared" si="4"/>
        <v>2</v>
      </c>
      <c r="E93" s="1" t="str">
        <f>INDEX(Protocol[Mark],MATCH(C93,Protocol[Step],0))</f>
        <v>2D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2010202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 x14ac:dyDescent="0.25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2</v>
      </c>
      <c r="D94" s="1">
        <f t="shared" si="4"/>
        <v>3</v>
      </c>
      <c r="E94" s="1" t="str">
        <f>INDEX(Protocol[Mark],MATCH(C94,Protocol[Step],0))</f>
        <v>2D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2010203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 x14ac:dyDescent="0.25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2</v>
      </c>
      <c r="D95" s="1">
        <f t="shared" si="4"/>
        <v>4</v>
      </c>
      <c r="E95" s="1" t="str">
        <f>INDEX(Protocol[Mark],MATCH(C95,Protocol[Step],0))</f>
        <v>2D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2010204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 x14ac:dyDescent="0.25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2</v>
      </c>
      <c r="D96" s="1">
        <f t="shared" si="4"/>
        <v>5</v>
      </c>
      <c r="E96" s="1" t="str">
        <f>INDEX(Protocol[Mark],MATCH(C96,Protocol[Step],0))</f>
        <v>2D</v>
      </c>
      <c r="F96" s="1" t="str">
        <f>INDEX(Variables[Variable],MATCH(Systematic[[#This Row],[VariableIndex]],Variables[Index],0))</f>
        <v>Specific flux (mt)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2010205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 x14ac:dyDescent="0.25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2</v>
      </c>
      <c r="D97" s="1">
        <f t="shared" si="4"/>
        <v>6</v>
      </c>
      <c r="E97" s="1" t="str">
        <f>INDEX(Protocol[Mark],MATCH(C97,Protocol[Step],0))</f>
        <v>2D</v>
      </c>
      <c r="F97" s="1" t="str">
        <f>INDEX(Variables[Variable],MATCH(Systematic[[#This Row],[VariableIndex]],Variables[Index],0))</f>
        <v>FCR (mt: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2010206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3</v>
      </c>
      <c r="D98" s="1">
        <f t="shared" si="4"/>
        <v>1</v>
      </c>
      <c r="E98" s="1" t="str">
        <f>INDEX(Protocol[Mark],MATCH(C98,Protocol[Step],0))</f>
        <v>2c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2010301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3</v>
      </c>
      <c r="D99" s="1">
        <f t="shared" si="4"/>
        <v>2</v>
      </c>
      <c r="E99" s="1" t="str">
        <f>INDEX(Protocol[Mark],MATCH(C99,Protocol[Step],0))</f>
        <v>2c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2010302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3</v>
      </c>
      <c r="D100" s="1">
        <f t="shared" si="4"/>
        <v>3</v>
      </c>
      <c r="E100" s="1" t="str">
        <f>INDEX(Protocol[Mark],MATCH(C100,Protocol[Step],0))</f>
        <v>2c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2010303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3</v>
      </c>
      <c r="D101" s="1">
        <f t="shared" si="4"/>
        <v>4</v>
      </c>
      <c r="E101" s="1" t="str">
        <f>INDEX(Protocol[Mark],MATCH(C101,Protocol[Step],0))</f>
        <v>2c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2010304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3</v>
      </c>
      <c r="D102" s="1">
        <f t="shared" si="4"/>
        <v>5</v>
      </c>
      <c r="E102" s="1" t="str">
        <f>INDEX(Protocol[Mark],MATCH(C102,Protocol[Step],0))</f>
        <v>2c</v>
      </c>
      <c r="F102" s="1" t="str">
        <f>INDEX(Variables[Variable],MATCH(Systematic[[#This Row],[VariableIndex]],Variables[Index],0))</f>
        <v>Specific flux (mt)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2010305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3</v>
      </c>
      <c r="D103" s="1">
        <f t="shared" si="4"/>
        <v>6</v>
      </c>
      <c r="E103" s="1" t="str">
        <f>INDEX(Protocol[Mark],MATCH(C103,Protocol[Step],0))</f>
        <v>2c</v>
      </c>
      <c r="F103" s="1" t="str">
        <f>INDEX(Variables[Variable],MATCH(Systematic[[#This Row],[VariableIndex]],Variables[Index],0))</f>
        <v>FCR (mt: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2010306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4</v>
      </c>
      <c r="D104" s="1">
        <f t="shared" si="4"/>
        <v>1</v>
      </c>
      <c r="E104" s="1" t="str">
        <f>INDEX(Protocol[Mark],MATCH(C104,Protocol[Step],0))</f>
        <v>3U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2010401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4</v>
      </c>
      <c r="D105" s="1">
        <f t="shared" si="4"/>
        <v>2</v>
      </c>
      <c r="E105" s="1" t="str">
        <f>INDEX(Protocol[Mark],MATCH(C105,Protocol[Step],0))</f>
        <v>3U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2010402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4</v>
      </c>
      <c r="D106" s="1">
        <f t="shared" si="4"/>
        <v>3</v>
      </c>
      <c r="E106" s="1" t="str">
        <f>INDEX(Protocol[Mark],MATCH(C106,Protocol[Step],0))</f>
        <v>3U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2010403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4</v>
      </c>
      <c r="D107" s="1">
        <f t="shared" si="4"/>
        <v>4</v>
      </c>
      <c r="E107" s="1" t="str">
        <f>INDEX(Protocol[Mark],MATCH(C107,Protocol[Step],0))</f>
        <v>3U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2010404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4</v>
      </c>
      <c r="D108" s="1">
        <f t="shared" si="4"/>
        <v>5</v>
      </c>
      <c r="E108" s="1" t="str">
        <f>INDEX(Protocol[Mark],MATCH(C108,Protocol[Step],0))</f>
        <v>3U</v>
      </c>
      <c r="F108" s="1" t="str">
        <f>INDEX(Variables[Variable],MATCH(Systematic[[#This Row],[VariableIndex]],Variables[Index],0))</f>
        <v>Specific flux (mt)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2010405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4</v>
      </c>
      <c r="D109" s="1">
        <f t="shared" si="4"/>
        <v>6</v>
      </c>
      <c r="E109" s="1" t="str">
        <f>INDEX(Protocol[Mark],MATCH(C109,Protocol[Step],0))</f>
        <v>3U</v>
      </c>
      <c r="F109" s="1" t="str">
        <f>INDEX(Variables[Variable],MATCH(Systematic[[#This Row],[VariableIndex]],Variables[Index],0))</f>
        <v>FCR (mt: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2010406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5</v>
      </c>
      <c r="D110" s="1">
        <f t="shared" si="4"/>
        <v>1</v>
      </c>
      <c r="E110" s="1" t="str">
        <f>INDEX(Protocol[Mark],MATCH(C110,Protocol[Step],0))</f>
        <v>4G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2010501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5</v>
      </c>
      <c r="D111" s="1">
        <f t="shared" si="4"/>
        <v>2</v>
      </c>
      <c r="E111" s="1" t="str">
        <f>INDEX(Protocol[Mark],MATCH(C111,Protocol[Step],0))</f>
        <v>4G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2010502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5</v>
      </c>
      <c r="D112" s="1">
        <f t="shared" si="4"/>
        <v>3</v>
      </c>
      <c r="E112" s="1" t="str">
        <f>INDEX(Protocol[Mark],MATCH(C112,Protocol[Step],0))</f>
        <v>4G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2010503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5</v>
      </c>
      <c r="D113" s="1">
        <f t="shared" si="4"/>
        <v>4</v>
      </c>
      <c r="E113" s="1" t="str">
        <f>INDEX(Protocol[Mark],MATCH(C113,Protocol[Step],0))</f>
        <v>4G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2010504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5</v>
      </c>
      <c r="D114" s="1">
        <f t="shared" si="4"/>
        <v>5</v>
      </c>
      <c r="E114" s="1" t="str">
        <f>INDEX(Protocol[Mark],MATCH(C114,Protocol[Step],0))</f>
        <v>4G</v>
      </c>
      <c r="F114" s="1" t="str">
        <f>INDEX(Variables[Variable],MATCH(Systematic[[#This Row],[VariableIndex]],Variables[Index],0))</f>
        <v>Specific flux (mt)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2010505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5</v>
      </c>
      <c r="D115" s="1">
        <f t="shared" si="4"/>
        <v>6</v>
      </c>
      <c r="E115" s="1" t="str">
        <f>INDEX(Protocol[Mark],MATCH(C115,Protocol[Step],0))</f>
        <v>4G</v>
      </c>
      <c r="F115" s="1" t="str">
        <f>INDEX(Variables[Variable],MATCH(Systematic[[#This Row],[VariableIndex]],Variables[Index],0))</f>
        <v>FCR (mt: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2010506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6</v>
      </c>
      <c r="D116" s="1">
        <f t="shared" si="4"/>
        <v>1</v>
      </c>
      <c r="E116" s="1" t="str">
        <f>INDEX(Protocol[Mark],MATCH(C116,Protocol[Step],0))</f>
        <v>5S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2010601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6</v>
      </c>
      <c r="D117" s="1">
        <f t="shared" si="4"/>
        <v>2</v>
      </c>
      <c r="E117" s="1" t="str">
        <f>INDEX(Protocol[Mark],MATCH(C117,Protocol[Step],0))</f>
        <v>5S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2010602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6</v>
      </c>
      <c r="D118" s="1">
        <f t="shared" si="4"/>
        <v>3</v>
      </c>
      <c r="E118" s="1" t="str">
        <f>INDEX(Protocol[Mark],MATCH(C118,Protocol[Step],0))</f>
        <v>5S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2010603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6</v>
      </c>
      <c r="D119" s="1">
        <f t="shared" si="4"/>
        <v>4</v>
      </c>
      <c r="E119" s="1" t="str">
        <f>INDEX(Protocol[Mark],MATCH(C119,Protocol[Step],0))</f>
        <v>5S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2010604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6</v>
      </c>
      <c r="D120" s="1">
        <f t="shared" si="4"/>
        <v>5</v>
      </c>
      <c r="E120" s="1" t="str">
        <f>INDEX(Protocol[Mark],MATCH(C120,Protocol[Step],0))</f>
        <v>5S</v>
      </c>
      <c r="F120" s="1" t="str">
        <f>INDEX(Variables[Variable],MATCH(Systematic[[#This Row],[VariableIndex]],Variables[Index],0))</f>
        <v>Specific flux (mt)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2010605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6</v>
      </c>
      <c r="D121" s="1">
        <f t="shared" si="4"/>
        <v>6</v>
      </c>
      <c r="E121" s="1" t="str">
        <f>INDEX(Protocol[Mark],MATCH(C121,Protocol[Step],0))</f>
        <v>5S</v>
      </c>
      <c r="F121" s="1" t="str">
        <f>INDEX(Variables[Variable],MATCH(Systematic[[#This Row],[VariableIndex]],Variables[Index],0))</f>
        <v>FCR (mt: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2010606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7</v>
      </c>
      <c r="D122" s="1">
        <f t="shared" si="4"/>
        <v>1</v>
      </c>
      <c r="E122" s="1" t="str">
        <f>INDEX(Protocol[Mark],MATCH(C122,Protocol[Step],0))</f>
        <v>6Oct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2010701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7</v>
      </c>
      <c r="D123" s="1">
        <f t="shared" si="4"/>
        <v>2</v>
      </c>
      <c r="E123" s="1" t="str">
        <f>INDEX(Protocol[Mark],MATCH(C123,Protocol[Step],0))</f>
        <v>6Oct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2010702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7</v>
      </c>
      <c r="D124" s="1">
        <f t="shared" si="4"/>
        <v>3</v>
      </c>
      <c r="E124" s="1" t="str">
        <f>INDEX(Protocol[Mark],MATCH(C124,Protocol[Step],0))</f>
        <v>6Oct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2010703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7</v>
      </c>
      <c r="D125" s="1">
        <f t="shared" si="4"/>
        <v>4</v>
      </c>
      <c r="E125" s="1" t="str">
        <f>INDEX(Protocol[Mark],MATCH(C125,Protocol[Step],0))</f>
        <v>6Oct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2010704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7</v>
      </c>
      <c r="D126" s="1">
        <f t="shared" si="4"/>
        <v>5</v>
      </c>
      <c r="E126" s="1" t="str">
        <f>INDEX(Protocol[Mark],MATCH(C126,Protocol[Step],0))</f>
        <v>6Oct</v>
      </c>
      <c r="F126" s="1" t="str">
        <f>INDEX(Variables[Variable],MATCH(Systematic[[#This Row],[VariableIndex]],Variables[Index],0))</f>
        <v>Specific flux (mt)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2010705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7</v>
      </c>
      <c r="D127" s="1">
        <f t="shared" si="4"/>
        <v>6</v>
      </c>
      <c r="E127" s="1" t="str">
        <f>INDEX(Protocol[Mark],MATCH(C127,Protocol[Step],0))</f>
        <v>6Oct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2010706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8</v>
      </c>
      <c r="D128" s="1">
        <f t="shared" si="4"/>
        <v>1</v>
      </c>
      <c r="E128" s="1" t="str">
        <f>INDEX(Protocol[Mark],MATCH(C128,Protocol[Step],0))</f>
        <v>7Rot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2010801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8</v>
      </c>
      <c r="D129" s="1">
        <f t="shared" si="4"/>
        <v>2</v>
      </c>
      <c r="E129" s="1" t="str">
        <f>INDEX(Protocol[Mark],MATCH(C129,Protocol[Step],0))</f>
        <v>7Rot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2010802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8</v>
      </c>
      <c r="D130" s="1">
        <f t="shared" si="4"/>
        <v>3</v>
      </c>
      <c r="E130" s="1" t="str">
        <f>INDEX(Protocol[Mark],MATCH(C130,Protocol[Step],0))</f>
        <v>7Rot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2010803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8</v>
      </c>
      <c r="D131" s="1">
        <f t="shared" ref="D131:D194" si="7">IF(D130=nVariables,1,D130+1)</f>
        <v>4</v>
      </c>
      <c r="E131" s="1" t="str">
        <f>INDEX(Protocol[Mark],MATCH(C131,Protocol[Step],0))</f>
        <v>7Rot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2010804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8</v>
      </c>
      <c r="D132" s="1">
        <f t="shared" si="7"/>
        <v>5</v>
      </c>
      <c r="E132" s="1" t="str">
        <f>INDEX(Protocol[Mark],MATCH(C132,Protocol[Step],0))</f>
        <v>7Rot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2010805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8</v>
      </c>
      <c r="D133" s="1">
        <f t="shared" si="7"/>
        <v>6</v>
      </c>
      <c r="E133" s="1" t="str">
        <f>INDEX(Protocol[Mark],MATCH(C133,Protocol[Step],0))</f>
        <v>7Rot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2010806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9</v>
      </c>
      <c r="D134" s="1">
        <f t="shared" si="7"/>
        <v>1</v>
      </c>
      <c r="E134" s="1" t="str">
        <f>INDEX(Protocol[Mark],MATCH(C134,Protocol[Step],0))</f>
        <v>8Gp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2010901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9</v>
      </c>
      <c r="D135" s="1">
        <f t="shared" si="7"/>
        <v>2</v>
      </c>
      <c r="E135" s="1" t="str">
        <f>INDEX(Protocol[Mark],MATCH(C135,Protocol[Step],0))</f>
        <v>8Gp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2010902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9</v>
      </c>
      <c r="D136" s="1">
        <f t="shared" si="7"/>
        <v>3</v>
      </c>
      <c r="E136" s="1" t="str">
        <f>INDEX(Protocol[Mark],MATCH(C136,Protocol[Step],0))</f>
        <v>8Gp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2010903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9</v>
      </c>
      <c r="D137" s="1">
        <f t="shared" si="7"/>
        <v>4</v>
      </c>
      <c r="E137" s="1" t="str">
        <f>INDEX(Protocol[Mark],MATCH(C137,Protocol[Step],0))</f>
        <v>8Gp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2010904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9</v>
      </c>
      <c r="D138" s="1">
        <f t="shared" si="7"/>
        <v>5</v>
      </c>
      <c r="E138" s="1" t="str">
        <f>INDEX(Protocol[Mark],MATCH(C138,Protocol[Step],0))</f>
        <v>8Gp</v>
      </c>
      <c r="F138" s="1" t="str">
        <f>INDEX(Variables[Variable],MATCH(Systematic[[#This Row],[VariableIndex]],Variables[Index],0))</f>
        <v>Specific flux (mt)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2010905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9</v>
      </c>
      <c r="D139" s="1">
        <f t="shared" si="7"/>
        <v>6</v>
      </c>
      <c r="E139" s="1" t="str">
        <f>INDEX(Protocol[Mark],MATCH(C139,Protocol[Step],0))</f>
        <v>8Gp</v>
      </c>
      <c r="F139" s="1" t="str">
        <f>INDEX(Variables[Variable],MATCH(Systematic[[#This Row],[VariableIndex]],Variables[Index],0))</f>
        <v>FCR (mt: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2010906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10</v>
      </c>
      <c r="D140" s="1">
        <f t="shared" si="7"/>
        <v>1</v>
      </c>
      <c r="E140" s="1" t="str">
        <f>INDEX(Protocol[Mark],MATCH(C140,Protocol[Step],0))</f>
        <v>9Ama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2011001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10</v>
      </c>
      <c r="D141" s="1">
        <f t="shared" si="7"/>
        <v>2</v>
      </c>
      <c r="E141" s="1" t="str">
        <f>INDEX(Protocol[Mark],MATCH(C141,Protocol[Step],0))</f>
        <v>9Ama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2011002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10</v>
      </c>
      <c r="D142" s="1">
        <f t="shared" si="7"/>
        <v>3</v>
      </c>
      <c r="E142" s="1" t="str">
        <f>INDEX(Protocol[Mark],MATCH(C142,Protocol[Step],0))</f>
        <v>9Ama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2011003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10</v>
      </c>
      <c r="D143" s="1">
        <f t="shared" si="7"/>
        <v>4</v>
      </c>
      <c r="E143" s="1" t="str">
        <f>INDEX(Protocol[Mark],MATCH(C143,Protocol[Step],0))</f>
        <v>9Ama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2011004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10</v>
      </c>
      <c r="D144" s="1">
        <f t="shared" si="7"/>
        <v>5</v>
      </c>
      <c r="E144" s="1" t="str">
        <f>INDEX(Protocol[Mark],MATCH(C144,Protocol[Step],0))</f>
        <v>9Ama</v>
      </c>
      <c r="F144" s="1" t="str">
        <f>INDEX(Variables[Variable],MATCH(Systematic[[#This Row],[VariableIndex]],Variables[Index],0))</f>
        <v>Specific flux (mt)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2011005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10</v>
      </c>
      <c r="D145" s="1">
        <f t="shared" si="7"/>
        <v>6</v>
      </c>
      <c r="E145" s="1" t="str">
        <f>INDEX(Protocol[Mark],MATCH(C145,Protocol[Step],0))</f>
        <v>9Ama</v>
      </c>
      <c r="F145" s="1" t="str">
        <f>INDEX(Variables[Variable],MATCH(Systematic[[#This Row],[VariableIndex]],Variables[Index],0))</f>
        <v>FCR (mt: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2011006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11</v>
      </c>
      <c r="D146" s="1">
        <f t="shared" si="7"/>
        <v>1</v>
      </c>
      <c r="E146" s="1" t="str">
        <f>INDEX(Protocol[Mark],MATCH(C146,Protocol[Step],0))</f>
        <v>10Tm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2011101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11</v>
      </c>
      <c r="D147" s="1">
        <f t="shared" si="7"/>
        <v>2</v>
      </c>
      <c r="E147" s="1" t="str">
        <f>INDEX(Protocol[Mark],MATCH(C147,Protocol[Step],0))</f>
        <v>10Tm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2011102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11</v>
      </c>
      <c r="D148" s="1">
        <f t="shared" si="7"/>
        <v>3</v>
      </c>
      <c r="E148" s="1" t="str">
        <f>INDEX(Protocol[Mark],MATCH(C148,Protocol[Step],0))</f>
        <v>10Tm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2011103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11</v>
      </c>
      <c r="D149" s="1">
        <f t="shared" si="7"/>
        <v>4</v>
      </c>
      <c r="E149" s="1" t="str">
        <f>INDEX(Protocol[Mark],MATCH(C149,Protocol[Step],0))</f>
        <v>10Tm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2011104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11</v>
      </c>
      <c r="D150" s="1">
        <f t="shared" si="7"/>
        <v>5</v>
      </c>
      <c r="E150" s="1" t="str">
        <f>INDEX(Protocol[Mark],MATCH(C150,Protocol[Step],0))</f>
        <v>10Tm</v>
      </c>
      <c r="F150" s="1" t="str">
        <f>INDEX(Variables[Variable],MATCH(Systematic[[#This Row],[VariableIndex]],Variables[Index],0))</f>
        <v>Specific flux (mt)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2011105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11</v>
      </c>
      <c r="D151" s="1">
        <f t="shared" si="7"/>
        <v>6</v>
      </c>
      <c r="E151" s="1" t="str">
        <f>INDEX(Protocol[Mark],MATCH(C151,Protocol[Step],0))</f>
        <v>10Tm</v>
      </c>
      <c r="F151" s="1" t="str">
        <f>INDEX(Variables[Variable],MATCH(Systematic[[#This Row],[VariableIndex]],Variables[Index],0))</f>
        <v>FCR (mt: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2011106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12</v>
      </c>
      <c r="D152" s="1">
        <f t="shared" si="7"/>
        <v>1</v>
      </c>
      <c r="E152" s="1" t="str">
        <f>INDEX(Protocol[Mark],MATCH(C152,Protocol[Step],0))</f>
        <v>11Azd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2011201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12</v>
      </c>
      <c r="D153" s="1">
        <f t="shared" si="7"/>
        <v>2</v>
      </c>
      <c r="E153" s="1" t="str">
        <f>INDEX(Protocol[Mark],MATCH(C153,Protocol[Step],0))</f>
        <v>11Azd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2011202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12</v>
      </c>
      <c r="D154" s="1">
        <f t="shared" si="7"/>
        <v>3</v>
      </c>
      <c r="E154" s="1" t="str">
        <f>INDEX(Protocol[Mark],MATCH(C154,Protocol[Step],0))</f>
        <v>11Azd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2011203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12</v>
      </c>
      <c r="D155" s="1">
        <f t="shared" si="7"/>
        <v>4</v>
      </c>
      <c r="E155" s="1" t="str">
        <f>INDEX(Protocol[Mark],MATCH(C155,Protocol[Step],0))</f>
        <v>11Azd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2011204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12</v>
      </c>
      <c r="D156" s="1">
        <f t="shared" si="7"/>
        <v>5</v>
      </c>
      <c r="E156" s="1" t="str">
        <f>INDEX(Protocol[Mark],MATCH(C156,Protocol[Step],0))</f>
        <v>11Azd</v>
      </c>
      <c r="F156" s="1" t="str">
        <f>INDEX(Variables[Variable],MATCH(Systematic[[#This Row],[VariableIndex]],Variables[Index],0))</f>
        <v>Specific flux (mt)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2011205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12</v>
      </c>
      <c r="D157" s="1">
        <f t="shared" si="7"/>
        <v>6</v>
      </c>
      <c r="E157" s="1" t="str">
        <f>INDEX(Protocol[Mark],MATCH(C157,Protocol[Step],0))</f>
        <v>11Azd</v>
      </c>
      <c r="F157" s="1" t="str">
        <f>INDEX(Variables[Variable],MATCH(Systematic[[#This Row],[VariableIndex]],Variables[Index],0))</f>
        <v>FCR (mt: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2011206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3</v>
      </c>
      <c r="B158" s="1">
        <f t="shared" si="6"/>
        <v>1</v>
      </c>
      <c r="C158" s="1">
        <f>IF(Systematic[[#This Row],[VariableIndex]]&gt;1,C157,IF(C157+1=StepsPerSubsample,0,C157+1))</f>
        <v>0</v>
      </c>
      <c r="D158" s="1">
        <f t="shared" si="7"/>
        <v>1</v>
      </c>
      <c r="E158" s="1" t="str">
        <f>INDEX(Protocol[Mark],MATCH(C158,Protocol[Step],0))</f>
        <v>1mt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3010001</v>
      </c>
      <c r="H158" s="134">
        <f>Systematic[[#This Row],[SampleVariableLabel]]+100*Systematic[[#This Row],[State]]</f>
        <v>3010001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3</v>
      </c>
      <c r="B159" s="1">
        <f t="shared" si="6"/>
        <v>1</v>
      </c>
      <c r="C159" s="1">
        <f>IF(Systematic[[#This Row],[VariableIndex]]&gt;1,C158,IF(C158+1=StepsPerSubsample,0,C158+1))</f>
        <v>0</v>
      </c>
      <c r="D159" s="1">
        <f t="shared" si="7"/>
        <v>2</v>
      </c>
      <c r="E159" s="1" t="str">
        <f>INDEX(Protocol[Mark],MATCH(C159,Protocol[Step],0))</f>
        <v>1mt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3010002</v>
      </c>
      <c r="H159" s="134">
        <f>Systematic[[#This Row],[SampleVariableLabel]]+100*Systematic[[#This Row],[State]]</f>
        <v>3010002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3</v>
      </c>
      <c r="B160" s="1">
        <f t="shared" si="6"/>
        <v>1</v>
      </c>
      <c r="C160" s="1">
        <f>IF(Systematic[[#This Row],[VariableIndex]]&gt;1,C159,IF(C159+1=StepsPerSubsample,0,C159+1))</f>
        <v>0</v>
      </c>
      <c r="D160" s="1">
        <f t="shared" si="7"/>
        <v>3</v>
      </c>
      <c r="E160" s="1" t="str">
        <f>INDEX(Protocol[Mark],MATCH(C160,Protocol[Step],0))</f>
        <v>1mt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3010003</v>
      </c>
      <c r="H160" s="134">
        <f>Systematic[[#This Row],[SampleVariableLabel]]+100*Systematic[[#This Row],[State]]</f>
        <v>3010003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3</v>
      </c>
      <c r="B161" s="1">
        <f t="shared" si="6"/>
        <v>1</v>
      </c>
      <c r="C161" s="1">
        <f>IF(Systematic[[#This Row],[VariableIndex]]&gt;1,C160,IF(C160+1=StepsPerSubsample,0,C160+1))</f>
        <v>0</v>
      </c>
      <c r="D161" s="1">
        <f t="shared" si="7"/>
        <v>4</v>
      </c>
      <c r="E161" s="1" t="str">
        <f>INDEX(Protocol[Mark],MATCH(C161,Protocol[Step],0))</f>
        <v>1mt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3010004</v>
      </c>
      <c r="H161" s="134">
        <f>Systematic[[#This Row],[SampleVariableLabel]]+100*Systematic[[#This Row],[State]]</f>
        <v>3010004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3</v>
      </c>
      <c r="B162" s="1">
        <f t="shared" si="6"/>
        <v>1</v>
      </c>
      <c r="C162" s="1">
        <f>IF(Systematic[[#This Row],[VariableIndex]]&gt;1,C161,IF(C161+1=StepsPerSubsample,0,C161+1))</f>
        <v>0</v>
      </c>
      <c r="D162" s="1">
        <f t="shared" si="7"/>
        <v>5</v>
      </c>
      <c r="E162" s="1" t="str">
        <f>INDEX(Protocol[Mark],MATCH(C162,Protocol[Step],0))</f>
        <v>1mt</v>
      </c>
      <c r="F162" s="1" t="str">
        <f>INDEX(Variables[Variable],MATCH(Systematic[[#This Row],[VariableIndex]],Variables[Index],0))</f>
        <v>Specific flux (mt)</v>
      </c>
      <c r="G162" s="134">
        <f>Systematic[[#This Row],[Sample]]*1000000+Systematic[[#This Row],[SubSample]]*10000+Systematic[[#This Row],[VariableIndex]]</f>
        <v>3010005</v>
      </c>
      <c r="H162" s="134">
        <f>Systematic[[#This Row],[SampleVariableLabel]]+100*Systematic[[#This Row],[State]]</f>
        <v>3010005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3</v>
      </c>
      <c r="B163" s="1">
        <f t="shared" si="6"/>
        <v>1</v>
      </c>
      <c r="C163" s="1">
        <f>IF(Systematic[[#This Row],[VariableIndex]]&gt;1,C162,IF(C162+1=StepsPerSubsample,0,C162+1))</f>
        <v>0</v>
      </c>
      <c r="D163" s="1">
        <f t="shared" si="7"/>
        <v>6</v>
      </c>
      <c r="E163" s="1" t="str">
        <f>INDEX(Protocol[Mark],MATCH(C163,Protocol[Step],0))</f>
        <v>1mt</v>
      </c>
      <c r="F163" s="1" t="str">
        <f>INDEX(Variables[Variable],MATCH(Systematic[[#This Row],[VariableIndex]],Variables[Index],0))</f>
        <v>FCR (mt: ROX-corr.)</v>
      </c>
      <c r="G163" s="134">
        <f>Systematic[[#This Row],[Sample]]*1000000+Systematic[[#This Row],[SubSample]]*10000+Systematic[[#This Row],[VariableIndex]]</f>
        <v>3010006</v>
      </c>
      <c r="H163" s="134">
        <f>Systematic[[#This Row],[SampleVariableLabel]]+100*Systematic[[#This Row],[State]]</f>
        <v>3010006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3</v>
      </c>
      <c r="B164" s="1">
        <f t="shared" si="6"/>
        <v>1</v>
      </c>
      <c r="C164" s="1">
        <f>IF(Systematic[[#This Row],[VariableIndex]]&gt;1,C163,IF(C163+1=StepsPerSubsample,0,C163+1))</f>
        <v>1</v>
      </c>
      <c r="D164" s="1">
        <f t="shared" si="7"/>
        <v>1</v>
      </c>
      <c r="E164" s="1" t="str">
        <f>INDEX(Protocol[Mark],MATCH(C164,Protocol[Step],0))</f>
        <v>1PM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3010001</v>
      </c>
      <c r="H164" s="134">
        <f>Systematic[[#This Row],[SampleVariableLabel]]+100*Systematic[[#This Row],[State]]</f>
        <v>3010101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3</v>
      </c>
      <c r="B165" s="1">
        <f t="shared" si="6"/>
        <v>1</v>
      </c>
      <c r="C165" s="1">
        <f>IF(Systematic[[#This Row],[VariableIndex]]&gt;1,C164,IF(C164+1=StepsPerSubsample,0,C164+1))</f>
        <v>1</v>
      </c>
      <c r="D165" s="1">
        <f t="shared" si="7"/>
        <v>2</v>
      </c>
      <c r="E165" s="1" t="str">
        <f>INDEX(Protocol[Mark],MATCH(C165,Protocol[Step],0))</f>
        <v>1PM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3010002</v>
      </c>
      <c r="H165" s="134">
        <f>Systematic[[#This Row],[SampleVariableLabel]]+100*Systematic[[#This Row],[State]]</f>
        <v>3010102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3</v>
      </c>
      <c r="B166" s="1">
        <f t="shared" si="6"/>
        <v>1</v>
      </c>
      <c r="C166" s="1">
        <f>IF(Systematic[[#This Row],[VariableIndex]]&gt;1,C165,IF(C165+1=StepsPerSubsample,0,C165+1))</f>
        <v>1</v>
      </c>
      <c r="D166" s="1">
        <f t="shared" si="7"/>
        <v>3</v>
      </c>
      <c r="E166" s="1" t="str">
        <f>INDEX(Protocol[Mark],MATCH(C166,Protocol[Step],0))</f>
        <v>1PM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3010003</v>
      </c>
      <c r="H166" s="134">
        <f>Systematic[[#This Row],[SampleVariableLabel]]+100*Systematic[[#This Row],[State]]</f>
        <v>3010103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3</v>
      </c>
      <c r="B167" s="1">
        <f t="shared" si="6"/>
        <v>1</v>
      </c>
      <c r="C167" s="1">
        <f>IF(Systematic[[#This Row],[VariableIndex]]&gt;1,C166,IF(C166+1=StepsPerSubsample,0,C166+1))</f>
        <v>1</v>
      </c>
      <c r="D167" s="1">
        <f t="shared" si="7"/>
        <v>4</v>
      </c>
      <c r="E167" s="1" t="str">
        <f>INDEX(Protocol[Mark],MATCH(C167,Protocol[Step],0))</f>
        <v>1PM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3010004</v>
      </c>
      <c r="H167" s="134">
        <f>Systematic[[#This Row],[SampleVariableLabel]]+100*Systematic[[#This Row],[State]]</f>
        <v>3010104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3</v>
      </c>
      <c r="B168" s="1">
        <f t="shared" si="6"/>
        <v>1</v>
      </c>
      <c r="C168" s="1">
        <f>IF(Systematic[[#This Row],[VariableIndex]]&gt;1,C167,IF(C167+1=StepsPerSubsample,0,C167+1))</f>
        <v>1</v>
      </c>
      <c r="D168" s="1">
        <f t="shared" si="7"/>
        <v>5</v>
      </c>
      <c r="E168" s="1" t="str">
        <f>INDEX(Protocol[Mark],MATCH(C168,Protocol[Step],0))</f>
        <v>1PM</v>
      </c>
      <c r="F168" s="1" t="str">
        <f>INDEX(Variables[Variable],MATCH(Systematic[[#This Row],[VariableIndex]],Variables[Index],0))</f>
        <v>Specific flux (mt)</v>
      </c>
      <c r="G168" s="134">
        <f>Systematic[[#This Row],[Sample]]*1000000+Systematic[[#This Row],[SubSample]]*10000+Systematic[[#This Row],[VariableIndex]]</f>
        <v>3010005</v>
      </c>
      <c r="H168" s="134">
        <f>Systematic[[#This Row],[SampleVariableLabel]]+100*Systematic[[#This Row],[State]]</f>
        <v>3010105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3</v>
      </c>
      <c r="B169" s="1">
        <f t="shared" si="6"/>
        <v>1</v>
      </c>
      <c r="C169" s="1">
        <f>IF(Systematic[[#This Row],[VariableIndex]]&gt;1,C168,IF(C168+1=StepsPerSubsample,0,C168+1))</f>
        <v>1</v>
      </c>
      <c r="D169" s="1">
        <f t="shared" si="7"/>
        <v>6</v>
      </c>
      <c r="E169" s="1" t="str">
        <f>INDEX(Protocol[Mark],MATCH(C169,Protocol[Step],0))</f>
        <v>1PM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3010006</v>
      </c>
      <c r="H169" s="134">
        <f>Systematic[[#This Row],[SampleVariableLabel]]+100*Systematic[[#This Row],[State]]</f>
        <v>3010106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3</v>
      </c>
      <c r="B170" s="1">
        <f t="shared" si="6"/>
        <v>1</v>
      </c>
      <c r="C170" s="1">
        <f>IF(Systematic[[#This Row],[VariableIndex]]&gt;1,C169,IF(C169+1=StepsPerSubsample,0,C169+1))</f>
        <v>2</v>
      </c>
      <c r="D170" s="1">
        <f t="shared" si="7"/>
        <v>1</v>
      </c>
      <c r="E170" s="1" t="str">
        <f>INDEX(Protocol[Mark],MATCH(C170,Protocol[Step],0))</f>
        <v>2D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3010001</v>
      </c>
      <c r="H170" s="134">
        <f>Systematic[[#This Row],[SampleVariableLabel]]+100*Systematic[[#This Row],[State]]</f>
        <v>3010201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3</v>
      </c>
      <c r="B171" s="1">
        <f t="shared" si="6"/>
        <v>1</v>
      </c>
      <c r="C171" s="1">
        <f>IF(Systematic[[#This Row],[VariableIndex]]&gt;1,C170,IF(C170+1=StepsPerSubsample,0,C170+1))</f>
        <v>2</v>
      </c>
      <c r="D171" s="1">
        <f t="shared" si="7"/>
        <v>2</v>
      </c>
      <c r="E171" s="1" t="str">
        <f>INDEX(Protocol[Mark],MATCH(C171,Protocol[Step],0))</f>
        <v>2D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3010002</v>
      </c>
      <c r="H171" s="134">
        <f>Systematic[[#This Row],[SampleVariableLabel]]+100*Systematic[[#This Row],[State]]</f>
        <v>3010202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3</v>
      </c>
      <c r="B172" s="1">
        <f t="shared" si="6"/>
        <v>1</v>
      </c>
      <c r="C172" s="1">
        <f>IF(Systematic[[#This Row],[VariableIndex]]&gt;1,C171,IF(C171+1=StepsPerSubsample,0,C171+1))</f>
        <v>2</v>
      </c>
      <c r="D172" s="1">
        <f t="shared" si="7"/>
        <v>3</v>
      </c>
      <c r="E172" s="1" t="str">
        <f>INDEX(Protocol[Mark],MATCH(C172,Protocol[Step],0))</f>
        <v>2D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3010003</v>
      </c>
      <c r="H172" s="134">
        <f>Systematic[[#This Row],[SampleVariableLabel]]+100*Systematic[[#This Row],[State]]</f>
        <v>3010203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3</v>
      </c>
      <c r="B173" s="1">
        <f t="shared" si="6"/>
        <v>1</v>
      </c>
      <c r="C173" s="1">
        <f>IF(Systematic[[#This Row],[VariableIndex]]&gt;1,C172,IF(C172+1=StepsPerSubsample,0,C172+1))</f>
        <v>2</v>
      </c>
      <c r="D173" s="1">
        <f t="shared" si="7"/>
        <v>4</v>
      </c>
      <c r="E173" s="1" t="str">
        <f>INDEX(Protocol[Mark],MATCH(C173,Protocol[Step],0))</f>
        <v>2D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3010004</v>
      </c>
      <c r="H173" s="134">
        <f>Systematic[[#This Row],[SampleVariableLabel]]+100*Systematic[[#This Row],[State]]</f>
        <v>3010204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3</v>
      </c>
      <c r="B174" s="1">
        <f t="shared" si="6"/>
        <v>1</v>
      </c>
      <c r="C174" s="1">
        <f>IF(Systematic[[#This Row],[VariableIndex]]&gt;1,C173,IF(C173+1=StepsPerSubsample,0,C173+1))</f>
        <v>2</v>
      </c>
      <c r="D174" s="1">
        <f t="shared" si="7"/>
        <v>5</v>
      </c>
      <c r="E174" s="1" t="str">
        <f>INDEX(Protocol[Mark],MATCH(C174,Protocol[Step],0))</f>
        <v>2D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3010005</v>
      </c>
      <c r="H174" s="134">
        <f>Systematic[[#This Row],[SampleVariableLabel]]+100*Systematic[[#This Row],[State]]</f>
        <v>3010205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3</v>
      </c>
      <c r="B175" s="1">
        <f t="shared" si="6"/>
        <v>1</v>
      </c>
      <c r="C175" s="1">
        <f>IF(Systematic[[#This Row],[VariableIndex]]&gt;1,C174,IF(C174+1=StepsPerSubsample,0,C174+1))</f>
        <v>2</v>
      </c>
      <c r="D175" s="1">
        <f t="shared" si="7"/>
        <v>6</v>
      </c>
      <c r="E175" s="1" t="str">
        <f>INDEX(Protocol[Mark],MATCH(C175,Protocol[Step],0))</f>
        <v>2D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3010006</v>
      </c>
      <c r="H175" s="134">
        <f>Systematic[[#This Row],[SampleVariableLabel]]+100*Systematic[[#This Row],[State]]</f>
        <v>3010206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3</v>
      </c>
      <c r="B176" s="1">
        <f t="shared" si="6"/>
        <v>1</v>
      </c>
      <c r="C176" s="1">
        <f>IF(Systematic[[#This Row],[VariableIndex]]&gt;1,C175,IF(C175+1=StepsPerSubsample,0,C175+1))</f>
        <v>3</v>
      </c>
      <c r="D176" s="1">
        <f t="shared" si="7"/>
        <v>1</v>
      </c>
      <c r="E176" s="1" t="str">
        <f>INDEX(Protocol[Mark],MATCH(C176,Protocol[Step],0))</f>
        <v>2c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3010001</v>
      </c>
      <c r="H176" s="134">
        <f>Systematic[[#This Row],[SampleVariableLabel]]+100*Systematic[[#This Row],[State]]</f>
        <v>3010301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3</v>
      </c>
      <c r="B177" s="1">
        <f t="shared" si="6"/>
        <v>1</v>
      </c>
      <c r="C177" s="1">
        <f>IF(Systematic[[#This Row],[VariableIndex]]&gt;1,C176,IF(C176+1=StepsPerSubsample,0,C176+1))</f>
        <v>3</v>
      </c>
      <c r="D177" s="1">
        <f t="shared" si="7"/>
        <v>2</v>
      </c>
      <c r="E177" s="1" t="str">
        <f>INDEX(Protocol[Mark],MATCH(C177,Protocol[Step],0))</f>
        <v>2c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3010002</v>
      </c>
      <c r="H177" s="134">
        <f>Systematic[[#This Row],[SampleVariableLabel]]+100*Systematic[[#This Row],[State]]</f>
        <v>3010302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3</v>
      </c>
      <c r="B178" s="1">
        <f t="shared" si="6"/>
        <v>1</v>
      </c>
      <c r="C178" s="1">
        <f>IF(Systematic[[#This Row],[VariableIndex]]&gt;1,C177,IF(C177+1=StepsPerSubsample,0,C177+1))</f>
        <v>3</v>
      </c>
      <c r="D178" s="1">
        <f t="shared" si="7"/>
        <v>3</v>
      </c>
      <c r="E178" s="1" t="str">
        <f>INDEX(Protocol[Mark],MATCH(C178,Protocol[Step],0))</f>
        <v>2c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3010003</v>
      </c>
      <c r="H178" s="134">
        <f>Systematic[[#This Row],[SampleVariableLabel]]+100*Systematic[[#This Row],[State]]</f>
        <v>3010303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3</v>
      </c>
      <c r="B179" s="1">
        <f t="shared" si="6"/>
        <v>1</v>
      </c>
      <c r="C179" s="1">
        <f>IF(Systematic[[#This Row],[VariableIndex]]&gt;1,C178,IF(C178+1=StepsPerSubsample,0,C178+1))</f>
        <v>3</v>
      </c>
      <c r="D179" s="1">
        <f t="shared" si="7"/>
        <v>4</v>
      </c>
      <c r="E179" s="1" t="str">
        <f>INDEX(Protocol[Mark],MATCH(C179,Protocol[Step],0))</f>
        <v>2c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3010004</v>
      </c>
      <c r="H179" s="134">
        <f>Systematic[[#This Row],[SampleVariableLabel]]+100*Systematic[[#This Row],[State]]</f>
        <v>3010304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3</v>
      </c>
      <c r="B180" s="1">
        <f t="shared" si="6"/>
        <v>1</v>
      </c>
      <c r="C180" s="1">
        <f>IF(Systematic[[#This Row],[VariableIndex]]&gt;1,C179,IF(C179+1=StepsPerSubsample,0,C179+1))</f>
        <v>3</v>
      </c>
      <c r="D180" s="1">
        <f t="shared" si="7"/>
        <v>5</v>
      </c>
      <c r="E180" s="1" t="str">
        <f>INDEX(Protocol[Mark],MATCH(C180,Protocol[Step],0))</f>
        <v>2c</v>
      </c>
      <c r="F180" s="1" t="str">
        <f>INDEX(Variables[Variable],MATCH(Systematic[[#This Row],[VariableIndex]],Variables[Index],0))</f>
        <v>Specific flux (mt)</v>
      </c>
      <c r="G180" s="134">
        <f>Systematic[[#This Row],[Sample]]*1000000+Systematic[[#This Row],[SubSample]]*10000+Systematic[[#This Row],[VariableIndex]]</f>
        <v>3010005</v>
      </c>
      <c r="H180" s="134">
        <f>Systematic[[#This Row],[SampleVariableLabel]]+100*Systematic[[#This Row],[State]]</f>
        <v>3010305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3</v>
      </c>
      <c r="B181" s="1">
        <f t="shared" si="6"/>
        <v>1</v>
      </c>
      <c r="C181" s="1">
        <f>IF(Systematic[[#This Row],[VariableIndex]]&gt;1,C180,IF(C180+1=StepsPerSubsample,0,C180+1))</f>
        <v>3</v>
      </c>
      <c r="D181" s="1">
        <f t="shared" si="7"/>
        <v>6</v>
      </c>
      <c r="E181" s="1" t="str">
        <f>INDEX(Protocol[Mark],MATCH(C181,Protocol[Step],0))</f>
        <v>2c</v>
      </c>
      <c r="F181" s="1" t="str">
        <f>INDEX(Variables[Variable],MATCH(Systematic[[#This Row],[VariableIndex]],Variables[Index],0))</f>
        <v>FCR (mt: ROX-corr.)</v>
      </c>
      <c r="G181" s="134">
        <f>Systematic[[#This Row],[Sample]]*1000000+Systematic[[#This Row],[SubSample]]*10000+Systematic[[#This Row],[VariableIndex]]</f>
        <v>3010006</v>
      </c>
      <c r="H181" s="134">
        <f>Systematic[[#This Row],[SampleVariableLabel]]+100*Systematic[[#This Row],[State]]</f>
        <v>3010306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4</v>
      </c>
      <c r="D182" s="1">
        <f t="shared" si="7"/>
        <v>1</v>
      </c>
      <c r="E182" s="1" t="str">
        <f>INDEX(Protocol[Mark],MATCH(C182,Protocol[Step],0))</f>
        <v>3U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3010001</v>
      </c>
      <c r="H182" s="134">
        <f>Systematic[[#This Row],[SampleVariableLabel]]+100*Systematic[[#This Row],[State]]</f>
        <v>3010401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4</v>
      </c>
      <c r="D183" s="1">
        <f t="shared" si="7"/>
        <v>2</v>
      </c>
      <c r="E183" s="1" t="str">
        <f>INDEX(Protocol[Mark],MATCH(C183,Protocol[Step],0))</f>
        <v>3U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3010002</v>
      </c>
      <c r="H183" s="134">
        <f>Systematic[[#This Row],[SampleVariableLabel]]+100*Systematic[[#This Row],[State]]</f>
        <v>3010402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4</v>
      </c>
      <c r="D184" s="1">
        <f t="shared" si="7"/>
        <v>3</v>
      </c>
      <c r="E184" s="1" t="str">
        <f>INDEX(Protocol[Mark],MATCH(C184,Protocol[Step],0))</f>
        <v>3U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3010003</v>
      </c>
      <c r="H184" s="134">
        <f>Systematic[[#This Row],[SampleVariableLabel]]+100*Systematic[[#This Row],[State]]</f>
        <v>3010403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4</v>
      </c>
      <c r="D185" s="1">
        <f t="shared" si="7"/>
        <v>4</v>
      </c>
      <c r="E185" s="1" t="str">
        <f>INDEX(Protocol[Mark],MATCH(C185,Protocol[Step],0))</f>
        <v>3U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3010004</v>
      </c>
      <c r="H185" s="134">
        <f>Systematic[[#This Row],[SampleVariableLabel]]+100*Systematic[[#This Row],[State]]</f>
        <v>3010404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4</v>
      </c>
      <c r="D186" s="1">
        <f t="shared" si="7"/>
        <v>5</v>
      </c>
      <c r="E186" s="1" t="str">
        <f>INDEX(Protocol[Mark],MATCH(C186,Protocol[Step],0))</f>
        <v>3U</v>
      </c>
      <c r="F186" s="1" t="str">
        <f>INDEX(Variables[Variable],MATCH(Systematic[[#This Row],[VariableIndex]],Variables[Index],0))</f>
        <v>Specific flux (mt)</v>
      </c>
      <c r="G186" s="134">
        <f>Systematic[[#This Row],[Sample]]*1000000+Systematic[[#This Row],[SubSample]]*10000+Systematic[[#This Row],[VariableIndex]]</f>
        <v>3010005</v>
      </c>
      <c r="H186" s="134">
        <f>Systematic[[#This Row],[SampleVariableLabel]]+100*Systematic[[#This Row],[State]]</f>
        <v>3010405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4</v>
      </c>
      <c r="D187" s="1">
        <f t="shared" si="7"/>
        <v>6</v>
      </c>
      <c r="E187" s="1" t="str">
        <f>INDEX(Protocol[Mark],MATCH(C187,Protocol[Step],0))</f>
        <v>3U</v>
      </c>
      <c r="F187" s="1" t="str">
        <f>INDEX(Variables[Variable],MATCH(Systematic[[#This Row],[VariableIndex]],Variables[Index],0))</f>
        <v>FCR (mt: ROX-corr.)</v>
      </c>
      <c r="G187" s="134">
        <f>Systematic[[#This Row],[Sample]]*1000000+Systematic[[#This Row],[SubSample]]*10000+Systematic[[#This Row],[VariableIndex]]</f>
        <v>3010006</v>
      </c>
      <c r="H187" s="134">
        <f>Systematic[[#This Row],[SampleVariableLabel]]+100*Systematic[[#This Row],[State]]</f>
        <v>3010406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5</v>
      </c>
      <c r="D188" s="1">
        <f t="shared" si="7"/>
        <v>1</v>
      </c>
      <c r="E188" s="1" t="str">
        <f>INDEX(Protocol[Mark],MATCH(C188,Protocol[Step],0))</f>
        <v>4G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3010001</v>
      </c>
      <c r="H188" s="134">
        <f>Systematic[[#This Row],[SampleVariableLabel]]+100*Systematic[[#This Row],[State]]</f>
        <v>3010501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5</v>
      </c>
      <c r="D189" s="1">
        <f t="shared" si="7"/>
        <v>2</v>
      </c>
      <c r="E189" s="1" t="str">
        <f>INDEX(Protocol[Mark],MATCH(C189,Protocol[Step],0))</f>
        <v>4G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3010002</v>
      </c>
      <c r="H189" s="134">
        <f>Systematic[[#This Row],[SampleVariableLabel]]+100*Systematic[[#This Row],[State]]</f>
        <v>3010502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5</v>
      </c>
      <c r="D190" s="1">
        <f t="shared" si="7"/>
        <v>3</v>
      </c>
      <c r="E190" s="1" t="str">
        <f>INDEX(Protocol[Mark],MATCH(C190,Protocol[Step],0))</f>
        <v>4G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3010003</v>
      </c>
      <c r="H190" s="134">
        <f>Systematic[[#This Row],[SampleVariableLabel]]+100*Systematic[[#This Row],[State]]</f>
        <v>3010503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5</v>
      </c>
      <c r="D191" s="1">
        <f t="shared" si="7"/>
        <v>4</v>
      </c>
      <c r="E191" s="1" t="str">
        <f>INDEX(Protocol[Mark],MATCH(C191,Protocol[Step],0))</f>
        <v>4G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3010004</v>
      </c>
      <c r="H191" s="134">
        <f>Systematic[[#This Row],[SampleVariableLabel]]+100*Systematic[[#This Row],[State]]</f>
        <v>3010504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5</v>
      </c>
      <c r="D192" s="1">
        <f t="shared" si="7"/>
        <v>5</v>
      </c>
      <c r="E192" s="1" t="str">
        <f>INDEX(Protocol[Mark],MATCH(C192,Protocol[Step],0))</f>
        <v>4G</v>
      </c>
      <c r="F192" s="1" t="str">
        <f>INDEX(Variables[Variable],MATCH(Systematic[[#This Row],[VariableIndex]],Variables[Index],0))</f>
        <v>Specific flux (mt)</v>
      </c>
      <c r="G192" s="134">
        <f>Systematic[[#This Row],[Sample]]*1000000+Systematic[[#This Row],[SubSample]]*10000+Systematic[[#This Row],[VariableIndex]]</f>
        <v>3010005</v>
      </c>
      <c r="H192" s="134">
        <f>Systematic[[#This Row],[SampleVariableLabel]]+100*Systematic[[#This Row],[State]]</f>
        <v>3010505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5</v>
      </c>
      <c r="D193" s="1">
        <f t="shared" si="7"/>
        <v>6</v>
      </c>
      <c r="E193" s="1" t="str">
        <f>INDEX(Protocol[Mark],MATCH(C193,Protocol[Step],0))</f>
        <v>4G</v>
      </c>
      <c r="F193" s="1" t="str">
        <f>INDEX(Variables[Variable],MATCH(Systematic[[#This Row],[VariableIndex]],Variables[Index],0))</f>
        <v>FCR (mt: ROX-corr.)</v>
      </c>
      <c r="G193" s="134">
        <f>Systematic[[#This Row],[Sample]]*1000000+Systematic[[#This Row],[SubSample]]*10000+Systematic[[#This Row],[VariableIndex]]</f>
        <v>3010006</v>
      </c>
      <c r="H193" s="134">
        <f>Systematic[[#This Row],[SampleVariableLabel]]+100*Systematic[[#This Row],[State]]</f>
        <v>3010506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6</v>
      </c>
      <c r="D194" s="1">
        <f t="shared" si="7"/>
        <v>1</v>
      </c>
      <c r="E194" s="1" t="str">
        <f>INDEX(Protocol[Mark],MATCH(C194,Protocol[Step],0))</f>
        <v>5S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3010601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6</v>
      </c>
      <c r="D195" s="1">
        <f t="shared" ref="D195:D258" si="10">IF(D194=nVariables,1,D194+1)</f>
        <v>2</v>
      </c>
      <c r="E195" s="1" t="str">
        <f>INDEX(Protocol[Mark],MATCH(C195,Protocol[Step],0))</f>
        <v>5S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3010602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6</v>
      </c>
      <c r="D196" s="1">
        <f t="shared" si="10"/>
        <v>3</v>
      </c>
      <c r="E196" s="1" t="str">
        <f>INDEX(Protocol[Mark],MATCH(C196,Protocol[Step],0))</f>
        <v>5S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3010603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6</v>
      </c>
      <c r="D197" s="1">
        <f t="shared" si="10"/>
        <v>4</v>
      </c>
      <c r="E197" s="1" t="str">
        <f>INDEX(Protocol[Mark],MATCH(C197,Protocol[Step],0))</f>
        <v>5S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3010604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6</v>
      </c>
      <c r="D198" s="1">
        <f t="shared" si="10"/>
        <v>5</v>
      </c>
      <c r="E198" s="1" t="str">
        <f>INDEX(Protocol[Mark],MATCH(C198,Protocol[Step],0))</f>
        <v>5S</v>
      </c>
      <c r="F198" s="1" t="str">
        <f>INDEX(Variables[Variable],MATCH(Systematic[[#This Row],[VariableIndex]],Variables[Index],0))</f>
        <v>Specific flux (mt)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3010605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6</v>
      </c>
      <c r="D199" s="1">
        <f t="shared" si="10"/>
        <v>6</v>
      </c>
      <c r="E199" s="1" t="str">
        <f>INDEX(Protocol[Mark],MATCH(C199,Protocol[Step],0))</f>
        <v>5S</v>
      </c>
      <c r="F199" s="1" t="str">
        <f>INDEX(Variables[Variable],MATCH(Systematic[[#This Row],[VariableIndex]],Variables[Index],0))</f>
        <v>FCR (mt: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3010606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7</v>
      </c>
      <c r="D200" s="1">
        <f t="shared" si="10"/>
        <v>1</v>
      </c>
      <c r="E200" s="1" t="str">
        <f>INDEX(Protocol[Mark],MATCH(C200,Protocol[Step],0))</f>
        <v>6Oct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3010701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7</v>
      </c>
      <c r="D201" s="1">
        <f t="shared" si="10"/>
        <v>2</v>
      </c>
      <c r="E201" s="1" t="str">
        <f>INDEX(Protocol[Mark],MATCH(C201,Protocol[Step],0))</f>
        <v>6Oct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3010702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7</v>
      </c>
      <c r="D202" s="1">
        <f t="shared" si="10"/>
        <v>3</v>
      </c>
      <c r="E202" s="1" t="str">
        <f>INDEX(Protocol[Mark],MATCH(C202,Protocol[Step],0))</f>
        <v>6Oct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3010703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7</v>
      </c>
      <c r="D203" s="1">
        <f t="shared" si="10"/>
        <v>4</v>
      </c>
      <c r="E203" s="1" t="str">
        <f>INDEX(Protocol[Mark],MATCH(C203,Protocol[Step],0))</f>
        <v>6Oct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3010704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7</v>
      </c>
      <c r="D204" s="1">
        <f t="shared" si="10"/>
        <v>5</v>
      </c>
      <c r="E204" s="1" t="str">
        <f>INDEX(Protocol[Mark],MATCH(C204,Protocol[Step],0))</f>
        <v>6Oct</v>
      </c>
      <c r="F204" s="1" t="str">
        <f>INDEX(Variables[Variable],MATCH(Systematic[[#This Row],[VariableIndex]],Variables[Index],0))</f>
        <v>Specific flux (mt)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3010705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7</v>
      </c>
      <c r="D205" s="1">
        <f t="shared" si="10"/>
        <v>6</v>
      </c>
      <c r="E205" s="1" t="str">
        <f>INDEX(Protocol[Mark],MATCH(C205,Protocol[Step],0))</f>
        <v>6Oct</v>
      </c>
      <c r="F205" s="1" t="str">
        <f>INDEX(Variables[Variable],MATCH(Systematic[[#This Row],[VariableIndex]],Variables[Index],0))</f>
        <v>FCR (mt: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3010706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8</v>
      </c>
      <c r="D206" s="1">
        <f t="shared" si="10"/>
        <v>1</v>
      </c>
      <c r="E206" s="1" t="str">
        <f>INDEX(Protocol[Mark],MATCH(C206,Protocol[Step],0))</f>
        <v>7Rot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3010801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8</v>
      </c>
      <c r="D207" s="1">
        <f t="shared" si="10"/>
        <v>2</v>
      </c>
      <c r="E207" s="1" t="str">
        <f>INDEX(Protocol[Mark],MATCH(C207,Protocol[Step],0))</f>
        <v>7Rot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3010802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8</v>
      </c>
      <c r="D208" s="1">
        <f t="shared" si="10"/>
        <v>3</v>
      </c>
      <c r="E208" s="1" t="str">
        <f>INDEX(Protocol[Mark],MATCH(C208,Protocol[Step],0))</f>
        <v>7Rot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3010803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8</v>
      </c>
      <c r="D209" s="1">
        <f t="shared" si="10"/>
        <v>4</v>
      </c>
      <c r="E209" s="1" t="str">
        <f>INDEX(Protocol[Mark],MATCH(C209,Protocol[Step],0))</f>
        <v>7Rot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3010804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8</v>
      </c>
      <c r="D210" s="1">
        <f t="shared" si="10"/>
        <v>5</v>
      </c>
      <c r="E210" s="1" t="str">
        <f>INDEX(Protocol[Mark],MATCH(C210,Protocol[Step],0))</f>
        <v>7Rot</v>
      </c>
      <c r="F210" s="1" t="str">
        <f>INDEX(Variables[Variable],MATCH(Systematic[[#This Row],[VariableIndex]],Variables[Index],0))</f>
        <v>Specific flux (mt)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3010805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8</v>
      </c>
      <c r="D211" s="1">
        <f t="shared" si="10"/>
        <v>6</v>
      </c>
      <c r="E211" s="1" t="str">
        <f>INDEX(Protocol[Mark],MATCH(C211,Protocol[Step],0))</f>
        <v>7Rot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3010806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9</v>
      </c>
      <c r="D212" s="1">
        <f t="shared" si="10"/>
        <v>1</v>
      </c>
      <c r="E212" s="1" t="str">
        <f>INDEX(Protocol[Mark],MATCH(C212,Protocol[Step],0))</f>
        <v>8Gp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3010901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9</v>
      </c>
      <c r="D213" s="1">
        <f t="shared" si="10"/>
        <v>2</v>
      </c>
      <c r="E213" s="1" t="str">
        <f>INDEX(Protocol[Mark],MATCH(C213,Protocol[Step],0))</f>
        <v>8Gp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3010902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9</v>
      </c>
      <c r="D214" s="1">
        <f t="shared" si="10"/>
        <v>3</v>
      </c>
      <c r="E214" s="1" t="str">
        <f>INDEX(Protocol[Mark],MATCH(C214,Protocol[Step],0))</f>
        <v>8Gp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3010903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9</v>
      </c>
      <c r="D215" s="1">
        <f t="shared" si="10"/>
        <v>4</v>
      </c>
      <c r="E215" s="1" t="str">
        <f>INDEX(Protocol[Mark],MATCH(C215,Protocol[Step],0))</f>
        <v>8Gp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3010904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9</v>
      </c>
      <c r="D216" s="1">
        <f t="shared" si="10"/>
        <v>5</v>
      </c>
      <c r="E216" s="1" t="str">
        <f>INDEX(Protocol[Mark],MATCH(C216,Protocol[Step],0))</f>
        <v>8Gp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3010905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9</v>
      </c>
      <c r="D217" s="1">
        <f t="shared" si="10"/>
        <v>6</v>
      </c>
      <c r="E217" s="1" t="str">
        <f>INDEX(Protocol[Mark],MATCH(C217,Protocol[Step],0))</f>
        <v>8Gp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3010906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10</v>
      </c>
      <c r="D218" s="1">
        <f t="shared" si="10"/>
        <v>1</v>
      </c>
      <c r="E218" s="1" t="str">
        <f>INDEX(Protocol[Mark],MATCH(C218,Protocol[Step],0))</f>
        <v>9Ama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3011001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10</v>
      </c>
      <c r="D219" s="1">
        <f t="shared" si="10"/>
        <v>2</v>
      </c>
      <c r="E219" s="1" t="str">
        <f>INDEX(Protocol[Mark],MATCH(C219,Protocol[Step],0))</f>
        <v>9Ama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3011002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10</v>
      </c>
      <c r="D220" s="1">
        <f t="shared" si="10"/>
        <v>3</v>
      </c>
      <c r="E220" s="1" t="str">
        <f>INDEX(Protocol[Mark],MATCH(C220,Protocol[Step],0))</f>
        <v>9Ama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3011003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10</v>
      </c>
      <c r="D221" s="1">
        <f t="shared" si="10"/>
        <v>4</v>
      </c>
      <c r="E221" s="1" t="str">
        <f>INDEX(Protocol[Mark],MATCH(C221,Protocol[Step],0))</f>
        <v>9Ama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3011004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10</v>
      </c>
      <c r="D222" s="1">
        <f t="shared" si="10"/>
        <v>5</v>
      </c>
      <c r="E222" s="1" t="str">
        <f>INDEX(Protocol[Mark],MATCH(C222,Protocol[Step],0))</f>
        <v>9Ama</v>
      </c>
      <c r="F222" s="1" t="str">
        <f>INDEX(Variables[Variable],MATCH(Systematic[[#This Row],[VariableIndex]],Variables[Index],0))</f>
        <v>Specific flux (mt)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3011005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10</v>
      </c>
      <c r="D223" s="1">
        <f t="shared" si="10"/>
        <v>6</v>
      </c>
      <c r="E223" s="1" t="str">
        <f>INDEX(Protocol[Mark],MATCH(C223,Protocol[Step],0))</f>
        <v>9Ama</v>
      </c>
      <c r="F223" s="1" t="str">
        <f>INDEX(Variables[Variable],MATCH(Systematic[[#This Row],[VariableIndex]],Variables[Index],0))</f>
        <v>FCR (mt: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3011006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11</v>
      </c>
      <c r="D224" s="1">
        <f t="shared" si="10"/>
        <v>1</v>
      </c>
      <c r="E224" s="1" t="str">
        <f>INDEX(Protocol[Mark],MATCH(C224,Protocol[Step],0))</f>
        <v>10Tm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3011101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11</v>
      </c>
      <c r="D225" s="1">
        <f t="shared" si="10"/>
        <v>2</v>
      </c>
      <c r="E225" s="1" t="str">
        <f>INDEX(Protocol[Mark],MATCH(C225,Protocol[Step],0))</f>
        <v>10Tm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3011102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11</v>
      </c>
      <c r="D226" s="1">
        <f t="shared" si="10"/>
        <v>3</v>
      </c>
      <c r="E226" s="1" t="str">
        <f>INDEX(Protocol[Mark],MATCH(C226,Protocol[Step],0))</f>
        <v>10Tm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3011103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11</v>
      </c>
      <c r="D227" s="1">
        <f t="shared" si="10"/>
        <v>4</v>
      </c>
      <c r="E227" s="1" t="str">
        <f>INDEX(Protocol[Mark],MATCH(C227,Protocol[Step],0))</f>
        <v>10Tm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3011104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11</v>
      </c>
      <c r="D228" s="1">
        <f t="shared" si="10"/>
        <v>5</v>
      </c>
      <c r="E228" s="1" t="str">
        <f>INDEX(Protocol[Mark],MATCH(C228,Protocol[Step],0))</f>
        <v>10Tm</v>
      </c>
      <c r="F228" s="1" t="str">
        <f>INDEX(Variables[Variable],MATCH(Systematic[[#This Row],[VariableIndex]],Variables[Index],0))</f>
        <v>Specific flux (mt)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3011105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11</v>
      </c>
      <c r="D229" s="1">
        <f t="shared" si="10"/>
        <v>6</v>
      </c>
      <c r="E229" s="1" t="str">
        <f>INDEX(Protocol[Mark],MATCH(C229,Protocol[Step],0))</f>
        <v>10Tm</v>
      </c>
      <c r="F229" s="1" t="str">
        <f>INDEX(Variables[Variable],MATCH(Systematic[[#This Row],[VariableIndex]],Variables[Index],0))</f>
        <v>FCR (mt: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3011106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12</v>
      </c>
      <c r="D230" s="1">
        <f t="shared" si="10"/>
        <v>1</v>
      </c>
      <c r="E230" s="1" t="str">
        <f>INDEX(Protocol[Mark],MATCH(C230,Protocol[Step],0))</f>
        <v>11Azd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3011201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12</v>
      </c>
      <c r="D231" s="1">
        <f t="shared" si="10"/>
        <v>2</v>
      </c>
      <c r="E231" s="1" t="str">
        <f>INDEX(Protocol[Mark],MATCH(C231,Protocol[Step],0))</f>
        <v>11Azd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3011202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12</v>
      </c>
      <c r="D232" s="1">
        <f t="shared" si="10"/>
        <v>3</v>
      </c>
      <c r="E232" s="1" t="str">
        <f>INDEX(Protocol[Mark],MATCH(C232,Protocol[Step],0))</f>
        <v>11Azd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3011203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12</v>
      </c>
      <c r="D233" s="1">
        <f t="shared" si="10"/>
        <v>4</v>
      </c>
      <c r="E233" s="1" t="str">
        <f>INDEX(Protocol[Mark],MATCH(C233,Protocol[Step],0))</f>
        <v>11Azd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3011204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12</v>
      </c>
      <c r="D234" s="1">
        <f t="shared" si="10"/>
        <v>5</v>
      </c>
      <c r="E234" s="1" t="str">
        <f>INDEX(Protocol[Mark],MATCH(C234,Protocol[Step],0))</f>
        <v>11Azd</v>
      </c>
      <c r="F234" s="1" t="str">
        <f>INDEX(Variables[Variable],MATCH(Systematic[[#This Row],[VariableIndex]],Variables[Index],0))</f>
        <v>Specific flux (mt)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3011205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12</v>
      </c>
      <c r="D235" s="1">
        <f t="shared" si="10"/>
        <v>6</v>
      </c>
      <c r="E235" s="1" t="str">
        <f>INDEX(Protocol[Mark],MATCH(C235,Protocol[Step],0))</f>
        <v>11Azd</v>
      </c>
      <c r="F235" s="1" t="str">
        <f>INDEX(Variables[Variable],MATCH(Systematic[[#This Row],[VariableIndex]],Variables[Index],0))</f>
        <v>FCR (mt: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3011206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4</v>
      </c>
      <c r="B236" s="1">
        <f t="shared" si="9"/>
        <v>1</v>
      </c>
      <c r="C236" s="1">
        <f>IF(Systematic[[#This Row],[VariableIndex]]&gt;1,C235,IF(C235+1=StepsPerSubsample,0,C235+1))</f>
        <v>0</v>
      </c>
      <c r="D236" s="1">
        <f t="shared" si="10"/>
        <v>1</v>
      </c>
      <c r="E236" s="1" t="str">
        <f>INDEX(Protocol[Mark],MATCH(C236,Protocol[Step],0))</f>
        <v>1mt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4010001</v>
      </c>
      <c r="H236" s="134">
        <f>Systematic[[#This Row],[SampleVariableLabel]]+100*Systematic[[#This Row],[State]]</f>
        <v>4010001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4</v>
      </c>
      <c r="B237" s="1">
        <f t="shared" si="9"/>
        <v>1</v>
      </c>
      <c r="C237" s="1">
        <f>IF(Systematic[[#This Row],[VariableIndex]]&gt;1,C236,IF(C236+1=StepsPerSubsample,0,C236+1))</f>
        <v>0</v>
      </c>
      <c r="D237" s="1">
        <f t="shared" si="10"/>
        <v>2</v>
      </c>
      <c r="E237" s="1" t="str">
        <f>INDEX(Protocol[Mark],MATCH(C237,Protocol[Step],0))</f>
        <v>1mt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4010002</v>
      </c>
      <c r="H237" s="134">
        <f>Systematic[[#This Row],[SampleVariableLabel]]+100*Systematic[[#This Row],[State]]</f>
        <v>4010002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4</v>
      </c>
      <c r="B238" s="1">
        <f t="shared" si="9"/>
        <v>1</v>
      </c>
      <c r="C238" s="1">
        <f>IF(Systematic[[#This Row],[VariableIndex]]&gt;1,C237,IF(C237+1=StepsPerSubsample,0,C237+1))</f>
        <v>0</v>
      </c>
      <c r="D238" s="1">
        <f t="shared" si="10"/>
        <v>3</v>
      </c>
      <c r="E238" s="1" t="str">
        <f>INDEX(Protocol[Mark],MATCH(C238,Protocol[Step],0))</f>
        <v>1mt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4010003</v>
      </c>
      <c r="H238" s="134">
        <f>Systematic[[#This Row],[SampleVariableLabel]]+100*Systematic[[#This Row],[State]]</f>
        <v>4010003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4</v>
      </c>
      <c r="B239" s="1">
        <f t="shared" si="9"/>
        <v>1</v>
      </c>
      <c r="C239" s="1">
        <f>IF(Systematic[[#This Row],[VariableIndex]]&gt;1,C238,IF(C238+1=StepsPerSubsample,0,C238+1))</f>
        <v>0</v>
      </c>
      <c r="D239" s="1">
        <f t="shared" si="10"/>
        <v>4</v>
      </c>
      <c r="E239" s="1" t="str">
        <f>INDEX(Protocol[Mark],MATCH(C239,Protocol[Step],0))</f>
        <v>1mt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4010004</v>
      </c>
      <c r="H239" s="134">
        <f>Systematic[[#This Row],[SampleVariableLabel]]+100*Systematic[[#This Row],[State]]</f>
        <v>4010004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4</v>
      </c>
      <c r="B240" s="1">
        <f t="shared" si="9"/>
        <v>1</v>
      </c>
      <c r="C240" s="1">
        <f>IF(Systematic[[#This Row],[VariableIndex]]&gt;1,C239,IF(C239+1=StepsPerSubsample,0,C239+1))</f>
        <v>0</v>
      </c>
      <c r="D240" s="1">
        <f t="shared" si="10"/>
        <v>5</v>
      </c>
      <c r="E240" s="1" t="str">
        <f>INDEX(Protocol[Mark],MATCH(C240,Protocol[Step],0))</f>
        <v>1mt</v>
      </c>
      <c r="F240" s="1" t="str">
        <f>INDEX(Variables[Variable],MATCH(Systematic[[#This Row],[VariableIndex]],Variables[Index],0))</f>
        <v>Specific flux (mt)</v>
      </c>
      <c r="G240" s="134">
        <f>Systematic[[#This Row],[Sample]]*1000000+Systematic[[#This Row],[SubSample]]*10000+Systematic[[#This Row],[VariableIndex]]</f>
        <v>4010005</v>
      </c>
      <c r="H240" s="134">
        <f>Systematic[[#This Row],[SampleVariableLabel]]+100*Systematic[[#This Row],[State]]</f>
        <v>4010005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4</v>
      </c>
      <c r="B241" s="1">
        <f t="shared" si="9"/>
        <v>1</v>
      </c>
      <c r="C241" s="1">
        <f>IF(Systematic[[#This Row],[VariableIndex]]&gt;1,C240,IF(C240+1=StepsPerSubsample,0,C240+1))</f>
        <v>0</v>
      </c>
      <c r="D241" s="1">
        <f t="shared" si="10"/>
        <v>6</v>
      </c>
      <c r="E241" s="1" t="str">
        <f>INDEX(Protocol[Mark],MATCH(C241,Protocol[Step],0))</f>
        <v>1mt</v>
      </c>
      <c r="F241" s="1" t="str">
        <f>INDEX(Variables[Variable],MATCH(Systematic[[#This Row],[VariableIndex]],Variables[Index],0))</f>
        <v>FCR (mt: ROX-corr.)</v>
      </c>
      <c r="G241" s="134">
        <f>Systematic[[#This Row],[Sample]]*1000000+Systematic[[#This Row],[SubSample]]*10000+Systematic[[#This Row],[VariableIndex]]</f>
        <v>4010006</v>
      </c>
      <c r="H241" s="134">
        <f>Systematic[[#This Row],[SampleVariableLabel]]+100*Systematic[[#This Row],[State]]</f>
        <v>4010006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4</v>
      </c>
      <c r="B242" s="1">
        <f t="shared" si="9"/>
        <v>1</v>
      </c>
      <c r="C242" s="1">
        <f>IF(Systematic[[#This Row],[VariableIndex]]&gt;1,C241,IF(C241+1=StepsPerSubsample,0,C241+1))</f>
        <v>1</v>
      </c>
      <c r="D242" s="1">
        <f t="shared" si="10"/>
        <v>1</v>
      </c>
      <c r="E242" s="1" t="str">
        <f>INDEX(Protocol[Mark],MATCH(C242,Protocol[Step],0))</f>
        <v>1PM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4010001</v>
      </c>
      <c r="H242" s="134">
        <f>Systematic[[#This Row],[SampleVariableLabel]]+100*Systematic[[#This Row],[State]]</f>
        <v>4010101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4</v>
      </c>
      <c r="B243" s="1">
        <f t="shared" si="9"/>
        <v>1</v>
      </c>
      <c r="C243" s="1">
        <f>IF(Systematic[[#This Row],[VariableIndex]]&gt;1,C242,IF(C242+1=StepsPerSubsample,0,C242+1))</f>
        <v>1</v>
      </c>
      <c r="D243" s="1">
        <f t="shared" si="10"/>
        <v>2</v>
      </c>
      <c r="E243" s="1" t="str">
        <f>INDEX(Protocol[Mark],MATCH(C243,Protocol[Step],0))</f>
        <v>1PM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4010002</v>
      </c>
      <c r="H243" s="134">
        <f>Systematic[[#This Row],[SampleVariableLabel]]+100*Systematic[[#This Row],[State]]</f>
        <v>4010102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4</v>
      </c>
      <c r="B244" s="1">
        <f t="shared" si="9"/>
        <v>1</v>
      </c>
      <c r="C244" s="1">
        <f>IF(Systematic[[#This Row],[VariableIndex]]&gt;1,C243,IF(C243+1=StepsPerSubsample,0,C243+1))</f>
        <v>1</v>
      </c>
      <c r="D244" s="1">
        <f t="shared" si="10"/>
        <v>3</v>
      </c>
      <c r="E244" s="1" t="str">
        <f>INDEX(Protocol[Mark],MATCH(C244,Protocol[Step],0))</f>
        <v>1PM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4010003</v>
      </c>
      <c r="H244" s="134">
        <f>Systematic[[#This Row],[SampleVariableLabel]]+100*Systematic[[#This Row],[State]]</f>
        <v>4010103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4</v>
      </c>
      <c r="B245" s="1">
        <f t="shared" si="9"/>
        <v>1</v>
      </c>
      <c r="C245" s="1">
        <f>IF(Systematic[[#This Row],[VariableIndex]]&gt;1,C244,IF(C244+1=StepsPerSubsample,0,C244+1))</f>
        <v>1</v>
      </c>
      <c r="D245" s="1">
        <f t="shared" si="10"/>
        <v>4</v>
      </c>
      <c r="E245" s="1" t="str">
        <f>INDEX(Protocol[Mark],MATCH(C245,Protocol[Step],0))</f>
        <v>1PM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4010004</v>
      </c>
      <c r="H245" s="134">
        <f>Systematic[[#This Row],[SampleVariableLabel]]+100*Systematic[[#This Row],[State]]</f>
        <v>4010104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4</v>
      </c>
      <c r="B246" s="1">
        <f t="shared" si="9"/>
        <v>1</v>
      </c>
      <c r="C246" s="1">
        <f>IF(Systematic[[#This Row],[VariableIndex]]&gt;1,C245,IF(C245+1=StepsPerSubsample,0,C245+1))</f>
        <v>1</v>
      </c>
      <c r="D246" s="1">
        <f t="shared" si="10"/>
        <v>5</v>
      </c>
      <c r="E246" s="1" t="str">
        <f>INDEX(Protocol[Mark],MATCH(C246,Protocol[Step],0))</f>
        <v>1PM</v>
      </c>
      <c r="F246" s="1" t="str">
        <f>INDEX(Variables[Variable],MATCH(Systematic[[#This Row],[VariableIndex]],Variables[Index],0))</f>
        <v>Specific flux (mt)</v>
      </c>
      <c r="G246" s="134">
        <f>Systematic[[#This Row],[Sample]]*1000000+Systematic[[#This Row],[SubSample]]*10000+Systematic[[#This Row],[VariableIndex]]</f>
        <v>4010005</v>
      </c>
      <c r="H246" s="134">
        <f>Systematic[[#This Row],[SampleVariableLabel]]+100*Systematic[[#This Row],[State]]</f>
        <v>4010105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4</v>
      </c>
      <c r="B247" s="1">
        <f t="shared" si="9"/>
        <v>1</v>
      </c>
      <c r="C247" s="1">
        <f>IF(Systematic[[#This Row],[VariableIndex]]&gt;1,C246,IF(C246+1=StepsPerSubsample,0,C246+1))</f>
        <v>1</v>
      </c>
      <c r="D247" s="1">
        <f t="shared" si="10"/>
        <v>6</v>
      </c>
      <c r="E247" s="1" t="str">
        <f>INDEX(Protocol[Mark],MATCH(C247,Protocol[Step],0))</f>
        <v>1PM</v>
      </c>
      <c r="F247" s="1" t="str">
        <f>INDEX(Variables[Variable],MATCH(Systematic[[#This Row],[VariableIndex]],Variables[Index],0))</f>
        <v>FCR (mt: ROX-corr.)</v>
      </c>
      <c r="G247" s="134">
        <f>Systematic[[#This Row],[Sample]]*1000000+Systematic[[#This Row],[SubSample]]*10000+Systematic[[#This Row],[VariableIndex]]</f>
        <v>4010006</v>
      </c>
      <c r="H247" s="134">
        <f>Systematic[[#This Row],[SampleVariableLabel]]+100*Systematic[[#This Row],[State]]</f>
        <v>4010106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4</v>
      </c>
      <c r="B248" s="1">
        <f t="shared" si="9"/>
        <v>1</v>
      </c>
      <c r="C248" s="1">
        <f>IF(Systematic[[#This Row],[VariableIndex]]&gt;1,C247,IF(C247+1=StepsPerSubsample,0,C247+1))</f>
        <v>2</v>
      </c>
      <c r="D248" s="1">
        <f t="shared" si="10"/>
        <v>1</v>
      </c>
      <c r="E248" s="1" t="str">
        <f>INDEX(Protocol[Mark],MATCH(C248,Protocol[Step],0))</f>
        <v>2D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4010001</v>
      </c>
      <c r="H248" s="134">
        <f>Systematic[[#This Row],[SampleVariableLabel]]+100*Systematic[[#This Row],[State]]</f>
        <v>4010201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4</v>
      </c>
      <c r="B249" s="1">
        <f t="shared" si="9"/>
        <v>1</v>
      </c>
      <c r="C249" s="1">
        <f>IF(Systematic[[#This Row],[VariableIndex]]&gt;1,C248,IF(C248+1=StepsPerSubsample,0,C248+1))</f>
        <v>2</v>
      </c>
      <c r="D249" s="1">
        <f t="shared" si="10"/>
        <v>2</v>
      </c>
      <c r="E249" s="1" t="str">
        <f>INDEX(Protocol[Mark],MATCH(C249,Protocol[Step],0))</f>
        <v>2D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4010002</v>
      </c>
      <c r="H249" s="134">
        <f>Systematic[[#This Row],[SampleVariableLabel]]+100*Systematic[[#This Row],[State]]</f>
        <v>4010202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4</v>
      </c>
      <c r="B250" s="1">
        <f t="shared" si="9"/>
        <v>1</v>
      </c>
      <c r="C250" s="1">
        <f>IF(Systematic[[#This Row],[VariableIndex]]&gt;1,C249,IF(C249+1=StepsPerSubsample,0,C249+1))</f>
        <v>2</v>
      </c>
      <c r="D250" s="1">
        <f t="shared" si="10"/>
        <v>3</v>
      </c>
      <c r="E250" s="1" t="str">
        <f>INDEX(Protocol[Mark],MATCH(C250,Protocol[Step],0))</f>
        <v>2D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4010003</v>
      </c>
      <c r="H250" s="134">
        <f>Systematic[[#This Row],[SampleVariableLabel]]+100*Systematic[[#This Row],[State]]</f>
        <v>4010203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4</v>
      </c>
      <c r="B251" s="1">
        <f t="shared" si="9"/>
        <v>1</v>
      </c>
      <c r="C251" s="1">
        <f>IF(Systematic[[#This Row],[VariableIndex]]&gt;1,C250,IF(C250+1=StepsPerSubsample,0,C250+1))</f>
        <v>2</v>
      </c>
      <c r="D251" s="1">
        <f t="shared" si="10"/>
        <v>4</v>
      </c>
      <c r="E251" s="1" t="str">
        <f>INDEX(Protocol[Mark],MATCH(C251,Protocol[Step],0))</f>
        <v>2D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4010004</v>
      </c>
      <c r="H251" s="134">
        <f>Systematic[[#This Row],[SampleVariableLabel]]+100*Systematic[[#This Row],[State]]</f>
        <v>4010204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4</v>
      </c>
      <c r="B252" s="1">
        <f t="shared" si="9"/>
        <v>1</v>
      </c>
      <c r="C252" s="1">
        <f>IF(Systematic[[#This Row],[VariableIndex]]&gt;1,C251,IF(C251+1=StepsPerSubsample,0,C251+1))</f>
        <v>2</v>
      </c>
      <c r="D252" s="1">
        <f t="shared" si="10"/>
        <v>5</v>
      </c>
      <c r="E252" s="1" t="str">
        <f>INDEX(Protocol[Mark],MATCH(C252,Protocol[Step],0))</f>
        <v>2D</v>
      </c>
      <c r="F252" s="1" t="str">
        <f>INDEX(Variables[Variable],MATCH(Systematic[[#This Row],[VariableIndex]],Variables[Index],0))</f>
        <v>Specific flux (mt)</v>
      </c>
      <c r="G252" s="134">
        <f>Systematic[[#This Row],[Sample]]*1000000+Systematic[[#This Row],[SubSample]]*10000+Systematic[[#This Row],[VariableIndex]]</f>
        <v>4010005</v>
      </c>
      <c r="H252" s="134">
        <f>Systematic[[#This Row],[SampleVariableLabel]]+100*Systematic[[#This Row],[State]]</f>
        <v>4010205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4</v>
      </c>
      <c r="B253" s="1">
        <f t="shared" si="9"/>
        <v>1</v>
      </c>
      <c r="C253" s="1">
        <f>IF(Systematic[[#This Row],[VariableIndex]]&gt;1,C252,IF(C252+1=StepsPerSubsample,0,C252+1))</f>
        <v>2</v>
      </c>
      <c r="D253" s="1">
        <f t="shared" si="10"/>
        <v>6</v>
      </c>
      <c r="E253" s="1" t="str">
        <f>INDEX(Protocol[Mark],MATCH(C253,Protocol[Step],0))</f>
        <v>2D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4010006</v>
      </c>
      <c r="H253" s="134">
        <f>Systematic[[#This Row],[SampleVariableLabel]]+100*Systematic[[#This Row],[State]]</f>
        <v>4010206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4</v>
      </c>
      <c r="B254" s="1">
        <f t="shared" si="9"/>
        <v>1</v>
      </c>
      <c r="C254" s="1">
        <f>IF(Systematic[[#This Row],[VariableIndex]]&gt;1,C253,IF(C253+1=StepsPerSubsample,0,C253+1))</f>
        <v>3</v>
      </c>
      <c r="D254" s="1">
        <f t="shared" si="10"/>
        <v>1</v>
      </c>
      <c r="E254" s="1" t="str">
        <f>INDEX(Protocol[Mark],MATCH(C254,Protocol[Step],0))</f>
        <v>2c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4010001</v>
      </c>
      <c r="H254" s="134">
        <f>Systematic[[#This Row],[SampleVariableLabel]]+100*Systematic[[#This Row],[State]]</f>
        <v>4010301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4</v>
      </c>
      <c r="B255" s="1">
        <f t="shared" si="9"/>
        <v>1</v>
      </c>
      <c r="C255" s="1">
        <f>IF(Systematic[[#This Row],[VariableIndex]]&gt;1,C254,IF(C254+1=StepsPerSubsample,0,C254+1))</f>
        <v>3</v>
      </c>
      <c r="D255" s="1">
        <f t="shared" si="10"/>
        <v>2</v>
      </c>
      <c r="E255" s="1" t="str">
        <f>INDEX(Protocol[Mark],MATCH(C255,Protocol[Step],0))</f>
        <v>2c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4010002</v>
      </c>
      <c r="H255" s="134">
        <f>Systematic[[#This Row],[SampleVariableLabel]]+100*Systematic[[#This Row],[State]]</f>
        <v>4010302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4</v>
      </c>
      <c r="B256" s="1">
        <f t="shared" si="9"/>
        <v>1</v>
      </c>
      <c r="C256" s="1">
        <f>IF(Systematic[[#This Row],[VariableIndex]]&gt;1,C255,IF(C255+1=StepsPerSubsample,0,C255+1))</f>
        <v>3</v>
      </c>
      <c r="D256" s="1">
        <f t="shared" si="10"/>
        <v>3</v>
      </c>
      <c r="E256" s="1" t="str">
        <f>INDEX(Protocol[Mark],MATCH(C256,Protocol[Step],0))</f>
        <v>2c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4010003</v>
      </c>
      <c r="H256" s="134">
        <f>Systematic[[#This Row],[SampleVariableLabel]]+100*Systematic[[#This Row],[State]]</f>
        <v>4010303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4</v>
      </c>
      <c r="B257" s="1">
        <f t="shared" si="9"/>
        <v>1</v>
      </c>
      <c r="C257" s="1">
        <f>IF(Systematic[[#This Row],[VariableIndex]]&gt;1,C256,IF(C256+1=StepsPerSubsample,0,C256+1))</f>
        <v>3</v>
      </c>
      <c r="D257" s="1">
        <f t="shared" si="10"/>
        <v>4</v>
      </c>
      <c r="E257" s="1" t="str">
        <f>INDEX(Protocol[Mark],MATCH(C257,Protocol[Step],0))</f>
        <v>2c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4010004</v>
      </c>
      <c r="H257" s="134">
        <f>Systematic[[#This Row],[SampleVariableLabel]]+100*Systematic[[#This Row],[State]]</f>
        <v>4010304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4</v>
      </c>
      <c r="B258" s="1">
        <f t="shared" si="9"/>
        <v>1</v>
      </c>
      <c r="C258" s="1">
        <f>IF(Systematic[[#This Row],[VariableIndex]]&gt;1,C257,IF(C257+1=StepsPerSubsample,0,C257+1))</f>
        <v>3</v>
      </c>
      <c r="D258" s="1">
        <f t="shared" si="10"/>
        <v>5</v>
      </c>
      <c r="E258" s="1" t="str">
        <f>INDEX(Protocol[Mark],MATCH(C258,Protocol[Step],0))</f>
        <v>2c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4010005</v>
      </c>
      <c r="H258" s="134">
        <f>Systematic[[#This Row],[SampleVariableLabel]]+100*Systematic[[#This Row],[State]]</f>
        <v>4010305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4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3</v>
      </c>
      <c r="D259" s="1">
        <f t="shared" ref="D259:D322" si="13">IF(D258=nVariables,1,D258+1)</f>
        <v>6</v>
      </c>
      <c r="E259" s="1" t="str">
        <f>INDEX(Protocol[Mark],MATCH(C259,Protocol[Step],0))</f>
        <v>2c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4010006</v>
      </c>
      <c r="H259" s="134">
        <f>Systematic[[#This Row],[SampleVariableLabel]]+100*Systematic[[#This Row],[State]]</f>
        <v>4010306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4</v>
      </c>
      <c r="B260" s="1">
        <f t="shared" si="12"/>
        <v>1</v>
      </c>
      <c r="C260" s="1">
        <f>IF(Systematic[[#This Row],[VariableIndex]]&gt;1,C259,IF(C259+1=StepsPerSubsample,0,C259+1))</f>
        <v>4</v>
      </c>
      <c r="D260" s="1">
        <f t="shared" si="13"/>
        <v>1</v>
      </c>
      <c r="E260" s="1" t="str">
        <f>INDEX(Protocol[Mark],MATCH(C260,Protocol[Step],0))</f>
        <v>3U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4010001</v>
      </c>
      <c r="H260" s="134">
        <f>Systematic[[#This Row],[SampleVariableLabel]]+100*Systematic[[#This Row],[State]]</f>
        <v>4010401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4</v>
      </c>
      <c r="B261" s="1">
        <f t="shared" si="12"/>
        <v>1</v>
      </c>
      <c r="C261" s="1">
        <f>IF(Systematic[[#This Row],[VariableIndex]]&gt;1,C260,IF(C260+1=StepsPerSubsample,0,C260+1))</f>
        <v>4</v>
      </c>
      <c r="D261" s="1">
        <f t="shared" si="13"/>
        <v>2</v>
      </c>
      <c r="E261" s="1" t="str">
        <f>INDEX(Protocol[Mark],MATCH(C261,Protocol[Step],0))</f>
        <v>3U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4010002</v>
      </c>
      <c r="H261" s="134">
        <f>Systematic[[#This Row],[SampleVariableLabel]]+100*Systematic[[#This Row],[State]]</f>
        <v>4010402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4</v>
      </c>
      <c r="B262" s="1">
        <f t="shared" si="12"/>
        <v>1</v>
      </c>
      <c r="C262" s="1">
        <f>IF(Systematic[[#This Row],[VariableIndex]]&gt;1,C261,IF(C261+1=StepsPerSubsample,0,C261+1))</f>
        <v>4</v>
      </c>
      <c r="D262" s="1">
        <f t="shared" si="13"/>
        <v>3</v>
      </c>
      <c r="E262" s="1" t="str">
        <f>INDEX(Protocol[Mark],MATCH(C262,Protocol[Step],0))</f>
        <v>3U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4010003</v>
      </c>
      <c r="H262" s="134">
        <f>Systematic[[#This Row],[SampleVariableLabel]]+100*Systematic[[#This Row],[State]]</f>
        <v>4010403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4</v>
      </c>
      <c r="B263" s="1">
        <f t="shared" si="12"/>
        <v>1</v>
      </c>
      <c r="C263" s="1">
        <f>IF(Systematic[[#This Row],[VariableIndex]]&gt;1,C262,IF(C262+1=StepsPerSubsample,0,C262+1))</f>
        <v>4</v>
      </c>
      <c r="D263" s="1">
        <f t="shared" si="13"/>
        <v>4</v>
      </c>
      <c r="E263" s="1" t="str">
        <f>INDEX(Protocol[Mark],MATCH(C263,Protocol[Step],0))</f>
        <v>3U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4010004</v>
      </c>
      <c r="H263" s="134">
        <f>Systematic[[#This Row],[SampleVariableLabel]]+100*Systematic[[#This Row],[State]]</f>
        <v>4010404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4</v>
      </c>
      <c r="B264" s="1">
        <f t="shared" si="12"/>
        <v>1</v>
      </c>
      <c r="C264" s="1">
        <f>IF(Systematic[[#This Row],[VariableIndex]]&gt;1,C263,IF(C263+1=StepsPerSubsample,0,C263+1))</f>
        <v>4</v>
      </c>
      <c r="D264" s="1">
        <f t="shared" si="13"/>
        <v>5</v>
      </c>
      <c r="E264" s="1" t="str">
        <f>INDEX(Protocol[Mark],MATCH(C264,Protocol[Step],0))</f>
        <v>3U</v>
      </c>
      <c r="F264" s="1" t="str">
        <f>INDEX(Variables[Variable],MATCH(Systematic[[#This Row],[VariableIndex]],Variables[Index],0))</f>
        <v>Specific flux (mt)</v>
      </c>
      <c r="G264" s="134">
        <f>Systematic[[#This Row],[Sample]]*1000000+Systematic[[#This Row],[SubSample]]*10000+Systematic[[#This Row],[VariableIndex]]</f>
        <v>4010005</v>
      </c>
      <c r="H264" s="134">
        <f>Systematic[[#This Row],[SampleVariableLabel]]+100*Systematic[[#This Row],[State]]</f>
        <v>4010405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4</v>
      </c>
      <c r="B265" s="1">
        <f t="shared" si="12"/>
        <v>1</v>
      </c>
      <c r="C265" s="1">
        <f>IF(Systematic[[#This Row],[VariableIndex]]&gt;1,C264,IF(C264+1=StepsPerSubsample,0,C264+1))</f>
        <v>4</v>
      </c>
      <c r="D265" s="1">
        <f t="shared" si="13"/>
        <v>6</v>
      </c>
      <c r="E265" s="1" t="str">
        <f>INDEX(Protocol[Mark],MATCH(C265,Protocol[Step],0))</f>
        <v>3U</v>
      </c>
      <c r="F265" s="1" t="str">
        <f>INDEX(Variables[Variable],MATCH(Systematic[[#This Row],[VariableIndex]],Variables[Index],0))</f>
        <v>FCR (mt: ROX-corr.)</v>
      </c>
      <c r="G265" s="134">
        <f>Systematic[[#This Row],[Sample]]*1000000+Systematic[[#This Row],[SubSample]]*10000+Systematic[[#This Row],[VariableIndex]]</f>
        <v>4010006</v>
      </c>
      <c r="H265" s="134">
        <f>Systematic[[#This Row],[SampleVariableLabel]]+100*Systematic[[#This Row],[State]]</f>
        <v>4010406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4</v>
      </c>
      <c r="B266" s="1">
        <f t="shared" si="12"/>
        <v>1</v>
      </c>
      <c r="C266" s="1">
        <f>IF(Systematic[[#This Row],[VariableIndex]]&gt;1,C265,IF(C265+1=StepsPerSubsample,0,C265+1))</f>
        <v>5</v>
      </c>
      <c r="D266" s="1">
        <f t="shared" si="13"/>
        <v>1</v>
      </c>
      <c r="E266" s="1" t="str">
        <f>INDEX(Protocol[Mark],MATCH(C266,Protocol[Step],0))</f>
        <v>4G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4010001</v>
      </c>
      <c r="H266" s="134">
        <f>Systematic[[#This Row],[SampleVariableLabel]]+100*Systematic[[#This Row],[State]]</f>
        <v>4010501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4</v>
      </c>
      <c r="B267" s="1">
        <f t="shared" si="12"/>
        <v>1</v>
      </c>
      <c r="C267" s="1">
        <f>IF(Systematic[[#This Row],[VariableIndex]]&gt;1,C266,IF(C266+1=StepsPerSubsample,0,C266+1))</f>
        <v>5</v>
      </c>
      <c r="D267" s="1">
        <f t="shared" si="13"/>
        <v>2</v>
      </c>
      <c r="E267" s="1" t="str">
        <f>INDEX(Protocol[Mark],MATCH(C267,Protocol[Step],0))</f>
        <v>4G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4010002</v>
      </c>
      <c r="H267" s="134">
        <f>Systematic[[#This Row],[SampleVariableLabel]]+100*Systematic[[#This Row],[State]]</f>
        <v>4010502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4</v>
      </c>
      <c r="B268" s="1">
        <f t="shared" si="12"/>
        <v>1</v>
      </c>
      <c r="C268" s="1">
        <f>IF(Systematic[[#This Row],[VariableIndex]]&gt;1,C267,IF(C267+1=StepsPerSubsample,0,C267+1))</f>
        <v>5</v>
      </c>
      <c r="D268" s="1">
        <f t="shared" si="13"/>
        <v>3</v>
      </c>
      <c r="E268" s="1" t="str">
        <f>INDEX(Protocol[Mark],MATCH(C268,Protocol[Step],0))</f>
        <v>4G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4010003</v>
      </c>
      <c r="H268" s="134">
        <f>Systematic[[#This Row],[SampleVariableLabel]]+100*Systematic[[#This Row],[State]]</f>
        <v>4010503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4</v>
      </c>
      <c r="B269" s="1">
        <f t="shared" si="12"/>
        <v>1</v>
      </c>
      <c r="C269" s="1">
        <f>IF(Systematic[[#This Row],[VariableIndex]]&gt;1,C268,IF(C268+1=StepsPerSubsample,0,C268+1))</f>
        <v>5</v>
      </c>
      <c r="D269" s="1">
        <f t="shared" si="13"/>
        <v>4</v>
      </c>
      <c r="E269" s="1" t="str">
        <f>INDEX(Protocol[Mark],MATCH(C269,Protocol[Step],0))</f>
        <v>4G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4010004</v>
      </c>
      <c r="H269" s="134">
        <f>Systematic[[#This Row],[SampleVariableLabel]]+100*Systematic[[#This Row],[State]]</f>
        <v>4010504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4</v>
      </c>
      <c r="B270" s="1">
        <f t="shared" si="12"/>
        <v>1</v>
      </c>
      <c r="C270" s="1">
        <f>IF(Systematic[[#This Row],[VariableIndex]]&gt;1,C269,IF(C269+1=StepsPerSubsample,0,C269+1))</f>
        <v>5</v>
      </c>
      <c r="D270" s="1">
        <f t="shared" si="13"/>
        <v>5</v>
      </c>
      <c r="E270" s="1" t="str">
        <f>INDEX(Protocol[Mark],MATCH(C270,Protocol[Step],0))</f>
        <v>4G</v>
      </c>
      <c r="F270" s="1" t="str">
        <f>INDEX(Variables[Variable],MATCH(Systematic[[#This Row],[VariableIndex]],Variables[Index],0))</f>
        <v>Specific flux (mt)</v>
      </c>
      <c r="G270" s="134">
        <f>Systematic[[#This Row],[Sample]]*1000000+Systematic[[#This Row],[SubSample]]*10000+Systematic[[#This Row],[VariableIndex]]</f>
        <v>4010005</v>
      </c>
      <c r="H270" s="134">
        <f>Systematic[[#This Row],[SampleVariableLabel]]+100*Systematic[[#This Row],[State]]</f>
        <v>4010505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4</v>
      </c>
      <c r="B271" s="1">
        <f t="shared" si="12"/>
        <v>1</v>
      </c>
      <c r="C271" s="1">
        <f>IF(Systematic[[#This Row],[VariableIndex]]&gt;1,C270,IF(C270+1=StepsPerSubsample,0,C270+1))</f>
        <v>5</v>
      </c>
      <c r="D271" s="1">
        <f t="shared" si="13"/>
        <v>6</v>
      </c>
      <c r="E271" s="1" t="str">
        <f>INDEX(Protocol[Mark],MATCH(C271,Protocol[Step],0))</f>
        <v>4G</v>
      </c>
      <c r="F271" s="1" t="str">
        <f>INDEX(Variables[Variable],MATCH(Systematic[[#This Row],[VariableIndex]],Variables[Index],0))</f>
        <v>FCR (mt: ROX-corr.)</v>
      </c>
      <c r="G271" s="134">
        <f>Systematic[[#This Row],[Sample]]*1000000+Systematic[[#This Row],[SubSample]]*10000+Systematic[[#This Row],[VariableIndex]]</f>
        <v>4010006</v>
      </c>
      <c r="H271" s="134">
        <f>Systematic[[#This Row],[SampleVariableLabel]]+100*Systematic[[#This Row],[State]]</f>
        <v>4010506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4</v>
      </c>
      <c r="B272" s="1">
        <f t="shared" si="12"/>
        <v>1</v>
      </c>
      <c r="C272" s="1">
        <f>IF(Systematic[[#This Row],[VariableIndex]]&gt;1,C271,IF(C271+1=StepsPerSubsample,0,C271+1))</f>
        <v>6</v>
      </c>
      <c r="D272" s="1">
        <f t="shared" si="13"/>
        <v>1</v>
      </c>
      <c r="E272" s="1" t="str">
        <f>INDEX(Protocol[Mark],MATCH(C272,Protocol[Step],0))</f>
        <v>5S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4010001</v>
      </c>
      <c r="H272" s="134">
        <f>Systematic[[#This Row],[SampleVariableLabel]]+100*Systematic[[#This Row],[State]]</f>
        <v>4010601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4</v>
      </c>
      <c r="B273" s="1">
        <f t="shared" si="12"/>
        <v>1</v>
      </c>
      <c r="C273" s="1">
        <f>IF(Systematic[[#This Row],[VariableIndex]]&gt;1,C272,IF(C272+1=StepsPerSubsample,0,C272+1))</f>
        <v>6</v>
      </c>
      <c r="D273" s="1">
        <f t="shared" si="13"/>
        <v>2</v>
      </c>
      <c r="E273" s="1" t="str">
        <f>INDEX(Protocol[Mark],MATCH(C273,Protocol[Step],0))</f>
        <v>5S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4010002</v>
      </c>
      <c r="H273" s="134">
        <f>Systematic[[#This Row],[SampleVariableLabel]]+100*Systematic[[#This Row],[State]]</f>
        <v>4010602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4</v>
      </c>
      <c r="B274" s="1">
        <f t="shared" si="12"/>
        <v>1</v>
      </c>
      <c r="C274" s="1">
        <f>IF(Systematic[[#This Row],[VariableIndex]]&gt;1,C273,IF(C273+1=StepsPerSubsample,0,C273+1))</f>
        <v>6</v>
      </c>
      <c r="D274" s="1">
        <f t="shared" si="13"/>
        <v>3</v>
      </c>
      <c r="E274" s="1" t="str">
        <f>INDEX(Protocol[Mark],MATCH(C274,Protocol[Step],0))</f>
        <v>5S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4010003</v>
      </c>
      <c r="H274" s="134">
        <f>Systematic[[#This Row],[SampleVariableLabel]]+100*Systematic[[#This Row],[State]]</f>
        <v>4010603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4</v>
      </c>
      <c r="B275" s="1">
        <f t="shared" si="12"/>
        <v>1</v>
      </c>
      <c r="C275" s="1">
        <f>IF(Systematic[[#This Row],[VariableIndex]]&gt;1,C274,IF(C274+1=StepsPerSubsample,0,C274+1))</f>
        <v>6</v>
      </c>
      <c r="D275" s="1">
        <f t="shared" si="13"/>
        <v>4</v>
      </c>
      <c r="E275" s="1" t="str">
        <f>INDEX(Protocol[Mark],MATCH(C275,Protocol[Step],0))</f>
        <v>5S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4010004</v>
      </c>
      <c r="H275" s="134">
        <f>Systematic[[#This Row],[SampleVariableLabel]]+100*Systematic[[#This Row],[State]]</f>
        <v>4010604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4</v>
      </c>
      <c r="B276" s="1">
        <f t="shared" si="12"/>
        <v>1</v>
      </c>
      <c r="C276" s="1">
        <f>IF(Systematic[[#This Row],[VariableIndex]]&gt;1,C275,IF(C275+1=StepsPerSubsample,0,C275+1))</f>
        <v>6</v>
      </c>
      <c r="D276" s="1">
        <f t="shared" si="13"/>
        <v>5</v>
      </c>
      <c r="E276" s="1" t="str">
        <f>INDEX(Protocol[Mark],MATCH(C276,Protocol[Step],0))</f>
        <v>5S</v>
      </c>
      <c r="F276" s="1" t="str">
        <f>INDEX(Variables[Variable],MATCH(Systematic[[#This Row],[VariableIndex]],Variables[Index],0))</f>
        <v>Specific flux (mt)</v>
      </c>
      <c r="G276" s="134">
        <f>Systematic[[#This Row],[Sample]]*1000000+Systematic[[#This Row],[SubSample]]*10000+Systematic[[#This Row],[VariableIndex]]</f>
        <v>4010005</v>
      </c>
      <c r="H276" s="134">
        <f>Systematic[[#This Row],[SampleVariableLabel]]+100*Systematic[[#This Row],[State]]</f>
        <v>4010605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4</v>
      </c>
      <c r="B277" s="1">
        <f t="shared" si="12"/>
        <v>1</v>
      </c>
      <c r="C277" s="1">
        <f>IF(Systematic[[#This Row],[VariableIndex]]&gt;1,C276,IF(C276+1=StepsPerSubsample,0,C276+1))</f>
        <v>6</v>
      </c>
      <c r="D277" s="1">
        <f t="shared" si="13"/>
        <v>6</v>
      </c>
      <c r="E277" s="1" t="str">
        <f>INDEX(Protocol[Mark],MATCH(C277,Protocol[Step],0))</f>
        <v>5S</v>
      </c>
      <c r="F277" s="1" t="str">
        <f>INDEX(Variables[Variable],MATCH(Systematic[[#This Row],[VariableIndex]],Variables[Index],0))</f>
        <v>FCR (mt: ROX-corr.)</v>
      </c>
      <c r="G277" s="134">
        <f>Systematic[[#This Row],[Sample]]*1000000+Systematic[[#This Row],[SubSample]]*10000+Systematic[[#This Row],[VariableIndex]]</f>
        <v>4010006</v>
      </c>
      <c r="H277" s="134">
        <f>Systematic[[#This Row],[SampleVariableLabel]]+100*Systematic[[#This Row],[State]]</f>
        <v>4010606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4</v>
      </c>
      <c r="B278" s="1">
        <f t="shared" si="12"/>
        <v>1</v>
      </c>
      <c r="C278" s="1">
        <f>IF(Systematic[[#This Row],[VariableIndex]]&gt;1,C277,IF(C277+1=StepsPerSubsample,0,C277+1))</f>
        <v>7</v>
      </c>
      <c r="D278" s="1">
        <f t="shared" si="13"/>
        <v>1</v>
      </c>
      <c r="E278" s="1" t="str">
        <f>INDEX(Protocol[Mark],MATCH(C278,Protocol[Step],0))</f>
        <v>6Oct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4010001</v>
      </c>
      <c r="H278" s="134">
        <f>Systematic[[#This Row],[SampleVariableLabel]]+100*Systematic[[#This Row],[State]]</f>
        <v>4010701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4</v>
      </c>
      <c r="B279" s="1">
        <f t="shared" si="12"/>
        <v>1</v>
      </c>
      <c r="C279" s="1">
        <f>IF(Systematic[[#This Row],[VariableIndex]]&gt;1,C278,IF(C278+1=StepsPerSubsample,0,C278+1))</f>
        <v>7</v>
      </c>
      <c r="D279" s="1">
        <f t="shared" si="13"/>
        <v>2</v>
      </c>
      <c r="E279" s="1" t="str">
        <f>INDEX(Protocol[Mark],MATCH(C279,Protocol[Step],0))</f>
        <v>6Oct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4010002</v>
      </c>
      <c r="H279" s="134">
        <f>Systematic[[#This Row],[SampleVariableLabel]]+100*Systematic[[#This Row],[State]]</f>
        <v>4010702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4</v>
      </c>
      <c r="B280" s="1">
        <f t="shared" si="12"/>
        <v>1</v>
      </c>
      <c r="C280" s="1">
        <f>IF(Systematic[[#This Row],[VariableIndex]]&gt;1,C279,IF(C279+1=StepsPerSubsample,0,C279+1))</f>
        <v>7</v>
      </c>
      <c r="D280" s="1">
        <f t="shared" si="13"/>
        <v>3</v>
      </c>
      <c r="E280" s="1" t="str">
        <f>INDEX(Protocol[Mark],MATCH(C280,Protocol[Step],0))</f>
        <v>6Oct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4010003</v>
      </c>
      <c r="H280" s="134">
        <f>Systematic[[#This Row],[SampleVariableLabel]]+100*Systematic[[#This Row],[State]]</f>
        <v>4010703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4</v>
      </c>
      <c r="B281" s="1">
        <f t="shared" si="12"/>
        <v>1</v>
      </c>
      <c r="C281" s="1">
        <f>IF(Systematic[[#This Row],[VariableIndex]]&gt;1,C280,IF(C280+1=StepsPerSubsample,0,C280+1))</f>
        <v>7</v>
      </c>
      <c r="D281" s="1">
        <f t="shared" si="13"/>
        <v>4</v>
      </c>
      <c r="E281" s="1" t="str">
        <f>INDEX(Protocol[Mark],MATCH(C281,Protocol[Step],0))</f>
        <v>6Oct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4010004</v>
      </c>
      <c r="H281" s="134">
        <f>Systematic[[#This Row],[SampleVariableLabel]]+100*Systematic[[#This Row],[State]]</f>
        <v>4010704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4</v>
      </c>
      <c r="B282" s="1">
        <f t="shared" si="12"/>
        <v>1</v>
      </c>
      <c r="C282" s="1">
        <f>IF(Systematic[[#This Row],[VariableIndex]]&gt;1,C281,IF(C281+1=StepsPerSubsample,0,C281+1))</f>
        <v>7</v>
      </c>
      <c r="D282" s="1">
        <f t="shared" si="13"/>
        <v>5</v>
      </c>
      <c r="E282" s="1" t="str">
        <f>INDEX(Protocol[Mark],MATCH(C282,Protocol[Step],0))</f>
        <v>6Oct</v>
      </c>
      <c r="F282" s="1" t="str">
        <f>INDEX(Variables[Variable],MATCH(Systematic[[#This Row],[VariableIndex]],Variables[Index],0))</f>
        <v>Specific flux (mt)</v>
      </c>
      <c r="G282" s="134">
        <f>Systematic[[#This Row],[Sample]]*1000000+Systematic[[#This Row],[SubSample]]*10000+Systematic[[#This Row],[VariableIndex]]</f>
        <v>4010005</v>
      </c>
      <c r="H282" s="134">
        <f>Systematic[[#This Row],[SampleVariableLabel]]+100*Systematic[[#This Row],[State]]</f>
        <v>4010705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4</v>
      </c>
      <c r="B283" s="1">
        <f t="shared" si="12"/>
        <v>1</v>
      </c>
      <c r="C283" s="1">
        <f>IF(Systematic[[#This Row],[VariableIndex]]&gt;1,C282,IF(C282+1=StepsPerSubsample,0,C282+1))</f>
        <v>7</v>
      </c>
      <c r="D283" s="1">
        <f t="shared" si="13"/>
        <v>6</v>
      </c>
      <c r="E283" s="1" t="str">
        <f>INDEX(Protocol[Mark],MATCH(C283,Protocol[Step],0))</f>
        <v>6Oct</v>
      </c>
      <c r="F283" s="1" t="str">
        <f>INDEX(Variables[Variable],MATCH(Systematic[[#This Row],[VariableIndex]],Variables[Index],0))</f>
        <v>FCR (mt: ROX-corr.)</v>
      </c>
      <c r="G283" s="134">
        <f>Systematic[[#This Row],[Sample]]*1000000+Systematic[[#This Row],[SubSample]]*10000+Systematic[[#This Row],[VariableIndex]]</f>
        <v>4010006</v>
      </c>
      <c r="H283" s="134">
        <f>Systematic[[#This Row],[SampleVariableLabel]]+100*Systematic[[#This Row],[State]]</f>
        <v>4010706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4</v>
      </c>
      <c r="B284" s="1">
        <f t="shared" si="12"/>
        <v>1</v>
      </c>
      <c r="C284" s="1">
        <f>IF(Systematic[[#This Row],[VariableIndex]]&gt;1,C283,IF(C283+1=StepsPerSubsample,0,C283+1))</f>
        <v>8</v>
      </c>
      <c r="D284" s="1">
        <f t="shared" si="13"/>
        <v>1</v>
      </c>
      <c r="E284" s="1" t="str">
        <f>INDEX(Protocol[Mark],MATCH(C284,Protocol[Step],0))</f>
        <v>7Rot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4010001</v>
      </c>
      <c r="H284" s="134">
        <f>Systematic[[#This Row],[SampleVariableLabel]]+100*Systematic[[#This Row],[State]]</f>
        <v>4010801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4</v>
      </c>
      <c r="B285" s="1">
        <f t="shared" si="12"/>
        <v>1</v>
      </c>
      <c r="C285" s="1">
        <f>IF(Systematic[[#This Row],[VariableIndex]]&gt;1,C284,IF(C284+1=StepsPerSubsample,0,C284+1))</f>
        <v>8</v>
      </c>
      <c r="D285" s="1">
        <f t="shared" si="13"/>
        <v>2</v>
      </c>
      <c r="E285" s="1" t="str">
        <f>INDEX(Protocol[Mark],MATCH(C285,Protocol[Step],0))</f>
        <v>7Rot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4010002</v>
      </c>
      <c r="H285" s="134">
        <f>Systematic[[#This Row],[SampleVariableLabel]]+100*Systematic[[#This Row],[State]]</f>
        <v>4010802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4</v>
      </c>
      <c r="B286" s="1">
        <f t="shared" si="12"/>
        <v>1</v>
      </c>
      <c r="C286" s="1">
        <f>IF(Systematic[[#This Row],[VariableIndex]]&gt;1,C285,IF(C285+1=StepsPerSubsample,0,C285+1))</f>
        <v>8</v>
      </c>
      <c r="D286" s="1">
        <f t="shared" si="13"/>
        <v>3</v>
      </c>
      <c r="E286" s="1" t="str">
        <f>INDEX(Protocol[Mark],MATCH(C286,Protocol[Step],0))</f>
        <v>7Rot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4010003</v>
      </c>
      <c r="H286" s="134">
        <f>Systematic[[#This Row],[SampleVariableLabel]]+100*Systematic[[#This Row],[State]]</f>
        <v>4010803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4</v>
      </c>
      <c r="B287" s="1">
        <f t="shared" si="12"/>
        <v>1</v>
      </c>
      <c r="C287" s="1">
        <f>IF(Systematic[[#This Row],[VariableIndex]]&gt;1,C286,IF(C286+1=StepsPerSubsample,0,C286+1))</f>
        <v>8</v>
      </c>
      <c r="D287" s="1">
        <f t="shared" si="13"/>
        <v>4</v>
      </c>
      <c r="E287" s="1" t="str">
        <f>INDEX(Protocol[Mark],MATCH(C287,Protocol[Step],0))</f>
        <v>7Rot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4010004</v>
      </c>
      <c r="H287" s="134">
        <f>Systematic[[#This Row],[SampleVariableLabel]]+100*Systematic[[#This Row],[State]]</f>
        <v>4010804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4</v>
      </c>
      <c r="B288" s="1">
        <f t="shared" si="12"/>
        <v>1</v>
      </c>
      <c r="C288" s="1">
        <f>IF(Systematic[[#This Row],[VariableIndex]]&gt;1,C287,IF(C287+1=StepsPerSubsample,0,C287+1))</f>
        <v>8</v>
      </c>
      <c r="D288" s="1">
        <f t="shared" si="13"/>
        <v>5</v>
      </c>
      <c r="E288" s="1" t="str">
        <f>INDEX(Protocol[Mark],MATCH(C288,Protocol[Step],0))</f>
        <v>7Rot</v>
      </c>
      <c r="F288" s="1" t="str">
        <f>INDEX(Variables[Variable],MATCH(Systematic[[#This Row],[VariableIndex]],Variables[Index],0))</f>
        <v>Specific flux (mt)</v>
      </c>
      <c r="G288" s="134">
        <f>Systematic[[#This Row],[Sample]]*1000000+Systematic[[#This Row],[SubSample]]*10000+Systematic[[#This Row],[VariableIndex]]</f>
        <v>4010005</v>
      </c>
      <c r="H288" s="134">
        <f>Systematic[[#This Row],[SampleVariableLabel]]+100*Systematic[[#This Row],[State]]</f>
        <v>4010805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4</v>
      </c>
      <c r="B289" s="1">
        <f t="shared" si="12"/>
        <v>1</v>
      </c>
      <c r="C289" s="1">
        <f>IF(Systematic[[#This Row],[VariableIndex]]&gt;1,C288,IF(C288+1=StepsPerSubsample,0,C288+1))</f>
        <v>8</v>
      </c>
      <c r="D289" s="1">
        <f t="shared" si="13"/>
        <v>6</v>
      </c>
      <c r="E289" s="1" t="str">
        <f>INDEX(Protocol[Mark],MATCH(C289,Protocol[Step],0))</f>
        <v>7Rot</v>
      </c>
      <c r="F289" s="1" t="str">
        <f>INDEX(Variables[Variable],MATCH(Systematic[[#This Row],[VariableIndex]],Variables[Index],0))</f>
        <v>FCR (mt: ROX-corr.)</v>
      </c>
      <c r="G289" s="134">
        <f>Systematic[[#This Row],[Sample]]*1000000+Systematic[[#This Row],[SubSample]]*10000+Systematic[[#This Row],[VariableIndex]]</f>
        <v>4010006</v>
      </c>
      <c r="H289" s="134">
        <f>Systematic[[#This Row],[SampleVariableLabel]]+100*Systematic[[#This Row],[State]]</f>
        <v>4010806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9</v>
      </c>
      <c r="D290" s="1">
        <f t="shared" si="13"/>
        <v>1</v>
      </c>
      <c r="E290" s="1" t="str">
        <f>INDEX(Protocol[Mark],MATCH(C290,Protocol[Step],0))</f>
        <v>8Gp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4010901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9</v>
      </c>
      <c r="D291" s="1">
        <f t="shared" si="13"/>
        <v>2</v>
      </c>
      <c r="E291" s="1" t="str">
        <f>INDEX(Protocol[Mark],MATCH(C291,Protocol[Step],0))</f>
        <v>8Gp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4010902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9</v>
      </c>
      <c r="D292" s="1">
        <f t="shared" si="13"/>
        <v>3</v>
      </c>
      <c r="E292" s="1" t="str">
        <f>INDEX(Protocol[Mark],MATCH(C292,Protocol[Step],0))</f>
        <v>8Gp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4010903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9</v>
      </c>
      <c r="D293" s="1">
        <f t="shared" si="13"/>
        <v>4</v>
      </c>
      <c r="E293" s="1" t="str">
        <f>INDEX(Protocol[Mark],MATCH(C293,Protocol[Step],0))</f>
        <v>8Gp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4010904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9</v>
      </c>
      <c r="D294" s="1">
        <f t="shared" si="13"/>
        <v>5</v>
      </c>
      <c r="E294" s="1" t="str">
        <f>INDEX(Protocol[Mark],MATCH(C294,Protocol[Step],0))</f>
        <v>8Gp</v>
      </c>
      <c r="F294" s="1" t="str">
        <f>INDEX(Variables[Variable],MATCH(Systematic[[#This Row],[VariableIndex]],Variables[Index],0))</f>
        <v>Specific flux (mt)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4010905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9</v>
      </c>
      <c r="D295" s="1">
        <f t="shared" si="13"/>
        <v>6</v>
      </c>
      <c r="E295" s="1" t="str">
        <f>INDEX(Protocol[Mark],MATCH(C295,Protocol[Step],0))</f>
        <v>8Gp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4010906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10</v>
      </c>
      <c r="D296" s="1">
        <f t="shared" si="13"/>
        <v>1</v>
      </c>
      <c r="E296" s="1" t="str">
        <f>INDEX(Protocol[Mark],MATCH(C296,Protocol[Step],0))</f>
        <v>9Ama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4011001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10</v>
      </c>
      <c r="D297" s="1">
        <f t="shared" si="13"/>
        <v>2</v>
      </c>
      <c r="E297" s="1" t="str">
        <f>INDEX(Protocol[Mark],MATCH(C297,Protocol[Step],0))</f>
        <v>9Ama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4011002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10</v>
      </c>
      <c r="D298" s="1">
        <f t="shared" si="13"/>
        <v>3</v>
      </c>
      <c r="E298" s="1" t="str">
        <f>INDEX(Protocol[Mark],MATCH(C298,Protocol[Step],0))</f>
        <v>9Ama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4011003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10</v>
      </c>
      <c r="D299" s="1">
        <f t="shared" si="13"/>
        <v>4</v>
      </c>
      <c r="E299" s="1" t="str">
        <f>INDEX(Protocol[Mark],MATCH(C299,Protocol[Step],0))</f>
        <v>9Ama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4011004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10</v>
      </c>
      <c r="D300" s="1">
        <f t="shared" si="13"/>
        <v>5</v>
      </c>
      <c r="E300" s="1" t="str">
        <f>INDEX(Protocol[Mark],MATCH(C300,Protocol[Step],0))</f>
        <v>9Ama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4011005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10</v>
      </c>
      <c r="D301" s="1">
        <f t="shared" si="13"/>
        <v>6</v>
      </c>
      <c r="E301" s="1" t="str">
        <f>INDEX(Protocol[Mark],MATCH(C301,Protocol[Step],0))</f>
        <v>9Ama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4011006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11</v>
      </c>
      <c r="D302" s="1">
        <f t="shared" si="13"/>
        <v>1</v>
      </c>
      <c r="E302" s="1" t="str">
        <f>INDEX(Protocol[Mark],MATCH(C302,Protocol[Step],0))</f>
        <v>10Tm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4011101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11</v>
      </c>
      <c r="D303" s="1">
        <f t="shared" si="13"/>
        <v>2</v>
      </c>
      <c r="E303" s="1" t="str">
        <f>INDEX(Protocol[Mark],MATCH(C303,Protocol[Step],0))</f>
        <v>10Tm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4011102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11</v>
      </c>
      <c r="D304" s="1">
        <f t="shared" si="13"/>
        <v>3</v>
      </c>
      <c r="E304" s="1" t="str">
        <f>INDEX(Protocol[Mark],MATCH(C304,Protocol[Step],0))</f>
        <v>10Tm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4011103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11</v>
      </c>
      <c r="D305" s="1">
        <f t="shared" si="13"/>
        <v>4</v>
      </c>
      <c r="E305" s="1" t="str">
        <f>INDEX(Protocol[Mark],MATCH(C305,Protocol[Step],0))</f>
        <v>10Tm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4011104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11</v>
      </c>
      <c r="D306" s="1">
        <f t="shared" si="13"/>
        <v>5</v>
      </c>
      <c r="E306" s="1" t="str">
        <f>INDEX(Protocol[Mark],MATCH(C306,Protocol[Step],0))</f>
        <v>10Tm</v>
      </c>
      <c r="F306" s="1" t="str">
        <f>INDEX(Variables[Variable],MATCH(Systematic[[#This Row],[VariableIndex]],Variables[Index],0))</f>
        <v>Specific flux (mt)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4011105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11</v>
      </c>
      <c r="D307" s="1">
        <f t="shared" si="13"/>
        <v>6</v>
      </c>
      <c r="E307" s="1" t="str">
        <f>INDEX(Protocol[Mark],MATCH(C307,Protocol[Step],0))</f>
        <v>10Tm</v>
      </c>
      <c r="F307" s="1" t="str">
        <f>INDEX(Variables[Variable],MATCH(Systematic[[#This Row],[VariableIndex]],Variables[Index],0))</f>
        <v>FCR (mt: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4011106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12</v>
      </c>
      <c r="D308" s="1">
        <f t="shared" si="13"/>
        <v>1</v>
      </c>
      <c r="E308" s="1" t="str">
        <f>INDEX(Protocol[Mark],MATCH(C308,Protocol[Step],0))</f>
        <v>11Azd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4011201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12</v>
      </c>
      <c r="D309" s="1">
        <f t="shared" si="13"/>
        <v>2</v>
      </c>
      <c r="E309" s="1" t="str">
        <f>INDEX(Protocol[Mark],MATCH(C309,Protocol[Step],0))</f>
        <v>11Azd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4011202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12</v>
      </c>
      <c r="D310" s="1">
        <f t="shared" si="13"/>
        <v>3</v>
      </c>
      <c r="E310" s="1" t="str">
        <f>INDEX(Protocol[Mark],MATCH(C310,Protocol[Step],0))</f>
        <v>11Azd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4011203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12</v>
      </c>
      <c r="D311" s="1">
        <f t="shared" si="13"/>
        <v>4</v>
      </c>
      <c r="E311" s="1" t="str">
        <f>INDEX(Protocol[Mark],MATCH(C311,Protocol[Step],0))</f>
        <v>11Azd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4011204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12</v>
      </c>
      <c r="D312" s="1">
        <f t="shared" si="13"/>
        <v>5</v>
      </c>
      <c r="E312" s="1" t="str">
        <f>INDEX(Protocol[Mark],MATCH(C312,Protocol[Step],0))</f>
        <v>11Azd</v>
      </c>
      <c r="F312" s="1" t="str">
        <f>INDEX(Variables[Variable],MATCH(Systematic[[#This Row],[VariableIndex]],Variables[Index],0))</f>
        <v>Specific flux (mt)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4011205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12</v>
      </c>
      <c r="D313" s="1">
        <f t="shared" si="13"/>
        <v>6</v>
      </c>
      <c r="E313" s="1" t="str">
        <f>INDEX(Protocol[Mark],MATCH(C313,Protocol[Step],0))</f>
        <v>11Azd</v>
      </c>
      <c r="F313" s="1" t="str">
        <f>INDEX(Variables[Variable],MATCH(Systematic[[#This Row],[VariableIndex]],Variables[Index],0))</f>
        <v>FCR (mt: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4011206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5</v>
      </c>
      <c r="B314" s="1">
        <f t="shared" si="12"/>
        <v>1</v>
      </c>
      <c r="C314" s="1">
        <f>IF(Systematic[[#This Row],[VariableIndex]]&gt;1,C313,IF(C313+1=StepsPerSubsample,0,C313+1))</f>
        <v>0</v>
      </c>
      <c r="D314" s="1">
        <f t="shared" si="13"/>
        <v>1</v>
      </c>
      <c r="E314" s="1" t="str">
        <f>INDEX(Protocol[Mark],MATCH(C314,Protocol[Step],0))</f>
        <v>1mt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5010001</v>
      </c>
      <c r="H314" s="134">
        <f>Systematic[[#This Row],[SampleVariableLabel]]+100*Systematic[[#This Row],[State]]</f>
        <v>5010001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5</v>
      </c>
      <c r="B315" s="1">
        <f t="shared" si="12"/>
        <v>1</v>
      </c>
      <c r="C315" s="1">
        <f>IF(Systematic[[#This Row],[VariableIndex]]&gt;1,C314,IF(C314+1=StepsPerSubsample,0,C314+1))</f>
        <v>0</v>
      </c>
      <c r="D315" s="1">
        <f t="shared" si="13"/>
        <v>2</v>
      </c>
      <c r="E315" s="1" t="str">
        <f>INDEX(Protocol[Mark],MATCH(C315,Protocol[Step],0))</f>
        <v>1mt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5010002</v>
      </c>
      <c r="H315" s="134">
        <f>Systematic[[#This Row],[SampleVariableLabel]]+100*Systematic[[#This Row],[State]]</f>
        <v>5010002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5</v>
      </c>
      <c r="B316" s="1">
        <f t="shared" si="12"/>
        <v>1</v>
      </c>
      <c r="C316" s="1">
        <f>IF(Systematic[[#This Row],[VariableIndex]]&gt;1,C315,IF(C315+1=StepsPerSubsample,0,C315+1))</f>
        <v>0</v>
      </c>
      <c r="D316" s="1">
        <f t="shared" si="13"/>
        <v>3</v>
      </c>
      <c r="E316" s="1" t="str">
        <f>INDEX(Protocol[Mark],MATCH(C316,Protocol[Step],0))</f>
        <v>1mt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5010003</v>
      </c>
      <c r="H316" s="134">
        <f>Systematic[[#This Row],[SampleVariableLabel]]+100*Systematic[[#This Row],[State]]</f>
        <v>5010003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5</v>
      </c>
      <c r="B317" s="1">
        <f t="shared" si="12"/>
        <v>1</v>
      </c>
      <c r="C317" s="1">
        <f>IF(Systematic[[#This Row],[VariableIndex]]&gt;1,C316,IF(C316+1=StepsPerSubsample,0,C316+1))</f>
        <v>0</v>
      </c>
      <c r="D317" s="1">
        <f t="shared" si="13"/>
        <v>4</v>
      </c>
      <c r="E317" s="1" t="str">
        <f>INDEX(Protocol[Mark],MATCH(C317,Protocol[Step],0))</f>
        <v>1mt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5010004</v>
      </c>
      <c r="H317" s="134">
        <f>Systematic[[#This Row],[SampleVariableLabel]]+100*Systematic[[#This Row],[State]]</f>
        <v>5010004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5</v>
      </c>
      <c r="B318" s="1">
        <f t="shared" si="12"/>
        <v>1</v>
      </c>
      <c r="C318" s="1">
        <f>IF(Systematic[[#This Row],[VariableIndex]]&gt;1,C317,IF(C317+1=StepsPerSubsample,0,C317+1))</f>
        <v>0</v>
      </c>
      <c r="D318" s="1">
        <f t="shared" si="13"/>
        <v>5</v>
      </c>
      <c r="E318" s="1" t="str">
        <f>INDEX(Protocol[Mark],MATCH(C318,Protocol[Step],0))</f>
        <v>1mt</v>
      </c>
      <c r="F318" s="1" t="str">
        <f>INDEX(Variables[Variable],MATCH(Systematic[[#This Row],[VariableIndex]],Variables[Index],0))</f>
        <v>Specific flux (mt)</v>
      </c>
      <c r="G318" s="134">
        <f>Systematic[[#This Row],[Sample]]*1000000+Systematic[[#This Row],[SubSample]]*10000+Systematic[[#This Row],[VariableIndex]]</f>
        <v>5010005</v>
      </c>
      <c r="H318" s="134">
        <f>Systematic[[#This Row],[SampleVariableLabel]]+100*Systematic[[#This Row],[State]]</f>
        <v>5010005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5</v>
      </c>
      <c r="B319" s="1">
        <f t="shared" si="12"/>
        <v>1</v>
      </c>
      <c r="C319" s="1">
        <f>IF(Systematic[[#This Row],[VariableIndex]]&gt;1,C318,IF(C318+1=StepsPerSubsample,0,C318+1))</f>
        <v>0</v>
      </c>
      <c r="D319" s="1">
        <f t="shared" si="13"/>
        <v>6</v>
      </c>
      <c r="E319" s="1" t="str">
        <f>INDEX(Protocol[Mark],MATCH(C319,Protocol[Step],0))</f>
        <v>1mt</v>
      </c>
      <c r="F319" s="1" t="str">
        <f>INDEX(Variables[Variable],MATCH(Systematic[[#This Row],[VariableIndex]],Variables[Index],0))</f>
        <v>FCR (mt: ROX-corr.)</v>
      </c>
      <c r="G319" s="134">
        <f>Systematic[[#This Row],[Sample]]*1000000+Systematic[[#This Row],[SubSample]]*10000+Systematic[[#This Row],[VariableIndex]]</f>
        <v>5010006</v>
      </c>
      <c r="H319" s="134">
        <f>Systematic[[#This Row],[SampleVariableLabel]]+100*Systematic[[#This Row],[State]]</f>
        <v>5010006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5</v>
      </c>
      <c r="B320" s="1">
        <f t="shared" si="12"/>
        <v>1</v>
      </c>
      <c r="C320" s="1">
        <f>IF(Systematic[[#This Row],[VariableIndex]]&gt;1,C319,IF(C319+1=StepsPerSubsample,0,C319+1))</f>
        <v>1</v>
      </c>
      <c r="D320" s="1">
        <f t="shared" si="13"/>
        <v>1</v>
      </c>
      <c r="E320" s="1" t="str">
        <f>INDEX(Protocol[Mark],MATCH(C320,Protocol[Step],0))</f>
        <v>1PM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5010001</v>
      </c>
      <c r="H320" s="134">
        <f>Systematic[[#This Row],[SampleVariableLabel]]+100*Systematic[[#This Row],[State]]</f>
        <v>5010101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5</v>
      </c>
      <c r="B321" s="1">
        <f t="shared" si="12"/>
        <v>1</v>
      </c>
      <c r="C321" s="1">
        <f>IF(Systematic[[#This Row],[VariableIndex]]&gt;1,C320,IF(C320+1=StepsPerSubsample,0,C320+1))</f>
        <v>1</v>
      </c>
      <c r="D321" s="1">
        <f t="shared" si="13"/>
        <v>2</v>
      </c>
      <c r="E321" s="1" t="str">
        <f>INDEX(Protocol[Mark],MATCH(C321,Protocol[Step],0))</f>
        <v>1PM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5010002</v>
      </c>
      <c r="H321" s="134">
        <f>Systematic[[#This Row],[SampleVariableLabel]]+100*Systematic[[#This Row],[State]]</f>
        <v>5010102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5</v>
      </c>
      <c r="B322" s="1">
        <f t="shared" si="12"/>
        <v>1</v>
      </c>
      <c r="C322" s="1">
        <f>IF(Systematic[[#This Row],[VariableIndex]]&gt;1,C321,IF(C321+1=StepsPerSubsample,0,C321+1))</f>
        <v>1</v>
      </c>
      <c r="D322" s="1">
        <f t="shared" si="13"/>
        <v>3</v>
      </c>
      <c r="E322" s="1" t="str">
        <f>INDEX(Protocol[Mark],MATCH(C322,Protocol[Step],0))</f>
        <v>1PM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5010003</v>
      </c>
      <c r="H322" s="134">
        <f>Systematic[[#This Row],[SampleVariableLabel]]+100*Systematic[[#This Row],[State]]</f>
        <v>5010103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5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1</v>
      </c>
      <c r="D323" s="1">
        <f t="shared" ref="D323:D386" si="16">IF(D322=nVariables,1,D322+1)</f>
        <v>4</v>
      </c>
      <c r="E323" s="1" t="str">
        <f>INDEX(Protocol[Mark],MATCH(C323,Protocol[Step],0))</f>
        <v>1PM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5010004</v>
      </c>
      <c r="H323" s="134">
        <f>Systematic[[#This Row],[SampleVariableLabel]]+100*Systematic[[#This Row],[State]]</f>
        <v>5010104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5</v>
      </c>
      <c r="B324" s="1">
        <f t="shared" si="15"/>
        <v>1</v>
      </c>
      <c r="C324" s="1">
        <f>IF(Systematic[[#This Row],[VariableIndex]]&gt;1,C323,IF(C323+1=StepsPerSubsample,0,C323+1))</f>
        <v>1</v>
      </c>
      <c r="D324" s="1">
        <f t="shared" si="16"/>
        <v>5</v>
      </c>
      <c r="E324" s="1" t="str">
        <f>INDEX(Protocol[Mark],MATCH(C324,Protocol[Step],0))</f>
        <v>1PM</v>
      </c>
      <c r="F324" s="1" t="str">
        <f>INDEX(Variables[Variable],MATCH(Systematic[[#This Row],[VariableIndex]],Variables[Index],0))</f>
        <v>Specific flux (mt)</v>
      </c>
      <c r="G324" s="134">
        <f>Systematic[[#This Row],[Sample]]*1000000+Systematic[[#This Row],[SubSample]]*10000+Systematic[[#This Row],[VariableIndex]]</f>
        <v>5010005</v>
      </c>
      <c r="H324" s="134">
        <f>Systematic[[#This Row],[SampleVariableLabel]]+100*Systematic[[#This Row],[State]]</f>
        <v>5010105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5</v>
      </c>
      <c r="B325" s="1">
        <f t="shared" si="15"/>
        <v>1</v>
      </c>
      <c r="C325" s="1">
        <f>IF(Systematic[[#This Row],[VariableIndex]]&gt;1,C324,IF(C324+1=StepsPerSubsample,0,C324+1))</f>
        <v>1</v>
      </c>
      <c r="D325" s="1">
        <f t="shared" si="16"/>
        <v>6</v>
      </c>
      <c r="E325" s="1" t="str">
        <f>INDEX(Protocol[Mark],MATCH(C325,Protocol[Step],0))</f>
        <v>1PM</v>
      </c>
      <c r="F325" s="1" t="str">
        <f>INDEX(Variables[Variable],MATCH(Systematic[[#This Row],[VariableIndex]],Variables[Index],0))</f>
        <v>FCR (mt: ROX-corr.)</v>
      </c>
      <c r="G325" s="134">
        <f>Systematic[[#This Row],[Sample]]*1000000+Systematic[[#This Row],[SubSample]]*10000+Systematic[[#This Row],[VariableIndex]]</f>
        <v>5010006</v>
      </c>
      <c r="H325" s="134">
        <f>Systematic[[#This Row],[SampleVariableLabel]]+100*Systematic[[#This Row],[State]]</f>
        <v>5010106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5</v>
      </c>
      <c r="B326" s="1">
        <f t="shared" si="15"/>
        <v>1</v>
      </c>
      <c r="C326" s="1">
        <f>IF(Systematic[[#This Row],[VariableIndex]]&gt;1,C325,IF(C325+1=StepsPerSubsample,0,C325+1))</f>
        <v>2</v>
      </c>
      <c r="D326" s="1">
        <f t="shared" si="16"/>
        <v>1</v>
      </c>
      <c r="E326" s="1" t="str">
        <f>INDEX(Protocol[Mark],MATCH(C326,Protocol[Step],0))</f>
        <v>2D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5010001</v>
      </c>
      <c r="H326" s="134">
        <f>Systematic[[#This Row],[SampleVariableLabel]]+100*Systematic[[#This Row],[State]]</f>
        <v>5010201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5</v>
      </c>
      <c r="B327" s="1">
        <f t="shared" si="15"/>
        <v>1</v>
      </c>
      <c r="C327" s="1">
        <f>IF(Systematic[[#This Row],[VariableIndex]]&gt;1,C326,IF(C326+1=StepsPerSubsample,0,C326+1))</f>
        <v>2</v>
      </c>
      <c r="D327" s="1">
        <f t="shared" si="16"/>
        <v>2</v>
      </c>
      <c r="E327" s="1" t="str">
        <f>INDEX(Protocol[Mark],MATCH(C327,Protocol[Step],0))</f>
        <v>2D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5010002</v>
      </c>
      <c r="H327" s="134">
        <f>Systematic[[#This Row],[SampleVariableLabel]]+100*Systematic[[#This Row],[State]]</f>
        <v>5010202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5</v>
      </c>
      <c r="B328" s="1">
        <f t="shared" si="15"/>
        <v>1</v>
      </c>
      <c r="C328" s="1">
        <f>IF(Systematic[[#This Row],[VariableIndex]]&gt;1,C327,IF(C327+1=StepsPerSubsample,0,C327+1))</f>
        <v>2</v>
      </c>
      <c r="D328" s="1">
        <f t="shared" si="16"/>
        <v>3</v>
      </c>
      <c r="E328" s="1" t="str">
        <f>INDEX(Protocol[Mark],MATCH(C328,Protocol[Step],0))</f>
        <v>2D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5010003</v>
      </c>
      <c r="H328" s="134">
        <f>Systematic[[#This Row],[SampleVariableLabel]]+100*Systematic[[#This Row],[State]]</f>
        <v>5010203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5</v>
      </c>
      <c r="B329" s="1">
        <f t="shared" si="15"/>
        <v>1</v>
      </c>
      <c r="C329" s="1">
        <f>IF(Systematic[[#This Row],[VariableIndex]]&gt;1,C328,IF(C328+1=StepsPerSubsample,0,C328+1))</f>
        <v>2</v>
      </c>
      <c r="D329" s="1">
        <f t="shared" si="16"/>
        <v>4</v>
      </c>
      <c r="E329" s="1" t="str">
        <f>INDEX(Protocol[Mark],MATCH(C329,Protocol[Step],0))</f>
        <v>2D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5010004</v>
      </c>
      <c r="H329" s="134">
        <f>Systematic[[#This Row],[SampleVariableLabel]]+100*Systematic[[#This Row],[State]]</f>
        <v>5010204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5</v>
      </c>
      <c r="B330" s="1">
        <f t="shared" si="15"/>
        <v>1</v>
      </c>
      <c r="C330" s="1">
        <f>IF(Systematic[[#This Row],[VariableIndex]]&gt;1,C329,IF(C329+1=StepsPerSubsample,0,C329+1))</f>
        <v>2</v>
      </c>
      <c r="D330" s="1">
        <f t="shared" si="16"/>
        <v>5</v>
      </c>
      <c r="E330" s="1" t="str">
        <f>INDEX(Protocol[Mark],MATCH(C330,Protocol[Step],0))</f>
        <v>2D</v>
      </c>
      <c r="F330" s="1" t="str">
        <f>INDEX(Variables[Variable],MATCH(Systematic[[#This Row],[VariableIndex]],Variables[Index],0))</f>
        <v>Specific flux (mt)</v>
      </c>
      <c r="G330" s="134">
        <f>Systematic[[#This Row],[Sample]]*1000000+Systematic[[#This Row],[SubSample]]*10000+Systematic[[#This Row],[VariableIndex]]</f>
        <v>5010005</v>
      </c>
      <c r="H330" s="134">
        <f>Systematic[[#This Row],[SampleVariableLabel]]+100*Systematic[[#This Row],[State]]</f>
        <v>5010205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5</v>
      </c>
      <c r="B331" s="1">
        <f t="shared" si="15"/>
        <v>1</v>
      </c>
      <c r="C331" s="1">
        <f>IF(Systematic[[#This Row],[VariableIndex]]&gt;1,C330,IF(C330+1=StepsPerSubsample,0,C330+1))</f>
        <v>2</v>
      </c>
      <c r="D331" s="1">
        <f t="shared" si="16"/>
        <v>6</v>
      </c>
      <c r="E331" s="1" t="str">
        <f>INDEX(Protocol[Mark],MATCH(C331,Protocol[Step],0))</f>
        <v>2D</v>
      </c>
      <c r="F331" s="1" t="str">
        <f>INDEX(Variables[Variable],MATCH(Systematic[[#This Row],[VariableIndex]],Variables[Index],0))</f>
        <v>FCR (mt: ROX-corr.)</v>
      </c>
      <c r="G331" s="134">
        <f>Systematic[[#This Row],[Sample]]*1000000+Systematic[[#This Row],[SubSample]]*10000+Systematic[[#This Row],[VariableIndex]]</f>
        <v>5010006</v>
      </c>
      <c r="H331" s="134">
        <f>Systematic[[#This Row],[SampleVariableLabel]]+100*Systematic[[#This Row],[State]]</f>
        <v>5010206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5</v>
      </c>
      <c r="B332" s="1">
        <f t="shared" si="15"/>
        <v>1</v>
      </c>
      <c r="C332" s="1">
        <f>IF(Systematic[[#This Row],[VariableIndex]]&gt;1,C331,IF(C331+1=StepsPerSubsample,0,C331+1))</f>
        <v>3</v>
      </c>
      <c r="D332" s="1">
        <f t="shared" si="16"/>
        <v>1</v>
      </c>
      <c r="E332" s="1" t="str">
        <f>INDEX(Protocol[Mark],MATCH(C332,Protocol[Step],0))</f>
        <v>2c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5010001</v>
      </c>
      <c r="H332" s="134">
        <f>Systematic[[#This Row],[SampleVariableLabel]]+100*Systematic[[#This Row],[State]]</f>
        <v>5010301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5</v>
      </c>
      <c r="B333" s="1">
        <f t="shared" si="15"/>
        <v>1</v>
      </c>
      <c r="C333" s="1">
        <f>IF(Systematic[[#This Row],[VariableIndex]]&gt;1,C332,IF(C332+1=StepsPerSubsample,0,C332+1))</f>
        <v>3</v>
      </c>
      <c r="D333" s="1">
        <f t="shared" si="16"/>
        <v>2</v>
      </c>
      <c r="E333" s="1" t="str">
        <f>INDEX(Protocol[Mark],MATCH(C333,Protocol[Step],0))</f>
        <v>2c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5010002</v>
      </c>
      <c r="H333" s="134">
        <f>Systematic[[#This Row],[SampleVariableLabel]]+100*Systematic[[#This Row],[State]]</f>
        <v>5010302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5</v>
      </c>
      <c r="B334" s="1">
        <f t="shared" si="15"/>
        <v>1</v>
      </c>
      <c r="C334" s="1">
        <f>IF(Systematic[[#This Row],[VariableIndex]]&gt;1,C333,IF(C333+1=StepsPerSubsample,0,C333+1))</f>
        <v>3</v>
      </c>
      <c r="D334" s="1">
        <f t="shared" si="16"/>
        <v>3</v>
      </c>
      <c r="E334" s="1" t="str">
        <f>INDEX(Protocol[Mark],MATCH(C334,Protocol[Step],0))</f>
        <v>2c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5010003</v>
      </c>
      <c r="H334" s="134">
        <f>Systematic[[#This Row],[SampleVariableLabel]]+100*Systematic[[#This Row],[State]]</f>
        <v>5010303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5</v>
      </c>
      <c r="B335" s="1">
        <f t="shared" si="15"/>
        <v>1</v>
      </c>
      <c r="C335" s="1">
        <f>IF(Systematic[[#This Row],[VariableIndex]]&gt;1,C334,IF(C334+1=StepsPerSubsample,0,C334+1))</f>
        <v>3</v>
      </c>
      <c r="D335" s="1">
        <f t="shared" si="16"/>
        <v>4</v>
      </c>
      <c r="E335" s="1" t="str">
        <f>INDEX(Protocol[Mark],MATCH(C335,Protocol[Step],0))</f>
        <v>2c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5010004</v>
      </c>
      <c r="H335" s="134">
        <f>Systematic[[#This Row],[SampleVariableLabel]]+100*Systematic[[#This Row],[State]]</f>
        <v>5010304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5</v>
      </c>
      <c r="B336" s="1">
        <f t="shared" si="15"/>
        <v>1</v>
      </c>
      <c r="C336" s="1">
        <f>IF(Systematic[[#This Row],[VariableIndex]]&gt;1,C335,IF(C335+1=StepsPerSubsample,0,C335+1))</f>
        <v>3</v>
      </c>
      <c r="D336" s="1">
        <f t="shared" si="16"/>
        <v>5</v>
      </c>
      <c r="E336" s="1" t="str">
        <f>INDEX(Protocol[Mark],MATCH(C336,Protocol[Step],0))</f>
        <v>2c</v>
      </c>
      <c r="F336" s="1" t="str">
        <f>INDEX(Variables[Variable],MATCH(Systematic[[#This Row],[VariableIndex]],Variables[Index],0))</f>
        <v>Specific flux (mt)</v>
      </c>
      <c r="G336" s="134">
        <f>Systematic[[#This Row],[Sample]]*1000000+Systematic[[#This Row],[SubSample]]*10000+Systematic[[#This Row],[VariableIndex]]</f>
        <v>5010005</v>
      </c>
      <c r="H336" s="134">
        <f>Systematic[[#This Row],[SampleVariableLabel]]+100*Systematic[[#This Row],[State]]</f>
        <v>5010305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5</v>
      </c>
      <c r="B337" s="1">
        <f t="shared" si="15"/>
        <v>1</v>
      </c>
      <c r="C337" s="1">
        <f>IF(Systematic[[#This Row],[VariableIndex]]&gt;1,C336,IF(C336+1=StepsPerSubsample,0,C336+1))</f>
        <v>3</v>
      </c>
      <c r="D337" s="1">
        <f t="shared" si="16"/>
        <v>6</v>
      </c>
      <c r="E337" s="1" t="str">
        <f>INDEX(Protocol[Mark],MATCH(C337,Protocol[Step],0))</f>
        <v>2c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5010006</v>
      </c>
      <c r="H337" s="134">
        <f>Systematic[[#This Row],[SampleVariableLabel]]+100*Systematic[[#This Row],[State]]</f>
        <v>5010306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5</v>
      </c>
      <c r="B338" s="1">
        <f t="shared" si="15"/>
        <v>1</v>
      </c>
      <c r="C338" s="1">
        <f>IF(Systematic[[#This Row],[VariableIndex]]&gt;1,C337,IF(C337+1=StepsPerSubsample,0,C337+1))</f>
        <v>4</v>
      </c>
      <c r="D338" s="1">
        <f t="shared" si="16"/>
        <v>1</v>
      </c>
      <c r="E338" s="1" t="str">
        <f>INDEX(Protocol[Mark],MATCH(C338,Protocol[Step],0))</f>
        <v>3U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5010001</v>
      </c>
      <c r="H338" s="134">
        <f>Systematic[[#This Row],[SampleVariableLabel]]+100*Systematic[[#This Row],[State]]</f>
        <v>5010401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5</v>
      </c>
      <c r="B339" s="1">
        <f t="shared" si="15"/>
        <v>1</v>
      </c>
      <c r="C339" s="1">
        <f>IF(Systematic[[#This Row],[VariableIndex]]&gt;1,C338,IF(C338+1=StepsPerSubsample,0,C338+1))</f>
        <v>4</v>
      </c>
      <c r="D339" s="1">
        <f t="shared" si="16"/>
        <v>2</v>
      </c>
      <c r="E339" s="1" t="str">
        <f>INDEX(Protocol[Mark],MATCH(C339,Protocol[Step],0))</f>
        <v>3U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5010002</v>
      </c>
      <c r="H339" s="134">
        <f>Systematic[[#This Row],[SampleVariableLabel]]+100*Systematic[[#This Row],[State]]</f>
        <v>5010402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5</v>
      </c>
      <c r="B340" s="1">
        <f t="shared" si="15"/>
        <v>1</v>
      </c>
      <c r="C340" s="1">
        <f>IF(Systematic[[#This Row],[VariableIndex]]&gt;1,C339,IF(C339+1=StepsPerSubsample,0,C339+1))</f>
        <v>4</v>
      </c>
      <c r="D340" s="1">
        <f t="shared" si="16"/>
        <v>3</v>
      </c>
      <c r="E340" s="1" t="str">
        <f>INDEX(Protocol[Mark],MATCH(C340,Protocol[Step],0))</f>
        <v>3U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5010003</v>
      </c>
      <c r="H340" s="134">
        <f>Systematic[[#This Row],[SampleVariableLabel]]+100*Systematic[[#This Row],[State]]</f>
        <v>5010403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5</v>
      </c>
      <c r="B341" s="1">
        <f t="shared" si="15"/>
        <v>1</v>
      </c>
      <c r="C341" s="1">
        <f>IF(Systematic[[#This Row],[VariableIndex]]&gt;1,C340,IF(C340+1=StepsPerSubsample,0,C340+1))</f>
        <v>4</v>
      </c>
      <c r="D341" s="1">
        <f t="shared" si="16"/>
        <v>4</v>
      </c>
      <c r="E341" s="1" t="str">
        <f>INDEX(Protocol[Mark],MATCH(C341,Protocol[Step],0))</f>
        <v>3U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5010004</v>
      </c>
      <c r="H341" s="134">
        <f>Systematic[[#This Row],[SampleVariableLabel]]+100*Systematic[[#This Row],[State]]</f>
        <v>5010404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5</v>
      </c>
      <c r="B342" s="1">
        <f t="shared" si="15"/>
        <v>1</v>
      </c>
      <c r="C342" s="1">
        <f>IF(Systematic[[#This Row],[VariableIndex]]&gt;1,C341,IF(C341+1=StepsPerSubsample,0,C341+1))</f>
        <v>4</v>
      </c>
      <c r="D342" s="1">
        <f t="shared" si="16"/>
        <v>5</v>
      </c>
      <c r="E342" s="1" t="str">
        <f>INDEX(Protocol[Mark],MATCH(C342,Protocol[Step],0))</f>
        <v>3U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5010005</v>
      </c>
      <c r="H342" s="134">
        <f>Systematic[[#This Row],[SampleVariableLabel]]+100*Systematic[[#This Row],[State]]</f>
        <v>5010405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5</v>
      </c>
      <c r="B343" s="1">
        <f t="shared" si="15"/>
        <v>1</v>
      </c>
      <c r="C343" s="1">
        <f>IF(Systematic[[#This Row],[VariableIndex]]&gt;1,C342,IF(C342+1=StepsPerSubsample,0,C342+1))</f>
        <v>4</v>
      </c>
      <c r="D343" s="1">
        <f t="shared" si="16"/>
        <v>6</v>
      </c>
      <c r="E343" s="1" t="str">
        <f>INDEX(Protocol[Mark],MATCH(C343,Protocol[Step],0))</f>
        <v>3U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5010006</v>
      </c>
      <c r="H343" s="134">
        <f>Systematic[[#This Row],[SampleVariableLabel]]+100*Systematic[[#This Row],[State]]</f>
        <v>5010406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5</v>
      </c>
      <c r="B344" s="1">
        <f t="shared" si="15"/>
        <v>1</v>
      </c>
      <c r="C344" s="1">
        <f>IF(Systematic[[#This Row],[VariableIndex]]&gt;1,C343,IF(C343+1=StepsPerSubsample,0,C343+1))</f>
        <v>5</v>
      </c>
      <c r="D344" s="1">
        <f t="shared" si="16"/>
        <v>1</v>
      </c>
      <c r="E344" s="1" t="str">
        <f>INDEX(Protocol[Mark],MATCH(C344,Protocol[Step],0))</f>
        <v>4G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5010001</v>
      </c>
      <c r="H344" s="134">
        <f>Systematic[[#This Row],[SampleVariableLabel]]+100*Systematic[[#This Row],[State]]</f>
        <v>5010501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5</v>
      </c>
      <c r="B345" s="1">
        <f t="shared" si="15"/>
        <v>1</v>
      </c>
      <c r="C345" s="1">
        <f>IF(Systematic[[#This Row],[VariableIndex]]&gt;1,C344,IF(C344+1=StepsPerSubsample,0,C344+1))</f>
        <v>5</v>
      </c>
      <c r="D345" s="1">
        <f t="shared" si="16"/>
        <v>2</v>
      </c>
      <c r="E345" s="1" t="str">
        <f>INDEX(Protocol[Mark],MATCH(C345,Protocol[Step],0))</f>
        <v>4G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5010002</v>
      </c>
      <c r="H345" s="134">
        <f>Systematic[[#This Row],[SampleVariableLabel]]+100*Systematic[[#This Row],[State]]</f>
        <v>5010502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5</v>
      </c>
      <c r="B346" s="1">
        <f t="shared" si="15"/>
        <v>1</v>
      </c>
      <c r="C346" s="1">
        <f>IF(Systematic[[#This Row],[VariableIndex]]&gt;1,C345,IF(C345+1=StepsPerSubsample,0,C345+1))</f>
        <v>5</v>
      </c>
      <c r="D346" s="1">
        <f t="shared" si="16"/>
        <v>3</v>
      </c>
      <c r="E346" s="1" t="str">
        <f>INDEX(Protocol[Mark],MATCH(C346,Protocol[Step],0))</f>
        <v>4G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5010003</v>
      </c>
      <c r="H346" s="134">
        <f>Systematic[[#This Row],[SampleVariableLabel]]+100*Systematic[[#This Row],[State]]</f>
        <v>5010503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5</v>
      </c>
      <c r="B347" s="1">
        <f t="shared" si="15"/>
        <v>1</v>
      </c>
      <c r="C347" s="1">
        <f>IF(Systematic[[#This Row],[VariableIndex]]&gt;1,C346,IF(C346+1=StepsPerSubsample,0,C346+1))</f>
        <v>5</v>
      </c>
      <c r="D347" s="1">
        <f t="shared" si="16"/>
        <v>4</v>
      </c>
      <c r="E347" s="1" t="str">
        <f>INDEX(Protocol[Mark],MATCH(C347,Protocol[Step],0))</f>
        <v>4G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5010004</v>
      </c>
      <c r="H347" s="134">
        <f>Systematic[[#This Row],[SampleVariableLabel]]+100*Systematic[[#This Row],[State]]</f>
        <v>5010504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5</v>
      </c>
      <c r="B348" s="1">
        <f t="shared" si="15"/>
        <v>1</v>
      </c>
      <c r="C348" s="1">
        <f>IF(Systematic[[#This Row],[VariableIndex]]&gt;1,C347,IF(C347+1=StepsPerSubsample,0,C347+1))</f>
        <v>5</v>
      </c>
      <c r="D348" s="1">
        <f t="shared" si="16"/>
        <v>5</v>
      </c>
      <c r="E348" s="1" t="str">
        <f>INDEX(Protocol[Mark],MATCH(C348,Protocol[Step],0))</f>
        <v>4G</v>
      </c>
      <c r="F348" s="1" t="str">
        <f>INDEX(Variables[Variable],MATCH(Systematic[[#This Row],[VariableIndex]],Variables[Index],0))</f>
        <v>Specific flux (mt)</v>
      </c>
      <c r="G348" s="134">
        <f>Systematic[[#This Row],[Sample]]*1000000+Systematic[[#This Row],[SubSample]]*10000+Systematic[[#This Row],[VariableIndex]]</f>
        <v>5010005</v>
      </c>
      <c r="H348" s="134">
        <f>Systematic[[#This Row],[SampleVariableLabel]]+100*Systematic[[#This Row],[State]]</f>
        <v>5010505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5</v>
      </c>
      <c r="B349" s="1">
        <f t="shared" si="15"/>
        <v>1</v>
      </c>
      <c r="C349" s="1">
        <f>IF(Systematic[[#This Row],[VariableIndex]]&gt;1,C348,IF(C348+1=StepsPerSubsample,0,C348+1))</f>
        <v>5</v>
      </c>
      <c r="D349" s="1">
        <f t="shared" si="16"/>
        <v>6</v>
      </c>
      <c r="E349" s="1" t="str">
        <f>INDEX(Protocol[Mark],MATCH(C349,Protocol[Step],0))</f>
        <v>4G</v>
      </c>
      <c r="F349" s="1" t="str">
        <f>INDEX(Variables[Variable],MATCH(Systematic[[#This Row],[VariableIndex]],Variables[Index],0))</f>
        <v>FCR (mt: ROX-corr.)</v>
      </c>
      <c r="G349" s="134">
        <f>Systematic[[#This Row],[Sample]]*1000000+Systematic[[#This Row],[SubSample]]*10000+Systematic[[#This Row],[VariableIndex]]</f>
        <v>5010006</v>
      </c>
      <c r="H349" s="134">
        <f>Systematic[[#This Row],[SampleVariableLabel]]+100*Systematic[[#This Row],[State]]</f>
        <v>5010506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5</v>
      </c>
      <c r="B350" s="1">
        <f t="shared" si="15"/>
        <v>1</v>
      </c>
      <c r="C350" s="1">
        <f>IF(Systematic[[#This Row],[VariableIndex]]&gt;1,C349,IF(C349+1=StepsPerSubsample,0,C349+1))</f>
        <v>6</v>
      </c>
      <c r="D350" s="1">
        <f t="shared" si="16"/>
        <v>1</v>
      </c>
      <c r="E350" s="1" t="str">
        <f>INDEX(Protocol[Mark],MATCH(C350,Protocol[Step],0))</f>
        <v>5S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5010001</v>
      </c>
      <c r="H350" s="134">
        <f>Systematic[[#This Row],[SampleVariableLabel]]+100*Systematic[[#This Row],[State]]</f>
        <v>5010601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5</v>
      </c>
      <c r="B351" s="1">
        <f t="shared" si="15"/>
        <v>1</v>
      </c>
      <c r="C351" s="1">
        <f>IF(Systematic[[#This Row],[VariableIndex]]&gt;1,C350,IF(C350+1=StepsPerSubsample,0,C350+1))</f>
        <v>6</v>
      </c>
      <c r="D351" s="1">
        <f t="shared" si="16"/>
        <v>2</v>
      </c>
      <c r="E351" s="1" t="str">
        <f>INDEX(Protocol[Mark],MATCH(C351,Protocol[Step],0))</f>
        <v>5S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5010002</v>
      </c>
      <c r="H351" s="134">
        <f>Systematic[[#This Row],[SampleVariableLabel]]+100*Systematic[[#This Row],[State]]</f>
        <v>5010602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5</v>
      </c>
      <c r="B352" s="1">
        <f t="shared" si="15"/>
        <v>1</v>
      </c>
      <c r="C352" s="1">
        <f>IF(Systematic[[#This Row],[VariableIndex]]&gt;1,C351,IF(C351+1=StepsPerSubsample,0,C351+1))</f>
        <v>6</v>
      </c>
      <c r="D352" s="1">
        <f t="shared" si="16"/>
        <v>3</v>
      </c>
      <c r="E352" s="1" t="str">
        <f>INDEX(Protocol[Mark],MATCH(C352,Protocol[Step],0))</f>
        <v>5S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5010003</v>
      </c>
      <c r="H352" s="134">
        <f>Systematic[[#This Row],[SampleVariableLabel]]+100*Systematic[[#This Row],[State]]</f>
        <v>5010603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5</v>
      </c>
      <c r="B353" s="1">
        <f t="shared" si="15"/>
        <v>1</v>
      </c>
      <c r="C353" s="1">
        <f>IF(Systematic[[#This Row],[VariableIndex]]&gt;1,C352,IF(C352+1=StepsPerSubsample,0,C352+1))</f>
        <v>6</v>
      </c>
      <c r="D353" s="1">
        <f t="shared" si="16"/>
        <v>4</v>
      </c>
      <c r="E353" s="1" t="str">
        <f>INDEX(Protocol[Mark],MATCH(C353,Protocol[Step],0))</f>
        <v>5S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5010004</v>
      </c>
      <c r="H353" s="134">
        <f>Systematic[[#This Row],[SampleVariableLabel]]+100*Systematic[[#This Row],[State]]</f>
        <v>5010604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5</v>
      </c>
      <c r="B354" s="1">
        <f t="shared" si="15"/>
        <v>1</v>
      </c>
      <c r="C354" s="1">
        <f>IF(Systematic[[#This Row],[VariableIndex]]&gt;1,C353,IF(C353+1=StepsPerSubsample,0,C353+1))</f>
        <v>6</v>
      </c>
      <c r="D354" s="1">
        <f t="shared" si="16"/>
        <v>5</v>
      </c>
      <c r="E354" s="1" t="str">
        <f>INDEX(Protocol[Mark],MATCH(C354,Protocol[Step],0))</f>
        <v>5S</v>
      </c>
      <c r="F354" s="1" t="str">
        <f>INDEX(Variables[Variable],MATCH(Systematic[[#This Row],[VariableIndex]],Variables[Index],0))</f>
        <v>Specific flux (mt)</v>
      </c>
      <c r="G354" s="134">
        <f>Systematic[[#This Row],[Sample]]*1000000+Systematic[[#This Row],[SubSample]]*10000+Systematic[[#This Row],[VariableIndex]]</f>
        <v>5010005</v>
      </c>
      <c r="H354" s="134">
        <f>Systematic[[#This Row],[SampleVariableLabel]]+100*Systematic[[#This Row],[State]]</f>
        <v>5010605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5</v>
      </c>
      <c r="B355" s="1">
        <f t="shared" si="15"/>
        <v>1</v>
      </c>
      <c r="C355" s="1">
        <f>IF(Systematic[[#This Row],[VariableIndex]]&gt;1,C354,IF(C354+1=StepsPerSubsample,0,C354+1))</f>
        <v>6</v>
      </c>
      <c r="D355" s="1">
        <f t="shared" si="16"/>
        <v>6</v>
      </c>
      <c r="E355" s="1" t="str">
        <f>INDEX(Protocol[Mark],MATCH(C355,Protocol[Step],0))</f>
        <v>5S</v>
      </c>
      <c r="F355" s="1" t="str">
        <f>INDEX(Variables[Variable],MATCH(Systematic[[#This Row],[VariableIndex]],Variables[Index],0))</f>
        <v>FCR (mt: ROX-corr.)</v>
      </c>
      <c r="G355" s="134">
        <f>Systematic[[#This Row],[Sample]]*1000000+Systematic[[#This Row],[SubSample]]*10000+Systematic[[#This Row],[VariableIndex]]</f>
        <v>5010006</v>
      </c>
      <c r="H355" s="134">
        <f>Systematic[[#This Row],[SampleVariableLabel]]+100*Systematic[[#This Row],[State]]</f>
        <v>5010606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5</v>
      </c>
      <c r="B356" s="1">
        <f t="shared" si="15"/>
        <v>1</v>
      </c>
      <c r="C356" s="1">
        <f>IF(Systematic[[#This Row],[VariableIndex]]&gt;1,C355,IF(C355+1=StepsPerSubsample,0,C355+1))</f>
        <v>7</v>
      </c>
      <c r="D356" s="1">
        <f t="shared" si="16"/>
        <v>1</v>
      </c>
      <c r="E356" s="1" t="str">
        <f>INDEX(Protocol[Mark],MATCH(C356,Protocol[Step],0))</f>
        <v>6Oct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5010001</v>
      </c>
      <c r="H356" s="134">
        <f>Systematic[[#This Row],[SampleVariableLabel]]+100*Systematic[[#This Row],[State]]</f>
        <v>5010701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5</v>
      </c>
      <c r="B357" s="1">
        <f t="shared" si="15"/>
        <v>1</v>
      </c>
      <c r="C357" s="1">
        <f>IF(Systematic[[#This Row],[VariableIndex]]&gt;1,C356,IF(C356+1=StepsPerSubsample,0,C356+1))</f>
        <v>7</v>
      </c>
      <c r="D357" s="1">
        <f t="shared" si="16"/>
        <v>2</v>
      </c>
      <c r="E357" s="1" t="str">
        <f>INDEX(Protocol[Mark],MATCH(C357,Protocol[Step],0))</f>
        <v>6Oct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5010002</v>
      </c>
      <c r="H357" s="134">
        <f>Systematic[[#This Row],[SampleVariableLabel]]+100*Systematic[[#This Row],[State]]</f>
        <v>5010702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5</v>
      </c>
      <c r="B358" s="1">
        <f t="shared" si="15"/>
        <v>1</v>
      </c>
      <c r="C358" s="1">
        <f>IF(Systematic[[#This Row],[VariableIndex]]&gt;1,C357,IF(C357+1=StepsPerSubsample,0,C357+1))</f>
        <v>7</v>
      </c>
      <c r="D358" s="1">
        <f t="shared" si="16"/>
        <v>3</v>
      </c>
      <c r="E358" s="1" t="str">
        <f>INDEX(Protocol[Mark],MATCH(C358,Protocol[Step],0))</f>
        <v>6Oct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5010003</v>
      </c>
      <c r="H358" s="134">
        <f>Systematic[[#This Row],[SampleVariableLabel]]+100*Systematic[[#This Row],[State]]</f>
        <v>5010703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5</v>
      </c>
      <c r="B359" s="1">
        <f t="shared" si="15"/>
        <v>1</v>
      </c>
      <c r="C359" s="1">
        <f>IF(Systematic[[#This Row],[VariableIndex]]&gt;1,C358,IF(C358+1=StepsPerSubsample,0,C358+1))</f>
        <v>7</v>
      </c>
      <c r="D359" s="1">
        <f t="shared" si="16"/>
        <v>4</v>
      </c>
      <c r="E359" s="1" t="str">
        <f>INDEX(Protocol[Mark],MATCH(C359,Protocol[Step],0))</f>
        <v>6Oct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5010004</v>
      </c>
      <c r="H359" s="134">
        <f>Systematic[[#This Row],[SampleVariableLabel]]+100*Systematic[[#This Row],[State]]</f>
        <v>5010704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5</v>
      </c>
      <c r="B360" s="1">
        <f t="shared" si="15"/>
        <v>1</v>
      </c>
      <c r="C360" s="1">
        <f>IF(Systematic[[#This Row],[VariableIndex]]&gt;1,C359,IF(C359+1=StepsPerSubsample,0,C359+1))</f>
        <v>7</v>
      </c>
      <c r="D360" s="1">
        <f t="shared" si="16"/>
        <v>5</v>
      </c>
      <c r="E360" s="1" t="str">
        <f>INDEX(Protocol[Mark],MATCH(C360,Protocol[Step],0))</f>
        <v>6Oct</v>
      </c>
      <c r="F360" s="1" t="str">
        <f>INDEX(Variables[Variable],MATCH(Systematic[[#This Row],[VariableIndex]],Variables[Index],0))</f>
        <v>Specific flux (mt)</v>
      </c>
      <c r="G360" s="134">
        <f>Systematic[[#This Row],[Sample]]*1000000+Systematic[[#This Row],[SubSample]]*10000+Systematic[[#This Row],[VariableIndex]]</f>
        <v>5010005</v>
      </c>
      <c r="H360" s="134">
        <f>Systematic[[#This Row],[SampleVariableLabel]]+100*Systematic[[#This Row],[State]]</f>
        <v>5010705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5</v>
      </c>
      <c r="B361" s="1">
        <f t="shared" si="15"/>
        <v>1</v>
      </c>
      <c r="C361" s="1">
        <f>IF(Systematic[[#This Row],[VariableIndex]]&gt;1,C360,IF(C360+1=StepsPerSubsample,0,C360+1))</f>
        <v>7</v>
      </c>
      <c r="D361" s="1">
        <f t="shared" si="16"/>
        <v>6</v>
      </c>
      <c r="E361" s="1" t="str">
        <f>INDEX(Protocol[Mark],MATCH(C361,Protocol[Step],0))</f>
        <v>6Oct</v>
      </c>
      <c r="F361" s="1" t="str">
        <f>INDEX(Variables[Variable],MATCH(Systematic[[#This Row],[VariableIndex]],Variables[Index],0))</f>
        <v>FCR (mt: ROX-corr.)</v>
      </c>
      <c r="G361" s="134">
        <f>Systematic[[#This Row],[Sample]]*1000000+Systematic[[#This Row],[SubSample]]*10000+Systematic[[#This Row],[VariableIndex]]</f>
        <v>5010006</v>
      </c>
      <c r="H361" s="134">
        <f>Systematic[[#This Row],[SampleVariableLabel]]+100*Systematic[[#This Row],[State]]</f>
        <v>5010706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5</v>
      </c>
      <c r="B362" s="1">
        <f t="shared" si="15"/>
        <v>1</v>
      </c>
      <c r="C362" s="1">
        <f>IF(Systematic[[#This Row],[VariableIndex]]&gt;1,C361,IF(C361+1=StepsPerSubsample,0,C361+1))</f>
        <v>8</v>
      </c>
      <c r="D362" s="1">
        <f t="shared" si="16"/>
        <v>1</v>
      </c>
      <c r="E362" s="1" t="str">
        <f>INDEX(Protocol[Mark],MATCH(C362,Protocol[Step],0))</f>
        <v>7Rot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5010001</v>
      </c>
      <c r="H362" s="134">
        <f>Systematic[[#This Row],[SampleVariableLabel]]+100*Systematic[[#This Row],[State]]</f>
        <v>5010801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5</v>
      </c>
      <c r="B363" s="1">
        <f t="shared" si="15"/>
        <v>1</v>
      </c>
      <c r="C363" s="1">
        <f>IF(Systematic[[#This Row],[VariableIndex]]&gt;1,C362,IF(C362+1=StepsPerSubsample,0,C362+1))</f>
        <v>8</v>
      </c>
      <c r="D363" s="1">
        <f t="shared" si="16"/>
        <v>2</v>
      </c>
      <c r="E363" s="1" t="str">
        <f>INDEX(Protocol[Mark],MATCH(C363,Protocol[Step],0))</f>
        <v>7Rot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5010002</v>
      </c>
      <c r="H363" s="134">
        <f>Systematic[[#This Row],[SampleVariableLabel]]+100*Systematic[[#This Row],[State]]</f>
        <v>5010802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5</v>
      </c>
      <c r="B364" s="1">
        <f t="shared" si="15"/>
        <v>1</v>
      </c>
      <c r="C364" s="1">
        <f>IF(Systematic[[#This Row],[VariableIndex]]&gt;1,C363,IF(C363+1=StepsPerSubsample,0,C363+1))</f>
        <v>8</v>
      </c>
      <c r="D364" s="1">
        <f t="shared" si="16"/>
        <v>3</v>
      </c>
      <c r="E364" s="1" t="str">
        <f>INDEX(Protocol[Mark],MATCH(C364,Protocol[Step],0))</f>
        <v>7Rot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5010003</v>
      </c>
      <c r="H364" s="134">
        <f>Systematic[[#This Row],[SampleVariableLabel]]+100*Systematic[[#This Row],[State]]</f>
        <v>5010803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5</v>
      </c>
      <c r="B365" s="1">
        <f t="shared" si="15"/>
        <v>1</v>
      </c>
      <c r="C365" s="1">
        <f>IF(Systematic[[#This Row],[VariableIndex]]&gt;1,C364,IF(C364+1=StepsPerSubsample,0,C364+1))</f>
        <v>8</v>
      </c>
      <c r="D365" s="1">
        <f t="shared" si="16"/>
        <v>4</v>
      </c>
      <c r="E365" s="1" t="str">
        <f>INDEX(Protocol[Mark],MATCH(C365,Protocol[Step],0))</f>
        <v>7Rot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5010004</v>
      </c>
      <c r="H365" s="134">
        <f>Systematic[[#This Row],[SampleVariableLabel]]+100*Systematic[[#This Row],[State]]</f>
        <v>5010804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5</v>
      </c>
      <c r="B366" s="1">
        <f t="shared" si="15"/>
        <v>1</v>
      </c>
      <c r="C366" s="1">
        <f>IF(Systematic[[#This Row],[VariableIndex]]&gt;1,C365,IF(C365+1=StepsPerSubsample,0,C365+1))</f>
        <v>8</v>
      </c>
      <c r="D366" s="1">
        <f t="shared" si="16"/>
        <v>5</v>
      </c>
      <c r="E366" s="1" t="str">
        <f>INDEX(Protocol[Mark],MATCH(C366,Protocol[Step],0))</f>
        <v>7Rot</v>
      </c>
      <c r="F366" s="1" t="str">
        <f>INDEX(Variables[Variable],MATCH(Systematic[[#This Row],[VariableIndex]],Variables[Index],0))</f>
        <v>Specific flux (mt)</v>
      </c>
      <c r="G366" s="134">
        <f>Systematic[[#This Row],[Sample]]*1000000+Systematic[[#This Row],[SubSample]]*10000+Systematic[[#This Row],[VariableIndex]]</f>
        <v>5010005</v>
      </c>
      <c r="H366" s="134">
        <f>Systematic[[#This Row],[SampleVariableLabel]]+100*Systematic[[#This Row],[State]]</f>
        <v>5010805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5</v>
      </c>
      <c r="B367" s="1">
        <f t="shared" si="15"/>
        <v>1</v>
      </c>
      <c r="C367" s="1">
        <f>IF(Systematic[[#This Row],[VariableIndex]]&gt;1,C366,IF(C366+1=StepsPerSubsample,0,C366+1))</f>
        <v>8</v>
      </c>
      <c r="D367" s="1">
        <f t="shared" si="16"/>
        <v>6</v>
      </c>
      <c r="E367" s="1" t="str">
        <f>INDEX(Protocol[Mark],MATCH(C367,Protocol[Step],0))</f>
        <v>7Rot</v>
      </c>
      <c r="F367" s="1" t="str">
        <f>INDEX(Variables[Variable],MATCH(Systematic[[#This Row],[VariableIndex]],Variables[Index],0))</f>
        <v>FCR (mt: ROX-corr.)</v>
      </c>
      <c r="G367" s="134">
        <f>Systematic[[#This Row],[Sample]]*1000000+Systematic[[#This Row],[SubSample]]*10000+Systematic[[#This Row],[VariableIndex]]</f>
        <v>5010006</v>
      </c>
      <c r="H367" s="134">
        <f>Systematic[[#This Row],[SampleVariableLabel]]+100*Systematic[[#This Row],[State]]</f>
        <v>5010806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5</v>
      </c>
      <c r="B368" s="1">
        <f t="shared" si="15"/>
        <v>1</v>
      </c>
      <c r="C368" s="1">
        <f>IF(Systematic[[#This Row],[VariableIndex]]&gt;1,C367,IF(C367+1=StepsPerSubsample,0,C367+1))</f>
        <v>9</v>
      </c>
      <c r="D368" s="1">
        <f t="shared" si="16"/>
        <v>1</v>
      </c>
      <c r="E368" s="1" t="str">
        <f>INDEX(Protocol[Mark],MATCH(C368,Protocol[Step],0))</f>
        <v>8Gp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5010001</v>
      </c>
      <c r="H368" s="134">
        <f>Systematic[[#This Row],[SampleVariableLabel]]+100*Systematic[[#This Row],[State]]</f>
        <v>5010901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5</v>
      </c>
      <c r="B369" s="1">
        <f t="shared" si="15"/>
        <v>1</v>
      </c>
      <c r="C369" s="1">
        <f>IF(Systematic[[#This Row],[VariableIndex]]&gt;1,C368,IF(C368+1=StepsPerSubsample,0,C368+1))</f>
        <v>9</v>
      </c>
      <c r="D369" s="1">
        <f t="shared" si="16"/>
        <v>2</v>
      </c>
      <c r="E369" s="1" t="str">
        <f>INDEX(Protocol[Mark],MATCH(C369,Protocol[Step],0))</f>
        <v>8Gp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5010002</v>
      </c>
      <c r="H369" s="134">
        <f>Systematic[[#This Row],[SampleVariableLabel]]+100*Systematic[[#This Row],[State]]</f>
        <v>5010902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5</v>
      </c>
      <c r="B370" s="1">
        <f t="shared" si="15"/>
        <v>1</v>
      </c>
      <c r="C370" s="1">
        <f>IF(Systematic[[#This Row],[VariableIndex]]&gt;1,C369,IF(C369+1=StepsPerSubsample,0,C369+1))</f>
        <v>9</v>
      </c>
      <c r="D370" s="1">
        <f t="shared" si="16"/>
        <v>3</v>
      </c>
      <c r="E370" s="1" t="str">
        <f>INDEX(Protocol[Mark],MATCH(C370,Protocol[Step],0))</f>
        <v>8Gp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5010003</v>
      </c>
      <c r="H370" s="134">
        <f>Systematic[[#This Row],[SampleVariableLabel]]+100*Systematic[[#This Row],[State]]</f>
        <v>5010903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5</v>
      </c>
      <c r="B371" s="1">
        <f t="shared" si="15"/>
        <v>1</v>
      </c>
      <c r="C371" s="1">
        <f>IF(Systematic[[#This Row],[VariableIndex]]&gt;1,C370,IF(C370+1=StepsPerSubsample,0,C370+1))</f>
        <v>9</v>
      </c>
      <c r="D371" s="1">
        <f t="shared" si="16"/>
        <v>4</v>
      </c>
      <c r="E371" s="1" t="str">
        <f>INDEX(Protocol[Mark],MATCH(C371,Protocol[Step],0))</f>
        <v>8Gp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5010004</v>
      </c>
      <c r="H371" s="134">
        <f>Systematic[[#This Row],[SampleVariableLabel]]+100*Systematic[[#This Row],[State]]</f>
        <v>5010904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5</v>
      </c>
      <c r="B372" s="1">
        <f t="shared" si="15"/>
        <v>1</v>
      </c>
      <c r="C372" s="1">
        <f>IF(Systematic[[#This Row],[VariableIndex]]&gt;1,C371,IF(C371+1=StepsPerSubsample,0,C371+1))</f>
        <v>9</v>
      </c>
      <c r="D372" s="1">
        <f t="shared" si="16"/>
        <v>5</v>
      </c>
      <c r="E372" s="1" t="str">
        <f>INDEX(Protocol[Mark],MATCH(C372,Protocol[Step],0))</f>
        <v>8Gp</v>
      </c>
      <c r="F372" s="1" t="str">
        <f>INDEX(Variables[Variable],MATCH(Systematic[[#This Row],[VariableIndex]],Variables[Index],0))</f>
        <v>Specific flux (mt)</v>
      </c>
      <c r="G372" s="134">
        <f>Systematic[[#This Row],[Sample]]*1000000+Systematic[[#This Row],[SubSample]]*10000+Systematic[[#This Row],[VariableIndex]]</f>
        <v>5010005</v>
      </c>
      <c r="H372" s="134">
        <f>Systematic[[#This Row],[SampleVariableLabel]]+100*Systematic[[#This Row],[State]]</f>
        <v>5010905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5</v>
      </c>
      <c r="B373" s="1">
        <f t="shared" si="15"/>
        <v>1</v>
      </c>
      <c r="C373" s="1">
        <f>IF(Systematic[[#This Row],[VariableIndex]]&gt;1,C372,IF(C372+1=StepsPerSubsample,0,C372+1))</f>
        <v>9</v>
      </c>
      <c r="D373" s="1">
        <f t="shared" si="16"/>
        <v>6</v>
      </c>
      <c r="E373" s="1" t="str">
        <f>INDEX(Protocol[Mark],MATCH(C373,Protocol[Step],0))</f>
        <v>8Gp</v>
      </c>
      <c r="F373" s="1" t="str">
        <f>INDEX(Variables[Variable],MATCH(Systematic[[#This Row],[VariableIndex]],Variables[Index],0))</f>
        <v>FCR (mt: ROX-corr.)</v>
      </c>
      <c r="G373" s="134">
        <f>Systematic[[#This Row],[Sample]]*1000000+Systematic[[#This Row],[SubSample]]*10000+Systematic[[#This Row],[VariableIndex]]</f>
        <v>5010006</v>
      </c>
      <c r="H373" s="134">
        <f>Systematic[[#This Row],[SampleVariableLabel]]+100*Systematic[[#This Row],[State]]</f>
        <v>5010906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5</v>
      </c>
      <c r="B374" s="1">
        <f t="shared" si="15"/>
        <v>1</v>
      </c>
      <c r="C374" s="1">
        <f>IF(Systematic[[#This Row],[VariableIndex]]&gt;1,C373,IF(C373+1=StepsPerSubsample,0,C373+1))</f>
        <v>10</v>
      </c>
      <c r="D374" s="1">
        <f t="shared" si="16"/>
        <v>1</v>
      </c>
      <c r="E374" s="1" t="str">
        <f>INDEX(Protocol[Mark],MATCH(C374,Protocol[Step],0))</f>
        <v>9Ama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5010001</v>
      </c>
      <c r="H374" s="134">
        <f>Systematic[[#This Row],[SampleVariableLabel]]+100*Systematic[[#This Row],[State]]</f>
        <v>5011001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5</v>
      </c>
      <c r="B375" s="1">
        <f t="shared" si="15"/>
        <v>1</v>
      </c>
      <c r="C375" s="1">
        <f>IF(Systematic[[#This Row],[VariableIndex]]&gt;1,C374,IF(C374+1=StepsPerSubsample,0,C374+1))</f>
        <v>10</v>
      </c>
      <c r="D375" s="1">
        <f t="shared" si="16"/>
        <v>2</v>
      </c>
      <c r="E375" s="1" t="str">
        <f>INDEX(Protocol[Mark],MATCH(C375,Protocol[Step],0))</f>
        <v>9Ama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5010002</v>
      </c>
      <c r="H375" s="134">
        <f>Systematic[[#This Row],[SampleVariableLabel]]+100*Systematic[[#This Row],[State]]</f>
        <v>5011002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5</v>
      </c>
      <c r="B376" s="1">
        <f t="shared" si="15"/>
        <v>1</v>
      </c>
      <c r="C376" s="1">
        <f>IF(Systematic[[#This Row],[VariableIndex]]&gt;1,C375,IF(C375+1=StepsPerSubsample,0,C375+1))</f>
        <v>10</v>
      </c>
      <c r="D376" s="1">
        <f t="shared" si="16"/>
        <v>3</v>
      </c>
      <c r="E376" s="1" t="str">
        <f>INDEX(Protocol[Mark],MATCH(C376,Protocol[Step],0))</f>
        <v>9Ama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5010003</v>
      </c>
      <c r="H376" s="134">
        <f>Systematic[[#This Row],[SampleVariableLabel]]+100*Systematic[[#This Row],[State]]</f>
        <v>5011003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5</v>
      </c>
      <c r="B377" s="1">
        <f t="shared" si="15"/>
        <v>1</v>
      </c>
      <c r="C377" s="1">
        <f>IF(Systematic[[#This Row],[VariableIndex]]&gt;1,C376,IF(C376+1=StepsPerSubsample,0,C376+1))</f>
        <v>10</v>
      </c>
      <c r="D377" s="1">
        <f t="shared" si="16"/>
        <v>4</v>
      </c>
      <c r="E377" s="1" t="str">
        <f>INDEX(Protocol[Mark],MATCH(C377,Protocol[Step],0))</f>
        <v>9Ama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5010004</v>
      </c>
      <c r="H377" s="134">
        <f>Systematic[[#This Row],[SampleVariableLabel]]+100*Systematic[[#This Row],[State]]</f>
        <v>5011004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5</v>
      </c>
      <c r="B378" s="1">
        <f t="shared" si="15"/>
        <v>1</v>
      </c>
      <c r="C378" s="1">
        <f>IF(Systematic[[#This Row],[VariableIndex]]&gt;1,C377,IF(C377+1=StepsPerSubsample,0,C377+1))</f>
        <v>10</v>
      </c>
      <c r="D378" s="1">
        <f t="shared" si="16"/>
        <v>5</v>
      </c>
      <c r="E378" s="1" t="str">
        <f>INDEX(Protocol[Mark],MATCH(C378,Protocol[Step],0))</f>
        <v>9Ama</v>
      </c>
      <c r="F378" s="1" t="str">
        <f>INDEX(Variables[Variable],MATCH(Systematic[[#This Row],[VariableIndex]],Variables[Index],0))</f>
        <v>Specific flux (mt)</v>
      </c>
      <c r="G378" s="134">
        <f>Systematic[[#This Row],[Sample]]*1000000+Systematic[[#This Row],[SubSample]]*10000+Systematic[[#This Row],[VariableIndex]]</f>
        <v>5010005</v>
      </c>
      <c r="H378" s="134">
        <f>Systematic[[#This Row],[SampleVariableLabel]]+100*Systematic[[#This Row],[State]]</f>
        <v>5011005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5</v>
      </c>
      <c r="B379" s="1">
        <f t="shared" si="15"/>
        <v>1</v>
      </c>
      <c r="C379" s="1">
        <f>IF(Systematic[[#This Row],[VariableIndex]]&gt;1,C378,IF(C378+1=StepsPerSubsample,0,C378+1))</f>
        <v>10</v>
      </c>
      <c r="D379" s="1">
        <f t="shared" si="16"/>
        <v>6</v>
      </c>
      <c r="E379" s="1" t="str">
        <f>INDEX(Protocol[Mark],MATCH(C379,Protocol[Step],0))</f>
        <v>9Ama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5010006</v>
      </c>
      <c r="H379" s="134">
        <f>Systematic[[#This Row],[SampleVariableLabel]]+100*Systematic[[#This Row],[State]]</f>
        <v>5011006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5</v>
      </c>
      <c r="B380" s="1">
        <f t="shared" si="15"/>
        <v>1</v>
      </c>
      <c r="C380" s="1">
        <f>IF(Systematic[[#This Row],[VariableIndex]]&gt;1,C379,IF(C379+1=StepsPerSubsample,0,C379+1))</f>
        <v>11</v>
      </c>
      <c r="D380" s="1">
        <f t="shared" si="16"/>
        <v>1</v>
      </c>
      <c r="E380" s="1" t="str">
        <f>INDEX(Protocol[Mark],MATCH(C380,Protocol[Step],0))</f>
        <v>10Tm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5010001</v>
      </c>
      <c r="H380" s="134">
        <f>Systematic[[#This Row],[SampleVariableLabel]]+100*Systematic[[#This Row],[State]]</f>
        <v>5011101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5</v>
      </c>
      <c r="B381" s="1">
        <f t="shared" si="15"/>
        <v>1</v>
      </c>
      <c r="C381" s="1">
        <f>IF(Systematic[[#This Row],[VariableIndex]]&gt;1,C380,IF(C380+1=StepsPerSubsample,0,C380+1))</f>
        <v>11</v>
      </c>
      <c r="D381" s="1">
        <f t="shared" si="16"/>
        <v>2</v>
      </c>
      <c r="E381" s="1" t="str">
        <f>INDEX(Protocol[Mark],MATCH(C381,Protocol[Step],0))</f>
        <v>10Tm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5010002</v>
      </c>
      <c r="H381" s="134">
        <f>Systematic[[#This Row],[SampleVariableLabel]]+100*Systematic[[#This Row],[State]]</f>
        <v>5011102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5</v>
      </c>
      <c r="B382" s="1">
        <f t="shared" si="15"/>
        <v>1</v>
      </c>
      <c r="C382" s="1">
        <f>IF(Systematic[[#This Row],[VariableIndex]]&gt;1,C381,IF(C381+1=StepsPerSubsample,0,C381+1))</f>
        <v>11</v>
      </c>
      <c r="D382" s="1">
        <f t="shared" si="16"/>
        <v>3</v>
      </c>
      <c r="E382" s="1" t="str">
        <f>INDEX(Protocol[Mark],MATCH(C382,Protocol[Step],0))</f>
        <v>10Tm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5010003</v>
      </c>
      <c r="H382" s="134">
        <f>Systematic[[#This Row],[SampleVariableLabel]]+100*Systematic[[#This Row],[State]]</f>
        <v>5011103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5</v>
      </c>
      <c r="B383" s="1">
        <f t="shared" si="15"/>
        <v>1</v>
      </c>
      <c r="C383" s="1">
        <f>IF(Systematic[[#This Row],[VariableIndex]]&gt;1,C382,IF(C382+1=StepsPerSubsample,0,C382+1))</f>
        <v>11</v>
      </c>
      <c r="D383" s="1">
        <f t="shared" si="16"/>
        <v>4</v>
      </c>
      <c r="E383" s="1" t="str">
        <f>INDEX(Protocol[Mark],MATCH(C383,Protocol[Step],0))</f>
        <v>10Tm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5010004</v>
      </c>
      <c r="H383" s="134">
        <f>Systematic[[#This Row],[SampleVariableLabel]]+100*Systematic[[#This Row],[State]]</f>
        <v>5011104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5</v>
      </c>
      <c r="B384" s="1">
        <f t="shared" si="15"/>
        <v>1</v>
      </c>
      <c r="C384" s="1">
        <f>IF(Systematic[[#This Row],[VariableIndex]]&gt;1,C383,IF(C383+1=StepsPerSubsample,0,C383+1))</f>
        <v>11</v>
      </c>
      <c r="D384" s="1">
        <f t="shared" si="16"/>
        <v>5</v>
      </c>
      <c r="E384" s="1" t="str">
        <f>INDEX(Protocol[Mark],MATCH(C384,Protocol[Step],0))</f>
        <v>10Tm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5010005</v>
      </c>
      <c r="H384" s="134">
        <f>Systematic[[#This Row],[SampleVariableLabel]]+100*Systematic[[#This Row],[State]]</f>
        <v>5011105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5</v>
      </c>
      <c r="B385" s="1">
        <f t="shared" si="15"/>
        <v>1</v>
      </c>
      <c r="C385" s="1">
        <f>IF(Systematic[[#This Row],[VariableIndex]]&gt;1,C384,IF(C384+1=StepsPerSubsample,0,C384+1))</f>
        <v>11</v>
      </c>
      <c r="D385" s="1">
        <f t="shared" si="16"/>
        <v>6</v>
      </c>
      <c r="E385" s="1" t="str">
        <f>INDEX(Protocol[Mark],MATCH(C385,Protocol[Step],0))</f>
        <v>10Tm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5010006</v>
      </c>
      <c r="H385" s="134">
        <f>Systematic[[#This Row],[SampleVariableLabel]]+100*Systematic[[#This Row],[State]]</f>
        <v>5011106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12</v>
      </c>
      <c r="D386" s="1">
        <f t="shared" si="16"/>
        <v>1</v>
      </c>
      <c r="E386" s="1" t="str">
        <f>INDEX(Protocol[Mark],MATCH(C386,Protocol[Step],0))</f>
        <v>11Azd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5011201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12</v>
      </c>
      <c r="D387" s="1">
        <f t="shared" ref="D387:D450" si="19">IF(D386=nVariables,1,D386+1)</f>
        <v>2</v>
      </c>
      <c r="E387" s="1" t="str">
        <f>INDEX(Protocol[Mark],MATCH(C387,Protocol[Step],0))</f>
        <v>11Azd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5011202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12</v>
      </c>
      <c r="D388" s="1">
        <f t="shared" si="19"/>
        <v>3</v>
      </c>
      <c r="E388" s="1" t="str">
        <f>INDEX(Protocol[Mark],MATCH(C388,Protocol[Step],0))</f>
        <v>11Azd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5011203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12</v>
      </c>
      <c r="D389" s="1">
        <f t="shared" si="19"/>
        <v>4</v>
      </c>
      <c r="E389" s="1" t="str">
        <f>INDEX(Protocol[Mark],MATCH(C389,Protocol[Step],0))</f>
        <v>11Azd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5011204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12</v>
      </c>
      <c r="D390" s="1">
        <f t="shared" si="19"/>
        <v>5</v>
      </c>
      <c r="E390" s="1" t="str">
        <f>INDEX(Protocol[Mark],MATCH(C390,Protocol[Step],0))</f>
        <v>11Azd</v>
      </c>
      <c r="F390" s="1" t="str">
        <f>INDEX(Variables[Variable],MATCH(Systematic[[#This Row],[VariableIndex]],Variables[Index],0))</f>
        <v>Specific flux (mt)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5011205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12</v>
      </c>
      <c r="D391" s="1">
        <f t="shared" si="19"/>
        <v>6</v>
      </c>
      <c r="E391" s="1" t="str">
        <f>INDEX(Protocol[Mark],MATCH(C391,Protocol[Step],0))</f>
        <v>11Azd</v>
      </c>
      <c r="F391" s="1" t="str">
        <f>INDEX(Variables[Variable],MATCH(Systematic[[#This Row],[VariableIndex]],Variables[Index],0))</f>
        <v>FCR (mt: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5011206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6</v>
      </c>
      <c r="B392" s="1">
        <f t="shared" si="18"/>
        <v>1</v>
      </c>
      <c r="C392" s="1">
        <f>IF(Systematic[[#This Row],[VariableIndex]]&gt;1,C391,IF(C391+1=StepsPerSubsample,0,C391+1))</f>
        <v>0</v>
      </c>
      <c r="D392" s="1">
        <f t="shared" si="19"/>
        <v>1</v>
      </c>
      <c r="E392" s="1" t="str">
        <f>INDEX(Protocol[Mark],MATCH(C392,Protocol[Step],0))</f>
        <v>1mt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6010001</v>
      </c>
      <c r="H392" s="134">
        <f>Systematic[[#This Row],[SampleVariableLabel]]+100*Systematic[[#This Row],[State]]</f>
        <v>6010001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6</v>
      </c>
      <c r="B393" s="1">
        <f t="shared" si="18"/>
        <v>1</v>
      </c>
      <c r="C393" s="1">
        <f>IF(Systematic[[#This Row],[VariableIndex]]&gt;1,C392,IF(C392+1=StepsPerSubsample,0,C392+1))</f>
        <v>0</v>
      </c>
      <c r="D393" s="1">
        <f t="shared" si="19"/>
        <v>2</v>
      </c>
      <c r="E393" s="1" t="str">
        <f>INDEX(Protocol[Mark],MATCH(C393,Protocol[Step],0))</f>
        <v>1mt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6010002</v>
      </c>
      <c r="H393" s="134">
        <f>Systematic[[#This Row],[SampleVariableLabel]]+100*Systematic[[#This Row],[State]]</f>
        <v>6010002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6</v>
      </c>
      <c r="B394" s="1">
        <f t="shared" si="18"/>
        <v>1</v>
      </c>
      <c r="C394" s="1">
        <f>IF(Systematic[[#This Row],[VariableIndex]]&gt;1,C393,IF(C393+1=StepsPerSubsample,0,C393+1))</f>
        <v>0</v>
      </c>
      <c r="D394" s="1">
        <f t="shared" si="19"/>
        <v>3</v>
      </c>
      <c r="E394" s="1" t="str">
        <f>INDEX(Protocol[Mark],MATCH(C394,Protocol[Step],0))</f>
        <v>1mt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6010003</v>
      </c>
      <c r="H394" s="134">
        <f>Systematic[[#This Row],[SampleVariableLabel]]+100*Systematic[[#This Row],[State]]</f>
        <v>6010003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6</v>
      </c>
      <c r="B395" s="1">
        <f t="shared" si="18"/>
        <v>1</v>
      </c>
      <c r="C395" s="1">
        <f>IF(Systematic[[#This Row],[VariableIndex]]&gt;1,C394,IF(C394+1=StepsPerSubsample,0,C394+1))</f>
        <v>0</v>
      </c>
      <c r="D395" s="1">
        <f t="shared" si="19"/>
        <v>4</v>
      </c>
      <c r="E395" s="1" t="str">
        <f>INDEX(Protocol[Mark],MATCH(C395,Protocol[Step],0))</f>
        <v>1mt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6010004</v>
      </c>
      <c r="H395" s="134">
        <f>Systematic[[#This Row],[SampleVariableLabel]]+100*Systematic[[#This Row],[State]]</f>
        <v>6010004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6</v>
      </c>
      <c r="B396" s="1">
        <f t="shared" si="18"/>
        <v>1</v>
      </c>
      <c r="C396" s="1">
        <f>IF(Systematic[[#This Row],[VariableIndex]]&gt;1,C395,IF(C395+1=StepsPerSubsample,0,C395+1))</f>
        <v>0</v>
      </c>
      <c r="D396" s="1">
        <f t="shared" si="19"/>
        <v>5</v>
      </c>
      <c r="E396" s="1" t="str">
        <f>INDEX(Protocol[Mark],MATCH(C396,Protocol[Step],0))</f>
        <v>1mt</v>
      </c>
      <c r="F396" s="1" t="str">
        <f>INDEX(Variables[Variable],MATCH(Systematic[[#This Row],[VariableIndex]],Variables[Index],0))</f>
        <v>Specific flux (mt)</v>
      </c>
      <c r="G396" s="134">
        <f>Systematic[[#This Row],[Sample]]*1000000+Systematic[[#This Row],[SubSample]]*10000+Systematic[[#This Row],[VariableIndex]]</f>
        <v>6010005</v>
      </c>
      <c r="H396" s="134">
        <f>Systematic[[#This Row],[SampleVariableLabel]]+100*Systematic[[#This Row],[State]]</f>
        <v>6010005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6</v>
      </c>
      <c r="B397" s="1">
        <f t="shared" si="18"/>
        <v>1</v>
      </c>
      <c r="C397" s="1">
        <f>IF(Systematic[[#This Row],[VariableIndex]]&gt;1,C396,IF(C396+1=StepsPerSubsample,0,C396+1))</f>
        <v>0</v>
      </c>
      <c r="D397" s="1">
        <f t="shared" si="19"/>
        <v>6</v>
      </c>
      <c r="E397" s="1" t="str">
        <f>INDEX(Protocol[Mark],MATCH(C397,Protocol[Step],0))</f>
        <v>1mt</v>
      </c>
      <c r="F397" s="1" t="str">
        <f>INDEX(Variables[Variable],MATCH(Systematic[[#This Row],[VariableIndex]],Variables[Index],0))</f>
        <v>FCR (mt: ROX-corr.)</v>
      </c>
      <c r="G397" s="134">
        <f>Systematic[[#This Row],[Sample]]*1000000+Systematic[[#This Row],[SubSample]]*10000+Systematic[[#This Row],[VariableIndex]]</f>
        <v>6010006</v>
      </c>
      <c r="H397" s="134">
        <f>Systematic[[#This Row],[SampleVariableLabel]]+100*Systematic[[#This Row],[State]]</f>
        <v>6010006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6</v>
      </c>
      <c r="B398" s="1">
        <f t="shared" si="18"/>
        <v>1</v>
      </c>
      <c r="C398" s="1">
        <f>IF(Systematic[[#This Row],[VariableIndex]]&gt;1,C397,IF(C397+1=StepsPerSubsample,0,C397+1))</f>
        <v>1</v>
      </c>
      <c r="D398" s="1">
        <f t="shared" si="19"/>
        <v>1</v>
      </c>
      <c r="E398" s="1" t="str">
        <f>INDEX(Protocol[Mark],MATCH(C398,Protocol[Step],0))</f>
        <v>1PM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6010001</v>
      </c>
      <c r="H398" s="134">
        <f>Systematic[[#This Row],[SampleVariableLabel]]+100*Systematic[[#This Row],[State]]</f>
        <v>6010101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6</v>
      </c>
      <c r="B399" s="1">
        <f t="shared" si="18"/>
        <v>1</v>
      </c>
      <c r="C399" s="1">
        <f>IF(Systematic[[#This Row],[VariableIndex]]&gt;1,C398,IF(C398+1=StepsPerSubsample,0,C398+1))</f>
        <v>1</v>
      </c>
      <c r="D399" s="1">
        <f t="shared" si="19"/>
        <v>2</v>
      </c>
      <c r="E399" s="1" t="str">
        <f>INDEX(Protocol[Mark],MATCH(C399,Protocol[Step],0))</f>
        <v>1PM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6010002</v>
      </c>
      <c r="H399" s="134">
        <f>Systematic[[#This Row],[SampleVariableLabel]]+100*Systematic[[#This Row],[State]]</f>
        <v>6010102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6</v>
      </c>
      <c r="B400" s="1">
        <f t="shared" si="18"/>
        <v>1</v>
      </c>
      <c r="C400" s="1">
        <f>IF(Systematic[[#This Row],[VariableIndex]]&gt;1,C399,IF(C399+1=StepsPerSubsample,0,C399+1))</f>
        <v>1</v>
      </c>
      <c r="D400" s="1">
        <f t="shared" si="19"/>
        <v>3</v>
      </c>
      <c r="E400" s="1" t="str">
        <f>INDEX(Protocol[Mark],MATCH(C400,Protocol[Step],0))</f>
        <v>1PM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6010003</v>
      </c>
      <c r="H400" s="134">
        <f>Systematic[[#This Row],[SampleVariableLabel]]+100*Systematic[[#This Row],[State]]</f>
        <v>6010103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6</v>
      </c>
      <c r="B401" s="1">
        <f t="shared" si="18"/>
        <v>1</v>
      </c>
      <c r="C401" s="1">
        <f>IF(Systematic[[#This Row],[VariableIndex]]&gt;1,C400,IF(C400+1=StepsPerSubsample,0,C400+1))</f>
        <v>1</v>
      </c>
      <c r="D401" s="1">
        <f t="shared" si="19"/>
        <v>4</v>
      </c>
      <c r="E401" s="1" t="str">
        <f>INDEX(Protocol[Mark],MATCH(C401,Protocol[Step],0))</f>
        <v>1PM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6010004</v>
      </c>
      <c r="H401" s="134">
        <f>Systematic[[#This Row],[SampleVariableLabel]]+100*Systematic[[#This Row],[State]]</f>
        <v>6010104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6</v>
      </c>
      <c r="B402" s="1">
        <f t="shared" si="18"/>
        <v>1</v>
      </c>
      <c r="C402" s="1">
        <f>IF(Systematic[[#This Row],[VariableIndex]]&gt;1,C401,IF(C401+1=StepsPerSubsample,0,C401+1))</f>
        <v>1</v>
      </c>
      <c r="D402" s="1">
        <f t="shared" si="19"/>
        <v>5</v>
      </c>
      <c r="E402" s="1" t="str">
        <f>INDEX(Protocol[Mark],MATCH(C402,Protocol[Step],0))</f>
        <v>1PM</v>
      </c>
      <c r="F402" s="1" t="str">
        <f>INDEX(Variables[Variable],MATCH(Systematic[[#This Row],[VariableIndex]],Variables[Index],0))</f>
        <v>Specific flux (mt)</v>
      </c>
      <c r="G402" s="134">
        <f>Systematic[[#This Row],[Sample]]*1000000+Systematic[[#This Row],[SubSample]]*10000+Systematic[[#This Row],[VariableIndex]]</f>
        <v>6010005</v>
      </c>
      <c r="H402" s="134">
        <f>Systematic[[#This Row],[SampleVariableLabel]]+100*Systematic[[#This Row],[State]]</f>
        <v>6010105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6</v>
      </c>
      <c r="B403" s="1">
        <f t="shared" si="18"/>
        <v>1</v>
      </c>
      <c r="C403" s="1">
        <f>IF(Systematic[[#This Row],[VariableIndex]]&gt;1,C402,IF(C402+1=StepsPerSubsample,0,C402+1))</f>
        <v>1</v>
      </c>
      <c r="D403" s="1">
        <f t="shared" si="19"/>
        <v>6</v>
      </c>
      <c r="E403" s="1" t="str">
        <f>INDEX(Protocol[Mark],MATCH(C403,Protocol[Step],0))</f>
        <v>1PM</v>
      </c>
      <c r="F403" s="1" t="str">
        <f>INDEX(Variables[Variable],MATCH(Systematic[[#This Row],[VariableIndex]],Variables[Index],0))</f>
        <v>FCR (mt: ROX-corr.)</v>
      </c>
      <c r="G403" s="134">
        <f>Systematic[[#This Row],[Sample]]*1000000+Systematic[[#This Row],[SubSample]]*10000+Systematic[[#This Row],[VariableIndex]]</f>
        <v>6010006</v>
      </c>
      <c r="H403" s="134">
        <f>Systematic[[#This Row],[SampleVariableLabel]]+100*Systematic[[#This Row],[State]]</f>
        <v>6010106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6</v>
      </c>
      <c r="B404" s="1">
        <f t="shared" si="18"/>
        <v>1</v>
      </c>
      <c r="C404" s="1">
        <f>IF(Systematic[[#This Row],[VariableIndex]]&gt;1,C403,IF(C403+1=StepsPerSubsample,0,C403+1))</f>
        <v>2</v>
      </c>
      <c r="D404" s="1">
        <f t="shared" si="19"/>
        <v>1</v>
      </c>
      <c r="E404" s="1" t="str">
        <f>INDEX(Protocol[Mark],MATCH(C404,Protocol[Step],0))</f>
        <v>2D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6010001</v>
      </c>
      <c r="H404" s="134">
        <f>Systematic[[#This Row],[SampleVariableLabel]]+100*Systematic[[#This Row],[State]]</f>
        <v>6010201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6</v>
      </c>
      <c r="B405" s="1">
        <f t="shared" si="18"/>
        <v>1</v>
      </c>
      <c r="C405" s="1">
        <f>IF(Systematic[[#This Row],[VariableIndex]]&gt;1,C404,IF(C404+1=StepsPerSubsample,0,C404+1))</f>
        <v>2</v>
      </c>
      <c r="D405" s="1">
        <f t="shared" si="19"/>
        <v>2</v>
      </c>
      <c r="E405" s="1" t="str">
        <f>INDEX(Protocol[Mark],MATCH(C405,Protocol[Step],0))</f>
        <v>2D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6010002</v>
      </c>
      <c r="H405" s="134">
        <f>Systematic[[#This Row],[SampleVariableLabel]]+100*Systematic[[#This Row],[State]]</f>
        <v>6010202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6</v>
      </c>
      <c r="B406" s="1">
        <f t="shared" si="18"/>
        <v>1</v>
      </c>
      <c r="C406" s="1">
        <f>IF(Systematic[[#This Row],[VariableIndex]]&gt;1,C405,IF(C405+1=StepsPerSubsample,0,C405+1))</f>
        <v>2</v>
      </c>
      <c r="D406" s="1">
        <f t="shared" si="19"/>
        <v>3</v>
      </c>
      <c r="E406" s="1" t="str">
        <f>INDEX(Protocol[Mark],MATCH(C406,Protocol[Step],0))</f>
        <v>2D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6010003</v>
      </c>
      <c r="H406" s="134">
        <f>Systematic[[#This Row],[SampleVariableLabel]]+100*Systematic[[#This Row],[State]]</f>
        <v>6010203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6</v>
      </c>
      <c r="B407" s="1">
        <f t="shared" si="18"/>
        <v>1</v>
      </c>
      <c r="C407" s="1">
        <f>IF(Systematic[[#This Row],[VariableIndex]]&gt;1,C406,IF(C406+1=StepsPerSubsample,0,C406+1))</f>
        <v>2</v>
      </c>
      <c r="D407" s="1">
        <f t="shared" si="19"/>
        <v>4</v>
      </c>
      <c r="E407" s="1" t="str">
        <f>INDEX(Protocol[Mark],MATCH(C407,Protocol[Step],0))</f>
        <v>2D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6010004</v>
      </c>
      <c r="H407" s="134">
        <f>Systematic[[#This Row],[SampleVariableLabel]]+100*Systematic[[#This Row],[State]]</f>
        <v>6010204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6</v>
      </c>
      <c r="B408" s="1">
        <f t="shared" si="18"/>
        <v>1</v>
      </c>
      <c r="C408" s="1">
        <f>IF(Systematic[[#This Row],[VariableIndex]]&gt;1,C407,IF(C407+1=StepsPerSubsample,0,C407+1))</f>
        <v>2</v>
      </c>
      <c r="D408" s="1">
        <f t="shared" si="19"/>
        <v>5</v>
      </c>
      <c r="E408" s="1" t="str">
        <f>INDEX(Protocol[Mark],MATCH(C408,Protocol[Step],0))</f>
        <v>2D</v>
      </c>
      <c r="F408" s="1" t="str">
        <f>INDEX(Variables[Variable],MATCH(Systematic[[#This Row],[VariableIndex]],Variables[Index],0))</f>
        <v>Specific flux (mt)</v>
      </c>
      <c r="G408" s="134">
        <f>Systematic[[#This Row],[Sample]]*1000000+Systematic[[#This Row],[SubSample]]*10000+Systematic[[#This Row],[VariableIndex]]</f>
        <v>6010005</v>
      </c>
      <c r="H408" s="134">
        <f>Systematic[[#This Row],[SampleVariableLabel]]+100*Systematic[[#This Row],[State]]</f>
        <v>6010205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6</v>
      </c>
      <c r="B409" s="1">
        <f t="shared" si="18"/>
        <v>1</v>
      </c>
      <c r="C409" s="1">
        <f>IF(Systematic[[#This Row],[VariableIndex]]&gt;1,C408,IF(C408+1=StepsPerSubsample,0,C408+1))</f>
        <v>2</v>
      </c>
      <c r="D409" s="1">
        <f t="shared" si="19"/>
        <v>6</v>
      </c>
      <c r="E409" s="1" t="str">
        <f>INDEX(Protocol[Mark],MATCH(C409,Protocol[Step],0))</f>
        <v>2D</v>
      </c>
      <c r="F409" s="1" t="str">
        <f>INDEX(Variables[Variable],MATCH(Systematic[[#This Row],[VariableIndex]],Variables[Index],0))</f>
        <v>FCR (mt: ROX-corr.)</v>
      </c>
      <c r="G409" s="134">
        <f>Systematic[[#This Row],[Sample]]*1000000+Systematic[[#This Row],[SubSample]]*10000+Systematic[[#This Row],[VariableIndex]]</f>
        <v>6010006</v>
      </c>
      <c r="H409" s="134">
        <f>Systematic[[#This Row],[SampleVariableLabel]]+100*Systematic[[#This Row],[State]]</f>
        <v>6010206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6</v>
      </c>
      <c r="B410" s="1">
        <f t="shared" si="18"/>
        <v>1</v>
      </c>
      <c r="C410" s="1">
        <f>IF(Systematic[[#This Row],[VariableIndex]]&gt;1,C409,IF(C409+1=StepsPerSubsample,0,C409+1))</f>
        <v>3</v>
      </c>
      <c r="D410" s="1">
        <f t="shared" si="19"/>
        <v>1</v>
      </c>
      <c r="E410" s="1" t="str">
        <f>INDEX(Protocol[Mark],MATCH(C410,Protocol[Step],0))</f>
        <v>2c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6010001</v>
      </c>
      <c r="H410" s="134">
        <f>Systematic[[#This Row],[SampleVariableLabel]]+100*Systematic[[#This Row],[State]]</f>
        <v>6010301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6</v>
      </c>
      <c r="B411" s="1">
        <f t="shared" si="18"/>
        <v>1</v>
      </c>
      <c r="C411" s="1">
        <f>IF(Systematic[[#This Row],[VariableIndex]]&gt;1,C410,IF(C410+1=StepsPerSubsample,0,C410+1))</f>
        <v>3</v>
      </c>
      <c r="D411" s="1">
        <f t="shared" si="19"/>
        <v>2</v>
      </c>
      <c r="E411" s="1" t="str">
        <f>INDEX(Protocol[Mark],MATCH(C411,Protocol[Step],0))</f>
        <v>2c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6010002</v>
      </c>
      <c r="H411" s="134">
        <f>Systematic[[#This Row],[SampleVariableLabel]]+100*Systematic[[#This Row],[State]]</f>
        <v>6010302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6</v>
      </c>
      <c r="B412" s="1">
        <f t="shared" si="18"/>
        <v>1</v>
      </c>
      <c r="C412" s="1">
        <f>IF(Systematic[[#This Row],[VariableIndex]]&gt;1,C411,IF(C411+1=StepsPerSubsample,0,C411+1))</f>
        <v>3</v>
      </c>
      <c r="D412" s="1">
        <f t="shared" si="19"/>
        <v>3</v>
      </c>
      <c r="E412" s="1" t="str">
        <f>INDEX(Protocol[Mark],MATCH(C412,Protocol[Step],0))</f>
        <v>2c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6010003</v>
      </c>
      <c r="H412" s="134">
        <f>Systematic[[#This Row],[SampleVariableLabel]]+100*Systematic[[#This Row],[State]]</f>
        <v>6010303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6</v>
      </c>
      <c r="B413" s="1">
        <f t="shared" si="18"/>
        <v>1</v>
      </c>
      <c r="C413" s="1">
        <f>IF(Systematic[[#This Row],[VariableIndex]]&gt;1,C412,IF(C412+1=StepsPerSubsample,0,C412+1))</f>
        <v>3</v>
      </c>
      <c r="D413" s="1">
        <f t="shared" si="19"/>
        <v>4</v>
      </c>
      <c r="E413" s="1" t="str">
        <f>INDEX(Protocol[Mark],MATCH(C413,Protocol[Step],0))</f>
        <v>2c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6010004</v>
      </c>
      <c r="H413" s="134">
        <f>Systematic[[#This Row],[SampleVariableLabel]]+100*Systematic[[#This Row],[State]]</f>
        <v>6010304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6</v>
      </c>
      <c r="B414" s="1">
        <f t="shared" si="18"/>
        <v>1</v>
      </c>
      <c r="C414" s="1">
        <f>IF(Systematic[[#This Row],[VariableIndex]]&gt;1,C413,IF(C413+1=StepsPerSubsample,0,C413+1))</f>
        <v>3</v>
      </c>
      <c r="D414" s="1">
        <f t="shared" si="19"/>
        <v>5</v>
      </c>
      <c r="E414" s="1" t="str">
        <f>INDEX(Protocol[Mark],MATCH(C414,Protocol[Step],0))</f>
        <v>2c</v>
      </c>
      <c r="F414" s="1" t="str">
        <f>INDEX(Variables[Variable],MATCH(Systematic[[#This Row],[VariableIndex]],Variables[Index],0))</f>
        <v>Specific flux (mt)</v>
      </c>
      <c r="G414" s="134">
        <f>Systematic[[#This Row],[Sample]]*1000000+Systematic[[#This Row],[SubSample]]*10000+Systematic[[#This Row],[VariableIndex]]</f>
        <v>6010005</v>
      </c>
      <c r="H414" s="134">
        <f>Systematic[[#This Row],[SampleVariableLabel]]+100*Systematic[[#This Row],[State]]</f>
        <v>6010305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6</v>
      </c>
      <c r="B415" s="1">
        <f t="shared" si="18"/>
        <v>1</v>
      </c>
      <c r="C415" s="1">
        <f>IF(Systematic[[#This Row],[VariableIndex]]&gt;1,C414,IF(C414+1=StepsPerSubsample,0,C414+1))</f>
        <v>3</v>
      </c>
      <c r="D415" s="1">
        <f t="shared" si="19"/>
        <v>6</v>
      </c>
      <c r="E415" s="1" t="str">
        <f>INDEX(Protocol[Mark],MATCH(C415,Protocol[Step],0))</f>
        <v>2c</v>
      </c>
      <c r="F415" s="1" t="str">
        <f>INDEX(Variables[Variable],MATCH(Systematic[[#This Row],[VariableIndex]],Variables[Index],0))</f>
        <v>FCR (mt: ROX-corr.)</v>
      </c>
      <c r="G415" s="134">
        <f>Systematic[[#This Row],[Sample]]*1000000+Systematic[[#This Row],[SubSample]]*10000+Systematic[[#This Row],[VariableIndex]]</f>
        <v>6010006</v>
      </c>
      <c r="H415" s="134">
        <f>Systematic[[#This Row],[SampleVariableLabel]]+100*Systematic[[#This Row],[State]]</f>
        <v>6010306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6</v>
      </c>
      <c r="B416" s="1">
        <f t="shared" si="18"/>
        <v>1</v>
      </c>
      <c r="C416" s="1">
        <f>IF(Systematic[[#This Row],[VariableIndex]]&gt;1,C415,IF(C415+1=StepsPerSubsample,0,C415+1))</f>
        <v>4</v>
      </c>
      <c r="D416" s="1">
        <f t="shared" si="19"/>
        <v>1</v>
      </c>
      <c r="E416" s="1" t="str">
        <f>INDEX(Protocol[Mark],MATCH(C416,Protocol[Step],0))</f>
        <v>3U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6010001</v>
      </c>
      <c r="H416" s="134">
        <f>Systematic[[#This Row],[SampleVariableLabel]]+100*Systematic[[#This Row],[State]]</f>
        <v>6010401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6</v>
      </c>
      <c r="B417" s="1">
        <f t="shared" si="18"/>
        <v>1</v>
      </c>
      <c r="C417" s="1">
        <f>IF(Systematic[[#This Row],[VariableIndex]]&gt;1,C416,IF(C416+1=StepsPerSubsample,0,C416+1))</f>
        <v>4</v>
      </c>
      <c r="D417" s="1">
        <f t="shared" si="19"/>
        <v>2</v>
      </c>
      <c r="E417" s="1" t="str">
        <f>INDEX(Protocol[Mark],MATCH(C417,Protocol[Step],0))</f>
        <v>3U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6010002</v>
      </c>
      <c r="H417" s="134">
        <f>Systematic[[#This Row],[SampleVariableLabel]]+100*Systematic[[#This Row],[State]]</f>
        <v>6010402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6</v>
      </c>
      <c r="B418" s="1">
        <f t="shared" si="18"/>
        <v>1</v>
      </c>
      <c r="C418" s="1">
        <f>IF(Systematic[[#This Row],[VariableIndex]]&gt;1,C417,IF(C417+1=StepsPerSubsample,0,C417+1))</f>
        <v>4</v>
      </c>
      <c r="D418" s="1">
        <f t="shared" si="19"/>
        <v>3</v>
      </c>
      <c r="E418" s="1" t="str">
        <f>INDEX(Protocol[Mark],MATCH(C418,Protocol[Step],0))</f>
        <v>3U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6010003</v>
      </c>
      <c r="H418" s="134">
        <f>Systematic[[#This Row],[SampleVariableLabel]]+100*Systematic[[#This Row],[State]]</f>
        <v>6010403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6</v>
      </c>
      <c r="B419" s="1">
        <f t="shared" si="18"/>
        <v>1</v>
      </c>
      <c r="C419" s="1">
        <f>IF(Systematic[[#This Row],[VariableIndex]]&gt;1,C418,IF(C418+1=StepsPerSubsample,0,C418+1))</f>
        <v>4</v>
      </c>
      <c r="D419" s="1">
        <f t="shared" si="19"/>
        <v>4</v>
      </c>
      <c r="E419" s="1" t="str">
        <f>INDEX(Protocol[Mark],MATCH(C419,Protocol[Step],0))</f>
        <v>3U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6010004</v>
      </c>
      <c r="H419" s="134">
        <f>Systematic[[#This Row],[SampleVariableLabel]]+100*Systematic[[#This Row],[State]]</f>
        <v>6010404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6</v>
      </c>
      <c r="B420" s="1">
        <f t="shared" si="18"/>
        <v>1</v>
      </c>
      <c r="C420" s="1">
        <f>IF(Systematic[[#This Row],[VariableIndex]]&gt;1,C419,IF(C419+1=StepsPerSubsample,0,C419+1))</f>
        <v>4</v>
      </c>
      <c r="D420" s="1">
        <f t="shared" si="19"/>
        <v>5</v>
      </c>
      <c r="E420" s="1" t="str">
        <f>INDEX(Protocol[Mark],MATCH(C420,Protocol[Step],0))</f>
        <v>3U</v>
      </c>
      <c r="F420" s="1" t="str">
        <f>INDEX(Variables[Variable],MATCH(Systematic[[#This Row],[VariableIndex]],Variables[Index],0))</f>
        <v>Specific flux (mt)</v>
      </c>
      <c r="G420" s="134">
        <f>Systematic[[#This Row],[Sample]]*1000000+Systematic[[#This Row],[SubSample]]*10000+Systematic[[#This Row],[VariableIndex]]</f>
        <v>6010005</v>
      </c>
      <c r="H420" s="134">
        <f>Systematic[[#This Row],[SampleVariableLabel]]+100*Systematic[[#This Row],[State]]</f>
        <v>6010405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6</v>
      </c>
      <c r="B421" s="1">
        <f t="shared" si="18"/>
        <v>1</v>
      </c>
      <c r="C421" s="1">
        <f>IF(Systematic[[#This Row],[VariableIndex]]&gt;1,C420,IF(C420+1=StepsPerSubsample,0,C420+1))</f>
        <v>4</v>
      </c>
      <c r="D421" s="1">
        <f t="shared" si="19"/>
        <v>6</v>
      </c>
      <c r="E421" s="1" t="str">
        <f>INDEX(Protocol[Mark],MATCH(C421,Protocol[Step],0))</f>
        <v>3U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6010006</v>
      </c>
      <c r="H421" s="134">
        <f>Systematic[[#This Row],[SampleVariableLabel]]+100*Systematic[[#This Row],[State]]</f>
        <v>6010406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6</v>
      </c>
      <c r="B422" s="1">
        <f t="shared" si="18"/>
        <v>1</v>
      </c>
      <c r="C422" s="1">
        <f>IF(Systematic[[#This Row],[VariableIndex]]&gt;1,C421,IF(C421+1=StepsPerSubsample,0,C421+1))</f>
        <v>5</v>
      </c>
      <c r="D422" s="1">
        <f t="shared" si="19"/>
        <v>1</v>
      </c>
      <c r="E422" s="1" t="str">
        <f>INDEX(Protocol[Mark],MATCH(C422,Protocol[Step],0))</f>
        <v>4G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6010001</v>
      </c>
      <c r="H422" s="134">
        <f>Systematic[[#This Row],[SampleVariableLabel]]+100*Systematic[[#This Row],[State]]</f>
        <v>6010501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6</v>
      </c>
      <c r="B423" s="1">
        <f t="shared" si="18"/>
        <v>1</v>
      </c>
      <c r="C423" s="1">
        <f>IF(Systematic[[#This Row],[VariableIndex]]&gt;1,C422,IF(C422+1=StepsPerSubsample,0,C422+1))</f>
        <v>5</v>
      </c>
      <c r="D423" s="1">
        <f t="shared" si="19"/>
        <v>2</v>
      </c>
      <c r="E423" s="1" t="str">
        <f>INDEX(Protocol[Mark],MATCH(C423,Protocol[Step],0))</f>
        <v>4G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6010002</v>
      </c>
      <c r="H423" s="134">
        <f>Systematic[[#This Row],[SampleVariableLabel]]+100*Systematic[[#This Row],[State]]</f>
        <v>6010502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6</v>
      </c>
      <c r="B424" s="1">
        <f t="shared" si="18"/>
        <v>1</v>
      </c>
      <c r="C424" s="1">
        <f>IF(Systematic[[#This Row],[VariableIndex]]&gt;1,C423,IF(C423+1=StepsPerSubsample,0,C423+1))</f>
        <v>5</v>
      </c>
      <c r="D424" s="1">
        <f t="shared" si="19"/>
        <v>3</v>
      </c>
      <c r="E424" s="1" t="str">
        <f>INDEX(Protocol[Mark],MATCH(C424,Protocol[Step],0))</f>
        <v>4G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6010003</v>
      </c>
      <c r="H424" s="134">
        <f>Systematic[[#This Row],[SampleVariableLabel]]+100*Systematic[[#This Row],[State]]</f>
        <v>6010503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6</v>
      </c>
      <c r="B425" s="1">
        <f t="shared" si="18"/>
        <v>1</v>
      </c>
      <c r="C425" s="1">
        <f>IF(Systematic[[#This Row],[VariableIndex]]&gt;1,C424,IF(C424+1=StepsPerSubsample,0,C424+1))</f>
        <v>5</v>
      </c>
      <c r="D425" s="1">
        <f t="shared" si="19"/>
        <v>4</v>
      </c>
      <c r="E425" s="1" t="str">
        <f>INDEX(Protocol[Mark],MATCH(C425,Protocol[Step],0))</f>
        <v>4G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6010004</v>
      </c>
      <c r="H425" s="134">
        <f>Systematic[[#This Row],[SampleVariableLabel]]+100*Systematic[[#This Row],[State]]</f>
        <v>6010504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6</v>
      </c>
      <c r="B426" s="1">
        <f t="shared" si="18"/>
        <v>1</v>
      </c>
      <c r="C426" s="1">
        <f>IF(Systematic[[#This Row],[VariableIndex]]&gt;1,C425,IF(C425+1=StepsPerSubsample,0,C425+1))</f>
        <v>5</v>
      </c>
      <c r="D426" s="1">
        <f t="shared" si="19"/>
        <v>5</v>
      </c>
      <c r="E426" s="1" t="str">
        <f>INDEX(Protocol[Mark],MATCH(C426,Protocol[Step],0))</f>
        <v>4G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6010005</v>
      </c>
      <c r="H426" s="134">
        <f>Systematic[[#This Row],[SampleVariableLabel]]+100*Systematic[[#This Row],[State]]</f>
        <v>6010505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6</v>
      </c>
      <c r="B427" s="1">
        <f t="shared" si="18"/>
        <v>1</v>
      </c>
      <c r="C427" s="1">
        <f>IF(Systematic[[#This Row],[VariableIndex]]&gt;1,C426,IF(C426+1=StepsPerSubsample,0,C426+1))</f>
        <v>5</v>
      </c>
      <c r="D427" s="1">
        <f t="shared" si="19"/>
        <v>6</v>
      </c>
      <c r="E427" s="1" t="str">
        <f>INDEX(Protocol[Mark],MATCH(C427,Protocol[Step],0))</f>
        <v>4G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6010006</v>
      </c>
      <c r="H427" s="134">
        <f>Systematic[[#This Row],[SampleVariableLabel]]+100*Systematic[[#This Row],[State]]</f>
        <v>6010506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6</v>
      </c>
      <c r="B428" s="1">
        <f t="shared" si="18"/>
        <v>1</v>
      </c>
      <c r="C428" s="1">
        <f>IF(Systematic[[#This Row],[VariableIndex]]&gt;1,C427,IF(C427+1=StepsPerSubsample,0,C427+1))</f>
        <v>6</v>
      </c>
      <c r="D428" s="1">
        <f t="shared" si="19"/>
        <v>1</v>
      </c>
      <c r="E428" s="1" t="str">
        <f>INDEX(Protocol[Mark],MATCH(C428,Protocol[Step],0))</f>
        <v>5S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6010001</v>
      </c>
      <c r="H428" s="134">
        <f>Systematic[[#This Row],[SampleVariableLabel]]+100*Systematic[[#This Row],[State]]</f>
        <v>6010601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6</v>
      </c>
      <c r="B429" s="1">
        <f t="shared" si="18"/>
        <v>1</v>
      </c>
      <c r="C429" s="1">
        <f>IF(Systematic[[#This Row],[VariableIndex]]&gt;1,C428,IF(C428+1=StepsPerSubsample,0,C428+1))</f>
        <v>6</v>
      </c>
      <c r="D429" s="1">
        <f t="shared" si="19"/>
        <v>2</v>
      </c>
      <c r="E429" s="1" t="str">
        <f>INDEX(Protocol[Mark],MATCH(C429,Protocol[Step],0))</f>
        <v>5S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6010002</v>
      </c>
      <c r="H429" s="134">
        <f>Systematic[[#This Row],[SampleVariableLabel]]+100*Systematic[[#This Row],[State]]</f>
        <v>6010602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6</v>
      </c>
      <c r="B430" s="1">
        <f t="shared" si="18"/>
        <v>1</v>
      </c>
      <c r="C430" s="1">
        <f>IF(Systematic[[#This Row],[VariableIndex]]&gt;1,C429,IF(C429+1=StepsPerSubsample,0,C429+1))</f>
        <v>6</v>
      </c>
      <c r="D430" s="1">
        <f t="shared" si="19"/>
        <v>3</v>
      </c>
      <c r="E430" s="1" t="str">
        <f>INDEX(Protocol[Mark],MATCH(C430,Protocol[Step],0))</f>
        <v>5S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6010003</v>
      </c>
      <c r="H430" s="134">
        <f>Systematic[[#This Row],[SampleVariableLabel]]+100*Systematic[[#This Row],[State]]</f>
        <v>6010603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6</v>
      </c>
      <c r="B431" s="1">
        <f t="shared" si="18"/>
        <v>1</v>
      </c>
      <c r="C431" s="1">
        <f>IF(Systematic[[#This Row],[VariableIndex]]&gt;1,C430,IF(C430+1=StepsPerSubsample,0,C430+1))</f>
        <v>6</v>
      </c>
      <c r="D431" s="1">
        <f t="shared" si="19"/>
        <v>4</v>
      </c>
      <c r="E431" s="1" t="str">
        <f>INDEX(Protocol[Mark],MATCH(C431,Protocol[Step],0))</f>
        <v>5S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6010004</v>
      </c>
      <c r="H431" s="134">
        <f>Systematic[[#This Row],[SampleVariableLabel]]+100*Systematic[[#This Row],[State]]</f>
        <v>6010604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6</v>
      </c>
      <c r="B432" s="1">
        <f t="shared" si="18"/>
        <v>1</v>
      </c>
      <c r="C432" s="1">
        <f>IF(Systematic[[#This Row],[VariableIndex]]&gt;1,C431,IF(C431+1=StepsPerSubsample,0,C431+1))</f>
        <v>6</v>
      </c>
      <c r="D432" s="1">
        <f t="shared" si="19"/>
        <v>5</v>
      </c>
      <c r="E432" s="1" t="str">
        <f>INDEX(Protocol[Mark],MATCH(C432,Protocol[Step],0))</f>
        <v>5S</v>
      </c>
      <c r="F432" s="1" t="str">
        <f>INDEX(Variables[Variable],MATCH(Systematic[[#This Row],[VariableIndex]],Variables[Index],0))</f>
        <v>Specific flux (mt)</v>
      </c>
      <c r="G432" s="134">
        <f>Systematic[[#This Row],[Sample]]*1000000+Systematic[[#This Row],[SubSample]]*10000+Systematic[[#This Row],[VariableIndex]]</f>
        <v>6010005</v>
      </c>
      <c r="H432" s="134">
        <f>Systematic[[#This Row],[SampleVariableLabel]]+100*Systematic[[#This Row],[State]]</f>
        <v>6010605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6</v>
      </c>
      <c r="B433" s="1">
        <f t="shared" si="18"/>
        <v>1</v>
      </c>
      <c r="C433" s="1">
        <f>IF(Systematic[[#This Row],[VariableIndex]]&gt;1,C432,IF(C432+1=StepsPerSubsample,0,C432+1))</f>
        <v>6</v>
      </c>
      <c r="D433" s="1">
        <f t="shared" si="19"/>
        <v>6</v>
      </c>
      <c r="E433" s="1" t="str">
        <f>INDEX(Protocol[Mark],MATCH(C433,Protocol[Step],0))</f>
        <v>5S</v>
      </c>
      <c r="F433" s="1" t="str">
        <f>INDEX(Variables[Variable],MATCH(Systematic[[#This Row],[VariableIndex]],Variables[Index],0))</f>
        <v>FCR (mt: ROX-corr.)</v>
      </c>
      <c r="G433" s="134">
        <f>Systematic[[#This Row],[Sample]]*1000000+Systematic[[#This Row],[SubSample]]*10000+Systematic[[#This Row],[VariableIndex]]</f>
        <v>6010006</v>
      </c>
      <c r="H433" s="134">
        <f>Systematic[[#This Row],[SampleVariableLabel]]+100*Systematic[[#This Row],[State]]</f>
        <v>6010606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6</v>
      </c>
      <c r="B434" s="1">
        <f t="shared" si="18"/>
        <v>1</v>
      </c>
      <c r="C434" s="1">
        <f>IF(Systematic[[#This Row],[VariableIndex]]&gt;1,C433,IF(C433+1=StepsPerSubsample,0,C433+1))</f>
        <v>7</v>
      </c>
      <c r="D434" s="1">
        <f t="shared" si="19"/>
        <v>1</v>
      </c>
      <c r="E434" s="1" t="str">
        <f>INDEX(Protocol[Mark],MATCH(C434,Protocol[Step],0))</f>
        <v>6Oct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6010001</v>
      </c>
      <c r="H434" s="134">
        <f>Systematic[[#This Row],[SampleVariableLabel]]+100*Systematic[[#This Row],[State]]</f>
        <v>6010701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6</v>
      </c>
      <c r="B435" s="1">
        <f t="shared" si="18"/>
        <v>1</v>
      </c>
      <c r="C435" s="1">
        <f>IF(Systematic[[#This Row],[VariableIndex]]&gt;1,C434,IF(C434+1=StepsPerSubsample,0,C434+1))</f>
        <v>7</v>
      </c>
      <c r="D435" s="1">
        <f t="shared" si="19"/>
        <v>2</v>
      </c>
      <c r="E435" s="1" t="str">
        <f>INDEX(Protocol[Mark],MATCH(C435,Protocol[Step],0))</f>
        <v>6Oct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6010002</v>
      </c>
      <c r="H435" s="134">
        <f>Systematic[[#This Row],[SampleVariableLabel]]+100*Systematic[[#This Row],[State]]</f>
        <v>6010702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6</v>
      </c>
      <c r="B436" s="1">
        <f t="shared" si="18"/>
        <v>1</v>
      </c>
      <c r="C436" s="1">
        <f>IF(Systematic[[#This Row],[VariableIndex]]&gt;1,C435,IF(C435+1=StepsPerSubsample,0,C435+1))</f>
        <v>7</v>
      </c>
      <c r="D436" s="1">
        <f t="shared" si="19"/>
        <v>3</v>
      </c>
      <c r="E436" s="1" t="str">
        <f>INDEX(Protocol[Mark],MATCH(C436,Protocol[Step],0))</f>
        <v>6Oct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6010003</v>
      </c>
      <c r="H436" s="134">
        <f>Systematic[[#This Row],[SampleVariableLabel]]+100*Systematic[[#This Row],[State]]</f>
        <v>6010703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6</v>
      </c>
      <c r="B437" s="1">
        <f t="shared" si="18"/>
        <v>1</v>
      </c>
      <c r="C437" s="1">
        <f>IF(Systematic[[#This Row],[VariableIndex]]&gt;1,C436,IF(C436+1=StepsPerSubsample,0,C436+1))</f>
        <v>7</v>
      </c>
      <c r="D437" s="1">
        <f t="shared" si="19"/>
        <v>4</v>
      </c>
      <c r="E437" s="1" t="str">
        <f>INDEX(Protocol[Mark],MATCH(C437,Protocol[Step],0))</f>
        <v>6Oct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6010004</v>
      </c>
      <c r="H437" s="134">
        <f>Systematic[[#This Row],[SampleVariableLabel]]+100*Systematic[[#This Row],[State]]</f>
        <v>6010704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6</v>
      </c>
      <c r="B438" s="1">
        <f t="shared" si="18"/>
        <v>1</v>
      </c>
      <c r="C438" s="1">
        <f>IF(Systematic[[#This Row],[VariableIndex]]&gt;1,C437,IF(C437+1=StepsPerSubsample,0,C437+1))</f>
        <v>7</v>
      </c>
      <c r="D438" s="1">
        <f t="shared" si="19"/>
        <v>5</v>
      </c>
      <c r="E438" s="1" t="str">
        <f>INDEX(Protocol[Mark],MATCH(C438,Protocol[Step],0))</f>
        <v>6Oct</v>
      </c>
      <c r="F438" s="1" t="str">
        <f>INDEX(Variables[Variable],MATCH(Systematic[[#This Row],[VariableIndex]],Variables[Index],0))</f>
        <v>Specific flux (mt)</v>
      </c>
      <c r="G438" s="134">
        <f>Systematic[[#This Row],[Sample]]*1000000+Systematic[[#This Row],[SubSample]]*10000+Systematic[[#This Row],[VariableIndex]]</f>
        <v>6010005</v>
      </c>
      <c r="H438" s="134">
        <f>Systematic[[#This Row],[SampleVariableLabel]]+100*Systematic[[#This Row],[State]]</f>
        <v>6010705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6</v>
      </c>
      <c r="B439" s="1">
        <f t="shared" si="18"/>
        <v>1</v>
      </c>
      <c r="C439" s="1">
        <f>IF(Systematic[[#This Row],[VariableIndex]]&gt;1,C438,IF(C438+1=StepsPerSubsample,0,C438+1))</f>
        <v>7</v>
      </c>
      <c r="D439" s="1">
        <f t="shared" si="19"/>
        <v>6</v>
      </c>
      <c r="E439" s="1" t="str">
        <f>INDEX(Protocol[Mark],MATCH(C439,Protocol[Step],0))</f>
        <v>6Oct</v>
      </c>
      <c r="F439" s="1" t="str">
        <f>INDEX(Variables[Variable],MATCH(Systematic[[#This Row],[VariableIndex]],Variables[Index],0))</f>
        <v>FCR (mt: ROX-corr.)</v>
      </c>
      <c r="G439" s="134">
        <f>Systematic[[#This Row],[Sample]]*1000000+Systematic[[#This Row],[SubSample]]*10000+Systematic[[#This Row],[VariableIndex]]</f>
        <v>6010006</v>
      </c>
      <c r="H439" s="134">
        <f>Systematic[[#This Row],[SampleVariableLabel]]+100*Systematic[[#This Row],[State]]</f>
        <v>6010706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6</v>
      </c>
      <c r="B440" s="1">
        <f t="shared" si="18"/>
        <v>1</v>
      </c>
      <c r="C440" s="1">
        <f>IF(Systematic[[#This Row],[VariableIndex]]&gt;1,C439,IF(C439+1=StepsPerSubsample,0,C439+1))</f>
        <v>8</v>
      </c>
      <c r="D440" s="1">
        <f t="shared" si="19"/>
        <v>1</v>
      </c>
      <c r="E440" s="1" t="str">
        <f>INDEX(Protocol[Mark],MATCH(C440,Protocol[Step],0))</f>
        <v>7Rot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6010001</v>
      </c>
      <c r="H440" s="134">
        <f>Systematic[[#This Row],[SampleVariableLabel]]+100*Systematic[[#This Row],[State]]</f>
        <v>6010801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6</v>
      </c>
      <c r="B441" s="1">
        <f t="shared" si="18"/>
        <v>1</v>
      </c>
      <c r="C441" s="1">
        <f>IF(Systematic[[#This Row],[VariableIndex]]&gt;1,C440,IF(C440+1=StepsPerSubsample,0,C440+1))</f>
        <v>8</v>
      </c>
      <c r="D441" s="1">
        <f t="shared" si="19"/>
        <v>2</v>
      </c>
      <c r="E441" s="1" t="str">
        <f>INDEX(Protocol[Mark],MATCH(C441,Protocol[Step],0))</f>
        <v>7Rot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6010002</v>
      </c>
      <c r="H441" s="134">
        <f>Systematic[[#This Row],[SampleVariableLabel]]+100*Systematic[[#This Row],[State]]</f>
        <v>6010802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6</v>
      </c>
      <c r="B442" s="1">
        <f t="shared" si="18"/>
        <v>1</v>
      </c>
      <c r="C442" s="1">
        <f>IF(Systematic[[#This Row],[VariableIndex]]&gt;1,C441,IF(C441+1=StepsPerSubsample,0,C441+1))</f>
        <v>8</v>
      </c>
      <c r="D442" s="1">
        <f t="shared" si="19"/>
        <v>3</v>
      </c>
      <c r="E442" s="1" t="str">
        <f>INDEX(Protocol[Mark],MATCH(C442,Protocol[Step],0))</f>
        <v>7Rot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6010003</v>
      </c>
      <c r="H442" s="134">
        <f>Systematic[[#This Row],[SampleVariableLabel]]+100*Systematic[[#This Row],[State]]</f>
        <v>6010803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6</v>
      </c>
      <c r="B443" s="1">
        <f t="shared" si="18"/>
        <v>1</v>
      </c>
      <c r="C443" s="1">
        <f>IF(Systematic[[#This Row],[VariableIndex]]&gt;1,C442,IF(C442+1=StepsPerSubsample,0,C442+1))</f>
        <v>8</v>
      </c>
      <c r="D443" s="1">
        <f t="shared" si="19"/>
        <v>4</v>
      </c>
      <c r="E443" s="1" t="str">
        <f>INDEX(Protocol[Mark],MATCH(C443,Protocol[Step],0))</f>
        <v>7Rot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6010004</v>
      </c>
      <c r="H443" s="134">
        <f>Systematic[[#This Row],[SampleVariableLabel]]+100*Systematic[[#This Row],[State]]</f>
        <v>6010804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6</v>
      </c>
      <c r="B444" s="1">
        <f t="shared" si="18"/>
        <v>1</v>
      </c>
      <c r="C444" s="1">
        <f>IF(Systematic[[#This Row],[VariableIndex]]&gt;1,C443,IF(C443+1=StepsPerSubsample,0,C443+1))</f>
        <v>8</v>
      </c>
      <c r="D444" s="1">
        <f t="shared" si="19"/>
        <v>5</v>
      </c>
      <c r="E444" s="1" t="str">
        <f>INDEX(Protocol[Mark],MATCH(C444,Protocol[Step],0))</f>
        <v>7Rot</v>
      </c>
      <c r="F444" s="1" t="str">
        <f>INDEX(Variables[Variable],MATCH(Systematic[[#This Row],[VariableIndex]],Variables[Index],0))</f>
        <v>Specific flux (mt)</v>
      </c>
      <c r="G444" s="134">
        <f>Systematic[[#This Row],[Sample]]*1000000+Systematic[[#This Row],[SubSample]]*10000+Systematic[[#This Row],[VariableIndex]]</f>
        <v>6010005</v>
      </c>
      <c r="H444" s="134">
        <f>Systematic[[#This Row],[SampleVariableLabel]]+100*Systematic[[#This Row],[State]]</f>
        <v>6010805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6</v>
      </c>
      <c r="B445" s="1">
        <f t="shared" si="18"/>
        <v>1</v>
      </c>
      <c r="C445" s="1">
        <f>IF(Systematic[[#This Row],[VariableIndex]]&gt;1,C444,IF(C444+1=StepsPerSubsample,0,C444+1))</f>
        <v>8</v>
      </c>
      <c r="D445" s="1">
        <f t="shared" si="19"/>
        <v>6</v>
      </c>
      <c r="E445" s="1" t="str">
        <f>INDEX(Protocol[Mark],MATCH(C445,Protocol[Step],0))</f>
        <v>7Rot</v>
      </c>
      <c r="F445" s="1" t="str">
        <f>INDEX(Variables[Variable],MATCH(Systematic[[#This Row],[VariableIndex]],Variables[Index],0))</f>
        <v>FCR (mt: ROX-corr.)</v>
      </c>
      <c r="G445" s="134">
        <f>Systematic[[#This Row],[Sample]]*1000000+Systematic[[#This Row],[SubSample]]*10000+Systematic[[#This Row],[VariableIndex]]</f>
        <v>6010006</v>
      </c>
      <c r="H445" s="134">
        <f>Systematic[[#This Row],[SampleVariableLabel]]+100*Systematic[[#This Row],[State]]</f>
        <v>6010806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6</v>
      </c>
      <c r="B446" s="1">
        <f t="shared" si="18"/>
        <v>1</v>
      </c>
      <c r="C446" s="1">
        <f>IF(Systematic[[#This Row],[VariableIndex]]&gt;1,C445,IF(C445+1=StepsPerSubsample,0,C445+1))</f>
        <v>9</v>
      </c>
      <c r="D446" s="1">
        <f t="shared" si="19"/>
        <v>1</v>
      </c>
      <c r="E446" s="1" t="str">
        <f>INDEX(Protocol[Mark],MATCH(C446,Protocol[Step],0))</f>
        <v>8Gp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6010001</v>
      </c>
      <c r="H446" s="134">
        <f>Systematic[[#This Row],[SampleVariableLabel]]+100*Systematic[[#This Row],[State]]</f>
        <v>6010901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6</v>
      </c>
      <c r="B447" s="1">
        <f t="shared" si="18"/>
        <v>1</v>
      </c>
      <c r="C447" s="1">
        <f>IF(Systematic[[#This Row],[VariableIndex]]&gt;1,C446,IF(C446+1=StepsPerSubsample,0,C446+1))</f>
        <v>9</v>
      </c>
      <c r="D447" s="1">
        <f t="shared" si="19"/>
        <v>2</v>
      </c>
      <c r="E447" s="1" t="str">
        <f>INDEX(Protocol[Mark],MATCH(C447,Protocol[Step],0))</f>
        <v>8Gp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6010002</v>
      </c>
      <c r="H447" s="134">
        <f>Systematic[[#This Row],[SampleVariableLabel]]+100*Systematic[[#This Row],[State]]</f>
        <v>6010902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6</v>
      </c>
      <c r="B448" s="1">
        <f t="shared" si="18"/>
        <v>1</v>
      </c>
      <c r="C448" s="1">
        <f>IF(Systematic[[#This Row],[VariableIndex]]&gt;1,C447,IF(C447+1=StepsPerSubsample,0,C447+1))</f>
        <v>9</v>
      </c>
      <c r="D448" s="1">
        <f t="shared" si="19"/>
        <v>3</v>
      </c>
      <c r="E448" s="1" t="str">
        <f>INDEX(Protocol[Mark],MATCH(C448,Protocol[Step],0))</f>
        <v>8Gp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6010003</v>
      </c>
      <c r="H448" s="134">
        <f>Systematic[[#This Row],[SampleVariableLabel]]+100*Systematic[[#This Row],[State]]</f>
        <v>6010903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6</v>
      </c>
      <c r="B449" s="1">
        <f t="shared" si="18"/>
        <v>1</v>
      </c>
      <c r="C449" s="1">
        <f>IF(Systematic[[#This Row],[VariableIndex]]&gt;1,C448,IF(C448+1=StepsPerSubsample,0,C448+1))</f>
        <v>9</v>
      </c>
      <c r="D449" s="1">
        <f t="shared" si="19"/>
        <v>4</v>
      </c>
      <c r="E449" s="1" t="str">
        <f>INDEX(Protocol[Mark],MATCH(C449,Protocol[Step],0))</f>
        <v>8Gp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6010004</v>
      </c>
      <c r="H449" s="134">
        <f>Systematic[[#This Row],[SampleVariableLabel]]+100*Systematic[[#This Row],[State]]</f>
        <v>6010904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6</v>
      </c>
      <c r="B450" s="1">
        <f t="shared" si="18"/>
        <v>1</v>
      </c>
      <c r="C450" s="1">
        <f>IF(Systematic[[#This Row],[VariableIndex]]&gt;1,C449,IF(C449+1=StepsPerSubsample,0,C449+1))</f>
        <v>9</v>
      </c>
      <c r="D450" s="1">
        <f t="shared" si="19"/>
        <v>5</v>
      </c>
      <c r="E450" s="1" t="str">
        <f>INDEX(Protocol[Mark],MATCH(C450,Protocol[Step],0))</f>
        <v>8Gp</v>
      </c>
      <c r="F450" s="1" t="str">
        <f>INDEX(Variables[Variable],MATCH(Systematic[[#This Row],[VariableIndex]],Variables[Index],0))</f>
        <v>Specific flux (mt)</v>
      </c>
      <c r="G450" s="134">
        <f>Systematic[[#This Row],[Sample]]*1000000+Systematic[[#This Row],[SubSample]]*10000+Systematic[[#This Row],[VariableIndex]]</f>
        <v>6010005</v>
      </c>
      <c r="H450" s="134">
        <f>Systematic[[#This Row],[SampleVariableLabel]]+100*Systematic[[#This Row],[State]]</f>
        <v>6010905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6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9</v>
      </c>
      <c r="D451" s="1">
        <f t="shared" ref="D451:D514" si="22">IF(D450=nVariables,1,D450+1)</f>
        <v>6</v>
      </c>
      <c r="E451" s="1" t="str">
        <f>INDEX(Protocol[Mark],MATCH(C451,Protocol[Step],0))</f>
        <v>8Gp</v>
      </c>
      <c r="F451" s="1" t="str">
        <f>INDEX(Variables[Variable],MATCH(Systematic[[#This Row],[VariableIndex]],Variables[Index],0))</f>
        <v>FCR (mt: ROX-corr.)</v>
      </c>
      <c r="G451" s="134">
        <f>Systematic[[#This Row],[Sample]]*1000000+Systematic[[#This Row],[SubSample]]*10000+Systematic[[#This Row],[VariableIndex]]</f>
        <v>6010006</v>
      </c>
      <c r="H451" s="134">
        <f>Systematic[[#This Row],[SampleVariableLabel]]+100*Systematic[[#This Row],[State]]</f>
        <v>6010906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6</v>
      </c>
      <c r="B452" s="1">
        <f t="shared" si="21"/>
        <v>1</v>
      </c>
      <c r="C452" s="1">
        <f>IF(Systematic[[#This Row],[VariableIndex]]&gt;1,C451,IF(C451+1=StepsPerSubsample,0,C451+1))</f>
        <v>10</v>
      </c>
      <c r="D452" s="1">
        <f t="shared" si="22"/>
        <v>1</v>
      </c>
      <c r="E452" s="1" t="str">
        <f>INDEX(Protocol[Mark],MATCH(C452,Protocol[Step],0))</f>
        <v>9Ama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6010001</v>
      </c>
      <c r="H452" s="134">
        <f>Systematic[[#This Row],[SampleVariableLabel]]+100*Systematic[[#This Row],[State]]</f>
        <v>6011001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6</v>
      </c>
      <c r="B453" s="1">
        <f t="shared" si="21"/>
        <v>1</v>
      </c>
      <c r="C453" s="1">
        <f>IF(Systematic[[#This Row],[VariableIndex]]&gt;1,C452,IF(C452+1=StepsPerSubsample,0,C452+1))</f>
        <v>10</v>
      </c>
      <c r="D453" s="1">
        <f t="shared" si="22"/>
        <v>2</v>
      </c>
      <c r="E453" s="1" t="str">
        <f>INDEX(Protocol[Mark],MATCH(C453,Protocol[Step],0))</f>
        <v>9Ama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6010002</v>
      </c>
      <c r="H453" s="134">
        <f>Systematic[[#This Row],[SampleVariableLabel]]+100*Systematic[[#This Row],[State]]</f>
        <v>6011002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6</v>
      </c>
      <c r="B454" s="1">
        <f t="shared" si="21"/>
        <v>1</v>
      </c>
      <c r="C454" s="1">
        <f>IF(Systematic[[#This Row],[VariableIndex]]&gt;1,C453,IF(C453+1=StepsPerSubsample,0,C453+1))</f>
        <v>10</v>
      </c>
      <c r="D454" s="1">
        <f t="shared" si="22"/>
        <v>3</v>
      </c>
      <c r="E454" s="1" t="str">
        <f>INDEX(Protocol[Mark],MATCH(C454,Protocol[Step],0))</f>
        <v>9Ama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6010003</v>
      </c>
      <c r="H454" s="134">
        <f>Systematic[[#This Row],[SampleVariableLabel]]+100*Systematic[[#This Row],[State]]</f>
        <v>6011003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6</v>
      </c>
      <c r="B455" s="1">
        <f t="shared" si="21"/>
        <v>1</v>
      </c>
      <c r="C455" s="1">
        <f>IF(Systematic[[#This Row],[VariableIndex]]&gt;1,C454,IF(C454+1=StepsPerSubsample,0,C454+1))</f>
        <v>10</v>
      </c>
      <c r="D455" s="1">
        <f t="shared" si="22"/>
        <v>4</v>
      </c>
      <c r="E455" s="1" t="str">
        <f>INDEX(Protocol[Mark],MATCH(C455,Protocol[Step],0))</f>
        <v>9Ama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6010004</v>
      </c>
      <c r="H455" s="134">
        <f>Systematic[[#This Row],[SampleVariableLabel]]+100*Systematic[[#This Row],[State]]</f>
        <v>6011004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6</v>
      </c>
      <c r="B456" s="1">
        <f t="shared" si="21"/>
        <v>1</v>
      </c>
      <c r="C456" s="1">
        <f>IF(Systematic[[#This Row],[VariableIndex]]&gt;1,C455,IF(C455+1=StepsPerSubsample,0,C455+1))</f>
        <v>10</v>
      </c>
      <c r="D456" s="1">
        <f t="shared" si="22"/>
        <v>5</v>
      </c>
      <c r="E456" s="1" t="str">
        <f>INDEX(Protocol[Mark],MATCH(C456,Protocol[Step],0))</f>
        <v>9Ama</v>
      </c>
      <c r="F456" s="1" t="str">
        <f>INDEX(Variables[Variable],MATCH(Systematic[[#This Row],[VariableIndex]],Variables[Index],0))</f>
        <v>Specific flux (mt)</v>
      </c>
      <c r="G456" s="134">
        <f>Systematic[[#This Row],[Sample]]*1000000+Systematic[[#This Row],[SubSample]]*10000+Systematic[[#This Row],[VariableIndex]]</f>
        <v>6010005</v>
      </c>
      <c r="H456" s="134">
        <f>Systematic[[#This Row],[SampleVariableLabel]]+100*Systematic[[#This Row],[State]]</f>
        <v>6011005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6</v>
      </c>
      <c r="B457" s="1">
        <f t="shared" si="21"/>
        <v>1</v>
      </c>
      <c r="C457" s="1">
        <f>IF(Systematic[[#This Row],[VariableIndex]]&gt;1,C456,IF(C456+1=StepsPerSubsample,0,C456+1))</f>
        <v>10</v>
      </c>
      <c r="D457" s="1">
        <f t="shared" si="22"/>
        <v>6</v>
      </c>
      <c r="E457" s="1" t="str">
        <f>INDEX(Protocol[Mark],MATCH(C457,Protocol[Step],0))</f>
        <v>9Ama</v>
      </c>
      <c r="F457" s="1" t="str">
        <f>INDEX(Variables[Variable],MATCH(Systematic[[#This Row],[VariableIndex]],Variables[Index],0))</f>
        <v>FCR (mt: ROX-corr.)</v>
      </c>
      <c r="G457" s="134">
        <f>Systematic[[#This Row],[Sample]]*1000000+Systematic[[#This Row],[SubSample]]*10000+Systematic[[#This Row],[VariableIndex]]</f>
        <v>6010006</v>
      </c>
      <c r="H457" s="134">
        <f>Systematic[[#This Row],[SampleVariableLabel]]+100*Systematic[[#This Row],[State]]</f>
        <v>6011006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6</v>
      </c>
      <c r="B458" s="1">
        <f t="shared" si="21"/>
        <v>1</v>
      </c>
      <c r="C458" s="1">
        <f>IF(Systematic[[#This Row],[VariableIndex]]&gt;1,C457,IF(C457+1=StepsPerSubsample,0,C457+1))</f>
        <v>11</v>
      </c>
      <c r="D458" s="1">
        <f t="shared" si="22"/>
        <v>1</v>
      </c>
      <c r="E458" s="1" t="str">
        <f>INDEX(Protocol[Mark],MATCH(C458,Protocol[Step],0))</f>
        <v>10Tm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6010001</v>
      </c>
      <c r="H458" s="134">
        <f>Systematic[[#This Row],[SampleVariableLabel]]+100*Systematic[[#This Row],[State]]</f>
        <v>6011101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6</v>
      </c>
      <c r="B459" s="1">
        <f t="shared" si="21"/>
        <v>1</v>
      </c>
      <c r="C459" s="1">
        <f>IF(Systematic[[#This Row],[VariableIndex]]&gt;1,C458,IF(C458+1=StepsPerSubsample,0,C458+1))</f>
        <v>11</v>
      </c>
      <c r="D459" s="1">
        <f t="shared" si="22"/>
        <v>2</v>
      </c>
      <c r="E459" s="1" t="str">
        <f>INDEX(Protocol[Mark],MATCH(C459,Protocol[Step],0))</f>
        <v>10Tm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6010002</v>
      </c>
      <c r="H459" s="134">
        <f>Systematic[[#This Row],[SampleVariableLabel]]+100*Systematic[[#This Row],[State]]</f>
        <v>6011102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6</v>
      </c>
      <c r="B460" s="1">
        <f t="shared" si="21"/>
        <v>1</v>
      </c>
      <c r="C460" s="1">
        <f>IF(Systematic[[#This Row],[VariableIndex]]&gt;1,C459,IF(C459+1=StepsPerSubsample,0,C459+1))</f>
        <v>11</v>
      </c>
      <c r="D460" s="1">
        <f t="shared" si="22"/>
        <v>3</v>
      </c>
      <c r="E460" s="1" t="str">
        <f>INDEX(Protocol[Mark],MATCH(C460,Protocol[Step],0))</f>
        <v>10Tm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6010003</v>
      </c>
      <c r="H460" s="134">
        <f>Systematic[[#This Row],[SampleVariableLabel]]+100*Systematic[[#This Row],[State]]</f>
        <v>6011103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6</v>
      </c>
      <c r="B461" s="1">
        <f t="shared" si="21"/>
        <v>1</v>
      </c>
      <c r="C461" s="1">
        <f>IF(Systematic[[#This Row],[VariableIndex]]&gt;1,C460,IF(C460+1=StepsPerSubsample,0,C460+1))</f>
        <v>11</v>
      </c>
      <c r="D461" s="1">
        <f t="shared" si="22"/>
        <v>4</v>
      </c>
      <c r="E461" s="1" t="str">
        <f>INDEX(Protocol[Mark],MATCH(C461,Protocol[Step],0))</f>
        <v>10Tm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6010004</v>
      </c>
      <c r="H461" s="134">
        <f>Systematic[[#This Row],[SampleVariableLabel]]+100*Systematic[[#This Row],[State]]</f>
        <v>6011104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6</v>
      </c>
      <c r="B462" s="1">
        <f t="shared" si="21"/>
        <v>1</v>
      </c>
      <c r="C462" s="1">
        <f>IF(Systematic[[#This Row],[VariableIndex]]&gt;1,C461,IF(C461+1=StepsPerSubsample,0,C461+1))</f>
        <v>11</v>
      </c>
      <c r="D462" s="1">
        <f t="shared" si="22"/>
        <v>5</v>
      </c>
      <c r="E462" s="1" t="str">
        <f>INDEX(Protocol[Mark],MATCH(C462,Protocol[Step],0))</f>
        <v>10Tm</v>
      </c>
      <c r="F462" s="1" t="str">
        <f>INDEX(Variables[Variable],MATCH(Systematic[[#This Row],[VariableIndex]],Variables[Index],0))</f>
        <v>Specific flux (mt)</v>
      </c>
      <c r="G462" s="134">
        <f>Systematic[[#This Row],[Sample]]*1000000+Systematic[[#This Row],[SubSample]]*10000+Systematic[[#This Row],[VariableIndex]]</f>
        <v>6010005</v>
      </c>
      <c r="H462" s="134">
        <f>Systematic[[#This Row],[SampleVariableLabel]]+100*Systematic[[#This Row],[State]]</f>
        <v>6011105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6</v>
      </c>
      <c r="B463" s="1">
        <f t="shared" si="21"/>
        <v>1</v>
      </c>
      <c r="C463" s="1">
        <f>IF(Systematic[[#This Row],[VariableIndex]]&gt;1,C462,IF(C462+1=StepsPerSubsample,0,C462+1))</f>
        <v>11</v>
      </c>
      <c r="D463" s="1">
        <f t="shared" si="22"/>
        <v>6</v>
      </c>
      <c r="E463" s="1" t="str">
        <f>INDEX(Protocol[Mark],MATCH(C463,Protocol[Step],0))</f>
        <v>10Tm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6010006</v>
      </c>
      <c r="H463" s="134">
        <f>Systematic[[#This Row],[SampleVariableLabel]]+100*Systematic[[#This Row],[State]]</f>
        <v>6011106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6</v>
      </c>
      <c r="B464" s="1">
        <f t="shared" si="21"/>
        <v>1</v>
      </c>
      <c r="C464" s="1">
        <f>IF(Systematic[[#This Row],[VariableIndex]]&gt;1,C463,IF(C463+1=StepsPerSubsample,0,C463+1))</f>
        <v>12</v>
      </c>
      <c r="D464" s="1">
        <f t="shared" si="22"/>
        <v>1</v>
      </c>
      <c r="E464" s="1" t="str">
        <f>INDEX(Protocol[Mark],MATCH(C464,Protocol[Step],0))</f>
        <v>11Azd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6010001</v>
      </c>
      <c r="H464" s="134">
        <f>Systematic[[#This Row],[SampleVariableLabel]]+100*Systematic[[#This Row],[State]]</f>
        <v>6011201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6</v>
      </c>
      <c r="B465" s="1">
        <f t="shared" si="21"/>
        <v>1</v>
      </c>
      <c r="C465" s="1">
        <f>IF(Systematic[[#This Row],[VariableIndex]]&gt;1,C464,IF(C464+1=StepsPerSubsample,0,C464+1))</f>
        <v>12</v>
      </c>
      <c r="D465" s="1">
        <f t="shared" si="22"/>
        <v>2</v>
      </c>
      <c r="E465" s="1" t="str">
        <f>INDEX(Protocol[Mark],MATCH(C465,Protocol[Step],0))</f>
        <v>11Azd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6010002</v>
      </c>
      <c r="H465" s="134">
        <f>Systematic[[#This Row],[SampleVariableLabel]]+100*Systematic[[#This Row],[State]]</f>
        <v>6011202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6</v>
      </c>
      <c r="B466" s="1">
        <f t="shared" si="21"/>
        <v>1</v>
      </c>
      <c r="C466" s="1">
        <f>IF(Systematic[[#This Row],[VariableIndex]]&gt;1,C465,IF(C465+1=StepsPerSubsample,0,C465+1))</f>
        <v>12</v>
      </c>
      <c r="D466" s="1">
        <f t="shared" si="22"/>
        <v>3</v>
      </c>
      <c r="E466" s="1" t="str">
        <f>INDEX(Protocol[Mark],MATCH(C466,Protocol[Step],0))</f>
        <v>11Azd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6010003</v>
      </c>
      <c r="H466" s="134">
        <f>Systematic[[#This Row],[SampleVariableLabel]]+100*Systematic[[#This Row],[State]]</f>
        <v>6011203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6</v>
      </c>
      <c r="B467" s="1">
        <f t="shared" si="21"/>
        <v>1</v>
      </c>
      <c r="C467" s="1">
        <f>IF(Systematic[[#This Row],[VariableIndex]]&gt;1,C466,IF(C466+1=StepsPerSubsample,0,C466+1))</f>
        <v>12</v>
      </c>
      <c r="D467" s="1">
        <f t="shared" si="22"/>
        <v>4</v>
      </c>
      <c r="E467" s="1" t="str">
        <f>INDEX(Protocol[Mark],MATCH(C467,Protocol[Step],0))</f>
        <v>11Azd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6010004</v>
      </c>
      <c r="H467" s="134">
        <f>Systematic[[#This Row],[SampleVariableLabel]]+100*Systematic[[#This Row],[State]]</f>
        <v>6011204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6</v>
      </c>
      <c r="B468" s="1">
        <f t="shared" si="21"/>
        <v>1</v>
      </c>
      <c r="C468" s="1">
        <f>IF(Systematic[[#This Row],[VariableIndex]]&gt;1,C467,IF(C467+1=StepsPerSubsample,0,C467+1))</f>
        <v>12</v>
      </c>
      <c r="D468" s="1">
        <f t="shared" si="22"/>
        <v>5</v>
      </c>
      <c r="E468" s="1" t="str">
        <f>INDEX(Protocol[Mark],MATCH(C468,Protocol[Step],0))</f>
        <v>11Azd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6010005</v>
      </c>
      <c r="H468" s="134">
        <f>Systematic[[#This Row],[SampleVariableLabel]]+100*Systematic[[#This Row],[State]]</f>
        <v>6011205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6</v>
      </c>
      <c r="B469" s="1">
        <f t="shared" si="21"/>
        <v>1</v>
      </c>
      <c r="C469" s="1">
        <f>IF(Systematic[[#This Row],[VariableIndex]]&gt;1,C468,IF(C468+1=StepsPerSubsample,0,C468+1))</f>
        <v>12</v>
      </c>
      <c r="D469" s="1">
        <f t="shared" si="22"/>
        <v>6</v>
      </c>
      <c r="E469" s="1" t="str">
        <f>INDEX(Protocol[Mark],MATCH(C469,Protocol[Step],0))</f>
        <v>11Azd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6010006</v>
      </c>
      <c r="H469" s="134">
        <f>Systematic[[#This Row],[SampleVariableLabel]]+100*Systematic[[#This Row],[State]]</f>
        <v>6011206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7</v>
      </c>
      <c r="B470" s="1">
        <f t="shared" si="21"/>
        <v>1</v>
      </c>
      <c r="C470" s="1">
        <f>IF(Systematic[[#This Row],[VariableIndex]]&gt;1,C469,IF(C469+1=StepsPerSubsample,0,C469+1))</f>
        <v>0</v>
      </c>
      <c r="D470" s="1">
        <f t="shared" si="22"/>
        <v>1</v>
      </c>
      <c r="E470" s="1" t="str">
        <f>INDEX(Protocol[Mark],MATCH(C470,Protocol[Step],0))</f>
        <v>1mt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7010001</v>
      </c>
      <c r="H470" s="134">
        <f>Systematic[[#This Row],[SampleVariableLabel]]+100*Systematic[[#This Row],[State]]</f>
        <v>7010001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7</v>
      </c>
      <c r="B471" s="1">
        <f t="shared" si="21"/>
        <v>1</v>
      </c>
      <c r="C471" s="1">
        <f>IF(Systematic[[#This Row],[VariableIndex]]&gt;1,C470,IF(C470+1=StepsPerSubsample,0,C470+1))</f>
        <v>0</v>
      </c>
      <c r="D471" s="1">
        <f t="shared" si="22"/>
        <v>2</v>
      </c>
      <c r="E471" s="1" t="str">
        <f>INDEX(Protocol[Mark],MATCH(C471,Protocol[Step],0))</f>
        <v>1mt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7010002</v>
      </c>
      <c r="H471" s="134">
        <f>Systematic[[#This Row],[SampleVariableLabel]]+100*Systematic[[#This Row],[State]]</f>
        <v>7010002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7</v>
      </c>
      <c r="B472" s="1">
        <f t="shared" si="21"/>
        <v>1</v>
      </c>
      <c r="C472" s="1">
        <f>IF(Systematic[[#This Row],[VariableIndex]]&gt;1,C471,IF(C471+1=StepsPerSubsample,0,C471+1))</f>
        <v>0</v>
      </c>
      <c r="D472" s="1">
        <f t="shared" si="22"/>
        <v>3</v>
      </c>
      <c r="E472" s="1" t="str">
        <f>INDEX(Protocol[Mark],MATCH(C472,Protocol[Step],0))</f>
        <v>1mt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7010003</v>
      </c>
      <c r="H472" s="134">
        <f>Systematic[[#This Row],[SampleVariableLabel]]+100*Systematic[[#This Row],[State]]</f>
        <v>7010003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7</v>
      </c>
      <c r="B473" s="1">
        <f t="shared" si="21"/>
        <v>1</v>
      </c>
      <c r="C473" s="1">
        <f>IF(Systematic[[#This Row],[VariableIndex]]&gt;1,C472,IF(C472+1=StepsPerSubsample,0,C472+1))</f>
        <v>0</v>
      </c>
      <c r="D473" s="1">
        <f t="shared" si="22"/>
        <v>4</v>
      </c>
      <c r="E473" s="1" t="str">
        <f>INDEX(Protocol[Mark],MATCH(C473,Protocol[Step],0))</f>
        <v>1mt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7010004</v>
      </c>
      <c r="H473" s="134">
        <f>Systematic[[#This Row],[SampleVariableLabel]]+100*Systematic[[#This Row],[State]]</f>
        <v>7010004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7</v>
      </c>
      <c r="B474" s="1">
        <f t="shared" si="21"/>
        <v>1</v>
      </c>
      <c r="C474" s="1">
        <f>IF(Systematic[[#This Row],[VariableIndex]]&gt;1,C473,IF(C473+1=StepsPerSubsample,0,C473+1))</f>
        <v>0</v>
      </c>
      <c r="D474" s="1">
        <f t="shared" si="22"/>
        <v>5</v>
      </c>
      <c r="E474" s="1" t="str">
        <f>INDEX(Protocol[Mark],MATCH(C474,Protocol[Step],0))</f>
        <v>1mt</v>
      </c>
      <c r="F474" s="1" t="str">
        <f>INDEX(Variables[Variable],MATCH(Systematic[[#This Row],[VariableIndex]],Variables[Index],0))</f>
        <v>Specific flux (mt)</v>
      </c>
      <c r="G474" s="134">
        <f>Systematic[[#This Row],[Sample]]*1000000+Systematic[[#This Row],[SubSample]]*10000+Systematic[[#This Row],[VariableIndex]]</f>
        <v>7010005</v>
      </c>
      <c r="H474" s="134">
        <f>Systematic[[#This Row],[SampleVariableLabel]]+100*Systematic[[#This Row],[State]]</f>
        <v>7010005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7</v>
      </c>
      <c r="B475" s="1">
        <f t="shared" si="21"/>
        <v>1</v>
      </c>
      <c r="C475" s="1">
        <f>IF(Systematic[[#This Row],[VariableIndex]]&gt;1,C474,IF(C474+1=StepsPerSubsample,0,C474+1))</f>
        <v>0</v>
      </c>
      <c r="D475" s="1">
        <f t="shared" si="22"/>
        <v>6</v>
      </c>
      <c r="E475" s="1" t="str">
        <f>INDEX(Protocol[Mark],MATCH(C475,Protocol[Step],0))</f>
        <v>1mt</v>
      </c>
      <c r="F475" s="1" t="str">
        <f>INDEX(Variables[Variable],MATCH(Systematic[[#This Row],[VariableIndex]],Variables[Index],0))</f>
        <v>FCR (mt: ROX-corr.)</v>
      </c>
      <c r="G475" s="134">
        <f>Systematic[[#This Row],[Sample]]*1000000+Systematic[[#This Row],[SubSample]]*10000+Systematic[[#This Row],[VariableIndex]]</f>
        <v>7010006</v>
      </c>
      <c r="H475" s="134">
        <f>Systematic[[#This Row],[SampleVariableLabel]]+100*Systematic[[#This Row],[State]]</f>
        <v>7010006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7</v>
      </c>
      <c r="B476" s="1">
        <f t="shared" si="21"/>
        <v>1</v>
      </c>
      <c r="C476" s="1">
        <f>IF(Systematic[[#This Row],[VariableIndex]]&gt;1,C475,IF(C475+1=StepsPerSubsample,0,C475+1))</f>
        <v>1</v>
      </c>
      <c r="D476" s="1">
        <f t="shared" si="22"/>
        <v>1</v>
      </c>
      <c r="E476" s="1" t="str">
        <f>INDEX(Protocol[Mark],MATCH(C476,Protocol[Step],0))</f>
        <v>1PM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7010001</v>
      </c>
      <c r="H476" s="134">
        <f>Systematic[[#This Row],[SampleVariableLabel]]+100*Systematic[[#This Row],[State]]</f>
        <v>7010101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7</v>
      </c>
      <c r="B477" s="1">
        <f t="shared" si="21"/>
        <v>1</v>
      </c>
      <c r="C477" s="1">
        <f>IF(Systematic[[#This Row],[VariableIndex]]&gt;1,C476,IF(C476+1=StepsPerSubsample,0,C476+1))</f>
        <v>1</v>
      </c>
      <c r="D477" s="1">
        <f t="shared" si="22"/>
        <v>2</v>
      </c>
      <c r="E477" s="1" t="str">
        <f>INDEX(Protocol[Mark],MATCH(C477,Protocol[Step],0))</f>
        <v>1PM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7010002</v>
      </c>
      <c r="H477" s="134">
        <f>Systematic[[#This Row],[SampleVariableLabel]]+100*Systematic[[#This Row],[State]]</f>
        <v>7010102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7</v>
      </c>
      <c r="B478" s="1">
        <f t="shared" si="21"/>
        <v>1</v>
      </c>
      <c r="C478" s="1">
        <f>IF(Systematic[[#This Row],[VariableIndex]]&gt;1,C477,IF(C477+1=StepsPerSubsample,0,C477+1))</f>
        <v>1</v>
      </c>
      <c r="D478" s="1">
        <f t="shared" si="22"/>
        <v>3</v>
      </c>
      <c r="E478" s="1" t="str">
        <f>INDEX(Protocol[Mark],MATCH(C478,Protocol[Step],0))</f>
        <v>1PM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7010003</v>
      </c>
      <c r="H478" s="134">
        <f>Systematic[[#This Row],[SampleVariableLabel]]+100*Systematic[[#This Row],[State]]</f>
        <v>7010103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7</v>
      </c>
      <c r="B479" s="1">
        <f t="shared" si="21"/>
        <v>1</v>
      </c>
      <c r="C479" s="1">
        <f>IF(Systematic[[#This Row],[VariableIndex]]&gt;1,C478,IF(C478+1=StepsPerSubsample,0,C478+1))</f>
        <v>1</v>
      </c>
      <c r="D479" s="1">
        <f t="shared" si="22"/>
        <v>4</v>
      </c>
      <c r="E479" s="1" t="str">
        <f>INDEX(Protocol[Mark],MATCH(C479,Protocol[Step],0))</f>
        <v>1PM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7010004</v>
      </c>
      <c r="H479" s="134">
        <f>Systematic[[#This Row],[SampleVariableLabel]]+100*Systematic[[#This Row],[State]]</f>
        <v>7010104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7</v>
      </c>
      <c r="B480" s="1">
        <f t="shared" si="21"/>
        <v>1</v>
      </c>
      <c r="C480" s="1">
        <f>IF(Systematic[[#This Row],[VariableIndex]]&gt;1,C479,IF(C479+1=StepsPerSubsample,0,C479+1))</f>
        <v>1</v>
      </c>
      <c r="D480" s="1">
        <f t="shared" si="22"/>
        <v>5</v>
      </c>
      <c r="E480" s="1" t="str">
        <f>INDEX(Protocol[Mark],MATCH(C480,Protocol[Step],0))</f>
        <v>1PM</v>
      </c>
      <c r="F480" s="1" t="str">
        <f>INDEX(Variables[Variable],MATCH(Systematic[[#This Row],[VariableIndex]],Variables[Index],0))</f>
        <v>Specific flux (mt)</v>
      </c>
      <c r="G480" s="134">
        <f>Systematic[[#This Row],[Sample]]*1000000+Systematic[[#This Row],[SubSample]]*10000+Systematic[[#This Row],[VariableIndex]]</f>
        <v>7010005</v>
      </c>
      <c r="H480" s="134">
        <f>Systematic[[#This Row],[SampleVariableLabel]]+100*Systematic[[#This Row],[State]]</f>
        <v>7010105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7</v>
      </c>
      <c r="B481" s="1">
        <f t="shared" si="21"/>
        <v>1</v>
      </c>
      <c r="C481" s="1">
        <f>IF(Systematic[[#This Row],[VariableIndex]]&gt;1,C480,IF(C480+1=StepsPerSubsample,0,C480+1))</f>
        <v>1</v>
      </c>
      <c r="D481" s="1">
        <f t="shared" si="22"/>
        <v>6</v>
      </c>
      <c r="E481" s="1" t="str">
        <f>INDEX(Protocol[Mark],MATCH(C481,Protocol[Step],0))</f>
        <v>1PM</v>
      </c>
      <c r="F481" s="1" t="str">
        <f>INDEX(Variables[Variable],MATCH(Systematic[[#This Row],[VariableIndex]],Variables[Index],0))</f>
        <v>FCR (mt: ROX-corr.)</v>
      </c>
      <c r="G481" s="134">
        <f>Systematic[[#This Row],[Sample]]*1000000+Systematic[[#This Row],[SubSample]]*10000+Systematic[[#This Row],[VariableIndex]]</f>
        <v>7010006</v>
      </c>
      <c r="H481" s="134">
        <f>Systematic[[#This Row],[SampleVariableLabel]]+100*Systematic[[#This Row],[State]]</f>
        <v>7010106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7</v>
      </c>
      <c r="B482" s="1">
        <f t="shared" si="21"/>
        <v>1</v>
      </c>
      <c r="C482" s="1">
        <f>IF(Systematic[[#This Row],[VariableIndex]]&gt;1,C481,IF(C481+1=StepsPerSubsample,0,C481+1))</f>
        <v>2</v>
      </c>
      <c r="D482" s="1">
        <f t="shared" si="22"/>
        <v>1</v>
      </c>
      <c r="E482" s="1" t="str">
        <f>INDEX(Protocol[Mark],MATCH(C482,Protocol[Step],0))</f>
        <v>2D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7010001</v>
      </c>
      <c r="H482" s="134">
        <f>Systematic[[#This Row],[SampleVariableLabel]]+100*Systematic[[#This Row],[State]]</f>
        <v>7010201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7</v>
      </c>
      <c r="B483" s="1">
        <f t="shared" si="21"/>
        <v>1</v>
      </c>
      <c r="C483" s="1">
        <f>IF(Systematic[[#This Row],[VariableIndex]]&gt;1,C482,IF(C482+1=StepsPerSubsample,0,C482+1))</f>
        <v>2</v>
      </c>
      <c r="D483" s="1">
        <f t="shared" si="22"/>
        <v>2</v>
      </c>
      <c r="E483" s="1" t="str">
        <f>INDEX(Protocol[Mark],MATCH(C483,Protocol[Step],0))</f>
        <v>2D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7010002</v>
      </c>
      <c r="H483" s="134">
        <f>Systematic[[#This Row],[SampleVariableLabel]]+100*Systematic[[#This Row],[State]]</f>
        <v>7010202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7</v>
      </c>
      <c r="B484" s="1">
        <f t="shared" si="21"/>
        <v>1</v>
      </c>
      <c r="C484" s="1">
        <f>IF(Systematic[[#This Row],[VariableIndex]]&gt;1,C483,IF(C483+1=StepsPerSubsample,0,C483+1))</f>
        <v>2</v>
      </c>
      <c r="D484" s="1">
        <f t="shared" si="22"/>
        <v>3</v>
      </c>
      <c r="E484" s="1" t="str">
        <f>INDEX(Protocol[Mark],MATCH(C484,Protocol[Step],0))</f>
        <v>2D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7010003</v>
      </c>
      <c r="H484" s="134">
        <f>Systematic[[#This Row],[SampleVariableLabel]]+100*Systematic[[#This Row],[State]]</f>
        <v>7010203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7</v>
      </c>
      <c r="B485" s="1">
        <f t="shared" si="21"/>
        <v>1</v>
      </c>
      <c r="C485" s="1">
        <f>IF(Systematic[[#This Row],[VariableIndex]]&gt;1,C484,IF(C484+1=StepsPerSubsample,0,C484+1))</f>
        <v>2</v>
      </c>
      <c r="D485" s="1">
        <f t="shared" si="22"/>
        <v>4</v>
      </c>
      <c r="E485" s="1" t="str">
        <f>INDEX(Protocol[Mark],MATCH(C485,Protocol[Step],0))</f>
        <v>2D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7010004</v>
      </c>
      <c r="H485" s="134">
        <f>Systematic[[#This Row],[SampleVariableLabel]]+100*Systematic[[#This Row],[State]]</f>
        <v>7010204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7</v>
      </c>
      <c r="B486" s="1">
        <f t="shared" si="21"/>
        <v>1</v>
      </c>
      <c r="C486" s="1">
        <f>IF(Systematic[[#This Row],[VariableIndex]]&gt;1,C485,IF(C485+1=StepsPerSubsample,0,C485+1))</f>
        <v>2</v>
      </c>
      <c r="D486" s="1">
        <f t="shared" si="22"/>
        <v>5</v>
      </c>
      <c r="E486" s="1" t="str">
        <f>INDEX(Protocol[Mark],MATCH(C486,Protocol[Step],0))</f>
        <v>2D</v>
      </c>
      <c r="F486" s="1" t="str">
        <f>INDEX(Variables[Variable],MATCH(Systematic[[#This Row],[VariableIndex]],Variables[Index],0))</f>
        <v>Specific flux (mt)</v>
      </c>
      <c r="G486" s="134">
        <f>Systematic[[#This Row],[Sample]]*1000000+Systematic[[#This Row],[SubSample]]*10000+Systematic[[#This Row],[VariableIndex]]</f>
        <v>7010005</v>
      </c>
      <c r="H486" s="134">
        <f>Systematic[[#This Row],[SampleVariableLabel]]+100*Systematic[[#This Row],[State]]</f>
        <v>7010205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7</v>
      </c>
      <c r="B487" s="1">
        <f t="shared" si="21"/>
        <v>1</v>
      </c>
      <c r="C487" s="1">
        <f>IF(Systematic[[#This Row],[VariableIndex]]&gt;1,C486,IF(C486+1=StepsPerSubsample,0,C486+1))</f>
        <v>2</v>
      </c>
      <c r="D487" s="1">
        <f t="shared" si="22"/>
        <v>6</v>
      </c>
      <c r="E487" s="1" t="str">
        <f>INDEX(Protocol[Mark],MATCH(C487,Protocol[Step],0))</f>
        <v>2D</v>
      </c>
      <c r="F487" s="1" t="str">
        <f>INDEX(Variables[Variable],MATCH(Systematic[[#This Row],[VariableIndex]],Variables[Index],0))</f>
        <v>FCR (mt: ROX-corr.)</v>
      </c>
      <c r="G487" s="134">
        <f>Systematic[[#This Row],[Sample]]*1000000+Systematic[[#This Row],[SubSample]]*10000+Systematic[[#This Row],[VariableIndex]]</f>
        <v>7010006</v>
      </c>
      <c r="H487" s="134">
        <f>Systematic[[#This Row],[SampleVariableLabel]]+100*Systematic[[#This Row],[State]]</f>
        <v>7010206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7</v>
      </c>
      <c r="B488" s="1">
        <f t="shared" si="21"/>
        <v>1</v>
      </c>
      <c r="C488" s="1">
        <f>IF(Systematic[[#This Row],[VariableIndex]]&gt;1,C487,IF(C487+1=StepsPerSubsample,0,C487+1))</f>
        <v>3</v>
      </c>
      <c r="D488" s="1">
        <f t="shared" si="22"/>
        <v>1</v>
      </c>
      <c r="E488" s="1" t="str">
        <f>INDEX(Protocol[Mark],MATCH(C488,Protocol[Step],0))</f>
        <v>2c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7010001</v>
      </c>
      <c r="H488" s="134">
        <f>Systematic[[#This Row],[SampleVariableLabel]]+100*Systematic[[#This Row],[State]]</f>
        <v>7010301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7</v>
      </c>
      <c r="B489" s="1">
        <f t="shared" si="21"/>
        <v>1</v>
      </c>
      <c r="C489" s="1">
        <f>IF(Systematic[[#This Row],[VariableIndex]]&gt;1,C488,IF(C488+1=StepsPerSubsample,0,C488+1))</f>
        <v>3</v>
      </c>
      <c r="D489" s="1">
        <f t="shared" si="22"/>
        <v>2</v>
      </c>
      <c r="E489" s="1" t="str">
        <f>INDEX(Protocol[Mark],MATCH(C489,Protocol[Step],0))</f>
        <v>2c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7010002</v>
      </c>
      <c r="H489" s="134">
        <f>Systematic[[#This Row],[SampleVariableLabel]]+100*Systematic[[#This Row],[State]]</f>
        <v>7010302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7</v>
      </c>
      <c r="B490" s="1">
        <f t="shared" si="21"/>
        <v>1</v>
      </c>
      <c r="C490" s="1">
        <f>IF(Systematic[[#This Row],[VariableIndex]]&gt;1,C489,IF(C489+1=StepsPerSubsample,0,C489+1))</f>
        <v>3</v>
      </c>
      <c r="D490" s="1">
        <f t="shared" si="22"/>
        <v>3</v>
      </c>
      <c r="E490" s="1" t="str">
        <f>INDEX(Protocol[Mark],MATCH(C490,Protocol[Step],0))</f>
        <v>2c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7010003</v>
      </c>
      <c r="H490" s="134">
        <f>Systematic[[#This Row],[SampleVariableLabel]]+100*Systematic[[#This Row],[State]]</f>
        <v>7010303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7</v>
      </c>
      <c r="B491" s="1">
        <f t="shared" si="21"/>
        <v>1</v>
      </c>
      <c r="C491" s="1">
        <f>IF(Systematic[[#This Row],[VariableIndex]]&gt;1,C490,IF(C490+1=StepsPerSubsample,0,C490+1))</f>
        <v>3</v>
      </c>
      <c r="D491" s="1">
        <f t="shared" si="22"/>
        <v>4</v>
      </c>
      <c r="E491" s="1" t="str">
        <f>INDEX(Protocol[Mark],MATCH(C491,Protocol[Step],0))</f>
        <v>2c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7010004</v>
      </c>
      <c r="H491" s="134">
        <f>Systematic[[#This Row],[SampleVariableLabel]]+100*Systematic[[#This Row],[State]]</f>
        <v>7010304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7</v>
      </c>
      <c r="B492" s="1">
        <f t="shared" si="21"/>
        <v>1</v>
      </c>
      <c r="C492" s="1">
        <f>IF(Systematic[[#This Row],[VariableIndex]]&gt;1,C491,IF(C491+1=StepsPerSubsample,0,C491+1))</f>
        <v>3</v>
      </c>
      <c r="D492" s="1">
        <f t="shared" si="22"/>
        <v>5</v>
      </c>
      <c r="E492" s="1" t="str">
        <f>INDEX(Protocol[Mark],MATCH(C492,Protocol[Step],0))</f>
        <v>2c</v>
      </c>
      <c r="F492" s="1" t="str">
        <f>INDEX(Variables[Variable],MATCH(Systematic[[#This Row],[VariableIndex]],Variables[Index],0))</f>
        <v>Specific flux (mt)</v>
      </c>
      <c r="G492" s="134">
        <f>Systematic[[#This Row],[Sample]]*1000000+Systematic[[#This Row],[SubSample]]*10000+Systematic[[#This Row],[VariableIndex]]</f>
        <v>7010005</v>
      </c>
      <c r="H492" s="134">
        <f>Systematic[[#This Row],[SampleVariableLabel]]+100*Systematic[[#This Row],[State]]</f>
        <v>7010305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7</v>
      </c>
      <c r="B493" s="1">
        <f t="shared" si="21"/>
        <v>1</v>
      </c>
      <c r="C493" s="1">
        <f>IF(Systematic[[#This Row],[VariableIndex]]&gt;1,C492,IF(C492+1=StepsPerSubsample,0,C492+1))</f>
        <v>3</v>
      </c>
      <c r="D493" s="1">
        <f t="shared" si="22"/>
        <v>6</v>
      </c>
      <c r="E493" s="1" t="str">
        <f>INDEX(Protocol[Mark],MATCH(C493,Protocol[Step],0))</f>
        <v>2c</v>
      </c>
      <c r="F493" s="1" t="str">
        <f>INDEX(Variables[Variable],MATCH(Systematic[[#This Row],[VariableIndex]],Variables[Index],0))</f>
        <v>FCR (mt: ROX-corr.)</v>
      </c>
      <c r="G493" s="134">
        <f>Systematic[[#This Row],[Sample]]*1000000+Systematic[[#This Row],[SubSample]]*10000+Systematic[[#This Row],[VariableIndex]]</f>
        <v>7010006</v>
      </c>
      <c r="H493" s="134">
        <f>Systematic[[#This Row],[SampleVariableLabel]]+100*Systematic[[#This Row],[State]]</f>
        <v>7010306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7</v>
      </c>
      <c r="B494" s="1">
        <f t="shared" si="21"/>
        <v>1</v>
      </c>
      <c r="C494" s="1">
        <f>IF(Systematic[[#This Row],[VariableIndex]]&gt;1,C493,IF(C493+1=StepsPerSubsample,0,C493+1))</f>
        <v>4</v>
      </c>
      <c r="D494" s="1">
        <f t="shared" si="22"/>
        <v>1</v>
      </c>
      <c r="E494" s="1" t="str">
        <f>INDEX(Protocol[Mark],MATCH(C494,Protocol[Step],0))</f>
        <v>3U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7010001</v>
      </c>
      <c r="H494" s="134">
        <f>Systematic[[#This Row],[SampleVariableLabel]]+100*Systematic[[#This Row],[State]]</f>
        <v>7010401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7</v>
      </c>
      <c r="B495" s="1">
        <f t="shared" si="21"/>
        <v>1</v>
      </c>
      <c r="C495" s="1">
        <f>IF(Systematic[[#This Row],[VariableIndex]]&gt;1,C494,IF(C494+1=StepsPerSubsample,0,C494+1))</f>
        <v>4</v>
      </c>
      <c r="D495" s="1">
        <f t="shared" si="22"/>
        <v>2</v>
      </c>
      <c r="E495" s="1" t="str">
        <f>INDEX(Protocol[Mark],MATCH(C495,Protocol[Step],0))</f>
        <v>3U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7010002</v>
      </c>
      <c r="H495" s="134">
        <f>Systematic[[#This Row],[SampleVariableLabel]]+100*Systematic[[#This Row],[State]]</f>
        <v>7010402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7</v>
      </c>
      <c r="B496" s="1">
        <f t="shared" si="21"/>
        <v>1</v>
      </c>
      <c r="C496" s="1">
        <f>IF(Systematic[[#This Row],[VariableIndex]]&gt;1,C495,IF(C495+1=StepsPerSubsample,0,C495+1))</f>
        <v>4</v>
      </c>
      <c r="D496" s="1">
        <f t="shared" si="22"/>
        <v>3</v>
      </c>
      <c r="E496" s="1" t="str">
        <f>INDEX(Protocol[Mark],MATCH(C496,Protocol[Step],0))</f>
        <v>3U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7010003</v>
      </c>
      <c r="H496" s="134">
        <f>Systematic[[#This Row],[SampleVariableLabel]]+100*Systematic[[#This Row],[State]]</f>
        <v>7010403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7</v>
      </c>
      <c r="B497" s="1">
        <f t="shared" si="21"/>
        <v>1</v>
      </c>
      <c r="C497" s="1">
        <f>IF(Systematic[[#This Row],[VariableIndex]]&gt;1,C496,IF(C496+1=StepsPerSubsample,0,C496+1))</f>
        <v>4</v>
      </c>
      <c r="D497" s="1">
        <f t="shared" si="22"/>
        <v>4</v>
      </c>
      <c r="E497" s="1" t="str">
        <f>INDEX(Protocol[Mark],MATCH(C497,Protocol[Step],0))</f>
        <v>3U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7010004</v>
      </c>
      <c r="H497" s="134">
        <f>Systematic[[#This Row],[SampleVariableLabel]]+100*Systematic[[#This Row],[State]]</f>
        <v>7010404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7</v>
      </c>
      <c r="B498" s="1">
        <f t="shared" si="21"/>
        <v>1</v>
      </c>
      <c r="C498" s="1">
        <f>IF(Systematic[[#This Row],[VariableIndex]]&gt;1,C497,IF(C497+1=StepsPerSubsample,0,C497+1))</f>
        <v>4</v>
      </c>
      <c r="D498" s="1">
        <f t="shared" si="22"/>
        <v>5</v>
      </c>
      <c r="E498" s="1" t="str">
        <f>INDEX(Protocol[Mark],MATCH(C498,Protocol[Step],0))</f>
        <v>3U</v>
      </c>
      <c r="F498" s="1" t="str">
        <f>INDEX(Variables[Variable],MATCH(Systematic[[#This Row],[VariableIndex]],Variables[Index],0))</f>
        <v>Specific flux (mt)</v>
      </c>
      <c r="G498" s="134">
        <f>Systematic[[#This Row],[Sample]]*1000000+Systematic[[#This Row],[SubSample]]*10000+Systematic[[#This Row],[VariableIndex]]</f>
        <v>7010005</v>
      </c>
      <c r="H498" s="134">
        <f>Systematic[[#This Row],[SampleVariableLabel]]+100*Systematic[[#This Row],[State]]</f>
        <v>7010405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7</v>
      </c>
      <c r="B499" s="1">
        <f t="shared" si="21"/>
        <v>1</v>
      </c>
      <c r="C499" s="1">
        <f>IF(Systematic[[#This Row],[VariableIndex]]&gt;1,C498,IF(C498+1=StepsPerSubsample,0,C498+1))</f>
        <v>4</v>
      </c>
      <c r="D499" s="1">
        <f t="shared" si="22"/>
        <v>6</v>
      </c>
      <c r="E499" s="1" t="str">
        <f>INDEX(Protocol[Mark],MATCH(C499,Protocol[Step],0))</f>
        <v>3U</v>
      </c>
      <c r="F499" s="1" t="str">
        <f>INDEX(Variables[Variable],MATCH(Systematic[[#This Row],[VariableIndex]],Variables[Index],0))</f>
        <v>FCR (mt: ROX-corr.)</v>
      </c>
      <c r="G499" s="134">
        <f>Systematic[[#This Row],[Sample]]*1000000+Systematic[[#This Row],[SubSample]]*10000+Systematic[[#This Row],[VariableIndex]]</f>
        <v>7010006</v>
      </c>
      <c r="H499" s="134">
        <f>Systematic[[#This Row],[SampleVariableLabel]]+100*Systematic[[#This Row],[State]]</f>
        <v>7010406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7</v>
      </c>
      <c r="B500" s="1">
        <f t="shared" si="21"/>
        <v>1</v>
      </c>
      <c r="C500" s="1">
        <f>IF(Systematic[[#This Row],[VariableIndex]]&gt;1,C499,IF(C499+1=StepsPerSubsample,0,C499+1))</f>
        <v>5</v>
      </c>
      <c r="D500" s="1">
        <f t="shared" si="22"/>
        <v>1</v>
      </c>
      <c r="E500" s="1" t="str">
        <f>INDEX(Protocol[Mark],MATCH(C500,Protocol[Step],0))</f>
        <v>4G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7010001</v>
      </c>
      <c r="H500" s="134">
        <f>Systematic[[#This Row],[SampleVariableLabel]]+100*Systematic[[#This Row],[State]]</f>
        <v>7010501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7</v>
      </c>
      <c r="B501" s="1">
        <f t="shared" si="21"/>
        <v>1</v>
      </c>
      <c r="C501" s="1">
        <f>IF(Systematic[[#This Row],[VariableIndex]]&gt;1,C500,IF(C500+1=StepsPerSubsample,0,C500+1))</f>
        <v>5</v>
      </c>
      <c r="D501" s="1">
        <f t="shared" si="22"/>
        <v>2</v>
      </c>
      <c r="E501" s="1" t="str">
        <f>INDEX(Protocol[Mark],MATCH(C501,Protocol[Step],0))</f>
        <v>4G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7010002</v>
      </c>
      <c r="H501" s="134">
        <f>Systematic[[#This Row],[SampleVariableLabel]]+100*Systematic[[#This Row],[State]]</f>
        <v>7010502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7</v>
      </c>
      <c r="B502" s="1">
        <f t="shared" si="21"/>
        <v>1</v>
      </c>
      <c r="C502" s="1">
        <f>IF(Systematic[[#This Row],[VariableIndex]]&gt;1,C501,IF(C501+1=StepsPerSubsample,0,C501+1))</f>
        <v>5</v>
      </c>
      <c r="D502" s="1">
        <f t="shared" si="22"/>
        <v>3</v>
      </c>
      <c r="E502" s="1" t="str">
        <f>INDEX(Protocol[Mark],MATCH(C502,Protocol[Step],0))</f>
        <v>4G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7010003</v>
      </c>
      <c r="H502" s="134">
        <f>Systematic[[#This Row],[SampleVariableLabel]]+100*Systematic[[#This Row],[State]]</f>
        <v>7010503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7</v>
      </c>
      <c r="B503" s="1">
        <f t="shared" si="21"/>
        <v>1</v>
      </c>
      <c r="C503" s="1">
        <f>IF(Systematic[[#This Row],[VariableIndex]]&gt;1,C502,IF(C502+1=StepsPerSubsample,0,C502+1))</f>
        <v>5</v>
      </c>
      <c r="D503" s="1">
        <f t="shared" si="22"/>
        <v>4</v>
      </c>
      <c r="E503" s="1" t="str">
        <f>INDEX(Protocol[Mark],MATCH(C503,Protocol[Step],0))</f>
        <v>4G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7010004</v>
      </c>
      <c r="H503" s="134">
        <f>Systematic[[#This Row],[SampleVariableLabel]]+100*Systematic[[#This Row],[State]]</f>
        <v>7010504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7</v>
      </c>
      <c r="B504" s="1">
        <f t="shared" si="21"/>
        <v>1</v>
      </c>
      <c r="C504" s="1">
        <f>IF(Systematic[[#This Row],[VariableIndex]]&gt;1,C503,IF(C503+1=StepsPerSubsample,0,C503+1))</f>
        <v>5</v>
      </c>
      <c r="D504" s="1">
        <f t="shared" si="22"/>
        <v>5</v>
      </c>
      <c r="E504" s="1" t="str">
        <f>INDEX(Protocol[Mark],MATCH(C504,Protocol[Step],0))</f>
        <v>4G</v>
      </c>
      <c r="F504" s="1" t="str">
        <f>INDEX(Variables[Variable],MATCH(Systematic[[#This Row],[VariableIndex]],Variables[Index],0))</f>
        <v>Specific flux (mt)</v>
      </c>
      <c r="G504" s="134">
        <f>Systematic[[#This Row],[Sample]]*1000000+Systematic[[#This Row],[SubSample]]*10000+Systematic[[#This Row],[VariableIndex]]</f>
        <v>7010005</v>
      </c>
      <c r="H504" s="134">
        <f>Systematic[[#This Row],[SampleVariableLabel]]+100*Systematic[[#This Row],[State]]</f>
        <v>7010505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7</v>
      </c>
      <c r="B505" s="1">
        <f t="shared" si="21"/>
        <v>1</v>
      </c>
      <c r="C505" s="1">
        <f>IF(Systematic[[#This Row],[VariableIndex]]&gt;1,C504,IF(C504+1=StepsPerSubsample,0,C504+1))</f>
        <v>5</v>
      </c>
      <c r="D505" s="1">
        <f t="shared" si="22"/>
        <v>6</v>
      </c>
      <c r="E505" s="1" t="str">
        <f>INDEX(Protocol[Mark],MATCH(C505,Protocol[Step],0))</f>
        <v>4G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7010006</v>
      </c>
      <c r="H505" s="134">
        <f>Systematic[[#This Row],[SampleVariableLabel]]+100*Systematic[[#This Row],[State]]</f>
        <v>7010506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7</v>
      </c>
      <c r="B506" s="1">
        <f t="shared" si="21"/>
        <v>1</v>
      </c>
      <c r="C506" s="1">
        <f>IF(Systematic[[#This Row],[VariableIndex]]&gt;1,C505,IF(C505+1=StepsPerSubsample,0,C505+1))</f>
        <v>6</v>
      </c>
      <c r="D506" s="1">
        <f t="shared" si="22"/>
        <v>1</v>
      </c>
      <c r="E506" s="1" t="str">
        <f>INDEX(Protocol[Mark],MATCH(C506,Protocol[Step],0))</f>
        <v>5S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7010001</v>
      </c>
      <c r="H506" s="134">
        <f>Systematic[[#This Row],[SampleVariableLabel]]+100*Systematic[[#This Row],[State]]</f>
        <v>7010601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7</v>
      </c>
      <c r="B507" s="1">
        <f t="shared" si="21"/>
        <v>1</v>
      </c>
      <c r="C507" s="1">
        <f>IF(Systematic[[#This Row],[VariableIndex]]&gt;1,C506,IF(C506+1=StepsPerSubsample,0,C506+1))</f>
        <v>6</v>
      </c>
      <c r="D507" s="1">
        <f t="shared" si="22"/>
        <v>2</v>
      </c>
      <c r="E507" s="1" t="str">
        <f>INDEX(Protocol[Mark],MATCH(C507,Protocol[Step],0))</f>
        <v>5S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7010002</v>
      </c>
      <c r="H507" s="134">
        <f>Systematic[[#This Row],[SampleVariableLabel]]+100*Systematic[[#This Row],[State]]</f>
        <v>7010602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7</v>
      </c>
      <c r="B508" s="1">
        <f t="shared" si="21"/>
        <v>1</v>
      </c>
      <c r="C508" s="1">
        <f>IF(Systematic[[#This Row],[VariableIndex]]&gt;1,C507,IF(C507+1=StepsPerSubsample,0,C507+1))</f>
        <v>6</v>
      </c>
      <c r="D508" s="1">
        <f t="shared" si="22"/>
        <v>3</v>
      </c>
      <c r="E508" s="1" t="str">
        <f>INDEX(Protocol[Mark],MATCH(C508,Protocol[Step],0))</f>
        <v>5S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7010003</v>
      </c>
      <c r="H508" s="134">
        <f>Systematic[[#This Row],[SampleVariableLabel]]+100*Systematic[[#This Row],[State]]</f>
        <v>7010603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7</v>
      </c>
      <c r="B509" s="1">
        <f t="shared" si="21"/>
        <v>1</v>
      </c>
      <c r="C509" s="1">
        <f>IF(Systematic[[#This Row],[VariableIndex]]&gt;1,C508,IF(C508+1=StepsPerSubsample,0,C508+1))</f>
        <v>6</v>
      </c>
      <c r="D509" s="1">
        <f t="shared" si="22"/>
        <v>4</v>
      </c>
      <c r="E509" s="1" t="str">
        <f>INDEX(Protocol[Mark],MATCH(C509,Protocol[Step],0))</f>
        <v>5S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7010004</v>
      </c>
      <c r="H509" s="134">
        <f>Systematic[[#This Row],[SampleVariableLabel]]+100*Systematic[[#This Row],[State]]</f>
        <v>7010604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7</v>
      </c>
      <c r="B510" s="1">
        <f t="shared" si="21"/>
        <v>1</v>
      </c>
      <c r="C510" s="1">
        <f>IF(Systematic[[#This Row],[VariableIndex]]&gt;1,C509,IF(C509+1=StepsPerSubsample,0,C509+1))</f>
        <v>6</v>
      </c>
      <c r="D510" s="1">
        <f t="shared" si="22"/>
        <v>5</v>
      </c>
      <c r="E510" s="1" t="str">
        <f>INDEX(Protocol[Mark],MATCH(C510,Protocol[Step],0))</f>
        <v>5S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7010005</v>
      </c>
      <c r="H510" s="134">
        <f>Systematic[[#This Row],[SampleVariableLabel]]+100*Systematic[[#This Row],[State]]</f>
        <v>7010605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7</v>
      </c>
      <c r="B511" s="1">
        <f t="shared" si="21"/>
        <v>1</v>
      </c>
      <c r="C511" s="1">
        <f>IF(Systematic[[#This Row],[VariableIndex]]&gt;1,C510,IF(C510+1=StepsPerSubsample,0,C510+1))</f>
        <v>6</v>
      </c>
      <c r="D511" s="1">
        <f t="shared" si="22"/>
        <v>6</v>
      </c>
      <c r="E511" s="1" t="str">
        <f>INDEX(Protocol[Mark],MATCH(C511,Protocol[Step],0))</f>
        <v>5S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7010006</v>
      </c>
      <c r="H511" s="134">
        <f>Systematic[[#This Row],[SampleVariableLabel]]+100*Systematic[[#This Row],[State]]</f>
        <v>7010606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7</v>
      </c>
      <c r="B512" s="1">
        <f t="shared" si="21"/>
        <v>1</v>
      </c>
      <c r="C512" s="1">
        <f>IF(Systematic[[#This Row],[VariableIndex]]&gt;1,C511,IF(C511+1=StepsPerSubsample,0,C511+1))</f>
        <v>7</v>
      </c>
      <c r="D512" s="1">
        <f t="shared" si="22"/>
        <v>1</v>
      </c>
      <c r="E512" s="1" t="str">
        <f>INDEX(Protocol[Mark],MATCH(C512,Protocol[Step],0))</f>
        <v>6Oct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7010001</v>
      </c>
      <c r="H512" s="134">
        <f>Systematic[[#This Row],[SampleVariableLabel]]+100*Systematic[[#This Row],[State]]</f>
        <v>7010701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7</v>
      </c>
      <c r="B513" s="1">
        <f t="shared" si="21"/>
        <v>1</v>
      </c>
      <c r="C513" s="1">
        <f>IF(Systematic[[#This Row],[VariableIndex]]&gt;1,C512,IF(C512+1=StepsPerSubsample,0,C512+1))</f>
        <v>7</v>
      </c>
      <c r="D513" s="1">
        <f t="shared" si="22"/>
        <v>2</v>
      </c>
      <c r="E513" s="1" t="str">
        <f>INDEX(Protocol[Mark],MATCH(C513,Protocol[Step],0))</f>
        <v>6Oct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7010002</v>
      </c>
      <c r="H513" s="134">
        <f>Systematic[[#This Row],[SampleVariableLabel]]+100*Systematic[[#This Row],[State]]</f>
        <v>7010702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7</v>
      </c>
      <c r="B514" s="1">
        <f t="shared" si="21"/>
        <v>1</v>
      </c>
      <c r="C514" s="1">
        <f>IF(Systematic[[#This Row],[VariableIndex]]&gt;1,C513,IF(C513+1=StepsPerSubsample,0,C513+1))</f>
        <v>7</v>
      </c>
      <c r="D514" s="1">
        <f t="shared" si="22"/>
        <v>3</v>
      </c>
      <c r="E514" s="1" t="str">
        <f>INDEX(Protocol[Mark],MATCH(C514,Protocol[Step],0))</f>
        <v>6Oct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7010003</v>
      </c>
      <c r="H514" s="134">
        <f>Systematic[[#This Row],[SampleVariableLabel]]+100*Systematic[[#This Row],[State]]</f>
        <v>7010703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7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7</v>
      </c>
      <c r="D515" s="1">
        <f t="shared" ref="D515:D578" si="25">IF(D514=nVariables,1,D514+1)</f>
        <v>4</v>
      </c>
      <c r="E515" s="1" t="str">
        <f>INDEX(Protocol[Mark],MATCH(C515,Protocol[Step],0))</f>
        <v>6Oct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7010004</v>
      </c>
      <c r="H515" s="134">
        <f>Systematic[[#This Row],[SampleVariableLabel]]+100*Systematic[[#This Row],[State]]</f>
        <v>7010704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7</v>
      </c>
      <c r="B516" s="1">
        <f t="shared" si="24"/>
        <v>1</v>
      </c>
      <c r="C516" s="1">
        <f>IF(Systematic[[#This Row],[VariableIndex]]&gt;1,C515,IF(C515+1=StepsPerSubsample,0,C515+1))</f>
        <v>7</v>
      </c>
      <c r="D516" s="1">
        <f t="shared" si="25"/>
        <v>5</v>
      </c>
      <c r="E516" s="1" t="str">
        <f>INDEX(Protocol[Mark],MATCH(C516,Protocol[Step],0))</f>
        <v>6Oct</v>
      </c>
      <c r="F516" s="1" t="str">
        <f>INDEX(Variables[Variable],MATCH(Systematic[[#This Row],[VariableIndex]],Variables[Index],0))</f>
        <v>Specific flux (mt)</v>
      </c>
      <c r="G516" s="134">
        <f>Systematic[[#This Row],[Sample]]*1000000+Systematic[[#This Row],[SubSample]]*10000+Systematic[[#This Row],[VariableIndex]]</f>
        <v>7010005</v>
      </c>
      <c r="H516" s="134">
        <f>Systematic[[#This Row],[SampleVariableLabel]]+100*Systematic[[#This Row],[State]]</f>
        <v>7010705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7</v>
      </c>
      <c r="B517" s="1">
        <f t="shared" si="24"/>
        <v>1</v>
      </c>
      <c r="C517" s="1">
        <f>IF(Systematic[[#This Row],[VariableIndex]]&gt;1,C516,IF(C516+1=StepsPerSubsample,0,C516+1))</f>
        <v>7</v>
      </c>
      <c r="D517" s="1">
        <f t="shared" si="25"/>
        <v>6</v>
      </c>
      <c r="E517" s="1" t="str">
        <f>INDEX(Protocol[Mark],MATCH(C517,Protocol[Step],0))</f>
        <v>6Oct</v>
      </c>
      <c r="F517" s="1" t="str">
        <f>INDEX(Variables[Variable],MATCH(Systematic[[#This Row],[VariableIndex]],Variables[Index],0))</f>
        <v>FCR (mt: ROX-corr.)</v>
      </c>
      <c r="G517" s="134">
        <f>Systematic[[#This Row],[Sample]]*1000000+Systematic[[#This Row],[SubSample]]*10000+Systematic[[#This Row],[VariableIndex]]</f>
        <v>7010006</v>
      </c>
      <c r="H517" s="134">
        <f>Systematic[[#This Row],[SampleVariableLabel]]+100*Systematic[[#This Row],[State]]</f>
        <v>7010706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7</v>
      </c>
      <c r="B518" s="1">
        <f t="shared" si="24"/>
        <v>1</v>
      </c>
      <c r="C518" s="1">
        <f>IF(Systematic[[#This Row],[VariableIndex]]&gt;1,C517,IF(C517+1=StepsPerSubsample,0,C517+1))</f>
        <v>8</v>
      </c>
      <c r="D518" s="1">
        <f t="shared" si="25"/>
        <v>1</v>
      </c>
      <c r="E518" s="1" t="str">
        <f>INDEX(Protocol[Mark],MATCH(C518,Protocol[Step],0))</f>
        <v>7Rot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7010001</v>
      </c>
      <c r="H518" s="134">
        <f>Systematic[[#This Row],[SampleVariableLabel]]+100*Systematic[[#This Row],[State]]</f>
        <v>7010801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7</v>
      </c>
      <c r="B519" s="1">
        <f t="shared" si="24"/>
        <v>1</v>
      </c>
      <c r="C519" s="1">
        <f>IF(Systematic[[#This Row],[VariableIndex]]&gt;1,C518,IF(C518+1=StepsPerSubsample,0,C518+1))</f>
        <v>8</v>
      </c>
      <c r="D519" s="1">
        <f t="shared" si="25"/>
        <v>2</v>
      </c>
      <c r="E519" s="1" t="str">
        <f>INDEX(Protocol[Mark],MATCH(C519,Protocol[Step],0))</f>
        <v>7Rot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7010002</v>
      </c>
      <c r="H519" s="134">
        <f>Systematic[[#This Row],[SampleVariableLabel]]+100*Systematic[[#This Row],[State]]</f>
        <v>7010802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7</v>
      </c>
      <c r="B520" s="1">
        <f t="shared" si="24"/>
        <v>1</v>
      </c>
      <c r="C520" s="1">
        <f>IF(Systematic[[#This Row],[VariableIndex]]&gt;1,C519,IF(C519+1=StepsPerSubsample,0,C519+1))</f>
        <v>8</v>
      </c>
      <c r="D520" s="1">
        <f t="shared" si="25"/>
        <v>3</v>
      </c>
      <c r="E520" s="1" t="str">
        <f>INDEX(Protocol[Mark],MATCH(C520,Protocol[Step],0))</f>
        <v>7Rot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7010003</v>
      </c>
      <c r="H520" s="134">
        <f>Systematic[[#This Row],[SampleVariableLabel]]+100*Systematic[[#This Row],[State]]</f>
        <v>7010803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7</v>
      </c>
      <c r="B521" s="1">
        <f t="shared" si="24"/>
        <v>1</v>
      </c>
      <c r="C521" s="1">
        <f>IF(Systematic[[#This Row],[VariableIndex]]&gt;1,C520,IF(C520+1=StepsPerSubsample,0,C520+1))</f>
        <v>8</v>
      </c>
      <c r="D521" s="1">
        <f t="shared" si="25"/>
        <v>4</v>
      </c>
      <c r="E521" s="1" t="str">
        <f>INDEX(Protocol[Mark],MATCH(C521,Protocol[Step],0))</f>
        <v>7Rot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7010004</v>
      </c>
      <c r="H521" s="134">
        <f>Systematic[[#This Row],[SampleVariableLabel]]+100*Systematic[[#This Row],[State]]</f>
        <v>7010804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7</v>
      </c>
      <c r="B522" s="1">
        <f t="shared" si="24"/>
        <v>1</v>
      </c>
      <c r="C522" s="1">
        <f>IF(Systematic[[#This Row],[VariableIndex]]&gt;1,C521,IF(C521+1=StepsPerSubsample,0,C521+1))</f>
        <v>8</v>
      </c>
      <c r="D522" s="1">
        <f t="shared" si="25"/>
        <v>5</v>
      </c>
      <c r="E522" s="1" t="str">
        <f>INDEX(Protocol[Mark],MATCH(C522,Protocol[Step],0))</f>
        <v>7Rot</v>
      </c>
      <c r="F522" s="1" t="str">
        <f>INDEX(Variables[Variable],MATCH(Systematic[[#This Row],[VariableIndex]],Variables[Index],0))</f>
        <v>Specific flux (mt)</v>
      </c>
      <c r="G522" s="134">
        <f>Systematic[[#This Row],[Sample]]*1000000+Systematic[[#This Row],[SubSample]]*10000+Systematic[[#This Row],[VariableIndex]]</f>
        <v>7010005</v>
      </c>
      <c r="H522" s="134">
        <f>Systematic[[#This Row],[SampleVariableLabel]]+100*Systematic[[#This Row],[State]]</f>
        <v>7010805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7</v>
      </c>
      <c r="B523" s="1">
        <f t="shared" si="24"/>
        <v>1</v>
      </c>
      <c r="C523" s="1">
        <f>IF(Systematic[[#This Row],[VariableIndex]]&gt;1,C522,IF(C522+1=StepsPerSubsample,0,C522+1))</f>
        <v>8</v>
      </c>
      <c r="D523" s="1">
        <f t="shared" si="25"/>
        <v>6</v>
      </c>
      <c r="E523" s="1" t="str">
        <f>INDEX(Protocol[Mark],MATCH(C523,Protocol[Step],0))</f>
        <v>7Rot</v>
      </c>
      <c r="F523" s="1" t="str">
        <f>INDEX(Variables[Variable],MATCH(Systematic[[#This Row],[VariableIndex]],Variables[Index],0))</f>
        <v>FCR (mt: ROX-corr.)</v>
      </c>
      <c r="G523" s="134">
        <f>Systematic[[#This Row],[Sample]]*1000000+Systematic[[#This Row],[SubSample]]*10000+Systematic[[#This Row],[VariableIndex]]</f>
        <v>7010006</v>
      </c>
      <c r="H523" s="134">
        <f>Systematic[[#This Row],[SampleVariableLabel]]+100*Systematic[[#This Row],[State]]</f>
        <v>7010806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7</v>
      </c>
      <c r="B524" s="1">
        <f t="shared" si="24"/>
        <v>1</v>
      </c>
      <c r="C524" s="1">
        <f>IF(Systematic[[#This Row],[VariableIndex]]&gt;1,C523,IF(C523+1=StepsPerSubsample,0,C523+1))</f>
        <v>9</v>
      </c>
      <c r="D524" s="1">
        <f t="shared" si="25"/>
        <v>1</v>
      </c>
      <c r="E524" s="1" t="str">
        <f>INDEX(Protocol[Mark],MATCH(C524,Protocol[Step],0))</f>
        <v>8Gp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7010001</v>
      </c>
      <c r="H524" s="134">
        <f>Systematic[[#This Row],[SampleVariableLabel]]+100*Systematic[[#This Row],[State]]</f>
        <v>7010901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7</v>
      </c>
      <c r="B525" s="1">
        <f t="shared" si="24"/>
        <v>1</v>
      </c>
      <c r="C525" s="1">
        <f>IF(Systematic[[#This Row],[VariableIndex]]&gt;1,C524,IF(C524+1=StepsPerSubsample,0,C524+1))</f>
        <v>9</v>
      </c>
      <c r="D525" s="1">
        <f t="shared" si="25"/>
        <v>2</v>
      </c>
      <c r="E525" s="1" t="str">
        <f>INDEX(Protocol[Mark],MATCH(C525,Protocol[Step],0))</f>
        <v>8Gp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7010002</v>
      </c>
      <c r="H525" s="134">
        <f>Systematic[[#This Row],[SampleVariableLabel]]+100*Systematic[[#This Row],[State]]</f>
        <v>7010902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7</v>
      </c>
      <c r="B526" s="1">
        <f t="shared" si="24"/>
        <v>1</v>
      </c>
      <c r="C526" s="1">
        <f>IF(Systematic[[#This Row],[VariableIndex]]&gt;1,C525,IF(C525+1=StepsPerSubsample,0,C525+1))</f>
        <v>9</v>
      </c>
      <c r="D526" s="1">
        <f t="shared" si="25"/>
        <v>3</v>
      </c>
      <c r="E526" s="1" t="str">
        <f>INDEX(Protocol[Mark],MATCH(C526,Protocol[Step],0))</f>
        <v>8Gp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7010003</v>
      </c>
      <c r="H526" s="134">
        <f>Systematic[[#This Row],[SampleVariableLabel]]+100*Systematic[[#This Row],[State]]</f>
        <v>7010903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7</v>
      </c>
      <c r="B527" s="1">
        <f t="shared" si="24"/>
        <v>1</v>
      </c>
      <c r="C527" s="1">
        <f>IF(Systematic[[#This Row],[VariableIndex]]&gt;1,C526,IF(C526+1=StepsPerSubsample,0,C526+1))</f>
        <v>9</v>
      </c>
      <c r="D527" s="1">
        <f t="shared" si="25"/>
        <v>4</v>
      </c>
      <c r="E527" s="1" t="str">
        <f>INDEX(Protocol[Mark],MATCH(C527,Protocol[Step],0))</f>
        <v>8Gp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7010004</v>
      </c>
      <c r="H527" s="134">
        <f>Systematic[[#This Row],[SampleVariableLabel]]+100*Systematic[[#This Row],[State]]</f>
        <v>7010904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7</v>
      </c>
      <c r="B528" s="1">
        <f t="shared" si="24"/>
        <v>1</v>
      </c>
      <c r="C528" s="1">
        <f>IF(Systematic[[#This Row],[VariableIndex]]&gt;1,C527,IF(C527+1=StepsPerSubsample,0,C527+1))</f>
        <v>9</v>
      </c>
      <c r="D528" s="1">
        <f t="shared" si="25"/>
        <v>5</v>
      </c>
      <c r="E528" s="1" t="str">
        <f>INDEX(Protocol[Mark],MATCH(C528,Protocol[Step],0))</f>
        <v>8Gp</v>
      </c>
      <c r="F528" s="1" t="str">
        <f>INDEX(Variables[Variable],MATCH(Systematic[[#This Row],[VariableIndex]],Variables[Index],0))</f>
        <v>Specific flux (mt)</v>
      </c>
      <c r="G528" s="134">
        <f>Systematic[[#This Row],[Sample]]*1000000+Systematic[[#This Row],[SubSample]]*10000+Systematic[[#This Row],[VariableIndex]]</f>
        <v>7010005</v>
      </c>
      <c r="H528" s="134">
        <f>Systematic[[#This Row],[SampleVariableLabel]]+100*Systematic[[#This Row],[State]]</f>
        <v>7010905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7</v>
      </c>
      <c r="B529" s="1">
        <f t="shared" si="24"/>
        <v>1</v>
      </c>
      <c r="C529" s="1">
        <f>IF(Systematic[[#This Row],[VariableIndex]]&gt;1,C528,IF(C528+1=StepsPerSubsample,0,C528+1))</f>
        <v>9</v>
      </c>
      <c r="D529" s="1">
        <f t="shared" si="25"/>
        <v>6</v>
      </c>
      <c r="E529" s="1" t="str">
        <f>INDEX(Protocol[Mark],MATCH(C529,Protocol[Step],0))</f>
        <v>8Gp</v>
      </c>
      <c r="F529" s="1" t="str">
        <f>INDEX(Variables[Variable],MATCH(Systematic[[#This Row],[VariableIndex]],Variables[Index],0))</f>
        <v>FCR (mt: ROX-corr.)</v>
      </c>
      <c r="G529" s="134">
        <f>Systematic[[#This Row],[Sample]]*1000000+Systematic[[#This Row],[SubSample]]*10000+Systematic[[#This Row],[VariableIndex]]</f>
        <v>7010006</v>
      </c>
      <c r="H529" s="134">
        <f>Systematic[[#This Row],[SampleVariableLabel]]+100*Systematic[[#This Row],[State]]</f>
        <v>7010906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7</v>
      </c>
      <c r="B530" s="1">
        <f t="shared" si="24"/>
        <v>1</v>
      </c>
      <c r="C530" s="1">
        <f>IF(Systematic[[#This Row],[VariableIndex]]&gt;1,C529,IF(C529+1=StepsPerSubsample,0,C529+1))</f>
        <v>10</v>
      </c>
      <c r="D530" s="1">
        <f t="shared" si="25"/>
        <v>1</v>
      </c>
      <c r="E530" s="1" t="str">
        <f>INDEX(Protocol[Mark],MATCH(C530,Protocol[Step],0))</f>
        <v>9Ama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7010001</v>
      </c>
      <c r="H530" s="134">
        <f>Systematic[[#This Row],[SampleVariableLabel]]+100*Systematic[[#This Row],[State]]</f>
        <v>7011001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7</v>
      </c>
      <c r="B531" s="1">
        <f t="shared" si="24"/>
        <v>1</v>
      </c>
      <c r="C531" s="1">
        <f>IF(Systematic[[#This Row],[VariableIndex]]&gt;1,C530,IF(C530+1=StepsPerSubsample,0,C530+1))</f>
        <v>10</v>
      </c>
      <c r="D531" s="1">
        <f t="shared" si="25"/>
        <v>2</v>
      </c>
      <c r="E531" s="1" t="str">
        <f>INDEX(Protocol[Mark],MATCH(C531,Protocol[Step],0))</f>
        <v>9Ama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7010002</v>
      </c>
      <c r="H531" s="134">
        <f>Systematic[[#This Row],[SampleVariableLabel]]+100*Systematic[[#This Row],[State]]</f>
        <v>7011002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7</v>
      </c>
      <c r="B532" s="1">
        <f t="shared" si="24"/>
        <v>1</v>
      </c>
      <c r="C532" s="1">
        <f>IF(Systematic[[#This Row],[VariableIndex]]&gt;1,C531,IF(C531+1=StepsPerSubsample,0,C531+1))</f>
        <v>10</v>
      </c>
      <c r="D532" s="1">
        <f t="shared" si="25"/>
        <v>3</v>
      </c>
      <c r="E532" s="1" t="str">
        <f>INDEX(Protocol[Mark],MATCH(C532,Protocol[Step],0))</f>
        <v>9Ama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7010003</v>
      </c>
      <c r="H532" s="134">
        <f>Systematic[[#This Row],[SampleVariableLabel]]+100*Systematic[[#This Row],[State]]</f>
        <v>7011003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7</v>
      </c>
      <c r="B533" s="1">
        <f t="shared" si="24"/>
        <v>1</v>
      </c>
      <c r="C533" s="1">
        <f>IF(Systematic[[#This Row],[VariableIndex]]&gt;1,C532,IF(C532+1=StepsPerSubsample,0,C532+1))</f>
        <v>10</v>
      </c>
      <c r="D533" s="1">
        <f t="shared" si="25"/>
        <v>4</v>
      </c>
      <c r="E533" s="1" t="str">
        <f>INDEX(Protocol[Mark],MATCH(C533,Protocol[Step],0))</f>
        <v>9Ama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7010004</v>
      </c>
      <c r="H533" s="134">
        <f>Systematic[[#This Row],[SampleVariableLabel]]+100*Systematic[[#This Row],[State]]</f>
        <v>7011004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7</v>
      </c>
      <c r="B534" s="1">
        <f t="shared" si="24"/>
        <v>1</v>
      </c>
      <c r="C534" s="1">
        <f>IF(Systematic[[#This Row],[VariableIndex]]&gt;1,C533,IF(C533+1=StepsPerSubsample,0,C533+1))</f>
        <v>10</v>
      </c>
      <c r="D534" s="1">
        <f t="shared" si="25"/>
        <v>5</v>
      </c>
      <c r="E534" s="1" t="str">
        <f>INDEX(Protocol[Mark],MATCH(C534,Protocol[Step],0))</f>
        <v>9Ama</v>
      </c>
      <c r="F534" s="1" t="str">
        <f>INDEX(Variables[Variable],MATCH(Systematic[[#This Row],[VariableIndex]],Variables[Index],0))</f>
        <v>Specific flux (mt)</v>
      </c>
      <c r="G534" s="134">
        <f>Systematic[[#This Row],[Sample]]*1000000+Systematic[[#This Row],[SubSample]]*10000+Systematic[[#This Row],[VariableIndex]]</f>
        <v>7010005</v>
      </c>
      <c r="H534" s="134">
        <f>Systematic[[#This Row],[SampleVariableLabel]]+100*Systematic[[#This Row],[State]]</f>
        <v>7011005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7</v>
      </c>
      <c r="B535" s="1">
        <f t="shared" si="24"/>
        <v>1</v>
      </c>
      <c r="C535" s="1">
        <f>IF(Systematic[[#This Row],[VariableIndex]]&gt;1,C534,IF(C534+1=StepsPerSubsample,0,C534+1))</f>
        <v>10</v>
      </c>
      <c r="D535" s="1">
        <f t="shared" si="25"/>
        <v>6</v>
      </c>
      <c r="E535" s="1" t="str">
        <f>INDEX(Protocol[Mark],MATCH(C535,Protocol[Step],0))</f>
        <v>9Ama</v>
      </c>
      <c r="F535" s="1" t="str">
        <f>INDEX(Variables[Variable],MATCH(Systematic[[#This Row],[VariableIndex]],Variables[Index],0))</f>
        <v>FCR (mt: ROX-corr.)</v>
      </c>
      <c r="G535" s="134">
        <f>Systematic[[#This Row],[Sample]]*1000000+Systematic[[#This Row],[SubSample]]*10000+Systematic[[#This Row],[VariableIndex]]</f>
        <v>7010006</v>
      </c>
      <c r="H535" s="134">
        <f>Systematic[[#This Row],[SampleVariableLabel]]+100*Systematic[[#This Row],[State]]</f>
        <v>7011006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7</v>
      </c>
      <c r="B536" s="1">
        <f t="shared" si="24"/>
        <v>1</v>
      </c>
      <c r="C536" s="1">
        <f>IF(Systematic[[#This Row],[VariableIndex]]&gt;1,C535,IF(C535+1=StepsPerSubsample,0,C535+1))</f>
        <v>11</v>
      </c>
      <c r="D536" s="1">
        <f t="shared" si="25"/>
        <v>1</v>
      </c>
      <c r="E536" s="1" t="str">
        <f>INDEX(Protocol[Mark],MATCH(C536,Protocol[Step],0))</f>
        <v>10Tm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7010001</v>
      </c>
      <c r="H536" s="134">
        <f>Systematic[[#This Row],[SampleVariableLabel]]+100*Systematic[[#This Row],[State]]</f>
        <v>7011101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7</v>
      </c>
      <c r="B537" s="1">
        <f t="shared" si="24"/>
        <v>1</v>
      </c>
      <c r="C537" s="1">
        <f>IF(Systematic[[#This Row],[VariableIndex]]&gt;1,C536,IF(C536+1=StepsPerSubsample,0,C536+1))</f>
        <v>11</v>
      </c>
      <c r="D537" s="1">
        <f t="shared" si="25"/>
        <v>2</v>
      </c>
      <c r="E537" s="1" t="str">
        <f>INDEX(Protocol[Mark],MATCH(C537,Protocol[Step],0))</f>
        <v>10Tm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7010002</v>
      </c>
      <c r="H537" s="134">
        <f>Systematic[[#This Row],[SampleVariableLabel]]+100*Systematic[[#This Row],[State]]</f>
        <v>7011102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7</v>
      </c>
      <c r="B538" s="1">
        <f t="shared" si="24"/>
        <v>1</v>
      </c>
      <c r="C538" s="1">
        <f>IF(Systematic[[#This Row],[VariableIndex]]&gt;1,C537,IF(C537+1=StepsPerSubsample,0,C537+1))</f>
        <v>11</v>
      </c>
      <c r="D538" s="1">
        <f t="shared" si="25"/>
        <v>3</v>
      </c>
      <c r="E538" s="1" t="str">
        <f>INDEX(Protocol[Mark],MATCH(C538,Protocol[Step],0))</f>
        <v>10Tm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7010003</v>
      </c>
      <c r="H538" s="134">
        <f>Systematic[[#This Row],[SampleVariableLabel]]+100*Systematic[[#This Row],[State]]</f>
        <v>7011103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7</v>
      </c>
      <c r="B539" s="1">
        <f t="shared" si="24"/>
        <v>1</v>
      </c>
      <c r="C539" s="1">
        <f>IF(Systematic[[#This Row],[VariableIndex]]&gt;1,C538,IF(C538+1=StepsPerSubsample,0,C538+1))</f>
        <v>11</v>
      </c>
      <c r="D539" s="1">
        <f t="shared" si="25"/>
        <v>4</v>
      </c>
      <c r="E539" s="1" t="str">
        <f>INDEX(Protocol[Mark],MATCH(C539,Protocol[Step],0))</f>
        <v>10Tm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7010004</v>
      </c>
      <c r="H539" s="134">
        <f>Systematic[[#This Row],[SampleVariableLabel]]+100*Systematic[[#This Row],[State]]</f>
        <v>7011104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7</v>
      </c>
      <c r="B540" s="1">
        <f t="shared" si="24"/>
        <v>1</v>
      </c>
      <c r="C540" s="1">
        <f>IF(Systematic[[#This Row],[VariableIndex]]&gt;1,C539,IF(C539+1=StepsPerSubsample,0,C539+1))</f>
        <v>11</v>
      </c>
      <c r="D540" s="1">
        <f t="shared" si="25"/>
        <v>5</v>
      </c>
      <c r="E540" s="1" t="str">
        <f>INDEX(Protocol[Mark],MATCH(C540,Protocol[Step],0))</f>
        <v>10Tm</v>
      </c>
      <c r="F540" s="1" t="str">
        <f>INDEX(Variables[Variable],MATCH(Systematic[[#This Row],[VariableIndex]],Variables[Index],0))</f>
        <v>Specific flux (mt)</v>
      </c>
      <c r="G540" s="134">
        <f>Systematic[[#This Row],[Sample]]*1000000+Systematic[[#This Row],[SubSample]]*10000+Systematic[[#This Row],[VariableIndex]]</f>
        <v>7010005</v>
      </c>
      <c r="H540" s="134">
        <f>Systematic[[#This Row],[SampleVariableLabel]]+100*Systematic[[#This Row],[State]]</f>
        <v>7011105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7</v>
      </c>
      <c r="B541" s="1">
        <f t="shared" si="24"/>
        <v>1</v>
      </c>
      <c r="C541" s="1">
        <f>IF(Systematic[[#This Row],[VariableIndex]]&gt;1,C540,IF(C540+1=StepsPerSubsample,0,C540+1))</f>
        <v>11</v>
      </c>
      <c r="D541" s="1">
        <f t="shared" si="25"/>
        <v>6</v>
      </c>
      <c r="E541" s="1" t="str">
        <f>INDEX(Protocol[Mark],MATCH(C541,Protocol[Step],0))</f>
        <v>10Tm</v>
      </c>
      <c r="F541" s="1" t="str">
        <f>INDEX(Variables[Variable],MATCH(Systematic[[#This Row],[VariableIndex]],Variables[Index],0))</f>
        <v>FCR (mt: ROX-corr.)</v>
      </c>
      <c r="G541" s="134">
        <f>Systematic[[#This Row],[Sample]]*1000000+Systematic[[#This Row],[SubSample]]*10000+Systematic[[#This Row],[VariableIndex]]</f>
        <v>7010006</v>
      </c>
      <c r="H541" s="134">
        <f>Systematic[[#This Row],[SampleVariableLabel]]+100*Systematic[[#This Row],[State]]</f>
        <v>7011106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7</v>
      </c>
      <c r="B542" s="1">
        <f t="shared" si="24"/>
        <v>1</v>
      </c>
      <c r="C542" s="1">
        <f>IF(Systematic[[#This Row],[VariableIndex]]&gt;1,C541,IF(C541+1=StepsPerSubsample,0,C541+1))</f>
        <v>12</v>
      </c>
      <c r="D542" s="1">
        <f t="shared" si="25"/>
        <v>1</v>
      </c>
      <c r="E542" s="1" t="str">
        <f>INDEX(Protocol[Mark],MATCH(C542,Protocol[Step],0))</f>
        <v>11Azd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7010001</v>
      </c>
      <c r="H542" s="134">
        <f>Systematic[[#This Row],[SampleVariableLabel]]+100*Systematic[[#This Row],[State]]</f>
        <v>7011201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7</v>
      </c>
      <c r="B543" s="1">
        <f t="shared" si="24"/>
        <v>1</v>
      </c>
      <c r="C543" s="1">
        <f>IF(Systematic[[#This Row],[VariableIndex]]&gt;1,C542,IF(C542+1=StepsPerSubsample,0,C542+1))</f>
        <v>12</v>
      </c>
      <c r="D543" s="1">
        <f t="shared" si="25"/>
        <v>2</v>
      </c>
      <c r="E543" s="1" t="str">
        <f>INDEX(Protocol[Mark],MATCH(C543,Protocol[Step],0))</f>
        <v>11Azd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7010002</v>
      </c>
      <c r="H543" s="134">
        <f>Systematic[[#This Row],[SampleVariableLabel]]+100*Systematic[[#This Row],[State]]</f>
        <v>7011202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7</v>
      </c>
      <c r="B544" s="1">
        <f t="shared" si="24"/>
        <v>1</v>
      </c>
      <c r="C544" s="1">
        <f>IF(Systematic[[#This Row],[VariableIndex]]&gt;1,C543,IF(C543+1=StepsPerSubsample,0,C543+1))</f>
        <v>12</v>
      </c>
      <c r="D544" s="1">
        <f t="shared" si="25"/>
        <v>3</v>
      </c>
      <c r="E544" s="1" t="str">
        <f>INDEX(Protocol[Mark],MATCH(C544,Protocol[Step],0))</f>
        <v>11Azd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7010003</v>
      </c>
      <c r="H544" s="134">
        <f>Systematic[[#This Row],[SampleVariableLabel]]+100*Systematic[[#This Row],[State]]</f>
        <v>7011203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7</v>
      </c>
      <c r="B545" s="1">
        <f t="shared" si="24"/>
        <v>1</v>
      </c>
      <c r="C545" s="1">
        <f>IF(Systematic[[#This Row],[VariableIndex]]&gt;1,C544,IF(C544+1=StepsPerSubsample,0,C544+1))</f>
        <v>12</v>
      </c>
      <c r="D545" s="1">
        <f t="shared" si="25"/>
        <v>4</v>
      </c>
      <c r="E545" s="1" t="str">
        <f>INDEX(Protocol[Mark],MATCH(C545,Protocol[Step],0))</f>
        <v>11Azd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7010004</v>
      </c>
      <c r="H545" s="134">
        <f>Systematic[[#This Row],[SampleVariableLabel]]+100*Systematic[[#This Row],[State]]</f>
        <v>7011204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7</v>
      </c>
      <c r="B546" s="1">
        <f t="shared" si="24"/>
        <v>1</v>
      </c>
      <c r="C546" s="1">
        <f>IF(Systematic[[#This Row],[VariableIndex]]&gt;1,C545,IF(C545+1=StepsPerSubsample,0,C545+1))</f>
        <v>12</v>
      </c>
      <c r="D546" s="1">
        <f t="shared" si="25"/>
        <v>5</v>
      </c>
      <c r="E546" s="1" t="str">
        <f>INDEX(Protocol[Mark],MATCH(C546,Protocol[Step],0))</f>
        <v>11Azd</v>
      </c>
      <c r="F546" s="1" t="str">
        <f>INDEX(Variables[Variable],MATCH(Systematic[[#This Row],[VariableIndex]],Variables[Index],0))</f>
        <v>Specific flux (mt)</v>
      </c>
      <c r="G546" s="134">
        <f>Systematic[[#This Row],[Sample]]*1000000+Systematic[[#This Row],[SubSample]]*10000+Systematic[[#This Row],[VariableIndex]]</f>
        <v>7010005</v>
      </c>
      <c r="H546" s="134">
        <f>Systematic[[#This Row],[SampleVariableLabel]]+100*Systematic[[#This Row],[State]]</f>
        <v>7011205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7</v>
      </c>
      <c r="B547" s="1">
        <f t="shared" si="24"/>
        <v>1</v>
      </c>
      <c r="C547" s="1">
        <f>IF(Systematic[[#This Row],[VariableIndex]]&gt;1,C546,IF(C546+1=StepsPerSubsample,0,C546+1))</f>
        <v>12</v>
      </c>
      <c r="D547" s="1">
        <f t="shared" si="25"/>
        <v>6</v>
      </c>
      <c r="E547" s="1" t="str">
        <f>INDEX(Protocol[Mark],MATCH(C547,Protocol[Step],0))</f>
        <v>11Azd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7010006</v>
      </c>
      <c r="H547" s="134">
        <f>Systematic[[#This Row],[SampleVariableLabel]]+100*Systematic[[#This Row],[State]]</f>
        <v>7011206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8</v>
      </c>
      <c r="B548" s="1">
        <f t="shared" si="24"/>
        <v>1</v>
      </c>
      <c r="C548" s="1">
        <f>IF(Systematic[[#This Row],[VariableIndex]]&gt;1,C547,IF(C547+1=StepsPerSubsample,0,C547+1))</f>
        <v>0</v>
      </c>
      <c r="D548" s="1">
        <f t="shared" si="25"/>
        <v>1</v>
      </c>
      <c r="E548" s="1" t="str">
        <f>INDEX(Protocol[Mark],MATCH(C548,Protocol[Step],0))</f>
        <v>1mt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8010001</v>
      </c>
      <c r="H548" s="134">
        <f>Systematic[[#This Row],[SampleVariableLabel]]+100*Systematic[[#This Row],[State]]</f>
        <v>8010001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8</v>
      </c>
      <c r="B549" s="1">
        <f t="shared" si="24"/>
        <v>1</v>
      </c>
      <c r="C549" s="1">
        <f>IF(Systematic[[#This Row],[VariableIndex]]&gt;1,C548,IF(C548+1=StepsPerSubsample,0,C548+1))</f>
        <v>0</v>
      </c>
      <c r="D549" s="1">
        <f t="shared" si="25"/>
        <v>2</v>
      </c>
      <c r="E549" s="1" t="str">
        <f>INDEX(Protocol[Mark],MATCH(C549,Protocol[Step],0))</f>
        <v>1mt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8010002</v>
      </c>
      <c r="H549" s="134">
        <f>Systematic[[#This Row],[SampleVariableLabel]]+100*Systematic[[#This Row],[State]]</f>
        <v>8010002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8</v>
      </c>
      <c r="B550" s="1">
        <f t="shared" si="24"/>
        <v>1</v>
      </c>
      <c r="C550" s="1">
        <f>IF(Systematic[[#This Row],[VariableIndex]]&gt;1,C549,IF(C549+1=StepsPerSubsample,0,C549+1))</f>
        <v>0</v>
      </c>
      <c r="D550" s="1">
        <f t="shared" si="25"/>
        <v>3</v>
      </c>
      <c r="E550" s="1" t="str">
        <f>INDEX(Protocol[Mark],MATCH(C550,Protocol[Step],0))</f>
        <v>1mt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8010003</v>
      </c>
      <c r="H550" s="134">
        <f>Systematic[[#This Row],[SampleVariableLabel]]+100*Systematic[[#This Row],[State]]</f>
        <v>8010003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8</v>
      </c>
      <c r="B551" s="1">
        <f t="shared" si="24"/>
        <v>1</v>
      </c>
      <c r="C551" s="1">
        <f>IF(Systematic[[#This Row],[VariableIndex]]&gt;1,C550,IF(C550+1=StepsPerSubsample,0,C550+1))</f>
        <v>0</v>
      </c>
      <c r="D551" s="1">
        <f t="shared" si="25"/>
        <v>4</v>
      </c>
      <c r="E551" s="1" t="str">
        <f>INDEX(Protocol[Mark],MATCH(C551,Protocol[Step],0))</f>
        <v>1mt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8010004</v>
      </c>
      <c r="H551" s="134">
        <f>Systematic[[#This Row],[SampleVariableLabel]]+100*Systematic[[#This Row],[State]]</f>
        <v>8010004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8</v>
      </c>
      <c r="B552" s="1">
        <f t="shared" si="24"/>
        <v>1</v>
      </c>
      <c r="C552" s="1">
        <f>IF(Systematic[[#This Row],[VariableIndex]]&gt;1,C551,IF(C551+1=StepsPerSubsample,0,C551+1))</f>
        <v>0</v>
      </c>
      <c r="D552" s="1">
        <f t="shared" si="25"/>
        <v>5</v>
      </c>
      <c r="E552" s="1" t="str">
        <f>INDEX(Protocol[Mark],MATCH(C552,Protocol[Step],0))</f>
        <v>1mt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8010005</v>
      </c>
      <c r="H552" s="134">
        <f>Systematic[[#This Row],[SampleVariableLabel]]+100*Systematic[[#This Row],[State]]</f>
        <v>8010005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8</v>
      </c>
      <c r="B553" s="1">
        <f t="shared" si="24"/>
        <v>1</v>
      </c>
      <c r="C553" s="1">
        <f>IF(Systematic[[#This Row],[VariableIndex]]&gt;1,C552,IF(C552+1=StepsPerSubsample,0,C552+1))</f>
        <v>0</v>
      </c>
      <c r="D553" s="1">
        <f t="shared" si="25"/>
        <v>6</v>
      </c>
      <c r="E553" s="1" t="str">
        <f>INDEX(Protocol[Mark],MATCH(C553,Protocol[Step],0))</f>
        <v>1mt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8010006</v>
      </c>
      <c r="H553" s="134">
        <f>Systematic[[#This Row],[SampleVariableLabel]]+100*Systematic[[#This Row],[State]]</f>
        <v>8010006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8</v>
      </c>
      <c r="B554" s="1">
        <f t="shared" si="24"/>
        <v>1</v>
      </c>
      <c r="C554" s="1">
        <f>IF(Systematic[[#This Row],[VariableIndex]]&gt;1,C553,IF(C553+1=StepsPerSubsample,0,C553+1))</f>
        <v>1</v>
      </c>
      <c r="D554" s="1">
        <f t="shared" si="25"/>
        <v>1</v>
      </c>
      <c r="E554" s="1" t="str">
        <f>INDEX(Protocol[Mark],MATCH(C554,Protocol[Step],0))</f>
        <v>1PM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8010001</v>
      </c>
      <c r="H554" s="134">
        <f>Systematic[[#This Row],[SampleVariableLabel]]+100*Systematic[[#This Row],[State]]</f>
        <v>8010101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8</v>
      </c>
      <c r="B555" s="1">
        <f t="shared" si="24"/>
        <v>1</v>
      </c>
      <c r="C555" s="1">
        <f>IF(Systematic[[#This Row],[VariableIndex]]&gt;1,C554,IF(C554+1=StepsPerSubsample,0,C554+1))</f>
        <v>1</v>
      </c>
      <c r="D555" s="1">
        <f t="shared" si="25"/>
        <v>2</v>
      </c>
      <c r="E555" s="1" t="str">
        <f>INDEX(Protocol[Mark],MATCH(C555,Protocol[Step],0))</f>
        <v>1PM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8010002</v>
      </c>
      <c r="H555" s="134">
        <f>Systematic[[#This Row],[SampleVariableLabel]]+100*Systematic[[#This Row],[State]]</f>
        <v>8010102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8</v>
      </c>
      <c r="B556" s="1">
        <f t="shared" si="24"/>
        <v>1</v>
      </c>
      <c r="C556" s="1">
        <f>IF(Systematic[[#This Row],[VariableIndex]]&gt;1,C555,IF(C555+1=StepsPerSubsample,0,C555+1))</f>
        <v>1</v>
      </c>
      <c r="D556" s="1">
        <f t="shared" si="25"/>
        <v>3</v>
      </c>
      <c r="E556" s="1" t="str">
        <f>INDEX(Protocol[Mark],MATCH(C556,Protocol[Step],0))</f>
        <v>1PM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8010003</v>
      </c>
      <c r="H556" s="134">
        <f>Systematic[[#This Row],[SampleVariableLabel]]+100*Systematic[[#This Row],[State]]</f>
        <v>8010103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8</v>
      </c>
      <c r="B557" s="1">
        <f t="shared" si="24"/>
        <v>1</v>
      </c>
      <c r="C557" s="1">
        <f>IF(Systematic[[#This Row],[VariableIndex]]&gt;1,C556,IF(C556+1=StepsPerSubsample,0,C556+1))</f>
        <v>1</v>
      </c>
      <c r="D557" s="1">
        <f t="shared" si="25"/>
        <v>4</v>
      </c>
      <c r="E557" s="1" t="str">
        <f>INDEX(Protocol[Mark],MATCH(C557,Protocol[Step],0))</f>
        <v>1PM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8010004</v>
      </c>
      <c r="H557" s="134">
        <f>Systematic[[#This Row],[SampleVariableLabel]]+100*Systematic[[#This Row],[State]]</f>
        <v>8010104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8</v>
      </c>
      <c r="B558" s="1">
        <f t="shared" si="24"/>
        <v>1</v>
      </c>
      <c r="C558" s="1">
        <f>IF(Systematic[[#This Row],[VariableIndex]]&gt;1,C557,IF(C557+1=StepsPerSubsample,0,C557+1))</f>
        <v>1</v>
      </c>
      <c r="D558" s="1">
        <f t="shared" si="25"/>
        <v>5</v>
      </c>
      <c r="E558" s="1" t="str">
        <f>INDEX(Protocol[Mark],MATCH(C558,Protocol[Step],0))</f>
        <v>1PM</v>
      </c>
      <c r="F558" s="1" t="str">
        <f>INDEX(Variables[Variable],MATCH(Systematic[[#This Row],[VariableIndex]],Variables[Index],0))</f>
        <v>Specific flux (mt)</v>
      </c>
      <c r="G558" s="134">
        <f>Systematic[[#This Row],[Sample]]*1000000+Systematic[[#This Row],[SubSample]]*10000+Systematic[[#This Row],[VariableIndex]]</f>
        <v>8010005</v>
      </c>
      <c r="H558" s="134">
        <f>Systematic[[#This Row],[SampleVariableLabel]]+100*Systematic[[#This Row],[State]]</f>
        <v>8010105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8</v>
      </c>
      <c r="B559" s="1">
        <f t="shared" si="24"/>
        <v>1</v>
      </c>
      <c r="C559" s="1">
        <f>IF(Systematic[[#This Row],[VariableIndex]]&gt;1,C558,IF(C558+1=StepsPerSubsample,0,C558+1))</f>
        <v>1</v>
      </c>
      <c r="D559" s="1">
        <f t="shared" si="25"/>
        <v>6</v>
      </c>
      <c r="E559" s="1" t="str">
        <f>INDEX(Protocol[Mark],MATCH(C559,Protocol[Step],0))</f>
        <v>1PM</v>
      </c>
      <c r="F559" s="1" t="str">
        <f>INDEX(Variables[Variable],MATCH(Systematic[[#This Row],[VariableIndex]],Variables[Index],0))</f>
        <v>FCR (mt: ROX-corr.)</v>
      </c>
      <c r="G559" s="134">
        <f>Systematic[[#This Row],[Sample]]*1000000+Systematic[[#This Row],[SubSample]]*10000+Systematic[[#This Row],[VariableIndex]]</f>
        <v>8010006</v>
      </c>
      <c r="H559" s="134">
        <f>Systematic[[#This Row],[SampleVariableLabel]]+100*Systematic[[#This Row],[State]]</f>
        <v>8010106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8</v>
      </c>
      <c r="B560" s="1">
        <f t="shared" si="24"/>
        <v>1</v>
      </c>
      <c r="C560" s="1">
        <f>IF(Systematic[[#This Row],[VariableIndex]]&gt;1,C559,IF(C559+1=StepsPerSubsample,0,C559+1))</f>
        <v>2</v>
      </c>
      <c r="D560" s="1">
        <f t="shared" si="25"/>
        <v>1</v>
      </c>
      <c r="E560" s="1" t="str">
        <f>INDEX(Protocol[Mark],MATCH(C560,Protocol[Step],0))</f>
        <v>2D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8010001</v>
      </c>
      <c r="H560" s="134">
        <f>Systematic[[#This Row],[SampleVariableLabel]]+100*Systematic[[#This Row],[State]]</f>
        <v>8010201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8</v>
      </c>
      <c r="B561" s="1">
        <f t="shared" si="24"/>
        <v>1</v>
      </c>
      <c r="C561" s="1">
        <f>IF(Systematic[[#This Row],[VariableIndex]]&gt;1,C560,IF(C560+1=StepsPerSubsample,0,C560+1))</f>
        <v>2</v>
      </c>
      <c r="D561" s="1">
        <f t="shared" si="25"/>
        <v>2</v>
      </c>
      <c r="E561" s="1" t="str">
        <f>INDEX(Protocol[Mark],MATCH(C561,Protocol[Step],0))</f>
        <v>2D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8010002</v>
      </c>
      <c r="H561" s="134">
        <f>Systematic[[#This Row],[SampleVariableLabel]]+100*Systematic[[#This Row],[State]]</f>
        <v>8010202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8</v>
      </c>
      <c r="B562" s="1">
        <f t="shared" si="24"/>
        <v>1</v>
      </c>
      <c r="C562" s="1">
        <f>IF(Systematic[[#This Row],[VariableIndex]]&gt;1,C561,IF(C561+1=StepsPerSubsample,0,C561+1))</f>
        <v>2</v>
      </c>
      <c r="D562" s="1">
        <f t="shared" si="25"/>
        <v>3</v>
      </c>
      <c r="E562" s="1" t="str">
        <f>INDEX(Protocol[Mark],MATCH(C562,Protocol[Step],0))</f>
        <v>2D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8010003</v>
      </c>
      <c r="H562" s="134">
        <f>Systematic[[#This Row],[SampleVariableLabel]]+100*Systematic[[#This Row],[State]]</f>
        <v>8010203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8</v>
      </c>
      <c r="B563" s="1">
        <f t="shared" si="24"/>
        <v>1</v>
      </c>
      <c r="C563" s="1">
        <f>IF(Systematic[[#This Row],[VariableIndex]]&gt;1,C562,IF(C562+1=StepsPerSubsample,0,C562+1))</f>
        <v>2</v>
      </c>
      <c r="D563" s="1">
        <f t="shared" si="25"/>
        <v>4</v>
      </c>
      <c r="E563" s="1" t="str">
        <f>INDEX(Protocol[Mark],MATCH(C563,Protocol[Step],0))</f>
        <v>2D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8010004</v>
      </c>
      <c r="H563" s="134">
        <f>Systematic[[#This Row],[SampleVariableLabel]]+100*Systematic[[#This Row],[State]]</f>
        <v>8010204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8</v>
      </c>
      <c r="B564" s="1">
        <f t="shared" si="24"/>
        <v>1</v>
      </c>
      <c r="C564" s="1">
        <f>IF(Systematic[[#This Row],[VariableIndex]]&gt;1,C563,IF(C563+1=StepsPerSubsample,0,C563+1))</f>
        <v>2</v>
      </c>
      <c r="D564" s="1">
        <f t="shared" si="25"/>
        <v>5</v>
      </c>
      <c r="E564" s="1" t="str">
        <f>INDEX(Protocol[Mark],MATCH(C564,Protocol[Step],0))</f>
        <v>2D</v>
      </c>
      <c r="F564" s="1" t="str">
        <f>INDEX(Variables[Variable],MATCH(Systematic[[#This Row],[VariableIndex]],Variables[Index],0))</f>
        <v>Specific flux (mt)</v>
      </c>
      <c r="G564" s="134">
        <f>Systematic[[#This Row],[Sample]]*1000000+Systematic[[#This Row],[SubSample]]*10000+Systematic[[#This Row],[VariableIndex]]</f>
        <v>8010005</v>
      </c>
      <c r="H564" s="134">
        <f>Systematic[[#This Row],[SampleVariableLabel]]+100*Systematic[[#This Row],[State]]</f>
        <v>8010205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8</v>
      </c>
      <c r="B565" s="1">
        <f t="shared" si="24"/>
        <v>1</v>
      </c>
      <c r="C565" s="1">
        <f>IF(Systematic[[#This Row],[VariableIndex]]&gt;1,C564,IF(C564+1=StepsPerSubsample,0,C564+1))</f>
        <v>2</v>
      </c>
      <c r="D565" s="1">
        <f t="shared" si="25"/>
        <v>6</v>
      </c>
      <c r="E565" s="1" t="str">
        <f>INDEX(Protocol[Mark],MATCH(C565,Protocol[Step],0))</f>
        <v>2D</v>
      </c>
      <c r="F565" s="1" t="str">
        <f>INDEX(Variables[Variable],MATCH(Systematic[[#This Row],[VariableIndex]],Variables[Index],0))</f>
        <v>FCR (mt: ROX-corr.)</v>
      </c>
      <c r="G565" s="134">
        <f>Systematic[[#This Row],[Sample]]*1000000+Systematic[[#This Row],[SubSample]]*10000+Systematic[[#This Row],[VariableIndex]]</f>
        <v>8010006</v>
      </c>
      <c r="H565" s="134">
        <f>Systematic[[#This Row],[SampleVariableLabel]]+100*Systematic[[#This Row],[State]]</f>
        <v>8010206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8</v>
      </c>
      <c r="B566" s="1">
        <f t="shared" si="24"/>
        <v>1</v>
      </c>
      <c r="C566" s="1">
        <f>IF(Systematic[[#This Row],[VariableIndex]]&gt;1,C565,IF(C565+1=StepsPerSubsample,0,C565+1))</f>
        <v>3</v>
      </c>
      <c r="D566" s="1">
        <f t="shared" si="25"/>
        <v>1</v>
      </c>
      <c r="E566" s="1" t="str">
        <f>INDEX(Protocol[Mark],MATCH(C566,Protocol[Step],0))</f>
        <v>2c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8010001</v>
      </c>
      <c r="H566" s="134">
        <f>Systematic[[#This Row],[SampleVariableLabel]]+100*Systematic[[#This Row],[State]]</f>
        <v>8010301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8</v>
      </c>
      <c r="B567" s="1">
        <f t="shared" si="24"/>
        <v>1</v>
      </c>
      <c r="C567" s="1">
        <f>IF(Systematic[[#This Row],[VariableIndex]]&gt;1,C566,IF(C566+1=StepsPerSubsample,0,C566+1))</f>
        <v>3</v>
      </c>
      <c r="D567" s="1">
        <f t="shared" si="25"/>
        <v>2</v>
      </c>
      <c r="E567" s="1" t="str">
        <f>INDEX(Protocol[Mark],MATCH(C567,Protocol[Step],0))</f>
        <v>2c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8010002</v>
      </c>
      <c r="H567" s="134">
        <f>Systematic[[#This Row],[SampleVariableLabel]]+100*Systematic[[#This Row],[State]]</f>
        <v>8010302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8</v>
      </c>
      <c r="B568" s="1">
        <f t="shared" si="24"/>
        <v>1</v>
      </c>
      <c r="C568" s="1">
        <f>IF(Systematic[[#This Row],[VariableIndex]]&gt;1,C567,IF(C567+1=StepsPerSubsample,0,C567+1))</f>
        <v>3</v>
      </c>
      <c r="D568" s="1">
        <f t="shared" si="25"/>
        <v>3</v>
      </c>
      <c r="E568" s="1" t="str">
        <f>INDEX(Protocol[Mark],MATCH(C568,Protocol[Step],0))</f>
        <v>2c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8010003</v>
      </c>
      <c r="H568" s="134">
        <f>Systematic[[#This Row],[SampleVariableLabel]]+100*Systematic[[#This Row],[State]]</f>
        <v>8010303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8</v>
      </c>
      <c r="B569" s="1">
        <f t="shared" si="24"/>
        <v>1</v>
      </c>
      <c r="C569" s="1">
        <f>IF(Systematic[[#This Row],[VariableIndex]]&gt;1,C568,IF(C568+1=StepsPerSubsample,0,C568+1))</f>
        <v>3</v>
      </c>
      <c r="D569" s="1">
        <f t="shared" si="25"/>
        <v>4</v>
      </c>
      <c r="E569" s="1" t="str">
        <f>INDEX(Protocol[Mark],MATCH(C569,Protocol[Step],0))</f>
        <v>2c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8010004</v>
      </c>
      <c r="H569" s="134">
        <f>Systematic[[#This Row],[SampleVariableLabel]]+100*Systematic[[#This Row],[State]]</f>
        <v>8010304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8</v>
      </c>
      <c r="B570" s="1">
        <f t="shared" si="24"/>
        <v>1</v>
      </c>
      <c r="C570" s="1">
        <f>IF(Systematic[[#This Row],[VariableIndex]]&gt;1,C569,IF(C569+1=StepsPerSubsample,0,C569+1))</f>
        <v>3</v>
      </c>
      <c r="D570" s="1">
        <f t="shared" si="25"/>
        <v>5</v>
      </c>
      <c r="E570" s="1" t="str">
        <f>INDEX(Protocol[Mark],MATCH(C570,Protocol[Step],0))</f>
        <v>2c</v>
      </c>
      <c r="F570" s="1" t="str">
        <f>INDEX(Variables[Variable],MATCH(Systematic[[#This Row],[VariableIndex]],Variables[Index],0))</f>
        <v>Specific flux (mt)</v>
      </c>
      <c r="G570" s="134">
        <f>Systematic[[#This Row],[Sample]]*1000000+Systematic[[#This Row],[SubSample]]*10000+Systematic[[#This Row],[VariableIndex]]</f>
        <v>8010005</v>
      </c>
      <c r="H570" s="134">
        <f>Systematic[[#This Row],[SampleVariableLabel]]+100*Systematic[[#This Row],[State]]</f>
        <v>8010305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8</v>
      </c>
      <c r="B571" s="1">
        <f t="shared" si="24"/>
        <v>1</v>
      </c>
      <c r="C571" s="1">
        <f>IF(Systematic[[#This Row],[VariableIndex]]&gt;1,C570,IF(C570+1=StepsPerSubsample,0,C570+1))</f>
        <v>3</v>
      </c>
      <c r="D571" s="1">
        <f t="shared" si="25"/>
        <v>6</v>
      </c>
      <c r="E571" s="1" t="str">
        <f>INDEX(Protocol[Mark],MATCH(C571,Protocol[Step],0))</f>
        <v>2c</v>
      </c>
      <c r="F571" s="1" t="str">
        <f>INDEX(Variables[Variable],MATCH(Systematic[[#This Row],[VariableIndex]],Variables[Index],0))</f>
        <v>FCR (mt: ROX-corr.)</v>
      </c>
      <c r="G571" s="134">
        <f>Systematic[[#This Row],[Sample]]*1000000+Systematic[[#This Row],[SubSample]]*10000+Systematic[[#This Row],[VariableIndex]]</f>
        <v>8010006</v>
      </c>
      <c r="H571" s="134">
        <f>Systematic[[#This Row],[SampleVariableLabel]]+100*Systematic[[#This Row],[State]]</f>
        <v>8010306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8</v>
      </c>
      <c r="B572" s="1">
        <f t="shared" si="24"/>
        <v>1</v>
      </c>
      <c r="C572" s="1">
        <f>IF(Systematic[[#This Row],[VariableIndex]]&gt;1,C571,IF(C571+1=StepsPerSubsample,0,C571+1))</f>
        <v>4</v>
      </c>
      <c r="D572" s="1">
        <f t="shared" si="25"/>
        <v>1</v>
      </c>
      <c r="E572" s="1" t="str">
        <f>INDEX(Protocol[Mark],MATCH(C572,Protocol[Step],0))</f>
        <v>3U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8010001</v>
      </c>
      <c r="H572" s="134">
        <f>Systematic[[#This Row],[SampleVariableLabel]]+100*Systematic[[#This Row],[State]]</f>
        <v>8010401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8</v>
      </c>
      <c r="B573" s="1">
        <f t="shared" si="24"/>
        <v>1</v>
      </c>
      <c r="C573" s="1">
        <f>IF(Systematic[[#This Row],[VariableIndex]]&gt;1,C572,IF(C572+1=StepsPerSubsample,0,C572+1))</f>
        <v>4</v>
      </c>
      <c r="D573" s="1">
        <f t="shared" si="25"/>
        <v>2</v>
      </c>
      <c r="E573" s="1" t="str">
        <f>INDEX(Protocol[Mark],MATCH(C573,Protocol[Step],0))</f>
        <v>3U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8010002</v>
      </c>
      <c r="H573" s="134">
        <f>Systematic[[#This Row],[SampleVariableLabel]]+100*Systematic[[#This Row],[State]]</f>
        <v>8010402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8</v>
      </c>
      <c r="B574" s="1">
        <f t="shared" si="24"/>
        <v>1</v>
      </c>
      <c r="C574" s="1">
        <f>IF(Systematic[[#This Row],[VariableIndex]]&gt;1,C573,IF(C573+1=StepsPerSubsample,0,C573+1))</f>
        <v>4</v>
      </c>
      <c r="D574" s="1">
        <f t="shared" si="25"/>
        <v>3</v>
      </c>
      <c r="E574" s="1" t="str">
        <f>INDEX(Protocol[Mark],MATCH(C574,Protocol[Step],0))</f>
        <v>3U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8010003</v>
      </c>
      <c r="H574" s="134">
        <f>Systematic[[#This Row],[SampleVariableLabel]]+100*Systematic[[#This Row],[State]]</f>
        <v>8010403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8</v>
      </c>
      <c r="B575" s="1">
        <f t="shared" si="24"/>
        <v>1</v>
      </c>
      <c r="C575" s="1">
        <f>IF(Systematic[[#This Row],[VariableIndex]]&gt;1,C574,IF(C574+1=StepsPerSubsample,0,C574+1))</f>
        <v>4</v>
      </c>
      <c r="D575" s="1">
        <f t="shared" si="25"/>
        <v>4</v>
      </c>
      <c r="E575" s="1" t="str">
        <f>INDEX(Protocol[Mark],MATCH(C575,Protocol[Step],0))</f>
        <v>3U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8010004</v>
      </c>
      <c r="H575" s="134">
        <f>Systematic[[#This Row],[SampleVariableLabel]]+100*Systematic[[#This Row],[State]]</f>
        <v>8010404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8</v>
      </c>
      <c r="B576" s="1">
        <f t="shared" si="24"/>
        <v>1</v>
      </c>
      <c r="C576" s="1">
        <f>IF(Systematic[[#This Row],[VariableIndex]]&gt;1,C575,IF(C575+1=StepsPerSubsample,0,C575+1))</f>
        <v>4</v>
      </c>
      <c r="D576" s="1">
        <f t="shared" si="25"/>
        <v>5</v>
      </c>
      <c r="E576" s="1" t="str">
        <f>INDEX(Protocol[Mark],MATCH(C576,Protocol[Step],0))</f>
        <v>3U</v>
      </c>
      <c r="F576" s="1" t="str">
        <f>INDEX(Variables[Variable],MATCH(Systematic[[#This Row],[VariableIndex]],Variables[Index],0))</f>
        <v>Specific flux (mt)</v>
      </c>
      <c r="G576" s="134">
        <f>Systematic[[#This Row],[Sample]]*1000000+Systematic[[#This Row],[SubSample]]*10000+Systematic[[#This Row],[VariableIndex]]</f>
        <v>8010005</v>
      </c>
      <c r="H576" s="134">
        <f>Systematic[[#This Row],[SampleVariableLabel]]+100*Systematic[[#This Row],[State]]</f>
        <v>8010405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8</v>
      </c>
      <c r="B577" s="1">
        <f t="shared" si="24"/>
        <v>1</v>
      </c>
      <c r="C577" s="1">
        <f>IF(Systematic[[#This Row],[VariableIndex]]&gt;1,C576,IF(C576+1=StepsPerSubsample,0,C576+1))</f>
        <v>4</v>
      </c>
      <c r="D577" s="1">
        <f t="shared" si="25"/>
        <v>6</v>
      </c>
      <c r="E577" s="1" t="str">
        <f>INDEX(Protocol[Mark],MATCH(C577,Protocol[Step],0))</f>
        <v>3U</v>
      </c>
      <c r="F577" s="1" t="str">
        <f>INDEX(Variables[Variable],MATCH(Systematic[[#This Row],[VariableIndex]],Variables[Index],0))</f>
        <v>FCR (mt: ROX-corr.)</v>
      </c>
      <c r="G577" s="134">
        <f>Systematic[[#This Row],[Sample]]*1000000+Systematic[[#This Row],[SubSample]]*10000+Systematic[[#This Row],[VariableIndex]]</f>
        <v>8010006</v>
      </c>
      <c r="H577" s="134">
        <f>Systematic[[#This Row],[SampleVariableLabel]]+100*Systematic[[#This Row],[State]]</f>
        <v>8010406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8</v>
      </c>
      <c r="B578" s="1">
        <f t="shared" si="24"/>
        <v>1</v>
      </c>
      <c r="C578" s="1">
        <f>IF(Systematic[[#This Row],[VariableIndex]]&gt;1,C577,IF(C577+1=StepsPerSubsample,0,C577+1))</f>
        <v>5</v>
      </c>
      <c r="D578" s="1">
        <f t="shared" si="25"/>
        <v>1</v>
      </c>
      <c r="E578" s="1" t="str">
        <f>INDEX(Protocol[Mark],MATCH(C578,Protocol[Step],0))</f>
        <v>4G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8010001</v>
      </c>
      <c r="H578" s="134">
        <f>Systematic[[#This Row],[SampleVariableLabel]]+100*Systematic[[#This Row],[State]]</f>
        <v>8010501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8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5</v>
      </c>
      <c r="D579" s="1">
        <f t="shared" ref="D579:D642" si="28">IF(D578=nVariables,1,D578+1)</f>
        <v>2</v>
      </c>
      <c r="E579" s="1" t="str">
        <f>INDEX(Protocol[Mark],MATCH(C579,Protocol[Step],0))</f>
        <v>4G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8010002</v>
      </c>
      <c r="H579" s="134">
        <f>Systematic[[#This Row],[SampleVariableLabel]]+100*Systematic[[#This Row],[State]]</f>
        <v>8010502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8</v>
      </c>
      <c r="B580" s="1">
        <f t="shared" si="27"/>
        <v>1</v>
      </c>
      <c r="C580" s="1">
        <f>IF(Systematic[[#This Row],[VariableIndex]]&gt;1,C579,IF(C579+1=StepsPerSubsample,0,C579+1))</f>
        <v>5</v>
      </c>
      <c r="D580" s="1">
        <f t="shared" si="28"/>
        <v>3</v>
      </c>
      <c r="E580" s="1" t="str">
        <f>INDEX(Protocol[Mark],MATCH(C580,Protocol[Step],0))</f>
        <v>4G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8010003</v>
      </c>
      <c r="H580" s="134">
        <f>Systematic[[#This Row],[SampleVariableLabel]]+100*Systematic[[#This Row],[State]]</f>
        <v>8010503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8</v>
      </c>
      <c r="B581" s="1">
        <f t="shared" si="27"/>
        <v>1</v>
      </c>
      <c r="C581" s="1">
        <f>IF(Systematic[[#This Row],[VariableIndex]]&gt;1,C580,IF(C580+1=StepsPerSubsample,0,C580+1))</f>
        <v>5</v>
      </c>
      <c r="D581" s="1">
        <f t="shared" si="28"/>
        <v>4</v>
      </c>
      <c r="E581" s="1" t="str">
        <f>INDEX(Protocol[Mark],MATCH(C581,Protocol[Step],0))</f>
        <v>4G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8010004</v>
      </c>
      <c r="H581" s="134">
        <f>Systematic[[#This Row],[SampleVariableLabel]]+100*Systematic[[#This Row],[State]]</f>
        <v>8010504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8</v>
      </c>
      <c r="B582" s="1">
        <f t="shared" si="27"/>
        <v>1</v>
      </c>
      <c r="C582" s="1">
        <f>IF(Systematic[[#This Row],[VariableIndex]]&gt;1,C581,IF(C581+1=StepsPerSubsample,0,C581+1))</f>
        <v>5</v>
      </c>
      <c r="D582" s="1">
        <f t="shared" si="28"/>
        <v>5</v>
      </c>
      <c r="E582" s="1" t="str">
        <f>INDEX(Protocol[Mark],MATCH(C582,Protocol[Step],0))</f>
        <v>4G</v>
      </c>
      <c r="F582" s="1" t="str">
        <f>INDEX(Variables[Variable],MATCH(Systematic[[#This Row],[VariableIndex]],Variables[Index],0))</f>
        <v>Specific flux (mt)</v>
      </c>
      <c r="G582" s="134">
        <f>Systematic[[#This Row],[Sample]]*1000000+Systematic[[#This Row],[SubSample]]*10000+Systematic[[#This Row],[VariableIndex]]</f>
        <v>8010005</v>
      </c>
      <c r="H582" s="134">
        <f>Systematic[[#This Row],[SampleVariableLabel]]+100*Systematic[[#This Row],[State]]</f>
        <v>8010505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8</v>
      </c>
      <c r="B583" s="1">
        <f t="shared" si="27"/>
        <v>1</v>
      </c>
      <c r="C583" s="1">
        <f>IF(Systematic[[#This Row],[VariableIndex]]&gt;1,C582,IF(C582+1=StepsPerSubsample,0,C582+1))</f>
        <v>5</v>
      </c>
      <c r="D583" s="1">
        <f t="shared" si="28"/>
        <v>6</v>
      </c>
      <c r="E583" s="1" t="str">
        <f>INDEX(Protocol[Mark],MATCH(C583,Protocol[Step],0))</f>
        <v>4G</v>
      </c>
      <c r="F583" s="1" t="str">
        <f>INDEX(Variables[Variable],MATCH(Systematic[[#This Row],[VariableIndex]],Variables[Index],0))</f>
        <v>FCR (mt: ROX-corr.)</v>
      </c>
      <c r="G583" s="134">
        <f>Systematic[[#This Row],[Sample]]*1000000+Systematic[[#This Row],[SubSample]]*10000+Systematic[[#This Row],[VariableIndex]]</f>
        <v>8010006</v>
      </c>
      <c r="H583" s="134">
        <f>Systematic[[#This Row],[SampleVariableLabel]]+100*Systematic[[#This Row],[State]]</f>
        <v>8010506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8</v>
      </c>
      <c r="B584" s="1">
        <f t="shared" si="27"/>
        <v>1</v>
      </c>
      <c r="C584" s="1">
        <f>IF(Systematic[[#This Row],[VariableIndex]]&gt;1,C583,IF(C583+1=StepsPerSubsample,0,C583+1))</f>
        <v>6</v>
      </c>
      <c r="D584" s="1">
        <f t="shared" si="28"/>
        <v>1</v>
      </c>
      <c r="E584" s="1" t="str">
        <f>INDEX(Protocol[Mark],MATCH(C584,Protocol[Step],0))</f>
        <v>5S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8010001</v>
      </c>
      <c r="H584" s="134">
        <f>Systematic[[#This Row],[SampleVariableLabel]]+100*Systematic[[#This Row],[State]]</f>
        <v>8010601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8</v>
      </c>
      <c r="B585" s="1">
        <f t="shared" si="27"/>
        <v>1</v>
      </c>
      <c r="C585" s="1">
        <f>IF(Systematic[[#This Row],[VariableIndex]]&gt;1,C584,IF(C584+1=StepsPerSubsample,0,C584+1))</f>
        <v>6</v>
      </c>
      <c r="D585" s="1">
        <f t="shared" si="28"/>
        <v>2</v>
      </c>
      <c r="E585" s="1" t="str">
        <f>INDEX(Protocol[Mark],MATCH(C585,Protocol[Step],0))</f>
        <v>5S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8010002</v>
      </c>
      <c r="H585" s="134">
        <f>Systematic[[#This Row],[SampleVariableLabel]]+100*Systematic[[#This Row],[State]]</f>
        <v>8010602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8</v>
      </c>
      <c r="B586" s="1">
        <f t="shared" si="27"/>
        <v>1</v>
      </c>
      <c r="C586" s="1">
        <f>IF(Systematic[[#This Row],[VariableIndex]]&gt;1,C585,IF(C585+1=StepsPerSubsample,0,C585+1))</f>
        <v>6</v>
      </c>
      <c r="D586" s="1">
        <f t="shared" si="28"/>
        <v>3</v>
      </c>
      <c r="E586" s="1" t="str">
        <f>INDEX(Protocol[Mark],MATCH(C586,Protocol[Step],0))</f>
        <v>5S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8010003</v>
      </c>
      <c r="H586" s="134">
        <f>Systematic[[#This Row],[SampleVariableLabel]]+100*Systematic[[#This Row],[State]]</f>
        <v>8010603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8</v>
      </c>
      <c r="B587" s="1">
        <f t="shared" si="27"/>
        <v>1</v>
      </c>
      <c r="C587" s="1">
        <f>IF(Systematic[[#This Row],[VariableIndex]]&gt;1,C586,IF(C586+1=StepsPerSubsample,0,C586+1))</f>
        <v>6</v>
      </c>
      <c r="D587" s="1">
        <f t="shared" si="28"/>
        <v>4</v>
      </c>
      <c r="E587" s="1" t="str">
        <f>INDEX(Protocol[Mark],MATCH(C587,Protocol[Step],0))</f>
        <v>5S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8010004</v>
      </c>
      <c r="H587" s="134">
        <f>Systematic[[#This Row],[SampleVariableLabel]]+100*Systematic[[#This Row],[State]]</f>
        <v>8010604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8</v>
      </c>
      <c r="B588" s="1">
        <f t="shared" si="27"/>
        <v>1</v>
      </c>
      <c r="C588" s="1">
        <f>IF(Systematic[[#This Row],[VariableIndex]]&gt;1,C587,IF(C587+1=StepsPerSubsample,0,C587+1))</f>
        <v>6</v>
      </c>
      <c r="D588" s="1">
        <f t="shared" si="28"/>
        <v>5</v>
      </c>
      <c r="E588" s="1" t="str">
        <f>INDEX(Protocol[Mark],MATCH(C588,Protocol[Step],0))</f>
        <v>5S</v>
      </c>
      <c r="F588" s="1" t="str">
        <f>INDEX(Variables[Variable],MATCH(Systematic[[#This Row],[VariableIndex]],Variables[Index],0))</f>
        <v>Specific flux (mt)</v>
      </c>
      <c r="G588" s="134">
        <f>Systematic[[#This Row],[Sample]]*1000000+Systematic[[#This Row],[SubSample]]*10000+Systematic[[#This Row],[VariableIndex]]</f>
        <v>8010005</v>
      </c>
      <c r="H588" s="134">
        <f>Systematic[[#This Row],[SampleVariableLabel]]+100*Systematic[[#This Row],[State]]</f>
        <v>8010605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8</v>
      </c>
      <c r="B589" s="1">
        <f t="shared" si="27"/>
        <v>1</v>
      </c>
      <c r="C589" s="1">
        <f>IF(Systematic[[#This Row],[VariableIndex]]&gt;1,C588,IF(C588+1=StepsPerSubsample,0,C588+1))</f>
        <v>6</v>
      </c>
      <c r="D589" s="1">
        <f t="shared" si="28"/>
        <v>6</v>
      </c>
      <c r="E589" s="1" t="str">
        <f>INDEX(Protocol[Mark],MATCH(C589,Protocol[Step],0))</f>
        <v>5S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8010006</v>
      </c>
      <c r="H589" s="134">
        <f>Systematic[[#This Row],[SampleVariableLabel]]+100*Systematic[[#This Row],[State]]</f>
        <v>8010606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8</v>
      </c>
      <c r="B590" s="1">
        <f t="shared" si="27"/>
        <v>1</v>
      </c>
      <c r="C590" s="1">
        <f>IF(Systematic[[#This Row],[VariableIndex]]&gt;1,C589,IF(C589+1=StepsPerSubsample,0,C589+1))</f>
        <v>7</v>
      </c>
      <c r="D590" s="1">
        <f t="shared" si="28"/>
        <v>1</v>
      </c>
      <c r="E590" s="1" t="str">
        <f>INDEX(Protocol[Mark],MATCH(C590,Protocol[Step],0))</f>
        <v>6Oct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8010001</v>
      </c>
      <c r="H590" s="134">
        <f>Systematic[[#This Row],[SampleVariableLabel]]+100*Systematic[[#This Row],[State]]</f>
        <v>8010701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8</v>
      </c>
      <c r="B591" s="1">
        <f t="shared" si="27"/>
        <v>1</v>
      </c>
      <c r="C591" s="1">
        <f>IF(Systematic[[#This Row],[VariableIndex]]&gt;1,C590,IF(C590+1=StepsPerSubsample,0,C590+1))</f>
        <v>7</v>
      </c>
      <c r="D591" s="1">
        <f t="shared" si="28"/>
        <v>2</v>
      </c>
      <c r="E591" s="1" t="str">
        <f>INDEX(Protocol[Mark],MATCH(C591,Protocol[Step],0))</f>
        <v>6Oct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8010002</v>
      </c>
      <c r="H591" s="134">
        <f>Systematic[[#This Row],[SampleVariableLabel]]+100*Systematic[[#This Row],[State]]</f>
        <v>8010702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8</v>
      </c>
      <c r="B592" s="1">
        <f t="shared" si="27"/>
        <v>1</v>
      </c>
      <c r="C592" s="1">
        <f>IF(Systematic[[#This Row],[VariableIndex]]&gt;1,C591,IF(C591+1=StepsPerSubsample,0,C591+1))</f>
        <v>7</v>
      </c>
      <c r="D592" s="1">
        <f t="shared" si="28"/>
        <v>3</v>
      </c>
      <c r="E592" s="1" t="str">
        <f>INDEX(Protocol[Mark],MATCH(C592,Protocol[Step],0))</f>
        <v>6Oct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8010003</v>
      </c>
      <c r="H592" s="134">
        <f>Systematic[[#This Row],[SampleVariableLabel]]+100*Systematic[[#This Row],[State]]</f>
        <v>8010703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8</v>
      </c>
      <c r="B593" s="1">
        <f t="shared" si="27"/>
        <v>1</v>
      </c>
      <c r="C593" s="1">
        <f>IF(Systematic[[#This Row],[VariableIndex]]&gt;1,C592,IF(C592+1=StepsPerSubsample,0,C592+1))</f>
        <v>7</v>
      </c>
      <c r="D593" s="1">
        <f t="shared" si="28"/>
        <v>4</v>
      </c>
      <c r="E593" s="1" t="str">
        <f>INDEX(Protocol[Mark],MATCH(C593,Protocol[Step],0))</f>
        <v>6Oct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8010004</v>
      </c>
      <c r="H593" s="134">
        <f>Systematic[[#This Row],[SampleVariableLabel]]+100*Systematic[[#This Row],[State]]</f>
        <v>8010704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8</v>
      </c>
      <c r="B594" s="1">
        <f t="shared" si="27"/>
        <v>1</v>
      </c>
      <c r="C594" s="1">
        <f>IF(Systematic[[#This Row],[VariableIndex]]&gt;1,C593,IF(C593+1=StepsPerSubsample,0,C593+1))</f>
        <v>7</v>
      </c>
      <c r="D594" s="1">
        <f t="shared" si="28"/>
        <v>5</v>
      </c>
      <c r="E594" s="1" t="str">
        <f>INDEX(Protocol[Mark],MATCH(C594,Protocol[Step],0))</f>
        <v>6Oct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8010005</v>
      </c>
      <c r="H594" s="134">
        <f>Systematic[[#This Row],[SampleVariableLabel]]+100*Systematic[[#This Row],[State]]</f>
        <v>8010705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8</v>
      </c>
      <c r="B595" s="1">
        <f t="shared" si="27"/>
        <v>1</v>
      </c>
      <c r="C595" s="1">
        <f>IF(Systematic[[#This Row],[VariableIndex]]&gt;1,C594,IF(C594+1=StepsPerSubsample,0,C594+1))</f>
        <v>7</v>
      </c>
      <c r="D595" s="1">
        <f t="shared" si="28"/>
        <v>6</v>
      </c>
      <c r="E595" s="1" t="str">
        <f>INDEX(Protocol[Mark],MATCH(C595,Protocol[Step],0))</f>
        <v>6Oct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8010006</v>
      </c>
      <c r="H595" s="134">
        <f>Systematic[[#This Row],[SampleVariableLabel]]+100*Systematic[[#This Row],[State]]</f>
        <v>8010706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8</v>
      </c>
      <c r="B596" s="1">
        <f t="shared" si="27"/>
        <v>1</v>
      </c>
      <c r="C596" s="1">
        <f>IF(Systematic[[#This Row],[VariableIndex]]&gt;1,C595,IF(C595+1=StepsPerSubsample,0,C595+1))</f>
        <v>8</v>
      </c>
      <c r="D596" s="1">
        <f t="shared" si="28"/>
        <v>1</v>
      </c>
      <c r="E596" s="1" t="str">
        <f>INDEX(Protocol[Mark],MATCH(C596,Protocol[Step],0))</f>
        <v>7Rot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8010001</v>
      </c>
      <c r="H596" s="134">
        <f>Systematic[[#This Row],[SampleVariableLabel]]+100*Systematic[[#This Row],[State]]</f>
        <v>8010801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8</v>
      </c>
      <c r="B597" s="1">
        <f t="shared" si="27"/>
        <v>1</v>
      </c>
      <c r="C597" s="1">
        <f>IF(Systematic[[#This Row],[VariableIndex]]&gt;1,C596,IF(C596+1=StepsPerSubsample,0,C596+1))</f>
        <v>8</v>
      </c>
      <c r="D597" s="1">
        <f t="shared" si="28"/>
        <v>2</v>
      </c>
      <c r="E597" s="1" t="str">
        <f>INDEX(Protocol[Mark],MATCH(C597,Protocol[Step],0))</f>
        <v>7Rot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8010002</v>
      </c>
      <c r="H597" s="134">
        <f>Systematic[[#This Row],[SampleVariableLabel]]+100*Systematic[[#This Row],[State]]</f>
        <v>8010802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8</v>
      </c>
      <c r="B598" s="1">
        <f t="shared" si="27"/>
        <v>1</v>
      </c>
      <c r="C598" s="1">
        <f>IF(Systematic[[#This Row],[VariableIndex]]&gt;1,C597,IF(C597+1=StepsPerSubsample,0,C597+1))</f>
        <v>8</v>
      </c>
      <c r="D598" s="1">
        <f t="shared" si="28"/>
        <v>3</v>
      </c>
      <c r="E598" s="1" t="str">
        <f>INDEX(Protocol[Mark],MATCH(C598,Protocol[Step],0))</f>
        <v>7Rot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8010003</v>
      </c>
      <c r="H598" s="134">
        <f>Systematic[[#This Row],[SampleVariableLabel]]+100*Systematic[[#This Row],[State]]</f>
        <v>8010803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8</v>
      </c>
      <c r="B599" s="1">
        <f t="shared" si="27"/>
        <v>1</v>
      </c>
      <c r="C599" s="1">
        <f>IF(Systematic[[#This Row],[VariableIndex]]&gt;1,C598,IF(C598+1=StepsPerSubsample,0,C598+1))</f>
        <v>8</v>
      </c>
      <c r="D599" s="1">
        <f t="shared" si="28"/>
        <v>4</v>
      </c>
      <c r="E599" s="1" t="str">
        <f>INDEX(Protocol[Mark],MATCH(C599,Protocol[Step],0))</f>
        <v>7Rot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8010004</v>
      </c>
      <c r="H599" s="134">
        <f>Systematic[[#This Row],[SampleVariableLabel]]+100*Systematic[[#This Row],[State]]</f>
        <v>8010804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8</v>
      </c>
      <c r="B600" s="1">
        <f t="shared" si="27"/>
        <v>1</v>
      </c>
      <c r="C600" s="1">
        <f>IF(Systematic[[#This Row],[VariableIndex]]&gt;1,C599,IF(C599+1=StepsPerSubsample,0,C599+1))</f>
        <v>8</v>
      </c>
      <c r="D600" s="1">
        <f t="shared" si="28"/>
        <v>5</v>
      </c>
      <c r="E600" s="1" t="str">
        <f>INDEX(Protocol[Mark],MATCH(C600,Protocol[Step],0))</f>
        <v>7Rot</v>
      </c>
      <c r="F600" s="1" t="str">
        <f>INDEX(Variables[Variable],MATCH(Systematic[[#This Row],[VariableIndex]],Variables[Index],0))</f>
        <v>Specific flux (mt)</v>
      </c>
      <c r="G600" s="134">
        <f>Systematic[[#This Row],[Sample]]*1000000+Systematic[[#This Row],[SubSample]]*10000+Systematic[[#This Row],[VariableIndex]]</f>
        <v>8010005</v>
      </c>
      <c r="H600" s="134">
        <f>Systematic[[#This Row],[SampleVariableLabel]]+100*Systematic[[#This Row],[State]]</f>
        <v>8010805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8</v>
      </c>
      <c r="B601" s="1">
        <f t="shared" si="27"/>
        <v>1</v>
      </c>
      <c r="C601" s="1">
        <f>IF(Systematic[[#This Row],[VariableIndex]]&gt;1,C600,IF(C600+1=StepsPerSubsample,0,C600+1))</f>
        <v>8</v>
      </c>
      <c r="D601" s="1">
        <f t="shared" si="28"/>
        <v>6</v>
      </c>
      <c r="E601" s="1" t="str">
        <f>INDEX(Protocol[Mark],MATCH(C601,Protocol[Step],0))</f>
        <v>7Rot</v>
      </c>
      <c r="F601" s="1" t="str">
        <f>INDEX(Variables[Variable],MATCH(Systematic[[#This Row],[VariableIndex]],Variables[Index],0))</f>
        <v>FCR (mt: ROX-corr.)</v>
      </c>
      <c r="G601" s="134">
        <f>Systematic[[#This Row],[Sample]]*1000000+Systematic[[#This Row],[SubSample]]*10000+Systematic[[#This Row],[VariableIndex]]</f>
        <v>8010006</v>
      </c>
      <c r="H601" s="134">
        <f>Systematic[[#This Row],[SampleVariableLabel]]+100*Systematic[[#This Row],[State]]</f>
        <v>8010806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8</v>
      </c>
      <c r="B602" s="1">
        <f t="shared" si="27"/>
        <v>1</v>
      </c>
      <c r="C602" s="1">
        <f>IF(Systematic[[#This Row],[VariableIndex]]&gt;1,C601,IF(C601+1=StepsPerSubsample,0,C601+1))</f>
        <v>9</v>
      </c>
      <c r="D602" s="1">
        <f t="shared" si="28"/>
        <v>1</v>
      </c>
      <c r="E602" s="1" t="str">
        <f>INDEX(Protocol[Mark],MATCH(C602,Protocol[Step],0))</f>
        <v>8Gp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8010001</v>
      </c>
      <c r="H602" s="134">
        <f>Systematic[[#This Row],[SampleVariableLabel]]+100*Systematic[[#This Row],[State]]</f>
        <v>8010901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8</v>
      </c>
      <c r="B603" s="1">
        <f t="shared" si="27"/>
        <v>1</v>
      </c>
      <c r="C603" s="1">
        <f>IF(Systematic[[#This Row],[VariableIndex]]&gt;1,C602,IF(C602+1=StepsPerSubsample,0,C602+1))</f>
        <v>9</v>
      </c>
      <c r="D603" s="1">
        <f t="shared" si="28"/>
        <v>2</v>
      </c>
      <c r="E603" s="1" t="str">
        <f>INDEX(Protocol[Mark],MATCH(C603,Protocol[Step],0))</f>
        <v>8Gp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8010002</v>
      </c>
      <c r="H603" s="134">
        <f>Systematic[[#This Row],[SampleVariableLabel]]+100*Systematic[[#This Row],[State]]</f>
        <v>8010902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8</v>
      </c>
      <c r="B604" s="1">
        <f t="shared" si="27"/>
        <v>1</v>
      </c>
      <c r="C604" s="1">
        <f>IF(Systematic[[#This Row],[VariableIndex]]&gt;1,C603,IF(C603+1=StepsPerSubsample,0,C603+1))</f>
        <v>9</v>
      </c>
      <c r="D604" s="1">
        <f t="shared" si="28"/>
        <v>3</v>
      </c>
      <c r="E604" s="1" t="str">
        <f>INDEX(Protocol[Mark],MATCH(C604,Protocol[Step],0))</f>
        <v>8Gp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8010003</v>
      </c>
      <c r="H604" s="134">
        <f>Systematic[[#This Row],[SampleVariableLabel]]+100*Systematic[[#This Row],[State]]</f>
        <v>8010903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8</v>
      </c>
      <c r="B605" s="1">
        <f t="shared" si="27"/>
        <v>1</v>
      </c>
      <c r="C605" s="1">
        <f>IF(Systematic[[#This Row],[VariableIndex]]&gt;1,C604,IF(C604+1=StepsPerSubsample,0,C604+1))</f>
        <v>9</v>
      </c>
      <c r="D605" s="1">
        <f t="shared" si="28"/>
        <v>4</v>
      </c>
      <c r="E605" s="1" t="str">
        <f>INDEX(Protocol[Mark],MATCH(C605,Protocol[Step],0))</f>
        <v>8Gp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8010004</v>
      </c>
      <c r="H605" s="134">
        <f>Systematic[[#This Row],[SampleVariableLabel]]+100*Systematic[[#This Row],[State]]</f>
        <v>8010904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8</v>
      </c>
      <c r="B606" s="1">
        <f t="shared" si="27"/>
        <v>1</v>
      </c>
      <c r="C606" s="1">
        <f>IF(Systematic[[#This Row],[VariableIndex]]&gt;1,C605,IF(C605+1=StepsPerSubsample,0,C605+1))</f>
        <v>9</v>
      </c>
      <c r="D606" s="1">
        <f t="shared" si="28"/>
        <v>5</v>
      </c>
      <c r="E606" s="1" t="str">
        <f>INDEX(Protocol[Mark],MATCH(C606,Protocol[Step],0))</f>
        <v>8Gp</v>
      </c>
      <c r="F606" s="1" t="str">
        <f>INDEX(Variables[Variable],MATCH(Systematic[[#This Row],[VariableIndex]],Variables[Index],0))</f>
        <v>Specific flux (mt)</v>
      </c>
      <c r="G606" s="134">
        <f>Systematic[[#This Row],[Sample]]*1000000+Systematic[[#This Row],[SubSample]]*10000+Systematic[[#This Row],[VariableIndex]]</f>
        <v>8010005</v>
      </c>
      <c r="H606" s="134">
        <f>Systematic[[#This Row],[SampleVariableLabel]]+100*Systematic[[#This Row],[State]]</f>
        <v>8010905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8</v>
      </c>
      <c r="B607" s="1">
        <f t="shared" si="27"/>
        <v>1</v>
      </c>
      <c r="C607" s="1">
        <f>IF(Systematic[[#This Row],[VariableIndex]]&gt;1,C606,IF(C606+1=StepsPerSubsample,0,C606+1))</f>
        <v>9</v>
      </c>
      <c r="D607" s="1">
        <f t="shared" si="28"/>
        <v>6</v>
      </c>
      <c r="E607" s="1" t="str">
        <f>INDEX(Protocol[Mark],MATCH(C607,Protocol[Step],0))</f>
        <v>8Gp</v>
      </c>
      <c r="F607" s="1" t="str">
        <f>INDEX(Variables[Variable],MATCH(Systematic[[#This Row],[VariableIndex]],Variables[Index],0))</f>
        <v>FCR (mt: ROX-corr.)</v>
      </c>
      <c r="G607" s="134">
        <f>Systematic[[#This Row],[Sample]]*1000000+Systematic[[#This Row],[SubSample]]*10000+Systematic[[#This Row],[VariableIndex]]</f>
        <v>8010006</v>
      </c>
      <c r="H607" s="134">
        <f>Systematic[[#This Row],[SampleVariableLabel]]+100*Systematic[[#This Row],[State]]</f>
        <v>8010906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8</v>
      </c>
      <c r="B608" s="1">
        <f t="shared" si="27"/>
        <v>1</v>
      </c>
      <c r="C608" s="1">
        <f>IF(Systematic[[#This Row],[VariableIndex]]&gt;1,C607,IF(C607+1=StepsPerSubsample,0,C607+1))</f>
        <v>10</v>
      </c>
      <c r="D608" s="1">
        <f t="shared" si="28"/>
        <v>1</v>
      </c>
      <c r="E608" s="1" t="str">
        <f>INDEX(Protocol[Mark],MATCH(C608,Protocol[Step],0))</f>
        <v>9Ama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8010001</v>
      </c>
      <c r="H608" s="134">
        <f>Systematic[[#This Row],[SampleVariableLabel]]+100*Systematic[[#This Row],[State]]</f>
        <v>8011001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8</v>
      </c>
      <c r="B609" s="1">
        <f t="shared" si="27"/>
        <v>1</v>
      </c>
      <c r="C609" s="1">
        <f>IF(Systematic[[#This Row],[VariableIndex]]&gt;1,C608,IF(C608+1=StepsPerSubsample,0,C608+1))</f>
        <v>10</v>
      </c>
      <c r="D609" s="1">
        <f t="shared" si="28"/>
        <v>2</v>
      </c>
      <c r="E609" s="1" t="str">
        <f>INDEX(Protocol[Mark],MATCH(C609,Protocol[Step],0))</f>
        <v>9Ama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8010002</v>
      </c>
      <c r="H609" s="134">
        <f>Systematic[[#This Row],[SampleVariableLabel]]+100*Systematic[[#This Row],[State]]</f>
        <v>8011002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8</v>
      </c>
      <c r="B610" s="1">
        <f t="shared" si="27"/>
        <v>1</v>
      </c>
      <c r="C610" s="1">
        <f>IF(Systematic[[#This Row],[VariableIndex]]&gt;1,C609,IF(C609+1=StepsPerSubsample,0,C609+1))</f>
        <v>10</v>
      </c>
      <c r="D610" s="1">
        <f t="shared" si="28"/>
        <v>3</v>
      </c>
      <c r="E610" s="1" t="str">
        <f>INDEX(Protocol[Mark],MATCH(C610,Protocol[Step],0))</f>
        <v>9Ama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8010003</v>
      </c>
      <c r="H610" s="134">
        <f>Systematic[[#This Row],[SampleVariableLabel]]+100*Systematic[[#This Row],[State]]</f>
        <v>8011003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8</v>
      </c>
      <c r="B611" s="1">
        <f t="shared" si="27"/>
        <v>1</v>
      </c>
      <c r="C611" s="1">
        <f>IF(Systematic[[#This Row],[VariableIndex]]&gt;1,C610,IF(C610+1=StepsPerSubsample,0,C610+1))</f>
        <v>10</v>
      </c>
      <c r="D611" s="1">
        <f t="shared" si="28"/>
        <v>4</v>
      </c>
      <c r="E611" s="1" t="str">
        <f>INDEX(Protocol[Mark],MATCH(C611,Protocol[Step],0))</f>
        <v>9Ama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8010004</v>
      </c>
      <c r="H611" s="134">
        <f>Systematic[[#This Row],[SampleVariableLabel]]+100*Systematic[[#This Row],[State]]</f>
        <v>8011004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8</v>
      </c>
      <c r="B612" s="1">
        <f t="shared" si="27"/>
        <v>1</v>
      </c>
      <c r="C612" s="1">
        <f>IF(Systematic[[#This Row],[VariableIndex]]&gt;1,C611,IF(C611+1=StepsPerSubsample,0,C611+1))</f>
        <v>10</v>
      </c>
      <c r="D612" s="1">
        <f t="shared" si="28"/>
        <v>5</v>
      </c>
      <c r="E612" s="1" t="str">
        <f>INDEX(Protocol[Mark],MATCH(C612,Protocol[Step],0))</f>
        <v>9Ama</v>
      </c>
      <c r="F612" s="1" t="str">
        <f>INDEX(Variables[Variable],MATCH(Systematic[[#This Row],[VariableIndex]],Variables[Index],0))</f>
        <v>Specific flux (mt)</v>
      </c>
      <c r="G612" s="134">
        <f>Systematic[[#This Row],[Sample]]*1000000+Systematic[[#This Row],[SubSample]]*10000+Systematic[[#This Row],[VariableIndex]]</f>
        <v>8010005</v>
      </c>
      <c r="H612" s="134">
        <f>Systematic[[#This Row],[SampleVariableLabel]]+100*Systematic[[#This Row],[State]]</f>
        <v>8011005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8</v>
      </c>
      <c r="B613" s="1">
        <f t="shared" si="27"/>
        <v>1</v>
      </c>
      <c r="C613" s="1">
        <f>IF(Systematic[[#This Row],[VariableIndex]]&gt;1,C612,IF(C612+1=StepsPerSubsample,0,C612+1))</f>
        <v>10</v>
      </c>
      <c r="D613" s="1">
        <f t="shared" si="28"/>
        <v>6</v>
      </c>
      <c r="E613" s="1" t="str">
        <f>INDEX(Protocol[Mark],MATCH(C613,Protocol[Step],0))</f>
        <v>9Ama</v>
      </c>
      <c r="F613" s="1" t="str">
        <f>INDEX(Variables[Variable],MATCH(Systematic[[#This Row],[VariableIndex]],Variables[Index],0))</f>
        <v>FCR (mt: ROX-corr.)</v>
      </c>
      <c r="G613" s="134">
        <f>Systematic[[#This Row],[Sample]]*1000000+Systematic[[#This Row],[SubSample]]*10000+Systematic[[#This Row],[VariableIndex]]</f>
        <v>8010006</v>
      </c>
      <c r="H613" s="134">
        <f>Systematic[[#This Row],[SampleVariableLabel]]+100*Systematic[[#This Row],[State]]</f>
        <v>8011006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8</v>
      </c>
      <c r="B614" s="1">
        <f t="shared" si="27"/>
        <v>1</v>
      </c>
      <c r="C614" s="1">
        <f>IF(Systematic[[#This Row],[VariableIndex]]&gt;1,C613,IF(C613+1=StepsPerSubsample,0,C613+1))</f>
        <v>11</v>
      </c>
      <c r="D614" s="1">
        <f t="shared" si="28"/>
        <v>1</v>
      </c>
      <c r="E614" s="1" t="str">
        <f>INDEX(Protocol[Mark],MATCH(C614,Protocol[Step],0))</f>
        <v>10Tm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8010001</v>
      </c>
      <c r="H614" s="134">
        <f>Systematic[[#This Row],[SampleVariableLabel]]+100*Systematic[[#This Row],[State]]</f>
        <v>8011101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8</v>
      </c>
      <c r="B615" s="1">
        <f t="shared" si="27"/>
        <v>1</v>
      </c>
      <c r="C615" s="1">
        <f>IF(Systematic[[#This Row],[VariableIndex]]&gt;1,C614,IF(C614+1=StepsPerSubsample,0,C614+1))</f>
        <v>11</v>
      </c>
      <c r="D615" s="1">
        <f t="shared" si="28"/>
        <v>2</v>
      </c>
      <c r="E615" s="1" t="str">
        <f>INDEX(Protocol[Mark],MATCH(C615,Protocol[Step],0))</f>
        <v>10Tm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8010002</v>
      </c>
      <c r="H615" s="134">
        <f>Systematic[[#This Row],[SampleVariableLabel]]+100*Systematic[[#This Row],[State]]</f>
        <v>8011102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8</v>
      </c>
      <c r="B616" s="1">
        <f t="shared" si="27"/>
        <v>1</v>
      </c>
      <c r="C616" s="1">
        <f>IF(Systematic[[#This Row],[VariableIndex]]&gt;1,C615,IF(C615+1=StepsPerSubsample,0,C615+1))</f>
        <v>11</v>
      </c>
      <c r="D616" s="1">
        <f t="shared" si="28"/>
        <v>3</v>
      </c>
      <c r="E616" s="1" t="str">
        <f>INDEX(Protocol[Mark],MATCH(C616,Protocol[Step],0))</f>
        <v>10Tm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8010003</v>
      </c>
      <c r="H616" s="134">
        <f>Systematic[[#This Row],[SampleVariableLabel]]+100*Systematic[[#This Row],[State]]</f>
        <v>8011103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8</v>
      </c>
      <c r="B617" s="1">
        <f t="shared" si="27"/>
        <v>1</v>
      </c>
      <c r="C617" s="1">
        <f>IF(Systematic[[#This Row],[VariableIndex]]&gt;1,C616,IF(C616+1=StepsPerSubsample,0,C616+1))</f>
        <v>11</v>
      </c>
      <c r="D617" s="1">
        <f t="shared" si="28"/>
        <v>4</v>
      </c>
      <c r="E617" s="1" t="str">
        <f>INDEX(Protocol[Mark],MATCH(C617,Protocol[Step],0))</f>
        <v>10Tm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8010004</v>
      </c>
      <c r="H617" s="134">
        <f>Systematic[[#This Row],[SampleVariableLabel]]+100*Systematic[[#This Row],[State]]</f>
        <v>8011104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8</v>
      </c>
      <c r="B618" s="1">
        <f t="shared" si="27"/>
        <v>1</v>
      </c>
      <c r="C618" s="1">
        <f>IF(Systematic[[#This Row],[VariableIndex]]&gt;1,C617,IF(C617+1=StepsPerSubsample,0,C617+1))</f>
        <v>11</v>
      </c>
      <c r="D618" s="1">
        <f t="shared" si="28"/>
        <v>5</v>
      </c>
      <c r="E618" s="1" t="str">
        <f>INDEX(Protocol[Mark],MATCH(C618,Protocol[Step],0))</f>
        <v>10Tm</v>
      </c>
      <c r="F618" s="1" t="str">
        <f>INDEX(Variables[Variable],MATCH(Systematic[[#This Row],[VariableIndex]],Variables[Index],0))</f>
        <v>Specific flux (mt)</v>
      </c>
      <c r="G618" s="134">
        <f>Systematic[[#This Row],[Sample]]*1000000+Systematic[[#This Row],[SubSample]]*10000+Systematic[[#This Row],[VariableIndex]]</f>
        <v>8010005</v>
      </c>
      <c r="H618" s="134">
        <f>Systematic[[#This Row],[SampleVariableLabel]]+100*Systematic[[#This Row],[State]]</f>
        <v>8011105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8</v>
      </c>
      <c r="B619" s="1">
        <f t="shared" si="27"/>
        <v>1</v>
      </c>
      <c r="C619" s="1">
        <f>IF(Systematic[[#This Row],[VariableIndex]]&gt;1,C618,IF(C618+1=StepsPerSubsample,0,C618+1))</f>
        <v>11</v>
      </c>
      <c r="D619" s="1">
        <f t="shared" si="28"/>
        <v>6</v>
      </c>
      <c r="E619" s="1" t="str">
        <f>INDEX(Protocol[Mark],MATCH(C619,Protocol[Step],0))</f>
        <v>10Tm</v>
      </c>
      <c r="F619" s="1" t="str">
        <f>INDEX(Variables[Variable],MATCH(Systematic[[#This Row],[VariableIndex]],Variables[Index],0))</f>
        <v>FCR (mt: ROX-corr.)</v>
      </c>
      <c r="G619" s="134">
        <f>Systematic[[#This Row],[Sample]]*1000000+Systematic[[#This Row],[SubSample]]*10000+Systematic[[#This Row],[VariableIndex]]</f>
        <v>8010006</v>
      </c>
      <c r="H619" s="134">
        <f>Systematic[[#This Row],[SampleVariableLabel]]+100*Systematic[[#This Row],[State]]</f>
        <v>8011106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8</v>
      </c>
      <c r="B620" s="1">
        <f t="shared" si="27"/>
        <v>1</v>
      </c>
      <c r="C620" s="1">
        <f>IF(Systematic[[#This Row],[VariableIndex]]&gt;1,C619,IF(C619+1=StepsPerSubsample,0,C619+1))</f>
        <v>12</v>
      </c>
      <c r="D620" s="1">
        <f t="shared" si="28"/>
        <v>1</v>
      </c>
      <c r="E620" s="1" t="str">
        <f>INDEX(Protocol[Mark],MATCH(C620,Protocol[Step],0))</f>
        <v>11Azd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8010001</v>
      </c>
      <c r="H620" s="134">
        <f>Systematic[[#This Row],[SampleVariableLabel]]+100*Systematic[[#This Row],[State]]</f>
        <v>8011201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8</v>
      </c>
      <c r="B621" s="1">
        <f t="shared" si="27"/>
        <v>1</v>
      </c>
      <c r="C621" s="1">
        <f>IF(Systematic[[#This Row],[VariableIndex]]&gt;1,C620,IF(C620+1=StepsPerSubsample,0,C620+1))</f>
        <v>12</v>
      </c>
      <c r="D621" s="1">
        <f t="shared" si="28"/>
        <v>2</v>
      </c>
      <c r="E621" s="1" t="str">
        <f>INDEX(Protocol[Mark],MATCH(C621,Protocol[Step],0))</f>
        <v>11Azd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8010002</v>
      </c>
      <c r="H621" s="134">
        <f>Systematic[[#This Row],[SampleVariableLabel]]+100*Systematic[[#This Row],[State]]</f>
        <v>8011202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8</v>
      </c>
      <c r="B622" s="1">
        <f t="shared" si="27"/>
        <v>1</v>
      </c>
      <c r="C622" s="1">
        <f>IF(Systematic[[#This Row],[VariableIndex]]&gt;1,C621,IF(C621+1=StepsPerSubsample,0,C621+1))</f>
        <v>12</v>
      </c>
      <c r="D622" s="1">
        <f t="shared" si="28"/>
        <v>3</v>
      </c>
      <c r="E622" s="1" t="str">
        <f>INDEX(Protocol[Mark],MATCH(C622,Protocol[Step],0))</f>
        <v>11Azd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8010003</v>
      </c>
      <c r="H622" s="134">
        <f>Systematic[[#This Row],[SampleVariableLabel]]+100*Systematic[[#This Row],[State]]</f>
        <v>8011203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8</v>
      </c>
      <c r="B623" s="1">
        <f t="shared" si="27"/>
        <v>1</v>
      </c>
      <c r="C623" s="1">
        <f>IF(Systematic[[#This Row],[VariableIndex]]&gt;1,C622,IF(C622+1=StepsPerSubsample,0,C622+1))</f>
        <v>12</v>
      </c>
      <c r="D623" s="1">
        <f t="shared" si="28"/>
        <v>4</v>
      </c>
      <c r="E623" s="1" t="str">
        <f>INDEX(Protocol[Mark],MATCH(C623,Protocol[Step],0))</f>
        <v>11Azd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8010004</v>
      </c>
      <c r="H623" s="134">
        <f>Systematic[[#This Row],[SampleVariableLabel]]+100*Systematic[[#This Row],[State]]</f>
        <v>8011204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8</v>
      </c>
      <c r="B624" s="1">
        <f t="shared" si="27"/>
        <v>1</v>
      </c>
      <c r="C624" s="1">
        <f>IF(Systematic[[#This Row],[VariableIndex]]&gt;1,C623,IF(C623+1=StepsPerSubsample,0,C623+1))</f>
        <v>12</v>
      </c>
      <c r="D624" s="1">
        <f t="shared" si="28"/>
        <v>5</v>
      </c>
      <c r="E624" s="1" t="str">
        <f>INDEX(Protocol[Mark],MATCH(C624,Protocol[Step],0))</f>
        <v>11Azd</v>
      </c>
      <c r="F624" s="1" t="str">
        <f>INDEX(Variables[Variable],MATCH(Systematic[[#This Row],[VariableIndex]],Variables[Index],0))</f>
        <v>Specific flux (mt)</v>
      </c>
      <c r="G624" s="134">
        <f>Systematic[[#This Row],[Sample]]*1000000+Systematic[[#This Row],[SubSample]]*10000+Systematic[[#This Row],[VariableIndex]]</f>
        <v>8010005</v>
      </c>
      <c r="H624" s="134">
        <f>Systematic[[#This Row],[SampleVariableLabel]]+100*Systematic[[#This Row],[State]]</f>
        <v>8011205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8</v>
      </c>
      <c r="B625" s="1">
        <f t="shared" si="27"/>
        <v>1</v>
      </c>
      <c r="C625" s="1">
        <f>IF(Systematic[[#This Row],[VariableIndex]]&gt;1,C624,IF(C624+1=StepsPerSubsample,0,C624+1))</f>
        <v>12</v>
      </c>
      <c r="D625" s="1">
        <f t="shared" si="28"/>
        <v>6</v>
      </c>
      <c r="E625" s="1" t="str">
        <f>INDEX(Protocol[Mark],MATCH(C625,Protocol[Step],0))</f>
        <v>11Azd</v>
      </c>
      <c r="F625" s="1" t="str">
        <f>INDEX(Variables[Variable],MATCH(Systematic[[#This Row],[VariableIndex]],Variables[Index],0))</f>
        <v>FCR (mt: ROX-corr.)</v>
      </c>
      <c r="G625" s="134">
        <f>Systematic[[#This Row],[Sample]]*1000000+Systematic[[#This Row],[SubSample]]*10000+Systematic[[#This Row],[VariableIndex]]</f>
        <v>8010006</v>
      </c>
      <c r="H625" s="134">
        <f>Systematic[[#This Row],[SampleVariableLabel]]+100*Systematic[[#This Row],[State]]</f>
        <v>8011206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9</v>
      </c>
      <c r="B626" s="1">
        <f t="shared" si="27"/>
        <v>1</v>
      </c>
      <c r="C626" s="1">
        <f>IF(Systematic[[#This Row],[VariableIndex]]&gt;1,C625,IF(C625+1=StepsPerSubsample,0,C625+1))</f>
        <v>0</v>
      </c>
      <c r="D626" s="1">
        <f t="shared" si="28"/>
        <v>1</v>
      </c>
      <c r="E626" s="1" t="str">
        <f>INDEX(Protocol[Mark],MATCH(C626,Protocol[Step],0))</f>
        <v>1mt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9010001</v>
      </c>
      <c r="H626" s="134">
        <f>Systematic[[#This Row],[SampleVariableLabel]]+100*Systematic[[#This Row],[State]]</f>
        <v>9010001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9</v>
      </c>
      <c r="B627" s="1">
        <f t="shared" si="27"/>
        <v>1</v>
      </c>
      <c r="C627" s="1">
        <f>IF(Systematic[[#This Row],[VariableIndex]]&gt;1,C626,IF(C626+1=StepsPerSubsample,0,C626+1))</f>
        <v>0</v>
      </c>
      <c r="D627" s="1">
        <f t="shared" si="28"/>
        <v>2</v>
      </c>
      <c r="E627" s="1" t="str">
        <f>INDEX(Protocol[Mark],MATCH(C627,Protocol[Step],0))</f>
        <v>1mt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9010002</v>
      </c>
      <c r="H627" s="134">
        <f>Systematic[[#This Row],[SampleVariableLabel]]+100*Systematic[[#This Row],[State]]</f>
        <v>9010002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9</v>
      </c>
      <c r="B628" s="1">
        <f t="shared" si="27"/>
        <v>1</v>
      </c>
      <c r="C628" s="1">
        <f>IF(Systematic[[#This Row],[VariableIndex]]&gt;1,C627,IF(C627+1=StepsPerSubsample,0,C627+1))</f>
        <v>0</v>
      </c>
      <c r="D628" s="1">
        <f t="shared" si="28"/>
        <v>3</v>
      </c>
      <c r="E628" s="1" t="str">
        <f>INDEX(Protocol[Mark],MATCH(C628,Protocol[Step],0))</f>
        <v>1mt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9010003</v>
      </c>
      <c r="H628" s="134">
        <f>Systematic[[#This Row],[SampleVariableLabel]]+100*Systematic[[#This Row],[State]]</f>
        <v>9010003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9</v>
      </c>
      <c r="B629" s="1">
        <f t="shared" si="27"/>
        <v>1</v>
      </c>
      <c r="C629" s="1">
        <f>IF(Systematic[[#This Row],[VariableIndex]]&gt;1,C628,IF(C628+1=StepsPerSubsample,0,C628+1))</f>
        <v>0</v>
      </c>
      <c r="D629" s="1">
        <f t="shared" si="28"/>
        <v>4</v>
      </c>
      <c r="E629" s="1" t="str">
        <f>INDEX(Protocol[Mark],MATCH(C629,Protocol[Step],0))</f>
        <v>1mt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9010004</v>
      </c>
      <c r="H629" s="134">
        <f>Systematic[[#This Row],[SampleVariableLabel]]+100*Systematic[[#This Row],[State]]</f>
        <v>9010004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9</v>
      </c>
      <c r="B630" s="1">
        <f t="shared" si="27"/>
        <v>1</v>
      </c>
      <c r="C630" s="1">
        <f>IF(Systematic[[#This Row],[VariableIndex]]&gt;1,C629,IF(C629+1=StepsPerSubsample,0,C629+1))</f>
        <v>0</v>
      </c>
      <c r="D630" s="1">
        <f t="shared" si="28"/>
        <v>5</v>
      </c>
      <c r="E630" s="1" t="str">
        <f>INDEX(Protocol[Mark],MATCH(C630,Protocol[Step],0))</f>
        <v>1mt</v>
      </c>
      <c r="F630" s="1" t="str">
        <f>INDEX(Variables[Variable],MATCH(Systematic[[#This Row],[VariableIndex]],Variables[Index],0))</f>
        <v>Specific flux (mt)</v>
      </c>
      <c r="G630" s="134">
        <f>Systematic[[#This Row],[Sample]]*1000000+Systematic[[#This Row],[SubSample]]*10000+Systematic[[#This Row],[VariableIndex]]</f>
        <v>9010005</v>
      </c>
      <c r="H630" s="134">
        <f>Systematic[[#This Row],[SampleVariableLabel]]+100*Systematic[[#This Row],[State]]</f>
        <v>9010005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9</v>
      </c>
      <c r="B631" s="1">
        <f t="shared" si="27"/>
        <v>1</v>
      </c>
      <c r="C631" s="1">
        <f>IF(Systematic[[#This Row],[VariableIndex]]&gt;1,C630,IF(C630+1=StepsPerSubsample,0,C630+1))</f>
        <v>0</v>
      </c>
      <c r="D631" s="1">
        <f t="shared" si="28"/>
        <v>6</v>
      </c>
      <c r="E631" s="1" t="str">
        <f>INDEX(Protocol[Mark],MATCH(C631,Protocol[Step],0))</f>
        <v>1mt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9010006</v>
      </c>
      <c r="H631" s="134">
        <f>Systematic[[#This Row],[SampleVariableLabel]]+100*Systematic[[#This Row],[State]]</f>
        <v>9010006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9</v>
      </c>
      <c r="B632" s="1">
        <f t="shared" si="27"/>
        <v>1</v>
      </c>
      <c r="C632" s="1">
        <f>IF(Systematic[[#This Row],[VariableIndex]]&gt;1,C631,IF(C631+1=StepsPerSubsample,0,C631+1))</f>
        <v>1</v>
      </c>
      <c r="D632" s="1">
        <f t="shared" si="28"/>
        <v>1</v>
      </c>
      <c r="E632" s="1" t="str">
        <f>INDEX(Protocol[Mark],MATCH(C632,Protocol[Step],0))</f>
        <v>1PM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9010001</v>
      </c>
      <c r="H632" s="134">
        <f>Systematic[[#This Row],[SampleVariableLabel]]+100*Systematic[[#This Row],[State]]</f>
        <v>9010101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9</v>
      </c>
      <c r="B633" s="1">
        <f t="shared" si="27"/>
        <v>1</v>
      </c>
      <c r="C633" s="1">
        <f>IF(Systematic[[#This Row],[VariableIndex]]&gt;1,C632,IF(C632+1=StepsPerSubsample,0,C632+1))</f>
        <v>1</v>
      </c>
      <c r="D633" s="1">
        <f t="shared" si="28"/>
        <v>2</v>
      </c>
      <c r="E633" s="1" t="str">
        <f>INDEX(Protocol[Mark],MATCH(C633,Protocol[Step],0))</f>
        <v>1PM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9010002</v>
      </c>
      <c r="H633" s="134">
        <f>Systematic[[#This Row],[SampleVariableLabel]]+100*Systematic[[#This Row],[State]]</f>
        <v>9010102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9</v>
      </c>
      <c r="B634" s="1">
        <f t="shared" si="27"/>
        <v>1</v>
      </c>
      <c r="C634" s="1">
        <f>IF(Systematic[[#This Row],[VariableIndex]]&gt;1,C633,IF(C633+1=StepsPerSubsample,0,C633+1))</f>
        <v>1</v>
      </c>
      <c r="D634" s="1">
        <f t="shared" si="28"/>
        <v>3</v>
      </c>
      <c r="E634" s="1" t="str">
        <f>INDEX(Protocol[Mark],MATCH(C634,Protocol[Step],0))</f>
        <v>1PM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9010003</v>
      </c>
      <c r="H634" s="134">
        <f>Systematic[[#This Row],[SampleVariableLabel]]+100*Systematic[[#This Row],[State]]</f>
        <v>9010103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9</v>
      </c>
      <c r="B635" s="1">
        <f t="shared" si="27"/>
        <v>1</v>
      </c>
      <c r="C635" s="1">
        <f>IF(Systematic[[#This Row],[VariableIndex]]&gt;1,C634,IF(C634+1=StepsPerSubsample,0,C634+1))</f>
        <v>1</v>
      </c>
      <c r="D635" s="1">
        <f t="shared" si="28"/>
        <v>4</v>
      </c>
      <c r="E635" s="1" t="str">
        <f>INDEX(Protocol[Mark],MATCH(C635,Protocol[Step],0))</f>
        <v>1PM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9010004</v>
      </c>
      <c r="H635" s="134">
        <f>Systematic[[#This Row],[SampleVariableLabel]]+100*Systematic[[#This Row],[State]]</f>
        <v>9010104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9</v>
      </c>
      <c r="B636" s="1">
        <f t="shared" si="27"/>
        <v>1</v>
      </c>
      <c r="C636" s="1">
        <f>IF(Systematic[[#This Row],[VariableIndex]]&gt;1,C635,IF(C635+1=StepsPerSubsample,0,C635+1))</f>
        <v>1</v>
      </c>
      <c r="D636" s="1">
        <f t="shared" si="28"/>
        <v>5</v>
      </c>
      <c r="E636" s="1" t="str">
        <f>INDEX(Protocol[Mark],MATCH(C636,Protocol[Step],0))</f>
        <v>1PM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9010005</v>
      </c>
      <c r="H636" s="134">
        <f>Systematic[[#This Row],[SampleVariableLabel]]+100*Systematic[[#This Row],[State]]</f>
        <v>9010105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9</v>
      </c>
      <c r="B637" s="1">
        <f t="shared" si="27"/>
        <v>1</v>
      </c>
      <c r="C637" s="1">
        <f>IF(Systematic[[#This Row],[VariableIndex]]&gt;1,C636,IF(C636+1=StepsPerSubsample,0,C636+1))</f>
        <v>1</v>
      </c>
      <c r="D637" s="1">
        <f t="shared" si="28"/>
        <v>6</v>
      </c>
      <c r="E637" s="1" t="str">
        <f>INDEX(Protocol[Mark],MATCH(C637,Protocol[Step],0))</f>
        <v>1PM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9010006</v>
      </c>
      <c r="H637" s="134">
        <f>Systematic[[#This Row],[SampleVariableLabel]]+100*Systematic[[#This Row],[State]]</f>
        <v>9010106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9</v>
      </c>
      <c r="B638" s="1">
        <f t="shared" si="27"/>
        <v>1</v>
      </c>
      <c r="C638" s="1">
        <f>IF(Systematic[[#This Row],[VariableIndex]]&gt;1,C637,IF(C637+1=StepsPerSubsample,0,C637+1))</f>
        <v>2</v>
      </c>
      <c r="D638" s="1">
        <f t="shared" si="28"/>
        <v>1</v>
      </c>
      <c r="E638" s="1" t="str">
        <f>INDEX(Protocol[Mark],MATCH(C638,Protocol[Step],0))</f>
        <v>2D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9010001</v>
      </c>
      <c r="H638" s="134">
        <f>Systematic[[#This Row],[SampleVariableLabel]]+100*Systematic[[#This Row],[State]]</f>
        <v>9010201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9</v>
      </c>
      <c r="B639" s="1">
        <f t="shared" si="27"/>
        <v>1</v>
      </c>
      <c r="C639" s="1">
        <f>IF(Systematic[[#This Row],[VariableIndex]]&gt;1,C638,IF(C638+1=StepsPerSubsample,0,C638+1))</f>
        <v>2</v>
      </c>
      <c r="D639" s="1">
        <f t="shared" si="28"/>
        <v>2</v>
      </c>
      <c r="E639" s="1" t="str">
        <f>INDEX(Protocol[Mark],MATCH(C639,Protocol[Step],0))</f>
        <v>2D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9010002</v>
      </c>
      <c r="H639" s="134">
        <f>Systematic[[#This Row],[SampleVariableLabel]]+100*Systematic[[#This Row],[State]]</f>
        <v>9010202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9</v>
      </c>
      <c r="B640" s="1">
        <f t="shared" si="27"/>
        <v>1</v>
      </c>
      <c r="C640" s="1">
        <f>IF(Systematic[[#This Row],[VariableIndex]]&gt;1,C639,IF(C639+1=StepsPerSubsample,0,C639+1))</f>
        <v>2</v>
      </c>
      <c r="D640" s="1">
        <f t="shared" si="28"/>
        <v>3</v>
      </c>
      <c r="E640" s="1" t="str">
        <f>INDEX(Protocol[Mark],MATCH(C640,Protocol[Step],0))</f>
        <v>2D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9010003</v>
      </c>
      <c r="H640" s="134">
        <f>Systematic[[#This Row],[SampleVariableLabel]]+100*Systematic[[#This Row],[State]]</f>
        <v>9010203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9</v>
      </c>
      <c r="B641" s="1">
        <f t="shared" si="27"/>
        <v>1</v>
      </c>
      <c r="C641" s="1">
        <f>IF(Systematic[[#This Row],[VariableIndex]]&gt;1,C640,IF(C640+1=StepsPerSubsample,0,C640+1))</f>
        <v>2</v>
      </c>
      <c r="D641" s="1">
        <f t="shared" si="28"/>
        <v>4</v>
      </c>
      <c r="E641" s="1" t="str">
        <f>INDEX(Protocol[Mark],MATCH(C641,Protocol[Step],0))</f>
        <v>2D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9010004</v>
      </c>
      <c r="H641" s="134">
        <f>Systematic[[#This Row],[SampleVariableLabel]]+100*Systematic[[#This Row],[State]]</f>
        <v>9010204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9</v>
      </c>
      <c r="B642" s="1">
        <f t="shared" si="27"/>
        <v>1</v>
      </c>
      <c r="C642" s="1">
        <f>IF(Systematic[[#This Row],[VariableIndex]]&gt;1,C641,IF(C641+1=StepsPerSubsample,0,C641+1))</f>
        <v>2</v>
      </c>
      <c r="D642" s="1">
        <f t="shared" si="28"/>
        <v>5</v>
      </c>
      <c r="E642" s="1" t="str">
        <f>INDEX(Protocol[Mark],MATCH(C642,Protocol[Step],0))</f>
        <v>2D</v>
      </c>
      <c r="F642" s="1" t="str">
        <f>INDEX(Variables[Variable],MATCH(Systematic[[#This Row],[VariableIndex]],Variables[Index],0))</f>
        <v>Specific flux (mt)</v>
      </c>
      <c r="G642" s="134">
        <f>Systematic[[#This Row],[Sample]]*1000000+Systematic[[#This Row],[SubSample]]*10000+Systematic[[#This Row],[VariableIndex]]</f>
        <v>9010005</v>
      </c>
      <c r="H642" s="134">
        <f>Systematic[[#This Row],[SampleVariableLabel]]+100*Systematic[[#This Row],[State]]</f>
        <v>9010205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9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2</v>
      </c>
      <c r="D643" s="1">
        <f t="shared" ref="D643:D706" si="31">IF(D642=nVariables,1,D642+1)</f>
        <v>6</v>
      </c>
      <c r="E643" s="1" t="str">
        <f>INDEX(Protocol[Mark],MATCH(C643,Protocol[Step],0))</f>
        <v>2D</v>
      </c>
      <c r="F643" s="1" t="str">
        <f>INDEX(Variables[Variable],MATCH(Systematic[[#This Row],[VariableIndex]],Variables[Index],0))</f>
        <v>FCR (mt: ROX-corr.)</v>
      </c>
      <c r="G643" s="134">
        <f>Systematic[[#This Row],[Sample]]*1000000+Systematic[[#This Row],[SubSample]]*10000+Systematic[[#This Row],[VariableIndex]]</f>
        <v>9010006</v>
      </c>
      <c r="H643" s="134">
        <f>Systematic[[#This Row],[SampleVariableLabel]]+100*Systematic[[#This Row],[State]]</f>
        <v>9010206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9</v>
      </c>
      <c r="B644" s="1">
        <f t="shared" si="30"/>
        <v>1</v>
      </c>
      <c r="C644" s="1">
        <f>IF(Systematic[[#This Row],[VariableIndex]]&gt;1,C643,IF(C643+1=StepsPerSubsample,0,C643+1))</f>
        <v>3</v>
      </c>
      <c r="D644" s="1">
        <f t="shared" si="31"/>
        <v>1</v>
      </c>
      <c r="E644" s="1" t="str">
        <f>INDEX(Protocol[Mark],MATCH(C644,Protocol[Step],0))</f>
        <v>2c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9010001</v>
      </c>
      <c r="H644" s="134">
        <f>Systematic[[#This Row],[SampleVariableLabel]]+100*Systematic[[#This Row],[State]]</f>
        <v>9010301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9</v>
      </c>
      <c r="B645" s="1">
        <f t="shared" si="30"/>
        <v>1</v>
      </c>
      <c r="C645" s="1">
        <f>IF(Systematic[[#This Row],[VariableIndex]]&gt;1,C644,IF(C644+1=StepsPerSubsample,0,C644+1))</f>
        <v>3</v>
      </c>
      <c r="D645" s="1">
        <f t="shared" si="31"/>
        <v>2</v>
      </c>
      <c r="E645" s="1" t="str">
        <f>INDEX(Protocol[Mark],MATCH(C645,Protocol[Step],0))</f>
        <v>2c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9010002</v>
      </c>
      <c r="H645" s="134">
        <f>Systematic[[#This Row],[SampleVariableLabel]]+100*Systematic[[#This Row],[State]]</f>
        <v>9010302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9</v>
      </c>
      <c r="B646" s="1">
        <f t="shared" si="30"/>
        <v>1</v>
      </c>
      <c r="C646" s="1">
        <f>IF(Systematic[[#This Row],[VariableIndex]]&gt;1,C645,IF(C645+1=StepsPerSubsample,0,C645+1))</f>
        <v>3</v>
      </c>
      <c r="D646" s="1">
        <f t="shared" si="31"/>
        <v>3</v>
      </c>
      <c r="E646" s="1" t="str">
        <f>INDEX(Protocol[Mark],MATCH(C646,Protocol[Step],0))</f>
        <v>2c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9010003</v>
      </c>
      <c r="H646" s="134">
        <f>Systematic[[#This Row],[SampleVariableLabel]]+100*Systematic[[#This Row],[State]]</f>
        <v>9010303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9</v>
      </c>
      <c r="B647" s="1">
        <f t="shared" si="30"/>
        <v>1</v>
      </c>
      <c r="C647" s="1">
        <f>IF(Systematic[[#This Row],[VariableIndex]]&gt;1,C646,IF(C646+1=StepsPerSubsample,0,C646+1))</f>
        <v>3</v>
      </c>
      <c r="D647" s="1">
        <f t="shared" si="31"/>
        <v>4</v>
      </c>
      <c r="E647" s="1" t="str">
        <f>INDEX(Protocol[Mark],MATCH(C647,Protocol[Step],0))</f>
        <v>2c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9010004</v>
      </c>
      <c r="H647" s="134">
        <f>Systematic[[#This Row],[SampleVariableLabel]]+100*Systematic[[#This Row],[State]]</f>
        <v>9010304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9</v>
      </c>
      <c r="B648" s="1">
        <f t="shared" si="30"/>
        <v>1</v>
      </c>
      <c r="C648" s="1">
        <f>IF(Systematic[[#This Row],[VariableIndex]]&gt;1,C647,IF(C647+1=StepsPerSubsample,0,C647+1))</f>
        <v>3</v>
      </c>
      <c r="D648" s="1">
        <f t="shared" si="31"/>
        <v>5</v>
      </c>
      <c r="E648" s="1" t="str">
        <f>INDEX(Protocol[Mark],MATCH(C648,Protocol[Step],0))</f>
        <v>2c</v>
      </c>
      <c r="F648" s="1" t="str">
        <f>INDEX(Variables[Variable],MATCH(Systematic[[#This Row],[VariableIndex]],Variables[Index],0))</f>
        <v>Specific flux (mt)</v>
      </c>
      <c r="G648" s="134">
        <f>Systematic[[#This Row],[Sample]]*1000000+Systematic[[#This Row],[SubSample]]*10000+Systematic[[#This Row],[VariableIndex]]</f>
        <v>9010005</v>
      </c>
      <c r="H648" s="134">
        <f>Systematic[[#This Row],[SampleVariableLabel]]+100*Systematic[[#This Row],[State]]</f>
        <v>9010305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9</v>
      </c>
      <c r="B649" s="1">
        <f t="shared" si="30"/>
        <v>1</v>
      </c>
      <c r="C649" s="1">
        <f>IF(Systematic[[#This Row],[VariableIndex]]&gt;1,C648,IF(C648+1=StepsPerSubsample,0,C648+1))</f>
        <v>3</v>
      </c>
      <c r="D649" s="1">
        <f t="shared" si="31"/>
        <v>6</v>
      </c>
      <c r="E649" s="1" t="str">
        <f>INDEX(Protocol[Mark],MATCH(C649,Protocol[Step],0))</f>
        <v>2c</v>
      </c>
      <c r="F649" s="1" t="str">
        <f>INDEX(Variables[Variable],MATCH(Systematic[[#This Row],[VariableIndex]],Variables[Index],0))</f>
        <v>FCR (mt: ROX-corr.)</v>
      </c>
      <c r="G649" s="134">
        <f>Systematic[[#This Row],[Sample]]*1000000+Systematic[[#This Row],[SubSample]]*10000+Systematic[[#This Row],[VariableIndex]]</f>
        <v>9010006</v>
      </c>
      <c r="H649" s="134">
        <f>Systematic[[#This Row],[SampleVariableLabel]]+100*Systematic[[#This Row],[State]]</f>
        <v>9010306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9</v>
      </c>
      <c r="B650" s="1">
        <f t="shared" si="30"/>
        <v>1</v>
      </c>
      <c r="C650" s="1">
        <f>IF(Systematic[[#This Row],[VariableIndex]]&gt;1,C649,IF(C649+1=StepsPerSubsample,0,C649+1))</f>
        <v>4</v>
      </c>
      <c r="D650" s="1">
        <f t="shared" si="31"/>
        <v>1</v>
      </c>
      <c r="E650" s="1" t="str">
        <f>INDEX(Protocol[Mark],MATCH(C650,Protocol[Step],0))</f>
        <v>3U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9010001</v>
      </c>
      <c r="H650" s="134">
        <f>Systematic[[#This Row],[SampleVariableLabel]]+100*Systematic[[#This Row],[State]]</f>
        <v>9010401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9</v>
      </c>
      <c r="B651" s="1">
        <f t="shared" si="30"/>
        <v>1</v>
      </c>
      <c r="C651" s="1">
        <f>IF(Systematic[[#This Row],[VariableIndex]]&gt;1,C650,IF(C650+1=StepsPerSubsample,0,C650+1))</f>
        <v>4</v>
      </c>
      <c r="D651" s="1">
        <f t="shared" si="31"/>
        <v>2</v>
      </c>
      <c r="E651" s="1" t="str">
        <f>INDEX(Protocol[Mark],MATCH(C651,Protocol[Step],0))</f>
        <v>3U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9010002</v>
      </c>
      <c r="H651" s="134">
        <f>Systematic[[#This Row],[SampleVariableLabel]]+100*Systematic[[#This Row],[State]]</f>
        <v>9010402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9</v>
      </c>
      <c r="B652" s="1">
        <f t="shared" si="30"/>
        <v>1</v>
      </c>
      <c r="C652" s="1">
        <f>IF(Systematic[[#This Row],[VariableIndex]]&gt;1,C651,IF(C651+1=StepsPerSubsample,0,C651+1))</f>
        <v>4</v>
      </c>
      <c r="D652" s="1">
        <f t="shared" si="31"/>
        <v>3</v>
      </c>
      <c r="E652" s="1" t="str">
        <f>INDEX(Protocol[Mark],MATCH(C652,Protocol[Step],0))</f>
        <v>3U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9010003</v>
      </c>
      <c r="H652" s="134">
        <f>Systematic[[#This Row],[SampleVariableLabel]]+100*Systematic[[#This Row],[State]]</f>
        <v>9010403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9</v>
      </c>
      <c r="B653" s="1">
        <f t="shared" si="30"/>
        <v>1</v>
      </c>
      <c r="C653" s="1">
        <f>IF(Systematic[[#This Row],[VariableIndex]]&gt;1,C652,IF(C652+1=StepsPerSubsample,0,C652+1))</f>
        <v>4</v>
      </c>
      <c r="D653" s="1">
        <f t="shared" si="31"/>
        <v>4</v>
      </c>
      <c r="E653" s="1" t="str">
        <f>INDEX(Protocol[Mark],MATCH(C653,Protocol[Step],0))</f>
        <v>3U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9010004</v>
      </c>
      <c r="H653" s="134">
        <f>Systematic[[#This Row],[SampleVariableLabel]]+100*Systematic[[#This Row],[State]]</f>
        <v>9010404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9</v>
      </c>
      <c r="B654" s="1">
        <f t="shared" si="30"/>
        <v>1</v>
      </c>
      <c r="C654" s="1">
        <f>IF(Systematic[[#This Row],[VariableIndex]]&gt;1,C653,IF(C653+1=StepsPerSubsample,0,C653+1))</f>
        <v>4</v>
      </c>
      <c r="D654" s="1">
        <f t="shared" si="31"/>
        <v>5</v>
      </c>
      <c r="E654" s="1" t="str">
        <f>INDEX(Protocol[Mark],MATCH(C654,Protocol[Step],0))</f>
        <v>3U</v>
      </c>
      <c r="F654" s="1" t="str">
        <f>INDEX(Variables[Variable],MATCH(Systematic[[#This Row],[VariableIndex]],Variables[Index],0))</f>
        <v>Specific flux (mt)</v>
      </c>
      <c r="G654" s="134">
        <f>Systematic[[#This Row],[Sample]]*1000000+Systematic[[#This Row],[SubSample]]*10000+Systematic[[#This Row],[VariableIndex]]</f>
        <v>9010005</v>
      </c>
      <c r="H654" s="134">
        <f>Systematic[[#This Row],[SampleVariableLabel]]+100*Systematic[[#This Row],[State]]</f>
        <v>9010405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9</v>
      </c>
      <c r="B655" s="1">
        <f t="shared" si="30"/>
        <v>1</v>
      </c>
      <c r="C655" s="1">
        <f>IF(Systematic[[#This Row],[VariableIndex]]&gt;1,C654,IF(C654+1=StepsPerSubsample,0,C654+1))</f>
        <v>4</v>
      </c>
      <c r="D655" s="1">
        <f t="shared" si="31"/>
        <v>6</v>
      </c>
      <c r="E655" s="1" t="str">
        <f>INDEX(Protocol[Mark],MATCH(C655,Protocol[Step],0))</f>
        <v>3U</v>
      </c>
      <c r="F655" s="1" t="str">
        <f>INDEX(Variables[Variable],MATCH(Systematic[[#This Row],[VariableIndex]],Variables[Index],0))</f>
        <v>FCR (mt: ROX-corr.)</v>
      </c>
      <c r="G655" s="134">
        <f>Systematic[[#This Row],[Sample]]*1000000+Systematic[[#This Row],[SubSample]]*10000+Systematic[[#This Row],[VariableIndex]]</f>
        <v>9010006</v>
      </c>
      <c r="H655" s="134">
        <f>Systematic[[#This Row],[SampleVariableLabel]]+100*Systematic[[#This Row],[State]]</f>
        <v>9010406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9</v>
      </c>
      <c r="B656" s="1">
        <f t="shared" si="30"/>
        <v>1</v>
      </c>
      <c r="C656" s="1">
        <f>IF(Systematic[[#This Row],[VariableIndex]]&gt;1,C655,IF(C655+1=StepsPerSubsample,0,C655+1))</f>
        <v>5</v>
      </c>
      <c r="D656" s="1">
        <f t="shared" si="31"/>
        <v>1</v>
      </c>
      <c r="E656" s="1" t="str">
        <f>INDEX(Protocol[Mark],MATCH(C656,Protocol[Step],0))</f>
        <v>4G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9010001</v>
      </c>
      <c r="H656" s="134">
        <f>Systematic[[#This Row],[SampleVariableLabel]]+100*Systematic[[#This Row],[State]]</f>
        <v>9010501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9</v>
      </c>
      <c r="B657" s="1">
        <f t="shared" si="30"/>
        <v>1</v>
      </c>
      <c r="C657" s="1">
        <f>IF(Systematic[[#This Row],[VariableIndex]]&gt;1,C656,IF(C656+1=StepsPerSubsample,0,C656+1))</f>
        <v>5</v>
      </c>
      <c r="D657" s="1">
        <f t="shared" si="31"/>
        <v>2</v>
      </c>
      <c r="E657" s="1" t="str">
        <f>INDEX(Protocol[Mark],MATCH(C657,Protocol[Step],0))</f>
        <v>4G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9010002</v>
      </c>
      <c r="H657" s="134">
        <f>Systematic[[#This Row],[SampleVariableLabel]]+100*Systematic[[#This Row],[State]]</f>
        <v>9010502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9</v>
      </c>
      <c r="B658" s="1">
        <f t="shared" si="30"/>
        <v>1</v>
      </c>
      <c r="C658" s="1">
        <f>IF(Systematic[[#This Row],[VariableIndex]]&gt;1,C657,IF(C657+1=StepsPerSubsample,0,C657+1))</f>
        <v>5</v>
      </c>
      <c r="D658" s="1">
        <f t="shared" si="31"/>
        <v>3</v>
      </c>
      <c r="E658" s="1" t="str">
        <f>INDEX(Protocol[Mark],MATCH(C658,Protocol[Step],0))</f>
        <v>4G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9010003</v>
      </c>
      <c r="H658" s="134">
        <f>Systematic[[#This Row],[SampleVariableLabel]]+100*Systematic[[#This Row],[State]]</f>
        <v>9010503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9</v>
      </c>
      <c r="B659" s="1">
        <f t="shared" si="30"/>
        <v>1</v>
      </c>
      <c r="C659" s="1">
        <f>IF(Systematic[[#This Row],[VariableIndex]]&gt;1,C658,IF(C658+1=StepsPerSubsample,0,C658+1))</f>
        <v>5</v>
      </c>
      <c r="D659" s="1">
        <f t="shared" si="31"/>
        <v>4</v>
      </c>
      <c r="E659" s="1" t="str">
        <f>INDEX(Protocol[Mark],MATCH(C659,Protocol[Step],0))</f>
        <v>4G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9010004</v>
      </c>
      <c r="H659" s="134">
        <f>Systematic[[#This Row],[SampleVariableLabel]]+100*Systematic[[#This Row],[State]]</f>
        <v>9010504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9</v>
      </c>
      <c r="B660" s="1">
        <f t="shared" si="30"/>
        <v>1</v>
      </c>
      <c r="C660" s="1">
        <f>IF(Systematic[[#This Row],[VariableIndex]]&gt;1,C659,IF(C659+1=StepsPerSubsample,0,C659+1))</f>
        <v>5</v>
      </c>
      <c r="D660" s="1">
        <f t="shared" si="31"/>
        <v>5</v>
      </c>
      <c r="E660" s="1" t="str">
        <f>INDEX(Protocol[Mark],MATCH(C660,Protocol[Step],0))</f>
        <v>4G</v>
      </c>
      <c r="F660" s="1" t="str">
        <f>INDEX(Variables[Variable],MATCH(Systematic[[#This Row],[VariableIndex]],Variables[Index],0))</f>
        <v>Specific flux (mt)</v>
      </c>
      <c r="G660" s="134">
        <f>Systematic[[#This Row],[Sample]]*1000000+Systematic[[#This Row],[SubSample]]*10000+Systematic[[#This Row],[VariableIndex]]</f>
        <v>9010005</v>
      </c>
      <c r="H660" s="134">
        <f>Systematic[[#This Row],[SampleVariableLabel]]+100*Systematic[[#This Row],[State]]</f>
        <v>9010505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9</v>
      </c>
      <c r="B661" s="1">
        <f t="shared" si="30"/>
        <v>1</v>
      </c>
      <c r="C661" s="1">
        <f>IF(Systematic[[#This Row],[VariableIndex]]&gt;1,C660,IF(C660+1=StepsPerSubsample,0,C660+1))</f>
        <v>5</v>
      </c>
      <c r="D661" s="1">
        <f t="shared" si="31"/>
        <v>6</v>
      </c>
      <c r="E661" s="1" t="str">
        <f>INDEX(Protocol[Mark],MATCH(C661,Protocol[Step],0))</f>
        <v>4G</v>
      </c>
      <c r="F661" s="1" t="str">
        <f>INDEX(Variables[Variable],MATCH(Systematic[[#This Row],[VariableIndex]],Variables[Index],0))</f>
        <v>FCR (mt: ROX-corr.)</v>
      </c>
      <c r="G661" s="134">
        <f>Systematic[[#This Row],[Sample]]*1000000+Systematic[[#This Row],[SubSample]]*10000+Systematic[[#This Row],[VariableIndex]]</f>
        <v>9010006</v>
      </c>
      <c r="H661" s="134">
        <f>Systematic[[#This Row],[SampleVariableLabel]]+100*Systematic[[#This Row],[State]]</f>
        <v>9010506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9</v>
      </c>
      <c r="B662" s="1">
        <f t="shared" si="30"/>
        <v>1</v>
      </c>
      <c r="C662" s="1">
        <f>IF(Systematic[[#This Row],[VariableIndex]]&gt;1,C661,IF(C661+1=StepsPerSubsample,0,C661+1))</f>
        <v>6</v>
      </c>
      <c r="D662" s="1">
        <f t="shared" si="31"/>
        <v>1</v>
      </c>
      <c r="E662" s="1" t="str">
        <f>INDEX(Protocol[Mark],MATCH(C662,Protocol[Step],0))</f>
        <v>5S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9010001</v>
      </c>
      <c r="H662" s="134">
        <f>Systematic[[#This Row],[SampleVariableLabel]]+100*Systematic[[#This Row],[State]]</f>
        <v>9010601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9</v>
      </c>
      <c r="B663" s="1">
        <f t="shared" si="30"/>
        <v>1</v>
      </c>
      <c r="C663" s="1">
        <f>IF(Systematic[[#This Row],[VariableIndex]]&gt;1,C662,IF(C662+1=StepsPerSubsample,0,C662+1))</f>
        <v>6</v>
      </c>
      <c r="D663" s="1">
        <f t="shared" si="31"/>
        <v>2</v>
      </c>
      <c r="E663" s="1" t="str">
        <f>INDEX(Protocol[Mark],MATCH(C663,Protocol[Step],0))</f>
        <v>5S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9010002</v>
      </c>
      <c r="H663" s="134">
        <f>Systematic[[#This Row],[SampleVariableLabel]]+100*Systematic[[#This Row],[State]]</f>
        <v>9010602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9</v>
      </c>
      <c r="B664" s="1">
        <f t="shared" si="30"/>
        <v>1</v>
      </c>
      <c r="C664" s="1">
        <f>IF(Systematic[[#This Row],[VariableIndex]]&gt;1,C663,IF(C663+1=StepsPerSubsample,0,C663+1))</f>
        <v>6</v>
      </c>
      <c r="D664" s="1">
        <f t="shared" si="31"/>
        <v>3</v>
      </c>
      <c r="E664" s="1" t="str">
        <f>INDEX(Protocol[Mark],MATCH(C664,Protocol[Step],0))</f>
        <v>5S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9010003</v>
      </c>
      <c r="H664" s="134">
        <f>Systematic[[#This Row],[SampleVariableLabel]]+100*Systematic[[#This Row],[State]]</f>
        <v>9010603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9</v>
      </c>
      <c r="B665" s="1">
        <f t="shared" si="30"/>
        <v>1</v>
      </c>
      <c r="C665" s="1">
        <f>IF(Systematic[[#This Row],[VariableIndex]]&gt;1,C664,IF(C664+1=StepsPerSubsample,0,C664+1))</f>
        <v>6</v>
      </c>
      <c r="D665" s="1">
        <f t="shared" si="31"/>
        <v>4</v>
      </c>
      <c r="E665" s="1" t="str">
        <f>INDEX(Protocol[Mark],MATCH(C665,Protocol[Step],0))</f>
        <v>5S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9010004</v>
      </c>
      <c r="H665" s="134">
        <f>Systematic[[#This Row],[SampleVariableLabel]]+100*Systematic[[#This Row],[State]]</f>
        <v>9010604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9</v>
      </c>
      <c r="B666" s="1">
        <f t="shared" si="30"/>
        <v>1</v>
      </c>
      <c r="C666" s="1">
        <f>IF(Systematic[[#This Row],[VariableIndex]]&gt;1,C665,IF(C665+1=StepsPerSubsample,0,C665+1))</f>
        <v>6</v>
      </c>
      <c r="D666" s="1">
        <f t="shared" si="31"/>
        <v>5</v>
      </c>
      <c r="E666" s="1" t="str">
        <f>INDEX(Protocol[Mark],MATCH(C666,Protocol[Step],0))</f>
        <v>5S</v>
      </c>
      <c r="F666" s="1" t="str">
        <f>INDEX(Variables[Variable],MATCH(Systematic[[#This Row],[VariableIndex]],Variables[Index],0))</f>
        <v>Specific flux (mt)</v>
      </c>
      <c r="G666" s="134">
        <f>Systematic[[#This Row],[Sample]]*1000000+Systematic[[#This Row],[SubSample]]*10000+Systematic[[#This Row],[VariableIndex]]</f>
        <v>9010005</v>
      </c>
      <c r="H666" s="134">
        <f>Systematic[[#This Row],[SampleVariableLabel]]+100*Systematic[[#This Row],[State]]</f>
        <v>9010605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9</v>
      </c>
      <c r="B667" s="1">
        <f t="shared" si="30"/>
        <v>1</v>
      </c>
      <c r="C667" s="1">
        <f>IF(Systematic[[#This Row],[VariableIndex]]&gt;1,C666,IF(C666+1=StepsPerSubsample,0,C666+1))</f>
        <v>6</v>
      </c>
      <c r="D667" s="1">
        <f t="shared" si="31"/>
        <v>6</v>
      </c>
      <c r="E667" s="1" t="str">
        <f>INDEX(Protocol[Mark],MATCH(C667,Protocol[Step],0))</f>
        <v>5S</v>
      </c>
      <c r="F667" s="1" t="str">
        <f>INDEX(Variables[Variable],MATCH(Systematic[[#This Row],[VariableIndex]],Variables[Index],0))</f>
        <v>FCR (mt: ROX-corr.)</v>
      </c>
      <c r="G667" s="134">
        <f>Systematic[[#This Row],[Sample]]*1000000+Systematic[[#This Row],[SubSample]]*10000+Systematic[[#This Row],[VariableIndex]]</f>
        <v>9010006</v>
      </c>
      <c r="H667" s="134">
        <f>Systematic[[#This Row],[SampleVariableLabel]]+100*Systematic[[#This Row],[State]]</f>
        <v>9010606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9</v>
      </c>
      <c r="B668" s="1">
        <f t="shared" si="30"/>
        <v>1</v>
      </c>
      <c r="C668" s="1">
        <f>IF(Systematic[[#This Row],[VariableIndex]]&gt;1,C667,IF(C667+1=StepsPerSubsample,0,C667+1))</f>
        <v>7</v>
      </c>
      <c r="D668" s="1">
        <f t="shared" si="31"/>
        <v>1</v>
      </c>
      <c r="E668" s="1" t="str">
        <f>INDEX(Protocol[Mark],MATCH(C668,Protocol[Step],0))</f>
        <v>6Oct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9010001</v>
      </c>
      <c r="H668" s="134">
        <f>Systematic[[#This Row],[SampleVariableLabel]]+100*Systematic[[#This Row],[State]]</f>
        <v>9010701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9</v>
      </c>
      <c r="B669" s="1">
        <f t="shared" si="30"/>
        <v>1</v>
      </c>
      <c r="C669" s="1">
        <f>IF(Systematic[[#This Row],[VariableIndex]]&gt;1,C668,IF(C668+1=StepsPerSubsample,0,C668+1))</f>
        <v>7</v>
      </c>
      <c r="D669" s="1">
        <f t="shared" si="31"/>
        <v>2</v>
      </c>
      <c r="E669" s="1" t="str">
        <f>INDEX(Protocol[Mark],MATCH(C669,Protocol[Step],0))</f>
        <v>6Oct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9010002</v>
      </c>
      <c r="H669" s="134">
        <f>Systematic[[#This Row],[SampleVariableLabel]]+100*Systematic[[#This Row],[State]]</f>
        <v>9010702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9</v>
      </c>
      <c r="B670" s="1">
        <f t="shared" si="30"/>
        <v>1</v>
      </c>
      <c r="C670" s="1">
        <f>IF(Systematic[[#This Row],[VariableIndex]]&gt;1,C669,IF(C669+1=StepsPerSubsample,0,C669+1))</f>
        <v>7</v>
      </c>
      <c r="D670" s="1">
        <f t="shared" si="31"/>
        <v>3</v>
      </c>
      <c r="E670" s="1" t="str">
        <f>INDEX(Protocol[Mark],MATCH(C670,Protocol[Step],0))</f>
        <v>6Oct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9010003</v>
      </c>
      <c r="H670" s="134">
        <f>Systematic[[#This Row],[SampleVariableLabel]]+100*Systematic[[#This Row],[State]]</f>
        <v>9010703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9</v>
      </c>
      <c r="B671" s="1">
        <f t="shared" si="30"/>
        <v>1</v>
      </c>
      <c r="C671" s="1">
        <f>IF(Systematic[[#This Row],[VariableIndex]]&gt;1,C670,IF(C670+1=StepsPerSubsample,0,C670+1))</f>
        <v>7</v>
      </c>
      <c r="D671" s="1">
        <f t="shared" si="31"/>
        <v>4</v>
      </c>
      <c r="E671" s="1" t="str">
        <f>INDEX(Protocol[Mark],MATCH(C671,Protocol[Step],0))</f>
        <v>6Oct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9010004</v>
      </c>
      <c r="H671" s="134">
        <f>Systematic[[#This Row],[SampleVariableLabel]]+100*Systematic[[#This Row],[State]]</f>
        <v>9010704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9</v>
      </c>
      <c r="B672" s="1">
        <f t="shared" si="30"/>
        <v>1</v>
      </c>
      <c r="C672" s="1">
        <f>IF(Systematic[[#This Row],[VariableIndex]]&gt;1,C671,IF(C671+1=StepsPerSubsample,0,C671+1))</f>
        <v>7</v>
      </c>
      <c r="D672" s="1">
        <f t="shared" si="31"/>
        <v>5</v>
      </c>
      <c r="E672" s="1" t="str">
        <f>INDEX(Protocol[Mark],MATCH(C672,Protocol[Step],0))</f>
        <v>6Oct</v>
      </c>
      <c r="F672" s="1" t="str">
        <f>INDEX(Variables[Variable],MATCH(Systematic[[#This Row],[VariableIndex]],Variables[Index],0))</f>
        <v>Specific flux (mt)</v>
      </c>
      <c r="G672" s="134">
        <f>Systematic[[#This Row],[Sample]]*1000000+Systematic[[#This Row],[SubSample]]*10000+Systematic[[#This Row],[VariableIndex]]</f>
        <v>9010005</v>
      </c>
      <c r="H672" s="134">
        <f>Systematic[[#This Row],[SampleVariableLabel]]+100*Systematic[[#This Row],[State]]</f>
        <v>9010705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9</v>
      </c>
      <c r="B673" s="1">
        <f t="shared" si="30"/>
        <v>1</v>
      </c>
      <c r="C673" s="1">
        <f>IF(Systematic[[#This Row],[VariableIndex]]&gt;1,C672,IF(C672+1=StepsPerSubsample,0,C672+1))</f>
        <v>7</v>
      </c>
      <c r="D673" s="1">
        <f t="shared" si="31"/>
        <v>6</v>
      </c>
      <c r="E673" s="1" t="str">
        <f>INDEX(Protocol[Mark],MATCH(C673,Protocol[Step],0))</f>
        <v>6Oct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9010006</v>
      </c>
      <c r="H673" s="134">
        <f>Systematic[[#This Row],[SampleVariableLabel]]+100*Systematic[[#This Row],[State]]</f>
        <v>9010706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9</v>
      </c>
      <c r="B674" s="1">
        <f t="shared" si="30"/>
        <v>1</v>
      </c>
      <c r="C674" s="1">
        <f>IF(Systematic[[#This Row],[VariableIndex]]&gt;1,C673,IF(C673+1=StepsPerSubsample,0,C673+1))</f>
        <v>8</v>
      </c>
      <c r="D674" s="1">
        <f t="shared" si="31"/>
        <v>1</v>
      </c>
      <c r="E674" s="1" t="str">
        <f>INDEX(Protocol[Mark],MATCH(C674,Protocol[Step],0))</f>
        <v>7Rot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9010001</v>
      </c>
      <c r="H674" s="134">
        <f>Systematic[[#This Row],[SampleVariableLabel]]+100*Systematic[[#This Row],[State]]</f>
        <v>9010801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9</v>
      </c>
      <c r="B675" s="1">
        <f t="shared" si="30"/>
        <v>1</v>
      </c>
      <c r="C675" s="1">
        <f>IF(Systematic[[#This Row],[VariableIndex]]&gt;1,C674,IF(C674+1=StepsPerSubsample,0,C674+1))</f>
        <v>8</v>
      </c>
      <c r="D675" s="1">
        <f t="shared" si="31"/>
        <v>2</v>
      </c>
      <c r="E675" s="1" t="str">
        <f>INDEX(Protocol[Mark],MATCH(C675,Protocol[Step],0))</f>
        <v>7Rot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9010002</v>
      </c>
      <c r="H675" s="134">
        <f>Systematic[[#This Row],[SampleVariableLabel]]+100*Systematic[[#This Row],[State]]</f>
        <v>9010802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9</v>
      </c>
      <c r="B676" s="1">
        <f t="shared" si="30"/>
        <v>1</v>
      </c>
      <c r="C676" s="1">
        <f>IF(Systematic[[#This Row],[VariableIndex]]&gt;1,C675,IF(C675+1=StepsPerSubsample,0,C675+1))</f>
        <v>8</v>
      </c>
      <c r="D676" s="1">
        <f t="shared" si="31"/>
        <v>3</v>
      </c>
      <c r="E676" s="1" t="str">
        <f>INDEX(Protocol[Mark],MATCH(C676,Protocol[Step],0))</f>
        <v>7Rot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9010003</v>
      </c>
      <c r="H676" s="134">
        <f>Systematic[[#This Row],[SampleVariableLabel]]+100*Systematic[[#This Row],[State]]</f>
        <v>9010803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9</v>
      </c>
      <c r="B677" s="1">
        <f t="shared" si="30"/>
        <v>1</v>
      </c>
      <c r="C677" s="1">
        <f>IF(Systematic[[#This Row],[VariableIndex]]&gt;1,C676,IF(C676+1=StepsPerSubsample,0,C676+1))</f>
        <v>8</v>
      </c>
      <c r="D677" s="1">
        <f t="shared" si="31"/>
        <v>4</v>
      </c>
      <c r="E677" s="1" t="str">
        <f>INDEX(Protocol[Mark],MATCH(C677,Protocol[Step],0))</f>
        <v>7Rot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9010004</v>
      </c>
      <c r="H677" s="134">
        <f>Systematic[[#This Row],[SampleVariableLabel]]+100*Systematic[[#This Row],[State]]</f>
        <v>9010804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9</v>
      </c>
      <c r="B678" s="1">
        <f t="shared" si="30"/>
        <v>1</v>
      </c>
      <c r="C678" s="1">
        <f>IF(Systematic[[#This Row],[VariableIndex]]&gt;1,C677,IF(C677+1=StepsPerSubsample,0,C677+1))</f>
        <v>8</v>
      </c>
      <c r="D678" s="1">
        <f t="shared" si="31"/>
        <v>5</v>
      </c>
      <c r="E678" s="1" t="str">
        <f>INDEX(Protocol[Mark],MATCH(C678,Protocol[Step],0))</f>
        <v>7Rot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9010005</v>
      </c>
      <c r="H678" s="134">
        <f>Systematic[[#This Row],[SampleVariableLabel]]+100*Systematic[[#This Row],[State]]</f>
        <v>9010805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9</v>
      </c>
      <c r="B679" s="1">
        <f t="shared" si="30"/>
        <v>1</v>
      </c>
      <c r="C679" s="1">
        <f>IF(Systematic[[#This Row],[VariableIndex]]&gt;1,C678,IF(C678+1=StepsPerSubsample,0,C678+1))</f>
        <v>8</v>
      </c>
      <c r="D679" s="1">
        <f t="shared" si="31"/>
        <v>6</v>
      </c>
      <c r="E679" s="1" t="str">
        <f>INDEX(Protocol[Mark],MATCH(C679,Protocol[Step],0))</f>
        <v>7Rot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9010006</v>
      </c>
      <c r="H679" s="134">
        <f>Systematic[[#This Row],[SampleVariableLabel]]+100*Systematic[[#This Row],[State]]</f>
        <v>9010806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9</v>
      </c>
      <c r="B680" s="1">
        <f t="shared" si="30"/>
        <v>1</v>
      </c>
      <c r="C680" s="1">
        <f>IF(Systematic[[#This Row],[VariableIndex]]&gt;1,C679,IF(C679+1=StepsPerSubsample,0,C679+1))</f>
        <v>9</v>
      </c>
      <c r="D680" s="1">
        <f t="shared" si="31"/>
        <v>1</v>
      </c>
      <c r="E680" s="1" t="str">
        <f>INDEX(Protocol[Mark],MATCH(C680,Protocol[Step],0))</f>
        <v>8Gp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9010001</v>
      </c>
      <c r="H680" s="134">
        <f>Systematic[[#This Row],[SampleVariableLabel]]+100*Systematic[[#This Row],[State]]</f>
        <v>9010901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9</v>
      </c>
      <c r="B681" s="1">
        <f t="shared" si="30"/>
        <v>1</v>
      </c>
      <c r="C681" s="1">
        <f>IF(Systematic[[#This Row],[VariableIndex]]&gt;1,C680,IF(C680+1=StepsPerSubsample,0,C680+1))</f>
        <v>9</v>
      </c>
      <c r="D681" s="1">
        <f t="shared" si="31"/>
        <v>2</v>
      </c>
      <c r="E681" s="1" t="str">
        <f>INDEX(Protocol[Mark],MATCH(C681,Protocol[Step],0))</f>
        <v>8Gp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9010002</v>
      </c>
      <c r="H681" s="134">
        <f>Systematic[[#This Row],[SampleVariableLabel]]+100*Systematic[[#This Row],[State]]</f>
        <v>9010902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9</v>
      </c>
      <c r="B682" s="1">
        <f t="shared" si="30"/>
        <v>1</v>
      </c>
      <c r="C682" s="1">
        <f>IF(Systematic[[#This Row],[VariableIndex]]&gt;1,C681,IF(C681+1=StepsPerSubsample,0,C681+1))</f>
        <v>9</v>
      </c>
      <c r="D682" s="1">
        <f t="shared" si="31"/>
        <v>3</v>
      </c>
      <c r="E682" s="1" t="str">
        <f>INDEX(Protocol[Mark],MATCH(C682,Protocol[Step],0))</f>
        <v>8Gp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9010003</v>
      </c>
      <c r="H682" s="134">
        <f>Systematic[[#This Row],[SampleVariableLabel]]+100*Systematic[[#This Row],[State]]</f>
        <v>9010903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9</v>
      </c>
      <c r="B683" s="1">
        <f t="shared" si="30"/>
        <v>1</v>
      </c>
      <c r="C683" s="1">
        <f>IF(Systematic[[#This Row],[VariableIndex]]&gt;1,C682,IF(C682+1=StepsPerSubsample,0,C682+1))</f>
        <v>9</v>
      </c>
      <c r="D683" s="1">
        <f t="shared" si="31"/>
        <v>4</v>
      </c>
      <c r="E683" s="1" t="str">
        <f>INDEX(Protocol[Mark],MATCH(C683,Protocol[Step],0))</f>
        <v>8Gp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9010004</v>
      </c>
      <c r="H683" s="134">
        <f>Systematic[[#This Row],[SampleVariableLabel]]+100*Systematic[[#This Row],[State]]</f>
        <v>9010904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9</v>
      </c>
      <c r="B684" s="1">
        <f t="shared" si="30"/>
        <v>1</v>
      </c>
      <c r="C684" s="1">
        <f>IF(Systematic[[#This Row],[VariableIndex]]&gt;1,C683,IF(C683+1=StepsPerSubsample,0,C683+1))</f>
        <v>9</v>
      </c>
      <c r="D684" s="1">
        <f t="shared" si="31"/>
        <v>5</v>
      </c>
      <c r="E684" s="1" t="str">
        <f>INDEX(Protocol[Mark],MATCH(C684,Protocol[Step],0))</f>
        <v>8Gp</v>
      </c>
      <c r="F684" s="1" t="str">
        <f>INDEX(Variables[Variable],MATCH(Systematic[[#This Row],[VariableIndex]],Variables[Index],0))</f>
        <v>Specific flux (mt)</v>
      </c>
      <c r="G684" s="134">
        <f>Systematic[[#This Row],[Sample]]*1000000+Systematic[[#This Row],[SubSample]]*10000+Systematic[[#This Row],[VariableIndex]]</f>
        <v>9010005</v>
      </c>
      <c r="H684" s="134">
        <f>Systematic[[#This Row],[SampleVariableLabel]]+100*Systematic[[#This Row],[State]]</f>
        <v>9010905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9</v>
      </c>
      <c r="B685" s="1">
        <f t="shared" si="30"/>
        <v>1</v>
      </c>
      <c r="C685" s="1">
        <f>IF(Systematic[[#This Row],[VariableIndex]]&gt;1,C684,IF(C684+1=StepsPerSubsample,0,C684+1))</f>
        <v>9</v>
      </c>
      <c r="D685" s="1">
        <f t="shared" si="31"/>
        <v>6</v>
      </c>
      <c r="E685" s="1" t="str">
        <f>INDEX(Protocol[Mark],MATCH(C685,Protocol[Step],0))</f>
        <v>8Gp</v>
      </c>
      <c r="F685" s="1" t="str">
        <f>INDEX(Variables[Variable],MATCH(Systematic[[#This Row],[VariableIndex]],Variables[Index],0))</f>
        <v>FCR (mt: ROX-corr.)</v>
      </c>
      <c r="G685" s="134">
        <f>Systematic[[#This Row],[Sample]]*1000000+Systematic[[#This Row],[SubSample]]*10000+Systematic[[#This Row],[VariableIndex]]</f>
        <v>9010006</v>
      </c>
      <c r="H685" s="134">
        <f>Systematic[[#This Row],[SampleVariableLabel]]+100*Systematic[[#This Row],[State]]</f>
        <v>9010906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9</v>
      </c>
      <c r="B686" s="1">
        <f t="shared" si="30"/>
        <v>1</v>
      </c>
      <c r="C686" s="1">
        <f>IF(Systematic[[#This Row],[VariableIndex]]&gt;1,C685,IF(C685+1=StepsPerSubsample,0,C685+1))</f>
        <v>10</v>
      </c>
      <c r="D686" s="1">
        <f t="shared" si="31"/>
        <v>1</v>
      </c>
      <c r="E686" s="1" t="str">
        <f>INDEX(Protocol[Mark],MATCH(C686,Protocol[Step],0))</f>
        <v>9Ama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9010001</v>
      </c>
      <c r="H686" s="134">
        <f>Systematic[[#This Row],[SampleVariableLabel]]+100*Systematic[[#This Row],[State]]</f>
        <v>9011001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9</v>
      </c>
      <c r="B687" s="1">
        <f t="shared" si="30"/>
        <v>1</v>
      </c>
      <c r="C687" s="1">
        <f>IF(Systematic[[#This Row],[VariableIndex]]&gt;1,C686,IF(C686+1=StepsPerSubsample,0,C686+1))</f>
        <v>10</v>
      </c>
      <c r="D687" s="1">
        <f t="shared" si="31"/>
        <v>2</v>
      </c>
      <c r="E687" s="1" t="str">
        <f>INDEX(Protocol[Mark],MATCH(C687,Protocol[Step],0))</f>
        <v>9Ama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9010002</v>
      </c>
      <c r="H687" s="134">
        <f>Systematic[[#This Row],[SampleVariableLabel]]+100*Systematic[[#This Row],[State]]</f>
        <v>9011002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9</v>
      </c>
      <c r="B688" s="1">
        <f t="shared" si="30"/>
        <v>1</v>
      </c>
      <c r="C688" s="1">
        <f>IF(Systematic[[#This Row],[VariableIndex]]&gt;1,C687,IF(C687+1=StepsPerSubsample,0,C687+1))</f>
        <v>10</v>
      </c>
      <c r="D688" s="1">
        <f t="shared" si="31"/>
        <v>3</v>
      </c>
      <c r="E688" s="1" t="str">
        <f>INDEX(Protocol[Mark],MATCH(C688,Protocol[Step],0))</f>
        <v>9Ama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9010003</v>
      </c>
      <c r="H688" s="134">
        <f>Systematic[[#This Row],[SampleVariableLabel]]+100*Systematic[[#This Row],[State]]</f>
        <v>9011003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9</v>
      </c>
      <c r="B689" s="1">
        <f t="shared" si="30"/>
        <v>1</v>
      </c>
      <c r="C689" s="1">
        <f>IF(Systematic[[#This Row],[VariableIndex]]&gt;1,C688,IF(C688+1=StepsPerSubsample,0,C688+1))</f>
        <v>10</v>
      </c>
      <c r="D689" s="1">
        <f t="shared" si="31"/>
        <v>4</v>
      </c>
      <c r="E689" s="1" t="str">
        <f>INDEX(Protocol[Mark],MATCH(C689,Protocol[Step],0))</f>
        <v>9Ama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9010004</v>
      </c>
      <c r="H689" s="134">
        <f>Systematic[[#This Row],[SampleVariableLabel]]+100*Systematic[[#This Row],[State]]</f>
        <v>9011004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9</v>
      </c>
      <c r="B690" s="1">
        <f t="shared" si="30"/>
        <v>1</v>
      </c>
      <c r="C690" s="1">
        <f>IF(Systematic[[#This Row],[VariableIndex]]&gt;1,C689,IF(C689+1=StepsPerSubsample,0,C689+1))</f>
        <v>10</v>
      </c>
      <c r="D690" s="1">
        <f t="shared" si="31"/>
        <v>5</v>
      </c>
      <c r="E690" s="1" t="str">
        <f>INDEX(Protocol[Mark],MATCH(C690,Protocol[Step],0))</f>
        <v>9Ama</v>
      </c>
      <c r="F690" s="1" t="str">
        <f>INDEX(Variables[Variable],MATCH(Systematic[[#This Row],[VariableIndex]],Variables[Index],0))</f>
        <v>Specific flux (mt)</v>
      </c>
      <c r="G690" s="134">
        <f>Systematic[[#This Row],[Sample]]*1000000+Systematic[[#This Row],[SubSample]]*10000+Systematic[[#This Row],[VariableIndex]]</f>
        <v>9010005</v>
      </c>
      <c r="H690" s="134">
        <f>Systematic[[#This Row],[SampleVariableLabel]]+100*Systematic[[#This Row],[State]]</f>
        <v>9011005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9</v>
      </c>
      <c r="B691" s="1">
        <f t="shared" si="30"/>
        <v>1</v>
      </c>
      <c r="C691" s="1">
        <f>IF(Systematic[[#This Row],[VariableIndex]]&gt;1,C690,IF(C690+1=StepsPerSubsample,0,C690+1))</f>
        <v>10</v>
      </c>
      <c r="D691" s="1">
        <f t="shared" si="31"/>
        <v>6</v>
      </c>
      <c r="E691" s="1" t="str">
        <f>INDEX(Protocol[Mark],MATCH(C691,Protocol[Step],0))</f>
        <v>9Ama</v>
      </c>
      <c r="F691" s="1" t="str">
        <f>INDEX(Variables[Variable],MATCH(Systematic[[#This Row],[VariableIndex]],Variables[Index],0))</f>
        <v>FCR (mt: ROX-corr.)</v>
      </c>
      <c r="G691" s="134">
        <f>Systematic[[#This Row],[Sample]]*1000000+Systematic[[#This Row],[SubSample]]*10000+Systematic[[#This Row],[VariableIndex]]</f>
        <v>9010006</v>
      </c>
      <c r="H691" s="134">
        <f>Systematic[[#This Row],[SampleVariableLabel]]+100*Systematic[[#This Row],[State]]</f>
        <v>9011006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9</v>
      </c>
      <c r="B692" s="1">
        <f t="shared" si="30"/>
        <v>1</v>
      </c>
      <c r="C692" s="1">
        <f>IF(Systematic[[#This Row],[VariableIndex]]&gt;1,C691,IF(C691+1=StepsPerSubsample,0,C691+1))</f>
        <v>11</v>
      </c>
      <c r="D692" s="1">
        <f t="shared" si="31"/>
        <v>1</v>
      </c>
      <c r="E692" s="1" t="str">
        <f>INDEX(Protocol[Mark],MATCH(C692,Protocol[Step],0))</f>
        <v>10Tm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9010001</v>
      </c>
      <c r="H692" s="134">
        <f>Systematic[[#This Row],[SampleVariableLabel]]+100*Systematic[[#This Row],[State]]</f>
        <v>9011101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9</v>
      </c>
      <c r="B693" s="1">
        <f t="shared" si="30"/>
        <v>1</v>
      </c>
      <c r="C693" s="1">
        <f>IF(Systematic[[#This Row],[VariableIndex]]&gt;1,C692,IF(C692+1=StepsPerSubsample,0,C692+1))</f>
        <v>11</v>
      </c>
      <c r="D693" s="1">
        <f t="shared" si="31"/>
        <v>2</v>
      </c>
      <c r="E693" s="1" t="str">
        <f>INDEX(Protocol[Mark],MATCH(C693,Protocol[Step],0))</f>
        <v>10Tm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9010002</v>
      </c>
      <c r="H693" s="134">
        <f>Systematic[[#This Row],[SampleVariableLabel]]+100*Systematic[[#This Row],[State]]</f>
        <v>9011102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9</v>
      </c>
      <c r="B694" s="1">
        <f t="shared" si="30"/>
        <v>1</v>
      </c>
      <c r="C694" s="1">
        <f>IF(Systematic[[#This Row],[VariableIndex]]&gt;1,C693,IF(C693+1=StepsPerSubsample,0,C693+1))</f>
        <v>11</v>
      </c>
      <c r="D694" s="1">
        <f t="shared" si="31"/>
        <v>3</v>
      </c>
      <c r="E694" s="1" t="str">
        <f>INDEX(Protocol[Mark],MATCH(C694,Protocol[Step],0))</f>
        <v>10Tm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9010003</v>
      </c>
      <c r="H694" s="134">
        <f>Systematic[[#This Row],[SampleVariableLabel]]+100*Systematic[[#This Row],[State]]</f>
        <v>9011103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9</v>
      </c>
      <c r="B695" s="1">
        <f t="shared" si="30"/>
        <v>1</v>
      </c>
      <c r="C695" s="1">
        <f>IF(Systematic[[#This Row],[VariableIndex]]&gt;1,C694,IF(C694+1=StepsPerSubsample,0,C694+1))</f>
        <v>11</v>
      </c>
      <c r="D695" s="1">
        <f t="shared" si="31"/>
        <v>4</v>
      </c>
      <c r="E695" s="1" t="str">
        <f>INDEX(Protocol[Mark],MATCH(C695,Protocol[Step],0))</f>
        <v>10Tm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9010004</v>
      </c>
      <c r="H695" s="134">
        <f>Systematic[[#This Row],[SampleVariableLabel]]+100*Systematic[[#This Row],[State]]</f>
        <v>9011104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9</v>
      </c>
      <c r="B696" s="1">
        <f t="shared" si="30"/>
        <v>1</v>
      </c>
      <c r="C696" s="1">
        <f>IF(Systematic[[#This Row],[VariableIndex]]&gt;1,C695,IF(C695+1=StepsPerSubsample,0,C695+1))</f>
        <v>11</v>
      </c>
      <c r="D696" s="1">
        <f t="shared" si="31"/>
        <v>5</v>
      </c>
      <c r="E696" s="1" t="str">
        <f>INDEX(Protocol[Mark],MATCH(C696,Protocol[Step],0))</f>
        <v>10Tm</v>
      </c>
      <c r="F696" s="1" t="str">
        <f>INDEX(Variables[Variable],MATCH(Systematic[[#This Row],[VariableIndex]],Variables[Index],0))</f>
        <v>Specific flux (mt)</v>
      </c>
      <c r="G696" s="134">
        <f>Systematic[[#This Row],[Sample]]*1000000+Systematic[[#This Row],[SubSample]]*10000+Systematic[[#This Row],[VariableIndex]]</f>
        <v>9010005</v>
      </c>
      <c r="H696" s="134">
        <f>Systematic[[#This Row],[SampleVariableLabel]]+100*Systematic[[#This Row],[State]]</f>
        <v>9011105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9</v>
      </c>
      <c r="B697" s="1">
        <f t="shared" si="30"/>
        <v>1</v>
      </c>
      <c r="C697" s="1">
        <f>IF(Systematic[[#This Row],[VariableIndex]]&gt;1,C696,IF(C696+1=StepsPerSubsample,0,C696+1))</f>
        <v>11</v>
      </c>
      <c r="D697" s="1">
        <f t="shared" si="31"/>
        <v>6</v>
      </c>
      <c r="E697" s="1" t="str">
        <f>INDEX(Protocol[Mark],MATCH(C697,Protocol[Step],0))</f>
        <v>10Tm</v>
      </c>
      <c r="F697" s="1" t="str">
        <f>INDEX(Variables[Variable],MATCH(Systematic[[#This Row],[VariableIndex]],Variables[Index],0))</f>
        <v>FCR (mt: ROX-corr.)</v>
      </c>
      <c r="G697" s="134">
        <f>Systematic[[#This Row],[Sample]]*1000000+Systematic[[#This Row],[SubSample]]*10000+Systematic[[#This Row],[VariableIndex]]</f>
        <v>9010006</v>
      </c>
      <c r="H697" s="134">
        <f>Systematic[[#This Row],[SampleVariableLabel]]+100*Systematic[[#This Row],[State]]</f>
        <v>9011106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9</v>
      </c>
      <c r="B698" s="1">
        <f t="shared" si="30"/>
        <v>1</v>
      </c>
      <c r="C698" s="1">
        <f>IF(Systematic[[#This Row],[VariableIndex]]&gt;1,C697,IF(C697+1=StepsPerSubsample,0,C697+1))</f>
        <v>12</v>
      </c>
      <c r="D698" s="1">
        <f t="shared" si="31"/>
        <v>1</v>
      </c>
      <c r="E698" s="1" t="str">
        <f>INDEX(Protocol[Mark],MATCH(C698,Protocol[Step],0))</f>
        <v>11Azd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9010001</v>
      </c>
      <c r="H698" s="134">
        <f>Systematic[[#This Row],[SampleVariableLabel]]+100*Systematic[[#This Row],[State]]</f>
        <v>9011201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9</v>
      </c>
      <c r="B699" s="1">
        <f t="shared" si="30"/>
        <v>1</v>
      </c>
      <c r="C699" s="1">
        <f>IF(Systematic[[#This Row],[VariableIndex]]&gt;1,C698,IF(C698+1=StepsPerSubsample,0,C698+1))</f>
        <v>12</v>
      </c>
      <c r="D699" s="1">
        <f t="shared" si="31"/>
        <v>2</v>
      </c>
      <c r="E699" s="1" t="str">
        <f>INDEX(Protocol[Mark],MATCH(C699,Protocol[Step],0))</f>
        <v>11Azd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9010002</v>
      </c>
      <c r="H699" s="134">
        <f>Systematic[[#This Row],[SampleVariableLabel]]+100*Systematic[[#This Row],[State]]</f>
        <v>9011202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9</v>
      </c>
      <c r="B700" s="1">
        <f t="shared" si="30"/>
        <v>1</v>
      </c>
      <c r="C700" s="1">
        <f>IF(Systematic[[#This Row],[VariableIndex]]&gt;1,C699,IF(C699+1=StepsPerSubsample,0,C699+1))</f>
        <v>12</v>
      </c>
      <c r="D700" s="1">
        <f t="shared" si="31"/>
        <v>3</v>
      </c>
      <c r="E700" s="1" t="str">
        <f>INDEX(Protocol[Mark],MATCH(C700,Protocol[Step],0))</f>
        <v>11Azd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9010003</v>
      </c>
      <c r="H700" s="134">
        <f>Systematic[[#This Row],[SampleVariableLabel]]+100*Systematic[[#This Row],[State]]</f>
        <v>9011203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9</v>
      </c>
      <c r="B701" s="1">
        <f t="shared" si="30"/>
        <v>1</v>
      </c>
      <c r="C701" s="1">
        <f>IF(Systematic[[#This Row],[VariableIndex]]&gt;1,C700,IF(C700+1=StepsPerSubsample,0,C700+1))</f>
        <v>12</v>
      </c>
      <c r="D701" s="1">
        <f t="shared" si="31"/>
        <v>4</v>
      </c>
      <c r="E701" s="1" t="str">
        <f>INDEX(Protocol[Mark],MATCH(C701,Protocol[Step],0))</f>
        <v>11Azd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9010004</v>
      </c>
      <c r="H701" s="134">
        <f>Systematic[[#This Row],[SampleVariableLabel]]+100*Systematic[[#This Row],[State]]</f>
        <v>9011204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9</v>
      </c>
      <c r="B702" s="1">
        <f t="shared" si="30"/>
        <v>1</v>
      </c>
      <c r="C702" s="1">
        <f>IF(Systematic[[#This Row],[VariableIndex]]&gt;1,C701,IF(C701+1=StepsPerSubsample,0,C701+1))</f>
        <v>12</v>
      </c>
      <c r="D702" s="1">
        <f t="shared" si="31"/>
        <v>5</v>
      </c>
      <c r="E702" s="1" t="str">
        <f>INDEX(Protocol[Mark],MATCH(C702,Protocol[Step],0))</f>
        <v>11Azd</v>
      </c>
      <c r="F702" s="1" t="str">
        <f>INDEX(Variables[Variable],MATCH(Systematic[[#This Row],[VariableIndex]],Variables[Index],0))</f>
        <v>Specific flux (mt)</v>
      </c>
      <c r="G702" s="134">
        <f>Systematic[[#This Row],[Sample]]*1000000+Systematic[[#This Row],[SubSample]]*10000+Systematic[[#This Row],[VariableIndex]]</f>
        <v>9010005</v>
      </c>
      <c r="H702" s="134">
        <f>Systematic[[#This Row],[SampleVariableLabel]]+100*Systematic[[#This Row],[State]]</f>
        <v>9011205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9</v>
      </c>
      <c r="B703" s="1">
        <f t="shared" si="30"/>
        <v>1</v>
      </c>
      <c r="C703" s="1">
        <f>IF(Systematic[[#This Row],[VariableIndex]]&gt;1,C702,IF(C702+1=StepsPerSubsample,0,C702+1))</f>
        <v>12</v>
      </c>
      <c r="D703" s="1">
        <f t="shared" si="31"/>
        <v>6</v>
      </c>
      <c r="E703" s="1" t="str">
        <f>INDEX(Protocol[Mark],MATCH(C703,Protocol[Step],0))</f>
        <v>11Azd</v>
      </c>
      <c r="F703" s="1" t="str">
        <f>INDEX(Variables[Variable],MATCH(Systematic[[#This Row],[VariableIndex]],Variables[Index],0))</f>
        <v>FCR (mt: ROX-corr.)</v>
      </c>
      <c r="G703" s="134">
        <f>Systematic[[#This Row],[Sample]]*1000000+Systematic[[#This Row],[SubSample]]*10000+Systematic[[#This Row],[VariableIndex]]</f>
        <v>9010006</v>
      </c>
      <c r="H703" s="134">
        <f>Systematic[[#This Row],[SampleVariableLabel]]+100*Systematic[[#This Row],[State]]</f>
        <v>9011206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10</v>
      </c>
      <c r="B704" s="1">
        <f t="shared" si="30"/>
        <v>1</v>
      </c>
      <c r="C704" s="1">
        <f>IF(Systematic[[#This Row],[VariableIndex]]&gt;1,C703,IF(C703+1=StepsPerSubsample,0,C703+1))</f>
        <v>0</v>
      </c>
      <c r="D704" s="1">
        <f t="shared" si="31"/>
        <v>1</v>
      </c>
      <c r="E704" s="1" t="str">
        <f>INDEX(Protocol[Mark],MATCH(C704,Protocol[Step],0))</f>
        <v>1mt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10010001</v>
      </c>
      <c r="H704" s="134">
        <f>Systematic[[#This Row],[SampleVariableLabel]]+100*Systematic[[#This Row],[State]]</f>
        <v>10010001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10</v>
      </c>
      <c r="B705" s="1">
        <f t="shared" si="30"/>
        <v>1</v>
      </c>
      <c r="C705" s="1">
        <f>IF(Systematic[[#This Row],[VariableIndex]]&gt;1,C704,IF(C704+1=StepsPerSubsample,0,C704+1))</f>
        <v>0</v>
      </c>
      <c r="D705" s="1">
        <f t="shared" si="31"/>
        <v>2</v>
      </c>
      <c r="E705" s="1" t="str">
        <f>INDEX(Protocol[Mark],MATCH(C705,Protocol[Step],0))</f>
        <v>1mt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10010002</v>
      </c>
      <c r="H705" s="134">
        <f>Systematic[[#This Row],[SampleVariableLabel]]+100*Systematic[[#This Row],[State]]</f>
        <v>10010002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10</v>
      </c>
      <c r="B706" s="1">
        <f t="shared" si="30"/>
        <v>1</v>
      </c>
      <c r="C706" s="1">
        <f>IF(Systematic[[#This Row],[VariableIndex]]&gt;1,C705,IF(C705+1=StepsPerSubsample,0,C705+1))</f>
        <v>0</v>
      </c>
      <c r="D706" s="1">
        <f t="shared" si="31"/>
        <v>3</v>
      </c>
      <c r="E706" s="1" t="str">
        <f>INDEX(Protocol[Mark],MATCH(C706,Protocol[Step],0))</f>
        <v>1mt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10010003</v>
      </c>
      <c r="H706" s="134">
        <f>Systematic[[#This Row],[SampleVariableLabel]]+100*Systematic[[#This Row],[State]]</f>
        <v>10010003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10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0</v>
      </c>
      <c r="D707" s="1">
        <f t="shared" ref="D707:D770" si="34">IF(D706=nVariables,1,D706+1)</f>
        <v>4</v>
      </c>
      <c r="E707" s="1" t="str">
        <f>INDEX(Protocol[Mark],MATCH(C707,Protocol[Step],0))</f>
        <v>1mt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10010004</v>
      </c>
      <c r="H707" s="134">
        <f>Systematic[[#This Row],[SampleVariableLabel]]+100*Systematic[[#This Row],[State]]</f>
        <v>10010004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10</v>
      </c>
      <c r="B708" s="1">
        <f t="shared" si="33"/>
        <v>1</v>
      </c>
      <c r="C708" s="1">
        <f>IF(Systematic[[#This Row],[VariableIndex]]&gt;1,C707,IF(C707+1=StepsPerSubsample,0,C707+1))</f>
        <v>0</v>
      </c>
      <c r="D708" s="1">
        <f t="shared" si="34"/>
        <v>5</v>
      </c>
      <c r="E708" s="1" t="str">
        <f>INDEX(Protocol[Mark],MATCH(C708,Protocol[Step],0))</f>
        <v>1mt</v>
      </c>
      <c r="F708" s="1" t="str">
        <f>INDEX(Variables[Variable],MATCH(Systematic[[#This Row],[VariableIndex]],Variables[Index],0))</f>
        <v>Specific flux (mt)</v>
      </c>
      <c r="G708" s="134">
        <f>Systematic[[#This Row],[Sample]]*1000000+Systematic[[#This Row],[SubSample]]*10000+Systematic[[#This Row],[VariableIndex]]</f>
        <v>10010005</v>
      </c>
      <c r="H708" s="134">
        <f>Systematic[[#This Row],[SampleVariableLabel]]+100*Systematic[[#This Row],[State]]</f>
        <v>10010005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10</v>
      </c>
      <c r="B709" s="1">
        <f t="shared" si="33"/>
        <v>1</v>
      </c>
      <c r="C709" s="1">
        <f>IF(Systematic[[#This Row],[VariableIndex]]&gt;1,C708,IF(C708+1=StepsPerSubsample,0,C708+1))</f>
        <v>0</v>
      </c>
      <c r="D709" s="1">
        <f t="shared" si="34"/>
        <v>6</v>
      </c>
      <c r="E709" s="1" t="str">
        <f>INDEX(Protocol[Mark],MATCH(C709,Protocol[Step],0))</f>
        <v>1mt</v>
      </c>
      <c r="F709" s="1" t="str">
        <f>INDEX(Variables[Variable],MATCH(Systematic[[#This Row],[VariableIndex]],Variables[Index],0))</f>
        <v>FCR (mt: ROX-corr.)</v>
      </c>
      <c r="G709" s="134">
        <f>Systematic[[#This Row],[Sample]]*1000000+Systematic[[#This Row],[SubSample]]*10000+Systematic[[#This Row],[VariableIndex]]</f>
        <v>10010006</v>
      </c>
      <c r="H709" s="134">
        <f>Systematic[[#This Row],[SampleVariableLabel]]+100*Systematic[[#This Row],[State]]</f>
        <v>10010006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10</v>
      </c>
      <c r="B710" s="1">
        <f t="shared" si="33"/>
        <v>1</v>
      </c>
      <c r="C710" s="1">
        <f>IF(Systematic[[#This Row],[VariableIndex]]&gt;1,C709,IF(C709+1=StepsPerSubsample,0,C709+1))</f>
        <v>1</v>
      </c>
      <c r="D710" s="1">
        <f t="shared" si="34"/>
        <v>1</v>
      </c>
      <c r="E710" s="1" t="str">
        <f>INDEX(Protocol[Mark],MATCH(C710,Protocol[Step],0))</f>
        <v>1PM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10010001</v>
      </c>
      <c r="H710" s="134">
        <f>Systematic[[#This Row],[SampleVariableLabel]]+100*Systematic[[#This Row],[State]]</f>
        <v>10010101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10</v>
      </c>
      <c r="B711" s="1">
        <f t="shared" si="33"/>
        <v>1</v>
      </c>
      <c r="C711" s="1">
        <f>IF(Systematic[[#This Row],[VariableIndex]]&gt;1,C710,IF(C710+1=StepsPerSubsample,0,C710+1))</f>
        <v>1</v>
      </c>
      <c r="D711" s="1">
        <f t="shared" si="34"/>
        <v>2</v>
      </c>
      <c r="E711" s="1" t="str">
        <f>INDEX(Protocol[Mark],MATCH(C711,Protocol[Step],0))</f>
        <v>1PM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10010002</v>
      </c>
      <c r="H711" s="134">
        <f>Systematic[[#This Row],[SampleVariableLabel]]+100*Systematic[[#This Row],[State]]</f>
        <v>10010102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10</v>
      </c>
      <c r="B712" s="1">
        <f t="shared" si="33"/>
        <v>1</v>
      </c>
      <c r="C712" s="1">
        <f>IF(Systematic[[#This Row],[VariableIndex]]&gt;1,C711,IF(C711+1=StepsPerSubsample,0,C711+1))</f>
        <v>1</v>
      </c>
      <c r="D712" s="1">
        <f t="shared" si="34"/>
        <v>3</v>
      </c>
      <c r="E712" s="1" t="str">
        <f>INDEX(Protocol[Mark],MATCH(C712,Protocol[Step],0))</f>
        <v>1PM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10010003</v>
      </c>
      <c r="H712" s="134">
        <f>Systematic[[#This Row],[SampleVariableLabel]]+100*Systematic[[#This Row],[State]]</f>
        <v>10010103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10</v>
      </c>
      <c r="B713" s="1">
        <f t="shared" si="33"/>
        <v>1</v>
      </c>
      <c r="C713" s="1">
        <f>IF(Systematic[[#This Row],[VariableIndex]]&gt;1,C712,IF(C712+1=StepsPerSubsample,0,C712+1))</f>
        <v>1</v>
      </c>
      <c r="D713" s="1">
        <f t="shared" si="34"/>
        <v>4</v>
      </c>
      <c r="E713" s="1" t="str">
        <f>INDEX(Protocol[Mark],MATCH(C713,Protocol[Step],0))</f>
        <v>1PM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10010004</v>
      </c>
      <c r="H713" s="134">
        <f>Systematic[[#This Row],[SampleVariableLabel]]+100*Systematic[[#This Row],[State]]</f>
        <v>10010104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10</v>
      </c>
      <c r="B714" s="1">
        <f t="shared" si="33"/>
        <v>1</v>
      </c>
      <c r="C714" s="1">
        <f>IF(Systematic[[#This Row],[VariableIndex]]&gt;1,C713,IF(C713+1=StepsPerSubsample,0,C713+1))</f>
        <v>1</v>
      </c>
      <c r="D714" s="1">
        <f t="shared" si="34"/>
        <v>5</v>
      </c>
      <c r="E714" s="1" t="str">
        <f>INDEX(Protocol[Mark],MATCH(C714,Protocol[Step],0))</f>
        <v>1PM</v>
      </c>
      <c r="F714" s="1" t="str">
        <f>INDEX(Variables[Variable],MATCH(Systematic[[#This Row],[VariableIndex]],Variables[Index],0))</f>
        <v>Specific flux (mt)</v>
      </c>
      <c r="G714" s="134">
        <f>Systematic[[#This Row],[Sample]]*1000000+Systematic[[#This Row],[SubSample]]*10000+Systematic[[#This Row],[VariableIndex]]</f>
        <v>10010005</v>
      </c>
      <c r="H714" s="134">
        <f>Systematic[[#This Row],[SampleVariableLabel]]+100*Systematic[[#This Row],[State]]</f>
        <v>10010105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10</v>
      </c>
      <c r="B715" s="1">
        <f t="shared" si="33"/>
        <v>1</v>
      </c>
      <c r="C715" s="1">
        <f>IF(Systematic[[#This Row],[VariableIndex]]&gt;1,C714,IF(C714+1=StepsPerSubsample,0,C714+1))</f>
        <v>1</v>
      </c>
      <c r="D715" s="1">
        <f t="shared" si="34"/>
        <v>6</v>
      </c>
      <c r="E715" s="1" t="str">
        <f>INDEX(Protocol[Mark],MATCH(C715,Protocol[Step],0))</f>
        <v>1PM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10010006</v>
      </c>
      <c r="H715" s="134">
        <f>Systematic[[#This Row],[SampleVariableLabel]]+100*Systematic[[#This Row],[State]]</f>
        <v>10010106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10</v>
      </c>
      <c r="B716" s="1">
        <f t="shared" si="33"/>
        <v>1</v>
      </c>
      <c r="C716" s="1">
        <f>IF(Systematic[[#This Row],[VariableIndex]]&gt;1,C715,IF(C715+1=StepsPerSubsample,0,C715+1))</f>
        <v>2</v>
      </c>
      <c r="D716" s="1">
        <f t="shared" si="34"/>
        <v>1</v>
      </c>
      <c r="E716" s="1" t="str">
        <f>INDEX(Protocol[Mark],MATCH(C716,Protocol[Step],0))</f>
        <v>2D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10010001</v>
      </c>
      <c r="H716" s="134">
        <f>Systematic[[#This Row],[SampleVariableLabel]]+100*Systematic[[#This Row],[State]]</f>
        <v>10010201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10</v>
      </c>
      <c r="B717" s="1">
        <f t="shared" si="33"/>
        <v>1</v>
      </c>
      <c r="C717" s="1">
        <f>IF(Systematic[[#This Row],[VariableIndex]]&gt;1,C716,IF(C716+1=StepsPerSubsample,0,C716+1))</f>
        <v>2</v>
      </c>
      <c r="D717" s="1">
        <f t="shared" si="34"/>
        <v>2</v>
      </c>
      <c r="E717" s="1" t="str">
        <f>INDEX(Protocol[Mark],MATCH(C717,Protocol[Step],0))</f>
        <v>2D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10010002</v>
      </c>
      <c r="H717" s="134">
        <f>Systematic[[#This Row],[SampleVariableLabel]]+100*Systematic[[#This Row],[State]]</f>
        <v>10010202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10</v>
      </c>
      <c r="B718" s="1">
        <f t="shared" si="33"/>
        <v>1</v>
      </c>
      <c r="C718" s="1">
        <f>IF(Systematic[[#This Row],[VariableIndex]]&gt;1,C717,IF(C717+1=StepsPerSubsample,0,C717+1))</f>
        <v>2</v>
      </c>
      <c r="D718" s="1">
        <f t="shared" si="34"/>
        <v>3</v>
      </c>
      <c r="E718" s="1" t="str">
        <f>INDEX(Protocol[Mark],MATCH(C718,Protocol[Step],0))</f>
        <v>2D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10010003</v>
      </c>
      <c r="H718" s="134">
        <f>Systematic[[#This Row],[SampleVariableLabel]]+100*Systematic[[#This Row],[State]]</f>
        <v>10010203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10</v>
      </c>
      <c r="B719" s="1">
        <f t="shared" si="33"/>
        <v>1</v>
      </c>
      <c r="C719" s="1">
        <f>IF(Systematic[[#This Row],[VariableIndex]]&gt;1,C718,IF(C718+1=StepsPerSubsample,0,C718+1))</f>
        <v>2</v>
      </c>
      <c r="D719" s="1">
        <f t="shared" si="34"/>
        <v>4</v>
      </c>
      <c r="E719" s="1" t="str">
        <f>INDEX(Protocol[Mark],MATCH(C719,Protocol[Step],0))</f>
        <v>2D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10010004</v>
      </c>
      <c r="H719" s="134">
        <f>Systematic[[#This Row],[SampleVariableLabel]]+100*Systematic[[#This Row],[State]]</f>
        <v>10010204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10</v>
      </c>
      <c r="B720" s="1">
        <f t="shared" si="33"/>
        <v>1</v>
      </c>
      <c r="C720" s="1">
        <f>IF(Systematic[[#This Row],[VariableIndex]]&gt;1,C719,IF(C719+1=StepsPerSubsample,0,C719+1))</f>
        <v>2</v>
      </c>
      <c r="D720" s="1">
        <f t="shared" si="34"/>
        <v>5</v>
      </c>
      <c r="E720" s="1" t="str">
        <f>INDEX(Protocol[Mark],MATCH(C720,Protocol[Step],0))</f>
        <v>2D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10010005</v>
      </c>
      <c r="H720" s="134">
        <f>Systematic[[#This Row],[SampleVariableLabel]]+100*Systematic[[#This Row],[State]]</f>
        <v>10010205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10</v>
      </c>
      <c r="B721" s="1">
        <f t="shared" si="33"/>
        <v>1</v>
      </c>
      <c r="C721" s="1">
        <f>IF(Systematic[[#This Row],[VariableIndex]]&gt;1,C720,IF(C720+1=StepsPerSubsample,0,C720+1))</f>
        <v>2</v>
      </c>
      <c r="D721" s="1">
        <f t="shared" si="34"/>
        <v>6</v>
      </c>
      <c r="E721" s="1" t="str">
        <f>INDEX(Protocol[Mark],MATCH(C721,Protocol[Step],0))</f>
        <v>2D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10010006</v>
      </c>
      <c r="H721" s="134">
        <f>Systematic[[#This Row],[SampleVariableLabel]]+100*Systematic[[#This Row],[State]]</f>
        <v>10010206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10</v>
      </c>
      <c r="B722" s="1">
        <f t="shared" si="33"/>
        <v>1</v>
      </c>
      <c r="C722" s="1">
        <f>IF(Systematic[[#This Row],[VariableIndex]]&gt;1,C721,IF(C721+1=StepsPerSubsample,0,C721+1))</f>
        <v>3</v>
      </c>
      <c r="D722" s="1">
        <f t="shared" si="34"/>
        <v>1</v>
      </c>
      <c r="E722" s="1" t="str">
        <f>INDEX(Protocol[Mark],MATCH(C722,Protocol[Step],0))</f>
        <v>2c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10010001</v>
      </c>
      <c r="H722" s="134">
        <f>Systematic[[#This Row],[SampleVariableLabel]]+100*Systematic[[#This Row],[State]]</f>
        <v>10010301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10</v>
      </c>
      <c r="B723" s="1">
        <f t="shared" si="33"/>
        <v>1</v>
      </c>
      <c r="C723" s="1">
        <f>IF(Systematic[[#This Row],[VariableIndex]]&gt;1,C722,IF(C722+1=StepsPerSubsample,0,C722+1))</f>
        <v>3</v>
      </c>
      <c r="D723" s="1">
        <f t="shared" si="34"/>
        <v>2</v>
      </c>
      <c r="E723" s="1" t="str">
        <f>INDEX(Protocol[Mark],MATCH(C723,Protocol[Step],0))</f>
        <v>2c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10010002</v>
      </c>
      <c r="H723" s="134">
        <f>Systematic[[#This Row],[SampleVariableLabel]]+100*Systematic[[#This Row],[State]]</f>
        <v>10010302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10</v>
      </c>
      <c r="B724" s="1">
        <f t="shared" si="33"/>
        <v>1</v>
      </c>
      <c r="C724" s="1">
        <f>IF(Systematic[[#This Row],[VariableIndex]]&gt;1,C723,IF(C723+1=StepsPerSubsample,0,C723+1))</f>
        <v>3</v>
      </c>
      <c r="D724" s="1">
        <f t="shared" si="34"/>
        <v>3</v>
      </c>
      <c r="E724" s="1" t="str">
        <f>INDEX(Protocol[Mark],MATCH(C724,Protocol[Step],0))</f>
        <v>2c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10010003</v>
      </c>
      <c r="H724" s="134">
        <f>Systematic[[#This Row],[SampleVariableLabel]]+100*Systematic[[#This Row],[State]]</f>
        <v>10010303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10</v>
      </c>
      <c r="B725" s="1">
        <f t="shared" si="33"/>
        <v>1</v>
      </c>
      <c r="C725" s="1">
        <f>IF(Systematic[[#This Row],[VariableIndex]]&gt;1,C724,IF(C724+1=StepsPerSubsample,0,C724+1))</f>
        <v>3</v>
      </c>
      <c r="D725" s="1">
        <f t="shared" si="34"/>
        <v>4</v>
      </c>
      <c r="E725" s="1" t="str">
        <f>INDEX(Protocol[Mark],MATCH(C725,Protocol[Step],0))</f>
        <v>2c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10010004</v>
      </c>
      <c r="H725" s="134">
        <f>Systematic[[#This Row],[SampleVariableLabel]]+100*Systematic[[#This Row],[State]]</f>
        <v>10010304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10</v>
      </c>
      <c r="B726" s="1">
        <f t="shared" si="33"/>
        <v>1</v>
      </c>
      <c r="C726" s="1">
        <f>IF(Systematic[[#This Row],[VariableIndex]]&gt;1,C725,IF(C725+1=StepsPerSubsample,0,C725+1))</f>
        <v>3</v>
      </c>
      <c r="D726" s="1">
        <f t="shared" si="34"/>
        <v>5</v>
      </c>
      <c r="E726" s="1" t="str">
        <f>INDEX(Protocol[Mark],MATCH(C726,Protocol[Step],0))</f>
        <v>2c</v>
      </c>
      <c r="F726" s="1" t="str">
        <f>INDEX(Variables[Variable],MATCH(Systematic[[#This Row],[VariableIndex]],Variables[Index],0))</f>
        <v>Specific flux (mt)</v>
      </c>
      <c r="G726" s="134">
        <f>Systematic[[#This Row],[Sample]]*1000000+Systematic[[#This Row],[SubSample]]*10000+Systematic[[#This Row],[VariableIndex]]</f>
        <v>10010005</v>
      </c>
      <c r="H726" s="134">
        <f>Systematic[[#This Row],[SampleVariableLabel]]+100*Systematic[[#This Row],[State]]</f>
        <v>10010305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10</v>
      </c>
      <c r="B727" s="1">
        <f t="shared" si="33"/>
        <v>1</v>
      </c>
      <c r="C727" s="1">
        <f>IF(Systematic[[#This Row],[VariableIndex]]&gt;1,C726,IF(C726+1=StepsPerSubsample,0,C726+1))</f>
        <v>3</v>
      </c>
      <c r="D727" s="1">
        <f t="shared" si="34"/>
        <v>6</v>
      </c>
      <c r="E727" s="1" t="str">
        <f>INDEX(Protocol[Mark],MATCH(C727,Protocol[Step],0))</f>
        <v>2c</v>
      </c>
      <c r="F727" s="1" t="str">
        <f>INDEX(Variables[Variable],MATCH(Systematic[[#This Row],[VariableIndex]],Variables[Index],0))</f>
        <v>FCR (mt: ROX-corr.)</v>
      </c>
      <c r="G727" s="134">
        <f>Systematic[[#This Row],[Sample]]*1000000+Systematic[[#This Row],[SubSample]]*10000+Systematic[[#This Row],[VariableIndex]]</f>
        <v>10010006</v>
      </c>
      <c r="H727" s="134">
        <f>Systematic[[#This Row],[SampleVariableLabel]]+100*Systematic[[#This Row],[State]]</f>
        <v>10010306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10</v>
      </c>
      <c r="B728" s="1">
        <f t="shared" si="33"/>
        <v>1</v>
      </c>
      <c r="C728" s="1">
        <f>IF(Systematic[[#This Row],[VariableIndex]]&gt;1,C727,IF(C727+1=StepsPerSubsample,0,C727+1))</f>
        <v>4</v>
      </c>
      <c r="D728" s="1">
        <f t="shared" si="34"/>
        <v>1</v>
      </c>
      <c r="E728" s="1" t="str">
        <f>INDEX(Protocol[Mark],MATCH(C728,Protocol[Step],0))</f>
        <v>3U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10010001</v>
      </c>
      <c r="H728" s="134">
        <f>Systematic[[#This Row],[SampleVariableLabel]]+100*Systematic[[#This Row],[State]]</f>
        <v>10010401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10</v>
      </c>
      <c r="B729" s="1">
        <f t="shared" si="33"/>
        <v>1</v>
      </c>
      <c r="C729" s="1">
        <f>IF(Systematic[[#This Row],[VariableIndex]]&gt;1,C728,IF(C728+1=StepsPerSubsample,0,C728+1))</f>
        <v>4</v>
      </c>
      <c r="D729" s="1">
        <f t="shared" si="34"/>
        <v>2</v>
      </c>
      <c r="E729" s="1" t="str">
        <f>INDEX(Protocol[Mark],MATCH(C729,Protocol[Step],0))</f>
        <v>3U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10010002</v>
      </c>
      <c r="H729" s="134">
        <f>Systematic[[#This Row],[SampleVariableLabel]]+100*Systematic[[#This Row],[State]]</f>
        <v>10010402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10</v>
      </c>
      <c r="B730" s="1">
        <f t="shared" si="33"/>
        <v>1</v>
      </c>
      <c r="C730" s="1">
        <f>IF(Systematic[[#This Row],[VariableIndex]]&gt;1,C729,IF(C729+1=StepsPerSubsample,0,C729+1))</f>
        <v>4</v>
      </c>
      <c r="D730" s="1">
        <f t="shared" si="34"/>
        <v>3</v>
      </c>
      <c r="E730" s="1" t="str">
        <f>INDEX(Protocol[Mark],MATCH(C730,Protocol[Step],0))</f>
        <v>3U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10010003</v>
      </c>
      <c r="H730" s="134">
        <f>Systematic[[#This Row],[SampleVariableLabel]]+100*Systematic[[#This Row],[State]]</f>
        <v>10010403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10</v>
      </c>
      <c r="B731" s="1">
        <f t="shared" si="33"/>
        <v>1</v>
      </c>
      <c r="C731" s="1">
        <f>IF(Systematic[[#This Row],[VariableIndex]]&gt;1,C730,IF(C730+1=StepsPerSubsample,0,C730+1))</f>
        <v>4</v>
      </c>
      <c r="D731" s="1">
        <f t="shared" si="34"/>
        <v>4</v>
      </c>
      <c r="E731" s="1" t="str">
        <f>INDEX(Protocol[Mark],MATCH(C731,Protocol[Step],0))</f>
        <v>3U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10010004</v>
      </c>
      <c r="H731" s="134">
        <f>Systematic[[#This Row],[SampleVariableLabel]]+100*Systematic[[#This Row],[State]]</f>
        <v>10010404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10</v>
      </c>
      <c r="B732" s="1">
        <f t="shared" si="33"/>
        <v>1</v>
      </c>
      <c r="C732" s="1">
        <f>IF(Systematic[[#This Row],[VariableIndex]]&gt;1,C731,IF(C731+1=StepsPerSubsample,0,C731+1))</f>
        <v>4</v>
      </c>
      <c r="D732" s="1">
        <f t="shared" si="34"/>
        <v>5</v>
      </c>
      <c r="E732" s="1" t="str">
        <f>INDEX(Protocol[Mark],MATCH(C732,Protocol[Step],0))</f>
        <v>3U</v>
      </c>
      <c r="F732" s="1" t="str">
        <f>INDEX(Variables[Variable],MATCH(Systematic[[#This Row],[VariableIndex]],Variables[Index],0))</f>
        <v>Specific flux (mt)</v>
      </c>
      <c r="G732" s="134">
        <f>Systematic[[#This Row],[Sample]]*1000000+Systematic[[#This Row],[SubSample]]*10000+Systematic[[#This Row],[VariableIndex]]</f>
        <v>10010005</v>
      </c>
      <c r="H732" s="134">
        <f>Systematic[[#This Row],[SampleVariableLabel]]+100*Systematic[[#This Row],[State]]</f>
        <v>10010405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10</v>
      </c>
      <c r="B733" s="1">
        <f t="shared" si="33"/>
        <v>1</v>
      </c>
      <c r="C733" s="1">
        <f>IF(Systematic[[#This Row],[VariableIndex]]&gt;1,C732,IF(C732+1=StepsPerSubsample,0,C732+1))</f>
        <v>4</v>
      </c>
      <c r="D733" s="1">
        <f t="shared" si="34"/>
        <v>6</v>
      </c>
      <c r="E733" s="1" t="str">
        <f>INDEX(Protocol[Mark],MATCH(C733,Protocol[Step],0))</f>
        <v>3U</v>
      </c>
      <c r="F733" s="1" t="str">
        <f>INDEX(Variables[Variable],MATCH(Systematic[[#This Row],[VariableIndex]],Variables[Index],0))</f>
        <v>FCR (mt: ROX-corr.)</v>
      </c>
      <c r="G733" s="134">
        <f>Systematic[[#This Row],[Sample]]*1000000+Systematic[[#This Row],[SubSample]]*10000+Systematic[[#This Row],[VariableIndex]]</f>
        <v>10010006</v>
      </c>
      <c r="H733" s="134">
        <f>Systematic[[#This Row],[SampleVariableLabel]]+100*Systematic[[#This Row],[State]]</f>
        <v>10010406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10</v>
      </c>
      <c r="B734" s="1">
        <f t="shared" si="33"/>
        <v>1</v>
      </c>
      <c r="C734" s="1">
        <f>IF(Systematic[[#This Row],[VariableIndex]]&gt;1,C733,IF(C733+1=StepsPerSubsample,0,C733+1))</f>
        <v>5</v>
      </c>
      <c r="D734" s="1">
        <f t="shared" si="34"/>
        <v>1</v>
      </c>
      <c r="E734" s="1" t="str">
        <f>INDEX(Protocol[Mark],MATCH(C734,Protocol[Step],0))</f>
        <v>4G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10010001</v>
      </c>
      <c r="H734" s="134">
        <f>Systematic[[#This Row],[SampleVariableLabel]]+100*Systematic[[#This Row],[State]]</f>
        <v>10010501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10</v>
      </c>
      <c r="B735" s="1">
        <f t="shared" si="33"/>
        <v>1</v>
      </c>
      <c r="C735" s="1">
        <f>IF(Systematic[[#This Row],[VariableIndex]]&gt;1,C734,IF(C734+1=StepsPerSubsample,0,C734+1))</f>
        <v>5</v>
      </c>
      <c r="D735" s="1">
        <f t="shared" si="34"/>
        <v>2</v>
      </c>
      <c r="E735" s="1" t="str">
        <f>INDEX(Protocol[Mark],MATCH(C735,Protocol[Step],0))</f>
        <v>4G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10010002</v>
      </c>
      <c r="H735" s="134">
        <f>Systematic[[#This Row],[SampleVariableLabel]]+100*Systematic[[#This Row],[State]]</f>
        <v>10010502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10</v>
      </c>
      <c r="B736" s="1">
        <f t="shared" si="33"/>
        <v>1</v>
      </c>
      <c r="C736" s="1">
        <f>IF(Systematic[[#This Row],[VariableIndex]]&gt;1,C735,IF(C735+1=StepsPerSubsample,0,C735+1))</f>
        <v>5</v>
      </c>
      <c r="D736" s="1">
        <f t="shared" si="34"/>
        <v>3</v>
      </c>
      <c r="E736" s="1" t="str">
        <f>INDEX(Protocol[Mark],MATCH(C736,Protocol[Step],0))</f>
        <v>4G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10010003</v>
      </c>
      <c r="H736" s="134">
        <f>Systematic[[#This Row],[SampleVariableLabel]]+100*Systematic[[#This Row],[State]]</f>
        <v>10010503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10</v>
      </c>
      <c r="B737" s="1">
        <f t="shared" si="33"/>
        <v>1</v>
      </c>
      <c r="C737" s="1">
        <f>IF(Systematic[[#This Row],[VariableIndex]]&gt;1,C736,IF(C736+1=StepsPerSubsample,0,C736+1))</f>
        <v>5</v>
      </c>
      <c r="D737" s="1">
        <f t="shared" si="34"/>
        <v>4</v>
      </c>
      <c r="E737" s="1" t="str">
        <f>INDEX(Protocol[Mark],MATCH(C737,Protocol[Step],0))</f>
        <v>4G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10010004</v>
      </c>
      <c r="H737" s="134">
        <f>Systematic[[#This Row],[SampleVariableLabel]]+100*Systematic[[#This Row],[State]]</f>
        <v>10010504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10</v>
      </c>
      <c r="B738" s="1">
        <f t="shared" si="33"/>
        <v>1</v>
      </c>
      <c r="C738" s="1">
        <f>IF(Systematic[[#This Row],[VariableIndex]]&gt;1,C737,IF(C737+1=StepsPerSubsample,0,C737+1))</f>
        <v>5</v>
      </c>
      <c r="D738" s="1">
        <f t="shared" si="34"/>
        <v>5</v>
      </c>
      <c r="E738" s="1" t="str">
        <f>INDEX(Protocol[Mark],MATCH(C738,Protocol[Step],0))</f>
        <v>4G</v>
      </c>
      <c r="F738" s="1" t="str">
        <f>INDEX(Variables[Variable],MATCH(Systematic[[#This Row],[VariableIndex]],Variables[Index],0))</f>
        <v>Specific flux (mt)</v>
      </c>
      <c r="G738" s="134">
        <f>Systematic[[#This Row],[Sample]]*1000000+Systematic[[#This Row],[SubSample]]*10000+Systematic[[#This Row],[VariableIndex]]</f>
        <v>10010005</v>
      </c>
      <c r="H738" s="134">
        <f>Systematic[[#This Row],[SampleVariableLabel]]+100*Systematic[[#This Row],[State]]</f>
        <v>10010505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10</v>
      </c>
      <c r="B739" s="1">
        <f t="shared" si="33"/>
        <v>1</v>
      </c>
      <c r="C739" s="1">
        <f>IF(Systematic[[#This Row],[VariableIndex]]&gt;1,C738,IF(C738+1=StepsPerSubsample,0,C738+1))</f>
        <v>5</v>
      </c>
      <c r="D739" s="1">
        <f t="shared" si="34"/>
        <v>6</v>
      </c>
      <c r="E739" s="1" t="str">
        <f>INDEX(Protocol[Mark],MATCH(C739,Protocol[Step],0))</f>
        <v>4G</v>
      </c>
      <c r="F739" s="1" t="str">
        <f>INDEX(Variables[Variable],MATCH(Systematic[[#This Row],[VariableIndex]],Variables[Index],0))</f>
        <v>FCR (mt: ROX-corr.)</v>
      </c>
      <c r="G739" s="134">
        <f>Systematic[[#This Row],[Sample]]*1000000+Systematic[[#This Row],[SubSample]]*10000+Systematic[[#This Row],[VariableIndex]]</f>
        <v>10010006</v>
      </c>
      <c r="H739" s="134">
        <f>Systematic[[#This Row],[SampleVariableLabel]]+100*Systematic[[#This Row],[State]]</f>
        <v>10010506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10</v>
      </c>
      <c r="B740" s="1">
        <f t="shared" si="33"/>
        <v>1</v>
      </c>
      <c r="C740" s="1">
        <f>IF(Systematic[[#This Row],[VariableIndex]]&gt;1,C739,IF(C739+1=StepsPerSubsample,0,C739+1))</f>
        <v>6</v>
      </c>
      <c r="D740" s="1">
        <f t="shared" si="34"/>
        <v>1</v>
      </c>
      <c r="E740" s="1" t="str">
        <f>INDEX(Protocol[Mark],MATCH(C740,Protocol[Step],0))</f>
        <v>5S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10010001</v>
      </c>
      <c r="H740" s="134">
        <f>Systematic[[#This Row],[SampleVariableLabel]]+100*Systematic[[#This Row],[State]]</f>
        <v>10010601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10</v>
      </c>
      <c r="B741" s="1">
        <f t="shared" si="33"/>
        <v>1</v>
      </c>
      <c r="C741" s="1">
        <f>IF(Systematic[[#This Row],[VariableIndex]]&gt;1,C740,IF(C740+1=StepsPerSubsample,0,C740+1))</f>
        <v>6</v>
      </c>
      <c r="D741" s="1">
        <f t="shared" si="34"/>
        <v>2</v>
      </c>
      <c r="E741" s="1" t="str">
        <f>INDEX(Protocol[Mark],MATCH(C741,Protocol[Step],0))</f>
        <v>5S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10010002</v>
      </c>
      <c r="H741" s="134">
        <f>Systematic[[#This Row],[SampleVariableLabel]]+100*Systematic[[#This Row],[State]]</f>
        <v>10010602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10</v>
      </c>
      <c r="B742" s="1">
        <f t="shared" si="33"/>
        <v>1</v>
      </c>
      <c r="C742" s="1">
        <f>IF(Systematic[[#This Row],[VariableIndex]]&gt;1,C741,IF(C741+1=StepsPerSubsample,0,C741+1))</f>
        <v>6</v>
      </c>
      <c r="D742" s="1">
        <f t="shared" si="34"/>
        <v>3</v>
      </c>
      <c r="E742" s="1" t="str">
        <f>INDEX(Protocol[Mark],MATCH(C742,Protocol[Step],0))</f>
        <v>5S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10010003</v>
      </c>
      <c r="H742" s="134">
        <f>Systematic[[#This Row],[SampleVariableLabel]]+100*Systematic[[#This Row],[State]]</f>
        <v>10010603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10</v>
      </c>
      <c r="B743" s="1">
        <f t="shared" si="33"/>
        <v>1</v>
      </c>
      <c r="C743" s="1">
        <f>IF(Systematic[[#This Row],[VariableIndex]]&gt;1,C742,IF(C742+1=StepsPerSubsample,0,C742+1))</f>
        <v>6</v>
      </c>
      <c r="D743" s="1">
        <f t="shared" si="34"/>
        <v>4</v>
      </c>
      <c r="E743" s="1" t="str">
        <f>INDEX(Protocol[Mark],MATCH(C743,Protocol[Step],0))</f>
        <v>5S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10010004</v>
      </c>
      <c r="H743" s="134">
        <f>Systematic[[#This Row],[SampleVariableLabel]]+100*Systematic[[#This Row],[State]]</f>
        <v>10010604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10</v>
      </c>
      <c r="B744" s="1">
        <f t="shared" si="33"/>
        <v>1</v>
      </c>
      <c r="C744" s="1">
        <f>IF(Systematic[[#This Row],[VariableIndex]]&gt;1,C743,IF(C743+1=StepsPerSubsample,0,C743+1))</f>
        <v>6</v>
      </c>
      <c r="D744" s="1">
        <f t="shared" si="34"/>
        <v>5</v>
      </c>
      <c r="E744" s="1" t="str">
        <f>INDEX(Protocol[Mark],MATCH(C744,Protocol[Step],0))</f>
        <v>5S</v>
      </c>
      <c r="F744" s="1" t="str">
        <f>INDEX(Variables[Variable],MATCH(Systematic[[#This Row],[VariableIndex]],Variables[Index],0))</f>
        <v>Specific flux (mt)</v>
      </c>
      <c r="G744" s="134">
        <f>Systematic[[#This Row],[Sample]]*1000000+Systematic[[#This Row],[SubSample]]*10000+Systematic[[#This Row],[VariableIndex]]</f>
        <v>10010005</v>
      </c>
      <c r="H744" s="134">
        <f>Systematic[[#This Row],[SampleVariableLabel]]+100*Systematic[[#This Row],[State]]</f>
        <v>10010605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10</v>
      </c>
      <c r="B745" s="1">
        <f t="shared" si="33"/>
        <v>1</v>
      </c>
      <c r="C745" s="1">
        <f>IF(Systematic[[#This Row],[VariableIndex]]&gt;1,C744,IF(C744+1=StepsPerSubsample,0,C744+1))</f>
        <v>6</v>
      </c>
      <c r="D745" s="1">
        <f t="shared" si="34"/>
        <v>6</v>
      </c>
      <c r="E745" s="1" t="str">
        <f>INDEX(Protocol[Mark],MATCH(C745,Protocol[Step],0))</f>
        <v>5S</v>
      </c>
      <c r="F745" s="1" t="str">
        <f>INDEX(Variables[Variable],MATCH(Systematic[[#This Row],[VariableIndex]],Variables[Index],0))</f>
        <v>FCR (mt: ROX-corr.)</v>
      </c>
      <c r="G745" s="134">
        <f>Systematic[[#This Row],[Sample]]*1000000+Systematic[[#This Row],[SubSample]]*10000+Systematic[[#This Row],[VariableIndex]]</f>
        <v>10010006</v>
      </c>
      <c r="H745" s="134">
        <f>Systematic[[#This Row],[SampleVariableLabel]]+100*Systematic[[#This Row],[State]]</f>
        <v>10010606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10</v>
      </c>
      <c r="B746" s="1">
        <f t="shared" si="33"/>
        <v>1</v>
      </c>
      <c r="C746" s="1">
        <f>IF(Systematic[[#This Row],[VariableIndex]]&gt;1,C745,IF(C745+1=StepsPerSubsample,0,C745+1))</f>
        <v>7</v>
      </c>
      <c r="D746" s="1">
        <f t="shared" si="34"/>
        <v>1</v>
      </c>
      <c r="E746" s="1" t="str">
        <f>INDEX(Protocol[Mark],MATCH(C746,Protocol[Step],0))</f>
        <v>6Oct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10010001</v>
      </c>
      <c r="H746" s="134">
        <f>Systematic[[#This Row],[SampleVariableLabel]]+100*Systematic[[#This Row],[State]]</f>
        <v>10010701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10</v>
      </c>
      <c r="B747" s="1">
        <f t="shared" si="33"/>
        <v>1</v>
      </c>
      <c r="C747" s="1">
        <f>IF(Systematic[[#This Row],[VariableIndex]]&gt;1,C746,IF(C746+1=StepsPerSubsample,0,C746+1))</f>
        <v>7</v>
      </c>
      <c r="D747" s="1">
        <f t="shared" si="34"/>
        <v>2</v>
      </c>
      <c r="E747" s="1" t="str">
        <f>INDEX(Protocol[Mark],MATCH(C747,Protocol[Step],0))</f>
        <v>6Oct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10010002</v>
      </c>
      <c r="H747" s="134">
        <f>Systematic[[#This Row],[SampleVariableLabel]]+100*Systematic[[#This Row],[State]]</f>
        <v>10010702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10</v>
      </c>
      <c r="B748" s="1">
        <f t="shared" si="33"/>
        <v>1</v>
      </c>
      <c r="C748" s="1">
        <f>IF(Systematic[[#This Row],[VariableIndex]]&gt;1,C747,IF(C747+1=StepsPerSubsample,0,C747+1))</f>
        <v>7</v>
      </c>
      <c r="D748" s="1">
        <f t="shared" si="34"/>
        <v>3</v>
      </c>
      <c r="E748" s="1" t="str">
        <f>INDEX(Protocol[Mark],MATCH(C748,Protocol[Step],0))</f>
        <v>6Oct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10010003</v>
      </c>
      <c r="H748" s="134">
        <f>Systematic[[#This Row],[SampleVariableLabel]]+100*Systematic[[#This Row],[State]]</f>
        <v>10010703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10</v>
      </c>
      <c r="B749" s="1">
        <f t="shared" si="33"/>
        <v>1</v>
      </c>
      <c r="C749" s="1">
        <f>IF(Systematic[[#This Row],[VariableIndex]]&gt;1,C748,IF(C748+1=StepsPerSubsample,0,C748+1))</f>
        <v>7</v>
      </c>
      <c r="D749" s="1">
        <f t="shared" si="34"/>
        <v>4</v>
      </c>
      <c r="E749" s="1" t="str">
        <f>INDEX(Protocol[Mark],MATCH(C749,Protocol[Step],0))</f>
        <v>6Oct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10010004</v>
      </c>
      <c r="H749" s="134">
        <f>Systematic[[#This Row],[SampleVariableLabel]]+100*Systematic[[#This Row],[State]]</f>
        <v>10010704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10</v>
      </c>
      <c r="B750" s="1">
        <f t="shared" si="33"/>
        <v>1</v>
      </c>
      <c r="C750" s="1">
        <f>IF(Systematic[[#This Row],[VariableIndex]]&gt;1,C749,IF(C749+1=StepsPerSubsample,0,C749+1))</f>
        <v>7</v>
      </c>
      <c r="D750" s="1">
        <f t="shared" si="34"/>
        <v>5</v>
      </c>
      <c r="E750" s="1" t="str">
        <f>INDEX(Protocol[Mark],MATCH(C750,Protocol[Step],0))</f>
        <v>6Oct</v>
      </c>
      <c r="F750" s="1" t="str">
        <f>INDEX(Variables[Variable],MATCH(Systematic[[#This Row],[VariableIndex]],Variables[Index],0))</f>
        <v>Specific flux (mt)</v>
      </c>
      <c r="G750" s="134">
        <f>Systematic[[#This Row],[Sample]]*1000000+Systematic[[#This Row],[SubSample]]*10000+Systematic[[#This Row],[VariableIndex]]</f>
        <v>10010005</v>
      </c>
      <c r="H750" s="134">
        <f>Systematic[[#This Row],[SampleVariableLabel]]+100*Systematic[[#This Row],[State]]</f>
        <v>10010705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10</v>
      </c>
      <c r="B751" s="1">
        <f t="shared" si="33"/>
        <v>1</v>
      </c>
      <c r="C751" s="1">
        <f>IF(Systematic[[#This Row],[VariableIndex]]&gt;1,C750,IF(C750+1=StepsPerSubsample,0,C750+1))</f>
        <v>7</v>
      </c>
      <c r="D751" s="1">
        <f t="shared" si="34"/>
        <v>6</v>
      </c>
      <c r="E751" s="1" t="str">
        <f>INDEX(Protocol[Mark],MATCH(C751,Protocol[Step],0))</f>
        <v>6Oct</v>
      </c>
      <c r="F751" s="1" t="str">
        <f>INDEX(Variables[Variable],MATCH(Systematic[[#This Row],[VariableIndex]],Variables[Index],0))</f>
        <v>FCR (mt: ROX-corr.)</v>
      </c>
      <c r="G751" s="134">
        <f>Systematic[[#This Row],[Sample]]*1000000+Systematic[[#This Row],[SubSample]]*10000+Systematic[[#This Row],[VariableIndex]]</f>
        <v>10010006</v>
      </c>
      <c r="H751" s="134">
        <f>Systematic[[#This Row],[SampleVariableLabel]]+100*Systematic[[#This Row],[State]]</f>
        <v>10010706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10</v>
      </c>
      <c r="B752" s="1">
        <f t="shared" si="33"/>
        <v>1</v>
      </c>
      <c r="C752" s="1">
        <f>IF(Systematic[[#This Row],[VariableIndex]]&gt;1,C751,IF(C751+1=StepsPerSubsample,0,C751+1))</f>
        <v>8</v>
      </c>
      <c r="D752" s="1">
        <f t="shared" si="34"/>
        <v>1</v>
      </c>
      <c r="E752" s="1" t="str">
        <f>INDEX(Protocol[Mark],MATCH(C752,Protocol[Step],0))</f>
        <v>7Rot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10010001</v>
      </c>
      <c r="H752" s="134">
        <f>Systematic[[#This Row],[SampleVariableLabel]]+100*Systematic[[#This Row],[State]]</f>
        <v>10010801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10</v>
      </c>
      <c r="B753" s="1">
        <f t="shared" si="33"/>
        <v>1</v>
      </c>
      <c r="C753" s="1">
        <f>IF(Systematic[[#This Row],[VariableIndex]]&gt;1,C752,IF(C752+1=StepsPerSubsample,0,C752+1))</f>
        <v>8</v>
      </c>
      <c r="D753" s="1">
        <f t="shared" si="34"/>
        <v>2</v>
      </c>
      <c r="E753" s="1" t="str">
        <f>INDEX(Protocol[Mark],MATCH(C753,Protocol[Step],0))</f>
        <v>7Rot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10010002</v>
      </c>
      <c r="H753" s="134">
        <f>Systematic[[#This Row],[SampleVariableLabel]]+100*Systematic[[#This Row],[State]]</f>
        <v>10010802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10</v>
      </c>
      <c r="B754" s="1">
        <f t="shared" si="33"/>
        <v>1</v>
      </c>
      <c r="C754" s="1">
        <f>IF(Systematic[[#This Row],[VariableIndex]]&gt;1,C753,IF(C753+1=StepsPerSubsample,0,C753+1))</f>
        <v>8</v>
      </c>
      <c r="D754" s="1">
        <f t="shared" si="34"/>
        <v>3</v>
      </c>
      <c r="E754" s="1" t="str">
        <f>INDEX(Protocol[Mark],MATCH(C754,Protocol[Step],0))</f>
        <v>7Rot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10010003</v>
      </c>
      <c r="H754" s="134">
        <f>Systematic[[#This Row],[SampleVariableLabel]]+100*Systematic[[#This Row],[State]]</f>
        <v>10010803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10</v>
      </c>
      <c r="B755" s="1">
        <f t="shared" si="33"/>
        <v>1</v>
      </c>
      <c r="C755" s="1">
        <f>IF(Systematic[[#This Row],[VariableIndex]]&gt;1,C754,IF(C754+1=StepsPerSubsample,0,C754+1))</f>
        <v>8</v>
      </c>
      <c r="D755" s="1">
        <f t="shared" si="34"/>
        <v>4</v>
      </c>
      <c r="E755" s="1" t="str">
        <f>INDEX(Protocol[Mark],MATCH(C755,Protocol[Step],0))</f>
        <v>7Rot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10010004</v>
      </c>
      <c r="H755" s="134">
        <f>Systematic[[#This Row],[SampleVariableLabel]]+100*Systematic[[#This Row],[State]]</f>
        <v>10010804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10</v>
      </c>
      <c r="B756" s="1">
        <f t="shared" si="33"/>
        <v>1</v>
      </c>
      <c r="C756" s="1">
        <f>IF(Systematic[[#This Row],[VariableIndex]]&gt;1,C755,IF(C755+1=StepsPerSubsample,0,C755+1))</f>
        <v>8</v>
      </c>
      <c r="D756" s="1">
        <f t="shared" si="34"/>
        <v>5</v>
      </c>
      <c r="E756" s="1" t="str">
        <f>INDEX(Protocol[Mark],MATCH(C756,Protocol[Step],0))</f>
        <v>7Rot</v>
      </c>
      <c r="F756" s="1" t="str">
        <f>INDEX(Variables[Variable],MATCH(Systematic[[#This Row],[VariableIndex]],Variables[Index],0))</f>
        <v>Specific flux (mt)</v>
      </c>
      <c r="G756" s="134">
        <f>Systematic[[#This Row],[Sample]]*1000000+Systematic[[#This Row],[SubSample]]*10000+Systematic[[#This Row],[VariableIndex]]</f>
        <v>10010005</v>
      </c>
      <c r="H756" s="134">
        <f>Systematic[[#This Row],[SampleVariableLabel]]+100*Systematic[[#This Row],[State]]</f>
        <v>10010805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10</v>
      </c>
      <c r="B757" s="1">
        <f t="shared" si="33"/>
        <v>1</v>
      </c>
      <c r="C757" s="1">
        <f>IF(Systematic[[#This Row],[VariableIndex]]&gt;1,C756,IF(C756+1=StepsPerSubsample,0,C756+1))</f>
        <v>8</v>
      </c>
      <c r="D757" s="1">
        <f t="shared" si="34"/>
        <v>6</v>
      </c>
      <c r="E757" s="1" t="str">
        <f>INDEX(Protocol[Mark],MATCH(C757,Protocol[Step],0))</f>
        <v>7Rot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10010006</v>
      </c>
      <c r="H757" s="134">
        <f>Systematic[[#This Row],[SampleVariableLabel]]+100*Systematic[[#This Row],[State]]</f>
        <v>10010806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10</v>
      </c>
      <c r="B758" s="1">
        <f t="shared" si="33"/>
        <v>1</v>
      </c>
      <c r="C758" s="1">
        <f>IF(Systematic[[#This Row],[VariableIndex]]&gt;1,C757,IF(C757+1=StepsPerSubsample,0,C757+1))</f>
        <v>9</v>
      </c>
      <c r="D758" s="1">
        <f t="shared" si="34"/>
        <v>1</v>
      </c>
      <c r="E758" s="1" t="str">
        <f>INDEX(Protocol[Mark],MATCH(C758,Protocol[Step],0))</f>
        <v>8Gp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10010001</v>
      </c>
      <c r="H758" s="134">
        <f>Systematic[[#This Row],[SampleVariableLabel]]+100*Systematic[[#This Row],[State]]</f>
        <v>10010901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10</v>
      </c>
      <c r="B759" s="1">
        <f t="shared" si="33"/>
        <v>1</v>
      </c>
      <c r="C759" s="1">
        <f>IF(Systematic[[#This Row],[VariableIndex]]&gt;1,C758,IF(C758+1=StepsPerSubsample,0,C758+1))</f>
        <v>9</v>
      </c>
      <c r="D759" s="1">
        <f t="shared" si="34"/>
        <v>2</v>
      </c>
      <c r="E759" s="1" t="str">
        <f>INDEX(Protocol[Mark],MATCH(C759,Protocol[Step],0))</f>
        <v>8Gp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10010002</v>
      </c>
      <c r="H759" s="134">
        <f>Systematic[[#This Row],[SampleVariableLabel]]+100*Systematic[[#This Row],[State]]</f>
        <v>10010902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10</v>
      </c>
      <c r="B760" s="1">
        <f t="shared" si="33"/>
        <v>1</v>
      </c>
      <c r="C760" s="1">
        <f>IF(Systematic[[#This Row],[VariableIndex]]&gt;1,C759,IF(C759+1=StepsPerSubsample,0,C759+1))</f>
        <v>9</v>
      </c>
      <c r="D760" s="1">
        <f t="shared" si="34"/>
        <v>3</v>
      </c>
      <c r="E760" s="1" t="str">
        <f>INDEX(Protocol[Mark],MATCH(C760,Protocol[Step],0))</f>
        <v>8Gp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10010003</v>
      </c>
      <c r="H760" s="134">
        <f>Systematic[[#This Row],[SampleVariableLabel]]+100*Systematic[[#This Row],[State]]</f>
        <v>10010903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10</v>
      </c>
      <c r="B761" s="1">
        <f t="shared" si="33"/>
        <v>1</v>
      </c>
      <c r="C761" s="1">
        <f>IF(Systematic[[#This Row],[VariableIndex]]&gt;1,C760,IF(C760+1=StepsPerSubsample,0,C760+1))</f>
        <v>9</v>
      </c>
      <c r="D761" s="1">
        <f t="shared" si="34"/>
        <v>4</v>
      </c>
      <c r="E761" s="1" t="str">
        <f>INDEX(Protocol[Mark],MATCH(C761,Protocol[Step],0))</f>
        <v>8Gp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10010004</v>
      </c>
      <c r="H761" s="134">
        <f>Systematic[[#This Row],[SampleVariableLabel]]+100*Systematic[[#This Row],[State]]</f>
        <v>10010904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10</v>
      </c>
      <c r="B762" s="1">
        <f t="shared" si="33"/>
        <v>1</v>
      </c>
      <c r="C762" s="1">
        <f>IF(Systematic[[#This Row],[VariableIndex]]&gt;1,C761,IF(C761+1=StepsPerSubsample,0,C761+1))</f>
        <v>9</v>
      </c>
      <c r="D762" s="1">
        <f t="shared" si="34"/>
        <v>5</v>
      </c>
      <c r="E762" s="1" t="str">
        <f>INDEX(Protocol[Mark],MATCH(C762,Protocol[Step],0))</f>
        <v>8Gp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10010005</v>
      </c>
      <c r="H762" s="134">
        <f>Systematic[[#This Row],[SampleVariableLabel]]+100*Systematic[[#This Row],[State]]</f>
        <v>10010905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10</v>
      </c>
      <c r="B763" s="1">
        <f t="shared" si="33"/>
        <v>1</v>
      </c>
      <c r="C763" s="1">
        <f>IF(Systematic[[#This Row],[VariableIndex]]&gt;1,C762,IF(C762+1=StepsPerSubsample,0,C762+1))</f>
        <v>9</v>
      </c>
      <c r="D763" s="1">
        <f t="shared" si="34"/>
        <v>6</v>
      </c>
      <c r="E763" s="1" t="str">
        <f>INDEX(Protocol[Mark],MATCH(C763,Protocol[Step],0))</f>
        <v>8Gp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10010006</v>
      </c>
      <c r="H763" s="134">
        <f>Systematic[[#This Row],[SampleVariableLabel]]+100*Systematic[[#This Row],[State]]</f>
        <v>10010906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10</v>
      </c>
      <c r="B764" s="1">
        <f t="shared" si="33"/>
        <v>1</v>
      </c>
      <c r="C764" s="1">
        <f>IF(Systematic[[#This Row],[VariableIndex]]&gt;1,C763,IF(C763+1=StepsPerSubsample,0,C763+1))</f>
        <v>10</v>
      </c>
      <c r="D764" s="1">
        <f t="shared" si="34"/>
        <v>1</v>
      </c>
      <c r="E764" s="1" t="str">
        <f>INDEX(Protocol[Mark],MATCH(C764,Protocol[Step],0))</f>
        <v>9Ama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10010001</v>
      </c>
      <c r="H764" s="134">
        <f>Systematic[[#This Row],[SampleVariableLabel]]+100*Systematic[[#This Row],[State]]</f>
        <v>10011001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10</v>
      </c>
      <c r="B765" s="1">
        <f t="shared" si="33"/>
        <v>1</v>
      </c>
      <c r="C765" s="1">
        <f>IF(Systematic[[#This Row],[VariableIndex]]&gt;1,C764,IF(C764+1=StepsPerSubsample,0,C764+1))</f>
        <v>10</v>
      </c>
      <c r="D765" s="1">
        <f t="shared" si="34"/>
        <v>2</v>
      </c>
      <c r="E765" s="1" t="str">
        <f>INDEX(Protocol[Mark],MATCH(C765,Protocol[Step],0))</f>
        <v>9Ama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10010002</v>
      </c>
      <c r="H765" s="134">
        <f>Systematic[[#This Row],[SampleVariableLabel]]+100*Systematic[[#This Row],[State]]</f>
        <v>10011002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10</v>
      </c>
      <c r="B766" s="1">
        <f t="shared" si="33"/>
        <v>1</v>
      </c>
      <c r="C766" s="1">
        <f>IF(Systematic[[#This Row],[VariableIndex]]&gt;1,C765,IF(C765+1=StepsPerSubsample,0,C765+1))</f>
        <v>10</v>
      </c>
      <c r="D766" s="1">
        <f t="shared" si="34"/>
        <v>3</v>
      </c>
      <c r="E766" s="1" t="str">
        <f>INDEX(Protocol[Mark],MATCH(C766,Protocol[Step],0))</f>
        <v>9Ama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10010003</v>
      </c>
      <c r="H766" s="134">
        <f>Systematic[[#This Row],[SampleVariableLabel]]+100*Systematic[[#This Row],[State]]</f>
        <v>10011003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10</v>
      </c>
      <c r="B767" s="1">
        <f t="shared" si="33"/>
        <v>1</v>
      </c>
      <c r="C767" s="1">
        <f>IF(Systematic[[#This Row],[VariableIndex]]&gt;1,C766,IF(C766+1=StepsPerSubsample,0,C766+1))</f>
        <v>10</v>
      </c>
      <c r="D767" s="1">
        <f t="shared" si="34"/>
        <v>4</v>
      </c>
      <c r="E767" s="1" t="str">
        <f>INDEX(Protocol[Mark],MATCH(C767,Protocol[Step],0))</f>
        <v>9Ama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10010004</v>
      </c>
      <c r="H767" s="134">
        <f>Systematic[[#This Row],[SampleVariableLabel]]+100*Systematic[[#This Row],[State]]</f>
        <v>10011004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10</v>
      </c>
      <c r="B768" s="1">
        <f t="shared" si="33"/>
        <v>1</v>
      </c>
      <c r="C768" s="1">
        <f>IF(Systematic[[#This Row],[VariableIndex]]&gt;1,C767,IF(C767+1=StepsPerSubsample,0,C767+1))</f>
        <v>10</v>
      </c>
      <c r="D768" s="1">
        <f t="shared" si="34"/>
        <v>5</v>
      </c>
      <c r="E768" s="1" t="str">
        <f>INDEX(Protocol[Mark],MATCH(C768,Protocol[Step],0))</f>
        <v>9Ama</v>
      </c>
      <c r="F768" s="1" t="str">
        <f>INDEX(Variables[Variable],MATCH(Systematic[[#This Row],[VariableIndex]],Variables[Index],0))</f>
        <v>Specific flux (mt)</v>
      </c>
      <c r="G768" s="134">
        <f>Systematic[[#This Row],[Sample]]*1000000+Systematic[[#This Row],[SubSample]]*10000+Systematic[[#This Row],[VariableIndex]]</f>
        <v>10010005</v>
      </c>
      <c r="H768" s="134">
        <f>Systematic[[#This Row],[SampleVariableLabel]]+100*Systematic[[#This Row],[State]]</f>
        <v>10011005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10</v>
      </c>
      <c r="B769" s="1">
        <f t="shared" si="33"/>
        <v>1</v>
      </c>
      <c r="C769" s="1">
        <f>IF(Systematic[[#This Row],[VariableIndex]]&gt;1,C768,IF(C768+1=StepsPerSubsample,0,C768+1))</f>
        <v>10</v>
      </c>
      <c r="D769" s="1">
        <f t="shared" si="34"/>
        <v>6</v>
      </c>
      <c r="E769" s="1" t="str">
        <f>INDEX(Protocol[Mark],MATCH(C769,Protocol[Step],0))</f>
        <v>9Ama</v>
      </c>
      <c r="F769" s="1" t="str">
        <f>INDEX(Variables[Variable],MATCH(Systematic[[#This Row],[VariableIndex]],Variables[Index],0))</f>
        <v>FCR (mt: ROX-corr.)</v>
      </c>
      <c r="G769" s="134">
        <f>Systematic[[#This Row],[Sample]]*1000000+Systematic[[#This Row],[SubSample]]*10000+Systematic[[#This Row],[VariableIndex]]</f>
        <v>10010006</v>
      </c>
      <c r="H769" s="134">
        <f>Systematic[[#This Row],[SampleVariableLabel]]+100*Systematic[[#This Row],[State]]</f>
        <v>10011006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10</v>
      </c>
      <c r="B770" s="1">
        <f t="shared" si="33"/>
        <v>1</v>
      </c>
      <c r="C770" s="1">
        <f>IF(Systematic[[#This Row],[VariableIndex]]&gt;1,C769,IF(C769+1=StepsPerSubsample,0,C769+1))</f>
        <v>11</v>
      </c>
      <c r="D770" s="1">
        <f t="shared" si="34"/>
        <v>1</v>
      </c>
      <c r="E770" s="1" t="str">
        <f>INDEX(Protocol[Mark],MATCH(C770,Protocol[Step],0))</f>
        <v>10Tm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10010001</v>
      </c>
      <c r="H770" s="134">
        <f>Systematic[[#This Row],[SampleVariableLabel]]+100*Systematic[[#This Row],[State]]</f>
        <v>10011101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10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11</v>
      </c>
      <c r="D771" s="1">
        <f t="shared" ref="D771:D834" si="37">IF(D770=nVariables,1,D770+1)</f>
        <v>2</v>
      </c>
      <c r="E771" s="1" t="str">
        <f>INDEX(Protocol[Mark],MATCH(C771,Protocol[Step],0))</f>
        <v>10Tm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10010002</v>
      </c>
      <c r="H771" s="134">
        <f>Systematic[[#This Row],[SampleVariableLabel]]+100*Systematic[[#This Row],[State]]</f>
        <v>10011102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10</v>
      </c>
      <c r="B772" s="1">
        <f t="shared" si="36"/>
        <v>1</v>
      </c>
      <c r="C772" s="1">
        <f>IF(Systematic[[#This Row],[VariableIndex]]&gt;1,C771,IF(C771+1=StepsPerSubsample,0,C771+1))</f>
        <v>11</v>
      </c>
      <c r="D772" s="1">
        <f t="shared" si="37"/>
        <v>3</v>
      </c>
      <c r="E772" s="1" t="str">
        <f>INDEX(Protocol[Mark],MATCH(C772,Protocol[Step],0))</f>
        <v>10Tm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10010003</v>
      </c>
      <c r="H772" s="134">
        <f>Systematic[[#This Row],[SampleVariableLabel]]+100*Systematic[[#This Row],[State]]</f>
        <v>10011103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10</v>
      </c>
      <c r="B773" s="1">
        <f t="shared" si="36"/>
        <v>1</v>
      </c>
      <c r="C773" s="1">
        <f>IF(Systematic[[#This Row],[VariableIndex]]&gt;1,C772,IF(C772+1=StepsPerSubsample,0,C772+1))</f>
        <v>11</v>
      </c>
      <c r="D773" s="1">
        <f t="shared" si="37"/>
        <v>4</v>
      </c>
      <c r="E773" s="1" t="str">
        <f>INDEX(Protocol[Mark],MATCH(C773,Protocol[Step],0))</f>
        <v>10Tm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10010004</v>
      </c>
      <c r="H773" s="134">
        <f>Systematic[[#This Row],[SampleVariableLabel]]+100*Systematic[[#This Row],[State]]</f>
        <v>10011104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10</v>
      </c>
      <c r="B774" s="1">
        <f t="shared" si="36"/>
        <v>1</v>
      </c>
      <c r="C774" s="1">
        <f>IF(Systematic[[#This Row],[VariableIndex]]&gt;1,C773,IF(C773+1=StepsPerSubsample,0,C773+1))</f>
        <v>11</v>
      </c>
      <c r="D774" s="1">
        <f t="shared" si="37"/>
        <v>5</v>
      </c>
      <c r="E774" s="1" t="str">
        <f>INDEX(Protocol[Mark],MATCH(C774,Protocol[Step],0))</f>
        <v>10Tm</v>
      </c>
      <c r="F774" s="1" t="str">
        <f>INDEX(Variables[Variable],MATCH(Systematic[[#This Row],[VariableIndex]],Variables[Index],0))</f>
        <v>Specific flux (mt)</v>
      </c>
      <c r="G774" s="134">
        <f>Systematic[[#This Row],[Sample]]*1000000+Systematic[[#This Row],[SubSample]]*10000+Systematic[[#This Row],[VariableIndex]]</f>
        <v>10010005</v>
      </c>
      <c r="H774" s="134">
        <f>Systematic[[#This Row],[SampleVariableLabel]]+100*Systematic[[#This Row],[State]]</f>
        <v>10011105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10</v>
      </c>
      <c r="B775" s="1">
        <f t="shared" si="36"/>
        <v>1</v>
      </c>
      <c r="C775" s="1">
        <f>IF(Systematic[[#This Row],[VariableIndex]]&gt;1,C774,IF(C774+1=StepsPerSubsample,0,C774+1))</f>
        <v>11</v>
      </c>
      <c r="D775" s="1">
        <f t="shared" si="37"/>
        <v>6</v>
      </c>
      <c r="E775" s="1" t="str">
        <f>INDEX(Protocol[Mark],MATCH(C775,Protocol[Step],0))</f>
        <v>10Tm</v>
      </c>
      <c r="F775" s="1" t="str">
        <f>INDEX(Variables[Variable],MATCH(Systematic[[#This Row],[VariableIndex]],Variables[Index],0))</f>
        <v>FCR (mt: ROX-corr.)</v>
      </c>
      <c r="G775" s="134">
        <f>Systematic[[#This Row],[Sample]]*1000000+Systematic[[#This Row],[SubSample]]*10000+Systematic[[#This Row],[VariableIndex]]</f>
        <v>10010006</v>
      </c>
      <c r="H775" s="134">
        <f>Systematic[[#This Row],[SampleVariableLabel]]+100*Systematic[[#This Row],[State]]</f>
        <v>10011106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10</v>
      </c>
      <c r="B776" s="1">
        <f t="shared" si="36"/>
        <v>1</v>
      </c>
      <c r="C776" s="1">
        <f>IF(Systematic[[#This Row],[VariableIndex]]&gt;1,C775,IF(C775+1=StepsPerSubsample,0,C775+1))</f>
        <v>12</v>
      </c>
      <c r="D776" s="1">
        <f t="shared" si="37"/>
        <v>1</v>
      </c>
      <c r="E776" s="1" t="str">
        <f>INDEX(Protocol[Mark],MATCH(C776,Protocol[Step],0))</f>
        <v>11Azd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10010001</v>
      </c>
      <c r="H776" s="134">
        <f>Systematic[[#This Row],[SampleVariableLabel]]+100*Systematic[[#This Row],[State]]</f>
        <v>10011201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10</v>
      </c>
      <c r="B777" s="1">
        <f t="shared" si="36"/>
        <v>1</v>
      </c>
      <c r="C777" s="1">
        <f>IF(Systematic[[#This Row],[VariableIndex]]&gt;1,C776,IF(C776+1=StepsPerSubsample,0,C776+1))</f>
        <v>12</v>
      </c>
      <c r="D777" s="1">
        <f t="shared" si="37"/>
        <v>2</v>
      </c>
      <c r="E777" s="1" t="str">
        <f>INDEX(Protocol[Mark],MATCH(C777,Protocol[Step],0))</f>
        <v>11Azd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10010002</v>
      </c>
      <c r="H777" s="134">
        <f>Systematic[[#This Row],[SampleVariableLabel]]+100*Systematic[[#This Row],[State]]</f>
        <v>10011202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10</v>
      </c>
      <c r="B778" s="1">
        <f t="shared" si="36"/>
        <v>1</v>
      </c>
      <c r="C778" s="1">
        <f>IF(Systematic[[#This Row],[VariableIndex]]&gt;1,C777,IF(C777+1=StepsPerSubsample,0,C777+1))</f>
        <v>12</v>
      </c>
      <c r="D778" s="1">
        <f t="shared" si="37"/>
        <v>3</v>
      </c>
      <c r="E778" s="1" t="str">
        <f>INDEX(Protocol[Mark],MATCH(C778,Protocol[Step],0))</f>
        <v>11Azd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10010003</v>
      </c>
      <c r="H778" s="134">
        <f>Systematic[[#This Row],[SampleVariableLabel]]+100*Systematic[[#This Row],[State]]</f>
        <v>10011203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10</v>
      </c>
      <c r="B779" s="1">
        <f t="shared" si="36"/>
        <v>1</v>
      </c>
      <c r="C779" s="1">
        <f>IF(Systematic[[#This Row],[VariableIndex]]&gt;1,C778,IF(C778+1=StepsPerSubsample,0,C778+1))</f>
        <v>12</v>
      </c>
      <c r="D779" s="1">
        <f t="shared" si="37"/>
        <v>4</v>
      </c>
      <c r="E779" s="1" t="str">
        <f>INDEX(Protocol[Mark],MATCH(C779,Protocol[Step],0))</f>
        <v>11Azd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10010004</v>
      </c>
      <c r="H779" s="134">
        <f>Systematic[[#This Row],[SampleVariableLabel]]+100*Systematic[[#This Row],[State]]</f>
        <v>10011204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10</v>
      </c>
      <c r="B780" s="1">
        <f t="shared" si="36"/>
        <v>1</v>
      </c>
      <c r="C780" s="1">
        <f>IF(Systematic[[#This Row],[VariableIndex]]&gt;1,C779,IF(C779+1=StepsPerSubsample,0,C779+1))</f>
        <v>12</v>
      </c>
      <c r="D780" s="1">
        <f t="shared" si="37"/>
        <v>5</v>
      </c>
      <c r="E780" s="1" t="str">
        <f>INDEX(Protocol[Mark],MATCH(C780,Protocol[Step],0))</f>
        <v>11Azd</v>
      </c>
      <c r="F780" s="1" t="str">
        <f>INDEX(Variables[Variable],MATCH(Systematic[[#This Row],[VariableIndex]],Variables[Index],0))</f>
        <v>Specific flux (mt)</v>
      </c>
      <c r="G780" s="134">
        <f>Systematic[[#This Row],[Sample]]*1000000+Systematic[[#This Row],[SubSample]]*10000+Systematic[[#This Row],[VariableIndex]]</f>
        <v>10010005</v>
      </c>
      <c r="H780" s="134">
        <f>Systematic[[#This Row],[SampleVariableLabel]]+100*Systematic[[#This Row],[State]]</f>
        <v>10011205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10</v>
      </c>
      <c r="B781" s="1">
        <f t="shared" si="36"/>
        <v>1</v>
      </c>
      <c r="C781" s="1">
        <f>IF(Systematic[[#This Row],[VariableIndex]]&gt;1,C780,IF(C780+1=StepsPerSubsample,0,C780+1))</f>
        <v>12</v>
      </c>
      <c r="D781" s="1">
        <f t="shared" si="37"/>
        <v>6</v>
      </c>
      <c r="E781" s="1" t="str">
        <f>INDEX(Protocol[Mark],MATCH(C781,Protocol[Step],0))</f>
        <v>11Azd</v>
      </c>
      <c r="F781" s="1" t="str">
        <f>INDEX(Variables[Variable],MATCH(Systematic[[#This Row],[VariableIndex]],Variables[Index],0))</f>
        <v>FCR (mt: ROX-corr.)</v>
      </c>
      <c r="G781" s="134">
        <f>Systematic[[#This Row],[Sample]]*1000000+Systematic[[#This Row],[SubSample]]*10000+Systematic[[#This Row],[VariableIndex]]</f>
        <v>10010006</v>
      </c>
      <c r="H781" s="134">
        <f>Systematic[[#This Row],[SampleVariableLabel]]+100*Systematic[[#This Row],[State]]</f>
        <v>10011206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11</v>
      </c>
      <c r="B782" s="1">
        <f t="shared" si="36"/>
        <v>1</v>
      </c>
      <c r="C782" s="1">
        <f>IF(Systematic[[#This Row],[VariableIndex]]&gt;1,C781,IF(C781+1=StepsPerSubsample,0,C781+1))</f>
        <v>0</v>
      </c>
      <c r="D782" s="1">
        <f t="shared" si="37"/>
        <v>1</v>
      </c>
      <c r="E782" s="1" t="str">
        <f>INDEX(Protocol[Mark],MATCH(C782,Protocol[Step],0))</f>
        <v>1mt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11010001</v>
      </c>
      <c r="H782" s="134">
        <f>Systematic[[#This Row],[SampleVariableLabel]]+100*Systematic[[#This Row],[State]]</f>
        <v>11010001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11</v>
      </c>
      <c r="B783" s="1">
        <f t="shared" si="36"/>
        <v>1</v>
      </c>
      <c r="C783" s="1">
        <f>IF(Systematic[[#This Row],[VariableIndex]]&gt;1,C782,IF(C782+1=StepsPerSubsample,0,C782+1))</f>
        <v>0</v>
      </c>
      <c r="D783" s="1">
        <f t="shared" si="37"/>
        <v>2</v>
      </c>
      <c r="E783" s="1" t="str">
        <f>INDEX(Protocol[Mark],MATCH(C783,Protocol[Step],0))</f>
        <v>1mt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11010002</v>
      </c>
      <c r="H783" s="134">
        <f>Systematic[[#This Row],[SampleVariableLabel]]+100*Systematic[[#This Row],[State]]</f>
        <v>11010002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11</v>
      </c>
      <c r="B784" s="1">
        <f t="shared" si="36"/>
        <v>1</v>
      </c>
      <c r="C784" s="1">
        <f>IF(Systematic[[#This Row],[VariableIndex]]&gt;1,C783,IF(C783+1=StepsPerSubsample,0,C783+1))</f>
        <v>0</v>
      </c>
      <c r="D784" s="1">
        <f t="shared" si="37"/>
        <v>3</v>
      </c>
      <c r="E784" s="1" t="str">
        <f>INDEX(Protocol[Mark],MATCH(C784,Protocol[Step],0))</f>
        <v>1mt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11010003</v>
      </c>
      <c r="H784" s="134">
        <f>Systematic[[#This Row],[SampleVariableLabel]]+100*Systematic[[#This Row],[State]]</f>
        <v>11010003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11</v>
      </c>
      <c r="B785" s="1">
        <f t="shared" si="36"/>
        <v>1</v>
      </c>
      <c r="C785" s="1">
        <f>IF(Systematic[[#This Row],[VariableIndex]]&gt;1,C784,IF(C784+1=StepsPerSubsample,0,C784+1))</f>
        <v>0</v>
      </c>
      <c r="D785" s="1">
        <f t="shared" si="37"/>
        <v>4</v>
      </c>
      <c r="E785" s="1" t="str">
        <f>INDEX(Protocol[Mark],MATCH(C785,Protocol[Step],0))</f>
        <v>1mt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11010004</v>
      </c>
      <c r="H785" s="134">
        <f>Systematic[[#This Row],[SampleVariableLabel]]+100*Systematic[[#This Row],[State]]</f>
        <v>11010004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11</v>
      </c>
      <c r="B786" s="1">
        <f t="shared" si="36"/>
        <v>1</v>
      </c>
      <c r="C786" s="1">
        <f>IF(Systematic[[#This Row],[VariableIndex]]&gt;1,C785,IF(C785+1=StepsPerSubsample,0,C785+1))</f>
        <v>0</v>
      </c>
      <c r="D786" s="1">
        <f t="shared" si="37"/>
        <v>5</v>
      </c>
      <c r="E786" s="1" t="str">
        <f>INDEX(Protocol[Mark],MATCH(C786,Protocol[Step],0))</f>
        <v>1mt</v>
      </c>
      <c r="F786" s="1" t="str">
        <f>INDEX(Variables[Variable],MATCH(Systematic[[#This Row],[VariableIndex]],Variables[Index],0))</f>
        <v>Specific flux (mt)</v>
      </c>
      <c r="G786" s="134">
        <f>Systematic[[#This Row],[Sample]]*1000000+Systematic[[#This Row],[SubSample]]*10000+Systematic[[#This Row],[VariableIndex]]</f>
        <v>11010005</v>
      </c>
      <c r="H786" s="134">
        <f>Systematic[[#This Row],[SampleVariableLabel]]+100*Systematic[[#This Row],[State]]</f>
        <v>11010005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11</v>
      </c>
      <c r="B787" s="1">
        <f t="shared" si="36"/>
        <v>1</v>
      </c>
      <c r="C787" s="1">
        <f>IF(Systematic[[#This Row],[VariableIndex]]&gt;1,C786,IF(C786+1=StepsPerSubsample,0,C786+1))</f>
        <v>0</v>
      </c>
      <c r="D787" s="1">
        <f t="shared" si="37"/>
        <v>6</v>
      </c>
      <c r="E787" s="1" t="str">
        <f>INDEX(Protocol[Mark],MATCH(C787,Protocol[Step],0))</f>
        <v>1mt</v>
      </c>
      <c r="F787" s="1" t="str">
        <f>INDEX(Variables[Variable],MATCH(Systematic[[#This Row],[VariableIndex]],Variables[Index],0))</f>
        <v>FCR (mt: ROX-corr.)</v>
      </c>
      <c r="G787" s="134">
        <f>Systematic[[#This Row],[Sample]]*1000000+Systematic[[#This Row],[SubSample]]*10000+Systematic[[#This Row],[VariableIndex]]</f>
        <v>11010006</v>
      </c>
      <c r="H787" s="134">
        <f>Systematic[[#This Row],[SampleVariableLabel]]+100*Systematic[[#This Row],[State]]</f>
        <v>11010006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11</v>
      </c>
      <c r="B788" s="1">
        <f t="shared" si="36"/>
        <v>1</v>
      </c>
      <c r="C788" s="1">
        <f>IF(Systematic[[#This Row],[VariableIndex]]&gt;1,C787,IF(C787+1=StepsPerSubsample,0,C787+1))</f>
        <v>1</v>
      </c>
      <c r="D788" s="1">
        <f t="shared" si="37"/>
        <v>1</v>
      </c>
      <c r="E788" s="1" t="str">
        <f>INDEX(Protocol[Mark],MATCH(C788,Protocol[Step],0))</f>
        <v>1PM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11010001</v>
      </c>
      <c r="H788" s="134">
        <f>Systematic[[#This Row],[SampleVariableLabel]]+100*Systematic[[#This Row],[State]]</f>
        <v>11010101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11</v>
      </c>
      <c r="B789" s="1">
        <f t="shared" si="36"/>
        <v>1</v>
      </c>
      <c r="C789" s="1">
        <f>IF(Systematic[[#This Row],[VariableIndex]]&gt;1,C788,IF(C788+1=StepsPerSubsample,0,C788+1))</f>
        <v>1</v>
      </c>
      <c r="D789" s="1">
        <f t="shared" si="37"/>
        <v>2</v>
      </c>
      <c r="E789" s="1" t="str">
        <f>INDEX(Protocol[Mark],MATCH(C789,Protocol[Step],0))</f>
        <v>1PM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11010002</v>
      </c>
      <c r="H789" s="134">
        <f>Systematic[[#This Row],[SampleVariableLabel]]+100*Systematic[[#This Row],[State]]</f>
        <v>11010102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11</v>
      </c>
      <c r="B790" s="1">
        <f t="shared" si="36"/>
        <v>1</v>
      </c>
      <c r="C790" s="1">
        <f>IF(Systematic[[#This Row],[VariableIndex]]&gt;1,C789,IF(C789+1=StepsPerSubsample,0,C789+1))</f>
        <v>1</v>
      </c>
      <c r="D790" s="1">
        <f t="shared" si="37"/>
        <v>3</v>
      </c>
      <c r="E790" s="1" t="str">
        <f>INDEX(Protocol[Mark],MATCH(C790,Protocol[Step],0))</f>
        <v>1PM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11010003</v>
      </c>
      <c r="H790" s="134">
        <f>Systematic[[#This Row],[SampleVariableLabel]]+100*Systematic[[#This Row],[State]]</f>
        <v>11010103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11</v>
      </c>
      <c r="B791" s="1">
        <f t="shared" si="36"/>
        <v>1</v>
      </c>
      <c r="C791" s="1">
        <f>IF(Systematic[[#This Row],[VariableIndex]]&gt;1,C790,IF(C790+1=StepsPerSubsample,0,C790+1))</f>
        <v>1</v>
      </c>
      <c r="D791" s="1">
        <f t="shared" si="37"/>
        <v>4</v>
      </c>
      <c r="E791" s="1" t="str">
        <f>INDEX(Protocol[Mark],MATCH(C791,Protocol[Step],0))</f>
        <v>1PM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11010004</v>
      </c>
      <c r="H791" s="134">
        <f>Systematic[[#This Row],[SampleVariableLabel]]+100*Systematic[[#This Row],[State]]</f>
        <v>11010104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11</v>
      </c>
      <c r="B792" s="1">
        <f t="shared" si="36"/>
        <v>1</v>
      </c>
      <c r="C792" s="1">
        <f>IF(Systematic[[#This Row],[VariableIndex]]&gt;1,C791,IF(C791+1=StepsPerSubsample,0,C791+1))</f>
        <v>1</v>
      </c>
      <c r="D792" s="1">
        <f t="shared" si="37"/>
        <v>5</v>
      </c>
      <c r="E792" s="1" t="str">
        <f>INDEX(Protocol[Mark],MATCH(C792,Protocol[Step],0))</f>
        <v>1PM</v>
      </c>
      <c r="F792" s="1" t="str">
        <f>INDEX(Variables[Variable],MATCH(Systematic[[#This Row],[VariableIndex]],Variables[Index],0))</f>
        <v>Specific flux (mt)</v>
      </c>
      <c r="G792" s="134">
        <f>Systematic[[#This Row],[Sample]]*1000000+Systematic[[#This Row],[SubSample]]*10000+Systematic[[#This Row],[VariableIndex]]</f>
        <v>11010005</v>
      </c>
      <c r="H792" s="134">
        <f>Systematic[[#This Row],[SampleVariableLabel]]+100*Systematic[[#This Row],[State]]</f>
        <v>11010105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11</v>
      </c>
      <c r="B793" s="1">
        <f t="shared" si="36"/>
        <v>1</v>
      </c>
      <c r="C793" s="1">
        <f>IF(Systematic[[#This Row],[VariableIndex]]&gt;1,C792,IF(C792+1=StepsPerSubsample,0,C792+1))</f>
        <v>1</v>
      </c>
      <c r="D793" s="1">
        <f t="shared" si="37"/>
        <v>6</v>
      </c>
      <c r="E793" s="1" t="str">
        <f>INDEX(Protocol[Mark],MATCH(C793,Protocol[Step],0))</f>
        <v>1PM</v>
      </c>
      <c r="F793" s="1" t="str">
        <f>INDEX(Variables[Variable],MATCH(Systematic[[#This Row],[VariableIndex]],Variables[Index],0))</f>
        <v>FCR (mt: ROX-corr.)</v>
      </c>
      <c r="G793" s="134">
        <f>Systematic[[#This Row],[Sample]]*1000000+Systematic[[#This Row],[SubSample]]*10000+Systematic[[#This Row],[VariableIndex]]</f>
        <v>11010006</v>
      </c>
      <c r="H793" s="134">
        <f>Systematic[[#This Row],[SampleVariableLabel]]+100*Systematic[[#This Row],[State]]</f>
        <v>11010106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11</v>
      </c>
      <c r="B794" s="1">
        <f t="shared" si="36"/>
        <v>1</v>
      </c>
      <c r="C794" s="1">
        <f>IF(Systematic[[#This Row],[VariableIndex]]&gt;1,C793,IF(C793+1=StepsPerSubsample,0,C793+1))</f>
        <v>2</v>
      </c>
      <c r="D794" s="1">
        <f t="shared" si="37"/>
        <v>1</v>
      </c>
      <c r="E794" s="1" t="str">
        <f>INDEX(Protocol[Mark],MATCH(C794,Protocol[Step],0))</f>
        <v>2D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11010001</v>
      </c>
      <c r="H794" s="134">
        <f>Systematic[[#This Row],[SampleVariableLabel]]+100*Systematic[[#This Row],[State]]</f>
        <v>11010201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11</v>
      </c>
      <c r="B795" s="1">
        <f t="shared" si="36"/>
        <v>1</v>
      </c>
      <c r="C795" s="1">
        <f>IF(Systematic[[#This Row],[VariableIndex]]&gt;1,C794,IF(C794+1=StepsPerSubsample,0,C794+1))</f>
        <v>2</v>
      </c>
      <c r="D795" s="1">
        <f t="shared" si="37"/>
        <v>2</v>
      </c>
      <c r="E795" s="1" t="str">
        <f>INDEX(Protocol[Mark],MATCH(C795,Protocol[Step],0))</f>
        <v>2D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11010002</v>
      </c>
      <c r="H795" s="134">
        <f>Systematic[[#This Row],[SampleVariableLabel]]+100*Systematic[[#This Row],[State]]</f>
        <v>11010202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11</v>
      </c>
      <c r="B796" s="1">
        <f t="shared" si="36"/>
        <v>1</v>
      </c>
      <c r="C796" s="1">
        <f>IF(Systematic[[#This Row],[VariableIndex]]&gt;1,C795,IF(C795+1=StepsPerSubsample,0,C795+1))</f>
        <v>2</v>
      </c>
      <c r="D796" s="1">
        <f t="shared" si="37"/>
        <v>3</v>
      </c>
      <c r="E796" s="1" t="str">
        <f>INDEX(Protocol[Mark],MATCH(C796,Protocol[Step],0))</f>
        <v>2D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11010003</v>
      </c>
      <c r="H796" s="134">
        <f>Systematic[[#This Row],[SampleVariableLabel]]+100*Systematic[[#This Row],[State]]</f>
        <v>11010203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11</v>
      </c>
      <c r="B797" s="1">
        <f t="shared" si="36"/>
        <v>1</v>
      </c>
      <c r="C797" s="1">
        <f>IF(Systematic[[#This Row],[VariableIndex]]&gt;1,C796,IF(C796+1=StepsPerSubsample,0,C796+1))</f>
        <v>2</v>
      </c>
      <c r="D797" s="1">
        <f t="shared" si="37"/>
        <v>4</v>
      </c>
      <c r="E797" s="1" t="str">
        <f>INDEX(Protocol[Mark],MATCH(C797,Protocol[Step],0))</f>
        <v>2D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11010004</v>
      </c>
      <c r="H797" s="134">
        <f>Systematic[[#This Row],[SampleVariableLabel]]+100*Systematic[[#This Row],[State]]</f>
        <v>11010204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11</v>
      </c>
      <c r="B798" s="1">
        <f t="shared" si="36"/>
        <v>1</v>
      </c>
      <c r="C798" s="1">
        <f>IF(Systematic[[#This Row],[VariableIndex]]&gt;1,C797,IF(C797+1=StepsPerSubsample,0,C797+1))</f>
        <v>2</v>
      </c>
      <c r="D798" s="1">
        <f t="shared" si="37"/>
        <v>5</v>
      </c>
      <c r="E798" s="1" t="str">
        <f>INDEX(Protocol[Mark],MATCH(C798,Protocol[Step],0))</f>
        <v>2D</v>
      </c>
      <c r="F798" s="1" t="str">
        <f>INDEX(Variables[Variable],MATCH(Systematic[[#This Row],[VariableIndex]],Variables[Index],0))</f>
        <v>Specific flux (mt)</v>
      </c>
      <c r="G798" s="134">
        <f>Systematic[[#This Row],[Sample]]*1000000+Systematic[[#This Row],[SubSample]]*10000+Systematic[[#This Row],[VariableIndex]]</f>
        <v>11010005</v>
      </c>
      <c r="H798" s="134">
        <f>Systematic[[#This Row],[SampleVariableLabel]]+100*Systematic[[#This Row],[State]]</f>
        <v>11010205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11</v>
      </c>
      <c r="B799" s="1">
        <f t="shared" si="36"/>
        <v>1</v>
      </c>
      <c r="C799" s="1">
        <f>IF(Systematic[[#This Row],[VariableIndex]]&gt;1,C798,IF(C798+1=StepsPerSubsample,0,C798+1))</f>
        <v>2</v>
      </c>
      <c r="D799" s="1">
        <f t="shared" si="37"/>
        <v>6</v>
      </c>
      <c r="E799" s="1" t="str">
        <f>INDEX(Protocol[Mark],MATCH(C799,Protocol[Step],0))</f>
        <v>2D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11010006</v>
      </c>
      <c r="H799" s="134">
        <f>Systematic[[#This Row],[SampleVariableLabel]]+100*Systematic[[#This Row],[State]]</f>
        <v>11010206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11</v>
      </c>
      <c r="B800" s="1">
        <f t="shared" si="36"/>
        <v>1</v>
      </c>
      <c r="C800" s="1">
        <f>IF(Systematic[[#This Row],[VariableIndex]]&gt;1,C799,IF(C799+1=StepsPerSubsample,0,C799+1))</f>
        <v>3</v>
      </c>
      <c r="D800" s="1">
        <f t="shared" si="37"/>
        <v>1</v>
      </c>
      <c r="E800" s="1" t="str">
        <f>INDEX(Protocol[Mark],MATCH(C800,Protocol[Step],0))</f>
        <v>2c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11010001</v>
      </c>
      <c r="H800" s="134">
        <f>Systematic[[#This Row],[SampleVariableLabel]]+100*Systematic[[#This Row],[State]]</f>
        <v>11010301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11</v>
      </c>
      <c r="B801" s="1">
        <f t="shared" si="36"/>
        <v>1</v>
      </c>
      <c r="C801" s="1">
        <f>IF(Systematic[[#This Row],[VariableIndex]]&gt;1,C800,IF(C800+1=StepsPerSubsample,0,C800+1))</f>
        <v>3</v>
      </c>
      <c r="D801" s="1">
        <f t="shared" si="37"/>
        <v>2</v>
      </c>
      <c r="E801" s="1" t="str">
        <f>INDEX(Protocol[Mark],MATCH(C801,Protocol[Step],0))</f>
        <v>2c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11010002</v>
      </c>
      <c r="H801" s="134">
        <f>Systematic[[#This Row],[SampleVariableLabel]]+100*Systematic[[#This Row],[State]]</f>
        <v>11010302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11</v>
      </c>
      <c r="B802" s="1">
        <f t="shared" si="36"/>
        <v>1</v>
      </c>
      <c r="C802" s="1">
        <f>IF(Systematic[[#This Row],[VariableIndex]]&gt;1,C801,IF(C801+1=StepsPerSubsample,0,C801+1))</f>
        <v>3</v>
      </c>
      <c r="D802" s="1">
        <f t="shared" si="37"/>
        <v>3</v>
      </c>
      <c r="E802" s="1" t="str">
        <f>INDEX(Protocol[Mark],MATCH(C802,Protocol[Step],0))</f>
        <v>2c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11010003</v>
      </c>
      <c r="H802" s="134">
        <f>Systematic[[#This Row],[SampleVariableLabel]]+100*Systematic[[#This Row],[State]]</f>
        <v>11010303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11</v>
      </c>
      <c r="B803" s="1">
        <f t="shared" si="36"/>
        <v>1</v>
      </c>
      <c r="C803" s="1">
        <f>IF(Systematic[[#This Row],[VariableIndex]]&gt;1,C802,IF(C802+1=StepsPerSubsample,0,C802+1))</f>
        <v>3</v>
      </c>
      <c r="D803" s="1">
        <f t="shared" si="37"/>
        <v>4</v>
      </c>
      <c r="E803" s="1" t="str">
        <f>INDEX(Protocol[Mark],MATCH(C803,Protocol[Step],0))</f>
        <v>2c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11010004</v>
      </c>
      <c r="H803" s="134">
        <f>Systematic[[#This Row],[SampleVariableLabel]]+100*Systematic[[#This Row],[State]]</f>
        <v>11010304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11</v>
      </c>
      <c r="B804" s="1">
        <f t="shared" si="36"/>
        <v>1</v>
      </c>
      <c r="C804" s="1">
        <f>IF(Systematic[[#This Row],[VariableIndex]]&gt;1,C803,IF(C803+1=StepsPerSubsample,0,C803+1))</f>
        <v>3</v>
      </c>
      <c r="D804" s="1">
        <f t="shared" si="37"/>
        <v>5</v>
      </c>
      <c r="E804" s="1" t="str">
        <f>INDEX(Protocol[Mark],MATCH(C804,Protocol[Step],0))</f>
        <v>2c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11010005</v>
      </c>
      <c r="H804" s="134">
        <f>Systematic[[#This Row],[SampleVariableLabel]]+100*Systematic[[#This Row],[State]]</f>
        <v>11010305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11</v>
      </c>
      <c r="B805" s="1">
        <f t="shared" si="36"/>
        <v>1</v>
      </c>
      <c r="C805" s="1">
        <f>IF(Systematic[[#This Row],[VariableIndex]]&gt;1,C804,IF(C804+1=StepsPerSubsample,0,C804+1))</f>
        <v>3</v>
      </c>
      <c r="D805" s="1">
        <f t="shared" si="37"/>
        <v>6</v>
      </c>
      <c r="E805" s="1" t="str">
        <f>INDEX(Protocol[Mark],MATCH(C805,Protocol[Step],0))</f>
        <v>2c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11010006</v>
      </c>
      <c r="H805" s="134">
        <f>Systematic[[#This Row],[SampleVariableLabel]]+100*Systematic[[#This Row],[State]]</f>
        <v>11010306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11</v>
      </c>
      <c r="B806" s="1">
        <f t="shared" si="36"/>
        <v>1</v>
      </c>
      <c r="C806" s="1">
        <f>IF(Systematic[[#This Row],[VariableIndex]]&gt;1,C805,IF(C805+1=StepsPerSubsample,0,C805+1))</f>
        <v>4</v>
      </c>
      <c r="D806" s="1">
        <f t="shared" si="37"/>
        <v>1</v>
      </c>
      <c r="E806" s="1" t="str">
        <f>INDEX(Protocol[Mark],MATCH(C806,Protocol[Step],0))</f>
        <v>3U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11010001</v>
      </c>
      <c r="H806" s="134">
        <f>Systematic[[#This Row],[SampleVariableLabel]]+100*Systematic[[#This Row],[State]]</f>
        <v>11010401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11</v>
      </c>
      <c r="B807" s="1">
        <f t="shared" si="36"/>
        <v>1</v>
      </c>
      <c r="C807" s="1">
        <f>IF(Systematic[[#This Row],[VariableIndex]]&gt;1,C806,IF(C806+1=StepsPerSubsample,0,C806+1))</f>
        <v>4</v>
      </c>
      <c r="D807" s="1">
        <f t="shared" si="37"/>
        <v>2</v>
      </c>
      <c r="E807" s="1" t="str">
        <f>INDEX(Protocol[Mark],MATCH(C807,Protocol[Step],0))</f>
        <v>3U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11010002</v>
      </c>
      <c r="H807" s="134">
        <f>Systematic[[#This Row],[SampleVariableLabel]]+100*Systematic[[#This Row],[State]]</f>
        <v>11010402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11</v>
      </c>
      <c r="B808" s="1">
        <f t="shared" si="36"/>
        <v>1</v>
      </c>
      <c r="C808" s="1">
        <f>IF(Systematic[[#This Row],[VariableIndex]]&gt;1,C807,IF(C807+1=StepsPerSubsample,0,C807+1))</f>
        <v>4</v>
      </c>
      <c r="D808" s="1">
        <f t="shared" si="37"/>
        <v>3</v>
      </c>
      <c r="E808" s="1" t="str">
        <f>INDEX(Protocol[Mark],MATCH(C808,Protocol[Step],0))</f>
        <v>3U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11010003</v>
      </c>
      <c r="H808" s="134">
        <f>Systematic[[#This Row],[SampleVariableLabel]]+100*Systematic[[#This Row],[State]]</f>
        <v>11010403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11</v>
      </c>
      <c r="B809" s="1">
        <f t="shared" si="36"/>
        <v>1</v>
      </c>
      <c r="C809" s="1">
        <f>IF(Systematic[[#This Row],[VariableIndex]]&gt;1,C808,IF(C808+1=StepsPerSubsample,0,C808+1))</f>
        <v>4</v>
      </c>
      <c r="D809" s="1">
        <f t="shared" si="37"/>
        <v>4</v>
      </c>
      <c r="E809" s="1" t="str">
        <f>INDEX(Protocol[Mark],MATCH(C809,Protocol[Step],0))</f>
        <v>3U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11010004</v>
      </c>
      <c r="H809" s="134">
        <f>Systematic[[#This Row],[SampleVariableLabel]]+100*Systematic[[#This Row],[State]]</f>
        <v>11010404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11</v>
      </c>
      <c r="B810" s="1">
        <f t="shared" si="36"/>
        <v>1</v>
      </c>
      <c r="C810" s="1">
        <f>IF(Systematic[[#This Row],[VariableIndex]]&gt;1,C809,IF(C809+1=StepsPerSubsample,0,C809+1))</f>
        <v>4</v>
      </c>
      <c r="D810" s="1">
        <f t="shared" si="37"/>
        <v>5</v>
      </c>
      <c r="E810" s="1" t="str">
        <f>INDEX(Protocol[Mark],MATCH(C810,Protocol[Step],0))</f>
        <v>3U</v>
      </c>
      <c r="F810" s="1" t="str">
        <f>INDEX(Variables[Variable],MATCH(Systematic[[#This Row],[VariableIndex]],Variables[Index],0))</f>
        <v>Specific flux (mt)</v>
      </c>
      <c r="G810" s="134">
        <f>Systematic[[#This Row],[Sample]]*1000000+Systematic[[#This Row],[SubSample]]*10000+Systematic[[#This Row],[VariableIndex]]</f>
        <v>11010005</v>
      </c>
      <c r="H810" s="134">
        <f>Systematic[[#This Row],[SampleVariableLabel]]+100*Systematic[[#This Row],[State]]</f>
        <v>11010405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11</v>
      </c>
      <c r="B811" s="1">
        <f t="shared" si="36"/>
        <v>1</v>
      </c>
      <c r="C811" s="1">
        <f>IF(Systematic[[#This Row],[VariableIndex]]&gt;1,C810,IF(C810+1=StepsPerSubsample,0,C810+1))</f>
        <v>4</v>
      </c>
      <c r="D811" s="1">
        <f t="shared" si="37"/>
        <v>6</v>
      </c>
      <c r="E811" s="1" t="str">
        <f>INDEX(Protocol[Mark],MATCH(C811,Protocol[Step],0))</f>
        <v>3U</v>
      </c>
      <c r="F811" s="1" t="str">
        <f>INDEX(Variables[Variable],MATCH(Systematic[[#This Row],[VariableIndex]],Variables[Index],0))</f>
        <v>FCR (mt: ROX-corr.)</v>
      </c>
      <c r="G811" s="134">
        <f>Systematic[[#This Row],[Sample]]*1000000+Systematic[[#This Row],[SubSample]]*10000+Systematic[[#This Row],[VariableIndex]]</f>
        <v>11010006</v>
      </c>
      <c r="H811" s="134">
        <f>Systematic[[#This Row],[SampleVariableLabel]]+100*Systematic[[#This Row],[State]]</f>
        <v>11010406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11</v>
      </c>
      <c r="B812" s="1">
        <f t="shared" si="36"/>
        <v>1</v>
      </c>
      <c r="C812" s="1">
        <f>IF(Systematic[[#This Row],[VariableIndex]]&gt;1,C811,IF(C811+1=StepsPerSubsample,0,C811+1))</f>
        <v>5</v>
      </c>
      <c r="D812" s="1">
        <f t="shared" si="37"/>
        <v>1</v>
      </c>
      <c r="E812" s="1" t="str">
        <f>INDEX(Protocol[Mark],MATCH(C812,Protocol[Step],0))</f>
        <v>4G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11010001</v>
      </c>
      <c r="H812" s="134">
        <f>Systematic[[#This Row],[SampleVariableLabel]]+100*Systematic[[#This Row],[State]]</f>
        <v>11010501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11</v>
      </c>
      <c r="B813" s="1">
        <f t="shared" si="36"/>
        <v>1</v>
      </c>
      <c r="C813" s="1">
        <f>IF(Systematic[[#This Row],[VariableIndex]]&gt;1,C812,IF(C812+1=StepsPerSubsample,0,C812+1))</f>
        <v>5</v>
      </c>
      <c r="D813" s="1">
        <f t="shared" si="37"/>
        <v>2</v>
      </c>
      <c r="E813" s="1" t="str">
        <f>INDEX(Protocol[Mark],MATCH(C813,Protocol[Step],0))</f>
        <v>4G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11010002</v>
      </c>
      <c r="H813" s="134">
        <f>Systematic[[#This Row],[SampleVariableLabel]]+100*Systematic[[#This Row],[State]]</f>
        <v>11010502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11</v>
      </c>
      <c r="B814" s="1">
        <f t="shared" si="36"/>
        <v>1</v>
      </c>
      <c r="C814" s="1">
        <f>IF(Systematic[[#This Row],[VariableIndex]]&gt;1,C813,IF(C813+1=StepsPerSubsample,0,C813+1))</f>
        <v>5</v>
      </c>
      <c r="D814" s="1">
        <f t="shared" si="37"/>
        <v>3</v>
      </c>
      <c r="E814" s="1" t="str">
        <f>INDEX(Protocol[Mark],MATCH(C814,Protocol[Step],0))</f>
        <v>4G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11010003</v>
      </c>
      <c r="H814" s="134">
        <f>Systematic[[#This Row],[SampleVariableLabel]]+100*Systematic[[#This Row],[State]]</f>
        <v>11010503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11</v>
      </c>
      <c r="B815" s="1">
        <f t="shared" si="36"/>
        <v>1</v>
      </c>
      <c r="C815" s="1">
        <f>IF(Systematic[[#This Row],[VariableIndex]]&gt;1,C814,IF(C814+1=StepsPerSubsample,0,C814+1))</f>
        <v>5</v>
      </c>
      <c r="D815" s="1">
        <f t="shared" si="37"/>
        <v>4</v>
      </c>
      <c r="E815" s="1" t="str">
        <f>INDEX(Protocol[Mark],MATCH(C815,Protocol[Step],0))</f>
        <v>4G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11010004</v>
      </c>
      <c r="H815" s="134">
        <f>Systematic[[#This Row],[SampleVariableLabel]]+100*Systematic[[#This Row],[State]]</f>
        <v>11010504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11</v>
      </c>
      <c r="B816" s="1">
        <f t="shared" si="36"/>
        <v>1</v>
      </c>
      <c r="C816" s="1">
        <f>IF(Systematic[[#This Row],[VariableIndex]]&gt;1,C815,IF(C815+1=StepsPerSubsample,0,C815+1))</f>
        <v>5</v>
      </c>
      <c r="D816" s="1">
        <f t="shared" si="37"/>
        <v>5</v>
      </c>
      <c r="E816" s="1" t="str">
        <f>INDEX(Protocol[Mark],MATCH(C816,Protocol[Step],0))</f>
        <v>4G</v>
      </c>
      <c r="F816" s="1" t="str">
        <f>INDEX(Variables[Variable],MATCH(Systematic[[#This Row],[VariableIndex]],Variables[Index],0))</f>
        <v>Specific flux (mt)</v>
      </c>
      <c r="G816" s="134">
        <f>Systematic[[#This Row],[Sample]]*1000000+Systematic[[#This Row],[SubSample]]*10000+Systematic[[#This Row],[VariableIndex]]</f>
        <v>11010005</v>
      </c>
      <c r="H816" s="134">
        <f>Systematic[[#This Row],[SampleVariableLabel]]+100*Systematic[[#This Row],[State]]</f>
        <v>11010505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11</v>
      </c>
      <c r="B817" s="1">
        <f t="shared" si="36"/>
        <v>1</v>
      </c>
      <c r="C817" s="1">
        <f>IF(Systematic[[#This Row],[VariableIndex]]&gt;1,C816,IF(C816+1=StepsPerSubsample,0,C816+1))</f>
        <v>5</v>
      </c>
      <c r="D817" s="1">
        <f t="shared" si="37"/>
        <v>6</v>
      </c>
      <c r="E817" s="1" t="str">
        <f>INDEX(Protocol[Mark],MATCH(C817,Protocol[Step],0))</f>
        <v>4G</v>
      </c>
      <c r="F817" s="1" t="str">
        <f>INDEX(Variables[Variable],MATCH(Systematic[[#This Row],[VariableIndex]],Variables[Index],0))</f>
        <v>FCR (mt: ROX-corr.)</v>
      </c>
      <c r="G817" s="134">
        <f>Systematic[[#This Row],[Sample]]*1000000+Systematic[[#This Row],[SubSample]]*10000+Systematic[[#This Row],[VariableIndex]]</f>
        <v>11010006</v>
      </c>
      <c r="H817" s="134">
        <f>Systematic[[#This Row],[SampleVariableLabel]]+100*Systematic[[#This Row],[State]]</f>
        <v>11010506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11</v>
      </c>
      <c r="B818" s="1">
        <f t="shared" si="36"/>
        <v>1</v>
      </c>
      <c r="C818" s="1">
        <f>IF(Systematic[[#This Row],[VariableIndex]]&gt;1,C817,IF(C817+1=StepsPerSubsample,0,C817+1))</f>
        <v>6</v>
      </c>
      <c r="D818" s="1">
        <f t="shared" si="37"/>
        <v>1</v>
      </c>
      <c r="E818" s="1" t="str">
        <f>INDEX(Protocol[Mark],MATCH(C818,Protocol[Step],0))</f>
        <v>5S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11010001</v>
      </c>
      <c r="H818" s="134">
        <f>Systematic[[#This Row],[SampleVariableLabel]]+100*Systematic[[#This Row],[State]]</f>
        <v>11010601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11</v>
      </c>
      <c r="B819" s="1">
        <f t="shared" si="36"/>
        <v>1</v>
      </c>
      <c r="C819" s="1">
        <f>IF(Systematic[[#This Row],[VariableIndex]]&gt;1,C818,IF(C818+1=StepsPerSubsample,0,C818+1))</f>
        <v>6</v>
      </c>
      <c r="D819" s="1">
        <f t="shared" si="37"/>
        <v>2</v>
      </c>
      <c r="E819" s="1" t="str">
        <f>INDEX(Protocol[Mark],MATCH(C819,Protocol[Step],0))</f>
        <v>5S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11010002</v>
      </c>
      <c r="H819" s="134">
        <f>Systematic[[#This Row],[SampleVariableLabel]]+100*Systematic[[#This Row],[State]]</f>
        <v>11010602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11</v>
      </c>
      <c r="B820" s="1">
        <f t="shared" si="36"/>
        <v>1</v>
      </c>
      <c r="C820" s="1">
        <f>IF(Systematic[[#This Row],[VariableIndex]]&gt;1,C819,IF(C819+1=StepsPerSubsample,0,C819+1))</f>
        <v>6</v>
      </c>
      <c r="D820" s="1">
        <f t="shared" si="37"/>
        <v>3</v>
      </c>
      <c r="E820" s="1" t="str">
        <f>INDEX(Protocol[Mark],MATCH(C820,Protocol[Step],0))</f>
        <v>5S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11010003</v>
      </c>
      <c r="H820" s="134">
        <f>Systematic[[#This Row],[SampleVariableLabel]]+100*Systematic[[#This Row],[State]]</f>
        <v>11010603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11</v>
      </c>
      <c r="B821" s="1">
        <f t="shared" si="36"/>
        <v>1</v>
      </c>
      <c r="C821" s="1">
        <f>IF(Systematic[[#This Row],[VariableIndex]]&gt;1,C820,IF(C820+1=StepsPerSubsample,0,C820+1))</f>
        <v>6</v>
      </c>
      <c r="D821" s="1">
        <f t="shared" si="37"/>
        <v>4</v>
      </c>
      <c r="E821" s="1" t="str">
        <f>INDEX(Protocol[Mark],MATCH(C821,Protocol[Step],0))</f>
        <v>5S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11010004</v>
      </c>
      <c r="H821" s="134">
        <f>Systematic[[#This Row],[SampleVariableLabel]]+100*Systematic[[#This Row],[State]]</f>
        <v>11010604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11</v>
      </c>
      <c r="B822" s="1">
        <f t="shared" si="36"/>
        <v>1</v>
      </c>
      <c r="C822" s="1">
        <f>IF(Systematic[[#This Row],[VariableIndex]]&gt;1,C821,IF(C821+1=StepsPerSubsample,0,C821+1))</f>
        <v>6</v>
      </c>
      <c r="D822" s="1">
        <f t="shared" si="37"/>
        <v>5</v>
      </c>
      <c r="E822" s="1" t="str">
        <f>INDEX(Protocol[Mark],MATCH(C822,Protocol[Step],0))</f>
        <v>5S</v>
      </c>
      <c r="F822" s="1" t="str">
        <f>INDEX(Variables[Variable],MATCH(Systematic[[#This Row],[VariableIndex]],Variables[Index],0))</f>
        <v>Specific flux (mt)</v>
      </c>
      <c r="G822" s="134">
        <f>Systematic[[#This Row],[Sample]]*1000000+Systematic[[#This Row],[SubSample]]*10000+Systematic[[#This Row],[VariableIndex]]</f>
        <v>11010005</v>
      </c>
      <c r="H822" s="134">
        <f>Systematic[[#This Row],[SampleVariableLabel]]+100*Systematic[[#This Row],[State]]</f>
        <v>11010605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11</v>
      </c>
      <c r="B823" s="1">
        <f t="shared" si="36"/>
        <v>1</v>
      </c>
      <c r="C823" s="1">
        <f>IF(Systematic[[#This Row],[VariableIndex]]&gt;1,C822,IF(C822+1=StepsPerSubsample,0,C822+1))</f>
        <v>6</v>
      </c>
      <c r="D823" s="1">
        <f t="shared" si="37"/>
        <v>6</v>
      </c>
      <c r="E823" s="1" t="str">
        <f>INDEX(Protocol[Mark],MATCH(C823,Protocol[Step],0))</f>
        <v>5S</v>
      </c>
      <c r="F823" s="1" t="str">
        <f>INDEX(Variables[Variable],MATCH(Systematic[[#This Row],[VariableIndex]],Variables[Index],0))</f>
        <v>FCR (mt: ROX-corr.)</v>
      </c>
      <c r="G823" s="134">
        <f>Systematic[[#This Row],[Sample]]*1000000+Systematic[[#This Row],[SubSample]]*10000+Systematic[[#This Row],[VariableIndex]]</f>
        <v>11010006</v>
      </c>
      <c r="H823" s="134">
        <f>Systematic[[#This Row],[SampleVariableLabel]]+100*Systematic[[#This Row],[State]]</f>
        <v>11010606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11</v>
      </c>
      <c r="B824" s="1">
        <f t="shared" si="36"/>
        <v>1</v>
      </c>
      <c r="C824" s="1">
        <f>IF(Systematic[[#This Row],[VariableIndex]]&gt;1,C823,IF(C823+1=StepsPerSubsample,0,C823+1))</f>
        <v>7</v>
      </c>
      <c r="D824" s="1">
        <f t="shared" si="37"/>
        <v>1</v>
      </c>
      <c r="E824" s="1" t="str">
        <f>INDEX(Protocol[Mark],MATCH(C824,Protocol[Step],0))</f>
        <v>6Oct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11010001</v>
      </c>
      <c r="H824" s="134">
        <f>Systematic[[#This Row],[SampleVariableLabel]]+100*Systematic[[#This Row],[State]]</f>
        <v>11010701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11</v>
      </c>
      <c r="B825" s="1">
        <f t="shared" si="36"/>
        <v>1</v>
      </c>
      <c r="C825" s="1">
        <f>IF(Systematic[[#This Row],[VariableIndex]]&gt;1,C824,IF(C824+1=StepsPerSubsample,0,C824+1))</f>
        <v>7</v>
      </c>
      <c r="D825" s="1">
        <f t="shared" si="37"/>
        <v>2</v>
      </c>
      <c r="E825" s="1" t="str">
        <f>INDEX(Protocol[Mark],MATCH(C825,Protocol[Step],0))</f>
        <v>6Oct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11010002</v>
      </c>
      <c r="H825" s="134">
        <f>Systematic[[#This Row],[SampleVariableLabel]]+100*Systematic[[#This Row],[State]]</f>
        <v>11010702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11</v>
      </c>
      <c r="B826" s="1">
        <f t="shared" si="36"/>
        <v>1</v>
      </c>
      <c r="C826" s="1">
        <f>IF(Systematic[[#This Row],[VariableIndex]]&gt;1,C825,IF(C825+1=StepsPerSubsample,0,C825+1))</f>
        <v>7</v>
      </c>
      <c r="D826" s="1">
        <f t="shared" si="37"/>
        <v>3</v>
      </c>
      <c r="E826" s="1" t="str">
        <f>INDEX(Protocol[Mark],MATCH(C826,Protocol[Step],0))</f>
        <v>6Oct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11010003</v>
      </c>
      <c r="H826" s="134">
        <f>Systematic[[#This Row],[SampleVariableLabel]]+100*Systematic[[#This Row],[State]]</f>
        <v>11010703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11</v>
      </c>
      <c r="B827" s="1">
        <f t="shared" si="36"/>
        <v>1</v>
      </c>
      <c r="C827" s="1">
        <f>IF(Systematic[[#This Row],[VariableIndex]]&gt;1,C826,IF(C826+1=StepsPerSubsample,0,C826+1))</f>
        <v>7</v>
      </c>
      <c r="D827" s="1">
        <f t="shared" si="37"/>
        <v>4</v>
      </c>
      <c r="E827" s="1" t="str">
        <f>INDEX(Protocol[Mark],MATCH(C827,Protocol[Step],0))</f>
        <v>6Oct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11010004</v>
      </c>
      <c r="H827" s="134">
        <f>Systematic[[#This Row],[SampleVariableLabel]]+100*Systematic[[#This Row],[State]]</f>
        <v>11010704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11</v>
      </c>
      <c r="B828" s="1">
        <f t="shared" si="36"/>
        <v>1</v>
      </c>
      <c r="C828" s="1">
        <f>IF(Systematic[[#This Row],[VariableIndex]]&gt;1,C827,IF(C827+1=StepsPerSubsample,0,C827+1))</f>
        <v>7</v>
      </c>
      <c r="D828" s="1">
        <f t="shared" si="37"/>
        <v>5</v>
      </c>
      <c r="E828" s="1" t="str">
        <f>INDEX(Protocol[Mark],MATCH(C828,Protocol[Step],0))</f>
        <v>6Oct</v>
      </c>
      <c r="F828" s="1" t="str">
        <f>INDEX(Variables[Variable],MATCH(Systematic[[#This Row],[VariableIndex]],Variables[Index],0))</f>
        <v>Specific flux (mt)</v>
      </c>
      <c r="G828" s="134">
        <f>Systematic[[#This Row],[Sample]]*1000000+Systematic[[#This Row],[SubSample]]*10000+Systematic[[#This Row],[VariableIndex]]</f>
        <v>11010005</v>
      </c>
      <c r="H828" s="134">
        <f>Systematic[[#This Row],[SampleVariableLabel]]+100*Systematic[[#This Row],[State]]</f>
        <v>11010705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11</v>
      </c>
      <c r="B829" s="1">
        <f t="shared" si="36"/>
        <v>1</v>
      </c>
      <c r="C829" s="1">
        <f>IF(Systematic[[#This Row],[VariableIndex]]&gt;1,C828,IF(C828+1=StepsPerSubsample,0,C828+1))</f>
        <v>7</v>
      </c>
      <c r="D829" s="1">
        <f t="shared" si="37"/>
        <v>6</v>
      </c>
      <c r="E829" s="1" t="str">
        <f>INDEX(Protocol[Mark],MATCH(C829,Protocol[Step],0))</f>
        <v>6Oct</v>
      </c>
      <c r="F829" s="1" t="str">
        <f>INDEX(Variables[Variable],MATCH(Systematic[[#This Row],[VariableIndex]],Variables[Index],0))</f>
        <v>FCR (mt: ROX-corr.)</v>
      </c>
      <c r="G829" s="134">
        <f>Systematic[[#This Row],[Sample]]*1000000+Systematic[[#This Row],[SubSample]]*10000+Systematic[[#This Row],[VariableIndex]]</f>
        <v>11010006</v>
      </c>
      <c r="H829" s="134">
        <f>Systematic[[#This Row],[SampleVariableLabel]]+100*Systematic[[#This Row],[State]]</f>
        <v>11010706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11</v>
      </c>
      <c r="B830" s="1">
        <f t="shared" si="36"/>
        <v>1</v>
      </c>
      <c r="C830" s="1">
        <f>IF(Systematic[[#This Row],[VariableIndex]]&gt;1,C829,IF(C829+1=StepsPerSubsample,0,C829+1))</f>
        <v>8</v>
      </c>
      <c r="D830" s="1">
        <f t="shared" si="37"/>
        <v>1</v>
      </c>
      <c r="E830" s="1" t="str">
        <f>INDEX(Protocol[Mark],MATCH(C830,Protocol[Step],0))</f>
        <v>7Rot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11010001</v>
      </c>
      <c r="H830" s="134">
        <f>Systematic[[#This Row],[SampleVariableLabel]]+100*Systematic[[#This Row],[State]]</f>
        <v>11010801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11</v>
      </c>
      <c r="B831" s="1">
        <f t="shared" si="36"/>
        <v>1</v>
      </c>
      <c r="C831" s="1">
        <f>IF(Systematic[[#This Row],[VariableIndex]]&gt;1,C830,IF(C830+1=StepsPerSubsample,0,C830+1))</f>
        <v>8</v>
      </c>
      <c r="D831" s="1">
        <f t="shared" si="37"/>
        <v>2</v>
      </c>
      <c r="E831" s="1" t="str">
        <f>INDEX(Protocol[Mark],MATCH(C831,Protocol[Step],0))</f>
        <v>7Rot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11010002</v>
      </c>
      <c r="H831" s="134">
        <f>Systematic[[#This Row],[SampleVariableLabel]]+100*Systematic[[#This Row],[State]]</f>
        <v>11010802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11</v>
      </c>
      <c r="B832" s="1">
        <f t="shared" si="36"/>
        <v>1</v>
      </c>
      <c r="C832" s="1">
        <f>IF(Systematic[[#This Row],[VariableIndex]]&gt;1,C831,IF(C831+1=StepsPerSubsample,0,C831+1))</f>
        <v>8</v>
      </c>
      <c r="D832" s="1">
        <f t="shared" si="37"/>
        <v>3</v>
      </c>
      <c r="E832" s="1" t="str">
        <f>INDEX(Protocol[Mark],MATCH(C832,Protocol[Step],0))</f>
        <v>7Rot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11010003</v>
      </c>
      <c r="H832" s="134">
        <f>Systematic[[#This Row],[SampleVariableLabel]]+100*Systematic[[#This Row],[State]]</f>
        <v>11010803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11</v>
      </c>
      <c r="B833" s="1">
        <f t="shared" si="36"/>
        <v>1</v>
      </c>
      <c r="C833" s="1">
        <f>IF(Systematic[[#This Row],[VariableIndex]]&gt;1,C832,IF(C832+1=StepsPerSubsample,0,C832+1))</f>
        <v>8</v>
      </c>
      <c r="D833" s="1">
        <f t="shared" si="37"/>
        <v>4</v>
      </c>
      <c r="E833" s="1" t="str">
        <f>INDEX(Protocol[Mark],MATCH(C833,Protocol[Step],0))</f>
        <v>7Rot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11010004</v>
      </c>
      <c r="H833" s="134">
        <f>Systematic[[#This Row],[SampleVariableLabel]]+100*Systematic[[#This Row],[State]]</f>
        <v>11010804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11</v>
      </c>
      <c r="B834" s="1">
        <f t="shared" si="36"/>
        <v>1</v>
      </c>
      <c r="C834" s="1">
        <f>IF(Systematic[[#This Row],[VariableIndex]]&gt;1,C833,IF(C833+1=StepsPerSubsample,0,C833+1))</f>
        <v>8</v>
      </c>
      <c r="D834" s="1">
        <f t="shared" si="37"/>
        <v>5</v>
      </c>
      <c r="E834" s="1" t="str">
        <f>INDEX(Protocol[Mark],MATCH(C834,Protocol[Step],0))</f>
        <v>7Rot</v>
      </c>
      <c r="F834" s="1" t="str">
        <f>INDEX(Variables[Variable],MATCH(Systematic[[#This Row],[VariableIndex]],Variables[Index],0))</f>
        <v>Specific flux (mt)</v>
      </c>
      <c r="G834" s="134">
        <f>Systematic[[#This Row],[Sample]]*1000000+Systematic[[#This Row],[SubSample]]*10000+Systematic[[#This Row],[VariableIndex]]</f>
        <v>11010005</v>
      </c>
      <c r="H834" s="134">
        <f>Systematic[[#This Row],[SampleVariableLabel]]+100*Systematic[[#This Row],[State]]</f>
        <v>11010805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11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8</v>
      </c>
      <c r="D835" s="1">
        <f t="shared" ref="D835:D898" si="40">IF(D834=nVariables,1,D834+1)</f>
        <v>6</v>
      </c>
      <c r="E835" s="1" t="str">
        <f>INDEX(Protocol[Mark],MATCH(C835,Protocol[Step],0))</f>
        <v>7Rot</v>
      </c>
      <c r="F835" s="1" t="str">
        <f>INDEX(Variables[Variable],MATCH(Systematic[[#This Row],[VariableIndex]],Variables[Index],0))</f>
        <v>FCR (mt: ROX-corr.)</v>
      </c>
      <c r="G835" s="134">
        <f>Systematic[[#This Row],[Sample]]*1000000+Systematic[[#This Row],[SubSample]]*10000+Systematic[[#This Row],[VariableIndex]]</f>
        <v>11010006</v>
      </c>
      <c r="H835" s="134">
        <f>Systematic[[#This Row],[SampleVariableLabel]]+100*Systematic[[#This Row],[State]]</f>
        <v>11010806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11</v>
      </c>
      <c r="B836" s="1">
        <f t="shared" si="39"/>
        <v>1</v>
      </c>
      <c r="C836" s="1">
        <f>IF(Systematic[[#This Row],[VariableIndex]]&gt;1,C835,IF(C835+1=StepsPerSubsample,0,C835+1))</f>
        <v>9</v>
      </c>
      <c r="D836" s="1">
        <f t="shared" si="40"/>
        <v>1</v>
      </c>
      <c r="E836" s="1" t="str">
        <f>INDEX(Protocol[Mark],MATCH(C836,Protocol[Step],0))</f>
        <v>8Gp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11010001</v>
      </c>
      <c r="H836" s="134">
        <f>Systematic[[#This Row],[SampleVariableLabel]]+100*Systematic[[#This Row],[State]]</f>
        <v>11010901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11</v>
      </c>
      <c r="B837" s="1">
        <f t="shared" si="39"/>
        <v>1</v>
      </c>
      <c r="C837" s="1">
        <f>IF(Systematic[[#This Row],[VariableIndex]]&gt;1,C836,IF(C836+1=StepsPerSubsample,0,C836+1))</f>
        <v>9</v>
      </c>
      <c r="D837" s="1">
        <f t="shared" si="40"/>
        <v>2</v>
      </c>
      <c r="E837" s="1" t="str">
        <f>INDEX(Protocol[Mark],MATCH(C837,Protocol[Step],0))</f>
        <v>8Gp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11010002</v>
      </c>
      <c r="H837" s="134">
        <f>Systematic[[#This Row],[SampleVariableLabel]]+100*Systematic[[#This Row],[State]]</f>
        <v>11010902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11</v>
      </c>
      <c r="B838" s="1">
        <f t="shared" si="39"/>
        <v>1</v>
      </c>
      <c r="C838" s="1">
        <f>IF(Systematic[[#This Row],[VariableIndex]]&gt;1,C837,IF(C837+1=StepsPerSubsample,0,C837+1))</f>
        <v>9</v>
      </c>
      <c r="D838" s="1">
        <f t="shared" si="40"/>
        <v>3</v>
      </c>
      <c r="E838" s="1" t="str">
        <f>INDEX(Protocol[Mark],MATCH(C838,Protocol[Step],0))</f>
        <v>8Gp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11010003</v>
      </c>
      <c r="H838" s="134">
        <f>Systematic[[#This Row],[SampleVariableLabel]]+100*Systematic[[#This Row],[State]]</f>
        <v>11010903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11</v>
      </c>
      <c r="B839" s="1">
        <f t="shared" si="39"/>
        <v>1</v>
      </c>
      <c r="C839" s="1">
        <f>IF(Systematic[[#This Row],[VariableIndex]]&gt;1,C838,IF(C838+1=StepsPerSubsample,0,C838+1))</f>
        <v>9</v>
      </c>
      <c r="D839" s="1">
        <f t="shared" si="40"/>
        <v>4</v>
      </c>
      <c r="E839" s="1" t="str">
        <f>INDEX(Protocol[Mark],MATCH(C839,Protocol[Step],0))</f>
        <v>8Gp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11010004</v>
      </c>
      <c r="H839" s="134">
        <f>Systematic[[#This Row],[SampleVariableLabel]]+100*Systematic[[#This Row],[State]]</f>
        <v>11010904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11</v>
      </c>
      <c r="B840" s="1">
        <f t="shared" si="39"/>
        <v>1</v>
      </c>
      <c r="C840" s="1">
        <f>IF(Systematic[[#This Row],[VariableIndex]]&gt;1,C839,IF(C839+1=StepsPerSubsample,0,C839+1))</f>
        <v>9</v>
      </c>
      <c r="D840" s="1">
        <f t="shared" si="40"/>
        <v>5</v>
      </c>
      <c r="E840" s="1" t="str">
        <f>INDEX(Protocol[Mark],MATCH(C840,Protocol[Step],0))</f>
        <v>8Gp</v>
      </c>
      <c r="F840" s="1" t="str">
        <f>INDEX(Variables[Variable],MATCH(Systematic[[#This Row],[VariableIndex]],Variables[Index],0))</f>
        <v>Specific flux (mt)</v>
      </c>
      <c r="G840" s="134">
        <f>Systematic[[#This Row],[Sample]]*1000000+Systematic[[#This Row],[SubSample]]*10000+Systematic[[#This Row],[VariableIndex]]</f>
        <v>11010005</v>
      </c>
      <c r="H840" s="134">
        <f>Systematic[[#This Row],[SampleVariableLabel]]+100*Systematic[[#This Row],[State]]</f>
        <v>11010905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11</v>
      </c>
      <c r="B841" s="1">
        <f t="shared" si="39"/>
        <v>1</v>
      </c>
      <c r="C841" s="1">
        <f>IF(Systematic[[#This Row],[VariableIndex]]&gt;1,C840,IF(C840+1=StepsPerSubsample,0,C840+1))</f>
        <v>9</v>
      </c>
      <c r="D841" s="1">
        <f t="shared" si="40"/>
        <v>6</v>
      </c>
      <c r="E841" s="1" t="str">
        <f>INDEX(Protocol[Mark],MATCH(C841,Protocol[Step],0))</f>
        <v>8Gp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11010006</v>
      </c>
      <c r="H841" s="134">
        <f>Systematic[[#This Row],[SampleVariableLabel]]+100*Systematic[[#This Row],[State]]</f>
        <v>11010906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11</v>
      </c>
      <c r="B842" s="1">
        <f t="shared" si="39"/>
        <v>1</v>
      </c>
      <c r="C842" s="1">
        <f>IF(Systematic[[#This Row],[VariableIndex]]&gt;1,C841,IF(C841+1=StepsPerSubsample,0,C841+1))</f>
        <v>10</v>
      </c>
      <c r="D842" s="1">
        <f t="shared" si="40"/>
        <v>1</v>
      </c>
      <c r="E842" s="1" t="str">
        <f>INDEX(Protocol[Mark],MATCH(C842,Protocol[Step],0))</f>
        <v>9Ama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11010001</v>
      </c>
      <c r="H842" s="134">
        <f>Systematic[[#This Row],[SampleVariableLabel]]+100*Systematic[[#This Row],[State]]</f>
        <v>11011001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11</v>
      </c>
      <c r="B843" s="1">
        <f t="shared" si="39"/>
        <v>1</v>
      </c>
      <c r="C843" s="1">
        <f>IF(Systematic[[#This Row],[VariableIndex]]&gt;1,C842,IF(C842+1=StepsPerSubsample,0,C842+1))</f>
        <v>10</v>
      </c>
      <c r="D843" s="1">
        <f t="shared" si="40"/>
        <v>2</v>
      </c>
      <c r="E843" s="1" t="str">
        <f>INDEX(Protocol[Mark],MATCH(C843,Protocol[Step],0))</f>
        <v>9Ama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11010002</v>
      </c>
      <c r="H843" s="134">
        <f>Systematic[[#This Row],[SampleVariableLabel]]+100*Systematic[[#This Row],[State]]</f>
        <v>11011002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11</v>
      </c>
      <c r="B844" s="1">
        <f t="shared" si="39"/>
        <v>1</v>
      </c>
      <c r="C844" s="1">
        <f>IF(Systematic[[#This Row],[VariableIndex]]&gt;1,C843,IF(C843+1=StepsPerSubsample,0,C843+1))</f>
        <v>10</v>
      </c>
      <c r="D844" s="1">
        <f t="shared" si="40"/>
        <v>3</v>
      </c>
      <c r="E844" s="1" t="str">
        <f>INDEX(Protocol[Mark],MATCH(C844,Protocol[Step],0))</f>
        <v>9Ama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11010003</v>
      </c>
      <c r="H844" s="134">
        <f>Systematic[[#This Row],[SampleVariableLabel]]+100*Systematic[[#This Row],[State]]</f>
        <v>11011003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11</v>
      </c>
      <c r="B845" s="1">
        <f t="shared" si="39"/>
        <v>1</v>
      </c>
      <c r="C845" s="1">
        <f>IF(Systematic[[#This Row],[VariableIndex]]&gt;1,C844,IF(C844+1=StepsPerSubsample,0,C844+1))</f>
        <v>10</v>
      </c>
      <c r="D845" s="1">
        <f t="shared" si="40"/>
        <v>4</v>
      </c>
      <c r="E845" s="1" t="str">
        <f>INDEX(Protocol[Mark],MATCH(C845,Protocol[Step],0))</f>
        <v>9Ama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11010004</v>
      </c>
      <c r="H845" s="134">
        <f>Systematic[[#This Row],[SampleVariableLabel]]+100*Systematic[[#This Row],[State]]</f>
        <v>11011004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11</v>
      </c>
      <c r="B846" s="1">
        <f t="shared" si="39"/>
        <v>1</v>
      </c>
      <c r="C846" s="1">
        <f>IF(Systematic[[#This Row],[VariableIndex]]&gt;1,C845,IF(C845+1=StepsPerSubsample,0,C845+1))</f>
        <v>10</v>
      </c>
      <c r="D846" s="1">
        <f t="shared" si="40"/>
        <v>5</v>
      </c>
      <c r="E846" s="1" t="str">
        <f>INDEX(Protocol[Mark],MATCH(C846,Protocol[Step],0))</f>
        <v>9Ama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11010005</v>
      </c>
      <c r="H846" s="134">
        <f>Systematic[[#This Row],[SampleVariableLabel]]+100*Systematic[[#This Row],[State]]</f>
        <v>11011005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11</v>
      </c>
      <c r="B847" s="1">
        <f t="shared" si="39"/>
        <v>1</v>
      </c>
      <c r="C847" s="1">
        <f>IF(Systematic[[#This Row],[VariableIndex]]&gt;1,C846,IF(C846+1=StepsPerSubsample,0,C846+1))</f>
        <v>10</v>
      </c>
      <c r="D847" s="1">
        <f t="shared" si="40"/>
        <v>6</v>
      </c>
      <c r="E847" s="1" t="str">
        <f>INDEX(Protocol[Mark],MATCH(C847,Protocol[Step],0))</f>
        <v>9Ama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11010006</v>
      </c>
      <c r="H847" s="134">
        <f>Systematic[[#This Row],[SampleVariableLabel]]+100*Systematic[[#This Row],[State]]</f>
        <v>11011006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11</v>
      </c>
      <c r="B848" s="1">
        <f t="shared" si="39"/>
        <v>1</v>
      </c>
      <c r="C848" s="1">
        <f>IF(Systematic[[#This Row],[VariableIndex]]&gt;1,C847,IF(C847+1=StepsPerSubsample,0,C847+1))</f>
        <v>11</v>
      </c>
      <c r="D848" s="1">
        <f t="shared" si="40"/>
        <v>1</v>
      </c>
      <c r="E848" s="1" t="str">
        <f>INDEX(Protocol[Mark],MATCH(C848,Protocol[Step],0))</f>
        <v>10Tm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11010001</v>
      </c>
      <c r="H848" s="134">
        <f>Systematic[[#This Row],[SampleVariableLabel]]+100*Systematic[[#This Row],[State]]</f>
        <v>11011101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11</v>
      </c>
      <c r="B849" s="1">
        <f t="shared" si="39"/>
        <v>1</v>
      </c>
      <c r="C849" s="1">
        <f>IF(Systematic[[#This Row],[VariableIndex]]&gt;1,C848,IF(C848+1=StepsPerSubsample,0,C848+1))</f>
        <v>11</v>
      </c>
      <c r="D849" s="1">
        <f t="shared" si="40"/>
        <v>2</v>
      </c>
      <c r="E849" s="1" t="str">
        <f>INDEX(Protocol[Mark],MATCH(C849,Protocol[Step],0))</f>
        <v>10Tm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11010002</v>
      </c>
      <c r="H849" s="134">
        <f>Systematic[[#This Row],[SampleVariableLabel]]+100*Systematic[[#This Row],[State]]</f>
        <v>11011102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11</v>
      </c>
      <c r="B850" s="1">
        <f t="shared" si="39"/>
        <v>1</v>
      </c>
      <c r="C850" s="1">
        <f>IF(Systematic[[#This Row],[VariableIndex]]&gt;1,C849,IF(C849+1=StepsPerSubsample,0,C849+1))</f>
        <v>11</v>
      </c>
      <c r="D850" s="1">
        <f t="shared" si="40"/>
        <v>3</v>
      </c>
      <c r="E850" s="1" t="str">
        <f>INDEX(Protocol[Mark],MATCH(C850,Protocol[Step],0))</f>
        <v>10Tm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11010003</v>
      </c>
      <c r="H850" s="134">
        <f>Systematic[[#This Row],[SampleVariableLabel]]+100*Systematic[[#This Row],[State]]</f>
        <v>11011103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11</v>
      </c>
      <c r="B851" s="1">
        <f t="shared" si="39"/>
        <v>1</v>
      </c>
      <c r="C851" s="1">
        <f>IF(Systematic[[#This Row],[VariableIndex]]&gt;1,C850,IF(C850+1=StepsPerSubsample,0,C850+1))</f>
        <v>11</v>
      </c>
      <c r="D851" s="1">
        <f t="shared" si="40"/>
        <v>4</v>
      </c>
      <c r="E851" s="1" t="str">
        <f>INDEX(Protocol[Mark],MATCH(C851,Protocol[Step],0))</f>
        <v>10Tm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11010004</v>
      </c>
      <c r="H851" s="134">
        <f>Systematic[[#This Row],[SampleVariableLabel]]+100*Systematic[[#This Row],[State]]</f>
        <v>11011104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11</v>
      </c>
      <c r="B852" s="1">
        <f t="shared" si="39"/>
        <v>1</v>
      </c>
      <c r="C852" s="1">
        <f>IF(Systematic[[#This Row],[VariableIndex]]&gt;1,C851,IF(C851+1=StepsPerSubsample,0,C851+1))</f>
        <v>11</v>
      </c>
      <c r="D852" s="1">
        <f t="shared" si="40"/>
        <v>5</v>
      </c>
      <c r="E852" s="1" t="str">
        <f>INDEX(Protocol[Mark],MATCH(C852,Protocol[Step],0))</f>
        <v>10Tm</v>
      </c>
      <c r="F852" s="1" t="str">
        <f>INDEX(Variables[Variable],MATCH(Systematic[[#This Row],[VariableIndex]],Variables[Index],0))</f>
        <v>Specific flux (mt)</v>
      </c>
      <c r="G852" s="134">
        <f>Systematic[[#This Row],[Sample]]*1000000+Systematic[[#This Row],[SubSample]]*10000+Systematic[[#This Row],[VariableIndex]]</f>
        <v>11010005</v>
      </c>
      <c r="H852" s="134">
        <f>Systematic[[#This Row],[SampleVariableLabel]]+100*Systematic[[#This Row],[State]]</f>
        <v>11011105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11</v>
      </c>
      <c r="B853" s="1">
        <f t="shared" si="39"/>
        <v>1</v>
      </c>
      <c r="C853" s="1">
        <f>IF(Systematic[[#This Row],[VariableIndex]]&gt;1,C852,IF(C852+1=StepsPerSubsample,0,C852+1))</f>
        <v>11</v>
      </c>
      <c r="D853" s="1">
        <f t="shared" si="40"/>
        <v>6</v>
      </c>
      <c r="E853" s="1" t="str">
        <f>INDEX(Protocol[Mark],MATCH(C853,Protocol[Step],0))</f>
        <v>10Tm</v>
      </c>
      <c r="F853" s="1" t="str">
        <f>INDEX(Variables[Variable],MATCH(Systematic[[#This Row],[VariableIndex]],Variables[Index],0))</f>
        <v>FCR (mt: ROX-corr.)</v>
      </c>
      <c r="G853" s="134">
        <f>Systematic[[#This Row],[Sample]]*1000000+Systematic[[#This Row],[SubSample]]*10000+Systematic[[#This Row],[VariableIndex]]</f>
        <v>11010006</v>
      </c>
      <c r="H853" s="134">
        <f>Systematic[[#This Row],[SampleVariableLabel]]+100*Systematic[[#This Row],[State]]</f>
        <v>11011106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11</v>
      </c>
      <c r="B854" s="1">
        <f t="shared" si="39"/>
        <v>1</v>
      </c>
      <c r="C854" s="1">
        <f>IF(Systematic[[#This Row],[VariableIndex]]&gt;1,C853,IF(C853+1=StepsPerSubsample,0,C853+1))</f>
        <v>12</v>
      </c>
      <c r="D854" s="1">
        <f t="shared" si="40"/>
        <v>1</v>
      </c>
      <c r="E854" s="1" t="str">
        <f>INDEX(Protocol[Mark],MATCH(C854,Protocol[Step],0))</f>
        <v>11Azd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11010001</v>
      </c>
      <c r="H854" s="134">
        <f>Systematic[[#This Row],[SampleVariableLabel]]+100*Systematic[[#This Row],[State]]</f>
        <v>11011201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11</v>
      </c>
      <c r="B855" s="1">
        <f t="shared" si="39"/>
        <v>1</v>
      </c>
      <c r="C855" s="1">
        <f>IF(Systematic[[#This Row],[VariableIndex]]&gt;1,C854,IF(C854+1=StepsPerSubsample,0,C854+1))</f>
        <v>12</v>
      </c>
      <c r="D855" s="1">
        <f t="shared" si="40"/>
        <v>2</v>
      </c>
      <c r="E855" s="1" t="str">
        <f>INDEX(Protocol[Mark],MATCH(C855,Protocol[Step],0))</f>
        <v>11Azd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11010002</v>
      </c>
      <c r="H855" s="134">
        <f>Systematic[[#This Row],[SampleVariableLabel]]+100*Systematic[[#This Row],[State]]</f>
        <v>11011202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11</v>
      </c>
      <c r="B856" s="1">
        <f t="shared" si="39"/>
        <v>1</v>
      </c>
      <c r="C856" s="1">
        <f>IF(Systematic[[#This Row],[VariableIndex]]&gt;1,C855,IF(C855+1=StepsPerSubsample,0,C855+1))</f>
        <v>12</v>
      </c>
      <c r="D856" s="1">
        <f t="shared" si="40"/>
        <v>3</v>
      </c>
      <c r="E856" s="1" t="str">
        <f>INDEX(Protocol[Mark],MATCH(C856,Protocol[Step],0))</f>
        <v>11Azd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11010003</v>
      </c>
      <c r="H856" s="134">
        <f>Systematic[[#This Row],[SampleVariableLabel]]+100*Systematic[[#This Row],[State]]</f>
        <v>11011203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11</v>
      </c>
      <c r="B857" s="1">
        <f t="shared" si="39"/>
        <v>1</v>
      </c>
      <c r="C857" s="1">
        <f>IF(Systematic[[#This Row],[VariableIndex]]&gt;1,C856,IF(C856+1=StepsPerSubsample,0,C856+1))</f>
        <v>12</v>
      </c>
      <c r="D857" s="1">
        <f t="shared" si="40"/>
        <v>4</v>
      </c>
      <c r="E857" s="1" t="str">
        <f>INDEX(Protocol[Mark],MATCH(C857,Protocol[Step],0))</f>
        <v>11Azd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11010004</v>
      </c>
      <c r="H857" s="134">
        <f>Systematic[[#This Row],[SampleVariableLabel]]+100*Systematic[[#This Row],[State]]</f>
        <v>11011204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11</v>
      </c>
      <c r="B858" s="1">
        <f t="shared" si="39"/>
        <v>1</v>
      </c>
      <c r="C858" s="1">
        <f>IF(Systematic[[#This Row],[VariableIndex]]&gt;1,C857,IF(C857+1=StepsPerSubsample,0,C857+1))</f>
        <v>12</v>
      </c>
      <c r="D858" s="1">
        <f t="shared" si="40"/>
        <v>5</v>
      </c>
      <c r="E858" s="1" t="str">
        <f>INDEX(Protocol[Mark],MATCH(C858,Protocol[Step],0))</f>
        <v>11Azd</v>
      </c>
      <c r="F858" s="1" t="str">
        <f>INDEX(Variables[Variable],MATCH(Systematic[[#This Row],[VariableIndex]],Variables[Index],0))</f>
        <v>Specific flux (mt)</v>
      </c>
      <c r="G858" s="134">
        <f>Systematic[[#This Row],[Sample]]*1000000+Systematic[[#This Row],[SubSample]]*10000+Systematic[[#This Row],[VariableIndex]]</f>
        <v>11010005</v>
      </c>
      <c r="H858" s="134">
        <f>Systematic[[#This Row],[SampleVariableLabel]]+100*Systematic[[#This Row],[State]]</f>
        <v>11011205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11</v>
      </c>
      <c r="B859" s="1">
        <f t="shared" si="39"/>
        <v>1</v>
      </c>
      <c r="C859" s="1">
        <f>IF(Systematic[[#This Row],[VariableIndex]]&gt;1,C858,IF(C858+1=StepsPerSubsample,0,C858+1))</f>
        <v>12</v>
      </c>
      <c r="D859" s="1">
        <f t="shared" si="40"/>
        <v>6</v>
      </c>
      <c r="E859" s="1" t="str">
        <f>INDEX(Protocol[Mark],MATCH(C859,Protocol[Step],0))</f>
        <v>11Azd</v>
      </c>
      <c r="F859" s="1" t="str">
        <f>INDEX(Variables[Variable],MATCH(Systematic[[#This Row],[VariableIndex]],Variables[Index],0))</f>
        <v>FCR (mt: ROX-corr.)</v>
      </c>
      <c r="G859" s="134">
        <f>Systematic[[#This Row],[Sample]]*1000000+Systematic[[#This Row],[SubSample]]*10000+Systematic[[#This Row],[VariableIndex]]</f>
        <v>11010006</v>
      </c>
      <c r="H859" s="134">
        <f>Systematic[[#This Row],[SampleVariableLabel]]+100*Systematic[[#This Row],[State]]</f>
        <v>11011206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12</v>
      </c>
      <c r="B860" s="1">
        <f t="shared" si="39"/>
        <v>1</v>
      </c>
      <c r="C860" s="1">
        <f>IF(Systematic[[#This Row],[VariableIndex]]&gt;1,C859,IF(C859+1=StepsPerSubsample,0,C859+1))</f>
        <v>0</v>
      </c>
      <c r="D860" s="1">
        <f t="shared" si="40"/>
        <v>1</v>
      </c>
      <c r="E860" s="1" t="str">
        <f>INDEX(Protocol[Mark],MATCH(C860,Protocol[Step],0))</f>
        <v>1mt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12010001</v>
      </c>
      <c r="H860" s="134">
        <f>Systematic[[#This Row],[SampleVariableLabel]]+100*Systematic[[#This Row],[State]]</f>
        <v>12010001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12</v>
      </c>
      <c r="B861" s="1">
        <f t="shared" si="39"/>
        <v>1</v>
      </c>
      <c r="C861" s="1">
        <f>IF(Systematic[[#This Row],[VariableIndex]]&gt;1,C860,IF(C860+1=StepsPerSubsample,0,C860+1))</f>
        <v>0</v>
      </c>
      <c r="D861" s="1">
        <f t="shared" si="40"/>
        <v>2</v>
      </c>
      <c r="E861" s="1" t="str">
        <f>INDEX(Protocol[Mark],MATCH(C861,Protocol[Step],0))</f>
        <v>1mt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12010002</v>
      </c>
      <c r="H861" s="134">
        <f>Systematic[[#This Row],[SampleVariableLabel]]+100*Systematic[[#This Row],[State]]</f>
        <v>12010002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12</v>
      </c>
      <c r="B862" s="1">
        <f t="shared" si="39"/>
        <v>1</v>
      </c>
      <c r="C862" s="1">
        <f>IF(Systematic[[#This Row],[VariableIndex]]&gt;1,C861,IF(C861+1=StepsPerSubsample,0,C861+1))</f>
        <v>0</v>
      </c>
      <c r="D862" s="1">
        <f t="shared" si="40"/>
        <v>3</v>
      </c>
      <c r="E862" s="1" t="str">
        <f>INDEX(Protocol[Mark],MATCH(C862,Protocol[Step],0))</f>
        <v>1mt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12010003</v>
      </c>
      <c r="H862" s="134">
        <f>Systematic[[#This Row],[SampleVariableLabel]]+100*Systematic[[#This Row],[State]]</f>
        <v>12010003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12</v>
      </c>
      <c r="B863" s="1">
        <f t="shared" si="39"/>
        <v>1</v>
      </c>
      <c r="C863" s="1">
        <f>IF(Systematic[[#This Row],[VariableIndex]]&gt;1,C862,IF(C862+1=StepsPerSubsample,0,C862+1))</f>
        <v>0</v>
      </c>
      <c r="D863" s="1">
        <f t="shared" si="40"/>
        <v>4</v>
      </c>
      <c r="E863" s="1" t="str">
        <f>INDEX(Protocol[Mark],MATCH(C863,Protocol[Step],0))</f>
        <v>1mt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12010004</v>
      </c>
      <c r="H863" s="134">
        <f>Systematic[[#This Row],[SampleVariableLabel]]+100*Systematic[[#This Row],[State]]</f>
        <v>12010004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12</v>
      </c>
      <c r="B864" s="1">
        <f t="shared" si="39"/>
        <v>1</v>
      </c>
      <c r="C864" s="1">
        <f>IF(Systematic[[#This Row],[VariableIndex]]&gt;1,C863,IF(C863+1=StepsPerSubsample,0,C863+1))</f>
        <v>0</v>
      </c>
      <c r="D864" s="1">
        <f t="shared" si="40"/>
        <v>5</v>
      </c>
      <c r="E864" s="1" t="str">
        <f>INDEX(Protocol[Mark],MATCH(C864,Protocol[Step],0))</f>
        <v>1mt</v>
      </c>
      <c r="F864" s="1" t="str">
        <f>INDEX(Variables[Variable],MATCH(Systematic[[#This Row],[VariableIndex]],Variables[Index],0))</f>
        <v>Specific flux (mt)</v>
      </c>
      <c r="G864" s="134">
        <f>Systematic[[#This Row],[Sample]]*1000000+Systematic[[#This Row],[SubSample]]*10000+Systematic[[#This Row],[VariableIndex]]</f>
        <v>12010005</v>
      </c>
      <c r="H864" s="134">
        <f>Systematic[[#This Row],[SampleVariableLabel]]+100*Systematic[[#This Row],[State]]</f>
        <v>12010005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12</v>
      </c>
      <c r="B865" s="1">
        <f t="shared" si="39"/>
        <v>1</v>
      </c>
      <c r="C865" s="1">
        <f>IF(Systematic[[#This Row],[VariableIndex]]&gt;1,C864,IF(C864+1=StepsPerSubsample,0,C864+1))</f>
        <v>0</v>
      </c>
      <c r="D865" s="1">
        <f t="shared" si="40"/>
        <v>6</v>
      </c>
      <c r="E865" s="1" t="str">
        <f>INDEX(Protocol[Mark],MATCH(C865,Protocol[Step],0))</f>
        <v>1mt</v>
      </c>
      <c r="F865" s="1" t="str">
        <f>INDEX(Variables[Variable],MATCH(Systematic[[#This Row],[VariableIndex]],Variables[Index],0))</f>
        <v>FCR (mt: ROX-corr.)</v>
      </c>
      <c r="G865" s="134">
        <f>Systematic[[#This Row],[Sample]]*1000000+Systematic[[#This Row],[SubSample]]*10000+Systematic[[#This Row],[VariableIndex]]</f>
        <v>12010006</v>
      </c>
      <c r="H865" s="134">
        <f>Systematic[[#This Row],[SampleVariableLabel]]+100*Systematic[[#This Row],[State]]</f>
        <v>12010006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12</v>
      </c>
      <c r="B866" s="1">
        <f t="shared" si="39"/>
        <v>1</v>
      </c>
      <c r="C866" s="1">
        <f>IF(Systematic[[#This Row],[VariableIndex]]&gt;1,C865,IF(C865+1=StepsPerSubsample,0,C865+1))</f>
        <v>1</v>
      </c>
      <c r="D866" s="1">
        <f t="shared" si="40"/>
        <v>1</v>
      </c>
      <c r="E866" s="1" t="str">
        <f>INDEX(Protocol[Mark],MATCH(C866,Protocol[Step],0))</f>
        <v>1PM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12010001</v>
      </c>
      <c r="H866" s="134">
        <f>Systematic[[#This Row],[SampleVariableLabel]]+100*Systematic[[#This Row],[State]]</f>
        <v>12010101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12</v>
      </c>
      <c r="B867" s="1">
        <f t="shared" si="39"/>
        <v>1</v>
      </c>
      <c r="C867" s="1">
        <f>IF(Systematic[[#This Row],[VariableIndex]]&gt;1,C866,IF(C866+1=StepsPerSubsample,0,C866+1))</f>
        <v>1</v>
      </c>
      <c r="D867" s="1">
        <f t="shared" si="40"/>
        <v>2</v>
      </c>
      <c r="E867" s="1" t="str">
        <f>INDEX(Protocol[Mark],MATCH(C867,Protocol[Step],0))</f>
        <v>1PM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12010002</v>
      </c>
      <c r="H867" s="134">
        <f>Systematic[[#This Row],[SampleVariableLabel]]+100*Systematic[[#This Row],[State]]</f>
        <v>12010102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12</v>
      </c>
      <c r="B868" s="1">
        <f t="shared" si="39"/>
        <v>1</v>
      </c>
      <c r="C868" s="1">
        <f>IF(Systematic[[#This Row],[VariableIndex]]&gt;1,C867,IF(C867+1=StepsPerSubsample,0,C867+1))</f>
        <v>1</v>
      </c>
      <c r="D868" s="1">
        <f t="shared" si="40"/>
        <v>3</v>
      </c>
      <c r="E868" s="1" t="str">
        <f>INDEX(Protocol[Mark],MATCH(C868,Protocol[Step],0))</f>
        <v>1PM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12010003</v>
      </c>
      <c r="H868" s="134">
        <f>Systematic[[#This Row],[SampleVariableLabel]]+100*Systematic[[#This Row],[State]]</f>
        <v>12010103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12</v>
      </c>
      <c r="B869" s="1">
        <f t="shared" si="39"/>
        <v>1</v>
      </c>
      <c r="C869" s="1">
        <f>IF(Systematic[[#This Row],[VariableIndex]]&gt;1,C868,IF(C868+1=StepsPerSubsample,0,C868+1))</f>
        <v>1</v>
      </c>
      <c r="D869" s="1">
        <f t="shared" si="40"/>
        <v>4</v>
      </c>
      <c r="E869" s="1" t="str">
        <f>INDEX(Protocol[Mark],MATCH(C869,Protocol[Step],0))</f>
        <v>1PM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12010004</v>
      </c>
      <c r="H869" s="134">
        <f>Systematic[[#This Row],[SampleVariableLabel]]+100*Systematic[[#This Row],[State]]</f>
        <v>12010104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12</v>
      </c>
      <c r="B870" s="1">
        <f t="shared" si="39"/>
        <v>1</v>
      </c>
      <c r="C870" s="1">
        <f>IF(Systematic[[#This Row],[VariableIndex]]&gt;1,C869,IF(C869+1=StepsPerSubsample,0,C869+1))</f>
        <v>1</v>
      </c>
      <c r="D870" s="1">
        <f t="shared" si="40"/>
        <v>5</v>
      </c>
      <c r="E870" s="1" t="str">
        <f>INDEX(Protocol[Mark],MATCH(C870,Protocol[Step],0))</f>
        <v>1PM</v>
      </c>
      <c r="F870" s="1" t="str">
        <f>INDEX(Variables[Variable],MATCH(Systematic[[#This Row],[VariableIndex]],Variables[Index],0))</f>
        <v>Specific flux (mt)</v>
      </c>
      <c r="G870" s="134">
        <f>Systematic[[#This Row],[Sample]]*1000000+Systematic[[#This Row],[SubSample]]*10000+Systematic[[#This Row],[VariableIndex]]</f>
        <v>12010005</v>
      </c>
      <c r="H870" s="134">
        <f>Systematic[[#This Row],[SampleVariableLabel]]+100*Systematic[[#This Row],[State]]</f>
        <v>12010105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12</v>
      </c>
      <c r="B871" s="1">
        <f t="shared" si="39"/>
        <v>1</v>
      </c>
      <c r="C871" s="1">
        <f>IF(Systematic[[#This Row],[VariableIndex]]&gt;1,C870,IF(C870+1=StepsPerSubsample,0,C870+1))</f>
        <v>1</v>
      </c>
      <c r="D871" s="1">
        <f t="shared" si="40"/>
        <v>6</v>
      </c>
      <c r="E871" s="1" t="str">
        <f>INDEX(Protocol[Mark],MATCH(C871,Protocol[Step],0))</f>
        <v>1PM</v>
      </c>
      <c r="F871" s="1" t="str">
        <f>INDEX(Variables[Variable],MATCH(Systematic[[#This Row],[VariableIndex]],Variables[Index],0))</f>
        <v>FCR (mt: ROX-corr.)</v>
      </c>
      <c r="G871" s="134">
        <f>Systematic[[#This Row],[Sample]]*1000000+Systematic[[#This Row],[SubSample]]*10000+Systematic[[#This Row],[VariableIndex]]</f>
        <v>12010006</v>
      </c>
      <c r="H871" s="134">
        <f>Systematic[[#This Row],[SampleVariableLabel]]+100*Systematic[[#This Row],[State]]</f>
        <v>12010106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12</v>
      </c>
      <c r="B872" s="1">
        <f t="shared" si="39"/>
        <v>1</v>
      </c>
      <c r="C872" s="1">
        <f>IF(Systematic[[#This Row],[VariableIndex]]&gt;1,C871,IF(C871+1=StepsPerSubsample,0,C871+1))</f>
        <v>2</v>
      </c>
      <c r="D872" s="1">
        <f t="shared" si="40"/>
        <v>1</v>
      </c>
      <c r="E872" s="1" t="str">
        <f>INDEX(Protocol[Mark],MATCH(C872,Protocol[Step],0))</f>
        <v>2D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12010001</v>
      </c>
      <c r="H872" s="134">
        <f>Systematic[[#This Row],[SampleVariableLabel]]+100*Systematic[[#This Row],[State]]</f>
        <v>12010201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12</v>
      </c>
      <c r="B873" s="1">
        <f t="shared" si="39"/>
        <v>1</v>
      </c>
      <c r="C873" s="1">
        <f>IF(Systematic[[#This Row],[VariableIndex]]&gt;1,C872,IF(C872+1=StepsPerSubsample,0,C872+1))</f>
        <v>2</v>
      </c>
      <c r="D873" s="1">
        <f t="shared" si="40"/>
        <v>2</v>
      </c>
      <c r="E873" s="1" t="str">
        <f>INDEX(Protocol[Mark],MATCH(C873,Protocol[Step],0))</f>
        <v>2D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12010002</v>
      </c>
      <c r="H873" s="134">
        <f>Systematic[[#This Row],[SampleVariableLabel]]+100*Systematic[[#This Row],[State]]</f>
        <v>12010202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12</v>
      </c>
      <c r="B874" s="1">
        <f t="shared" si="39"/>
        <v>1</v>
      </c>
      <c r="C874" s="1">
        <f>IF(Systematic[[#This Row],[VariableIndex]]&gt;1,C873,IF(C873+1=StepsPerSubsample,0,C873+1))</f>
        <v>2</v>
      </c>
      <c r="D874" s="1">
        <f t="shared" si="40"/>
        <v>3</v>
      </c>
      <c r="E874" s="1" t="str">
        <f>INDEX(Protocol[Mark],MATCH(C874,Protocol[Step],0))</f>
        <v>2D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12010003</v>
      </c>
      <c r="H874" s="134">
        <f>Systematic[[#This Row],[SampleVariableLabel]]+100*Systematic[[#This Row],[State]]</f>
        <v>12010203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12</v>
      </c>
      <c r="B875" s="1">
        <f t="shared" si="39"/>
        <v>1</v>
      </c>
      <c r="C875" s="1">
        <f>IF(Systematic[[#This Row],[VariableIndex]]&gt;1,C874,IF(C874+1=StepsPerSubsample,0,C874+1))</f>
        <v>2</v>
      </c>
      <c r="D875" s="1">
        <f t="shared" si="40"/>
        <v>4</v>
      </c>
      <c r="E875" s="1" t="str">
        <f>INDEX(Protocol[Mark],MATCH(C875,Protocol[Step],0))</f>
        <v>2D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12010004</v>
      </c>
      <c r="H875" s="134">
        <f>Systematic[[#This Row],[SampleVariableLabel]]+100*Systematic[[#This Row],[State]]</f>
        <v>12010204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12</v>
      </c>
      <c r="B876" s="1">
        <f t="shared" si="39"/>
        <v>1</v>
      </c>
      <c r="C876" s="1">
        <f>IF(Systematic[[#This Row],[VariableIndex]]&gt;1,C875,IF(C875+1=StepsPerSubsample,0,C875+1))</f>
        <v>2</v>
      </c>
      <c r="D876" s="1">
        <f t="shared" si="40"/>
        <v>5</v>
      </c>
      <c r="E876" s="1" t="str">
        <f>INDEX(Protocol[Mark],MATCH(C876,Protocol[Step],0))</f>
        <v>2D</v>
      </c>
      <c r="F876" s="1" t="str">
        <f>INDEX(Variables[Variable],MATCH(Systematic[[#This Row],[VariableIndex]],Variables[Index],0))</f>
        <v>Specific flux (mt)</v>
      </c>
      <c r="G876" s="134">
        <f>Systematic[[#This Row],[Sample]]*1000000+Systematic[[#This Row],[SubSample]]*10000+Systematic[[#This Row],[VariableIndex]]</f>
        <v>12010005</v>
      </c>
      <c r="H876" s="134">
        <f>Systematic[[#This Row],[SampleVariableLabel]]+100*Systematic[[#This Row],[State]]</f>
        <v>12010205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12</v>
      </c>
      <c r="B877" s="1">
        <f t="shared" si="39"/>
        <v>1</v>
      </c>
      <c r="C877" s="1">
        <f>IF(Systematic[[#This Row],[VariableIndex]]&gt;1,C876,IF(C876+1=StepsPerSubsample,0,C876+1))</f>
        <v>2</v>
      </c>
      <c r="D877" s="1">
        <f t="shared" si="40"/>
        <v>6</v>
      </c>
      <c r="E877" s="1" t="str">
        <f>INDEX(Protocol[Mark],MATCH(C877,Protocol[Step],0))</f>
        <v>2D</v>
      </c>
      <c r="F877" s="1" t="str">
        <f>INDEX(Variables[Variable],MATCH(Systematic[[#This Row],[VariableIndex]],Variables[Index],0))</f>
        <v>FCR (mt: ROX-corr.)</v>
      </c>
      <c r="G877" s="134">
        <f>Systematic[[#This Row],[Sample]]*1000000+Systematic[[#This Row],[SubSample]]*10000+Systematic[[#This Row],[VariableIndex]]</f>
        <v>12010006</v>
      </c>
      <c r="H877" s="134">
        <f>Systematic[[#This Row],[SampleVariableLabel]]+100*Systematic[[#This Row],[State]]</f>
        <v>12010206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12</v>
      </c>
      <c r="B878" s="1">
        <f t="shared" si="39"/>
        <v>1</v>
      </c>
      <c r="C878" s="1">
        <f>IF(Systematic[[#This Row],[VariableIndex]]&gt;1,C877,IF(C877+1=StepsPerSubsample,0,C877+1))</f>
        <v>3</v>
      </c>
      <c r="D878" s="1">
        <f t="shared" si="40"/>
        <v>1</v>
      </c>
      <c r="E878" s="1" t="str">
        <f>INDEX(Protocol[Mark],MATCH(C878,Protocol[Step],0))</f>
        <v>2c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12010001</v>
      </c>
      <c r="H878" s="134">
        <f>Systematic[[#This Row],[SampleVariableLabel]]+100*Systematic[[#This Row],[State]]</f>
        <v>12010301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12</v>
      </c>
      <c r="B879" s="1">
        <f t="shared" si="39"/>
        <v>1</v>
      </c>
      <c r="C879" s="1">
        <f>IF(Systematic[[#This Row],[VariableIndex]]&gt;1,C878,IF(C878+1=StepsPerSubsample,0,C878+1))</f>
        <v>3</v>
      </c>
      <c r="D879" s="1">
        <f t="shared" si="40"/>
        <v>2</v>
      </c>
      <c r="E879" s="1" t="str">
        <f>INDEX(Protocol[Mark],MATCH(C879,Protocol[Step],0))</f>
        <v>2c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12010002</v>
      </c>
      <c r="H879" s="134">
        <f>Systematic[[#This Row],[SampleVariableLabel]]+100*Systematic[[#This Row],[State]]</f>
        <v>12010302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12</v>
      </c>
      <c r="B880" s="1">
        <f t="shared" si="39"/>
        <v>1</v>
      </c>
      <c r="C880" s="1">
        <f>IF(Systematic[[#This Row],[VariableIndex]]&gt;1,C879,IF(C879+1=StepsPerSubsample,0,C879+1))</f>
        <v>3</v>
      </c>
      <c r="D880" s="1">
        <f t="shared" si="40"/>
        <v>3</v>
      </c>
      <c r="E880" s="1" t="str">
        <f>INDEX(Protocol[Mark],MATCH(C880,Protocol[Step],0))</f>
        <v>2c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12010003</v>
      </c>
      <c r="H880" s="134">
        <f>Systematic[[#This Row],[SampleVariableLabel]]+100*Systematic[[#This Row],[State]]</f>
        <v>12010303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12</v>
      </c>
      <c r="B881" s="1">
        <f t="shared" si="39"/>
        <v>1</v>
      </c>
      <c r="C881" s="1">
        <f>IF(Systematic[[#This Row],[VariableIndex]]&gt;1,C880,IF(C880+1=StepsPerSubsample,0,C880+1))</f>
        <v>3</v>
      </c>
      <c r="D881" s="1">
        <f t="shared" si="40"/>
        <v>4</v>
      </c>
      <c r="E881" s="1" t="str">
        <f>INDEX(Protocol[Mark],MATCH(C881,Protocol[Step],0))</f>
        <v>2c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12010004</v>
      </c>
      <c r="H881" s="134">
        <f>Systematic[[#This Row],[SampleVariableLabel]]+100*Systematic[[#This Row],[State]]</f>
        <v>12010304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12</v>
      </c>
      <c r="B882" s="1">
        <f t="shared" si="39"/>
        <v>1</v>
      </c>
      <c r="C882" s="1">
        <f>IF(Systematic[[#This Row],[VariableIndex]]&gt;1,C881,IF(C881+1=StepsPerSubsample,0,C881+1))</f>
        <v>3</v>
      </c>
      <c r="D882" s="1">
        <f t="shared" si="40"/>
        <v>5</v>
      </c>
      <c r="E882" s="1" t="str">
        <f>INDEX(Protocol[Mark],MATCH(C882,Protocol[Step],0))</f>
        <v>2c</v>
      </c>
      <c r="F882" s="1" t="str">
        <f>INDEX(Variables[Variable],MATCH(Systematic[[#This Row],[VariableIndex]],Variables[Index],0))</f>
        <v>Specific flux (mt)</v>
      </c>
      <c r="G882" s="134">
        <f>Systematic[[#This Row],[Sample]]*1000000+Systematic[[#This Row],[SubSample]]*10000+Systematic[[#This Row],[VariableIndex]]</f>
        <v>12010005</v>
      </c>
      <c r="H882" s="134">
        <f>Systematic[[#This Row],[SampleVariableLabel]]+100*Systematic[[#This Row],[State]]</f>
        <v>12010305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12</v>
      </c>
      <c r="B883" s="1">
        <f t="shared" si="39"/>
        <v>1</v>
      </c>
      <c r="C883" s="1">
        <f>IF(Systematic[[#This Row],[VariableIndex]]&gt;1,C882,IF(C882+1=StepsPerSubsample,0,C882+1))</f>
        <v>3</v>
      </c>
      <c r="D883" s="1">
        <f t="shared" si="40"/>
        <v>6</v>
      </c>
      <c r="E883" s="1" t="str">
        <f>INDEX(Protocol[Mark],MATCH(C883,Protocol[Step],0))</f>
        <v>2c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12010006</v>
      </c>
      <c r="H883" s="134">
        <f>Systematic[[#This Row],[SampleVariableLabel]]+100*Systematic[[#This Row],[State]]</f>
        <v>12010306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12</v>
      </c>
      <c r="B884" s="1">
        <f t="shared" si="39"/>
        <v>1</v>
      </c>
      <c r="C884" s="1">
        <f>IF(Systematic[[#This Row],[VariableIndex]]&gt;1,C883,IF(C883+1=StepsPerSubsample,0,C883+1))</f>
        <v>4</v>
      </c>
      <c r="D884" s="1">
        <f t="shared" si="40"/>
        <v>1</v>
      </c>
      <c r="E884" s="1" t="str">
        <f>INDEX(Protocol[Mark],MATCH(C884,Protocol[Step],0))</f>
        <v>3U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12010001</v>
      </c>
      <c r="H884" s="134">
        <f>Systematic[[#This Row],[SampleVariableLabel]]+100*Systematic[[#This Row],[State]]</f>
        <v>12010401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12</v>
      </c>
      <c r="B885" s="1">
        <f t="shared" si="39"/>
        <v>1</v>
      </c>
      <c r="C885" s="1">
        <f>IF(Systematic[[#This Row],[VariableIndex]]&gt;1,C884,IF(C884+1=StepsPerSubsample,0,C884+1))</f>
        <v>4</v>
      </c>
      <c r="D885" s="1">
        <f t="shared" si="40"/>
        <v>2</v>
      </c>
      <c r="E885" s="1" t="str">
        <f>INDEX(Protocol[Mark],MATCH(C885,Protocol[Step],0))</f>
        <v>3U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12010002</v>
      </c>
      <c r="H885" s="134">
        <f>Systematic[[#This Row],[SampleVariableLabel]]+100*Systematic[[#This Row],[State]]</f>
        <v>12010402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12</v>
      </c>
      <c r="B886" s="1">
        <f t="shared" si="39"/>
        <v>1</v>
      </c>
      <c r="C886" s="1">
        <f>IF(Systematic[[#This Row],[VariableIndex]]&gt;1,C885,IF(C885+1=StepsPerSubsample,0,C885+1))</f>
        <v>4</v>
      </c>
      <c r="D886" s="1">
        <f t="shared" si="40"/>
        <v>3</v>
      </c>
      <c r="E886" s="1" t="str">
        <f>INDEX(Protocol[Mark],MATCH(C886,Protocol[Step],0))</f>
        <v>3U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12010003</v>
      </c>
      <c r="H886" s="134">
        <f>Systematic[[#This Row],[SampleVariableLabel]]+100*Systematic[[#This Row],[State]]</f>
        <v>12010403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12</v>
      </c>
      <c r="B887" s="1">
        <f t="shared" si="39"/>
        <v>1</v>
      </c>
      <c r="C887" s="1">
        <f>IF(Systematic[[#This Row],[VariableIndex]]&gt;1,C886,IF(C886+1=StepsPerSubsample,0,C886+1))</f>
        <v>4</v>
      </c>
      <c r="D887" s="1">
        <f t="shared" si="40"/>
        <v>4</v>
      </c>
      <c r="E887" s="1" t="str">
        <f>INDEX(Protocol[Mark],MATCH(C887,Protocol[Step],0))</f>
        <v>3U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12010004</v>
      </c>
      <c r="H887" s="134">
        <f>Systematic[[#This Row],[SampleVariableLabel]]+100*Systematic[[#This Row],[State]]</f>
        <v>12010404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12</v>
      </c>
      <c r="B888" s="1">
        <f t="shared" si="39"/>
        <v>1</v>
      </c>
      <c r="C888" s="1">
        <f>IF(Systematic[[#This Row],[VariableIndex]]&gt;1,C887,IF(C887+1=StepsPerSubsample,0,C887+1))</f>
        <v>4</v>
      </c>
      <c r="D888" s="1">
        <f t="shared" si="40"/>
        <v>5</v>
      </c>
      <c r="E888" s="1" t="str">
        <f>INDEX(Protocol[Mark],MATCH(C888,Protocol[Step],0))</f>
        <v>3U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12010005</v>
      </c>
      <c r="H888" s="134">
        <f>Systematic[[#This Row],[SampleVariableLabel]]+100*Systematic[[#This Row],[State]]</f>
        <v>12010405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12</v>
      </c>
      <c r="B889" s="1">
        <f t="shared" si="39"/>
        <v>1</v>
      </c>
      <c r="C889" s="1">
        <f>IF(Systematic[[#This Row],[VariableIndex]]&gt;1,C888,IF(C888+1=StepsPerSubsample,0,C888+1))</f>
        <v>4</v>
      </c>
      <c r="D889" s="1">
        <f t="shared" si="40"/>
        <v>6</v>
      </c>
      <c r="E889" s="1" t="str">
        <f>INDEX(Protocol[Mark],MATCH(C889,Protocol[Step],0))</f>
        <v>3U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12010006</v>
      </c>
      <c r="H889" s="134">
        <f>Systematic[[#This Row],[SampleVariableLabel]]+100*Systematic[[#This Row],[State]]</f>
        <v>12010406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12</v>
      </c>
      <c r="B890" s="1">
        <f t="shared" si="39"/>
        <v>1</v>
      </c>
      <c r="C890" s="1">
        <f>IF(Systematic[[#This Row],[VariableIndex]]&gt;1,C889,IF(C889+1=StepsPerSubsample,0,C889+1))</f>
        <v>5</v>
      </c>
      <c r="D890" s="1">
        <f t="shared" si="40"/>
        <v>1</v>
      </c>
      <c r="E890" s="1" t="str">
        <f>INDEX(Protocol[Mark],MATCH(C890,Protocol[Step],0))</f>
        <v>4G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12010001</v>
      </c>
      <c r="H890" s="134">
        <f>Systematic[[#This Row],[SampleVariableLabel]]+100*Systematic[[#This Row],[State]]</f>
        <v>12010501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12</v>
      </c>
      <c r="B891" s="1">
        <f t="shared" si="39"/>
        <v>1</v>
      </c>
      <c r="C891" s="1">
        <f>IF(Systematic[[#This Row],[VariableIndex]]&gt;1,C890,IF(C890+1=StepsPerSubsample,0,C890+1))</f>
        <v>5</v>
      </c>
      <c r="D891" s="1">
        <f t="shared" si="40"/>
        <v>2</v>
      </c>
      <c r="E891" s="1" t="str">
        <f>INDEX(Protocol[Mark],MATCH(C891,Protocol[Step],0))</f>
        <v>4G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12010002</v>
      </c>
      <c r="H891" s="134">
        <f>Systematic[[#This Row],[SampleVariableLabel]]+100*Systematic[[#This Row],[State]]</f>
        <v>12010502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12</v>
      </c>
      <c r="B892" s="1">
        <f t="shared" si="39"/>
        <v>1</v>
      </c>
      <c r="C892" s="1">
        <f>IF(Systematic[[#This Row],[VariableIndex]]&gt;1,C891,IF(C891+1=StepsPerSubsample,0,C891+1))</f>
        <v>5</v>
      </c>
      <c r="D892" s="1">
        <f t="shared" si="40"/>
        <v>3</v>
      </c>
      <c r="E892" s="1" t="str">
        <f>INDEX(Protocol[Mark],MATCH(C892,Protocol[Step],0))</f>
        <v>4G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12010003</v>
      </c>
      <c r="H892" s="134">
        <f>Systematic[[#This Row],[SampleVariableLabel]]+100*Systematic[[#This Row],[State]]</f>
        <v>12010503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12</v>
      </c>
      <c r="B893" s="1">
        <f t="shared" si="39"/>
        <v>1</v>
      </c>
      <c r="C893" s="1">
        <f>IF(Systematic[[#This Row],[VariableIndex]]&gt;1,C892,IF(C892+1=StepsPerSubsample,0,C892+1))</f>
        <v>5</v>
      </c>
      <c r="D893" s="1">
        <f t="shared" si="40"/>
        <v>4</v>
      </c>
      <c r="E893" s="1" t="str">
        <f>INDEX(Protocol[Mark],MATCH(C893,Protocol[Step],0))</f>
        <v>4G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12010004</v>
      </c>
      <c r="H893" s="134">
        <f>Systematic[[#This Row],[SampleVariableLabel]]+100*Systematic[[#This Row],[State]]</f>
        <v>12010504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12</v>
      </c>
      <c r="B894" s="1">
        <f t="shared" si="39"/>
        <v>1</v>
      </c>
      <c r="C894" s="1">
        <f>IF(Systematic[[#This Row],[VariableIndex]]&gt;1,C893,IF(C893+1=StepsPerSubsample,0,C893+1))</f>
        <v>5</v>
      </c>
      <c r="D894" s="1">
        <f t="shared" si="40"/>
        <v>5</v>
      </c>
      <c r="E894" s="1" t="str">
        <f>INDEX(Protocol[Mark],MATCH(C894,Protocol[Step],0))</f>
        <v>4G</v>
      </c>
      <c r="F894" s="1" t="str">
        <f>INDEX(Variables[Variable],MATCH(Systematic[[#This Row],[VariableIndex]],Variables[Index],0))</f>
        <v>Specific flux (mt)</v>
      </c>
      <c r="G894" s="134">
        <f>Systematic[[#This Row],[Sample]]*1000000+Systematic[[#This Row],[SubSample]]*10000+Systematic[[#This Row],[VariableIndex]]</f>
        <v>12010005</v>
      </c>
      <c r="H894" s="134">
        <f>Systematic[[#This Row],[SampleVariableLabel]]+100*Systematic[[#This Row],[State]]</f>
        <v>12010505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12</v>
      </c>
      <c r="B895" s="1">
        <f t="shared" si="39"/>
        <v>1</v>
      </c>
      <c r="C895" s="1">
        <f>IF(Systematic[[#This Row],[VariableIndex]]&gt;1,C894,IF(C894+1=StepsPerSubsample,0,C894+1))</f>
        <v>5</v>
      </c>
      <c r="D895" s="1">
        <f t="shared" si="40"/>
        <v>6</v>
      </c>
      <c r="E895" s="1" t="str">
        <f>INDEX(Protocol[Mark],MATCH(C895,Protocol[Step],0))</f>
        <v>4G</v>
      </c>
      <c r="F895" s="1" t="str">
        <f>INDEX(Variables[Variable],MATCH(Systematic[[#This Row],[VariableIndex]],Variables[Index],0))</f>
        <v>FCR (mt: ROX-corr.)</v>
      </c>
      <c r="G895" s="134">
        <f>Systematic[[#This Row],[Sample]]*1000000+Systematic[[#This Row],[SubSample]]*10000+Systematic[[#This Row],[VariableIndex]]</f>
        <v>12010006</v>
      </c>
      <c r="H895" s="134">
        <f>Systematic[[#This Row],[SampleVariableLabel]]+100*Systematic[[#This Row],[State]]</f>
        <v>12010506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12</v>
      </c>
      <c r="B896" s="1">
        <f t="shared" si="39"/>
        <v>1</v>
      </c>
      <c r="C896" s="1">
        <f>IF(Systematic[[#This Row],[VariableIndex]]&gt;1,C895,IF(C895+1=StepsPerSubsample,0,C895+1))</f>
        <v>6</v>
      </c>
      <c r="D896" s="1">
        <f t="shared" si="40"/>
        <v>1</v>
      </c>
      <c r="E896" s="1" t="str">
        <f>INDEX(Protocol[Mark],MATCH(C896,Protocol[Step],0))</f>
        <v>5S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12010001</v>
      </c>
      <c r="H896" s="134">
        <f>Systematic[[#This Row],[SampleVariableLabel]]+100*Systematic[[#This Row],[State]]</f>
        <v>12010601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12</v>
      </c>
      <c r="B897" s="1">
        <f t="shared" si="39"/>
        <v>1</v>
      </c>
      <c r="C897" s="1">
        <f>IF(Systematic[[#This Row],[VariableIndex]]&gt;1,C896,IF(C896+1=StepsPerSubsample,0,C896+1))</f>
        <v>6</v>
      </c>
      <c r="D897" s="1">
        <f t="shared" si="40"/>
        <v>2</v>
      </c>
      <c r="E897" s="1" t="str">
        <f>INDEX(Protocol[Mark],MATCH(C897,Protocol[Step],0))</f>
        <v>5S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12010002</v>
      </c>
      <c r="H897" s="134">
        <f>Systematic[[#This Row],[SampleVariableLabel]]+100*Systematic[[#This Row],[State]]</f>
        <v>12010602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12</v>
      </c>
      <c r="B898" s="1">
        <f t="shared" si="39"/>
        <v>1</v>
      </c>
      <c r="C898" s="1">
        <f>IF(Systematic[[#This Row],[VariableIndex]]&gt;1,C897,IF(C897+1=StepsPerSubsample,0,C897+1))</f>
        <v>6</v>
      </c>
      <c r="D898" s="1">
        <f t="shared" si="40"/>
        <v>3</v>
      </c>
      <c r="E898" s="1" t="str">
        <f>INDEX(Protocol[Mark],MATCH(C898,Protocol[Step],0))</f>
        <v>5S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12010003</v>
      </c>
      <c r="H898" s="134">
        <f>Systematic[[#This Row],[SampleVariableLabel]]+100*Systematic[[#This Row],[State]]</f>
        <v>12010603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12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6</v>
      </c>
      <c r="D899" s="1">
        <f t="shared" ref="D899:D962" si="43">IF(D898=nVariables,1,D898+1)</f>
        <v>4</v>
      </c>
      <c r="E899" s="1" t="str">
        <f>INDEX(Protocol[Mark],MATCH(C899,Protocol[Step],0))</f>
        <v>5S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12010004</v>
      </c>
      <c r="H899" s="134">
        <f>Systematic[[#This Row],[SampleVariableLabel]]+100*Systematic[[#This Row],[State]]</f>
        <v>12010604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12</v>
      </c>
      <c r="B900" s="1">
        <f t="shared" si="42"/>
        <v>1</v>
      </c>
      <c r="C900" s="1">
        <f>IF(Systematic[[#This Row],[VariableIndex]]&gt;1,C899,IF(C899+1=StepsPerSubsample,0,C899+1))</f>
        <v>6</v>
      </c>
      <c r="D900" s="1">
        <f t="shared" si="43"/>
        <v>5</v>
      </c>
      <c r="E900" s="1" t="str">
        <f>INDEX(Protocol[Mark],MATCH(C900,Protocol[Step],0))</f>
        <v>5S</v>
      </c>
      <c r="F900" s="1" t="str">
        <f>INDEX(Variables[Variable],MATCH(Systematic[[#This Row],[VariableIndex]],Variables[Index],0))</f>
        <v>Specific flux (mt)</v>
      </c>
      <c r="G900" s="134">
        <f>Systematic[[#This Row],[Sample]]*1000000+Systematic[[#This Row],[SubSample]]*10000+Systematic[[#This Row],[VariableIndex]]</f>
        <v>12010005</v>
      </c>
      <c r="H900" s="134">
        <f>Systematic[[#This Row],[SampleVariableLabel]]+100*Systematic[[#This Row],[State]]</f>
        <v>12010605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12</v>
      </c>
      <c r="B901" s="1">
        <f t="shared" si="42"/>
        <v>1</v>
      </c>
      <c r="C901" s="1">
        <f>IF(Systematic[[#This Row],[VariableIndex]]&gt;1,C900,IF(C900+1=StepsPerSubsample,0,C900+1))</f>
        <v>6</v>
      </c>
      <c r="D901" s="1">
        <f t="shared" si="43"/>
        <v>6</v>
      </c>
      <c r="E901" s="1" t="str">
        <f>INDEX(Protocol[Mark],MATCH(C901,Protocol[Step],0))</f>
        <v>5S</v>
      </c>
      <c r="F901" s="1" t="str">
        <f>INDEX(Variables[Variable],MATCH(Systematic[[#This Row],[VariableIndex]],Variables[Index],0))</f>
        <v>FCR (mt: ROX-corr.)</v>
      </c>
      <c r="G901" s="134">
        <f>Systematic[[#This Row],[Sample]]*1000000+Systematic[[#This Row],[SubSample]]*10000+Systematic[[#This Row],[VariableIndex]]</f>
        <v>12010006</v>
      </c>
      <c r="H901" s="134">
        <f>Systematic[[#This Row],[SampleVariableLabel]]+100*Systematic[[#This Row],[State]]</f>
        <v>12010606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12</v>
      </c>
      <c r="B902" s="1">
        <f t="shared" si="42"/>
        <v>1</v>
      </c>
      <c r="C902" s="1">
        <f>IF(Systematic[[#This Row],[VariableIndex]]&gt;1,C901,IF(C901+1=StepsPerSubsample,0,C901+1))</f>
        <v>7</v>
      </c>
      <c r="D902" s="1">
        <f t="shared" si="43"/>
        <v>1</v>
      </c>
      <c r="E902" s="1" t="str">
        <f>INDEX(Protocol[Mark],MATCH(C902,Protocol[Step],0))</f>
        <v>6Oct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12010001</v>
      </c>
      <c r="H902" s="134">
        <f>Systematic[[#This Row],[SampleVariableLabel]]+100*Systematic[[#This Row],[State]]</f>
        <v>12010701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12</v>
      </c>
      <c r="B903" s="1">
        <f t="shared" si="42"/>
        <v>1</v>
      </c>
      <c r="C903" s="1">
        <f>IF(Systematic[[#This Row],[VariableIndex]]&gt;1,C902,IF(C902+1=StepsPerSubsample,0,C902+1))</f>
        <v>7</v>
      </c>
      <c r="D903" s="1">
        <f t="shared" si="43"/>
        <v>2</v>
      </c>
      <c r="E903" s="1" t="str">
        <f>INDEX(Protocol[Mark],MATCH(C903,Protocol[Step],0))</f>
        <v>6Oct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12010002</v>
      </c>
      <c r="H903" s="134">
        <f>Systematic[[#This Row],[SampleVariableLabel]]+100*Systematic[[#This Row],[State]]</f>
        <v>12010702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12</v>
      </c>
      <c r="B904" s="1">
        <f t="shared" si="42"/>
        <v>1</v>
      </c>
      <c r="C904" s="1">
        <f>IF(Systematic[[#This Row],[VariableIndex]]&gt;1,C903,IF(C903+1=StepsPerSubsample,0,C903+1))</f>
        <v>7</v>
      </c>
      <c r="D904" s="1">
        <f t="shared" si="43"/>
        <v>3</v>
      </c>
      <c r="E904" s="1" t="str">
        <f>INDEX(Protocol[Mark],MATCH(C904,Protocol[Step],0))</f>
        <v>6Oct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12010003</v>
      </c>
      <c r="H904" s="134">
        <f>Systematic[[#This Row],[SampleVariableLabel]]+100*Systematic[[#This Row],[State]]</f>
        <v>12010703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12</v>
      </c>
      <c r="B905" s="1">
        <f t="shared" si="42"/>
        <v>1</v>
      </c>
      <c r="C905" s="1">
        <f>IF(Systematic[[#This Row],[VariableIndex]]&gt;1,C904,IF(C904+1=StepsPerSubsample,0,C904+1))</f>
        <v>7</v>
      </c>
      <c r="D905" s="1">
        <f t="shared" si="43"/>
        <v>4</v>
      </c>
      <c r="E905" s="1" t="str">
        <f>INDEX(Protocol[Mark],MATCH(C905,Protocol[Step],0))</f>
        <v>6Oct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12010004</v>
      </c>
      <c r="H905" s="134">
        <f>Systematic[[#This Row],[SampleVariableLabel]]+100*Systematic[[#This Row],[State]]</f>
        <v>12010704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12</v>
      </c>
      <c r="B906" s="1">
        <f t="shared" si="42"/>
        <v>1</v>
      </c>
      <c r="C906" s="1">
        <f>IF(Systematic[[#This Row],[VariableIndex]]&gt;1,C905,IF(C905+1=StepsPerSubsample,0,C905+1))</f>
        <v>7</v>
      </c>
      <c r="D906" s="1">
        <f t="shared" si="43"/>
        <v>5</v>
      </c>
      <c r="E906" s="1" t="str">
        <f>INDEX(Protocol[Mark],MATCH(C906,Protocol[Step],0))</f>
        <v>6Oct</v>
      </c>
      <c r="F906" s="1" t="str">
        <f>INDEX(Variables[Variable],MATCH(Systematic[[#This Row],[VariableIndex]],Variables[Index],0))</f>
        <v>Specific flux (mt)</v>
      </c>
      <c r="G906" s="134">
        <f>Systematic[[#This Row],[Sample]]*1000000+Systematic[[#This Row],[SubSample]]*10000+Systematic[[#This Row],[VariableIndex]]</f>
        <v>12010005</v>
      </c>
      <c r="H906" s="134">
        <f>Systematic[[#This Row],[SampleVariableLabel]]+100*Systematic[[#This Row],[State]]</f>
        <v>12010705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12</v>
      </c>
      <c r="B907" s="1">
        <f t="shared" si="42"/>
        <v>1</v>
      </c>
      <c r="C907" s="1">
        <f>IF(Systematic[[#This Row],[VariableIndex]]&gt;1,C906,IF(C906+1=StepsPerSubsample,0,C906+1))</f>
        <v>7</v>
      </c>
      <c r="D907" s="1">
        <f t="shared" si="43"/>
        <v>6</v>
      </c>
      <c r="E907" s="1" t="str">
        <f>INDEX(Protocol[Mark],MATCH(C907,Protocol[Step],0))</f>
        <v>6Oct</v>
      </c>
      <c r="F907" s="1" t="str">
        <f>INDEX(Variables[Variable],MATCH(Systematic[[#This Row],[VariableIndex]],Variables[Index],0))</f>
        <v>FCR (mt: ROX-corr.)</v>
      </c>
      <c r="G907" s="134">
        <f>Systematic[[#This Row],[Sample]]*1000000+Systematic[[#This Row],[SubSample]]*10000+Systematic[[#This Row],[VariableIndex]]</f>
        <v>12010006</v>
      </c>
      <c r="H907" s="134">
        <f>Systematic[[#This Row],[SampleVariableLabel]]+100*Systematic[[#This Row],[State]]</f>
        <v>12010706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12</v>
      </c>
      <c r="B908" s="1">
        <f t="shared" si="42"/>
        <v>1</v>
      </c>
      <c r="C908" s="1">
        <f>IF(Systematic[[#This Row],[VariableIndex]]&gt;1,C907,IF(C907+1=StepsPerSubsample,0,C907+1))</f>
        <v>8</v>
      </c>
      <c r="D908" s="1">
        <f t="shared" si="43"/>
        <v>1</v>
      </c>
      <c r="E908" s="1" t="str">
        <f>INDEX(Protocol[Mark],MATCH(C908,Protocol[Step],0))</f>
        <v>7Rot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12010001</v>
      </c>
      <c r="H908" s="134">
        <f>Systematic[[#This Row],[SampleVariableLabel]]+100*Systematic[[#This Row],[State]]</f>
        <v>12010801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12</v>
      </c>
      <c r="B909" s="1">
        <f t="shared" si="42"/>
        <v>1</v>
      </c>
      <c r="C909" s="1">
        <f>IF(Systematic[[#This Row],[VariableIndex]]&gt;1,C908,IF(C908+1=StepsPerSubsample,0,C908+1))</f>
        <v>8</v>
      </c>
      <c r="D909" s="1">
        <f t="shared" si="43"/>
        <v>2</v>
      </c>
      <c r="E909" s="1" t="str">
        <f>INDEX(Protocol[Mark],MATCH(C909,Protocol[Step],0))</f>
        <v>7Rot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12010002</v>
      </c>
      <c r="H909" s="134">
        <f>Systematic[[#This Row],[SampleVariableLabel]]+100*Systematic[[#This Row],[State]]</f>
        <v>12010802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12</v>
      </c>
      <c r="B910" s="1">
        <f t="shared" si="42"/>
        <v>1</v>
      </c>
      <c r="C910" s="1">
        <f>IF(Systematic[[#This Row],[VariableIndex]]&gt;1,C909,IF(C909+1=StepsPerSubsample,0,C909+1))</f>
        <v>8</v>
      </c>
      <c r="D910" s="1">
        <f t="shared" si="43"/>
        <v>3</v>
      </c>
      <c r="E910" s="1" t="str">
        <f>INDEX(Protocol[Mark],MATCH(C910,Protocol[Step],0))</f>
        <v>7Rot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12010003</v>
      </c>
      <c r="H910" s="134">
        <f>Systematic[[#This Row],[SampleVariableLabel]]+100*Systematic[[#This Row],[State]]</f>
        <v>12010803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12</v>
      </c>
      <c r="B911" s="1">
        <f t="shared" si="42"/>
        <v>1</v>
      </c>
      <c r="C911" s="1">
        <f>IF(Systematic[[#This Row],[VariableIndex]]&gt;1,C910,IF(C910+1=StepsPerSubsample,0,C910+1))</f>
        <v>8</v>
      </c>
      <c r="D911" s="1">
        <f t="shared" si="43"/>
        <v>4</v>
      </c>
      <c r="E911" s="1" t="str">
        <f>INDEX(Protocol[Mark],MATCH(C911,Protocol[Step],0))</f>
        <v>7Rot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12010004</v>
      </c>
      <c r="H911" s="134">
        <f>Systematic[[#This Row],[SampleVariableLabel]]+100*Systematic[[#This Row],[State]]</f>
        <v>12010804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12</v>
      </c>
      <c r="B912" s="1">
        <f t="shared" si="42"/>
        <v>1</v>
      </c>
      <c r="C912" s="1">
        <f>IF(Systematic[[#This Row],[VariableIndex]]&gt;1,C911,IF(C911+1=StepsPerSubsample,0,C911+1))</f>
        <v>8</v>
      </c>
      <c r="D912" s="1">
        <f t="shared" si="43"/>
        <v>5</v>
      </c>
      <c r="E912" s="1" t="str">
        <f>INDEX(Protocol[Mark],MATCH(C912,Protocol[Step],0))</f>
        <v>7Rot</v>
      </c>
      <c r="F912" s="1" t="str">
        <f>INDEX(Variables[Variable],MATCH(Systematic[[#This Row],[VariableIndex]],Variables[Index],0))</f>
        <v>Specific flux (mt)</v>
      </c>
      <c r="G912" s="134">
        <f>Systematic[[#This Row],[Sample]]*1000000+Systematic[[#This Row],[SubSample]]*10000+Systematic[[#This Row],[VariableIndex]]</f>
        <v>12010005</v>
      </c>
      <c r="H912" s="134">
        <f>Systematic[[#This Row],[SampleVariableLabel]]+100*Systematic[[#This Row],[State]]</f>
        <v>12010805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12</v>
      </c>
      <c r="B913" s="1">
        <f t="shared" si="42"/>
        <v>1</v>
      </c>
      <c r="C913" s="1">
        <f>IF(Systematic[[#This Row],[VariableIndex]]&gt;1,C912,IF(C912+1=StepsPerSubsample,0,C912+1))</f>
        <v>8</v>
      </c>
      <c r="D913" s="1">
        <f t="shared" si="43"/>
        <v>6</v>
      </c>
      <c r="E913" s="1" t="str">
        <f>INDEX(Protocol[Mark],MATCH(C913,Protocol[Step],0))</f>
        <v>7Rot</v>
      </c>
      <c r="F913" s="1" t="str">
        <f>INDEX(Variables[Variable],MATCH(Systematic[[#This Row],[VariableIndex]],Variables[Index],0))</f>
        <v>FCR (mt: ROX-corr.)</v>
      </c>
      <c r="G913" s="134">
        <f>Systematic[[#This Row],[Sample]]*1000000+Systematic[[#This Row],[SubSample]]*10000+Systematic[[#This Row],[VariableIndex]]</f>
        <v>12010006</v>
      </c>
      <c r="H913" s="134">
        <f>Systematic[[#This Row],[SampleVariableLabel]]+100*Systematic[[#This Row],[State]]</f>
        <v>12010806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12</v>
      </c>
      <c r="B914" s="1">
        <f t="shared" si="42"/>
        <v>1</v>
      </c>
      <c r="C914" s="1">
        <f>IF(Systematic[[#This Row],[VariableIndex]]&gt;1,C913,IF(C913+1=StepsPerSubsample,0,C913+1))</f>
        <v>9</v>
      </c>
      <c r="D914" s="1">
        <f t="shared" si="43"/>
        <v>1</v>
      </c>
      <c r="E914" s="1" t="str">
        <f>INDEX(Protocol[Mark],MATCH(C914,Protocol[Step],0))</f>
        <v>8Gp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12010001</v>
      </c>
      <c r="H914" s="134">
        <f>Systematic[[#This Row],[SampleVariableLabel]]+100*Systematic[[#This Row],[State]]</f>
        <v>12010901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12</v>
      </c>
      <c r="B915" s="1">
        <f t="shared" si="42"/>
        <v>1</v>
      </c>
      <c r="C915" s="1">
        <f>IF(Systematic[[#This Row],[VariableIndex]]&gt;1,C914,IF(C914+1=StepsPerSubsample,0,C914+1))</f>
        <v>9</v>
      </c>
      <c r="D915" s="1">
        <f t="shared" si="43"/>
        <v>2</v>
      </c>
      <c r="E915" s="1" t="str">
        <f>INDEX(Protocol[Mark],MATCH(C915,Protocol[Step],0))</f>
        <v>8Gp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12010002</v>
      </c>
      <c r="H915" s="134">
        <f>Systematic[[#This Row],[SampleVariableLabel]]+100*Systematic[[#This Row],[State]]</f>
        <v>12010902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12</v>
      </c>
      <c r="B916" s="1">
        <f t="shared" si="42"/>
        <v>1</v>
      </c>
      <c r="C916" s="1">
        <f>IF(Systematic[[#This Row],[VariableIndex]]&gt;1,C915,IF(C915+1=StepsPerSubsample,0,C915+1))</f>
        <v>9</v>
      </c>
      <c r="D916" s="1">
        <f t="shared" si="43"/>
        <v>3</v>
      </c>
      <c r="E916" s="1" t="str">
        <f>INDEX(Protocol[Mark],MATCH(C916,Protocol[Step],0))</f>
        <v>8Gp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12010003</v>
      </c>
      <c r="H916" s="134">
        <f>Systematic[[#This Row],[SampleVariableLabel]]+100*Systematic[[#This Row],[State]]</f>
        <v>12010903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12</v>
      </c>
      <c r="B917" s="1">
        <f t="shared" si="42"/>
        <v>1</v>
      </c>
      <c r="C917" s="1">
        <f>IF(Systematic[[#This Row],[VariableIndex]]&gt;1,C916,IF(C916+1=StepsPerSubsample,0,C916+1))</f>
        <v>9</v>
      </c>
      <c r="D917" s="1">
        <f t="shared" si="43"/>
        <v>4</v>
      </c>
      <c r="E917" s="1" t="str">
        <f>INDEX(Protocol[Mark],MATCH(C917,Protocol[Step],0))</f>
        <v>8Gp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12010004</v>
      </c>
      <c r="H917" s="134">
        <f>Systematic[[#This Row],[SampleVariableLabel]]+100*Systematic[[#This Row],[State]]</f>
        <v>12010904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12</v>
      </c>
      <c r="B918" s="1">
        <f t="shared" si="42"/>
        <v>1</v>
      </c>
      <c r="C918" s="1">
        <f>IF(Systematic[[#This Row],[VariableIndex]]&gt;1,C917,IF(C917+1=StepsPerSubsample,0,C917+1))</f>
        <v>9</v>
      </c>
      <c r="D918" s="1">
        <f t="shared" si="43"/>
        <v>5</v>
      </c>
      <c r="E918" s="1" t="str">
        <f>INDEX(Protocol[Mark],MATCH(C918,Protocol[Step],0))</f>
        <v>8Gp</v>
      </c>
      <c r="F918" s="1" t="str">
        <f>INDEX(Variables[Variable],MATCH(Systematic[[#This Row],[VariableIndex]],Variables[Index],0))</f>
        <v>Specific flux (mt)</v>
      </c>
      <c r="G918" s="134">
        <f>Systematic[[#This Row],[Sample]]*1000000+Systematic[[#This Row],[SubSample]]*10000+Systematic[[#This Row],[VariableIndex]]</f>
        <v>12010005</v>
      </c>
      <c r="H918" s="134">
        <f>Systematic[[#This Row],[SampleVariableLabel]]+100*Systematic[[#This Row],[State]]</f>
        <v>12010905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12</v>
      </c>
      <c r="B919" s="1">
        <f t="shared" si="42"/>
        <v>1</v>
      </c>
      <c r="C919" s="1">
        <f>IF(Systematic[[#This Row],[VariableIndex]]&gt;1,C918,IF(C918+1=StepsPerSubsample,0,C918+1))</f>
        <v>9</v>
      </c>
      <c r="D919" s="1">
        <f t="shared" si="43"/>
        <v>6</v>
      </c>
      <c r="E919" s="1" t="str">
        <f>INDEX(Protocol[Mark],MATCH(C919,Protocol[Step],0))</f>
        <v>8Gp</v>
      </c>
      <c r="F919" s="1" t="str">
        <f>INDEX(Variables[Variable],MATCH(Systematic[[#This Row],[VariableIndex]],Variables[Index],0))</f>
        <v>FCR (mt: ROX-corr.)</v>
      </c>
      <c r="G919" s="134">
        <f>Systematic[[#This Row],[Sample]]*1000000+Systematic[[#This Row],[SubSample]]*10000+Systematic[[#This Row],[VariableIndex]]</f>
        <v>12010006</v>
      </c>
      <c r="H919" s="134">
        <f>Systematic[[#This Row],[SampleVariableLabel]]+100*Systematic[[#This Row],[State]]</f>
        <v>12010906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12</v>
      </c>
      <c r="B920" s="1">
        <f t="shared" si="42"/>
        <v>1</v>
      </c>
      <c r="C920" s="1">
        <f>IF(Systematic[[#This Row],[VariableIndex]]&gt;1,C919,IF(C919+1=StepsPerSubsample,0,C919+1))</f>
        <v>10</v>
      </c>
      <c r="D920" s="1">
        <f t="shared" si="43"/>
        <v>1</v>
      </c>
      <c r="E920" s="1" t="str">
        <f>INDEX(Protocol[Mark],MATCH(C920,Protocol[Step],0))</f>
        <v>9Ama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12010001</v>
      </c>
      <c r="H920" s="134">
        <f>Systematic[[#This Row],[SampleVariableLabel]]+100*Systematic[[#This Row],[State]]</f>
        <v>12011001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12</v>
      </c>
      <c r="B921" s="1">
        <f t="shared" si="42"/>
        <v>1</v>
      </c>
      <c r="C921" s="1">
        <f>IF(Systematic[[#This Row],[VariableIndex]]&gt;1,C920,IF(C920+1=StepsPerSubsample,0,C920+1))</f>
        <v>10</v>
      </c>
      <c r="D921" s="1">
        <f t="shared" si="43"/>
        <v>2</v>
      </c>
      <c r="E921" s="1" t="str">
        <f>INDEX(Protocol[Mark],MATCH(C921,Protocol[Step],0))</f>
        <v>9Ama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12010002</v>
      </c>
      <c r="H921" s="134">
        <f>Systematic[[#This Row],[SampleVariableLabel]]+100*Systematic[[#This Row],[State]]</f>
        <v>12011002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12</v>
      </c>
      <c r="B922" s="1">
        <f t="shared" si="42"/>
        <v>1</v>
      </c>
      <c r="C922" s="1">
        <f>IF(Systematic[[#This Row],[VariableIndex]]&gt;1,C921,IF(C921+1=StepsPerSubsample,0,C921+1))</f>
        <v>10</v>
      </c>
      <c r="D922" s="1">
        <f t="shared" si="43"/>
        <v>3</v>
      </c>
      <c r="E922" s="1" t="str">
        <f>INDEX(Protocol[Mark],MATCH(C922,Protocol[Step],0))</f>
        <v>9Ama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12010003</v>
      </c>
      <c r="H922" s="134">
        <f>Systematic[[#This Row],[SampleVariableLabel]]+100*Systematic[[#This Row],[State]]</f>
        <v>12011003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12</v>
      </c>
      <c r="B923" s="1">
        <f t="shared" si="42"/>
        <v>1</v>
      </c>
      <c r="C923" s="1">
        <f>IF(Systematic[[#This Row],[VariableIndex]]&gt;1,C922,IF(C922+1=StepsPerSubsample,0,C922+1))</f>
        <v>10</v>
      </c>
      <c r="D923" s="1">
        <f t="shared" si="43"/>
        <v>4</v>
      </c>
      <c r="E923" s="1" t="str">
        <f>INDEX(Protocol[Mark],MATCH(C923,Protocol[Step],0))</f>
        <v>9Ama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12010004</v>
      </c>
      <c r="H923" s="134">
        <f>Systematic[[#This Row],[SampleVariableLabel]]+100*Systematic[[#This Row],[State]]</f>
        <v>12011004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12</v>
      </c>
      <c r="B924" s="1">
        <f t="shared" si="42"/>
        <v>1</v>
      </c>
      <c r="C924" s="1">
        <f>IF(Systematic[[#This Row],[VariableIndex]]&gt;1,C923,IF(C923+1=StepsPerSubsample,0,C923+1))</f>
        <v>10</v>
      </c>
      <c r="D924" s="1">
        <f t="shared" si="43"/>
        <v>5</v>
      </c>
      <c r="E924" s="1" t="str">
        <f>INDEX(Protocol[Mark],MATCH(C924,Protocol[Step],0))</f>
        <v>9Ama</v>
      </c>
      <c r="F924" s="1" t="str">
        <f>INDEX(Variables[Variable],MATCH(Systematic[[#This Row],[VariableIndex]],Variables[Index],0))</f>
        <v>Specific flux (mt)</v>
      </c>
      <c r="G924" s="134">
        <f>Systematic[[#This Row],[Sample]]*1000000+Systematic[[#This Row],[SubSample]]*10000+Systematic[[#This Row],[VariableIndex]]</f>
        <v>12010005</v>
      </c>
      <c r="H924" s="134">
        <f>Systematic[[#This Row],[SampleVariableLabel]]+100*Systematic[[#This Row],[State]]</f>
        <v>12011005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12</v>
      </c>
      <c r="B925" s="1">
        <f t="shared" si="42"/>
        <v>1</v>
      </c>
      <c r="C925" s="1">
        <f>IF(Systematic[[#This Row],[VariableIndex]]&gt;1,C924,IF(C924+1=StepsPerSubsample,0,C924+1))</f>
        <v>10</v>
      </c>
      <c r="D925" s="1">
        <f t="shared" si="43"/>
        <v>6</v>
      </c>
      <c r="E925" s="1" t="str">
        <f>INDEX(Protocol[Mark],MATCH(C925,Protocol[Step],0))</f>
        <v>9Ama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12010006</v>
      </c>
      <c r="H925" s="134">
        <f>Systematic[[#This Row],[SampleVariableLabel]]+100*Systematic[[#This Row],[State]]</f>
        <v>12011006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12</v>
      </c>
      <c r="B926" s="1">
        <f t="shared" si="42"/>
        <v>1</v>
      </c>
      <c r="C926" s="1">
        <f>IF(Systematic[[#This Row],[VariableIndex]]&gt;1,C925,IF(C925+1=StepsPerSubsample,0,C925+1))</f>
        <v>11</v>
      </c>
      <c r="D926" s="1">
        <f t="shared" si="43"/>
        <v>1</v>
      </c>
      <c r="E926" s="1" t="str">
        <f>INDEX(Protocol[Mark],MATCH(C926,Protocol[Step],0))</f>
        <v>10Tm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12010001</v>
      </c>
      <c r="H926" s="134">
        <f>Systematic[[#This Row],[SampleVariableLabel]]+100*Systematic[[#This Row],[State]]</f>
        <v>12011101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12</v>
      </c>
      <c r="B927" s="1">
        <f t="shared" si="42"/>
        <v>1</v>
      </c>
      <c r="C927" s="1">
        <f>IF(Systematic[[#This Row],[VariableIndex]]&gt;1,C926,IF(C926+1=StepsPerSubsample,0,C926+1))</f>
        <v>11</v>
      </c>
      <c r="D927" s="1">
        <f t="shared" si="43"/>
        <v>2</v>
      </c>
      <c r="E927" s="1" t="str">
        <f>INDEX(Protocol[Mark],MATCH(C927,Protocol[Step],0))</f>
        <v>10Tm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12010002</v>
      </c>
      <c r="H927" s="134">
        <f>Systematic[[#This Row],[SampleVariableLabel]]+100*Systematic[[#This Row],[State]]</f>
        <v>12011102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12</v>
      </c>
      <c r="B928" s="1">
        <f t="shared" si="42"/>
        <v>1</v>
      </c>
      <c r="C928" s="1">
        <f>IF(Systematic[[#This Row],[VariableIndex]]&gt;1,C927,IF(C927+1=StepsPerSubsample,0,C927+1))</f>
        <v>11</v>
      </c>
      <c r="D928" s="1">
        <f t="shared" si="43"/>
        <v>3</v>
      </c>
      <c r="E928" s="1" t="str">
        <f>INDEX(Protocol[Mark],MATCH(C928,Protocol[Step],0))</f>
        <v>10Tm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12010003</v>
      </c>
      <c r="H928" s="134">
        <f>Systematic[[#This Row],[SampleVariableLabel]]+100*Systematic[[#This Row],[State]]</f>
        <v>12011103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12</v>
      </c>
      <c r="B929" s="1">
        <f t="shared" si="42"/>
        <v>1</v>
      </c>
      <c r="C929" s="1">
        <f>IF(Systematic[[#This Row],[VariableIndex]]&gt;1,C928,IF(C928+1=StepsPerSubsample,0,C928+1))</f>
        <v>11</v>
      </c>
      <c r="D929" s="1">
        <f t="shared" si="43"/>
        <v>4</v>
      </c>
      <c r="E929" s="1" t="str">
        <f>INDEX(Protocol[Mark],MATCH(C929,Protocol[Step],0))</f>
        <v>10Tm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12010004</v>
      </c>
      <c r="H929" s="134">
        <f>Systematic[[#This Row],[SampleVariableLabel]]+100*Systematic[[#This Row],[State]]</f>
        <v>12011104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12</v>
      </c>
      <c r="B930" s="1">
        <f t="shared" si="42"/>
        <v>1</v>
      </c>
      <c r="C930" s="1">
        <f>IF(Systematic[[#This Row],[VariableIndex]]&gt;1,C929,IF(C929+1=StepsPerSubsample,0,C929+1))</f>
        <v>11</v>
      </c>
      <c r="D930" s="1">
        <f t="shared" si="43"/>
        <v>5</v>
      </c>
      <c r="E930" s="1" t="str">
        <f>INDEX(Protocol[Mark],MATCH(C930,Protocol[Step],0))</f>
        <v>10Tm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12010005</v>
      </c>
      <c r="H930" s="134">
        <f>Systematic[[#This Row],[SampleVariableLabel]]+100*Systematic[[#This Row],[State]]</f>
        <v>12011105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12</v>
      </c>
      <c r="B931" s="1">
        <f t="shared" si="42"/>
        <v>1</v>
      </c>
      <c r="C931" s="1">
        <f>IF(Systematic[[#This Row],[VariableIndex]]&gt;1,C930,IF(C930+1=StepsPerSubsample,0,C930+1))</f>
        <v>11</v>
      </c>
      <c r="D931" s="1">
        <f t="shared" si="43"/>
        <v>6</v>
      </c>
      <c r="E931" s="1" t="str">
        <f>INDEX(Protocol[Mark],MATCH(C931,Protocol[Step],0))</f>
        <v>10Tm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12010006</v>
      </c>
      <c r="H931" s="134">
        <f>Systematic[[#This Row],[SampleVariableLabel]]+100*Systematic[[#This Row],[State]]</f>
        <v>12011106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12</v>
      </c>
      <c r="B932" s="1">
        <f t="shared" si="42"/>
        <v>1</v>
      </c>
      <c r="C932" s="1">
        <f>IF(Systematic[[#This Row],[VariableIndex]]&gt;1,C931,IF(C931+1=StepsPerSubsample,0,C931+1))</f>
        <v>12</v>
      </c>
      <c r="D932" s="1">
        <f t="shared" si="43"/>
        <v>1</v>
      </c>
      <c r="E932" s="1" t="str">
        <f>INDEX(Protocol[Mark],MATCH(C932,Protocol[Step],0))</f>
        <v>11Azd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12010001</v>
      </c>
      <c r="H932" s="134">
        <f>Systematic[[#This Row],[SampleVariableLabel]]+100*Systematic[[#This Row],[State]]</f>
        <v>12011201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12</v>
      </c>
      <c r="B933" s="1">
        <f t="shared" si="42"/>
        <v>1</v>
      </c>
      <c r="C933" s="1">
        <f>IF(Systematic[[#This Row],[VariableIndex]]&gt;1,C932,IF(C932+1=StepsPerSubsample,0,C932+1))</f>
        <v>12</v>
      </c>
      <c r="D933" s="1">
        <f t="shared" si="43"/>
        <v>2</v>
      </c>
      <c r="E933" s="1" t="str">
        <f>INDEX(Protocol[Mark],MATCH(C933,Protocol[Step],0))</f>
        <v>11Azd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12010002</v>
      </c>
      <c r="H933" s="134">
        <f>Systematic[[#This Row],[SampleVariableLabel]]+100*Systematic[[#This Row],[State]]</f>
        <v>12011202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12</v>
      </c>
      <c r="B934" s="1">
        <f t="shared" si="42"/>
        <v>1</v>
      </c>
      <c r="C934" s="1">
        <f>IF(Systematic[[#This Row],[VariableIndex]]&gt;1,C933,IF(C933+1=StepsPerSubsample,0,C933+1))</f>
        <v>12</v>
      </c>
      <c r="D934" s="1">
        <f t="shared" si="43"/>
        <v>3</v>
      </c>
      <c r="E934" s="1" t="str">
        <f>INDEX(Protocol[Mark],MATCH(C934,Protocol[Step],0))</f>
        <v>11Azd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12010003</v>
      </c>
      <c r="H934" s="134">
        <f>Systematic[[#This Row],[SampleVariableLabel]]+100*Systematic[[#This Row],[State]]</f>
        <v>12011203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12</v>
      </c>
      <c r="B935" s="1">
        <f t="shared" si="42"/>
        <v>1</v>
      </c>
      <c r="C935" s="1">
        <f>IF(Systematic[[#This Row],[VariableIndex]]&gt;1,C934,IF(C934+1=StepsPerSubsample,0,C934+1))</f>
        <v>12</v>
      </c>
      <c r="D935" s="1">
        <f t="shared" si="43"/>
        <v>4</v>
      </c>
      <c r="E935" s="1" t="str">
        <f>INDEX(Protocol[Mark],MATCH(C935,Protocol[Step],0))</f>
        <v>11Azd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12010004</v>
      </c>
      <c r="H935" s="134">
        <f>Systematic[[#This Row],[SampleVariableLabel]]+100*Systematic[[#This Row],[State]]</f>
        <v>12011204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12</v>
      </c>
      <c r="B936" s="1">
        <f t="shared" si="42"/>
        <v>1</v>
      </c>
      <c r="C936" s="1">
        <f>IF(Systematic[[#This Row],[VariableIndex]]&gt;1,C935,IF(C935+1=StepsPerSubsample,0,C935+1))</f>
        <v>12</v>
      </c>
      <c r="D936" s="1">
        <f t="shared" si="43"/>
        <v>5</v>
      </c>
      <c r="E936" s="1" t="str">
        <f>INDEX(Protocol[Mark],MATCH(C936,Protocol[Step],0))</f>
        <v>11Azd</v>
      </c>
      <c r="F936" s="1" t="str">
        <f>INDEX(Variables[Variable],MATCH(Systematic[[#This Row],[VariableIndex]],Variables[Index],0))</f>
        <v>Specific flux (mt)</v>
      </c>
      <c r="G936" s="134">
        <f>Systematic[[#This Row],[Sample]]*1000000+Systematic[[#This Row],[SubSample]]*10000+Systematic[[#This Row],[VariableIndex]]</f>
        <v>12010005</v>
      </c>
      <c r="H936" s="134">
        <f>Systematic[[#This Row],[SampleVariableLabel]]+100*Systematic[[#This Row],[State]]</f>
        <v>12011205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12</v>
      </c>
      <c r="B937" s="1">
        <f t="shared" si="42"/>
        <v>1</v>
      </c>
      <c r="C937" s="1">
        <f>IF(Systematic[[#This Row],[VariableIndex]]&gt;1,C936,IF(C936+1=StepsPerSubsample,0,C936+1))</f>
        <v>12</v>
      </c>
      <c r="D937" s="1">
        <f t="shared" si="43"/>
        <v>6</v>
      </c>
      <c r="E937" s="1" t="str">
        <f>INDEX(Protocol[Mark],MATCH(C937,Protocol[Step],0))</f>
        <v>11Azd</v>
      </c>
      <c r="F937" s="1" t="str">
        <f>INDEX(Variables[Variable],MATCH(Systematic[[#This Row],[VariableIndex]],Variables[Index],0))</f>
        <v>FCR (mt: ROX-corr.)</v>
      </c>
      <c r="G937" s="134">
        <f>Systematic[[#This Row],[Sample]]*1000000+Systematic[[#This Row],[SubSample]]*10000+Systematic[[#This Row],[VariableIndex]]</f>
        <v>12010006</v>
      </c>
      <c r="H937" s="134">
        <f>Systematic[[#This Row],[SampleVariableLabel]]+100*Systematic[[#This Row],[State]]</f>
        <v>12011206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13</v>
      </c>
      <c r="B938" s="1">
        <f t="shared" si="42"/>
        <v>1</v>
      </c>
      <c r="C938" s="1">
        <f>IF(Systematic[[#This Row],[VariableIndex]]&gt;1,C937,IF(C937+1=StepsPerSubsample,0,C937+1))</f>
        <v>0</v>
      </c>
      <c r="D938" s="1">
        <f t="shared" si="43"/>
        <v>1</v>
      </c>
      <c r="E938" s="1" t="str">
        <f>INDEX(Protocol[Mark],MATCH(C938,Protocol[Step],0))</f>
        <v>1mt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13010001</v>
      </c>
      <c r="H938" s="134">
        <f>Systematic[[#This Row],[SampleVariableLabel]]+100*Systematic[[#This Row],[State]]</f>
        <v>13010001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13</v>
      </c>
      <c r="B939" s="1">
        <f t="shared" si="42"/>
        <v>1</v>
      </c>
      <c r="C939" s="1">
        <f>IF(Systematic[[#This Row],[VariableIndex]]&gt;1,C938,IF(C938+1=StepsPerSubsample,0,C938+1))</f>
        <v>0</v>
      </c>
      <c r="D939" s="1">
        <f t="shared" si="43"/>
        <v>2</v>
      </c>
      <c r="E939" s="1" t="str">
        <f>INDEX(Protocol[Mark],MATCH(C939,Protocol[Step],0))</f>
        <v>1mt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13010002</v>
      </c>
      <c r="H939" s="134">
        <f>Systematic[[#This Row],[SampleVariableLabel]]+100*Systematic[[#This Row],[State]]</f>
        <v>13010002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13</v>
      </c>
      <c r="B940" s="1">
        <f t="shared" si="42"/>
        <v>1</v>
      </c>
      <c r="C940" s="1">
        <f>IF(Systematic[[#This Row],[VariableIndex]]&gt;1,C939,IF(C939+1=StepsPerSubsample,0,C939+1))</f>
        <v>0</v>
      </c>
      <c r="D940" s="1">
        <f t="shared" si="43"/>
        <v>3</v>
      </c>
      <c r="E940" s="1" t="str">
        <f>INDEX(Protocol[Mark],MATCH(C940,Protocol[Step],0))</f>
        <v>1mt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13010003</v>
      </c>
      <c r="H940" s="134">
        <f>Systematic[[#This Row],[SampleVariableLabel]]+100*Systematic[[#This Row],[State]]</f>
        <v>13010003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13</v>
      </c>
      <c r="B941" s="1">
        <f t="shared" si="42"/>
        <v>1</v>
      </c>
      <c r="C941" s="1">
        <f>IF(Systematic[[#This Row],[VariableIndex]]&gt;1,C940,IF(C940+1=StepsPerSubsample,0,C940+1))</f>
        <v>0</v>
      </c>
      <c r="D941" s="1">
        <f t="shared" si="43"/>
        <v>4</v>
      </c>
      <c r="E941" s="1" t="str">
        <f>INDEX(Protocol[Mark],MATCH(C941,Protocol[Step],0))</f>
        <v>1mt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13010004</v>
      </c>
      <c r="H941" s="134">
        <f>Systematic[[#This Row],[SampleVariableLabel]]+100*Systematic[[#This Row],[State]]</f>
        <v>13010004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13</v>
      </c>
      <c r="B942" s="1">
        <f t="shared" si="42"/>
        <v>1</v>
      </c>
      <c r="C942" s="1">
        <f>IF(Systematic[[#This Row],[VariableIndex]]&gt;1,C941,IF(C941+1=StepsPerSubsample,0,C941+1))</f>
        <v>0</v>
      </c>
      <c r="D942" s="1">
        <f t="shared" si="43"/>
        <v>5</v>
      </c>
      <c r="E942" s="1" t="str">
        <f>INDEX(Protocol[Mark],MATCH(C942,Protocol[Step],0))</f>
        <v>1mt</v>
      </c>
      <c r="F942" s="1" t="str">
        <f>INDEX(Variables[Variable],MATCH(Systematic[[#This Row],[VariableIndex]],Variables[Index],0))</f>
        <v>Specific flux (mt)</v>
      </c>
      <c r="G942" s="134">
        <f>Systematic[[#This Row],[Sample]]*1000000+Systematic[[#This Row],[SubSample]]*10000+Systematic[[#This Row],[VariableIndex]]</f>
        <v>13010005</v>
      </c>
      <c r="H942" s="134">
        <f>Systematic[[#This Row],[SampleVariableLabel]]+100*Systematic[[#This Row],[State]]</f>
        <v>13010005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13</v>
      </c>
      <c r="B943" s="1">
        <f t="shared" si="42"/>
        <v>1</v>
      </c>
      <c r="C943" s="1">
        <f>IF(Systematic[[#This Row],[VariableIndex]]&gt;1,C942,IF(C942+1=StepsPerSubsample,0,C942+1))</f>
        <v>0</v>
      </c>
      <c r="D943" s="1">
        <f t="shared" si="43"/>
        <v>6</v>
      </c>
      <c r="E943" s="1" t="str">
        <f>INDEX(Protocol[Mark],MATCH(C943,Protocol[Step],0))</f>
        <v>1mt</v>
      </c>
      <c r="F943" s="1" t="str">
        <f>INDEX(Variables[Variable],MATCH(Systematic[[#This Row],[VariableIndex]],Variables[Index],0))</f>
        <v>FCR (mt: ROX-corr.)</v>
      </c>
      <c r="G943" s="134">
        <f>Systematic[[#This Row],[Sample]]*1000000+Systematic[[#This Row],[SubSample]]*10000+Systematic[[#This Row],[VariableIndex]]</f>
        <v>13010006</v>
      </c>
      <c r="H943" s="134">
        <f>Systematic[[#This Row],[SampleVariableLabel]]+100*Systematic[[#This Row],[State]]</f>
        <v>13010006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13</v>
      </c>
      <c r="B944" s="1">
        <f t="shared" si="42"/>
        <v>1</v>
      </c>
      <c r="C944" s="1">
        <f>IF(Systematic[[#This Row],[VariableIndex]]&gt;1,C943,IF(C943+1=StepsPerSubsample,0,C943+1))</f>
        <v>1</v>
      </c>
      <c r="D944" s="1">
        <f t="shared" si="43"/>
        <v>1</v>
      </c>
      <c r="E944" s="1" t="str">
        <f>INDEX(Protocol[Mark],MATCH(C944,Protocol[Step],0))</f>
        <v>1PM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13010001</v>
      </c>
      <c r="H944" s="134">
        <f>Systematic[[#This Row],[SampleVariableLabel]]+100*Systematic[[#This Row],[State]]</f>
        <v>13010101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13</v>
      </c>
      <c r="B945" s="1">
        <f t="shared" si="42"/>
        <v>1</v>
      </c>
      <c r="C945" s="1">
        <f>IF(Systematic[[#This Row],[VariableIndex]]&gt;1,C944,IF(C944+1=StepsPerSubsample,0,C944+1))</f>
        <v>1</v>
      </c>
      <c r="D945" s="1">
        <f t="shared" si="43"/>
        <v>2</v>
      </c>
      <c r="E945" s="1" t="str">
        <f>INDEX(Protocol[Mark],MATCH(C945,Protocol[Step],0))</f>
        <v>1PM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13010002</v>
      </c>
      <c r="H945" s="134">
        <f>Systematic[[#This Row],[SampleVariableLabel]]+100*Systematic[[#This Row],[State]]</f>
        <v>13010102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13</v>
      </c>
      <c r="B946" s="1">
        <f t="shared" si="42"/>
        <v>1</v>
      </c>
      <c r="C946" s="1">
        <f>IF(Systematic[[#This Row],[VariableIndex]]&gt;1,C945,IF(C945+1=StepsPerSubsample,0,C945+1))</f>
        <v>1</v>
      </c>
      <c r="D946" s="1">
        <f t="shared" si="43"/>
        <v>3</v>
      </c>
      <c r="E946" s="1" t="str">
        <f>INDEX(Protocol[Mark],MATCH(C946,Protocol[Step],0))</f>
        <v>1PM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13010003</v>
      </c>
      <c r="H946" s="134">
        <f>Systematic[[#This Row],[SampleVariableLabel]]+100*Systematic[[#This Row],[State]]</f>
        <v>13010103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13</v>
      </c>
      <c r="B947" s="1">
        <f t="shared" si="42"/>
        <v>1</v>
      </c>
      <c r="C947" s="1">
        <f>IF(Systematic[[#This Row],[VariableIndex]]&gt;1,C946,IF(C946+1=StepsPerSubsample,0,C946+1))</f>
        <v>1</v>
      </c>
      <c r="D947" s="1">
        <f t="shared" si="43"/>
        <v>4</v>
      </c>
      <c r="E947" s="1" t="str">
        <f>INDEX(Protocol[Mark],MATCH(C947,Protocol[Step],0))</f>
        <v>1PM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13010004</v>
      </c>
      <c r="H947" s="134">
        <f>Systematic[[#This Row],[SampleVariableLabel]]+100*Systematic[[#This Row],[State]]</f>
        <v>13010104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13</v>
      </c>
      <c r="B948" s="1">
        <f t="shared" si="42"/>
        <v>1</v>
      </c>
      <c r="C948" s="1">
        <f>IF(Systematic[[#This Row],[VariableIndex]]&gt;1,C947,IF(C947+1=StepsPerSubsample,0,C947+1))</f>
        <v>1</v>
      </c>
      <c r="D948" s="1">
        <f t="shared" si="43"/>
        <v>5</v>
      </c>
      <c r="E948" s="1" t="str">
        <f>INDEX(Protocol[Mark],MATCH(C948,Protocol[Step],0))</f>
        <v>1PM</v>
      </c>
      <c r="F948" s="1" t="str">
        <f>INDEX(Variables[Variable],MATCH(Systematic[[#This Row],[VariableIndex]],Variables[Index],0))</f>
        <v>Specific flux (mt)</v>
      </c>
      <c r="G948" s="134">
        <f>Systematic[[#This Row],[Sample]]*1000000+Systematic[[#This Row],[SubSample]]*10000+Systematic[[#This Row],[VariableIndex]]</f>
        <v>13010005</v>
      </c>
      <c r="H948" s="134">
        <f>Systematic[[#This Row],[SampleVariableLabel]]+100*Systematic[[#This Row],[State]]</f>
        <v>13010105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13</v>
      </c>
      <c r="B949" s="1">
        <f t="shared" si="42"/>
        <v>1</v>
      </c>
      <c r="C949" s="1">
        <f>IF(Systematic[[#This Row],[VariableIndex]]&gt;1,C948,IF(C948+1=StepsPerSubsample,0,C948+1))</f>
        <v>1</v>
      </c>
      <c r="D949" s="1">
        <f t="shared" si="43"/>
        <v>6</v>
      </c>
      <c r="E949" s="1" t="str">
        <f>INDEX(Protocol[Mark],MATCH(C949,Protocol[Step],0))</f>
        <v>1PM</v>
      </c>
      <c r="F949" s="1" t="str">
        <f>INDEX(Variables[Variable],MATCH(Systematic[[#This Row],[VariableIndex]],Variables[Index],0))</f>
        <v>FCR (mt: ROX-corr.)</v>
      </c>
      <c r="G949" s="134">
        <f>Systematic[[#This Row],[Sample]]*1000000+Systematic[[#This Row],[SubSample]]*10000+Systematic[[#This Row],[VariableIndex]]</f>
        <v>13010006</v>
      </c>
      <c r="H949" s="134">
        <f>Systematic[[#This Row],[SampleVariableLabel]]+100*Systematic[[#This Row],[State]]</f>
        <v>13010106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13</v>
      </c>
      <c r="B950" s="1">
        <f t="shared" si="42"/>
        <v>1</v>
      </c>
      <c r="C950" s="1">
        <f>IF(Systematic[[#This Row],[VariableIndex]]&gt;1,C949,IF(C949+1=StepsPerSubsample,0,C949+1))</f>
        <v>2</v>
      </c>
      <c r="D950" s="1">
        <f t="shared" si="43"/>
        <v>1</v>
      </c>
      <c r="E950" s="1" t="str">
        <f>INDEX(Protocol[Mark],MATCH(C950,Protocol[Step],0))</f>
        <v>2D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13010001</v>
      </c>
      <c r="H950" s="134">
        <f>Systematic[[#This Row],[SampleVariableLabel]]+100*Systematic[[#This Row],[State]]</f>
        <v>13010201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13</v>
      </c>
      <c r="B951" s="1">
        <f t="shared" si="42"/>
        <v>1</v>
      </c>
      <c r="C951" s="1">
        <f>IF(Systematic[[#This Row],[VariableIndex]]&gt;1,C950,IF(C950+1=StepsPerSubsample,0,C950+1))</f>
        <v>2</v>
      </c>
      <c r="D951" s="1">
        <f t="shared" si="43"/>
        <v>2</v>
      </c>
      <c r="E951" s="1" t="str">
        <f>INDEX(Protocol[Mark],MATCH(C951,Protocol[Step],0))</f>
        <v>2D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13010002</v>
      </c>
      <c r="H951" s="134">
        <f>Systematic[[#This Row],[SampleVariableLabel]]+100*Systematic[[#This Row],[State]]</f>
        <v>13010202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13</v>
      </c>
      <c r="B952" s="1">
        <f t="shared" si="42"/>
        <v>1</v>
      </c>
      <c r="C952" s="1">
        <f>IF(Systematic[[#This Row],[VariableIndex]]&gt;1,C951,IF(C951+1=StepsPerSubsample,0,C951+1))</f>
        <v>2</v>
      </c>
      <c r="D952" s="1">
        <f t="shared" si="43"/>
        <v>3</v>
      </c>
      <c r="E952" s="1" t="str">
        <f>INDEX(Protocol[Mark],MATCH(C952,Protocol[Step],0))</f>
        <v>2D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13010003</v>
      </c>
      <c r="H952" s="134">
        <f>Systematic[[#This Row],[SampleVariableLabel]]+100*Systematic[[#This Row],[State]]</f>
        <v>13010203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13</v>
      </c>
      <c r="B953" s="1">
        <f t="shared" si="42"/>
        <v>1</v>
      </c>
      <c r="C953" s="1">
        <f>IF(Systematic[[#This Row],[VariableIndex]]&gt;1,C952,IF(C952+1=StepsPerSubsample,0,C952+1))</f>
        <v>2</v>
      </c>
      <c r="D953" s="1">
        <f t="shared" si="43"/>
        <v>4</v>
      </c>
      <c r="E953" s="1" t="str">
        <f>INDEX(Protocol[Mark],MATCH(C953,Protocol[Step],0))</f>
        <v>2D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13010004</v>
      </c>
      <c r="H953" s="134">
        <f>Systematic[[#This Row],[SampleVariableLabel]]+100*Systematic[[#This Row],[State]]</f>
        <v>13010204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13</v>
      </c>
      <c r="B954" s="1">
        <f t="shared" si="42"/>
        <v>1</v>
      </c>
      <c r="C954" s="1">
        <f>IF(Systematic[[#This Row],[VariableIndex]]&gt;1,C953,IF(C953+1=StepsPerSubsample,0,C953+1))</f>
        <v>2</v>
      </c>
      <c r="D954" s="1">
        <f t="shared" si="43"/>
        <v>5</v>
      </c>
      <c r="E954" s="1" t="str">
        <f>INDEX(Protocol[Mark],MATCH(C954,Protocol[Step],0))</f>
        <v>2D</v>
      </c>
      <c r="F954" s="1" t="str">
        <f>INDEX(Variables[Variable],MATCH(Systematic[[#This Row],[VariableIndex]],Variables[Index],0))</f>
        <v>Specific flux (mt)</v>
      </c>
      <c r="G954" s="134">
        <f>Systematic[[#This Row],[Sample]]*1000000+Systematic[[#This Row],[SubSample]]*10000+Systematic[[#This Row],[VariableIndex]]</f>
        <v>13010005</v>
      </c>
      <c r="H954" s="134">
        <f>Systematic[[#This Row],[SampleVariableLabel]]+100*Systematic[[#This Row],[State]]</f>
        <v>13010205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13</v>
      </c>
      <c r="B955" s="1">
        <f t="shared" si="42"/>
        <v>1</v>
      </c>
      <c r="C955" s="1">
        <f>IF(Systematic[[#This Row],[VariableIndex]]&gt;1,C954,IF(C954+1=StepsPerSubsample,0,C954+1))</f>
        <v>2</v>
      </c>
      <c r="D955" s="1">
        <f t="shared" si="43"/>
        <v>6</v>
      </c>
      <c r="E955" s="1" t="str">
        <f>INDEX(Protocol[Mark],MATCH(C955,Protocol[Step],0))</f>
        <v>2D</v>
      </c>
      <c r="F955" s="1" t="str">
        <f>INDEX(Variables[Variable],MATCH(Systematic[[#This Row],[VariableIndex]],Variables[Index],0))</f>
        <v>FCR (mt: ROX-corr.)</v>
      </c>
      <c r="G955" s="134">
        <f>Systematic[[#This Row],[Sample]]*1000000+Systematic[[#This Row],[SubSample]]*10000+Systematic[[#This Row],[VariableIndex]]</f>
        <v>13010006</v>
      </c>
      <c r="H955" s="134">
        <f>Systematic[[#This Row],[SampleVariableLabel]]+100*Systematic[[#This Row],[State]]</f>
        <v>13010206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13</v>
      </c>
      <c r="B956" s="1">
        <f t="shared" si="42"/>
        <v>1</v>
      </c>
      <c r="C956" s="1">
        <f>IF(Systematic[[#This Row],[VariableIndex]]&gt;1,C955,IF(C955+1=StepsPerSubsample,0,C955+1))</f>
        <v>3</v>
      </c>
      <c r="D956" s="1">
        <f t="shared" si="43"/>
        <v>1</v>
      </c>
      <c r="E956" s="1" t="str">
        <f>INDEX(Protocol[Mark],MATCH(C956,Protocol[Step],0))</f>
        <v>2c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13010001</v>
      </c>
      <c r="H956" s="134">
        <f>Systematic[[#This Row],[SampleVariableLabel]]+100*Systematic[[#This Row],[State]]</f>
        <v>13010301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13</v>
      </c>
      <c r="B957" s="1">
        <f t="shared" si="42"/>
        <v>1</v>
      </c>
      <c r="C957" s="1">
        <f>IF(Systematic[[#This Row],[VariableIndex]]&gt;1,C956,IF(C956+1=StepsPerSubsample,0,C956+1))</f>
        <v>3</v>
      </c>
      <c r="D957" s="1">
        <f t="shared" si="43"/>
        <v>2</v>
      </c>
      <c r="E957" s="1" t="str">
        <f>INDEX(Protocol[Mark],MATCH(C957,Protocol[Step],0))</f>
        <v>2c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13010002</v>
      </c>
      <c r="H957" s="134">
        <f>Systematic[[#This Row],[SampleVariableLabel]]+100*Systematic[[#This Row],[State]]</f>
        <v>13010302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13</v>
      </c>
      <c r="B958" s="1">
        <f t="shared" si="42"/>
        <v>1</v>
      </c>
      <c r="C958" s="1">
        <f>IF(Systematic[[#This Row],[VariableIndex]]&gt;1,C957,IF(C957+1=StepsPerSubsample,0,C957+1))</f>
        <v>3</v>
      </c>
      <c r="D958" s="1">
        <f t="shared" si="43"/>
        <v>3</v>
      </c>
      <c r="E958" s="1" t="str">
        <f>INDEX(Protocol[Mark],MATCH(C958,Protocol[Step],0))</f>
        <v>2c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13010003</v>
      </c>
      <c r="H958" s="134">
        <f>Systematic[[#This Row],[SampleVariableLabel]]+100*Systematic[[#This Row],[State]]</f>
        <v>13010303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13</v>
      </c>
      <c r="B959" s="1">
        <f t="shared" si="42"/>
        <v>1</v>
      </c>
      <c r="C959" s="1">
        <f>IF(Systematic[[#This Row],[VariableIndex]]&gt;1,C958,IF(C958+1=StepsPerSubsample,0,C958+1))</f>
        <v>3</v>
      </c>
      <c r="D959" s="1">
        <f t="shared" si="43"/>
        <v>4</v>
      </c>
      <c r="E959" s="1" t="str">
        <f>INDEX(Protocol[Mark],MATCH(C959,Protocol[Step],0))</f>
        <v>2c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13010004</v>
      </c>
      <c r="H959" s="134">
        <f>Systematic[[#This Row],[SampleVariableLabel]]+100*Systematic[[#This Row],[State]]</f>
        <v>13010304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13</v>
      </c>
      <c r="B960" s="1">
        <f t="shared" si="42"/>
        <v>1</v>
      </c>
      <c r="C960" s="1">
        <f>IF(Systematic[[#This Row],[VariableIndex]]&gt;1,C959,IF(C959+1=StepsPerSubsample,0,C959+1))</f>
        <v>3</v>
      </c>
      <c r="D960" s="1">
        <f t="shared" si="43"/>
        <v>5</v>
      </c>
      <c r="E960" s="1" t="str">
        <f>INDEX(Protocol[Mark],MATCH(C960,Protocol[Step],0))</f>
        <v>2c</v>
      </c>
      <c r="F960" s="1" t="str">
        <f>INDEX(Variables[Variable],MATCH(Systematic[[#This Row],[VariableIndex]],Variables[Index],0))</f>
        <v>Specific flux (mt)</v>
      </c>
      <c r="G960" s="134">
        <f>Systematic[[#This Row],[Sample]]*1000000+Systematic[[#This Row],[SubSample]]*10000+Systematic[[#This Row],[VariableIndex]]</f>
        <v>13010005</v>
      </c>
      <c r="H960" s="134">
        <f>Systematic[[#This Row],[SampleVariableLabel]]+100*Systematic[[#This Row],[State]]</f>
        <v>13010305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13</v>
      </c>
      <c r="B961" s="1">
        <f t="shared" si="42"/>
        <v>1</v>
      </c>
      <c r="C961" s="1">
        <f>IF(Systematic[[#This Row],[VariableIndex]]&gt;1,C960,IF(C960+1=StepsPerSubsample,0,C960+1))</f>
        <v>3</v>
      </c>
      <c r="D961" s="1">
        <f t="shared" si="43"/>
        <v>6</v>
      </c>
      <c r="E961" s="1" t="str">
        <f>INDEX(Protocol[Mark],MATCH(C961,Protocol[Step],0))</f>
        <v>2c</v>
      </c>
      <c r="F961" s="1" t="str">
        <f>INDEX(Variables[Variable],MATCH(Systematic[[#This Row],[VariableIndex]],Variables[Index],0))</f>
        <v>FCR (mt: ROX-corr.)</v>
      </c>
      <c r="G961" s="134">
        <f>Systematic[[#This Row],[Sample]]*1000000+Systematic[[#This Row],[SubSample]]*10000+Systematic[[#This Row],[VariableIndex]]</f>
        <v>13010006</v>
      </c>
      <c r="H961" s="134">
        <f>Systematic[[#This Row],[SampleVariableLabel]]+100*Systematic[[#This Row],[State]]</f>
        <v>13010306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13</v>
      </c>
      <c r="B962" s="1">
        <f t="shared" si="42"/>
        <v>1</v>
      </c>
      <c r="C962" s="1">
        <f>IF(Systematic[[#This Row],[VariableIndex]]&gt;1,C961,IF(C961+1=StepsPerSubsample,0,C961+1))</f>
        <v>4</v>
      </c>
      <c r="D962" s="1">
        <f t="shared" si="43"/>
        <v>1</v>
      </c>
      <c r="E962" s="1" t="str">
        <f>INDEX(Protocol[Mark],MATCH(C962,Protocol[Step],0))</f>
        <v>3U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13010001</v>
      </c>
      <c r="H962" s="134">
        <f>Systematic[[#This Row],[SampleVariableLabel]]+100*Systematic[[#This Row],[State]]</f>
        <v>13010401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13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4</v>
      </c>
      <c r="D963" s="1">
        <f t="shared" ref="D963:D1026" si="46">IF(D962=nVariables,1,D962+1)</f>
        <v>2</v>
      </c>
      <c r="E963" s="1" t="str">
        <f>INDEX(Protocol[Mark],MATCH(C963,Protocol[Step],0))</f>
        <v>3U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13010002</v>
      </c>
      <c r="H963" s="134">
        <f>Systematic[[#This Row],[SampleVariableLabel]]+100*Systematic[[#This Row],[State]]</f>
        <v>13010402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13</v>
      </c>
      <c r="B964" s="1">
        <f t="shared" si="45"/>
        <v>1</v>
      </c>
      <c r="C964" s="1">
        <f>IF(Systematic[[#This Row],[VariableIndex]]&gt;1,C963,IF(C963+1=StepsPerSubsample,0,C963+1))</f>
        <v>4</v>
      </c>
      <c r="D964" s="1">
        <f t="shared" si="46"/>
        <v>3</v>
      </c>
      <c r="E964" s="1" t="str">
        <f>INDEX(Protocol[Mark],MATCH(C964,Protocol[Step],0))</f>
        <v>3U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13010003</v>
      </c>
      <c r="H964" s="134">
        <f>Systematic[[#This Row],[SampleVariableLabel]]+100*Systematic[[#This Row],[State]]</f>
        <v>13010403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13</v>
      </c>
      <c r="B965" s="1">
        <f t="shared" si="45"/>
        <v>1</v>
      </c>
      <c r="C965" s="1">
        <f>IF(Systematic[[#This Row],[VariableIndex]]&gt;1,C964,IF(C964+1=StepsPerSubsample,0,C964+1))</f>
        <v>4</v>
      </c>
      <c r="D965" s="1">
        <f t="shared" si="46"/>
        <v>4</v>
      </c>
      <c r="E965" s="1" t="str">
        <f>INDEX(Protocol[Mark],MATCH(C965,Protocol[Step],0))</f>
        <v>3U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13010004</v>
      </c>
      <c r="H965" s="134">
        <f>Systematic[[#This Row],[SampleVariableLabel]]+100*Systematic[[#This Row],[State]]</f>
        <v>13010404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13</v>
      </c>
      <c r="B966" s="1">
        <f t="shared" si="45"/>
        <v>1</v>
      </c>
      <c r="C966" s="1">
        <f>IF(Systematic[[#This Row],[VariableIndex]]&gt;1,C965,IF(C965+1=StepsPerSubsample,0,C965+1))</f>
        <v>4</v>
      </c>
      <c r="D966" s="1">
        <f t="shared" si="46"/>
        <v>5</v>
      </c>
      <c r="E966" s="1" t="str">
        <f>INDEX(Protocol[Mark],MATCH(C966,Protocol[Step],0))</f>
        <v>3U</v>
      </c>
      <c r="F966" s="1" t="str">
        <f>INDEX(Variables[Variable],MATCH(Systematic[[#This Row],[VariableIndex]],Variables[Index],0))</f>
        <v>Specific flux (mt)</v>
      </c>
      <c r="G966" s="134">
        <f>Systematic[[#This Row],[Sample]]*1000000+Systematic[[#This Row],[SubSample]]*10000+Systematic[[#This Row],[VariableIndex]]</f>
        <v>13010005</v>
      </c>
      <c r="H966" s="134">
        <f>Systematic[[#This Row],[SampleVariableLabel]]+100*Systematic[[#This Row],[State]]</f>
        <v>13010405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13</v>
      </c>
      <c r="B967" s="1">
        <f t="shared" si="45"/>
        <v>1</v>
      </c>
      <c r="C967" s="1">
        <f>IF(Systematic[[#This Row],[VariableIndex]]&gt;1,C966,IF(C966+1=StepsPerSubsample,0,C966+1))</f>
        <v>4</v>
      </c>
      <c r="D967" s="1">
        <f t="shared" si="46"/>
        <v>6</v>
      </c>
      <c r="E967" s="1" t="str">
        <f>INDEX(Protocol[Mark],MATCH(C967,Protocol[Step],0))</f>
        <v>3U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13010006</v>
      </c>
      <c r="H967" s="134">
        <f>Systematic[[#This Row],[SampleVariableLabel]]+100*Systematic[[#This Row],[State]]</f>
        <v>13010406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13</v>
      </c>
      <c r="B968" s="1">
        <f t="shared" si="45"/>
        <v>1</v>
      </c>
      <c r="C968" s="1">
        <f>IF(Systematic[[#This Row],[VariableIndex]]&gt;1,C967,IF(C967+1=StepsPerSubsample,0,C967+1))</f>
        <v>5</v>
      </c>
      <c r="D968" s="1">
        <f t="shared" si="46"/>
        <v>1</v>
      </c>
      <c r="E968" s="1" t="str">
        <f>INDEX(Protocol[Mark],MATCH(C968,Protocol[Step],0))</f>
        <v>4G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13010001</v>
      </c>
      <c r="H968" s="134">
        <f>Systematic[[#This Row],[SampleVariableLabel]]+100*Systematic[[#This Row],[State]]</f>
        <v>13010501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13</v>
      </c>
      <c r="B969" s="1">
        <f t="shared" si="45"/>
        <v>1</v>
      </c>
      <c r="C969" s="1">
        <f>IF(Systematic[[#This Row],[VariableIndex]]&gt;1,C968,IF(C968+1=StepsPerSubsample,0,C968+1))</f>
        <v>5</v>
      </c>
      <c r="D969" s="1">
        <f t="shared" si="46"/>
        <v>2</v>
      </c>
      <c r="E969" s="1" t="str">
        <f>INDEX(Protocol[Mark],MATCH(C969,Protocol[Step],0))</f>
        <v>4G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13010002</v>
      </c>
      <c r="H969" s="134">
        <f>Systematic[[#This Row],[SampleVariableLabel]]+100*Systematic[[#This Row],[State]]</f>
        <v>13010502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13</v>
      </c>
      <c r="B970" s="1">
        <f t="shared" si="45"/>
        <v>1</v>
      </c>
      <c r="C970" s="1">
        <f>IF(Systematic[[#This Row],[VariableIndex]]&gt;1,C969,IF(C969+1=StepsPerSubsample,0,C969+1))</f>
        <v>5</v>
      </c>
      <c r="D970" s="1">
        <f t="shared" si="46"/>
        <v>3</v>
      </c>
      <c r="E970" s="1" t="str">
        <f>INDEX(Protocol[Mark],MATCH(C970,Protocol[Step],0))</f>
        <v>4G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13010003</v>
      </c>
      <c r="H970" s="134">
        <f>Systematic[[#This Row],[SampleVariableLabel]]+100*Systematic[[#This Row],[State]]</f>
        <v>13010503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13</v>
      </c>
      <c r="B971" s="1">
        <f t="shared" si="45"/>
        <v>1</v>
      </c>
      <c r="C971" s="1">
        <f>IF(Systematic[[#This Row],[VariableIndex]]&gt;1,C970,IF(C970+1=StepsPerSubsample,0,C970+1))</f>
        <v>5</v>
      </c>
      <c r="D971" s="1">
        <f t="shared" si="46"/>
        <v>4</v>
      </c>
      <c r="E971" s="1" t="str">
        <f>INDEX(Protocol[Mark],MATCH(C971,Protocol[Step],0))</f>
        <v>4G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13010004</v>
      </c>
      <c r="H971" s="134">
        <f>Systematic[[#This Row],[SampleVariableLabel]]+100*Systematic[[#This Row],[State]]</f>
        <v>13010504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13</v>
      </c>
      <c r="B972" s="1">
        <f t="shared" si="45"/>
        <v>1</v>
      </c>
      <c r="C972" s="1">
        <f>IF(Systematic[[#This Row],[VariableIndex]]&gt;1,C971,IF(C971+1=StepsPerSubsample,0,C971+1))</f>
        <v>5</v>
      </c>
      <c r="D972" s="1">
        <f t="shared" si="46"/>
        <v>5</v>
      </c>
      <c r="E972" s="1" t="str">
        <f>INDEX(Protocol[Mark],MATCH(C972,Protocol[Step],0))</f>
        <v>4G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13010005</v>
      </c>
      <c r="H972" s="134">
        <f>Systematic[[#This Row],[SampleVariableLabel]]+100*Systematic[[#This Row],[State]]</f>
        <v>13010505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13</v>
      </c>
      <c r="B973" s="1">
        <f t="shared" si="45"/>
        <v>1</v>
      </c>
      <c r="C973" s="1">
        <f>IF(Systematic[[#This Row],[VariableIndex]]&gt;1,C972,IF(C972+1=StepsPerSubsample,0,C972+1))</f>
        <v>5</v>
      </c>
      <c r="D973" s="1">
        <f t="shared" si="46"/>
        <v>6</v>
      </c>
      <c r="E973" s="1" t="str">
        <f>INDEX(Protocol[Mark],MATCH(C973,Protocol[Step],0))</f>
        <v>4G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13010006</v>
      </c>
      <c r="H973" s="134">
        <f>Systematic[[#This Row],[SampleVariableLabel]]+100*Systematic[[#This Row],[State]]</f>
        <v>13010506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13</v>
      </c>
      <c r="B974" s="1">
        <f t="shared" si="45"/>
        <v>1</v>
      </c>
      <c r="C974" s="1">
        <f>IF(Systematic[[#This Row],[VariableIndex]]&gt;1,C973,IF(C973+1=StepsPerSubsample,0,C973+1))</f>
        <v>6</v>
      </c>
      <c r="D974" s="1">
        <f t="shared" si="46"/>
        <v>1</v>
      </c>
      <c r="E974" s="1" t="str">
        <f>INDEX(Protocol[Mark],MATCH(C974,Protocol[Step],0))</f>
        <v>5S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13010001</v>
      </c>
      <c r="H974" s="134">
        <f>Systematic[[#This Row],[SampleVariableLabel]]+100*Systematic[[#This Row],[State]]</f>
        <v>13010601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13</v>
      </c>
      <c r="B975" s="1">
        <f t="shared" si="45"/>
        <v>1</v>
      </c>
      <c r="C975" s="1">
        <f>IF(Systematic[[#This Row],[VariableIndex]]&gt;1,C974,IF(C974+1=StepsPerSubsample,0,C974+1))</f>
        <v>6</v>
      </c>
      <c r="D975" s="1">
        <f t="shared" si="46"/>
        <v>2</v>
      </c>
      <c r="E975" s="1" t="str">
        <f>INDEX(Protocol[Mark],MATCH(C975,Protocol[Step],0))</f>
        <v>5S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13010002</v>
      </c>
      <c r="H975" s="134">
        <f>Systematic[[#This Row],[SampleVariableLabel]]+100*Systematic[[#This Row],[State]]</f>
        <v>13010602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13</v>
      </c>
      <c r="B976" s="1">
        <f t="shared" si="45"/>
        <v>1</v>
      </c>
      <c r="C976" s="1">
        <f>IF(Systematic[[#This Row],[VariableIndex]]&gt;1,C975,IF(C975+1=StepsPerSubsample,0,C975+1))</f>
        <v>6</v>
      </c>
      <c r="D976" s="1">
        <f t="shared" si="46"/>
        <v>3</v>
      </c>
      <c r="E976" s="1" t="str">
        <f>INDEX(Protocol[Mark],MATCH(C976,Protocol[Step],0))</f>
        <v>5S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13010003</v>
      </c>
      <c r="H976" s="134">
        <f>Systematic[[#This Row],[SampleVariableLabel]]+100*Systematic[[#This Row],[State]]</f>
        <v>13010603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13</v>
      </c>
      <c r="B977" s="1">
        <f t="shared" si="45"/>
        <v>1</v>
      </c>
      <c r="C977" s="1">
        <f>IF(Systematic[[#This Row],[VariableIndex]]&gt;1,C976,IF(C976+1=StepsPerSubsample,0,C976+1))</f>
        <v>6</v>
      </c>
      <c r="D977" s="1">
        <f t="shared" si="46"/>
        <v>4</v>
      </c>
      <c r="E977" s="1" t="str">
        <f>INDEX(Protocol[Mark],MATCH(C977,Protocol[Step],0))</f>
        <v>5S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13010004</v>
      </c>
      <c r="H977" s="134">
        <f>Systematic[[#This Row],[SampleVariableLabel]]+100*Systematic[[#This Row],[State]]</f>
        <v>13010604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13</v>
      </c>
      <c r="B978" s="1">
        <f t="shared" si="45"/>
        <v>1</v>
      </c>
      <c r="C978" s="1">
        <f>IF(Systematic[[#This Row],[VariableIndex]]&gt;1,C977,IF(C977+1=StepsPerSubsample,0,C977+1))</f>
        <v>6</v>
      </c>
      <c r="D978" s="1">
        <f t="shared" si="46"/>
        <v>5</v>
      </c>
      <c r="E978" s="1" t="str">
        <f>INDEX(Protocol[Mark],MATCH(C978,Protocol[Step],0))</f>
        <v>5S</v>
      </c>
      <c r="F978" s="1" t="str">
        <f>INDEX(Variables[Variable],MATCH(Systematic[[#This Row],[VariableIndex]],Variables[Index],0))</f>
        <v>Specific flux (mt)</v>
      </c>
      <c r="G978" s="134">
        <f>Systematic[[#This Row],[Sample]]*1000000+Systematic[[#This Row],[SubSample]]*10000+Systematic[[#This Row],[VariableIndex]]</f>
        <v>13010005</v>
      </c>
      <c r="H978" s="134">
        <f>Systematic[[#This Row],[SampleVariableLabel]]+100*Systematic[[#This Row],[State]]</f>
        <v>13010605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13</v>
      </c>
      <c r="B979" s="1">
        <f t="shared" si="45"/>
        <v>1</v>
      </c>
      <c r="C979" s="1">
        <f>IF(Systematic[[#This Row],[VariableIndex]]&gt;1,C978,IF(C978+1=StepsPerSubsample,0,C978+1))</f>
        <v>6</v>
      </c>
      <c r="D979" s="1">
        <f t="shared" si="46"/>
        <v>6</v>
      </c>
      <c r="E979" s="1" t="str">
        <f>INDEX(Protocol[Mark],MATCH(C979,Protocol[Step],0))</f>
        <v>5S</v>
      </c>
      <c r="F979" s="1" t="str">
        <f>INDEX(Variables[Variable],MATCH(Systematic[[#This Row],[VariableIndex]],Variables[Index],0))</f>
        <v>FCR (mt: ROX-corr.)</v>
      </c>
      <c r="G979" s="134">
        <f>Systematic[[#This Row],[Sample]]*1000000+Systematic[[#This Row],[SubSample]]*10000+Systematic[[#This Row],[VariableIndex]]</f>
        <v>13010006</v>
      </c>
      <c r="H979" s="134">
        <f>Systematic[[#This Row],[SampleVariableLabel]]+100*Systematic[[#This Row],[State]]</f>
        <v>13010606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13</v>
      </c>
      <c r="B980" s="1">
        <f t="shared" si="45"/>
        <v>1</v>
      </c>
      <c r="C980" s="1">
        <f>IF(Systematic[[#This Row],[VariableIndex]]&gt;1,C979,IF(C979+1=StepsPerSubsample,0,C979+1))</f>
        <v>7</v>
      </c>
      <c r="D980" s="1">
        <f t="shared" si="46"/>
        <v>1</v>
      </c>
      <c r="E980" s="1" t="str">
        <f>INDEX(Protocol[Mark],MATCH(C980,Protocol[Step],0))</f>
        <v>6Oct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13010001</v>
      </c>
      <c r="H980" s="134">
        <f>Systematic[[#This Row],[SampleVariableLabel]]+100*Systematic[[#This Row],[State]]</f>
        <v>13010701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13</v>
      </c>
      <c r="B981" s="1">
        <f t="shared" si="45"/>
        <v>1</v>
      </c>
      <c r="C981" s="1">
        <f>IF(Systematic[[#This Row],[VariableIndex]]&gt;1,C980,IF(C980+1=StepsPerSubsample,0,C980+1))</f>
        <v>7</v>
      </c>
      <c r="D981" s="1">
        <f t="shared" si="46"/>
        <v>2</v>
      </c>
      <c r="E981" s="1" t="str">
        <f>INDEX(Protocol[Mark],MATCH(C981,Protocol[Step],0))</f>
        <v>6Oct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13010002</v>
      </c>
      <c r="H981" s="134">
        <f>Systematic[[#This Row],[SampleVariableLabel]]+100*Systematic[[#This Row],[State]]</f>
        <v>13010702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13</v>
      </c>
      <c r="B982" s="1">
        <f t="shared" si="45"/>
        <v>1</v>
      </c>
      <c r="C982" s="1">
        <f>IF(Systematic[[#This Row],[VariableIndex]]&gt;1,C981,IF(C981+1=StepsPerSubsample,0,C981+1))</f>
        <v>7</v>
      </c>
      <c r="D982" s="1">
        <f t="shared" si="46"/>
        <v>3</v>
      </c>
      <c r="E982" s="1" t="str">
        <f>INDEX(Protocol[Mark],MATCH(C982,Protocol[Step],0))</f>
        <v>6Oct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13010003</v>
      </c>
      <c r="H982" s="134">
        <f>Systematic[[#This Row],[SampleVariableLabel]]+100*Systematic[[#This Row],[State]]</f>
        <v>13010703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13</v>
      </c>
      <c r="B983" s="1">
        <f t="shared" si="45"/>
        <v>1</v>
      </c>
      <c r="C983" s="1">
        <f>IF(Systematic[[#This Row],[VariableIndex]]&gt;1,C982,IF(C982+1=StepsPerSubsample,0,C982+1))</f>
        <v>7</v>
      </c>
      <c r="D983" s="1">
        <f t="shared" si="46"/>
        <v>4</v>
      </c>
      <c r="E983" s="1" t="str">
        <f>INDEX(Protocol[Mark],MATCH(C983,Protocol[Step],0))</f>
        <v>6Oct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13010004</v>
      </c>
      <c r="H983" s="134">
        <f>Systematic[[#This Row],[SampleVariableLabel]]+100*Systematic[[#This Row],[State]]</f>
        <v>13010704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13</v>
      </c>
      <c r="B984" s="1">
        <f t="shared" si="45"/>
        <v>1</v>
      </c>
      <c r="C984" s="1">
        <f>IF(Systematic[[#This Row],[VariableIndex]]&gt;1,C983,IF(C983+1=StepsPerSubsample,0,C983+1))</f>
        <v>7</v>
      </c>
      <c r="D984" s="1">
        <f t="shared" si="46"/>
        <v>5</v>
      </c>
      <c r="E984" s="1" t="str">
        <f>INDEX(Protocol[Mark],MATCH(C984,Protocol[Step],0))</f>
        <v>6Oct</v>
      </c>
      <c r="F984" s="1" t="str">
        <f>INDEX(Variables[Variable],MATCH(Systematic[[#This Row],[VariableIndex]],Variables[Index],0))</f>
        <v>Specific flux (mt)</v>
      </c>
      <c r="G984" s="134">
        <f>Systematic[[#This Row],[Sample]]*1000000+Systematic[[#This Row],[SubSample]]*10000+Systematic[[#This Row],[VariableIndex]]</f>
        <v>13010005</v>
      </c>
      <c r="H984" s="134">
        <f>Systematic[[#This Row],[SampleVariableLabel]]+100*Systematic[[#This Row],[State]]</f>
        <v>13010705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13</v>
      </c>
      <c r="B985" s="1">
        <f t="shared" si="45"/>
        <v>1</v>
      </c>
      <c r="C985" s="1">
        <f>IF(Systematic[[#This Row],[VariableIndex]]&gt;1,C984,IF(C984+1=StepsPerSubsample,0,C984+1))</f>
        <v>7</v>
      </c>
      <c r="D985" s="1">
        <f t="shared" si="46"/>
        <v>6</v>
      </c>
      <c r="E985" s="1" t="str">
        <f>INDEX(Protocol[Mark],MATCH(C985,Protocol[Step],0))</f>
        <v>6Oct</v>
      </c>
      <c r="F985" s="1" t="str">
        <f>INDEX(Variables[Variable],MATCH(Systematic[[#This Row],[VariableIndex]],Variables[Index],0))</f>
        <v>FCR (mt: ROX-corr.)</v>
      </c>
      <c r="G985" s="134">
        <f>Systematic[[#This Row],[Sample]]*1000000+Systematic[[#This Row],[SubSample]]*10000+Systematic[[#This Row],[VariableIndex]]</f>
        <v>13010006</v>
      </c>
      <c r="H985" s="134">
        <f>Systematic[[#This Row],[SampleVariableLabel]]+100*Systematic[[#This Row],[State]]</f>
        <v>13010706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13</v>
      </c>
      <c r="B986" s="1">
        <f t="shared" si="45"/>
        <v>1</v>
      </c>
      <c r="C986" s="1">
        <f>IF(Systematic[[#This Row],[VariableIndex]]&gt;1,C985,IF(C985+1=StepsPerSubsample,0,C985+1))</f>
        <v>8</v>
      </c>
      <c r="D986" s="1">
        <f t="shared" si="46"/>
        <v>1</v>
      </c>
      <c r="E986" s="1" t="str">
        <f>INDEX(Protocol[Mark],MATCH(C986,Protocol[Step],0))</f>
        <v>7Rot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13010001</v>
      </c>
      <c r="H986" s="134">
        <f>Systematic[[#This Row],[SampleVariableLabel]]+100*Systematic[[#This Row],[State]]</f>
        <v>13010801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13</v>
      </c>
      <c r="B987" s="1">
        <f t="shared" si="45"/>
        <v>1</v>
      </c>
      <c r="C987" s="1">
        <f>IF(Systematic[[#This Row],[VariableIndex]]&gt;1,C986,IF(C986+1=StepsPerSubsample,0,C986+1))</f>
        <v>8</v>
      </c>
      <c r="D987" s="1">
        <f t="shared" si="46"/>
        <v>2</v>
      </c>
      <c r="E987" s="1" t="str">
        <f>INDEX(Protocol[Mark],MATCH(C987,Protocol[Step],0))</f>
        <v>7Rot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13010002</v>
      </c>
      <c r="H987" s="134">
        <f>Systematic[[#This Row],[SampleVariableLabel]]+100*Systematic[[#This Row],[State]]</f>
        <v>13010802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13</v>
      </c>
      <c r="B988" s="1">
        <f t="shared" si="45"/>
        <v>1</v>
      </c>
      <c r="C988" s="1">
        <f>IF(Systematic[[#This Row],[VariableIndex]]&gt;1,C987,IF(C987+1=StepsPerSubsample,0,C987+1))</f>
        <v>8</v>
      </c>
      <c r="D988" s="1">
        <f t="shared" si="46"/>
        <v>3</v>
      </c>
      <c r="E988" s="1" t="str">
        <f>INDEX(Protocol[Mark],MATCH(C988,Protocol[Step],0))</f>
        <v>7Rot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13010003</v>
      </c>
      <c r="H988" s="134">
        <f>Systematic[[#This Row],[SampleVariableLabel]]+100*Systematic[[#This Row],[State]]</f>
        <v>13010803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13</v>
      </c>
      <c r="B989" s="1">
        <f t="shared" si="45"/>
        <v>1</v>
      </c>
      <c r="C989" s="1">
        <f>IF(Systematic[[#This Row],[VariableIndex]]&gt;1,C988,IF(C988+1=StepsPerSubsample,0,C988+1))</f>
        <v>8</v>
      </c>
      <c r="D989" s="1">
        <f t="shared" si="46"/>
        <v>4</v>
      </c>
      <c r="E989" s="1" t="str">
        <f>INDEX(Protocol[Mark],MATCH(C989,Protocol[Step],0))</f>
        <v>7Rot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13010004</v>
      </c>
      <c r="H989" s="134">
        <f>Systematic[[#This Row],[SampleVariableLabel]]+100*Systematic[[#This Row],[State]]</f>
        <v>13010804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13</v>
      </c>
      <c r="B990" s="1">
        <f t="shared" si="45"/>
        <v>1</v>
      </c>
      <c r="C990" s="1">
        <f>IF(Systematic[[#This Row],[VariableIndex]]&gt;1,C989,IF(C989+1=StepsPerSubsample,0,C989+1))</f>
        <v>8</v>
      </c>
      <c r="D990" s="1">
        <f t="shared" si="46"/>
        <v>5</v>
      </c>
      <c r="E990" s="1" t="str">
        <f>INDEX(Protocol[Mark],MATCH(C990,Protocol[Step],0))</f>
        <v>7Rot</v>
      </c>
      <c r="F990" s="1" t="str">
        <f>INDEX(Variables[Variable],MATCH(Systematic[[#This Row],[VariableIndex]],Variables[Index],0))</f>
        <v>Specific flux (mt)</v>
      </c>
      <c r="G990" s="134">
        <f>Systematic[[#This Row],[Sample]]*1000000+Systematic[[#This Row],[SubSample]]*10000+Systematic[[#This Row],[VariableIndex]]</f>
        <v>13010005</v>
      </c>
      <c r="H990" s="134">
        <f>Systematic[[#This Row],[SampleVariableLabel]]+100*Systematic[[#This Row],[State]]</f>
        <v>13010805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13</v>
      </c>
      <c r="B991" s="1">
        <f t="shared" si="45"/>
        <v>1</v>
      </c>
      <c r="C991" s="1">
        <f>IF(Systematic[[#This Row],[VariableIndex]]&gt;1,C990,IF(C990+1=StepsPerSubsample,0,C990+1))</f>
        <v>8</v>
      </c>
      <c r="D991" s="1">
        <f t="shared" si="46"/>
        <v>6</v>
      </c>
      <c r="E991" s="1" t="str">
        <f>INDEX(Protocol[Mark],MATCH(C991,Protocol[Step],0))</f>
        <v>7Rot</v>
      </c>
      <c r="F991" s="1" t="str">
        <f>INDEX(Variables[Variable],MATCH(Systematic[[#This Row],[VariableIndex]],Variables[Index],0))</f>
        <v>FCR (mt: ROX-corr.)</v>
      </c>
      <c r="G991" s="134">
        <f>Systematic[[#This Row],[Sample]]*1000000+Systematic[[#This Row],[SubSample]]*10000+Systematic[[#This Row],[VariableIndex]]</f>
        <v>13010006</v>
      </c>
      <c r="H991" s="134">
        <f>Systematic[[#This Row],[SampleVariableLabel]]+100*Systematic[[#This Row],[State]]</f>
        <v>13010806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13</v>
      </c>
      <c r="B992" s="1">
        <f t="shared" si="45"/>
        <v>1</v>
      </c>
      <c r="C992" s="1">
        <f>IF(Systematic[[#This Row],[VariableIndex]]&gt;1,C991,IF(C991+1=StepsPerSubsample,0,C991+1))</f>
        <v>9</v>
      </c>
      <c r="D992" s="1">
        <f t="shared" si="46"/>
        <v>1</v>
      </c>
      <c r="E992" s="1" t="str">
        <f>INDEX(Protocol[Mark],MATCH(C992,Protocol[Step],0))</f>
        <v>8Gp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13010001</v>
      </c>
      <c r="H992" s="134">
        <f>Systematic[[#This Row],[SampleVariableLabel]]+100*Systematic[[#This Row],[State]]</f>
        <v>13010901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13</v>
      </c>
      <c r="B993" s="1">
        <f t="shared" si="45"/>
        <v>1</v>
      </c>
      <c r="C993" s="1">
        <f>IF(Systematic[[#This Row],[VariableIndex]]&gt;1,C992,IF(C992+1=StepsPerSubsample,0,C992+1))</f>
        <v>9</v>
      </c>
      <c r="D993" s="1">
        <f t="shared" si="46"/>
        <v>2</v>
      </c>
      <c r="E993" s="1" t="str">
        <f>INDEX(Protocol[Mark],MATCH(C993,Protocol[Step],0))</f>
        <v>8Gp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13010002</v>
      </c>
      <c r="H993" s="134">
        <f>Systematic[[#This Row],[SampleVariableLabel]]+100*Systematic[[#This Row],[State]]</f>
        <v>13010902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13</v>
      </c>
      <c r="B994" s="1">
        <f t="shared" si="45"/>
        <v>1</v>
      </c>
      <c r="C994" s="1">
        <f>IF(Systematic[[#This Row],[VariableIndex]]&gt;1,C993,IF(C993+1=StepsPerSubsample,0,C993+1))</f>
        <v>9</v>
      </c>
      <c r="D994" s="1">
        <f t="shared" si="46"/>
        <v>3</v>
      </c>
      <c r="E994" s="1" t="str">
        <f>INDEX(Protocol[Mark],MATCH(C994,Protocol[Step],0))</f>
        <v>8Gp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13010003</v>
      </c>
      <c r="H994" s="134">
        <f>Systematic[[#This Row],[SampleVariableLabel]]+100*Systematic[[#This Row],[State]]</f>
        <v>13010903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13</v>
      </c>
      <c r="B995" s="1">
        <f t="shared" si="45"/>
        <v>1</v>
      </c>
      <c r="C995" s="1">
        <f>IF(Systematic[[#This Row],[VariableIndex]]&gt;1,C994,IF(C994+1=StepsPerSubsample,0,C994+1))</f>
        <v>9</v>
      </c>
      <c r="D995" s="1">
        <f t="shared" si="46"/>
        <v>4</v>
      </c>
      <c r="E995" s="1" t="str">
        <f>INDEX(Protocol[Mark],MATCH(C995,Protocol[Step],0))</f>
        <v>8Gp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13010004</v>
      </c>
      <c r="H995" s="134">
        <f>Systematic[[#This Row],[SampleVariableLabel]]+100*Systematic[[#This Row],[State]]</f>
        <v>13010904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13</v>
      </c>
      <c r="B996" s="1">
        <f t="shared" si="45"/>
        <v>1</v>
      </c>
      <c r="C996" s="1">
        <f>IF(Systematic[[#This Row],[VariableIndex]]&gt;1,C995,IF(C995+1=StepsPerSubsample,0,C995+1))</f>
        <v>9</v>
      </c>
      <c r="D996" s="1">
        <f t="shared" si="46"/>
        <v>5</v>
      </c>
      <c r="E996" s="1" t="str">
        <f>INDEX(Protocol[Mark],MATCH(C996,Protocol[Step],0))</f>
        <v>8Gp</v>
      </c>
      <c r="F996" s="1" t="str">
        <f>INDEX(Variables[Variable],MATCH(Systematic[[#This Row],[VariableIndex]],Variables[Index],0))</f>
        <v>Specific flux (mt)</v>
      </c>
      <c r="G996" s="134">
        <f>Systematic[[#This Row],[Sample]]*1000000+Systematic[[#This Row],[SubSample]]*10000+Systematic[[#This Row],[VariableIndex]]</f>
        <v>13010005</v>
      </c>
      <c r="H996" s="134">
        <f>Systematic[[#This Row],[SampleVariableLabel]]+100*Systematic[[#This Row],[State]]</f>
        <v>13010905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13</v>
      </c>
      <c r="B997" s="1">
        <f t="shared" si="45"/>
        <v>1</v>
      </c>
      <c r="C997" s="1">
        <f>IF(Systematic[[#This Row],[VariableIndex]]&gt;1,C996,IF(C996+1=StepsPerSubsample,0,C996+1))</f>
        <v>9</v>
      </c>
      <c r="D997" s="1">
        <f t="shared" si="46"/>
        <v>6</v>
      </c>
      <c r="E997" s="1" t="str">
        <f>INDEX(Protocol[Mark],MATCH(C997,Protocol[Step],0))</f>
        <v>8Gp</v>
      </c>
      <c r="F997" s="1" t="str">
        <f>INDEX(Variables[Variable],MATCH(Systematic[[#This Row],[VariableIndex]],Variables[Index],0))</f>
        <v>FCR (mt: ROX-corr.)</v>
      </c>
      <c r="G997" s="134">
        <f>Systematic[[#This Row],[Sample]]*1000000+Systematic[[#This Row],[SubSample]]*10000+Systematic[[#This Row],[VariableIndex]]</f>
        <v>13010006</v>
      </c>
      <c r="H997" s="134">
        <f>Systematic[[#This Row],[SampleVariableLabel]]+100*Systematic[[#This Row],[State]]</f>
        <v>13010906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13</v>
      </c>
      <c r="B998" s="1">
        <f t="shared" si="45"/>
        <v>1</v>
      </c>
      <c r="C998" s="1">
        <f>IF(Systematic[[#This Row],[VariableIndex]]&gt;1,C997,IF(C997+1=StepsPerSubsample,0,C997+1))</f>
        <v>10</v>
      </c>
      <c r="D998" s="1">
        <f t="shared" si="46"/>
        <v>1</v>
      </c>
      <c r="E998" s="1" t="str">
        <f>INDEX(Protocol[Mark],MATCH(C998,Protocol[Step],0))</f>
        <v>9Ama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13010001</v>
      </c>
      <c r="H998" s="134">
        <f>Systematic[[#This Row],[SampleVariableLabel]]+100*Systematic[[#This Row],[State]]</f>
        <v>13011001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13</v>
      </c>
      <c r="B999" s="1">
        <f t="shared" si="45"/>
        <v>1</v>
      </c>
      <c r="C999" s="1">
        <f>IF(Systematic[[#This Row],[VariableIndex]]&gt;1,C998,IF(C998+1=StepsPerSubsample,0,C998+1))</f>
        <v>10</v>
      </c>
      <c r="D999" s="1">
        <f t="shared" si="46"/>
        <v>2</v>
      </c>
      <c r="E999" s="1" t="str">
        <f>INDEX(Protocol[Mark],MATCH(C999,Protocol[Step],0))</f>
        <v>9Ama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13010002</v>
      </c>
      <c r="H999" s="134">
        <f>Systematic[[#This Row],[SampleVariableLabel]]+100*Systematic[[#This Row],[State]]</f>
        <v>13011002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13</v>
      </c>
      <c r="B1000" s="1">
        <f t="shared" si="45"/>
        <v>1</v>
      </c>
      <c r="C1000" s="1">
        <f>IF(Systematic[[#This Row],[VariableIndex]]&gt;1,C999,IF(C999+1=StepsPerSubsample,0,C999+1))</f>
        <v>10</v>
      </c>
      <c r="D1000" s="1">
        <f t="shared" si="46"/>
        <v>3</v>
      </c>
      <c r="E1000" s="1" t="str">
        <f>INDEX(Protocol[Mark],MATCH(C1000,Protocol[Step],0))</f>
        <v>9Ama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13010003</v>
      </c>
      <c r="H1000" s="134">
        <f>Systematic[[#This Row],[SampleVariableLabel]]+100*Systematic[[#This Row],[State]]</f>
        <v>13011003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13</v>
      </c>
      <c r="B1001" s="1">
        <f>IF(C1001=0,IF(B1000=Protocol!$V$20,1,B1000+1),B1000)</f>
        <v>1</v>
      </c>
      <c r="C1001" s="1">
        <f>IF(C1000+1=Protocol!$V$21,0,C1000+1)</f>
        <v>11</v>
      </c>
      <c r="D1001" s="1">
        <f t="shared" si="46"/>
        <v>4</v>
      </c>
      <c r="E1001" s="1" t="str">
        <f>INDEX(Protocol[Mark],MATCH(C1001,Protocol[Step],0))</f>
        <v>10Tm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13010004</v>
      </c>
      <c r="H1001" s="134">
        <f>Systematic[[#This Row],[SampleVariableLabel]]+100*Systematic[[#This Row],[State]]</f>
        <v>13011104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13</v>
      </c>
      <c r="B1002" s="1">
        <f>IF(C1002=0,IF(B1001=Protocol!$V$20,1,B1001+1),B1001)</f>
        <v>1</v>
      </c>
      <c r="C1002" s="1">
        <f>IF(C1001+1=Protocol!$V$21,0,C1001+1)</f>
        <v>12</v>
      </c>
      <c r="D1002" s="1">
        <f t="shared" si="46"/>
        <v>5</v>
      </c>
      <c r="E1002" s="1" t="str">
        <f>INDEX(Protocol[Mark],MATCH(C1002,Protocol[Step],0))</f>
        <v>11Azd</v>
      </c>
      <c r="F1002" s="151" t="str">
        <f>INDEX(Variables[Variable],MATCH(Systematic[[#This Row],[VariableIndex]],Variables[Index],0))</f>
        <v>Specific flux (mt)</v>
      </c>
      <c r="G1002" s="134">
        <f>Systematic[[#This Row],[Sample]]*1000000+Systematic[[#This Row],[SubSample]]*10000+Systematic[[#This Row],[VariableIndex]]</f>
        <v>13010005</v>
      </c>
      <c r="H1002" s="134">
        <f>Systematic[[#This Row],[SampleVariableLabel]]+100*Systematic[[#This Row],[State]]</f>
        <v>13011205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14</v>
      </c>
      <c r="B1003" s="1">
        <f>IF(C1003=0,IF(B1002=Protocol!$V$20,1,B1002+1),B1002)</f>
        <v>1</v>
      </c>
      <c r="C1003" s="1">
        <f>IF(C1002+1=Protocol!$V$21,0,C1002+1)</f>
        <v>0</v>
      </c>
      <c r="D1003" s="1">
        <f t="shared" si="46"/>
        <v>6</v>
      </c>
      <c r="E1003" s="1" t="str">
        <f>INDEX(Protocol[Mark],MATCH(C1003,Protocol[Step],0))</f>
        <v>1mt</v>
      </c>
      <c r="F1003" s="151" t="str">
        <f>INDEX(Variables[Variable],MATCH(Systematic[[#This Row],[VariableIndex]],Variables[Index],0))</f>
        <v>FCR (mt: ROX-corr.)</v>
      </c>
      <c r="G1003" s="134">
        <f>Systematic[[#This Row],[Sample]]*1000000+Systematic[[#This Row],[SubSample]]*10000+Systematic[[#This Row],[VariableIndex]]</f>
        <v>14010006</v>
      </c>
      <c r="H1003" s="134">
        <f>Systematic[[#This Row],[SampleVariableLabel]]+100*Systematic[[#This Row],[State]]</f>
        <v>14010006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14</v>
      </c>
      <c r="B1004" s="1">
        <f>IF(C1004=0,IF(B1003=Protocol!$V$20,1,B1003+1),B1003)</f>
        <v>1</v>
      </c>
      <c r="C1004" s="1">
        <f>IF(C1003+1=Protocol!$V$21,0,C1003+1)</f>
        <v>1</v>
      </c>
      <c r="D1004" s="1">
        <f t="shared" si="46"/>
        <v>1</v>
      </c>
      <c r="E1004" s="1" t="str">
        <f>INDEX(Protocol[Mark],MATCH(C1004,Protocol[Step],0))</f>
        <v>1PM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14010001</v>
      </c>
      <c r="H1004" s="134">
        <f>Systematic[[#This Row],[SampleVariableLabel]]+100*Systematic[[#This Row],[State]]</f>
        <v>14010101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14</v>
      </c>
      <c r="B1005" s="1">
        <f>IF(C1005=0,IF(B1004=Protocol!$V$20,1,B1004+1),B1004)</f>
        <v>1</v>
      </c>
      <c r="C1005" s="1">
        <f>IF(C1004+1=Protocol!$V$21,0,C1004+1)</f>
        <v>2</v>
      </c>
      <c r="D1005" s="1">
        <f t="shared" si="46"/>
        <v>2</v>
      </c>
      <c r="E1005" s="1" t="str">
        <f>INDEX(Protocol[Mark],MATCH(C1005,Protocol[Step],0))</f>
        <v>2D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14010002</v>
      </c>
      <c r="H1005" s="134">
        <f>Systematic[[#This Row],[SampleVariableLabel]]+100*Systematic[[#This Row],[State]]</f>
        <v>14010202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14</v>
      </c>
      <c r="B1006" s="1">
        <f>IF(C1006=0,IF(B1005=Protocol!$V$20,1,B1005+1),B1005)</f>
        <v>1</v>
      </c>
      <c r="C1006" s="1">
        <f>IF(C1005+1=Protocol!$V$21,0,C1005+1)</f>
        <v>3</v>
      </c>
      <c r="D1006" s="1">
        <f t="shared" si="46"/>
        <v>3</v>
      </c>
      <c r="E1006" s="1" t="str">
        <f>INDEX(Protocol[Mark],MATCH(C1006,Protocol[Step],0))</f>
        <v>2c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14010003</v>
      </c>
      <c r="H1006" s="134">
        <f>Systematic[[#This Row],[SampleVariableLabel]]+100*Systematic[[#This Row],[State]]</f>
        <v>14010303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14</v>
      </c>
      <c r="B1007" s="1">
        <f>IF(C1007=0,IF(B1006=Protocol!$V$20,1,B1006+1),B1006)</f>
        <v>1</v>
      </c>
      <c r="C1007" s="1">
        <f>IF(C1006+1=Protocol!$V$21,0,C1006+1)</f>
        <v>4</v>
      </c>
      <c r="D1007" s="1">
        <f t="shared" si="46"/>
        <v>4</v>
      </c>
      <c r="E1007" s="1" t="str">
        <f>INDEX(Protocol[Mark],MATCH(C1007,Protocol[Step],0))</f>
        <v>3U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14010004</v>
      </c>
      <c r="H1007" s="134">
        <f>Systematic[[#This Row],[SampleVariableLabel]]+100*Systematic[[#This Row],[State]]</f>
        <v>14010404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14</v>
      </c>
      <c r="B1008" s="1">
        <f>IF(C1008=0,IF(B1007=Protocol!$V$20,1,B1007+1),B1007)</f>
        <v>1</v>
      </c>
      <c r="C1008" s="1">
        <f>IF(C1007+1=Protocol!$V$21,0,C1007+1)</f>
        <v>5</v>
      </c>
      <c r="D1008" s="1">
        <f t="shared" si="46"/>
        <v>5</v>
      </c>
      <c r="E1008" s="1" t="str">
        <f>INDEX(Protocol[Mark],MATCH(C1008,Protocol[Step],0))</f>
        <v>4G</v>
      </c>
      <c r="F1008" s="151" t="str">
        <f>INDEX(Variables[Variable],MATCH(Systematic[[#This Row],[VariableIndex]],Variables[Index],0))</f>
        <v>Specific flux (mt)</v>
      </c>
      <c r="G1008" s="134">
        <f>Systematic[[#This Row],[Sample]]*1000000+Systematic[[#This Row],[SubSample]]*10000+Systematic[[#This Row],[VariableIndex]]</f>
        <v>14010005</v>
      </c>
      <c r="H1008" s="134">
        <f>Systematic[[#This Row],[SampleVariableLabel]]+100*Systematic[[#This Row],[State]]</f>
        <v>14010505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14</v>
      </c>
      <c r="B1009" s="1">
        <f>IF(C1009=0,IF(B1008=Protocol!$V$20,1,B1008+1),B1008)</f>
        <v>1</v>
      </c>
      <c r="C1009" s="1">
        <f>IF(C1008+1=Protocol!$V$21,0,C1008+1)</f>
        <v>6</v>
      </c>
      <c r="D1009" s="1">
        <f t="shared" si="46"/>
        <v>6</v>
      </c>
      <c r="E1009" s="1" t="str">
        <f>INDEX(Protocol[Mark],MATCH(C1009,Protocol[Step],0))</f>
        <v>5S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14010006</v>
      </c>
      <c r="H1009" s="134">
        <f>Systematic[[#This Row],[SampleVariableLabel]]+100*Systematic[[#This Row],[State]]</f>
        <v>14010606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14</v>
      </c>
      <c r="B1010" s="1">
        <f>IF(C1010=0,IF(B1009=Protocol!$V$20,1,B1009+1),B1009)</f>
        <v>1</v>
      </c>
      <c r="C1010" s="1">
        <f>IF(C1009+1=Protocol!$V$21,0,C1009+1)</f>
        <v>7</v>
      </c>
      <c r="D1010" s="1">
        <f t="shared" si="46"/>
        <v>1</v>
      </c>
      <c r="E1010" s="1" t="str">
        <f>INDEX(Protocol[Mark],MATCH(C1010,Protocol[Step],0))</f>
        <v>6Oct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14010001</v>
      </c>
      <c r="H1010" s="134">
        <f>Systematic[[#This Row],[SampleVariableLabel]]+100*Systematic[[#This Row],[State]]</f>
        <v>14010701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14</v>
      </c>
      <c r="B1011" s="1">
        <f>IF(C1011=0,IF(B1010=Protocol!$V$20,1,B1010+1),B1010)</f>
        <v>1</v>
      </c>
      <c r="C1011" s="1">
        <f>IF(C1010+1=Protocol!$V$21,0,C1010+1)</f>
        <v>8</v>
      </c>
      <c r="D1011" s="1">
        <f t="shared" si="46"/>
        <v>2</v>
      </c>
      <c r="E1011" s="1" t="str">
        <f>INDEX(Protocol[Mark],MATCH(C1011,Protocol[Step],0))</f>
        <v>7Rot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14010002</v>
      </c>
      <c r="H1011" s="134">
        <f>Systematic[[#This Row],[SampleVariableLabel]]+100*Systematic[[#This Row],[State]]</f>
        <v>14010802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14</v>
      </c>
      <c r="B1012" s="1">
        <f>IF(C1012=0,IF(B1011=Protocol!$V$20,1,B1011+1),B1011)</f>
        <v>1</v>
      </c>
      <c r="C1012" s="1">
        <f>IF(C1011+1=Protocol!$V$21,0,C1011+1)</f>
        <v>9</v>
      </c>
      <c r="D1012" s="1">
        <f t="shared" si="46"/>
        <v>3</v>
      </c>
      <c r="E1012" s="1" t="str">
        <f>INDEX(Protocol[Mark],MATCH(C1012,Protocol[Step],0))</f>
        <v>8Gp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14010003</v>
      </c>
      <c r="H1012" s="134">
        <f>Systematic[[#This Row],[SampleVariableLabel]]+100*Systematic[[#This Row],[State]]</f>
        <v>14010903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14</v>
      </c>
      <c r="B1013" s="1">
        <f>IF(C1013=0,IF(B1012=Protocol!$V$20,1,B1012+1),B1012)</f>
        <v>1</v>
      </c>
      <c r="C1013" s="1">
        <f>IF(C1012+1=Protocol!$V$21,0,C1012+1)</f>
        <v>10</v>
      </c>
      <c r="D1013" s="1">
        <f t="shared" si="46"/>
        <v>4</v>
      </c>
      <c r="E1013" s="1" t="str">
        <f>INDEX(Protocol[Mark],MATCH(C1013,Protocol[Step],0))</f>
        <v>9Ama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14010004</v>
      </c>
      <c r="H1013" s="134">
        <f>Systematic[[#This Row],[SampleVariableLabel]]+100*Systematic[[#This Row],[State]]</f>
        <v>14011004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14</v>
      </c>
      <c r="B1014" s="1">
        <f>IF(C1014=0,IF(B1013=Protocol!$V$20,1,B1013+1),B1013)</f>
        <v>1</v>
      </c>
      <c r="C1014" s="1">
        <f>IF(C1013+1=Protocol!$V$21,0,C1013+1)</f>
        <v>11</v>
      </c>
      <c r="D1014" s="1">
        <f t="shared" si="46"/>
        <v>5</v>
      </c>
      <c r="E1014" s="1" t="str">
        <f>INDEX(Protocol[Mark],MATCH(C1014,Protocol[Step],0))</f>
        <v>10Tm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14010005</v>
      </c>
      <c r="H1014" s="134">
        <f>Systematic[[#This Row],[SampleVariableLabel]]+100*Systematic[[#This Row],[State]]</f>
        <v>14011105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14</v>
      </c>
      <c r="B1015" s="1">
        <f>IF(C1015=0,IF(B1014=Protocol!$V$20,1,B1014+1),B1014)</f>
        <v>1</v>
      </c>
      <c r="C1015" s="1">
        <f>IF(C1014+1=Protocol!$V$21,0,C1014+1)</f>
        <v>12</v>
      </c>
      <c r="D1015" s="1">
        <f t="shared" si="46"/>
        <v>6</v>
      </c>
      <c r="E1015" s="1" t="str">
        <f>INDEX(Protocol[Mark],MATCH(C1015,Protocol[Step],0))</f>
        <v>11Azd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14010006</v>
      </c>
      <c r="H1015" s="134">
        <f>Systematic[[#This Row],[SampleVariableLabel]]+100*Systematic[[#This Row],[State]]</f>
        <v>14011206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15</v>
      </c>
      <c r="B1016" s="1">
        <f>IF(C1016=0,IF(B1015=Protocol!$V$20,1,B1015+1),B1015)</f>
        <v>1</v>
      </c>
      <c r="C1016" s="1">
        <f>IF(C1015+1=Protocol!$V$21,0,C1015+1)</f>
        <v>0</v>
      </c>
      <c r="D1016" s="1">
        <f t="shared" si="46"/>
        <v>1</v>
      </c>
      <c r="E1016" s="1" t="str">
        <f>INDEX(Protocol[Mark],MATCH(C1016,Protocol[Step],0))</f>
        <v>1mt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15010001</v>
      </c>
      <c r="H1016" s="134">
        <f>Systematic[[#This Row],[SampleVariableLabel]]+100*Systematic[[#This Row],[State]]</f>
        <v>15010001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15</v>
      </c>
      <c r="B1017" s="1">
        <f>IF(C1017=0,IF(B1016=Protocol!$V$20,1,B1016+1),B1016)</f>
        <v>1</v>
      </c>
      <c r="C1017" s="1">
        <f>IF(C1016+1=Protocol!$V$21,0,C1016+1)</f>
        <v>1</v>
      </c>
      <c r="D1017" s="1">
        <f t="shared" si="46"/>
        <v>2</v>
      </c>
      <c r="E1017" s="1" t="str">
        <f>INDEX(Protocol[Mark],MATCH(C1017,Protocol[Step],0))</f>
        <v>1PM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15010002</v>
      </c>
      <c r="H1017" s="134">
        <f>Systematic[[#This Row],[SampleVariableLabel]]+100*Systematic[[#This Row],[State]]</f>
        <v>15010102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15</v>
      </c>
      <c r="B1018" s="1">
        <f>IF(C1018=0,IF(B1017=Protocol!$V$20,1,B1017+1),B1017)</f>
        <v>1</v>
      </c>
      <c r="C1018" s="1">
        <f>IF(C1017+1=Protocol!$V$21,0,C1017+1)</f>
        <v>2</v>
      </c>
      <c r="D1018" s="1">
        <f t="shared" si="46"/>
        <v>3</v>
      </c>
      <c r="E1018" s="1" t="str">
        <f>INDEX(Protocol[Mark],MATCH(C1018,Protocol[Step],0))</f>
        <v>2D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15010003</v>
      </c>
      <c r="H1018" s="134">
        <f>Systematic[[#This Row],[SampleVariableLabel]]+100*Systematic[[#This Row],[State]]</f>
        <v>15010203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15</v>
      </c>
      <c r="B1019" s="1">
        <f>IF(C1019=0,IF(B1018=Protocol!$V$20,1,B1018+1),B1018)</f>
        <v>1</v>
      </c>
      <c r="C1019" s="1">
        <f>IF(C1018+1=Protocol!$V$21,0,C1018+1)</f>
        <v>3</v>
      </c>
      <c r="D1019" s="1">
        <f t="shared" si="46"/>
        <v>4</v>
      </c>
      <c r="E1019" s="1" t="str">
        <f>INDEX(Protocol[Mark],MATCH(C1019,Protocol[Step],0))</f>
        <v>2c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15010004</v>
      </c>
      <c r="H1019" s="134">
        <f>Systematic[[#This Row],[SampleVariableLabel]]+100*Systematic[[#This Row],[State]]</f>
        <v>15010304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15</v>
      </c>
      <c r="B1020" s="1">
        <f>IF(C1020=0,IF(B1019=Protocol!$V$20,1,B1019+1),B1019)</f>
        <v>1</v>
      </c>
      <c r="C1020" s="1">
        <f>IF(C1019+1=Protocol!$V$21,0,C1019+1)</f>
        <v>4</v>
      </c>
      <c r="D1020" s="1">
        <f t="shared" si="46"/>
        <v>5</v>
      </c>
      <c r="E1020" s="1" t="str">
        <f>INDEX(Protocol[Mark],MATCH(C1020,Protocol[Step],0))</f>
        <v>3U</v>
      </c>
      <c r="F1020" s="151" t="str">
        <f>INDEX(Variables[Variable],MATCH(Systematic[[#This Row],[VariableIndex]],Variables[Index],0))</f>
        <v>Specific flux (mt)</v>
      </c>
      <c r="G1020" s="134">
        <f>Systematic[[#This Row],[Sample]]*1000000+Systematic[[#This Row],[SubSample]]*10000+Systematic[[#This Row],[VariableIndex]]</f>
        <v>15010005</v>
      </c>
      <c r="H1020" s="134">
        <f>Systematic[[#This Row],[SampleVariableLabel]]+100*Systematic[[#This Row],[State]]</f>
        <v>15010405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15</v>
      </c>
      <c r="B1021" s="1">
        <f>IF(C1021=0,IF(B1020=Protocol!$V$20,1,B1020+1),B1020)</f>
        <v>1</v>
      </c>
      <c r="C1021" s="1">
        <f>IF(C1020+1=Protocol!$V$21,0,C1020+1)</f>
        <v>5</v>
      </c>
      <c r="D1021" s="1">
        <f t="shared" si="46"/>
        <v>6</v>
      </c>
      <c r="E1021" s="1" t="str">
        <f>INDEX(Protocol[Mark],MATCH(C1021,Protocol[Step],0))</f>
        <v>4G</v>
      </c>
      <c r="F1021" s="151" t="str">
        <f>INDEX(Variables[Variable],MATCH(Systematic[[#This Row],[VariableIndex]],Variables[Index],0))</f>
        <v>FCR (mt: ROX-corr.)</v>
      </c>
      <c r="G1021" s="134">
        <f>Systematic[[#This Row],[Sample]]*1000000+Systematic[[#This Row],[SubSample]]*10000+Systematic[[#This Row],[VariableIndex]]</f>
        <v>15010006</v>
      </c>
      <c r="H1021" s="134">
        <f>Systematic[[#This Row],[SampleVariableLabel]]+100*Systematic[[#This Row],[State]]</f>
        <v>15010506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15</v>
      </c>
      <c r="B1022" s="1">
        <f>IF(C1022=0,IF(B1021=Protocol!$V$20,1,B1021+1),B1021)</f>
        <v>1</v>
      </c>
      <c r="C1022" s="1">
        <f>IF(C1021+1=Protocol!$V$21,0,C1021+1)</f>
        <v>6</v>
      </c>
      <c r="D1022" s="1">
        <f t="shared" si="46"/>
        <v>1</v>
      </c>
      <c r="E1022" s="1" t="str">
        <f>INDEX(Protocol[Mark],MATCH(C1022,Protocol[Step],0))</f>
        <v>5S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15010001</v>
      </c>
      <c r="H1022" s="134">
        <f>Systematic[[#This Row],[SampleVariableLabel]]+100*Systematic[[#This Row],[State]]</f>
        <v>15010601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15</v>
      </c>
      <c r="B1023" s="1">
        <f>IF(C1023=0,IF(B1022=Protocol!$V$20,1,B1022+1),B1022)</f>
        <v>1</v>
      </c>
      <c r="C1023" s="1">
        <f>IF(C1022+1=Protocol!$V$21,0,C1022+1)</f>
        <v>7</v>
      </c>
      <c r="D1023" s="1">
        <f t="shared" si="46"/>
        <v>2</v>
      </c>
      <c r="E1023" s="1" t="str">
        <f>INDEX(Protocol[Mark],MATCH(C1023,Protocol[Step],0))</f>
        <v>6Oct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15010002</v>
      </c>
      <c r="H1023" s="134">
        <f>Systematic[[#This Row],[SampleVariableLabel]]+100*Systematic[[#This Row],[State]]</f>
        <v>15010702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15</v>
      </c>
      <c r="B1024" s="1">
        <f>IF(C1024=0,IF(B1023=Protocol!$V$20,1,B1023+1),B1023)</f>
        <v>1</v>
      </c>
      <c r="C1024" s="1">
        <f>IF(C1023+1=Protocol!$V$21,0,C1023+1)</f>
        <v>8</v>
      </c>
      <c r="D1024" s="1">
        <f t="shared" si="46"/>
        <v>3</v>
      </c>
      <c r="E1024" s="1" t="str">
        <f>INDEX(Protocol[Mark],MATCH(C1024,Protocol[Step],0))</f>
        <v>7Rot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15010003</v>
      </c>
      <c r="H1024" s="134">
        <f>Systematic[[#This Row],[SampleVariableLabel]]+100*Systematic[[#This Row],[State]]</f>
        <v>15010803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15</v>
      </c>
      <c r="B1025" s="1">
        <f>IF(C1025=0,IF(B1024=Protocol!$V$20,1,B1024+1),B1024)</f>
        <v>1</v>
      </c>
      <c r="C1025" s="1">
        <f>IF(C1024+1=Protocol!$V$21,0,C1024+1)</f>
        <v>9</v>
      </c>
      <c r="D1025" s="1">
        <f t="shared" si="46"/>
        <v>4</v>
      </c>
      <c r="E1025" s="1" t="str">
        <f>INDEX(Protocol[Mark],MATCH(C1025,Protocol[Step],0))</f>
        <v>8Gp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15010004</v>
      </c>
      <c r="H1025" s="134">
        <f>Systematic[[#This Row],[SampleVariableLabel]]+100*Systematic[[#This Row],[State]]</f>
        <v>15010904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15</v>
      </c>
      <c r="B1026" s="1">
        <f>IF(C1026=0,IF(B1025=Protocol!$V$20,1,B1025+1),B1025)</f>
        <v>1</v>
      </c>
      <c r="C1026" s="1">
        <f>IF(C1025+1=Protocol!$V$21,0,C1025+1)</f>
        <v>10</v>
      </c>
      <c r="D1026" s="1">
        <f t="shared" si="46"/>
        <v>5</v>
      </c>
      <c r="E1026" s="1" t="str">
        <f>INDEX(Protocol[Mark],MATCH(C1026,Protocol[Step],0))</f>
        <v>9Ama</v>
      </c>
      <c r="F1026" s="151" t="str">
        <f>INDEX(Variables[Variable],MATCH(Systematic[[#This Row],[VariableIndex]],Variables[Index],0))</f>
        <v>Specific flux (mt)</v>
      </c>
      <c r="G1026" s="134">
        <f>Systematic[[#This Row],[Sample]]*1000000+Systematic[[#This Row],[SubSample]]*10000+Systematic[[#This Row],[VariableIndex]]</f>
        <v>15010005</v>
      </c>
      <c r="H1026" s="134">
        <f>Systematic[[#This Row],[SampleVariableLabel]]+100*Systematic[[#This Row],[State]]</f>
        <v>15011005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15</v>
      </c>
      <c r="B1027" s="1">
        <f>IF(C1027=0,IF(B1026=Protocol!$V$20,1,B1026+1),B1026)</f>
        <v>1</v>
      </c>
      <c r="C1027" s="1">
        <f>IF(C1026+1=Protocol!$V$21,0,C1026+1)</f>
        <v>11</v>
      </c>
      <c r="D1027" s="1">
        <f t="shared" ref="D1027:D1090" si="49">IF(D1026=nVariables,1,D1026+1)</f>
        <v>6</v>
      </c>
      <c r="E1027" s="1" t="str">
        <f>INDEX(Protocol[Mark],MATCH(C1027,Protocol[Step],0))</f>
        <v>10Tm</v>
      </c>
      <c r="F1027" s="151" t="str">
        <f>INDEX(Variables[Variable],MATCH(Systematic[[#This Row],[VariableIndex]],Variables[Index],0))</f>
        <v>FCR (mt: ROX-corr.)</v>
      </c>
      <c r="G1027" s="134">
        <f>Systematic[[#This Row],[Sample]]*1000000+Systematic[[#This Row],[SubSample]]*10000+Systematic[[#This Row],[VariableIndex]]</f>
        <v>15010006</v>
      </c>
      <c r="H1027" s="134">
        <f>Systematic[[#This Row],[SampleVariableLabel]]+100*Systematic[[#This Row],[State]]</f>
        <v>15011106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15</v>
      </c>
      <c r="B1028" s="1">
        <f>IF(C1028=0,IF(B1027=Protocol!$V$20,1,B1027+1),B1027)</f>
        <v>1</v>
      </c>
      <c r="C1028" s="1">
        <f>IF(C1027+1=Protocol!$V$21,0,C1027+1)</f>
        <v>12</v>
      </c>
      <c r="D1028" s="1">
        <f t="shared" si="49"/>
        <v>1</v>
      </c>
      <c r="E1028" s="1" t="str">
        <f>INDEX(Protocol[Mark],MATCH(C1028,Protocol[Step],0))</f>
        <v>11Azd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15010001</v>
      </c>
      <c r="H1028" s="134">
        <f>Systematic[[#This Row],[SampleVariableLabel]]+100*Systematic[[#This Row],[State]]</f>
        <v>15011201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16</v>
      </c>
      <c r="B1029" s="1">
        <f>IF(C1029=0,IF(B1028=Protocol!$V$20,1,B1028+1),B1028)</f>
        <v>1</v>
      </c>
      <c r="C1029" s="1">
        <f>IF(C1028+1=Protocol!$V$21,0,C1028+1)</f>
        <v>0</v>
      </c>
      <c r="D1029" s="1">
        <f t="shared" si="49"/>
        <v>2</v>
      </c>
      <c r="E1029" s="1" t="str">
        <f>INDEX(Protocol[Mark],MATCH(C1029,Protocol[Step],0))</f>
        <v>1mt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16010002</v>
      </c>
      <c r="H1029" s="134">
        <f>Systematic[[#This Row],[SampleVariableLabel]]+100*Systematic[[#This Row],[State]]</f>
        <v>16010002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16</v>
      </c>
      <c r="B1030" s="1">
        <f>IF(C1030=0,IF(B1029=Protocol!$V$20,1,B1029+1),B1029)</f>
        <v>1</v>
      </c>
      <c r="C1030" s="1">
        <f>IF(C1029+1=Protocol!$V$21,0,C1029+1)</f>
        <v>1</v>
      </c>
      <c r="D1030" s="1">
        <f t="shared" si="49"/>
        <v>3</v>
      </c>
      <c r="E1030" s="1" t="str">
        <f>INDEX(Protocol[Mark],MATCH(C1030,Protocol[Step],0))</f>
        <v>1PM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16010003</v>
      </c>
      <c r="H1030" s="134">
        <f>Systematic[[#This Row],[SampleVariableLabel]]+100*Systematic[[#This Row],[State]]</f>
        <v>16010103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16</v>
      </c>
      <c r="B1031" s="1">
        <f>IF(C1031=0,IF(B1030=Protocol!$V$20,1,B1030+1),B1030)</f>
        <v>1</v>
      </c>
      <c r="C1031" s="1">
        <f>IF(C1030+1=Protocol!$V$21,0,C1030+1)</f>
        <v>2</v>
      </c>
      <c r="D1031" s="1">
        <f t="shared" si="49"/>
        <v>4</v>
      </c>
      <c r="E1031" s="1" t="str">
        <f>INDEX(Protocol[Mark],MATCH(C1031,Protocol[Step],0))</f>
        <v>2D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16010004</v>
      </c>
      <c r="H1031" s="134">
        <f>Systematic[[#This Row],[SampleVariableLabel]]+100*Systematic[[#This Row],[State]]</f>
        <v>16010204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16</v>
      </c>
      <c r="B1032" s="1">
        <f>IF(C1032=0,IF(B1031=Protocol!$V$20,1,B1031+1),B1031)</f>
        <v>1</v>
      </c>
      <c r="C1032" s="1">
        <f>IF(C1031+1=Protocol!$V$21,0,C1031+1)</f>
        <v>3</v>
      </c>
      <c r="D1032" s="1">
        <f t="shared" si="49"/>
        <v>5</v>
      </c>
      <c r="E1032" s="1" t="str">
        <f>INDEX(Protocol[Mark],MATCH(C1032,Protocol[Step],0))</f>
        <v>2c</v>
      </c>
      <c r="F1032" s="151" t="str">
        <f>INDEX(Variables[Variable],MATCH(Systematic[[#This Row],[VariableIndex]],Variables[Index],0))</f>
        <v>Specific flux (mt)</v>
      </c>
      <c r="G1032" s="134">
        <f>Systematic[[#This Row],[Sample]]*1000000+Systematic[[#This Row],[SubSample]]*10000+Systematic[[#This Row],[VariableIndex]]</f>
        <v>16010005</v>
      </c>
      <c r="H1032" s="134">
        <f>Systematic[[#This Row],[SampleVariableLabel]]+100*Systematic[[#This Row],[State]]</f>
        <v>16010305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16</v>
      </c>
      <c r="B1033" s="1">
        <f>IF(C1033=0,IF(B1032=Protocol!$V$20,1,B1032+1),B1032)</f>
        <v>1</v>
      </c>
      <c r="C1033" s="1">
        <f>IF(C1032+1=Protocol!$V$21,0,C1032+1)</f>
        <v>4</v>
      </c>
      <c r="D1033" s="1">
        <f t="shared" si="49"/>
        <v>6</v>
      </c>
      <c r="E1033" s="1" t="str">
        <f>INDEX(Protocol[Mark],MATCH(C1033,Protocol[Step],0))</f>
        <v>3U</v>
      </c>
      <c r="F1033" s="151" t="str">
        <f>INDEX(Variables[Variable],MATCH(Systematic[[#This Row],[VariableIndex]],Variables[Index],0))</f>
        <v>FCR (mt: ROX-corr.)</v>
      </c>
      <c r="G1033" s="134">
        <f>Systematic[[#This Row],[Sample]]*1000000+Systematic[[#This Row],[SubSample]]*10000+Systematic[[#This Row],[VariableIndex]]</f>
        <v>16010006</v>
      </c>
      <c r="H1033" s="134">
        <f>Systematic[[#This Row],[SampleVariableLabel]]+100*Systematic[[#This Row],[State]]</f>
        <v>16010406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16</v>
      </c>
      <c r="B1034" s="1">
        <f>IF(C1034=0,IF(B1033=Protocol!$V$20,1,B1033+1),B1033)</f>
        <v>1</v>
      </c>
      <c r="C1034" s="1">
        <f>IF(C1033+1=Protocol!$V$21,0,C1033+1)</f>
        <v>5</v>
      </c>
      <c r="D1034" s="1">
        <f t="shared" si="49"/>
        <v>1</v>
      </c>
      <c r="E1034" s="1" t="str">
        <f>INDEX(Protocol[Mark],MATCH(C1034,Protocol[Step],0))</f>
        <v>4G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16010001</v>
      </c>
      <c r="H1034" s="134">
        <f>Systematic[[#This Row],[SampleVariableLabel]]+100*Systematic[[#This Row],[State]]</f>
        <v>16010501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16</v>
      </c>
      <c r="B1035" s="1">
        <f>IF(C1035=0,IF(B1034=Protocol!$V$20,1,B1034+1),B1034)</f>
        <v>1</v>
      </c>
      <c r="C1035" s="1">
        <f>IF(C1034+1=Protocol!$V$21,0,C1034+1)</f>
        <v>6</v>
      </c>
      <c r="D1035" s="1">
        <f t="shared" si="49"/>
        <v>2</v>
      </c>
      <c r="E1035" s="1" t="str">
        <f>INDEX(Protocol[Mark],MATCH(C1035,Protocol[Step],0))</f>
        <v>5S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16010002</v>
      </c>
      <c r="H1035" s="134">
        <f>Systematic[[#This Row],[SampleVariableLabel]]+100*Systematic[[#This Row],[State]]</f>
        <v>16010602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16</v>
      </c>
      <c r="B1036" s="1">
        <f>IF(C1036=0,IF(B1035=Protocol!$V$20,1,B1035+1),B1035)</f>
        <v>1</v>
      </c>
      <c r="C1036" s="1">
        <f>IF(C1035+1=Protocol!$V$21,0,C1035+1)</f>
        <v>7</v>
      </c>
      <c r="D1036" s="1">
        <f t="shared" si="49"/>
        <v>3</v>
      </c>
      <c r="E1036" s="1" t="str">
        <f>INDEX(Protocol[Mark],MATCH(C1036,Protocol[Step],0))</f>
        <v>6Oct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16010003</v>
      </c>
      <c r="H1036" s="134">
        <f>Systematic[[#This Row],[SampleVariableLabel]]+100*Systematic[[#This Row],[State]]</f>
        <v>16010703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16</v>
      </c>
      <c r="B1037" s="1">
        <f>IF(C1037=0,IF(B1036=Protocol!$V$20,1,B1036+1),B1036)</f>
        <v>1</v>
      </c>
      <c r="C1037" s="1">
        <f>IF(C1036+1=Protocol!$V$21,0,C1036+1)</f>
        <v>8</v>
      </c>
      <c r="D1037" s="1">
        <f t="shared" si="49"/>
        <v>4</v>
      </c>
      <c r="E1037" s="1" t="str">
        <f>INDEX(Protocol[Mark],MATCH(C1037,Protocol[Step],0))</f>
        <v>7Rot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16010004</v>
      </c>
      <c r="H1037" s="134">
        <f>Systematic[[#This Row],[SampleVariableLabel]]+100*Systematic[[#This Row],[State]]</f>
        <v>16010804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16</v>
      </c>
      <c r="B1038" s="1">
        <f>IF(C1038=0,IF(B1037=Protocol!$V$20,1,B1037+1),B1037)</f>
        <v>1</v>
      </c>
      <c r="C1038" s="1">
        <f>IF(C1037+1=Protocol!$V$21,0,C1037+1)</f>
        <v>9</v>
      </c>
      <c r="D1038" s="1">
        <f t="shared" si="49"/>
        <v>5</v>
      </c>
      <c r="E1038" s="1" t="str">
        <f>INDEX(Protocol[Mark],MATCH(C1038,Protocol[Step],0))</f>
        <v>8Gp</v>
      </c>
      <c r="F1038" s="151" t="str">
        <f>INDEX(Variables[Variable],MATCH(Systematic[[#This Row],[VariableIndex]],Variables[Index],0))</f>
        <v>Specific flux (mt)</v>
      </c>
      <c r="G1038" s="134">
        <f>Systematic[[#This Row],[Sample]]*1000000+Systematic[[#This Row],[SubSample]]*10000+Systematic[[#This Row],[VariableIndex]]</f>
        <v>16010005</v>
      </c>
      <c r="H1038" s="134">
        <f>Systematic[[#This Row],[SampleVariableLabel]]+100*Systematic[[#This Row],[State]]</f>
        <v>16010905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16</v>
      </c>
      <c r="B1039" s="1">
        <f>IF(C1039=0,IF(B1038=Protocol!$V$20,1,B1038+1),B1038)</f>
        <v>1</v>
      </c>
      <c r="C1039" s="1">
        <f>IF(C1038+1=Protocol!$V$21,0,C1038+1)</f>
        <v>10</v>
      </c>
      <c r="D1039" s="1">
        <f t="shared" si="49"/>
        <v>6</v>
      </c>
      <c r="E1039" s="1" t="str">
        <f>INDEX(Protocol[Mark],MATCH(C1039,Protocol[Step],0))</f>
        <v>9Ama</v>
      </c>
      <c r="F1039" s="151" t="str">
        <f>INDEX(Variables[Variable],MATCH(Systematic[[#This Row],[VariableIndex]],Variables[Index],0))</f>
        <v>FCR (mt: ROX-corr.)</v>
      </c>
      <c r="G1039" s="134">
        <f>Systematic[[#This Row],[Sample]]*1000000+Systematic[[#This Row],[SubSample]]*10000+Systematic[[#This Row],[VariableIndex]]</f>
        <v>16010006</v>
      </c>
      <c r="H1039" s="134">
        <f>Systematic[[#This Row],[SampleVariableLabel]]+100*Systematic[[#This Row],[State]]</f>
        <v>16011006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16</v>
      </c>
      <c r="B1040" s="1">
        <f>IF(C1040=0,IF(B1039=Protocol!$V$20,1,B1039+1),B1039)</f>
        <v>1</v>
      </c>
      <c r="C1040" s="1">
        <f>IF(C1039+1=Protocol!$V$21,0,C1039+1)</f>
        <v>11</v>
      </c>
      <c r="D1040" s="1">
        <f t="shared" si="49"/>
        <v>1</v>
      </c>
      <c r="E1040" s="1" t="str">
        <f>INDEX(Protocol[Mark],MATCH(C1040,Protocol[Step],0))</f>
        <v>10Tm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16010001</v>
      </c>
      <c r="H1040" s="134">
        <f>Systematic[[#This Row],[SampleVariableLabel]]+100*Systematic[[#This Row],[State]]</f>
        <v>16011101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16</v>
      </c>
      <c r="B1041" s="1">
        <f>IF(C1041=0,IF(B1040=Protocol!$V$20,1,B1040+1),B1040)</f>
        <v>1</v>
      </c>
      <c r="C1041" s="1">
        <f>IF(C1040+1=Protocol!$V$21,0,C1040+1)</f>
        <v>12</v>
      </c>
      <c r="D1041" s="1">
        <f t="shared" si="49"/>
        <v>2</v>
      </c>
      <c r="E1041" s="1" t="str">
        <f>INDEX(Protocol[Mark],MATCH(C1041,Protocol[Step],0))</f>
        <v>11Azd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16010002</v>
      </c>
      <c r="H1041" s="134">
        <f>Systematic[[#This Row],[SampleVariableLabel]]+100*Systematic[[#This Row],[State]]</f>
        <v>16011202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17</v>
      </c>
      <c r="B1042" s="1">
        <f>IF(C1042=0,IF(B1041=Protocol!$V$20,1,B1041+1),B1041)</f>
        <v>1</v>
      </c>
      <c r="C1042" s="1">
        <f>IF(C1041+1=Protocol!$V$21,0,C1041+1)</f>
        <v>0</v>
      </c>
      <c r="D1042" s="1">
        <f t="shared" si="49"/>
        <v>3</v>
      </c>
      <c r="E1042" s="1" t="str">
        <f>INDEX(Protocol[Mark],MATCH(C1042,Protocol[Step],0))</f>
        <v>1mt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17010003</v>
      </c>
      <c r="H1042" s="134">
        <f>Systematic[[#This Row],[SampleVariableLabel]]+100*Systematic[[#This Row],[State]]</f>
        <v>17010003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17</v>
      </c>
      <c r="B1043" s="1">
        <f>IF(C1043=0,IF(B1042=Protocol!$V$20,1,B1042+1),B1042)</f>
        <v>1</v>
      </c>
      <c r="C1043" s="1">
        <f>IF(C1042+1=Protocol!$V$21,0,C1042+1)</f>
        <v>1</v>
      </c>
      <c r="D1043" s="1">
        <f t="shared" si="49"/>
        <v>4</v>
      </c>
      <c r="E1043" s="1" t="str">
        <f>INDEX(Protocol[Mark],MATCH(C1043,Protocol[Step],0))</f>
        <v>1PM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17010004</v>
      </c>
      <c r="H1043" s="134">
        <f>Systematic[[#This Row],[SampleVariableLabel]]+100*Systematic[[#This Row],[State]]</f>
        <v>17010104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17</v>
      </c>
      <c r="B1044" s="1">
        <f>IF(C1044=0,IF(B1043=Protocol!$V$20,1,B1043+1),B1043)</f>
        <v>1</v>
      </c>
      <c r="C1044" s="1">
        <f>IF(C1043+1=Protocol!$V$21,0,C1043+1)</f>
        <v>2</v>
      </c>
      <c r="D1044" s="1">
        <f t="shared" si="49"/>
        <v>5</v>
      </c>
      <c r="E1044" s="1" t="str">
        <f>INDEX(Protocol[Mark],MATCH(C1044,Protocol[Step],0))</f>
        <v>2D</v>
      </c>
      <c r="F1044" s="151" t="str">
        <f>INDEX(Variables[Variable],MATCH(Systematic[[#This Row],[VariableIndex]],Variables[Index],0))</f>
        <v>Specific flux (mt)</v>
      </c>
      <c r="G1044" s="134">
        <f>Systematic[[#This Row],[Sample]]*1000000+Systematic[[#This Row],[SubSample]]*10000+Systematic[[#This Row],[VariableIndex]]</f>
        <v>17010005</v>
      </c>
      <c r="H1044" s="134">
        <f>Systematic[[#This Row],[SampleVariableLabel]]+100*Systematic[[#This Row],[State]]</f>
        <v>17010205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17</v>
      </c>
      <c r="B1045" s="1">
        <f>IF(C1045=0,IF(B1044=Protocol!$V$20,1,B1044+1),B1044)</f>
        <v>1</v>
      </c>
      <c r="C1045" s="1">
        <f>IF(C1044+1=Protocol!$V$21,0,C1044+1)</f>
        <v>3</v>
      </c>
      <c r="D1045" s="1">
        <f t="shared" si="49"/>
        <v>6</v>
      </c>
      <c r="E1045" s="1" t="str">
        <f>INDEX(Protocol[Mark],MATCH(C1045,Protocol[Step],0))</f>
        <v>2c</v>
      </c>
      <c r="F1045" s="151" t="str">
        <f>INDEX(Variables[Variable],MATCH(Systematic[[#This Row],[VariableIndex]],Variables[Index],0))</f>
        <v>FCR (mt: ROX-corr.)</v>
      </c>
      <c r="G1045" s="134">
        <f>Systematic[[#This Row],[Sample]]*1000000+Systematic[[#This Row],[SubSample]]*10000+Systematic[[#This Row],[VariableIndex]]</f>
        <v>17010006</v>
      </c>
      <c r="H1045" s="134">
        <f>Systematic[[#This Row],[SampleVariableLabel]]+100*Systematic[[#This Row],[State]]</f>
        <v>17010306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17</v>
      </c>
      <c r="B1046" s="1">
        <f>IF(C1046=0,IF(B1045=Protocol!$V$20,1,B1045+1),B1045)</f>
        <v>1</v>
      </c>
      <c r="C1046" s="1">
        <f>IF(C1045+1=Protocol!$V$21,0,C1045+1)</f>
        <v>4</v>
      </c>
      <c r="D1046" s="1">
        <f t="shared" si="49"/>
        <v>1</v>
      </c>
      <c r="E1046" s="1" t="str">
        <f>INDEX(Protocol[Mark],MATCH(C1046,Protocol[Step],0))</f>
        <v>3U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17010001</v>
      </c>
      <c r="H1046" s="134">
        <f>Systematic[[#This Row],[SampleVariableLabel]]+100*Systematic[[#This Row],[State]]</f>
        <v>17010401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17</v>
      </c>
      <c r="B1047" s="1">
        <f>IF(C1047=0,IF(B1046=Protocol!$V$20,1,B1046+1),B1046)</f>
        <v>1</v>
      </c>
      <c r="C1047" s="1">
        <f>IF(C1046+1=Protocol!$V$21,0,C1046+1)</f>
        <v>5</v>
      </c>
      <c r="D1047" s="1">
        <f t="shared" si="49"/>
        <v>2</v>
      </c>
      <c r="E1047" s="1" t="str">
        <f>INDEX(Protocol[Mark],MATCH(C1047,Protocol[Step],0))</f>
        <v>4G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17010002</v>
      </c>
      <c r="H1047" s="134">
        <f>Systematic[[#This Row],[SampleVariableLabel]]+100*Systematic[[#This Row],[State]]</f>
        <v>17010502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17</v>
      </c>
      <c r="B1048" s="1">
        <f>IF(C1048=0,IF(B1047=Protocol!$V$20,1,B1047+1),B1047)</f>
        <v>1</v>
      </c>
      <c r="C1048" s="1">
        <f>IF(C1047+1=Protocol!$V$21,0,C1047+1)</f>
        <v>6</v>
      </c>
      <c r="D1048" s="1">
        <f t="shared" si="49"/>
        <v>3</v>
      </c>
      <c r="E1048" s="1" t="str">
        <f>INDEX(Protocol[Mark],MATCH(C1048,Protocol[Step],0))</f>
        <v>5S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17010003</v>
      </c>
      <c r="H1048" s="134">
        <f>Systematic[[#This Row],[SampleVariableLabel]]+100*Systematic[[#This Row],[State]]</f>
        <v>17010603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17</v>
      </c>
      <c r="B1049" s="1">
        <f>IF(C1049=0,IF(B1048=Protocol!$V$20,1,B1048+1),B1048)</f>
        <v>1</v>
      </c>
      <c r="C1049" s="1">
        <f>IF(C1048+1=Protocol!$V$21,0,C1048+1)</f>
        <v>7</v>
      </c>
      <c r="D1049" s="1">
        <f t="shared" si="49"/>
        <v>4</v>
      </c>
      <c r="E1049" s="1" t="str">
        <f>INDEX(Protocol[Mark],MATCH(C1049,Protocol[Step],0))</f>
        <v>6Oct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17010004</v>
      </c>
      <c r="H1049" s="134">
        <f>Systematic[[#This Row],[SampleVariableLabel]]+100*Systematic[[#This Row],[State]]</f>
        <v>17010704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17</v>
      </c>
      <c r="B1050" s="1">
        <f>IF(C1050=0,IF(B1049=Protocol!$V$20,1,B1049+1),B1049)</f>
        <v>1</v>
      </c>
      <c r="C1050" s="1">
        <f>IF(C1049+1=Protocol!$V$21,0,C1049+1)</f>
        <v>8</v>
      </c>
      <c r="D1050" s="1">
        <f t="shared" si="49"/>
        <v>5</v>
      </c>
      <c r="E1050" s="1" t="str">
        <f>INDEX(Protocol[Mark],MATCH(C1050,Protocol[Step],0))</f>
        <v>7Rot</v>
      </c>
      <c r="F1050" s="151" t="str">
        <f>INDEX(Variables[Variable],MATCH(Systematic[[#This Row],[VariableIndex]],Variables[Index],0))</f>
        <v>Specific flux (mt)</v>
      </c>
      <c r="G1050" s="134">
        <f>Systematic[[#This Row],[Sample]]*1000000+Systematic[[#This Row],[SubSample]]*10000+Systematic[[#This Row],[VariableIndex]]</f>
        <v>17010005</v>
      </c>
      <c r="H1050" s="134">
        <f>Systematic[[#This Row],[SampleVariableLabel]]+100*Systematic[[#This Row],[State]]</f>
        <v>17010805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17</v>
      </c>
      <c r="B1051" s="1">
        <f>IF(C1051=0,IF(B1050=Protocol!$V$20,1,B1050+1),B1050)</f>
        <v>1</v>
      </c>
      <c r="C1051" s="1">
        <f>IF(C1050+1=Protocol!$V$21,0,C1050+1)</f>
        <v>9</v>
      </c>
      <c r="D1051" s="1">
        <f t="shared" si="49"/>
        <v>6</v>
      </c>
      <c r="E1051" s="1" t="str">
        <f>INDEX(Protocol[Mark],MATCH(C1051,Protocol[Step],0))</f>
        <v>8Gp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17010006</v>
      </c>
      <c r="H1051" s="134">
        <f>Systematic[[#This Row],[SampleVariableLabel]]+100*Systematic[[#This Row],[State]]</f>
        <v>17010906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17</v>
      </c>
      <c r="B1052" s="1">
        <f>IF(C1052=0,IF(B1051=Protocol!$V$20,1,B1051+1),B1051)</f>
        <v>1</v>
      </c>
      <c r="C1052" s="1">
        <f>IF(C1051+1=Protocol!$V$21,0,C1051+1)</f>
        <v>10</v>
      </c>
      <c r="D1052" s="1">
        <f t="shared" si="49"/>
        <v>1</v>
      </c>
      <c r="E1052" s="1" t="str">
        <f>INDEX(Protocol[Mark],MATCH(C1052,Protocol[Step],0))</f>
        <v>9Ama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17010001</v>
      </c>
      <c r="H1052" s="134">
        <f>Systematic[[#This Row],[SampleVariableLabel]]+100*Systematic[[#This Row],[State]]</f>
        <v>17011001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17</v>
      </c>
      <c r="B1053" s="1">
        <f>IF(C1053=0,IF(B1052=Protocol!$V$20,1,B1052+1),B1052)</f>
        <v>1</v>
      </c>
      <c r="C1053" s="1">
        <f>IF(C1052+1=Protocol!$V$21,0,C1052+1)</f>
        <v>11</v>
      </c>
      <c r="D1053" s="1">
        <f t="shared" si="49"/>
        <v>2</v>
      </c>
      <c r="E1053" s="1" t="str">
        <f>INDEX(Protocol[Mark],MATCH(C1053,Protocol[Step],0))</f>
        <v>10Tm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17010002</v>
      </c>
      <c r="H1053" s="134">
        <f>Systematic[[#This Row],[SampleVariableLabel]]+100*Systematic[[#This Row],[State]]</f>
        <v>17011102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17</v>
      </c>
      <c r="B1054" s="1">
        <f>IF(C1054=0,IF(B1053=Protocol!$V$20,1,B1053+1),B1053)</f>
        <v>1</v>
      </c>
      <c r="C1054" s="1">
        <f>IF(C1053+1=Protocol!$V$21,0,C1053+1)</f>
        <v>12</v>
      </c>
      <c r="D1054" s="1">
        <f t="shared" si="49"/>
        <v>3</v>
      </c>
      <c r="E1054" s="1" t="str">
        <f>INDEX(Protocol[Mark],MATCH(C1054,Protocol[Step],0))</f>
        <v>11Azd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17010003</v>
      </c>
      <c r="H1054" s="134">
        <f>Systematic[[#This Row],[SampleVariableLabel]]+100*Systematic[[#This Row],[State]]</f>
        <v>17011203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18</v>
      </c>
      <c r="B1055" s="1">
        <f>IF(C1055=0,IF(B1054=Protocol!$V$20,1,B1054+1),B1054)</f>
        <v>1</v>
      </c>
      <c r="C1055" s="1">
        <f>IF(C1054+1=Protocol!$V$21,0,C1054+1)</f>
        <v>0</v>
      </c>
      <c r="D1055" s="1">
        <f t="shared" si="49"/>
        <v>4</v>
      </c>
      <c r="E1055" s="1" t="str">
        <f>INDEX(Protocol[Mark],MATCH(C1055,Protocol[Step],0))</f>
        <v>1mt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18010004</v>
      </c>
      <c r="H1055" s="134">
        <f>Systematic[[#This Row],[SampleVariableLabel]]+100*Systematic[[#This Row],[State]]</f>
        <v>18010004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18</v>
      </c>
      <c r="B1056" s="1">
        <f>IF(C1056=0,IF(B1055=Protocol!$V$20,1,B1055+1),B1055)</f>
        <v>1</v>
      </c>
      <c r="C1056" s="1">
        <f>IF(C1055+1=Protocol!$V$21,0,C1055+1)</f>
        <v>1</v>
      </c>
      <c r="D1056" s="1">
        <f t="shared" si="49"/>
        <v>5</v>
      </c>
      <c r="E1056" s="1" t="str">
        <f>INDEX(Protocol[Mark],MATCH(C1056,Protocol[Step],0))</f>
        <v>1PM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18010005</v>
      </c>
      <c r="H1056" s="134">
        <f>Systematic[[#This Row],[SampleVariableLabel]]+100*Systematic[[#This Row],[State]]</f>
        <v>18010105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18</v>
      </c>
      <c r="B1057" s="1">
        <f>IF(C1057=0,IF(B1056=Protocol!$V$20,1,B1056+1),B1056)</f>
        <v>1</v>
      </c>
      <c r="C1057" s="1">
        <f>IF(C1056+1=Protocol!$V$21,0,C1056+1)</f>
        <v>2</v>
      </c>
      <c r="D1057" s="1">
        <f t="shared" si="49"/>
        <v>6</v>
      </c>
      <c r="E1057" s="1" t="str">
        <f>INDEX(Protocol[Mark],MATCH(C1057,Protocol[Step],0))</f>
        <v>2D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18010006</v>
      </c>
      <c r="H1057" s="134">
        <f>Systematic[[#This Row],[SampleVariableLabel]]+100*Systematic[[#This Row],[State]]</f>
        <v>18010206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18</v>
      </c>
      <c r="B1058" s="1">
        <f>IF(C1058=0,IF(B1057=Protocol!$V$20,1,B1057+1),B1057)</f>
        <v>1</v>
      </c>
      <c r="C1058" s="1">
        <f>IF(C1057+1=Protocol!$V$21,0,C1057+1)</f>
        <v>3</v>
      </c>
      <c r="D1058" s="1">
        <f t="shared" si="49"/>
        <v>1</v>
      </c>
      <c r="E1058" s="1" t="str">
        <f>INDEX(Protocol[Mark],MATCH(C1058,Protocol[Step],0))</f>
        <v>2c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18010001</v>
      </c>
      <c r="H1058" s="134">
        <f>Systematic[[#This Row],[SampleVariableLabel]]+100*Systematic[[#This Row],[State]]</f>
        <v>18010301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18</v>
      </c>
      <c r="B1059" s="1">
        <f>IF(C1059=0,IF(B1058=Protocol!$V$20,1,B1058+1),B1058)</f>
        <v>1</v>
      </c>
      <c r="C1059" s="1">
        <f>IF(C1058+1=Protocol!$V$21,0,C1058+1)</f>
        <v>4</v>
      </c>
      <c r="D1059" s="1">
        <f t="shared" si="49"/>
        <v>2</v>
      </c>
      <c r="E1059" s="1" t="str">
        <f>INDEX(Protocol[Mark],MATCH(C1059,Protocol[Step],0))</f>
        <v>3U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18010002</v>
      </c>
      <c r="H1059" s="134">
        <f>Systematic[[#This Row],[SampleVariableLabel]]+100*Systematic[[#This Row],[State]]</f>
        <v>18010402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18</v>
      </c>
      <c r="B1060" s="1">
        <f>IF(C1060=0,IF(B1059=Protocol!$V$20,1,B1059+1),B1059)</f>
        <v>1</v>
      </c>
      <c r="C1060" s="1">
        <f>IF(C1059+1=Protocol!$V$21,0,C1059+1)</f>
        <v>5</v>
      </c>
      <c r="D1060" s="1">
        <f t="shared" si="49"/>
        <v>3</v>
      </c>
      <c r="E1060" s="1" t="str">
        <f>INDEX(Protocol[Mark],MATCH(C1060,Protocol[Step],0))</f>
        <v>4G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18010003</v>
      </c>
      <c r="H1060" s="134">
        <f>Systematic[[#This Row],[SampleVariableLabel]]+100*Systematic[[#This Row],[State]]</f>
        <v>18010503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18</v>
      </c>
      <c r="B1061" s="1">
        <f>IF(C1061=0,IF(B1060=Protocol!$V$20,1,B1060+1),B1060)</f>
        <v>1</v>
      </c>
      <c r="C1061" s="1">
        <f>IF(C1060+1=Protocol!$V$21,0,C1060+1)</f>
        <v>6</v>
      </c>
      <c r="D1061" s="1">
        <f t="shared" si="49"/>
        <v>4</v>
      </c>
      <c r="E1061" s="1" t="str">
        <f>INDEX(Protocol[Mark],MATCH(C1061,Protocol[Step],0))</f>
        <v>5S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18010004</v>
      </c>
      <c r="H1061" s="134">
        <f>Systematic[[#This Row],[SampleVariableLabel]]+100*Systematic[[#This Row],[State]]</f>
        <v>18010604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18</v>
      </c>
      <c r="B1062" s="1">
        <f>IF(C1062=0,IF(B1061=Protocol!$V$20,1,B1061+1),B1061)</f>
        <v>1</v>
      </c>
      <c r="C1062" s="1">
        <f>IF(C1061+1=Protocol!$V$21,0,C1061+1)</f>
        <v>7</v>
      </c>
      <c r="D1062" s="1">
        <f t="shared" si="49"/>
        <v>5</v>
      </c>
      <c r="E1062" s="1" t="str">
        <f>INDEX(Protocol[Mark],MATCH(C1062,Protocol[Step],0))</f>
        <v>6Oct</v>
      </c>
      <c r="F1062" s="151" t="str">
        <f>INDEX(Variables[Variable],MATCH(Systematic[[#This Row],[VariableIndex]],Variables[Index],0))</f>
        <v>Specific flux (mt)</v>
      </c>
      <c r="G1062" s="134">
        <f>Systematic[[#This Row],[Sample]]*1000000+Systematic[[#This Row],[SubSample]]*10000+Systematic[[#This Row],[VariableIndex]]</f>
        <v>18010005</v>
      </c>
      <c r="H1062" s="134">
        <f>Systematic[[#This Row],[SampleVariableLabel]]+100*Systematic[[#This Row],[State]]</f>
        <v>18010705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18</v>
      </c>
      <c r="B1063" s="1">
        <f>IF(C1063=0,IF(B1062=Protocol!$V$20,1,B1062+1),B1062)</f>
        <v>1</v>
      </c>
      <c r="C1063" s="1">
        <f>IF(C1062+1=Protocol!$V$21,0,C1062+1)</f>
        <v>8</v>
      </c>
      <c r="D1063" s="1">
        <f t="shared" si="49"/>
        <v>6</v>
      </c>
      <c r="E1063" s="1" t="str">
        <f>INDEX(Protocol[Mark],MATCH(C1063,Protocol[Step],0))</f>
        <v>7Rot</v>
      </c>
      <c r="F1063" s="151" t="str">
        <f>INDEX(Variables[Variable],MATCH(Systematic[[#This Row],[VariableIndex]],Variables[Index],0))</f>
        <v>FCR (mt: ROX-corr.)</v>
      </c>
      <c r="G1063" s="134">
        <f>Systematic[[#This Row],[Sample]]*1000000+Systematic[[#This Row],[SubSample]]*10000+Systematic[[#This Row],[VariableIndex]]</f>
        <v>18010006</v>
      </c>
      <c r="H1063" s="134">
        <f>Systematic[[#This Row],[SampleVariableLabel]]+100*Systematic[[#This Row],[State]]</f>
        <v>18010806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18</v>
      </c>
      <c r="B1064" s="1">
        <f>IF(C1064=0,IF(B1063=Protocol!$V$20,1,B1063+1),B1063)</f>
        <v>1</v>
      </c>
      <c r="C1064" s="1">
        <f>IF(C1063+1=Protocol!$V$21,0,C1063+1)</f>
        <v>9</v>
      </c>
      <c r="D1064" s="1">
        <f t="shared" si="49"/>
        <v>1</v>
      </c>
      <c r="E1064" s="1" t="str">
        <f>INDEX(Protocol[Mark],MATCH(C1064,Protocol[Step],0))</f>
        <v>8Gp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18010001</v>
      </c>
      <c r="H1064" s="134">
        <f>Systematic[[#This Row],[SampleVariableLabel]]+100*Systematic[[#This Row],[State]]</f>
        <v>18010901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18</v>
      </c>
      <c r="B1065" s="1">
        <f>IF(C1065=0,IF(B1064=Protocol!$V$20,1,B1064+1),B1064)</f>
        <v>1</v>
      </c>
      <c r="C1065" s="1">
        <f>IF(C1064+1=Protocol!$V$21,0,C1064+1)</f>
        <v>10</v>
      </c>
      <c r="D1065" s="1">
        <f t="shared" si="49"/>
        <v>2</v>
      </c>
      <c r="E1065" s="1" t="str">
        <f>INDEX(Protocol[Mark],MATCH(C1065,Protocol[Step],0))</f>
        <v>9Ama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18010002</v>
      </c>
      <c r="H1065" s="134">
        <f>Systematic[[#This Row],[SampleVariableLabel]]+100*Systematic[[#This Row],[State]]</f>
        <v>18011002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18</v>
      </c>
      <c r="B1066" s="1">
        <f>IF(C1066=0,IF(B1065=Protocol!$V$20,1,B1065+1),B1065)</f>
        <v>1</v>
      </c>
      <c r="C1066" s="1">
        <f>IF(C1065+1=Protocol!$V$21,0,C1065+1)</f>
        <v>11</v>
      </c>
      <c r="D1066" s="1">
        <f t="shared" si="49"/>
        <v>3</v>
      </c>
      <c r="E1066" s="1" t="str">
        <f>INDEX(Protocol[Mark],MATCH(C1066,Protocol[Step],0))</f>
        <v>10Tm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18010003</v>
      </c>
      <c r="H1066" s="134">
        <f>Systematic[[#This Row],[SampleVariableLabel]]+100*Systematic[[#This Row],[State]]</f>
        <v>18011103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18</v>
      </c>
      <c r="B1067" s="1">
        <f>IF(C1067=0,IF(B1066=Protocol!$V$20,1,B1066+1),B1066)</f>
        <v>1</v>
      </c>
      <c r="C1067" s="1">
        <f>IF(C1066+1=Protocol!$V$21,0,C1066+1)</f>
        <v>12</v>
      </c>
      <c r="D1067" s="1">
        <f t="shared" si="49"/>
        <v>4</v>
      </c>
      <c r="E1067" s="1" t="str">
        <f>INDEX(Protocol[Mark],MATCH(C1067,Protocol[Step],0))</f>
        <v>11Azd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18010004</v>
      </c>
      <c r="H1067" s="134">
        <f>Systematic[[#This Row],[SampleVariableLabel]]+100*Systematic[[#This Row],[State]]</f>
        <v>18011204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19</v>
      </c>
      <c r="B1068" s="1">
        <f>IF(C1068=0,IF(B1067=Protocol!$V$20,1,B1067+1),B1067)</f>
        <v>1</v>
      </c>
      <c r="C1068" s="1">
        <f>IF(C1067+1=Protocol!$V$21,0,C1067+1)</f>
        <v>0</v>
      </c>
      <c r="D1068" s="1">
        <f t="shared" si="49"/>
        <v>5</v>
      </c>
      <c r="E1068" s="1" t="str">
        <f>INDEX(Protocol[Mark],MATCH(C1068,Protocol[Step],0))</f>
        <v>1mt</v>
      </c>
      <c r="F1068" s="151" t="str">
        <f>INDEX(Variables[Variable],MATCH(Systematic[[#This Row],[VariableIndex]],Variables[Index],0))</f>
        <v>Specific flux (mt)</v>
      </c>
      <c r="G1068" s="134">
        <f>Systematic[[#This Row],[Sample]]*1000000+Systematic[[#This Row],[SubSample]]*10000+Systematic[[#This Row],[VariableIndex]]</f>
        <v>19010005</v>
      </c>
      <c r="H1068" s="134">
        <f>Systematic[[#This Row],[SampleVariableLabel]]+100*Systematic[[#This Row],[State]]</f>
        <v>19010005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19</v>
      </c>
      <c r="B1069" s="1">
        <f>IF(C1069=0,IF(B1068=Protocol!$V$20,1,B1068+1),B1068)</f>
        <v>1</v>
      </c>
      <c r="C1069" s="1">
        <f>IF(C1068+1=Protocol!$V$21,0,C1068+1)</f>
        <v>1</v>
      </c>
      <c r="D1069" s="1">
        <f t="shared" si="49"/>
        <v>6</v>
      </c>
      <c r="E1069" s="1" t="str">
        <f>INDEX(Protocol[Mark],MATCH(C1069,Protocol[Step],0))</f>
        <v>1PM</v>
      </c>
      <c r="F1069" s="151" t="str">
        <f>INDEX(Variables[Variable],MATCH(Systematic[[#This Row],[VariableIndex]],Variables[Index],0))</f>
        <v>FCR (mt: ROX-corr.)</v>
      </c>
      <c r="G1069" s="134">
        <f>Systematic[[#This Row],[Sample]]*1000000+Systematic[[#This Row],[SubSample]]*10000+Systematic[[#This Row],[VariableIndex]]</f>
        <v>19010006</v>
      </c>
      <c r="H1069" s="134">
        <f>Systematic[[#This Row],[SampleVariableLabel]]+100*Systematic[[#This Row],[State]]</f>
        <v>19010106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19</v>
      </c>
      <c r="B1070" s="1">
        <f>IF(C1070=0,IF(B1069=Protocol!$V$20,1,B1069+1),B1069)</f>
        <v>1</v>
      </c>
      <c r="C1070" s="1">
        <f>IF(C1069+1=Protocol!$V$21,0,C1069+1)</f>
        <v>2</v>
      </c>
      <c r="D1070" s="1">
        <f t="shared" si="49"/>
        <v>1</v>
      </c>
      <c r="E1070" s="1" t="str">
        <f>INDEX(Protocol[Mark],MATCH(C1070,Protocol[Step],0))</f>
        <v>2D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19010001</v>
      </c>
      <c r="H1070" s="134">
        <f>Systematic[[#This Row],[SampleVariableLabel]]+100*Systematic[[#This Row],[State]]</f>
        <v>19010201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19</v>
      </c>
      <c r="B1071" s="1">
        <f>IF(C1071=0,IF(B1070=Protocol!$V$20,1,B1070+1),B1070)</f>
        <v>1</v>
      </c>
      <c r="C1071" s="1">
        <f>IF(C1070+1=Protocol!$V$21,0,C1070+1)</f>
        <v>3</v>
      </c>
      <c r="D1071" s="1">
        <f t="shared" si="49"/>
        <v>2</v>
      </c>
      <c r="E1071" s="1" t="str">
        <f>INDEX(Protocol[Mark],MATCH(C1071,Protocol[Step],0))</f>
        <v>2c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19010002</v>
      </c>
      <c r="H1071" s="134">
        <f>Systematic[[#This Row],[SampleVariableLabel]]+100*Systematic[[#This Row],[State]]</f>
        <v>19010302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19</v>
      </c>
      <c r="B1072" s="1">
        <f>IF(C1072=0,IF(B1071=Protocol!$V$20,1,B1071+1),B1071)</f>
        <v>1</v>
      </c>
      <c r="C1072" s="1">
        <f>IF(C1071+1=Protocol!$V$21,0,C1071+1)</f>
        <v>4</v>
      </c>
      <c r="D1072" s="1">
        <f t="shared" si="49"/>
        <v>3</v>
      </c>
      <c r="E1072" s="1" t="str">
        <f>INDEX(Protocol[Mark],MATCH(C1072,Protocol[Step],0))</f>
        <v>3U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19010003</v>
      </c>
      <c r="H1072" s="134">
        <f>Systematic[[#This Row],[SampleVariableLabel]]+100*Systematic[[#This Row],[State]]</f>
        <v>19010403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19</v>
      </c>
      <c r="B1073" s="1">
        <f>IF(C1073=0,IF(B1072=Protocol!$V$20,1,B1072+1),B1072)</f>
        <v>1</v>
      </c>
      <c r="C1073" s="1">
        <f>IF(C1072+1=Protocol!$V$21,0,C1072+1)</f>
        <v>5</v>
      </c>
      <c r="D1073" s="1">
        <f t="shared" si="49"/>
        <v>4</v>
      </c>
      <c r="E1073" s="1" t="str">
        <f>INDEX(Protocol[Mark],MATCH(C1073,Protocol[Step],0))</f>
        <v>4G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19010004</v>
      </c>
      <c r="H1073" s="134">
        <f>Systematic[[#This Row],[SampleVariableLabel]]+100*Systematic[[#This Row],[State]]</f>
        <v>19010504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19</v>
      </c>
      <c r="B1074" s="1">
        <f>IF(C1074=0,IF(B1073=Protocol!$V$20,1,B1073+1),B1073)</f>
        <v>1</v>
      </c>
      <c r="C1074" s="1">
        <f>IF(C1073+1=Protocol!$V$21,0,C1073+1)</f>
        <v>6</v>
      </c>
      <c r="D1074" s="1">
        <f t="shared" si="49"/>
        <v>5</v>
      </c>
      <c r="E1074" s="1" t="str">
        <f>INDEX(Protocol[Mark],MATCH(C1074,Protocol[Step],0))</f>
        <v>5S</v>
      </c>
      <c r="F1074" s="151" t="str">
        <f>INDEX(Variables[Variable],MATCH(Systematic[[#This Row],[VariableIndex]],Variables[Index],0))</f>
        <v>Specific flux (mt)</v>
      </c>
      <c r="G1074" s="134">
        <f>Systematic[[#This Row],[Sample]]*1000000+Systematic[[#This Row],[SubSample]]*10000+Systematic[[#This Row],[VariableIndex]]</f>
        <v>19010005</v>
      </c>
      <c r="H1074" s="134">
        <f>Systematic[[#This Row],[SampleVariableLabel]]+100*Systematic[[#This Row],[State]]</f>
        <v>19010605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19</v>
      </c>
      <c r="B1075" s="1">
        <f>IF(C1075=0,IF(B1074=Protocol!$V$20,1,B1074+1),B1074)</f>
        <v>1</v>
      </c>
      <c r="C1075" s="1">
        <f>IF(C1074+1=Protocol!$V$21,0,C1074+1)</f>
        <v>7</v>
      </c>
      <c r="D1075" s="1">
        <f t="shared" si="49"/>
        <v>6</v>
      </c>
      <c r="E1075" s="1" t="str">
        <f>INDEX(Protocol[Mark],MATCH(C1075,Protocol[Step],0))</f>
        <v>6Oct</v>
      </c>
      <c r="F1075" s="151" t="str">
        <f>INDEX(Variables[Variable],MATCH(Systematic[[#This Row],[VariableIndex]],Variables[Index],0))</f>
        <v>FCR (mt: ROX-corr.)</v>
      </c>
      <c r="G1075" s="134">
        <f>Systematic[[#This Row],[Sample]]*1000000+Systematic[[#This Row],[SubSample]]*10000+Systematic[[#This Row],[VariableIndex]]</f>
        <v>19010006</v>
      </c>
      <c r="H1075" s="134">
        <f>Systematic[[#This Row],[SampleVariableLabel]]+100*Systematic[[#This Row],[State]]</f>
        <v>19010706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19</v>
      </c>
      <c r="B1076" s="1">
        <f>IF(C1076=0,IF(B1075=Protocol!$V$20,1,B1075+1),B1075)</f>
        <v>1</v>
      </c>
      <c r="C1076" s="1">
        <f>IF(C1075+1=Protocol!$V$21,0,C1075+1)</f>
        <v>8</v>
      </c>
      <c r="D1076" s="1">
        <f t="shared" si="49"/>
        <v>1</v>
      </c>
      <c r="E1076" s="1" t="str">
        <f>INDEX(Protocol[Mark],MATCH(C1076,Protocol[Step],0))</f>
        <v>7Rot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19010001</v>
      </c>
      <c r="H1076" s="134">
        <f>Systematic[[#This Row],[SampleVariableLabel]]+100*Systematic[[#This Row],[State]]</f>
        <v>19010801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19</v>
      </c>
      <c r="B1077" s="1">
        <f>IF(C1077=0,IF(B1076=Protocol!$V$20,1,B1076+1),B1076)</f>
        <v>1</v>
      </c>
      <c r="C1077" s="1">
        <f>IF(C1076+1=Protocol!$V$21,0,C1076+1)</f>
        <v>9</v>
      </c>
      <c r="D1077" s="1">
        <f t="shared" si="49"/>
        <v>2</v>
      </c>
      <c r="E1077" s="1" t="str">
        <f>INDEX(Protocol[Mark],MATCH(C1077,Protocol[Step],0))</f>
        <v>8Gp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19010002</v>
      </c>
      <c r="H1077" s="134">
        <f>Systematic[[#This Row],[SampleVariableLabel]]+100*Systematic[[#This Row],[State]]</f>
        <v>19010902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19</v>
      </c>
      <c r="B1078" s="1">
        <f>IF(C1078=0,IF(B1077=Protocol!$V$20,1,B1077+1),B1077)</f>
        <v>1</v>
      </c>
      <c r="C1078" s="1">
        <f>IF(C1077+1=Protocol!$V$21,0,C1077+1)</f>
        <v>10</v>
      </c>
      <c r="D1078" s="1">
        <f t="shared" si="49"/>
        <v>3</v>
      </c>
      <c r="E1078" s="1" t="str">
        <f>INDEX(Protocol[Mark],MATCH(C1078,Protocol[Step],0))</f>
        <v>9Ama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19010003</v>
      </c>
      <c r="H1078" s="134">
        <f>Systematic[[#This Row],[SampleVariableLabel]]+100*Systematic[[#This Row],[State]]</f>
        <v>19011003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19</v>
      </c>
      <c r="B1079" s="1">
        <f>IF(C1079=0,IF(B1078=Protocol!$V$20,1,B1078+1),B1078)</f>
        <v>1</v>
      </c>
      <c r="C1079" s="1">
        <f>IF(C1078+1=Protocol!$V$21,0,C1078+1)</f>
        <v>11</v>
      </c>
      <c r="D1079" s="1">
        <f t="shared" si="49"/>
        <v>4</v>
      </c>
      <c r="E1079" s="1" t="str">
        <f>INDEX(Protocol[Mark],MATCH(C1079,Protocol[Step],0))</f>
        <v>10Tm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19010004</v>
      </c>
      <c r="H1079" s="134">
        <f>Systematic[[#This Row],[SampleVariableLabel]]+100*Systematic[[#This Row],[State]]</f>
        <v>19011104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19</v>
      </c>
      <c r="B1080" s="1">
        <f>IF(C1080=0,IF(B1079=Protocol!$V$20,1,B1079+1),B1079)</f>
        <v>1</v>
      </c>
      <c r="C1080" s="1">
        <f>IF(C1079+1=Protocol!$V$21,0,C1079+1)</f>
        <v>12</v>
      </c>
      <c r="D1080" s="1">
        <f t="shared" si="49"/>
        <v>5</v>
      </c>
      <c r="E1080" s="1" t="str">
        <f>INDEX(Protocol[Mark],MATCH(C1080,Protocol[Step],0))</f>
        <v>11Azd</v>
      </c>
      <c r="F1080" s="151" t="str">
        <f>INDEX(Variables[Variable],MATCH(Systematic[[#This Row],[VariableIndex]],Variables[Index],0))</f>
        <v>Specific flux (mt)</v>
      </c>
      <c r="G1080" s="134">
        <f>Systematic[[#This Row],[Sample]]*1000000+Systematic[[#This Row],[SubSample]]*10000+Systematic[[#This Row],[VariableIndex]]</f>
        <v>19010005</v>
      </c>
      <c r="H1080" s="134">
        <f>Systematic[[#This Row],[SampleVariableLabel]]+100*Systematic[[#This Row],[State]]</f>
        <v>19011205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20</v>
      </c>
      <c r="B1081" s="1">
        <f>IF(C1081=0,IF(B1080=Protocol!$V$20,1,B1080+1),B1080)</f>
        <v>1</v>
      </c>
      <c r="C1081" s="1">
        <f>IF(C1080+1=Protocol!$V$21,0,C1080+1)</f>
        <v>0</v>
      </c>
      <c r="D1081" s="1">
        <f t="shared" si="49"/>
        <v>6</v>
      </c>
      <c r="E1081" s="1" t="str">
        <f>INDEX(Protocol[Mark],MATCH(C1081,Protocol[Step],0))</f>
        <v>1mt</v>
      </c>
      <c r="F1081" s="151" t="str">
        <f>INDEX(Variables[Variable],MATCH(Systematic[[#This Row],[VariableIndex]],Variables[Index],0))</f>
        <v>FCR (mt: ROX-corr.)</v>
      </c>
      <c r="G1081" s="134">
        <f>Systematic[[#This Row],[Sample]]*1000000+Systematic[[#This Row],[SubSample]]*10000+Systematic[[#This Row],[VariableIndex]]</f>
        <v>20010006</v>
      </c>
      <c r="H1081" s="134">
        <f>Systematic[[#This Row],[SampleVariableLabel]]+100*Systematic[[#This Row],[State]]</f>
        <v>20010006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20</v>
      </c>
      <c r="B1082" s="1">
        <f>IF(C1082=0,IF(B1081=Protocol!$V$20,1,B1081+1),B1081)</f>
        <v>1</v>
      </c>
      <c r="C1082" s="1">
        <f>IF(C1081+1=Protocol!$V$21,0,C1081+1)</f>
        <v>1</v>
      </c>
      <c r="D1082" s="1">
        <f t="shared" si="49"/>
        <v>1</v>
      </c>
      <c r="E1082" s="1" t="str">
        <f>INDEX(Protocol[Mark],MATCH(C1082,Protocol[Step],0))</f>
        <v>1PM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20010001</v>
      </c>
      <c r="H1082" s="134">
        <f>Systematic[[#This Row],[SampleVariableLabel]]+100*Systematic[[#This Row],[State]]</f>
        <v>20010101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20</v>
      </c>
      <c r="B1083" s="1">
        <f>IF(C1083=0,IF(B1082=Protocol!$V$20,1,B1082+1),B1082)</f>
        <v>1</v>
      </c>
      <c r="C1083" s="1">
        <f>IF(C1082+1=Protocol!$V$21,0,C1082+1)</f>
        <v>2</v>
      </c>
      <c r="D1083" s="1">
        <f t="shared" si="49"/>
        <v>2</v>
      </c>
      <c r="E1083" s="1" t="str">
        <f>INDEX(Protocol[Mark],MATCH(C1083,Protocol[Step],0))</f>
        <v>2D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20010002</v>
      </c>
      <c r="H1083" s="134">
        <f>Systematic[[#This Row],[SampleVariableLabel]]+100*Systematic[[#This Row],[State]]</f>
        <v>20010202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20</v>
      </c>
      <c r="B1084" s="1">
        <f>IF(C1084=0,IF(B1083=Protocol!$V$20,1,B1083+1),B1083)</f>
        <v>1</v>
      </c>
      <c r="C1084" s="1">
        <f>IF(C1083+1=Protocol!$V$21,0,C1083+1)</f>
        <v>3</v>
      </c>
      <c r="D1084" s="1">
        <f t="shared" si="49"/>
        <v>3</v>
      </c>
      <c r="E1084" s="1" t="str">
        <f>INDEX(Protocol[Mark],MATCH(C1084,Protocol[Step],0))</f>
        <v>2c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20010003</v>
      </c>
      <c r="H1084" s="134">
        <f>Systematic[[#This Row],[SampleVariableLabel]]+100*Systematic[[#This Row],[State]]</f>
        <v>20010303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20</v>
      </c>
      <c r="B1085" s="1">
        <f>IF(C1085=0,IF(B1084=Protocol!$V$20,1,B1084+1),B1084)</f>
        <v>1</v>
      </c>
      <c r="C1085" s="1">
        <f>IF(C1084+1=Protocol!$V$21,0,C1084+1)</f>
        <v>4</v>
      </c>
      <c r="D1085" s="1">
        <f t="shared" si="49"/>
        <v>4</v>
      </c>
      <c r="E1085" s="1" t="str">
        <f>INDEX(Protocol[Mark],MATCH(C1085,Protocol[Step],0))</f>
        <v>3U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20010004</v>
      </c>
      <c r="H1085" s="134">
        <f>Systematic[[#This Row],[SampleVariableLabel]]+100*Systematic[[#This Row],[State]]</f>
        <v>20010404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20</v>
      </c>
      <c r="B1086" s="1">
        <f>IF(C1086=0,IF(B1085=Protocol!$V$20,1,B1085+1),B1085)</f>
        <v>1</v>
      </c>
      <c r="C1086" s="1">
        <f>IF(C1085+1=Protocol!$V$21,0,C1085+1)</f>
        <v>5</v>
      </c>
      <c r="D1086" s="1">
        <f t="shared" si="49"/>
        <v>5</v>
      </c>
      <c r="E1086" s="1" t="str">
        <f>INDEX(Protocol[Mark],MATCH(C1086,Protocol[Step],0))</f>
        <v>4G</v>
      </c>
      <c r="F1086" s="151" t="str">
        <f>INDEX(Variables[Variable],MATCH(Systematic[[#This Row],[VariableIndex]],Variables[Index],0))</f>
        <v>Specific flux (mt)</v>
      </c>
      <c r="G1086" s="134">
        <f>Systematic[[#This Row],[Sample]]*1000000+Systematic[[#This Row],[SubSample]]*10000+Systematic[[#This Row],[VariableIndex]]</f>
        <v>20010005</v>
      </c>
      <c r="H1086" s="134">
        <f>Systematic[[#This Row],[SampleVariableLabel]]+100*Systematic[[#This Row],[State]]</f>
        <v>20010505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20</v>
      </c>
      <c r="B1087" s="1">
        <f>IF(C1087=0,IF(B1086=Protocol!$V$20,1,B1086+1),B1086)</f>
        <v>1</v>
      </c>
      <c r="C1087" s="1">
        <f>IF(C1086+1=Protocol!$V$21,0,C1086+1)</f>
        <v>6</v>
      </c>
      <c r="D1087" s="1">
        <f t="shared" si="49"/>
        <v>6</v>
      </c>
      <c r="E1087" s="1" t="str">
        <f>INDEX(Protocol[Mark],MATCH(C1087,Protocol[Step],0))</f>
        <v>5S</v>
      </c>
      <c r="F1087" s="151" t="str">
        <f>INDEX(Variables[Variable],MATCH(Systematic[[#This Row],[VariableIndex]],Variables[Index],0))</f>
        <v>FCR (mt: ROX-corr.)</v>
      </c>
      <c r="G1087" s="134">
        <f>Systematic[[#This Row],[Sample]]*1000000+Systematic[[#This Row],[SubSample]]*10000+Systematic[[#This Row],[VariableIndex]]</f>
        <v>20010006</v>
      </c>
      <c r="H1087" s="134">
        <f>Systematic[[#This Row],[SampleVariableLabel]]+100*Systematic[[#This Row],[State]]</f>
        <v>20010606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20</v>
      </c>
      <c r="B1088" s="1">
        <f>IF(C1088=0,IF(B1087=Protocol!$V$20,1,B1087+1),B1087)</f>
        <v>1</v>
      </c>
      <c r="C1088" s="1">
        <f>IF(C1087+1=Protocol!$V$21,0,C1087+1)</f>
        <v>7</v>
      </c>
      <c r="D1088" s="1">
        <f t="shared" si="49"/>
        <v>1</v>
      </c>
      <c r="E1088" s="1" t="str">
        <f>INDEX(Protocol[Mark],MATCH(C1088,Protocol[Step],0))</f>
        <v>6Oct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20010001</v>
      </c>
      <c r="H1088" s="134">
        <f>Systematic[[#This Row],[SampleVariableLabel]]+100*Systematic[[#This Row],[State]]</f>
        <v>20010701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20</v>
      </c>
      <c r="B1089" s="1">
        <f>IF(C1089=0,IF(B1088=Protocol!$V$20,1,B1088+1),B1088)</f>
        <v>1</v>
      </c>
      <c r="C1089" s="1">
        <f>IF(C1088+1=Protocol!$V$21,0,C1088+1)</f>
        <v>8</v>
      </c>
      <c r="D1089" s="1">
        <f t="shared" si="49"/>
        <v>2</v>
      </c>
      <c r="E1089" s="1" t="str">
        <f>INDEX(Protocol[Mark],MATCH(C1089,Protocol[Step],0))</f>
        <v>7Rot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20010002</v>
      </c>
      <c r="H1089" s="134">
        <f>Systematic[[#This Row],[SampleVariableLabel]]+100*Systematic[[#This Row],[State]]</f>
        <v>20010802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20</v>
      </c>
      <c r="B1090" s="1">
        <f>IF(C1090=0,IF(B1089=Protocol!$V$20,1,B1089+1),B1089)</f>
        <v>1</v>
      </c>
      <c r="C1090" s="1">
        <f>IF(C1089+1=Protocol!$V$21,0,C1089+1)</f>
        <v>9</v>
      </c>
      <c r="D1090" s="1">
        <f t="shared" si="49"/>
        <v>3</v>
      </c>
      <c r="E1090" s="1" t="str">
        <f>INDEX(Protocol[Mark],MATCH(C1090,Protocol[Step],0))</f>
        <v>8Gp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20010003</v>
      </c>
      <c r="H1090" s="134">
        <f>Systematic[[#This Row],[SampleVariableLabel]]+100*Systematic[[#This Row],[State]]</f>
        <v>20010903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20</v>
      </c>
      <c r="B1091" s="1">
        <f>IF(C1091=0,IF(B1090=Protocol!$V$20,1,B1090+1),B1090)</f>
        <v>1</v>
      </c>
      <c r="C1091" s="1">
        <f>IF(C1090+1=Protocol!$V$21,0,C1090+1)</f>
        <v>10</v>
      </c>
      <c r="D1091" s="1">
        <f t="shared" ref="D1091:D1154" si="51">IF(D1090=nVariables,1,D1090+1)</f>
        <v>4</v>
      </c>
      <c r="E1091" s="1" t="str">
        <f>INDEX(Protocol[Mark],MATCH(C1091,Protocol[Step],0))</f>
        <v>9Ama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20010004</v>
      </c>
      <c r="H1091" s="134">
        <f>Systematic[[#This Row],[SampleVariableLabel]]+100*Systematic[[#This Row],[State]]</f>
        <v>20011004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20</v>
      </c>
      <c r="B1092" s="1">
        <f>IF(C1092=0,IF(B1091=Protocol!$V$20,1,B1091+1),B1091)</f>
        <v>1</v>
      </c>
      <c r="C1092" s="1">
        <f>IF(C1091+1=Protocol!$V$21,0,C1091+1)</f>
        <v>11</v>
      </c>
      <c r="D1092" s="1">
        <f t="shared" si="51"/>
        <v>5</v>
      </c>
      <c r="E1092" s="1" t="str">
        <f>INDEX(Protocol[Mark],MATCH(C1092,Protocol[Step],0))</f>
        <v>10Tm</v>
      </c>
      <c r="F1092" s="151" t="str">
        <f>INDEX(Variables[Variable],MATCH(Systematic[[#This Row],[VariableIndex]],Variables[Index],0))</f>
        <v>Specific flux (mt)</v>
      </c>
      <c r="G1092" s="134">
        <f>Systematic[[#This Row],[Sample]]*1000000+Systematic[[#This Row],[SubSample]]*10000+Systematic[[#This Row],[VariableIndex]]</f>
        <v>20010005</v>
      </c>
      <c r="H1092" s="134">
        <f>Systematic[[#This Row],[SampleVariableLabel]]+100*Systematic[[#This Row],[State]]</f>
        <v>20011105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20</v>
      </c>
      <c r="B1093" s="1">
        <f>IF(C1093=0,IF(B1092=Protocol!$V$20,1,B1092+1),B1092)</f>
        <v>1</v>
      </c>
      <c r="C1093" s="1">
        <f>IF(C1092+1=Protocol!$V$21,0,C1092+1)</f>
        <v>12</v>
      </c>
      <c r="D1093" s="1">
        <f t="shared" si="51"/>
        <v>6</v>
      </c>
      <c r="E1093" s="1" t="str">
        <f>INDEX(Protocol[Mark],MATCH(C1093,Protocol[Step],0))</f>
        <v>11Azd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20010006</v>
      </c>
      <c r="H1093" s="134">
        <f>Systematic[[#This Row],[SampleVariableLabel]]+100*Systematic[[#This Row],[State]]</f>
        <v>20011206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21</v>
      </c>
      <c r="B1094" s="1">
        <f>IF(C1094=0,IF(B1093=Protocol!$V$20,1,B1093+1),B1093)</f>
        <v>1</v>
      </c>
      <c r="C1094" s="1">
        <f>IF(C1093+1=Protocol!$V$21,0,C1093+1)</f>
        <v>0</v>
      </c>
      <c r="D1094" s="1">
        <f t="shared" si="51"/>
        <v>1</v>
      </c>
      <c r="E1094" s="1" t="str">
        <f>INDEX(Protocol[Mark],MATCH(C1094,Protocol[Step],0))</f>
        <v>1mt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21010001</v>
      </c>
      <c r="H1094" s="134">
        <f>Systematic[[#This Row],[SampleVariableLabel]]+100*Systematic[[#This Row],[State]]</f>
        <v>21010001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21</v>
      </c>
      <c r="B1095" s="1">
        <f>IF(C1095=0,IF(B1094=Protocol!$V$20,1,B1094+1),B1094)</f>
        <v>1</v>
      </c>
      <c r="C1095" s="1">
        <f>IF(C1094+1=Protocol!$V$21,0,C1094+1)</f>
        <v>1</v>
      </c>
      <c r="D1095" s="1">
        <f t="shared" si="51"/>
        <v>2</v>
      </c>
      <c r="E1095" s="1" t="str">
        <f>INDEX(Protocol[Mark],MATCH(C1095,Protocol[Step],0))</f>
        <v>1PM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21010002</v>
      </c>
      <c r="H1095" s="134">
        <f>Systematic[[#This Row],[SampleVariableLabel]]+100*Systematic[[#This Row],[State]]</f>
        <v>21010102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21</v>
      </c>
      <c r="B1096" s="1">
        <f>IF(C1096=0,IF(B1095=Protocol!$V$20,1,B1095+1),B1095)</f>
        <v>1</v>
      </c>
      <c r="C1096" s="1">
        <f>IF(C1095+1=Protocol!$V$21,0,C1095+1)</f>
        <v>2</v>
      </c>
      <c r="D1096" s="1">
        <f t="shared" si="51"/>
        <v>3</v>
      </c>
      <c r="E1096" s="1" t="str">
        <f>INDEX(Protocol[Mark],MATCH(C1096,Protocol[Step],0))</f>
        <v>2D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21010003</v>
      </c>
      <c r="H1096" s="134">
        <f>Systematic[[#This Row],[SampleVariableLabel]]+100*Systematic[[#This Row],[State]]</f>
        <v>21010203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21</v>
      </c>
      <c r="B1097" s="1">
        <f>IF(C1097=0,IF(B1096=Protocol!$V$20,1,B1096+1),B1096)</f>
        <v>1</v>
      </c>
      <c r="C1097" s="1">
        <f>IF(C1096+1=Protocol!$V$21,0,C1096+1)</f>
        <v>3</v>
      </c>
      <c r="D1097" s="1">
        <f t="shared" si="51"/>
        <v>4</v>
      </c>
      <c r="E1097" s="1" t="str">
        <f>INDEX(Protocol[Mark],MATCH(C1097,Protocol[Step],0))</f>
        <v>2c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21010004</v>
      </c>
      <c r="H1097" s="134">
        <f>Systematic[[#This Row],[SampleVariableLabel]]+100*Systematic[[#This Row],[State]]</f>
        <v>21010304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21</v>
      </c>
      <c r="B1098" s="1">
        <f>IF(C1098=0,IF(B1097=Protocol!$V$20,1,B1097+1),B1097)</f>
        <v>1</v>
      </c>
      <c r="C1098" s="1">
        <f>IF(C1097+1=Protocol!$V$21,0,C1097+1)</f>
        <v>4</v>
      </c>
      <c r="D1098" s="1">
        <f t="shared" si="51"/>
        <v>5</v>
      </c>
      <c r="E1098" s="1" t="str">
        <f>INDEX(Protocol[Mark],MATCH(C1098,Protocol[Step],0))</f>
        <v>3U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21010005</v>
      </c>
      <c r="H1098" s="134">
        <f>Systematic[[#This Row],[SampleVariableLabel]]+100*Systematic[[#This Row],[State]]</f>
        <v>21010405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21</v>
      </c>
      <c r="B1099" s="1">
        <f>IF(C1099=0,IF(B1098=Protocol!$V$20,1,B1098+1),B1098)</f>
        <v>1</v>
      </c>
      <c r="C1099" s="1">
        <f>IF(C1098+1=Protocol!$V$21,0,C1098+1)</f>
        <v>5</v>
      </c>
      <c r="D1099" s="1">
        <f t="shared" si="51"/>
        <v>6</v>
      </c>
      <c r="E1099" s="1" t="str">
        <f>INDEX(Protocol[Mark],MATCH(C1099,Protocol[Step],0))</f>
        <v>4G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21010006</v>
      </c>
      <c r="H1099" s="134">
        <f>Systematic[[#This Row],[SampleVariableLabel]]+100*Systematic[[#This Row],[State]]</f>
        <v>21010506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21</v>
      </c>
      <c r="B1100" s="1">
        <f>IF(C1100=0,IF(B1099=Protocol!$V$20,1,B1099+1),B1099)</f>
        <v>1</v>
      </c>
      <c r="C1100" s="1">
        <f>IF(C1099+1=Protocol!$V$21,0,C1099+1)</f>
        <v>6</v>
      </c>
      <c r="D1100" s="1">
        <f t="shared" si="51"/>
        <v>1</v>
      </c>
      <c r="E1100" s="1" t="str">
        <f>INDEX(Protocol[Mark],MATCH(C1100,Protocol[Step],0))</f>
        <v>5S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21010001</v>
      </c>
      <c r="H1100" s="134">
        <f>Systematic[[#This Row],[SampleVariableLabel]]+100*Systematic[[#This Row],[State]]</f>
        <v>21010601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21</v>
      </c>
      <c r="B1101" s="1">
        <f>IF(C1101=0,IF(B1100=Protocol!$V$20,1,B1100+1),B1100)</f>
        <v>1</v>
      </c>
      <c r="C1101" s="1">
        <f>IF(C1100+1=Protocol!$V$21,0,C1100+1)</f>
        <v>7</v>
      </c>
      <c r="D1101" s="1">
        <f t="shared" si="51"/>
        <v>2</v>
      </c>
      <c r="E1101" s="1" t="str">
        <f>INDEX(Protocol[Mark],MATCH(C1101,Protocol[Step],0))</f>
        <v>6Oct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21010002</v>
      </c>
      <c r="H1101" s="134">
        <f>Systematic[[#This Row],[SampleVariableLabel]]+100*Systematic[[#This Row],[State]]</f>
        <v>21010702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21</v>
      </c>
      <c r="B1102" s="1">
        <f>IF(C1102=0,IF(B1101=Protocol!$V$20,1,B1101+1),B1101)</f>
        <v>1</v>
      </c>
      <c r="C1102" s="1">
        <f>IF(C1101+1=Protocol!$V$21,0,C1101+1)</f>
        <v>8</v>
      </c>
      <c r="D1102" s="1">
        <f t="shared" si="51"/>
        <v>3</v>
      </c>
      <c r="E1102" s="1" t="str">
        <f>INDEX(Protocol[Mark],MATCH(C1102,Protocol[Step],0))</f>
        <v>7Rot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21010003</v>
      </c>
      <c r="H1102" s="134">
        <f>Systematic[[#This Row],[SampleVariableLabel]]+100*Systematic[[#This Row],[State]]</f>
        <v>21010803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21</v>
      </c>
      <c r="B1103" s="1">
        <f>IF(C1103=0,IF(B1102=Protocol!$V$20,1,B1102+1),B1102)</f>
        <v>1</v>
      </c>
      <c r="C1103" s="1">
        <f>IF(C1102+1=Protocol!$V$21,0,C1102+1)</f>
        <v>9</v>
      </c>
      <c r="D1103" s="1">
        <f t="shared" si="51"/>
        <v>4</v>
      </c>
      <c r="E1103" s="1" t="str">
        <f>INDEX(Protocol[Mark],MATCH(C1103,Protocol[Step],0))</f>
        <v>8Gp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21010004</v>
      </c>
      <c r="H1103" s="134">
        <f>Systematic[[#This Row],[SampleVariableLabel]]+100*Systematic[[#This Row],[State]]</f>
        <v>21010904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21</v>
      </c>
      <c r="B1104" s="1">
        <f>IF(C1104=0,IF(B1103=Protocol!$V$20,1,B1103+1),B1103)</f>
        <v>1</v>
      </c>
      <c r="C1104" s="1">
        <f>IF(C1103+1=Protocol!$V$21,0,C1103+1)</f>
        <v>10</v>
      </c>
      <c r="D1104" s="1">
        <f t="shared" si="51"/>
        <v>5</v>
      </c>
      <c r="E1104" s="1" t="str">
        <f>INDEX(Protocol[Mark],MATCH(C1104,Protocol[Step],0))</f>
        <v>9Ama</v>
      </c>
      <c r="F1104" s="151" t="str">
        <f>INDEX(Variables[Variable],MATCH(Systematic[[#This Row],[VariableIndex]],Variables[Index],0))</f>
        <v>Specific flux (mt)</v>
      </c>
      <c r="G1104" s="134">
        <f>Systematic[[#This Row],[Sample]]*1000000+Systematic[[#This Row],[SubSample]]*10000+Systematic[[#This Row],[VariableIndex]]</f>
        <v>21010005</v>
      </c>
      <c r="H1104" s="134">
        <f>Systematic[[#This Row],[SampleVariableLabel]]+100*Systematic[[#This Row],[State]]</f>
        <v>21011005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21</v>
      </c>
      <c r="B1105" s="1">
        <f>IF(C1105=0,IF(B1104=Protocol!$V$20,1,B1104+1),B1104)</f>
        <v>1</v>
      </c>
      <c r="C1105" s="1">
        <f>IF(C1104+1=Protocol!$V$21,0,C1104+1)</f>
        <v>11</v>
      </c>
      <c r="D1105" s="1">
        <f t="shared" si="51"/>
        <v>6</v>
      </c>
      <c r="E1105" s="1" t="str">
        <f>INDEX(Protocol[Mark],MATCH(C1105,Protocol[Step],0))</f>
        <v>10Tm</v>
      </c>
      <c r="F1105" s="151" t="str">
        <f>INDEX(Variables[Variable],MATCH(Systematic[[#This Row],[VariableIndex]],Variables[Index],0))</f>
        <v>FCR (mt: ROX-corr.)</v>
      </c>
      <c r="G1105" s="134">
        <f>Systematic[[#This Row],[Sample]]*1000000+Systematic[[#This Row],[SubSample]]*10000+Systematic[[#This Row],[VariableIndex]]</f>
        <v>21010006</v>
      </c>
      <c r="H1105" s="134">
        <f>Systematic[[#This Row],[SampleVariableLabel]]+100*Systematic[[#This Row],[State]]</f>
        <v>21011106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21</v>
      </c>
      <c r="B1106" s="1">
        <f>IF(C1106=0,IF(B1105=Protocol!$V$20,1,B1105+1),B1105)</f>
        <v>1</v>
      </c>
      <c r="C1106" s="1">
        <f>IF(C1105+1=Protocol!$V$21,0,C1105+1)</f>
        <v>12</v>
      </c>
      <c r="D1106" s="1">
        <f t="shared" si="51"/>
        <v>1</v>
      </c>
      <c r="E1106" s="1" t="str">
        <f>INDEX(Protocol[Mark],MATCH(C1106,Protocol[Step],0))</f>
        <v>11Azd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21010001</v>
      </c>
      <c r="H1106" s="134">
        <f>Systematic[[#This Row],[SampleVariableLabel]]+100*Systematic[[#This Row],[State]]</f>
        <v>21011201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22</v>
      </c>
      <c r="B1107" s="1">
        <f>IF(C1107=0,IF(B1106=Protocol!$V$20,1,B1106+1),B1106)</f>
        <v>1</v>
      </c>
      <c r="C1107" s="1">
        <f>IF(C1106+1=Protocol!$V$21,0,C1106+1)</f>
        <v>0</v>
      </c>
      <c r="D1107" s="1">
        <f t="shared" si="51"/>
        <v>2</v>
      </c>
      <c r="E1107" s="1" t="str">
        <f>INDEX(Protocol[Mark],MATCH(C1107,Protocol[Step],0))</f>
        <v>1mt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22010002</v>
      </c>
      <c r="H1107" s="134">
        <f>Systematic[[#This Row],[SampleVariableLabel]]+100*Systematic[[#This Row],[State]]</f>
        <v>22010002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22</v>
      </c>
      <c r="B1108" s="1">
        <f>IF(C1108=0,IF(B1107=Protocol!$V$20,1,B1107+1),B1107)</f>
        <v>1</v>
      </c>
      <c r="C1108" s="1">
        <f>IF(C1107+1=Protocol!$V$21,0,C1107+1)</f>
        <v>1</v>
      </c>
      <c r="D1108" s="1">
        <f t="shared" si="51"/>
        <v>3</v>
      </c>
      <c r="E1108" s="1" t="str">
        <f>INDEX(Protocol[Mark],MATCH(C1108,Protocol[Step],0))</f>
        <v>1PM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22010003</v>
      </c>
      <c r="H1108" s="134">
        <f>Systematic[[#This Row],[SampleVariableLabel]]+100*Systematic[[#This Row],[State]]</f>
        <v>22010103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22</v>
      </c>
      <c r="B1109" s="1">
        <f>IF(C1109=0,IF(B1108=Protocol!$V$20,1,B1108+1),B1108)</f>
        <v>1</v>
      </c>
      <c r="C1109" s="1">
        <f>IF(C1108+1=Protocol!$V$21,0,C1108+1)</f>
        <v>2</v>
      </c>
      <c r="D1109" s="1">
        <f t="shared" si="51"/>
        <v>4</v>
      </c>
      <c r="E1109" s="1" t="str">
        <f>INDEX(Protocol[Mark],MATCH(C1109,Protocol[Step],0))</f>
        <v>2D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22010004</v>
      </c>
      <c r="H1109" s="134">
        <f>Systematic[[#This Row],[SampleVariableLabel]]+100*Systematic[[#This Row],[State]]</f>
        <v>22010204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22</v>
      </c>
      <c r="B1110" s="1">
        <f>IF(C1110=0,IF(B1109=Protocol!$V$20,1,B1109+1),B1109)</f>
        <v>1</v>
      </c>
      <c r="C1110" s="1">
        <f>IF(C1109+1=Protocol!$V$21,0,C1109+1)</f>
        <v>3</v>
      </c>
      <c r="D1110" s="1">
        <f t="shared" si="51"/>
        <v>5</v>
      </c>
      <c r="E1110" s="1" t="str">
        <f>INDEX(Protocol[Mark],MATCH(C1110,Protocol[Step],0))</f>
        <v>2c</v>
      </c>
      <c r="F1110" s="151" t="str">
        <f>INDEX(Variables[Variable],MATCH(Systematic[[#This Row],[VariableIndex]],Variables[Index],0))</f>
        <v>Specific flux (mt)</v>
      </c>
      <c r="G1110" s="134">
        <f>Systematic[[#This Row],[Sample]]*1000000+Systematic[[#This Row],[SubSample]]*10000+Systematic[[#This Row],[VariableIndex]]</f>
        <v>22010005</v>
      </c>
      <c r="H1110" s="134">
        <f>Systematic[[#This Row],[SampleVariableLabel]]+100*Systematic[[#This Row],[State]]</f>
        <v>22010305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22</v>
      </c>
      <c r="B1111" s="1">
        <f>IF(C1111=0,IF(B1110=Protocol!$V$20,1,B1110+1),B1110)</f>
        <v>1</v>
      </c>
      <c r="C1111" s="1">
        <f>IF(C1110+1=Protocol!$V$21,0,C1110+1)</f>
        <v>4</v>
      </c>
      <c r="D1111" s="1">
        <f t="shared" si="51"/>
        <v>6</v>
      </c>
      <c r="E1111" s="1" t="str">
        <f>INDEX(Protocol[Mark],MATCH(C1111,Protocol[Step],0))</f>
        <v>3U</v>
      </c>
      <c r="F1111" s="151" t="str">
        <f>INDEX(Variables[Variable],MATCH(Systematic[[#This Row],[VariableIndex]],Variables[Index],0))</f>
        <v>FCR (mt: ROX-corr.)</v>
      </c>
      <c r="G1111" s="134">
        <f>Systematic[[#This Row],[Sample]]*1000000+Systematic[[#This Row],[SubSample]]*10000+Systematic[[#This Row],[VariableIndex]]</f>
        <v>22010006</v>
      </c>
      <c r="H1111" s="134">
        <f>Systematic[[#This Row],[SampleVariableLabel]]+100*Systematic[[#This Row],[State]]</f>
        <v>22010406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22</v>
      </c>
      <c r="B1112" s="1">
        <f>IF(C1112=0,IF(B1111=Protocol!$V$20,1,B1111+1),B1111)</f>
        <v>1</v>
      </c>
      <c r="C1112" s="1">
        <f>IF(C1111+1=Protocol!$V$21,0,C1111+1)</f>
        <v>5</v>
      </c>
      <c r="D1112" s="1">
        <f t="shared" si="51"/>
        <v>1</v>
      </c>
      <c r="E1112" s="1" t="str">
        <f>INDEX(Protocol[Mark],MATCH(C1112,Protocol[Step],0))</f>
        <v>4G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22010001</v>
      </c>
      <c r="H1112" s="134">
        <f>Systematic[[#This Row],[SampleVariableLabel]]+100*Systematic[[#This Row],[State]]</f>
        <v>22010501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22</v>
      </c>
      <c r="B1113" s="1">
        <f>IF(C1113=0,IF(B1112=Protocol!$V$20,1,B1112+1),B1112)</f>
        <v>1</v>
      </c>
      <c r="C1113" s="1">
        <f>IF(C1112+1=Protocol!$V$21,0,C1112+1)</f>
        <v>6</v>
      </c>
      <c r="D1113" s="1">
        <f t="shared" si="51"/>
        <v>2</v>
      </c>
      <c r="E1113" s="1" t="str">
        <f>INDEX(Protocol[Mark],MATCH(C1113,Protocol[Step],0))</f>
        <v>5S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22010002</v>
      </c>
      <c r="H1113" s="134">
        <f>Systematic[[#This Row],[SampleVariableLabel]]+100*Systematic[[#This Row],[State]]</f>
        <v>22010602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22</v>
      </c>
      <c r="B1114" s="1">
        <f>IF(C1114=0,IF(B1113=Protocol!$V$20,1,B1113+1),B1113)</f>
        <v>1</v>
      </c>
      <c r="C1114" s="1">
        <f>IF(C1113+1=Protocol!$V$21,0,C1113+1)</f>
        <v>7</v>
      </c>
      <c r="D1114" s="1">
        <f t="shared" si="51"/>
        <v>3</v>
      </c>
      <c r="E1114" s="1" t="str">
        <f>INDEX(Protocol[Mark],MATCH(C1114,Protocol[Step],0))</f>
        <v>6Oct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22010003</v>
      </c>
      <c r="H1114" s="134">
        <f>Systematic[[#This Row],[SampleVariableLabel]]+100*Systematic[[#This Row],[State]]</f>
        <v>22010703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22</v>
      </c>
      <c r="B1115" s="1">
        <f>IF(C1115=0,IF(B1114=Protocol!$V$20,1,B1114+1),B1114)</f>
        <v>1</v>
      </c>
      <c r="C1115" s="1">
        <f>IF(C1114+1=Protocol!$V$21,0,C1114+1)</f>
        <v>8</v>
      </c>
      <c r="D1115" s="1">
        <f t="shared" si="51"/>
        <v>4</v>
      </c>
      <c r="E1115" s="1" t="str">
        <f>INDEX(Protocol[Mark],MATCH(C1115,Protocol[Step],0))</f>
        <v>7Rot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22010004</v>
      </c>
      <c r="H1115" s="134">
        <f>Systematic[[#This Row],[SampleVariableLabel]]+100*Systematic[[#This Row],[State]]</f>
        <v>22010804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22</v>
      </c>
      <c r="B1116" s="1">
        <f>IF(C1116=0,IF(B1115=Protocol!$V$20,1,B1115+1),B1115)</f>
        <v>1</v>
      </c>
      <c r="C1116" s="1">
        <f>IF(C1115+1=Protocol!$V$21,0,C1115+1)</f>
        <v>9</v>
      </c>
      <c r="D1116" s="1">
        <f t="shared" si="51"/>
        <v>5</v>
      </c>
      <c r="E1116" s="1" t="str">
        <f>INDEX(Protocol[Mark],MATCH(C1116,Protocol[Step],0))</f>
        <v>8Gp</v>
      </c>
      <c r="F1116" s="151" t="str">
        <f>INDEX(Variables[Variable],MATCH(Systematic[[#This Row],[VariableIndex]],Variables[Index],0))</f>
        <v>Specific flux (mt)</v>
      </c>
      <c r="G1116" s="134">
        <f>Systematic[[#This Row],[Sample]]*1000000+Systematic[[#This Row],[SubSample]]*10000+Systematic[[#This Row],[VariableIndex]]</f>
        <v>22010005</v>
      </c>
      <c r="H1116" s="134">
        <f>Systematic[[#This Row],[SampleVariableLabel]]+100*Systematic[[#This Row],[State]]</f>
        <v>22010905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22</v>
      </c>
      <c r="B1117" s="1">
        <f>IF(C1117=0,IF(B1116=Protocol!$V$20,1,B1116+1),B1116)</f>
        <v>1</v>
      </c>
      <c r="C1117" s="1">
        <f>IF(C1116+1=Protocol!$V$21,0,C1116+1)</f>
        <v>10</v>
      </c>
      <c r="D1117" s="1">
        <f t="shared" si="51"/>
        <v>6</v>
      </c>
      <c r="E1117" s="1" t="str">
        <f>INDEX(Protocol[Mark],MATCH(C1117,Protocol[Step],0))</f>
        <v>9Ama</v>
      </c>
      <c r="F1117" s="151" t="str">
        <f>INDEX(Variables[Variable],MATCH(Systematic[[#This Row],[VariableIndex]],Variables[Index],0))</f>
        <v>FCR (mt: ROX-corr.)</v>
      </c>
      <c r="G1117" s="134">
        <f>Systematic[[#This Row],[Sample]]*1000000+Systematic[[#This Row],[SubSample]]*10000+Systematic[[#This Row],[VariableIndex]]</f>
        <v>22010006</v>
      </c>
      <c r="H1117" s="134">
        <f>Systematic[[#This Row],[SampleVariableLabel]]+100*Systematic[[#This Row],[State]]</f>
        <v>22011006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22</v>
      </c>
      <c r="B1118" s="1">
        <f>IF(C1118=0,IF(B1117=Protocol!$V$20,1,B1117+1),B1117)</f>
        <v>1</v>
      </c>
      <c r="C1118" s="1">
        <f>IF(C1117+1=Protocol!$V$21,0,C1117+1)</f>
        <v>11</v>
      </c>
      <c r="D1118" s="1">
        <f t="shared" si="51"/>
        <v>1</v>
      </c>
      <c r="E1118" s="1" t="str">
        <f>INDEX(Protocol[Mark],MATCH(C1118,Protocol[Step],0))</f>
        <v>10Tm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22010001</v>
      </c>
      <c r="H1118" s="134">
        <f>Systematic[[#This Row],[SampleVariableLabel]]+100*Systematic[[#This Row],[State]]</f>
        <v>22011101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22</v>
      </c>
      <c r="B1119" s="1">
        <f>IF(C1119=0,IF(B1118=Protocol!$V$20,1,B1118+1),B1118)</f>
        <v>1</v>
      </c>
      <c r="C1119" s="1">
        <f>IF(C1118+1=Protocol!$V$21,0,C1118+1)</f>
        <v>12</v>
      </c>
      <c r="D1119" s="1">
        <f t="shared" si="51"/>
        <v>2</v>
      </c>
      <c r="E1119" s="1" t="str">
        <f>INDEX(Protocol[Mark],MATCH(C1119,Protocol[Step],0))</f>
        <v>11Azd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22010002</v>
      </c>
      <c r="H1119" s="134">
        <f>Systematic[[#This Row],[SampleVariableLabel]]+100*Systematic[[#This Row],[State]]</f>
        <v>22011202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23</v>
      </c>
      <c r="B1120" s="1">
        <f>IF(C1120=0,IF(B1119=Protocol!$V$20,1,B1119+1),B1119)</f>
        <v>1</v>
      </c>
      <c r="C1120" s="1">
        <f>IF(C1119+1=Protocol!$V$21,0,C1119+1)</f>
        <v>0</v>
      </c>
      <c r="D1120" s="1">
        <f t="shared" si="51"/>
        <v>3</v>
      </c>
      <c r="E1120" s="1" t="str">
        <f>INDEX(Protocol[Mark],MATCH(C1120,Protocol[Step],0))</f>
        <v>1mt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23010003</v>
      </c>
      <c r="H1120" s="134">
        <f>Systematic[[#This Row],[SampleVariableLabel]]+100*Systematic[[#This Row],[State]]</f>
        <v>23010003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23</v>
      </c>
      <c r="B1121" s="1">
        <f>IF(C1121=0,IF(B1120=Protocol!$V$20,1,B1120+1),B1120)</f>
        <v>1</v>
      </c>
      <c r="C1121" s="1">
        <f>IF(C1120+1=Protocol!$V$21,0,C1120+1)</f>
        <v>1</v>
      </c>
      <c r="D1121" s="1">
        <f t="shared" si="51"/>
        <v>4</v>
      </c>
      <c r="E1121" s="1" t="str">
        <f>INDEX(Protocol[Mark],MATCH(C1121,Protocol[Step],0))</f>
        <v>1PM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23010004</v>
      </c>
      <c r="H1121" s="134">
        <f>Systematic[[#This Row],[SampleVariableLabel]]+100*Systematic[[#This Row],[State]]</f>
        <v>23010104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23</v>
      </c>
      <c r="B1122" s="1">
        <f>IF(C1122=0,IF(B1121=Protocol!$V$20,1,B1121+1),B1121)</f>
        <v>1</v>
      </c>
      <c r="C1122" s="1">
        <f>IF(C1121+1=Protocol!$V$21,0,C1121+1)</f>
        <v>2</v>
      </c>
      <c r="D1122" s="1">
        <f t="shared" si="51"/>
        <v>5</v>
      </c>
      <c r="E1122" s="1" t="str">
        <f>INDEX(Protocol[Mark],MATCH(C1122,Protocol[Step],0))</f>
        <v>2D</v>
      </c>
      <c r="F1122" s="151" t="str">
        <f>INDEX(Variables[Variable],MATCH(Systematic[[#This Row],[VariableIndex]],Variables[Index],0))</f>
        <v>Specific flux (mt)</v>
      </c>
      <c r="G1122" s="134">
        <f>Systematic[[#This Row],[Sample]]*1000000+Systematic[[#This Row],[SubSample]]*10000+Systematic[[#This Row],[VariableIndex]]</f>
        <v>23010005</v>
      </c>
      <c r="H1122" s="134">
        <f>Systematic[[#This Row],[SampleVariableLabel]]+100*Systematic[[#This Row],[State]]</f>
        <v>23010205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23</v>
      </c>
      <c r="B1123" s="1">
        <f>IF(C1123=0,IF(B1122=Protocol!$V$20,1,B1122+1),B1122)</f>
        <v>1</v>
      </c>
      <c r="C1123" s="1">
        <f>IF(C1122+1=Protocol!$V$21,0,C1122+1)</f>
        <v>3</v>
      </c>
      <c r="D1123" s="1">
        <f t="shared" si="51"/>
        <v>6</v>
      </c>
      <c r="E1123" s="1" t="str">
        <f>INDEX(Protocol[Mark],MATCH(C1123,Protocol[Step],0))</f>
        <v>2c</v>
      </c>
      <c r="F1123" s="151" t="str">
        <f>INDEX(Variables[Variable],MATCH(Systematic[[#This Row],[VariableIndex]],Variables[Index],0))</f>
        <v>FCR (mt: ROX-corr.)</v>
      </c>
      <c r="G1123" s="134">
        <f>Systematic[[#This Row],[Sample]]*1000000+Systematic[[#This Row],[SubSample]]*10000+Systematic[[#This Row],[VariableIndex]]</f>
        <v>23010006</v>
      </c>
      <c r="H1123" s="134">
        <f>Systematic[[#This Row],[SampleVariableLabel]]+100*Systematic[[#This Row],[State]]</f>
        <v>23010306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23</v>
      </c>
      <c r="B1124" s="1">
        <f>IF(C1124=0,IF(B1123=Protocol!$V$20,1,B1123+1),B1123)</f>
        <v>1</v>
      </c>
      <c r="C1124" s="1">
        <f>IF(C1123+1=Protocol!$V$21,0,C1123+1)</f>
        <v>4</v>
      </c>
      <c r="D1124" s="1">
        <f t="shared" si="51"/>
        <v>1</v>
      </c>
      <c r="E1124" s="1" t="str">
        <f>INDEX(Protocol[Mark],MATCH(C1124,Protocol[Step],0))</f>
        <v>3U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23010001</v>
      </c>
      <c r="H1124" s="134">
        <f>Systematic[[#This Row],[SampleVariableLabel]]+100*Systematic[[#This Row],[State]]</f>
        <v>23010401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23</v>
      </c>
      <c r="B1125" s="1">
        <f>IF(C1125=0,IF(B1124=Protocol!$V$20,1,B1124+1),B1124)</f>
        <v>1</v>
      </c>
      <c r="C1125" s="1">
        <f>IF(C1124+1=Protocol!$V$21,0,C1124+1)</f>
        <v>5</v>
      </c>
      <c r="D1125" s="1">
        <f t="shared" si="51"/>
        <v>2</v>
      </c>
      <c r="E1125" s="1" t="str">
        <f>INDEX(Protocol[Mark],MATCH(C1125,Protocol[Step],0))</f>
        <v>4G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23010002</v>
      </c>
      <c r="H1125" s="134">
        <f>Systematic[[#This Row],[SampleVariableLabel]]+100*Systematic[[#This Row],[State]]</f>
        <v>23010502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23</v>
      </c>
      <c r="B1126" s="1">
        <f>IF(C1126=0,IF(B1125=Protocol!$V$20,1,B1125+1),B1125)</f>
        <v>1</v>
      </c>
      <c r="C1126" s="1">
        <f>IF(C1125+1=Protocol!$V$21,0,C1125+1)</f>
        <v>6</v>
      </c>
      <c r="D1126" s="1">
        <f t="shared" si="51"/>
        <v>3</v>
      </c>
      <c r="E1126" s="1" t="str">
        <f>INDEX(Protocol[Mark],MATCH(C1126,Protocol[Step],0))</f>
        <v>5S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23010003</v>
      </c>
      <c r="H1126" s="134">
        <f>Systematic[[#This Row],[SampleVariableLabel]]+100*Systematic[[#This Row],[State]]</f>
        <v>23010603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23</v>
      </c>
      <c r="B1127" s="1">
        <f>IF(C1127=0,IF(B1126=Protocol!$V$20,1,B1126+1),B1126)</f>
        <v>1</v>
      </c>
      <c r="C1127" s="1">
        <f>IF(C1126+1=Protocol!$V$21,0,C1126+1)</f>
        <v>7</v>
      </c>
      <c r="D1127" s="1">
        <f t="shared" si="51"/>
        <v>4</v>
      </c>
      <c r="E1127" s="1" t="str">
        <f>INDEX(Protocol[Mark],MATCH(C1127,Protocol[Step],0))</f>
        <v>6Oct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23010004</v>
      </c>
      <c r="H1127" s="134">
        <f>Systematic[[#This Row],[SampleVariableLabel]]+100*Systematic[[#This Row],[State]]</f>
        <v>23010704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23</v>
      </c>
      <c r="B1128" s="1">
        <f>IF(C1128=0,IF(B1127=Protocol!$V$20,1,B1127+1),B1127)</f>
        <v>1</v>
      </c>
      <c r="C1128" s="1">
        <f>IF(C1127+1=Protocol!$V$21,0,C1127+1)</f>
        <v>8</v>
      </c>
      <c r="D1128" s="1">
        <f t="shared" si="51"/>
        <v>5</v>
      </c>
      <c r="E1128" s="1" t="str">
        <f>INDEX(Protocol[Mark],MATCH(C1128,Protocol[Step],0))</f>
        <v>7Rot</v>
      </c>
      <c r="F1128" s="151" t="str">
        <f>INDEX(Variables[Variable],MATCH(Systematic[[#This Row],[VariableIndex]],Variables[Index],0))</f>
        <v>Specific flux (mt)</v>
      </c>
      <c r="G1128" s="134">
        <f>Systematic[[#This Row],[Sample]]*1000000+Systematic[[#This Row],[SubSample]]*10000+Systematic[[#This Row],[VariableIndex]]</f>
        <v>23010005</v>
      </c>
      <c r="H1128" s="134">
        <f>Systematic[[#This Row],[SampleVariableLabel]]+100*Systematic[[#This Row],[State]]</f>
        <v>23010805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23</v>
      </c>
      <c r="B1129" s="1">
        <f>IF(C1129=0,IF(B1128=Protocol!$V$20,1,B1128+1),B1128)</f>
        <v>1</v>
      </c>
      <c r="C1129" s="1">
        <f>IF(C1128+1=Protocol!$V$21,0,C1128+1)</f>
        <v>9</v>
      </c>
      <c r="D1129" s="1">
        <f t="shared" si="51"/>
        <v>6</v>
      </c>
      <c r="E1129" s="1" t="str">
        <f>INDEX(Protocol[Mark],MATCH(C1129,Protocol[Step],0))</f>
        <v>8Gp</v>
      </c>
      <c r="F1129" s="151" t="str">
        <f>INDEX(Variables[Variable],MATCH(Systematic[[#This Row],[VariableIndex]],Variables[Index],0))</f>
        <v>FCR (mt: ROX-corr.)</v>
      </c>
      <c r="G1129" s="134">
        <f>Systematic[[#This Row],[Sample]]*1000000+Systematic[[#This Row],[SubSample]]*10000+Systematic[[#This Row],[VariableIndex]]</f>
        <v>23010006</v>
      </c>
      <c r="H1129" s="134">
        <f>Systematic[[#This Row],[SampleVariableLabel]]+100*Systematic[[#This Row],[State]]</f>
        <v>23010906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23</v>
      </c>
      <c r="B1130" s="1">
        <f>IF(C1130=0,IF(B1129=Protocol!$V$20,1,B1129+1),B1129)</f>
        <v>1</v>
      </c>
      <c r="C1130" s="1">
        <f>IF(C1129+1=Protocol!$V$21,0,C1129+1)</f>
        <v>10</v>
      </c>
      <c r="D1130" s="1">
        <f t="shared" si="51"/>
        <v>1</v>
      </c>
      <c r="E1130" s="1" t="str">
        <f>INDEX(Protocol[Mark],MATCH(C1130,Protocol[Step],0))</f>
        <v>9Ama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23010001</v>
      </c>
      <c r="H1130" s="134">
        <f>Systematic[[#This Row],[SampleVariableLabel]]+100*Systematic[[#This Row],[State]]</f>
        <v>23011001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23</v>
      </c>
      <c r="B1131" s="1">
        <f>IF(C1131=0,IF(B1130=Protocol!$V$20,1,B1130+1),B1130)</f>
        <v>1</v>
      </c>
      <c r="C1131" s="1">
        <f>IF(C1130+1=Protocol!$V$21,0,C1130+1)</f>
        <v>11</v>
      </c>
      <c r="D1131" s="1">
        <f t="shared" si="51"/>
        <v>2</v>
      </c>
      <c r="E1131" s="1" t="str">
        <f>INDEX(Protocol[Mark],MATCH(C1131,Protocol[Step],0))</f>
        <v>10Tm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23010002</v>
      </c>
      <c r="H1131" s="134">
        <f>Systematic[[#This Row],[SampleVariableLabel]]+100*Systematic[[#This Row],[State]]</f>
        <v>23011102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23</v>
      </c>
      <c r="B1132" s="1">
        <f>IF(C1132=0,IF(B1131=Protocol!$V$20,1,B1131+1),B1131)</f>
        <v>1</v>
      </c>
      <c r="C1132" s="1">
        <f>IF(C1131+1=Protocol!$V$21,0,C1131+1)</f>
        <v>12</v>
      </c>
      <c r="D1132" s="1">
        <f t="shared" si="51"/>
        <v>3</v>
      </c>
      <c r="E1132" s="1" t="str">
        <f>INDEX(Protocol[Mark],MATCH(C1132,Protocol[Step],0))</f>
        <v>11Azd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23010003</v>
      </c>
      <c r="H1132" s="134">
        <f>Systematic[[#This Row],[SampleVariableLabel]]+100*Systematic[[#This Row],[State]]</f>
        <v>23011203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24</v>
      </c>
      <c r="B1133" s="1">
        <f>IF(C1133=0,IF(B1132=Protocol!$V$20,1,B1132+1),B1132)</f>
        <v>1</v>
      </c>
      <c r="C1133" s="1">
        <f>IF(C1132+1=Protocol!$V$21,0,C1132+1)</f>
        <v>0</v>
      </c>
      <c r="D1133" s="1">
        <f t="shared" si="51"/>
        <v>4</v>
      </c>
      <c r="E1133" s="1" t="str">
        <f>INDEX(Protocol[Mark],MATCH(C1133,Protocol[Step],0))</f>
        <v>1mt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24010004</v>
      </c>
      <c r="H1133" s="134">
        <f>Systematic[[#This Row],[SampleVariableLabel]]+100*Systematic[[#This Row],[State]]</f>
        <v>24010004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24</v>
      </c>
      <c r="B1134" s="1">
        <f>IF(C1134=0,IF(B1133=Protocol!$V$20,1,B1133+1),B1133)</f>
        <v>1</v>
      </c>
      <c r="C1134" s="1">
        <f>IF(C1133+1=Protocol!$V$21,0,C1133+1)</f>
        <v>1</v>
      </c>
      <c r="D1134" s="1">
        <f t="shared" si="51"/>
        <v>5</v>
      </c>
      <c r="E1134" s="1" t="str">
        <f>INDEX(Protocol[Mark],MATCH(C1134,Protocol[Step],0))</f>
        <v>1PM</v>
      </c>
      <c r="F1134" s="151" t="str">
        <f>INDEX(Variables[Variable],MATCH(Systematic[[#This Row],[VariableIndex]],Variables[Index],0))</f>
        <v>Specific flux (mt)</v>
      </c>
      <c r="G1134" s="134">
        <f>Systematic[[#This Row],[Sample]]*1000000+Systematic[[#This Row],[SubSample]]*10000+Systematic[[#This Row],[VariableIndex]]</f>
        <v>24010005</v>
      </c>
      <c r="H1134" s="134">
        <f>Systematic[[#This Row],[SampleVariableLabel]]+100*Systematic[[#This Row],[State]]</f>
        <v>24010105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24</v>
      </c>
      <c r="B1135" s="1">
        <f>IF(C1135=0,IF(B1134=Protocol!$V$20,1,B1134+1),B1134)</f>
        <v>1</v>
      </c>
      <c r="C1135" s="1">
        <f>IF(C1134+1=Protocol!$V$21,0,C1134+1)</f>
        <v>2</v>
      </c>
      <c r="D1135" s="1">
        <f t="shared" si="51"/>
        <v>6</v>
      </c>
      <c r="E1135" s="1" t="str">
        <f>INDEX(Protocol[Mark],MATCH(C1135,Protocol[Step],0))</f>
        <v>2D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24010006</v>
      </c>
      <c r="H1135" s="134">
        <f>Systematic[[#This Row],[SampleVariableLabel]]+100*Systematic[[#This Row],[State]]</f>
        <v>24010206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24</v>
      </c>
      <c r="B1136" s="1">
        <f>IF(C1136=0,IF(B1135=Protocol!$V$20,1,B1135+1),B1135)</f>
        <v>1</v>
      </c>
      <c r="C1136" s="1">
        <f>IF(C1135+1=Protocol!$V$21,0,C1135+1)</f>
        <v>3</v>
      </c>
      <c r="D1136" s="1">
        <f t="shared" si="51"/>
        <v>1</v>
      </c>
      <c r="E1136" s="1" t="str">
        <f>INDEX(Protocol[Mark],MATCH(C1136,Protocol[Step],0))</f>
        <v>2c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24010001</v>
      </c>
      <c r="H1136" s="134">
        <f>Systematic[[#This Row],[SampleVariableLabel]]+100*Systematic[[#This Row],[State]]</f>
        <v>24010301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24</v>
      </c>
      <c r="B1137" s="1">
        <f>IF(C1137=0,IF(B1136=Protocol!$V$20,1,B1136+1),B1136)</f>
        <v>1</v>
      </c>
      <c r="C1137" s="1">
        <f>IF(C1136+1=Protocol!$V$21,0,C1136+1)</f>
        <v>4</v>
      </c>
      <c r="D1137" s="1">
        <f t="shared" si="51"/>
        <v>2</v>
      </c>
      <c r="E1137" s="1" t="str">
        <f>INDEX(Protocol[Mark],MATCH(C1137,Protocol[Step],0))</f>
        <v>3U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24010002</v>
      </c>
      <c r="H1137" s="134">
        <f>Systematic[[#This Row],[SampleVariableLabel]]+100*Systematic[[#This Row],[State]]</f>
        <v>24010402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24</v>
      </c>
      <c r="B1138" s="1">
        <f>IF(C1138=0,IF(B1137=Protocol!$V$20,1,B1137+1),B1137)</f>
        <v>1</v>
      </c>
      <c r="C1138" s="1">
        <f>IF(C1137+1=Protocol!$V$21,0,C1137+1)</f>
        <v>5</v>
      </c>
      <c r="D1138" s="1">
        <f t="shared" si="51"/>
        <v>3</v>
      </c>
      <c r="E1138" s="1" t="str">
        <f>INDEX(Protocol[Mark],MATCH(C1138,Protocol[Step],0))</f>
        <v>4G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24010003</v>
      </c>
      <c r="H1138" s="134">
        <f>Systematic[[#This Row],[SampleVariableLabel]]+100*Systematic[[#This Row],[State]]</f>
        <v>24010503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24</v>
      </c>
      <c r="B1139" s="1">
        <f>IF(C1139=0,IF(B1138=Protocol!$V$20,1,B1138+1),B1138)</f>
        <v>1</v>
      </c>
      <c r="C1139" s="1">
        <f>IF(C1138+1=Protocol!$V$21,0,C1138+1)</f>
        <v>6</v>
      </c>
      <c r="D1139" s="1">
        <f t="shared" si="51"/>
        <v>4</v>
      </c>
      <c r="E1139" s="1" t="str">
        <f>INDEX(Protocol[Mark],MATCH(C1139,Protocol[Step],0))</f>
        <v>5S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24010004</v>
      </c>
      <c r="H1139" s="134">
        <f>Systematic[[#This Row],[SampleVariableLabel]]+100*Systematic[[#This Row],[State]]</f>
        <v>24010604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24</v>
      </c>
      <c r="B1140" s="1">
        <f>IF(C1140=0,IF(B1139=Protocol!$V$20,1,B1139+1),B1139)</f>
        <v>1</v>
      </c>
      <c r="C1140" s="1">
        <f>IF(C1139+1=Protocol!$V$21,0,C1139+1)</f>
        <v>7</v>
      </c>
      <c r="D1140" s="1">
        <f t="shared" si="51"/>
        <v>5</v>
      </c>
      <c r="E1140" s="1" t="str">
        <f>INDEX(Protocol[Mark],MATCH(C1140,Protocol[Step],0))</f>
        <v>6Oct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24010005</v>
      </c>
      <c r="H1140" s="134">
        <f>Systematic[[#This Row],[SampleVariableLabel]]+100*Systematic[[#This Row],[State]]</f>
        <v>24010705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24</v>
      </c>
      <c r="B1141" s="1">
        <f>IF(C1141=0,IF(B1140=Protocol!$V$20,1,B1140+1),B1140)</f>
        <v>1</v>
      </c>
      <c r="C1141" s="1">
        <f>IF(C1140+1=Protocol!$V$21,0,C1140+1)</f>
        <v>8</v>
      </c>
      <c r="D1141" s="1">
        <f t="shared" si="51"/>
        <v>6</v>
      </c>
      <c r="E1141" s="1" t="str">
        <f>INDEX(Protocol[Mark],MATCH(C1141,Protocol[Step],0))</f>
        <v>7Rot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24010006</v>
      </c>
      <c r="H1141" s="134">
        <f>Systematic[[#This Row],[SampleVariableLabel]]+100*Systematic[[#This Row],[State]]</f>
        <v>24010806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24</v>
      </c>
      <c r="B1142" s="1">
        <f>IF(C1142=0,IF(B1141=Protocol!$V$20,1,B1141+1),B1141)</f>
        <v>1</v>
      </c>
      <c r="C1142" s="1">
        <f>IF(C1141+1=Protocol!$V$21,0,C1141+1)</f>
        <v>9</v>
      </c>
      <c r="D1142" s="1">
        <f t="shared" si="51"/>
        <v>1</v>
      </c>
      <c r="E1142" s="1" t="str">
        <f>INDEX(Protocol[Mark],MATCH(C1142,Protocol[Step],0))</f>
        <v>8Gp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24010001</v>
      </c>
      <c r="H1142" s="134">
        <f>Systematic[[#This Row],[SampleVariableLabel]]+100*Systematic[[#This Row],[State]]</f>
        <v>24010901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24</v>
      </c>
      <c r="B1143" s="1">
        <f>IF(C1143=0,IF(B1142=Protocol!$V$20,1,B1142+1),B1142)</f>
        <v>1</v>
      </c>
      <c r="C1143" s="1">
        <f>IF(C1142+1=Protocol!$V$21,0,C1142+1)</f>
        <v>10</v>
      </c>
      <c r="D1143" s="1">
        <f t="shared" si="51"/>
        <v>2</v>
      </c>
      <c r="E1143" s="1" t="str">
        <f>INDEX(Protocol[Mark],MATCH(C1143,Protocol[Step],0))</f>
        <v>9Ama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24010002</v>
      </c>
      <c r="H1143" s="134">
        <f>Systematic[[#This Row],[SampleVariableLabel]]+100*Systematic[[#This Row],[State]]</f>
        <v>24011002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24</v>
      </c>
      <c r="B1144" s="1">
        <f>IF(C1144=0,IF(B1143=Protocol!$V$20,1,B1143+1),B1143)</f>
        <v>1</v>
      </c>
      <c r="C1144" s="1">
        <f>IF(C1143+1=Protocol!$V$21,0,C1143+1)</f>
        <v>11</v>
      </c>
      <c r="D1144" s="1">
        <f t="shared" si="51"/>
        <v>3</v>
      </c>
      <c r="E1144" s="1" t="str">
        <f>INDEX(Protocol[Mark],MATCH(C1144,Protocol[Step],0))</f>
        <v>10Tm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24010003</v>
      </c>
      <c r="H1144" s="134">
        <f>Systematic[[#This Row],[SampleVariableLabel]]+100*Systematic[[#This Row],[State]]</f>
        <v>24011103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24</v>
      </c>
      <c r="B1145" s="1">
        <f>IF(C1145=0,IF(B1144=Protocol!$V$20,1,B1144+1),B1144)</f>
        <v>1</v>
      </c>
      <c r="C1145" s="1">
        <f>IF(C1144+1=Protocol!$V$21,0,C1144+1)</f>
        <v>12</v>
      </c>
      <c r="D1145" s="1">
        <f t="shared" si="51"/>
        <v>4</v>
      </c>
      <c r="E1145" s="1" t="str">
        <f>INDEX(Protocol[Mark],MATCH(C1145,Protocol[Step],0))</f>
        <v>11Azd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24010004</v>
      </c>
      <c r="H1145" s="134">
        <f>Systematic[[#This Row],[SampleVariableLabel]]+100*Systematic[[#This Row],[State]]</f>
        <v>24011204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25</v>
      </c>
      <c r="B1146" s="1">
        <f>IF(C1146=0,IF(B1145=Protocol!$V$20,1,B1145+1),B1145)</f>
        <v>1</v>
      </c>
      <c r="C1146" s="1">
        <f>IF(C1145+1=Protocol!$V$21,0,C1145+1)</f>
        <v>0</v>
      </c>
      <c r="D1146" s="1">
        <f t="shared" si="51"/>
        <v>5</v>
      </c>
      <c r="E1146" s="1" t="str">
        <f>INDEX(Protocol[Mark],MATCH(C1146,Protocol[Step],0))</f>
        <v>1mt</v>
      </c>
      <c r="F1146" s="151" t="str">
        <f>INDEX(Variables[Variable],MATCH(Systematic[[#This Row],[VariableIndex]],Variables[Index],0))</f>
        <v>Specific flux (mt)</v>
      </c>
      <c r="G1146" s="134">
        <f>Systematic[[#This Row],[Sample]]*1000000+Systematic[[#This Row],[SubSample]]*10000+Systematic[[#This Row],[VariableIndex]]</f>
        <v>25010005</v>
      </c>
      <c r="H1146" s="134">
        <f>Systematic[[#This Row],[SampleVariableLabel]]+100*Systematic[[#This Row],[State]]</f>
        <v>25010005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25</v>
      </c>
      <c r="B1147" s="1">
        <f>IF(C1147=0,IF(B1146=Protocol!$V$20,1,B1146+1),B1146)</f>
        <v>1</v>
      </c>
      <c r="C1147" s="1">
        <f>IF(C1146+1=Protocol!$V$21,0,C1146+1)</f>
        <v>1</v>
      </c>
      <c r="D1147" s="1">
        <f t="shared" si="51"/>
        <v>6</v>
      </c>
      <c r="E1147" s="1" t="str">
        <f>INDEX(Protocol[Mark],MATCH(C1147,Protocol[Step],0))</f>
        <v>1PM</v>
      </c>
      <c r="F1147" s="151" t="str">
        <f>INDEX(Variables[Variable],MATCH(Systematic[[#This Row],[VariableIndex]],Variables[Index],0))</f>
        <v>FCR (mt: ROX-corr.)</v>
      </c>
      <c r="G1147" s="134">
        <f>Systematic[[#This Row],[Sample]]*1000000+Systematic[[#This Row],[SubSample]]*10000+Systematic[[#This Row],[VariableIndex]]</f>
        <v>25010006</v>
      </c>
      <c r="H1147" s="134">
        <f>Systematic[[#This Row],[SampleVariableLabel]]+100*Systematic[[#This Row],[State]]</f>
        <v>25010106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25</v>
      </c>
      <c r="B1148" s="1">
        <f>IF(C1148=0,IF(B1147=Protocol!$V$20,1,B1147+1),B1147)</f>
        <v>1</v>
      </c>
      <c r="C1148" s="1">
        <f>IF(C1147+1=Protocol!$V$21,0,C1147+1)</f>
        <v>2</v>
      </c>
      <c r="D1148" s="1">
        <f t="shared" si="51"/>
        <v>1</v>
      </c>
      <c r="E1148" s="1" t="str">
        <f>INDEX(Protocol[Mark],MATCH(C1148,Protocol[Step],0))</f>
        <v>2D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25010001</v>
      </c>
      <c r="H1148" s="134">
        <f>Systematic[[#This Row],[SampleVariableLabel]]+100*Systematic[[#This Row],[State]]</f>
        <v>25010201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25</v>
      </c>
      <c r="B1149" s="1">
        <f>IF(C1149=0,IF(B1148=Protocol!$V$20,1,B1148+1),B1148)</f>
        <v>1</v>
      </c>
      <c r="C1149" s="1">
        <f>IF(C1148+1=Protocol!$V$21,0,C1148+1)</f>
        <v>3</v>
      </c>
      <c r="D1149" s="1">
        <f t="shared" si="51"/>
        <v>2</v>
      </c>
      <c r="E1149" s="1" t="str">
        <f>INDEX(Protocol[Mark],MATCH(C1149,Protocol[Step],0))</f>
        <v>2c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25010002</v>
      </c>
      <c r="H1149" s="134">
        <f>Systematic[[#This Row],[SampleVariableLabel]]+100*Systematic[[#This Row],[State]]</f>
        <v>25010302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25</v>
      </c>
      <c r="B1150" s="1">
        <f>IF(C1150=0,IF(B1149=Protocol!$V$20,1,B1149+1),B1149)</f>
        <v>1</v>
      </c>
      <c r="C1150" s="1">
        <f>IF(C1149+1=Protocol!$V$21,0,C1149+1)</f>
        <v>4</v>
      </c>
      <c r="D1150" s="1">
        <f t="shared" si="51"/>
        <v>3</v>
      </c>
      <c r="E1150" s="1" t="str">
        <f>INDEX(Protocol[Mark],MATCH(C1150,Protocol[Step],0))</f>
        <v>3U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25010003</v>
      </c>
      <c r="H1150" s="134">
        <f>Systematic[[#This Row],[SampleVariableLabel]]+100*Systematic[[#This Row],[State]]</f>
        <v>25010403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25</v>
      </c>
      <c r="B1151" s="1">
        <f>IF(C1151=0,IF(B1150=Protocol!$V$20,1,B1150+1),B1150)</f>
        <v>1</v>
      </c>
      <c r="C1151" s="1">
        <f>IF(C1150+1=Protocol!$V$21,0,C1150+1)</f>
        <v>5</v>
      </c>
      <c r="D1151" s="1">
        <f t="shared" si="51"/>
        <v>4</v>
      </c>
      <c r="E1151" s="1" t="str">
        <f>INDEX(Protocol[Mark],MATCH(C1151,Protocol[Step],0))</f>
        <v>4G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25010004</v>
      </c>
      <c r="H1151" s="134">
        <f>Systematic[[#This Row],[SampleVariableLabel]]+100*Systematic[[#This Row],[State]]</f>
        <v>25010504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25</v>
      </c>
      <c r="B1152" s="1">
        <f>IF(C1152=0,IF(B1151=Protocol!$V$20,1,B1151+1),B1151)</f>
        <v>1</v>
      </c>
      <c r="C1152" s="1">
        <f>IF(C1151+1=Protocol!$V$21,0,C1151+1)</f>
        <v>6</v>
      </c>
      <c r="D1152" s="1">
        <f t="shared" si="51"/>
        <v>5</v>
      </c>
      <c r="E1152" s="1" t="str">
        <f>INDEX(Protocol[Mark],MATCH(C1152,Protocol[Step],0))</f>
        <v>5S</v>
      </c>
      <c r="F1152" s="151" t="str">
        <f>INDEX(Variables[Variable],MATCH(Systematic[[#This Row],[VariableIndex]],Variables[Index],0))</f>
        <v>Specific flux (mt)</v>
      </c>
      <c r="G1152" s="134">
        <f>Systematic[[#This Row],[Sample]]*1000000+Systematic[[#This Row],[SubSample]]*10000+Systematic[[#This Row],[VariableIndex]]</f>
        <v>25010005</v>
      </c>
      <c r="H1152" s="134">
        <f>Systematic[[#This Row],[SampleVariableLabel]]+100*Systematic[[#This Row],[State]]</f>
        <v>25010605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25</v>
      </c>
      <c r="B1153" s="1">
        <f>IF(C1153=0,IF(B1152=Protocol!$V$20,1,B1152+1),B1152)</f>
        <v>1</v>
      </c>
      <c r="C1153" s="1">
        <f>IF(C1152+1=Protocol!$V$21,0,C1152+1)</f>
        <v>7</v>
      </c>
      <c r="D1153" s="1">
        <f t="shared" si="51"/>
        <v>6</v>
      </c>
      <c r="E1153" s="1" t="str">
        <f>INDEX(Protocol[Mark],MATCH(C1153,Protocol[Step],0))</f>
        <v>6Oct</v>
      </c>
      <c r="F1153" s="151" t="str">
        <f>INDEX(Variables[Variable],MATCH(Systematic[[#This Row],[VariableIndex]],Variables[Index],0))</f>
        <v>FCR (mt: ROX-corr.)</v>
      </c>
      <c r="G1153" s="134">
        <f>Systematic[[#This Row],[Sample]]*1000000+Systematic[[#This Row],[SubSample]]*10000+Systematic[[#This Row],[VariableIndex]]</f>
        <v>25010006</v>
      </c>
      <c r="H1153" s="134">
        <f>Systematic[[#This Row],[SampleVariableLabel]]+100*Systematic[[#This Row],[State]]</f>
        <v>25010706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25</v>
      </c>
      <c r="B1154" s="1">
        <f>IF(C1154=0,IF(B1153=Protocol!$V$20,1,B1153+1),B1153)</f>
        <v>1</v>
      </c>
      <c r="C1154" s="1">
        <f>IF(C1153+1=Protocol!$V$21,0,C1153+1)</f>
        <v>8</v>
      </c>
      <c r="D1154" s="1">
        <f t="shared" si="51"/>
        <v>1</v>
      </c>
      <c r="E1154" s="1" t="str">
        <f>INDEX(Protocol[Mark],MATCH(C1154,Protocol[Step],0))</f>
        <v>7Rot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25010001</v>
      </c>
      <c r="H1154" s="134">
        <f>Systematic[[#This Row],[SampleVariableLabel]]+100*Systematic[[#This Row],[State]]</f>
        <v>25010801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25</v>
      </c>
      <c r="B1155" s="1">
        <f>IF(C1155=0,IF(B1154=Protocol!$V$20,1,B1154+1),B1154)</f>
        <v>1</v>
      </c>
      <c r="C1155" s="1">
        <f>IF(C1154+1=Protocol!$V$21,0,C1154+1)</f>
        <v>9</v>
      </c>
      <c r="D1155" s="1">
        <f t="shared" ref="D1155:D1218" si="53">IF(D1154=nVariables,1,D1154+1)</f>
        <v>2</v>
      </c>
      <c r="E1155" s="1" t="str">
        <f>INDEX(Protocol[Mark],MATCH(C1155,Protocol[Step],0))</f>
        <v>8Gp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25010002</v>
      </c>
      <c r="H1155" s="134">
        <f>Systematic[[#This Row],[SampleVariableLabel]]+100*Systematic[[#This Row],[State]]</f>
        <v>25010902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25</v>
      </c>
      <c r="B1156" s="1">
        <f>IF(C1156=0,IF(B1155=Protocol!$V$20,1,B1155+1),B1155)</f>
        <v>1</v>
      </c>
      <c r="C1156" s="1">
        <f>IF(C1155+1=Protocol!$V$21,0,C1155+1)</f>
        <v>10</v>
      </c>
      <c r="D1156" s="1">
        <f t="shared" si="53"/>
        <v>3</v>
      </c>
      <c r="E1156" s="1" t="str">
        <f>INDEX(Protocol[Mark],MATCH(C1156,Protocol[Step],0))</f>
        <v>9Ama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25010003</v>
      </c>
      <c r="H1156" s="134">
        <f>Systematic[[#This Row],[SampleVariableLabel]]+100*Systematic[[#This Row],[State]]</f>
        <v>25011003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25</v>
      </c>
      <c r="B1157" s="1">
        <f>IF(C1157=0,IF(B1156=Protocol!$V$20,1,B1156+1),B1156)</f>
        <v>1</v>
      </c>
      <c r="C1157" s="1">
        <f>IF(C1156+1=Protocol!$V$21,0,C1156+1)</f>
        <v>11</v>
      </c>
      <c r="D1157" s="1">
        <f t="shared" si="53"/>
        <v>4</v>
      </c>
      <c r="E1157" s="1" t="str">
        <f>INDEX(Protocol[Mark],MATCH(C1157,Protocol[Step],0))</f>
        <v>10Tm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25010004</v>
      </c>
      <c r="H1157" s="134">
        <f>Systematic[[#This Row],[SampleVariableLabel]]+100*Systematic[[#This Row],[State]]</f>
        <v>25011104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25</v>
      </c>
      <c r="B1158" s="1">
        <f>IF(C1158=0,IF(B1157=Protocol!$V$20,1,B1157+1),B1157)</f>
        <v>1</v>
      </c>
      <c r="C1158" s="1">
        <f>IF(C1157+1=Protocol!$V$21,0,C1157+1)</f>
        <v>12</v>
      </c>
      <c r="D1158" s="1">
        <f t="shared" si="53"/>
        <v>5</v>
      </c>
      <c r="E1158" s="1" t="str">
        <f>INDEX(Protocol[Mark],MATCH(C1158,Protocol[Step],0))</f>
        <v>11Azd</v>
      </c>
      <c r="F1158" s="151" t="str">
        <f>INDEX(Variables[Variable],MATCH(Systematic[[#This Row],[VariableIndex]],Variables[Index],0))</f>
        <v>Specific flux (mt)</v>
      </c>
      <c r="G1158" s="134">
        <f>Systematic[[#This Row],[Sample]]*1000000+Systematic[[#This Row],[SubSample]]*10000+Systematic[[#This Row],[VariableIndex]]</f>
        <v>25010005</v>
      </c>
      <c r="H1158" s="134">
        <f>Systematic[[#This Row],[SampleVariableLabel]]+100*Systematic[[#This Row],[State]]</f>
        <v>25011205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26</v>
      </c>
      <c r="B1159" s="1">
        <f>IF(C1159=0,IF(B1158=Protocol!$V$20,1,B1158+1),B1158)</f>
        <v>1</v>
      </c>
      <c r="C1159" s="1">
        <f>IF(C1158+1=Protocol!$V$21,0,C1158+1)</f>
        <v>0</v>
      </c>
      <c r="D1159" s="1">
        <f t="shared" si="53"/>
        <v>6</v>
      </c>
      <c r="E1159" s="1" t="str">
        <f>INDEX(Protocol[Mark],MATCH(C1159,Protocol[Step],0))</f>
        <v>1mt</v>
      </c>
      <c r="F1159" s="151" t="str">
        <f>INDEX(Variables[Variable],MATCH(Systematic[[#This Row],[VariableIndex]],Variables[Index],0))</f>
        <v>FCR (mt: ROX-corr.)</v>
      </c>
      <c r="G1159" s="134">
        <f>Systematic[[#This Row],[Sample]]*1000000+Systematic[[#This Row],[SubSample]]*10000+Systematic[[#This Row],[VariableIndex]]</f>
        <v>26010006</v>
      </c>
      <c r="H1159" s="134">
        <f>Systematic[[#This Row],[SampleVariableLabel]]+100*Systematic[[#This Row],[State]]</f>
        <v>26010006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26</v>
      </c>
      <c r="B1160" s="1">
        <f>IF(C1160=0,IF(B1159=Protocol!$V$20,1,B1159+1),B1159)</f>
        <v>1</v>
      </c>
      <c r="C1160" s="1">
        <f>IF(C1159+1=Protocol!$V$21,0,C1159+1)</f>
        <v>1</v>
      </c>
      <c r="D1160" s="1">
        <f t="shared" si="53"/>
        <v>1</v>
      </c>
      <c r="E1160" s="1" t="str">
        <f>INDEX(Protocol[Mark],MATCH(C1160,Protocol[Step],0))</f>
        <v>1PM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26010001</v>
      </c>
      <c r="H1160" s="134">
        <f>Systematic[[#This Row],[SampleVariableLabel]]+100*Systematic[[#This Row],[State]]</f>
        <v>26010101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26</v>
      </c>
      <c r="B1161" s="1">
        <f>IF(C1161=0,IF(B1160=Protocol!$V$20,1,B1160+1),B1160)</f>
        <v>1</v>
      </c>
      <c r="C1161" s="1">
        <f>IF(C1160+1=Protocol!$V$21,0,C1160+1)</f>
        <v>2</v>
      </c>
      <c r="D1161" s="1">
        <f t="shared" si="53"/>
        <v>2</v>
      </c>
      <c r="E1161" s="1" t="str">
        <f>INDEX(Protocol[Mark],MATCH(C1161,Protocol[Step],0))</f>
        <v>2D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26010002</v>
      </c>
      <c r="H1161" s="134">
        <f>Systematic[[#This Row],[SampleVariableLabel]]+100*Systematic[[#This Row],[State]]</f>
        <v>26010202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26</v>
      </c>
      <c r="B1162" s="1">
        <f>IF(C1162=0,IF(B1161=Protocol!$V$20,1,B1161+1),B1161)</f>
        <v>1</v>
      </c>
      <c r="C1162" s="1">
        <f>IF(C1161+1=Protocol!$V$21,0,C1161+1)</f>
        <v>3</v>
      </c>
      <c r="D1162" s="1">
        <f t="shared" si="53"/>
        <v>3</v>
      </c>
      <c r="E1162" s="1" t="str">
        <f>INDEX(Protocol[Mark],MATCH(C1162,Protocol[Step],0))</f>
        <v>2c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26010003</v>
      </c>
      <c r="H1162" s="134">
        <f>Systematic[[#This Row],[SampleVariableLabel]]+100*Systematic[[#This Row],[State]]</f>
        <v>26010303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26</v>
      </c>
      <c r="B1163" s="1">
        <f>IF(C1163=0,IF(B1162=Protocol!$V$20,1,B1162+1),B1162)</f>
        <v>1</v>
      </c>
      <c r="C1163" s="1">
        <f>IF(C1162+1=Protocol!$V$21,0,C1162+1)</f>
        <v>4</v>
      </c>
      <c r="D1163" s="1">
        <f t="shared" si="53"/>
        <v>4</v>
      </c>
      <c r="E1163" s="1" t="str">
        <f>INDEX(Protocol[Mark],MATCH(C1163,Protocol[Step],0))</f>
        <v>3U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26010004</v>
      </c>
      <c r="H1163" s="134">
        <f>Systematic[[#This Row],[SampleVariableLabel]]+100*Systematic[[#This Row],[State]]</f>
        <v>26010404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26</v>
      </c>
      <c r="B1164" s="1">
        <f>IF(C1164=0,IF(B1163=Protocol!$V$20,1,B1163+1),B1163)</f>
        <v>1</v>
      </c>
      <c r="C1164" s="1">
        <f>IF(C1163+1=Protocol!$V$21,0,C1163+1)</f>
        <v>5</v>
      </c>
      <c r="D1164" s="1">
        <f t="shared" si="53"/>
        <v>5</v>
      </c>
      <c r="E1164" s="1" t="str">
        <f>INDEX(Protocol[Mark],MATCH(C1164,Protocol[Step],0))</f>
        <v>4G</v>
      </c>
      <c r="F1164" s="151" t="str">
        <f>INDEX(Variables[Variable],MATCH(Systematic[[#This Row],[VariableIndex]],Variables[Index],0))</f>
        <v>Specific flux (mt)</v>
      </c>
      <c r="G1164" s="134">
        <f>Systematic[[#This Row],[Sample]]*1000000+Systematic[[#This Row],[SubSample]]*10000+Systematic[[#This Row],[VariableIndex]]</f>
        <v>26010005</v>
      </c>
      <c r="H1164" s="134">
        <f>Systematic[[#This Row],[SampleVariableLabel]]+100*Systematic[[#This Row],[State]]</f>
        <v>26010505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26</v>
      </c>
      <c r="B1165" s="1">
        <f>IF(C1165=0,IF(B1164=Protocol!$V$20,1,B1164+1),B1164)</f>
        <v>1</v>
      </c>
      <c r="C1165" s="1">
        <f>IF(C1164+1=Protocol!$V$21,0,C1164+1)</f>
        <v>6</v>
      </c>
      <c r="D1165" s="1">
        <f t="shared" si="53"/>
        <v>6</v>
      </c>
      <c r="E1165" s="1" t="str">
        <f>INDEX(Protocol[Mark],MATCH(C1165,Protocol[Step],0))</f>
        <v>5S</v>
      </c>
      <c r="F1165" s="151" t="str">
        <f>INDEX(Variables[Variable],MATCH(Systematic[[#This Row],[VariableIndex]],Variables[Index],0))</f>
        <v>FCR (mt: ROX-corr.)</v>
      </c>
      <c r="G1165" s="134">
        <f>Systematic[[#This Row],[Sample]]*1000000+Systematic[[#This Row],[SubSample]]*10000+Systematic[[#This Row],[VariableIndex]]</f>
        <v>26010006</v>
      </c>
      <c r="H1165" s="134">
        <f>Systematic[[#This Row],[SampleVariableLabel]]+100*Systematic[[#This Row],[State]]</f>
        <v>26010606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26</v>
      </c>
      <c r="B1166" s="1">
        <f>IF(C1166=0,IF(B1165=Protocol!$V$20,1,B1165+1),B1165)</f>
        <v>1</v>
      </c>
      <c r="C1166" s="1">
        <f>IF(C1165+1=Protocol!$V$21,0,C1165+1)</f>
        <v>7</v>
      </c>
      <c r="D1166" s="1">
        <f t="shared" si="53"/>
        <v>1</v>
      </c>
      <c r="E1166" s="1" t="str">
        <f>INDEX(Protocol[Mark],MATCH(C1166,Protocol[Step],0))</f>
        <v>6Oct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26010001</v>
      </c>
      <c r="H1166" s="134">
        <f>Systematic[[#This Row],[SampleVariableLabel]]+100*Systematic[[#This Row],[State]]</f>
        <v>26010701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26</v>
      </c>
      <c r="B1167" s="1">
        <f>IF(C1167=0,IF(B1166=Protocol!$V$20,1,B1166+1),B1166)</f>
        <v>1</v>
      </c>
      <c r="C1167" s="1">
        <f>IF(C1166+1=Protocol!$V$21,0,C1166+1)</f>
        <v>8</v>
      </c>
      <c r="D1167" s="1">
        <f t="shared" si="53"/>
        <v>2</v>
      </c>
      <c r="E1167" s="1" t="str">
        <f>INDEX(Protocol[Mark],MATCH(C1167,Protocol[Step],0))</f>
        <v>7Rot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26010002</v>
      </c>
      <c r="H1167" s="134">
        <f>Systematic[[#This Row],[SampleVariableLabel]]+100*Systematic[[#This Row],[State]]</f>
        <v>26010802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26</v>
      </c>
      <c r="B1168" s="1">
        <f>IF(C1168=0,IF(B1167=Protocol!$V$20,1,B1167+1),B1167)</f>
        <v>1</v>
      </c>
      <c r="C1168" s="1">
        <f>IF(C1167+1=Protocol!$V$21,0,C1167+1)</f>
        <v>9</v>
      </c>
      <c r="D1168" s="1">
        <f t="shared" si="53"/>
        <v>3</v>
      </c>
      <c r="E1168" s="1" t="str">
        <f>INDEX(Protocol[Mark],MATCH(C1168,Protocol[Step],0))</f>
        <v>8Gp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26010003</v>
      </c>
      <c r="H1168" s="134">
        <f>Systematic[[#This Row],[SampleVariableLabel]]+100*Systematic[[#This Row],[State]]</f>
        <v>26010903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26</v>
      </c>
      <c r="B1169" s="1">
        <f>IF(C1169=0,IF(B1168=Protocol!$V$20,1,B1168+1),B1168)</f>
        <v>1</v>
      </c>
      <c r="C1169" s="1">
        <f>IF(C1168+1=Protocol!$V$21,0,C1168+1)</f>
        <v>10</v>
      </c>
      <c r="D1169" s="1">
        <f t="shared" si="53"/>
        <v>4</v>
      </c>
      <c r="E1169" s="1" t="str">
        <f>INDEX(Protocol[Mark],MATCH(C1169,Protocol[Step],0))</f>
        <v>9Ama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26010004</v>
      </c>
      <c r="H1169" s="134">
        <f>Systematic[[#This Row],[SampleVariableLabel]]+100*Systematic[[#This Row],[State]]</f>
        <v>26011004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26</v>
      </c>
      <c r="B1170" s="1">
        <f>IF(C1170=0,IF(B1169=Protocol!$V$20,1,B1169+1),B1169)</f>
        <v>1</v>
      </c>
      <c r="C1170" s="1">
        <f>IF(C1169+1=Protocol!$V$21,0,C1169+1)</f>
        <v>11</v>
      </c>
      <c r="D1170" s="1">
        <f t="shared" si="53"/>
        <v>5</v>
      </c>
      <c r="E1170" s="1" t="str">
        <f>INDEX(Protocol[Mark],MATCH(C1170,Protocol[Step],0))</f>
        <v>10Tm</v>
      </c>
      <c r="F1170" s="151" t="str">
        <f>INDEX(Variables[Variable],MATCH(Systematic[[#This Row],[VariableIndex]],Variables[Index],0))</f>
        <v>Specific flux (mt)</v>
      </c>
      <c r="G1170" s="134">
        <f>Systematic[[#This Row],[Sample]]*1000000+Systematic[[#This Row],[SubSample]]*10000+Systematic[[#This Row],[VariableIndex]]</f>
        <v>26010005</v>
      </c>
      <c r="H1170" s="134">
        <f>Systematic[[#This Row],[SampleVariableLabel]]+100*Systematic[[#This Row],[State]]</f>
        <v>26011105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26</v>
      </c>
      <c r="B1171" s="1">
        <f>IF(C1171=0,IF(B1170=Protocol!$V$20,1,B1170+1),B1170)</f>
        <v>1</v>
      </c>
      <c r="C1171" s="1">
        <f>IF(C1170+1=Protocol!$V$21,0,C1170+1)</f>
        <v>12</v>
      </c>
      <c r="D1171" s="1">
        <f t="shared" si="53"/>
        <v>6</v>
      </c>
      <c r="E1171" s="1" t="str">
        <f>INDEX(Protocol[Mark],MATCH(C1171,Protocol[Step],0))</f>
        <v>11Azd</v>
      </c>
      <c r="F1171" s="151" t="str">
        <f>INDEX(Variables[Variable],MATCH(Systematic[[#This Row],[VariableIndex]],Variables[Index],0))</f>
        <v>FCR (mt: ROX-corr.)</v>
      </c>
      <c r="G1171" s="134">
        <f>Systematic[[#This Row],[Sample]]*1000000+Systematic[[#This Row],[SubSample]]*10000+Systematic[[#This Row],[VariableIndex]]</f>
        <v>26010006</v>
      </c>
      <c r="H1171" s="134">
        <f>Systematic[[#This Row],[SampleVariableLabel]]+100*Systematic[[#This Row],[State]]</f>
        <v>26011206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27</v>
      </c>
      <c r="B1172" s="1">
        <f>IF(C1172=0,IF(B1171=Protocol!$V$20,1,B1171+1),B1171)</f>
        <v>1</v>
      </c>
      <c r="C1172" s="1">
        <f>IF(C1171+1=Protocol!$V$21,0,C1171+1)</f>
        <v>0</v>
      </c>
      <c r="D1172" s="1">
        <f t="shared" si="53"/>
        <v>1</v>
      </c>
      <c r="E1172" s="1" t="str">
        <f>INDEX(Protocol[Mark],MATCH(C1172,Protocol[Step],0))</f>
        <v>1mt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27010001</v>
      </c>
      <c r="H1172" s="134">
        <f>Systematic[[#This Row],[SampleVariableLabel]]+100*Systematic[[#This Row],[State]]</f>
        <v>27010001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27</v>
      </c>
      <c r="B1173" s="1">
        <f>IF(C1173=0,IF(B1172=Protocol!$V$20,1,B1172+1),B1172)</f>
        <v>1</v>
      </c>
      <c r="C1173" s="1">
        <f>IF(C1172+1=Protocol!$V$21,0,C1172+1)</f>
        <v>1</v>
      </c>
      <c r="D1173" s="1">
        <f t="shared" si="53"/>
        <v>2</v>
      </c>
      <c r="E1173" s="1" t="str">
        <f>INDEX(Protocol[Mark],MATCH(C1173,Protocol[Step],0))</f>
        <v>1PM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27010002</v>
      </c>
      <c r="H1173" s="134">
        <f>Systematic[[#This Row],[SampleVariableLabel]]+100*Systematic[[#This Row],[State]]</f>
        <v>27010102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27</v>
      </c>
      <c r="B1174" s="1">
        <f>IF(C1174=0,IF(B1173=Protocol!$V$20,1,B1173+1),B1173)</f>
        <v>1</v>
      </c>
      <c r="C1174" s="1">
        <f>IF(C1173+1=Protocol!$V$21,0,C1173+1)</f>
        <v>2</v>
      </c>
      <c r="D1174" s="1">
        <f t="shared" si="53"/>
        <v>3</v>
      </c>
      <c r="E1174" s="1" t="str">
        <f>INDEX(Protocol[Mark],MATCH(C1174,Protocol[Step],0))</f>
        <v>2D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27010003</v>
      </c>
      <c r="H1174" s="134">
        <f>Systematic[[#This Row],[SampleVariableLabel]]+100*Systematic[[#This Row],[State]]</f>
        <v>27010203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27</v>
      </c>
      <c r="B1175" s="1">
        <f>IF(C1175=0,IF(B1174=Protocol!$V$20,1,B1174+1),B1174)</f>
        <v>1</v>
      </c>
      <c r="C1175" s="1">
        <f>IF(C1174+1=Protocol!$V$21,0,C1174+1)</f>
        <v>3</v>
      </c>
      <c r="D1175" s="1">
        <f t="shared" si="53"/>
        <v>4</v>
      </c>
      <c r="E1175" s="1" t="str">
        <f>INDEX(Protocol[Mark],MATCH(C1175,Protocol[Step],0))</f>
        <v>2c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27010004</v>
      </c>
      <c r="H1175" s="134">
        <f>Systematic[[#This Row],[SampleVariableLabel]]+100*Systematic[[#This Row],[State]]</f>
        <v>27010304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27</v>
      </c>
      <c r="B1176" s="1">
        <f>IF(C1176=0,IF(B1175=Protocol!$V$20,1,B1175+1),B1175)</f>
        <v>1</v>
      </c>
      <c r="C1176" s="1">
        <f>IF(C1175+1=Protocol!$V$21,0,C1175+1)</f>
        <v>4</v>
      </c>
      <c r="D1176" s="1">
        <f t="shared" si="53"/>
        <v>5</v>
      </c>
      <c r="E1176" s="1" t="str">
        <f>INDEX(Protocol[Mark],MATCH(C1176,Protocol[Step],0))</f>
        <v>3U</v>
      </c>
      <c r="F1176" s="151" t="str">
        <f>INDEX(Variables[Variable],MATCH(Systematic[[#This Row],[VariableIndex]],Variables[Index],0))</f>
        <v>Specific flux (mt)</v>
      </c>
      <c r="G1176" s="134">
        <f>Systematic[[#This Row],[Sample]]*1000000+Systematic[[#This Row],[SubSample]]*10000+Systematic[[#This Row],[VariableIndex]]</f>
        <v>27010005</v>
      </c>
      <c r="H1176" s="134">
        <f>Systematic[[#This Row],[SampleVariableLabel]]+100*Systematic[[#This Row],[State]]</f>
        <v>27010405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27</v>
      </c>
      <c r="B1177" s="1">
        <f>IF(C1177=0,IF(B1176=Protocol!$V$20,1,B1176+1),B1176)</f>
        <v>1</v>
      </c>
      <c r="C1177" s="1">
        <f>IF(C1176+1=Protocol!$V$21,0,C1176+1)</f>
        <v>5</v>
      </c>
      <c r="D1177" s="1">
        <f t="shared" si="53"/>
        <v>6</v>
      </c>
      <c r="E1177" s="1" t="str">
        <f>INDEX(Protocol[Mark],MATCH(C1177,Protocol[Step],0))</f>
        <v>4G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27010006</v>
      </c>
      <c r="H1177" s="134">
        <f>Systematic[[#This Row],[SampleVariableLabel]]+100*Systematic[[#This Row],[State]]</f>
        <v>27010506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27</v>
      </c>
      <c r="B1178" s="1">
        <f>IF(C1178=0,IF(B1177=Protocol!$V$20,1,B1177+1),B1177)</f>
        <v>1</v>
      </c>
      <c r="C1178" s="1">
        <f>IF(C1177+1=Protocol!$V$21,0,C1177+1)</f>
        <v>6</v>
      </c>
      <c r="D1178" s="1">
        <f t="shared" si="53"/>
        <v>1</v>
      </c>
      <c r="E1178" s="1" t="str">
        <f>INDEX(Protocol[Mark],MATCH(C1178,Protocol[Step],0))</f>
        <v>5S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27010001</v>
      </c>
      <c r="H1178" s="134">
        <f>Systematic[[#This Row],[SampleVariableLabel]]+100*Systematic[[#This Row],[State]]</f>
        <v>27010601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27</v>
      </c>
      <c r="B1179" s="1">
        <f>IF(C1179=0,IF(B1178=Protocol!$V$20,1,B1178+1),B1178)</f>
        <v>1</v>
      </c>
      <c r="C1179" s="1">
        <f>IF(C1178+1=Protocol!$V$21,0,C1178+1)</f>
        <v>7</v>
      </c>
      <c r="D1179" s="1">
        <f t="shared" si="53"/>
        <v>2</v>
      </c>
      <c r="E1179" s="1" t="str">
        <f>INDEX(Protocol[Mark],MATCH(C1179,Protocol[Step],0))</f>
        <v>6Oct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27010002</v>
      </c>
      <c r="H1179" s="134">
        <f>Systematic[[#This Row],[SampleVariableLabel]]+100*Systematic[[#This Row],[State]]</f>
        <v>27010702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27</v>
      </c>
      <c r="B1180" s="1">
        <f>IF(C1180=0,IF(B1179=Protocol!$V$20,1,B1179+1),B1179)</f>
        <v>1</v>
      </c>
      <c r="C1180" s="1">
        <f>IF(C1179+1=Protocol!$V$21,0,C1179+1)</f>
        <v>8</v>
      </c>
      <c r="D1180" s="1">
        <f t="shared" si="53"/>
        <v>3</v>
      </c>
      <c r="E1180" s="1" t="str">
        <f>INDEX(Protocol[Mark],MATCH(C1180,Protocol[Step],0))</f>
        <v>7Rot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27010003</v>
      </c>
      <c r="H1180" s="134">
        <f>Systematic[[#This Row],[SampleVariableLabel]]+100*Systematic[[#This Row],[State]]</f>
        <v>27010803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27</v>
      </c>
      <c r="B1181" s="1">
        <f>IF(C1181=0,IF(B1180=Protocol!$V$20,1,B1180+1),B1180)</f>
        <v>1</v>
      </c>
      <c r="C1181" s="1">
        <f>IF(C1180+1=Protocol!$V$21,0,C1180+1)</f>
        <v>9</v>
      </c>
      <c r="D1181" s="1">
        <f t="shared" si="53"/>
        <v>4</v>
      </c>
      <c r="E1181" s="1" t="str">
        <f>INDEX(Protocol[Mark],MATCH(C1181,Protocol[Step],0))</f>
        <v>8Gp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27010004</v>
      </c>
      <c r="H1181" s="134">
        <f>Systematic[[#This Row],[SampleVariableLabel]]+100*Systematic[[#This Row],[State]]</f>
        <v>27010904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27</v>
      </c>
      <c r="B1182" s="1">
        <f>IF(C1182=0,IF(B1181=Protocol!$V$20,1,B1181+1),B1181)</f>
        <v>1</v>
      </c>
      <c r="C1182" s="1">
        <f>IF(C1181+1=Protocol!$V$21,0,C1181+1)</f>
        <v>10</v>
      </c>
      <c r="D1182" s="1">
        <f t="shared" si="53"/>
        <v>5</v>
      </c>
      <c r="E1182" s="1" t="str">
        <f>INDEX(Protocol[Mark],MATCH(C1182,Protocol[Step],0))</f>
        <v>9Ama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27010005</v>
      </c>
      <c r="H1182" s="134">
        <f>Systematic[[#This Row],[SampleVariableLabel]]+100*Systematic[[#This Row],[State]]</f>
        <v>27011005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27</v>
      </c>
      <c r="B1183" s="1">
        <f>IF(C1183=0,IF(B1182=Protocol!$V$20,1,B1182+1),B1182)</f>
        <v>1</v>
      </c>
      <c r="C1183" s="1">
        <f>IF(C1182+1=Protocol!$V$21,0,C1182+1)</f>
        <v>11</v>
      </c>
      <c r="D1183" s="1">
        <f t="shared" si="53"/>
        <v>6</v>
      </c>
      <c r="E1183" s="1" t="str">
        <f>INDEX(Protocol[Mark],MATCH(C1183,Protocol[Step],0))</f>
        <v>10Tm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27010006</v>
      </c>
      <c r="H1183" s="134">
        <f>Systematic[[#This Row],[SampleVariableLabel]]+100*Systematic[[#This Row],[State]]</f>
        <v>27011106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27</v>
      </c>
      <c r="B1184" s="1">
        <f>IF(C1184=0,IF(B1183=Protocol!$V$20,1,B1183+1),B1183)</f>
        <v>1</v>
      </c>
      <c r="C1184" s="1">
        <f>IF(C1183+1=Protocol!$V$21,0,C1183+1)</f>
        <v>12</v>
      </c>
      <c r="D1184" s="1">
        <f t="shared" si="53"/>
        <v>1</v>
      </c>
      <c r="E1184" s="1" t="str">
        <f>INDEX(Protocol[Mark],MATCH(C1184,Protocol[Step],0))</f>
        <v>11Azd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27010001</v>
      </c>
      <c r="H1184" s="134">
        <f>Systematic[[#This Row],[SampleVariableLabel]]+100*Systematic[[#This Row],[State]]</f>
        <v>27011201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28</v>
      </c>
      <c r="B1185" s="1">
        <f>IF(C1185=0,IF(B1184=Protocol!$V$20,1,B1184+1),B1184)</f>
        <v>1</v>
      </c>
      <c r="C1185" s="1">
        <f>IF(C1184+1=Protocol!$V$21,0,C1184+1)</f>
        <v>0</v>
      </c>
      <c r="D1185" s="1">
        <f t="shared" si="53"/>
        <v>2</v>
      </c>
      <c r="E1185" s="1" t="str">
        <f>INDEX(Protocol[Mark],MATCH(C1185,Protocol[Step],0))</f>
        <v>1mt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28010002</v>
      </c>
      <c r="H1185" s="134">
        <f>Systematic[[#This Row],[SampleVariableLabel]]+100*Systematic[[#This Row],[State]]</f>
        <v>28010002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28</v>
      </c>
      <c r="B1186" s="1">
        <f>IF(C1186=0,IF(B1185=Protocol!$V$20,1,B1185+1),B1185)</f>
        <v>1</v>
      </c>
      <c r="C1186" s="1">
        <f>IF(C1185+1=Protocol!$V$21,0,C1185+1)</f>
        <v>1</v>
      </c>
      <c r="D1186" s="1">
        <f t="shared" si="53"/>
        <v>3</v>
      </c>
      <c r="E1186" s="1" t="str">
        <f>INDEX(Protocol[Mark],MATCH(C1186,Protocol[Step],0))</f>
        <v>1PM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28010003</v>
      </c>
      <c r="H1186" s="134">
        <f>Systematic[[#This Row],[SampleVariableLabel]]+100*Systematic[[#This Row],[State]]</f>
        <v>28010103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28</v>
      </c>
      <c r="B1187" s="1">
        <f>IF(C1187=0,IF(B1186=Protocol!$V$20,1,B1186+1),B1186)</f>
        <v>1</v>
      </c>
      <c r="C1187" s="1">
        <f>IF(C1186+1=Protocol!$V$21,0,C1186+1)</f>
        <v>2</v>
      </c>
      <c r="D1187" s="1">
        <f t="shared" si="53"/>
        <v>4</v>
      </c>
      <c r="E1187" s="1" t="str">
        <f>INDEX(Protocol[Mark],MATCH(C1187,Protocol[Step],0))</f>
        <v>2D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28010004</v>
      </c>
      <c r="H1187" s="134">
        <f>Systematic[[#This Row],[SampleVariableLabel]]+100*Systematic[[#This Row],[State]]</f>
        <v>28010204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28</v>
      </c>
      <c r="B1188" s="1">
        <f>IF(C1188=0,IF(B1187=Protocol!$V$20,1,B1187+1),B1187)</f>
        <v>1</v>
      </c>
      <c r="C1188" s="1">
        <f>IF(C1187+1=Protocol!$V$21,0,C1187+1)</f>
        <v>3</v>
      </c>
      <c r="D1188" s="1">
        <f t="shared" si="53"/>
        <v>5</v>
      </c>
      <c r="E1188" s="1" t="str">
        <f>INDEX(Protocol[Mark],MATCH(C1188,Protocol[Step],0))</f>
        <v>2c</v>
      </c>
      <c r="F1188" s="151" t="str">
        <f>INDEX(Variables[Variable],MATCH(Systematic[[#This Row],[VariableIndex]],Variables[Index],0))</f>
        <v>Specific flux (mt)</v>
      </c>
      <c r="G1188" s="134">
        <f>Systematic[[#This Row],[Sample]]*1000000+Systematic[[#This Row],[SubSample]]*10000+Systematic[[#This Row],[VariableIndex]]</f>
        <v>28010005</v>
      </c>
      <c r="H1188" s="134">
        <f>Systematic[[#This Row],[SampleVariableLabel]]+100*Systematic[[#This Row],[State]]</f>
        <v>28010305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28</v>
      </c>
      <c r="B1189" s="1">
        <f>IF(C1189=0,IF(B1188=Protocol!$V$20,1,B1188+1),B1188)</f>
        <v>1</v>
      </c>
      <c r="C1189" s="1">
        <f>IF(C1188+1=Protocol!$V$21,0,C1188+1)</f>
        <v>4</v>
      </c>
      <c r="D1189" s="1">
        <f t="shared" si="53"/>
        <v>6</v>
      </c>
      <c r="E1189" s="1" t="str">
        <f>INDEX(Protocol[Mark],MATCH(C1189,Protocol[Step],0))</f>
        <v>3U</v>
      </c>
      <c r="F1189" s="151" t="str">
        <f>INDEX(Variables[Variable],MATCH(Systematic[[#This Row],[VariableIndex]],Variables[Index],0))</f>
        <v>FCR (mt: ROX-corr.)</v>
      </c>
      <c r="G1189" s="134">
        <f>Systematic[[#This Row],[Sample]]*1000000+Systematic[[#This Row],[SubSample]]*10000+Systematic[[#This Row],[VariableIndex]]</f>
        <v>28010006</v>
      </c>
      <c r="H1189" s="134">
        <f>Systematic[[#This Row],[SampleVariableLabel]]+100*Systematic[[#This Row],[State]]</f>
        <v>28010406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28</v>
      </c>
      <c r="B1190" s="1">
        <f>IF(C1190=0,IF(B1189=Protocol!$V$20,1,B1189+1),B1189)</f>
        <v>1</v>
      </c>
      <c r="C1190" s="1">
        <f>IF(C1189+1=Protocol!$V$21,0,C1189+1)</f>
        <v>5</v>
      </c>
      <c r="D1190" s="1">
        <f t="shared" si="53"/>
        <v>1</v>
      </c>
      <c r="E1190" s="1" t="str">
        <f>INDEX(Protocol[Mark],MATCH(C1190,Protocol[Step],0))</f>
        <v>4G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28010001</v>
      </c>
      <c r="H1190" s="134">
        <f>Systematic[[#This Row],[SampleVariableLabel]]+100*Systematic[[#This Row],[State]]</f>
        <v>28010501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28</v>
      </c>
      <c r="B1191" s="1">
        <f>IF(C1191=0,IF(B1190=Protocol!$V$20,1,B1190+1),B1190)</f>
        <v>1</v>
      </c>
      <c r="C1191" s="1">
        <f>IF(C1190+1=Protocol!$V$21,0,C1190+1)</f>
        <v>6</v>
      </c>
      <c r="D1191" s="1">
        <f t="shared" si="53"/>
        <v>2</v>
      </c>
      <c r="E1191" s="1" t="str">
        <f>INDEX(Protocol[Mark],MATCH(C1191,Protocol[Step],0))</f>
        <v>5S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28010002</v>
      </c>
      <c r="H1191" s="134">
        <f>Systematic[[#This Row],[SampleVariableLabel]]+100*Systematic[[#This Row],[State]]</f>
        <v>28010602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28</v>
      </c>
      <c r="B1192" s="1">
        <f>IF(C1192=0,IF(B1191=Protocol!$V$20,1,B1191+1),B1191)</f>
        <v>1</v>
      </c>
      <c r="C1192" s="1">
        <f>IF(C1191+1=Protocol!$V$21,0,C1191+1)</f>
        <v>7</v>
      </c>
      <c r="D1192" s="1">
        <f t="shared" si="53"/>
        <v>3</v>
      </c>
      <c r="E1192" s="1" t="str">
        <f>INDEX(Protocol[Mark],MATCH(C1192,Protocol[Step],0))</f>
        <v>6Oct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28010003</v>
      </c>
      <c r="H1192" s="134">
        <f>Systematic[[#This Row],[SampleVariableLabel]]+100*Systematic[[#This Row],[State]]</f>
        <v>28010703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28</v>
      </c>
      <c r="B1193" s="1">
        <f>IF(C1193=0,IF(B1192=Protocol!$V$20,1,B1192+1),B1192)</f>
        <v>1</v>
      </c>
      <c r="C1193" s="1">
        <f>IF(C1192+1=Protocol!$V$21,0,C1192+1)</f>
        <v>8</v>
      </c>
      <c r="D1193" s="1">
        <f t="shared" si="53"/>
        <v>4</v>
      </c>
      <c r="E1193" s="1" t="str">
        <f>INDEX(Protocol[Mark],MATCH(C1193,Protocol[Step],0))</f>
        <v>7Rot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28010004</v>
      </c>
      <c r="H1193" s="134">
        <f>Systematic[[#This Row],[SampleVariableLabel]]+100*Systematic[[#This Row],[State]]</f>
        <v>28010804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28</v>
      </c>
      <c r="B1194" s="1">
        <f>IF(C1194=0,IF(B1193=Protocol!$V$20,1,B1193+1),B1193)</f>
        <v>1</v>
      </c>
      <c r="C1194" s="1">
        <f>IF(C1193+1=Protocol!$V$21,0,C1193+1)</f>
        <v>9</v>
      </c>
      <c r="D1194" s="1">
        <f t="shared" si="53"/>
        <v>5</v>
      </c>
      <c r="E1194" s="1" t="str">
        <f>INDEX(Protocol[Mark],MATCH(C1194,Protocol[Step],0))</f>
        <v>8Gp</v>
      </c>
      <c r="F1194" s="151" t="str">
        <f>INDEX(Variables[Variable],MATCH(Systematic[[#This Row],[VariableIndex]],Variables[Index],0))</f>
        <v>Specific flux (mt)</v>
      </c>
      <c r="G1194" s="134">
        <f>Systematic[[#This Row],[Sample]]*1000000+Systematic[[#This Row],[SubSample]]*10000+Systematic[[#This Row],[VariableIndex]]</f>
        <v>28010005</v>
      </c>
      <c r="H1194" s="134">
        <f>Systematic[[#This Row],[SampleVariableLabel]]+100*Systematic[[#This Row],[State]]</f>
        <v>28010905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28</v>
      </c>
      <c r="B1195" s="1">
        <f>IF(C1195=0,IF(B1194=Protocol!$V$20,1,B1194+1),B1194)</f>
        <v>1</v>
      </c>
      <c r="C1195" s="1">
        <f>IF(C1194+1=Protocol!$V$21,0,C1194+1)</f>
        <v>10</v>
      </c>
      <c r="D1195" s="1">
        <f t="shared" si="53"/>
        <v>6</v>
      </c>
      <c r="E1195" s="1" t="str">
        <f>INDEX(Protocol[Mark],MATCH(C1195,Protocol[Step],0))</f>
        <v>9Ama</v>
      </c>
      <c r="F1195" s="151" t="str">
        <f>INDEX(Variables[Variable],MATCH(Systematic[[#This Row],[VariableIndex]],Variables[Index],0))</f>
        <v>FCR (mt: ROX-corr.)</v>
      </c>
      <c r="G1195" s="134">
        <f>Systematic[[#This Row],[Sample]]*1000000+Systematic[[#This Row],[SubSample]]*10000+Systematic[[#This Row],[VariableIndex]]</f>
        <v>28010006</v>
      </c>
      <c r="H1195" s="134">
        <f>Systematic[[#This Row],[SampleVariableLabel]]+100*Systematic[[#This Row],[State]]</f>
        <v>28011006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28</v>
      </c>
      <c r="B1196" s="1">
        <f>IF(C1196=0,IF(B1195=Protocol!$V$20,1,B1195+1),B1195)</f>
        <v>1</v>
      </c>
      <c r="C1196" s="1">
        <f>IF(C1195+1=Protocol!$V$21,0,C1195+1)</f>
        <v>11</v>
      </c>
      <c r="D1196" s="1">
        <f t="shared" si="53"/>
        <v>1</v>
      </c>
      <c r="E1196" s="1" t="str">
        <f>INDEX(Protocol[Mark],MATCH(C1196,Protocol[Step],0))</f>
        <v>10Tm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28010001</v>
      </c>
      <c r="H1196" s="134">
        <f>Systematic[[#This Row],[SampleVariableLabel]]+100*Systematic[[#This Row],[State]]</f>
        <v>28011101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28</v>
      </c>
      <c r="B1197" s="1">
        <f>IF(C1197=0,IF(B1196=Protocol!$V$20,1,B1196+1),B1196)</f>
        <v>1</v>
      </c>
      <c r="C1197" s="1">
        <f>IF(C1196+1=Protocol!$V$21,0,C1196+1)</f>
        <v>12</v>
      </c>
      <c r="D1197" s="1">
        <f t="shared" si="53"/>
        <v>2</v>
      </c>
      <c r="E1197" s="1" t="str">
        <f>INDEX(Protocol[Mark],MATCH(C1197,Protocol[Step],0))</f>
        <v>11Azd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28010002</v>
      </c>
      <c r="H1197" s="134">
        <f>Systematic[[#This Row],[SampleVariableLabel]]+100*Systematic[[#This Row],[State]]</f>
        <v>28011202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29</v>
      </c>
      <c r="B1198" s="1">
        <f>IF(C1198=0,IF(B1197=Protocol!$V$20,1,B1197+1),B1197)</f>
        <v>1</v>
      </c>
      <c r="C1198" s="1">
        <f>IF(C1197+1=Protocol!$V$21,0,C1197+1)</f>
        <v>0</v>
      </c>
      <c r="D1198" s="1">
        <f t="shared" si="53"/>
        <v>3</v>
      </c>
      <c r="E1198" s="1" t="str">
        <f>INDEX(Protocol[Mark],MATCH(C1198,Protocol[Step],0))</f>
        <v>1mt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29010003</v>
      </c>
      <c r="H1198" s="134">
        <f>Systematic[[#This Row],[SampleVariableLabel]]+100*Systematic[[#This Row],[State]]</f>
        <v>29010003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29</v>
      </c>
      <c r="B1199" s="1">
        <f>IF(C1199=0,IF(B1198=Protocol!$V$20,1,B1198+1),B1198)</f>
        <v>1</v>
      </c>
      <c r="C1199" s="1">
        <f>IF(C1198+1=Protocol!$V$21,0,C1198+1)</f>
        <v>1</v>
      </c>
      <c r="D1199" s="1">
        <f t="shared" si="53"/>
        <v>4</v>
      </c>
      <c r="E1199" s="1" t="str">
        <f>INDEX(Protocol[Mark],MATCH(C1199,Protocol[Step],0))</f>
        <v>1PM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29010004</v>
      </c>
      <c r="H1199" s="134">
        <f>Systematic[[#This Row],[SampleVariableLabel]]+100*Systematic[[#This Row],[State]]</f>
        <v>29010104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29</v>
      </c>
      <c r="B1200" s="1">
        <f>IF(C1200=0,IF(B1199=Protocol!$V$20,1,B1199+1),B1199)</f>
        <v>1</v>
      </c>
      <c r="C1200" s="1">
        <f>IF(C1199+1=Protocol!$V$21,0,C1199+1)</f>
        <v>2</v>
      </c>
      <c r="D1200" s="1">
        <f t="shared" si="53"/>
        <v>5</v>
      </c>
      <c r="E1200" s="1" t="str">
        <f>INDEX(Protocol[Mark],MATCH(C1200,Protocol[Step],0))</f>
        <v>2D</v>
      </c>
      <c r="F1200" s="151" t="str">
        <f>INDEX(Variables[Variable],MATCH(Systematic[[#This Row],[VariableIndex]],Variables[Index],0))</f>
        <v>Specific flux (mt)</v>
      </c>
      <c r="G1200" s="134">
        <f>Systematic[[#This Row],[Sample]]*1000000+Systematic[[#This Row],[SubSample]]*10000+Systematic[[#This Row],[VariableIndex]]</f>
        <v>29010005</v>
      </c>
      <c r="H1200" s="134">
        <f>Systematic[[#This Row],[SampleVariableLabel]]+100*Systematic[[#This Row],[State]]</f>
        <v>29010205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29</v>
      </c>
      <c r="B1201" s="1">
        <f>IF(C1201=0,IF(B1200=Protocol!$V$20,1,B1200+1),B1200)</f>
        <v>1</v>
      </c>
      <c r="C1201" s="1">
        <f>IF(C1200+1=Protocol!$V$21,0,C1200+1)</f>
        <v>3</v>
      </c>
      <c r="D1201" s="1">
        <f t="shared" si="53"/>
        <v>6</v>
      </c>
      <c r="E1201" s="1" t="str">
        <f>INDEX(Protocol[Mark],MATCH(C1201,Protocol[Step],0))</f>
        <v>2c</v>
      </c>
      <c r="F1201" s="151" t="str">
        <f>INDEX(Variables[Variable],MATCH(Systematic[[#This Row],[VariableIndex]],Variables[Index],0))</f>
        <v>FCR (mt: ROX-corr.)</v>
      </c>
      <c r="G1201" s="134">
        <f>Systematic[[#This Row],[Sample]]*1000000+Systematic[[#This Row],[SubSample]]*10000+Systematic[[#This Row],[VariableIndex]]</f>
        <v>29010006</v>
      </c>
      <c r="H1201" s="134">
        <f>Systematic[[#This Row],[SampleVariableLabel]]+100*Systematic[[#This Row],[State]]</f>
        <v>29010306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29</v>
      </c>
      <c r="B1202" s="1">
        <f>IF(C1202=0,IF(B1201=Protocol!$V$20,1,B1201+1),B1201)</f>
        <v>1</v>
      </c>
      <c r="C1202" s="1">
        <f>IF(C1201+1=Protocol!$V$21,0,C1201+1)</f>
        <v>4</v>
      </c>
      <c r="D1202" s="1">
        <f t="shared" si="53"/>
        <v>1</v>
      </c>
      <c r="E1202" s="1" t="str">
        <f>INDEX(Protocol[Mark],MATCH(C1202,Protocol[Step],0))</f>
        <v>3U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29010001</v>
      </c>
      <c r="H1202" s="134">
        <f>Systematic[[#This Row],[SampleVariableLabel]]+100*Systematic[[#This Row],[State]]</f>
        <v>29010401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29</v>
      </c>
      <c r="B1203" s="1">
        <f>IF(C1203=0,IF(B1202=Protocol!$V$20,1,B1202+1),B1202)</f>
        <v>1</v>
      </c>
      <c r="C1203" s="1">
        <f>IF(C1202+1=Protocol!$V$21,0,C1202+1)</f>
        <v>5</v>
      </c>
      <c r="D1203" s="1">
        <f t="shared" si="53"/>
        <v>2</v>
      </c>
      <c r="E1203" s="1" t="str">
        <f>INDEX(Protocol[Mark],MATCH(C1203,Protocol[Step],0))</f>
        <v>4G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29010002</v>
      </c>
      <c r="H1203" s="134">
        <f>Systematic[[#This Row],[SampleVariableLabel]]+100*Systematic[[#This Row],[State]]</f>
        <v>29010502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29</v>
      </c>
      <c r="B1204" s="1">
        <f>IF(C1204=0,IF(B1203=Protocol!$V$20,1,B1203+1),B1203)</f>
        <v>1</v>
      </c>
      <c r="C1204" s="1">
        <f>IF(C1203+1=Protocol!$V$21,0,C1203+1)</f>
        <v>6</v>
      </c>
      <c r="D1204" s="1">
        <f t="shared" si="53"/>
        <v>3</v>
      </c>
      <c r="E1204" s="1" t="str">
        <f>INDEX(Protocol[Mark],MATCH(C1204,Protocol[Step],0))</f>
        <v>5S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29010003</v>
      </c>
      <c r="H1204" s="134">
        <f>Systematic[[#This Row],[SampleVariableLabel]]+100*Systematic[[#This Row],[State]]</f>
        <v>29010603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29</v>
      </c>
      <c r="B1205" s="1">
        <f>IF(C1205=0,IF(B1204=Protocol!$V$20,1,B1204+1),B1204)</f>
        <v>1</v>
      </c>
      <c r="C1205" s="1">
        <f>IF(C1204+1=Protocol!$V$21,0,C1204+1)</f>
        <v>7</v>
      </c>
      <c r="D1205" s="1">
        <f t="shared" si="53"/>
        <v>4</v>
      </c>
      <c r="E1205" s="1" t="str">
        <f>INDEX(Protocol[Mark],MATCH(C1205,Protocol[Step],0))</f>
        <v>6Oct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29010004</v>
      </c>
      <c r="H1205" s="134">
        <f>Systematic[[#This Row],[SampleVariableLabel]]+100*Systematic[[#This Row],[State]]</f>
        <v>29010704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29</v>
      </c>
      <c r="B1206" s="1">
        <f>IF(C1206=0,IF(B1205=Protocol!$V$20,1,B1205+1),B1205)</f>
        <v>1</v>
      </c>
      <c r="C1206" s="1">
        <f>IF(C1205+1=Protocol!$V$21,0,C1205+1)</f>
        <v>8</v>
      </c>
      <c r="D1206" s="1">
        <f t="shared" si="53"/>
        <v>5</v>
      </c>
      <c r="E1206" s="1" t="str">
        <f>INDEX(Protocol[Mark],MATCH(C1206,Protocol[Step],0))</f>
        <v>7Rot</v>
      </c>
      <c r="F1206" s="151" t="str">
        <f>INDEX(Variables[Variable],MATCH(Systematic[[#This Row],[VariableIndex]],Variables[Index],0))</f>
        <v>Specific flux (mt)</v>
      </c>
      <c r="G1206" s="134">
        <f>Systematic[[#This Row],[Sample]]*1000000+Systematic[[#This Row],[SubSample]]*10000+Systematic[[#This Row],[VariableIndex]]</f>
        <v>29010005</v>
      </c>
      <c r="H1206" s="134">
        <f>Systematic[[#This Row],[SampleVariableLabel]]+100*Systematic[[#This Row],[State]]</f>
        <v>29010805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29</v>
      </c>
      <c r="B1207" s="1">
        <f>IF(C1207=0,IF(B1206=Protocol!$V$20,1,B1206+1),B1206)</f>
        <v>1</v>
      </c>
      <c r="C1207" s="1">
        <f>IF(C1206+1=Protocol!$V$21,0,C1206+1)</f>
        <v>9</v>
      </c>
      <c r="D1207" s="1">
        <f t="shared" si="53"/>
        <v>6</v>
      </c>
      <c r="E1207" s="1" t="str">
        <f>INDEX(Protocol[Mark],MATCH(C1207,Protocol[Step],0))</f>
        <v>8Gp</v>
      </c>
      <c r="F1207" s="151" t="str">
        <f>INDEX(Variables[Variable],MATCH(Systematic[[#This Row],[VariableIndex]],Variables[Index],0))</f>
        <v>FCR (mt: ROX-corr.)</v>
      </c>
      <c r="G1207" s="134">
        <f>Systematic[[#This Row],[Sample]]*1000000+Systematic[[#This Row],[SubSample]]*10000+Systematic[[#This Row],[VariableIndex]]</f>
        <v>29010006</v>
      </c>
      <c r="H1207" s="134">
        <f>Systematic[[#This Row],[SampleVariableLabel]]+100*Systematic[[#This Row],[State]]</f>
        <v>29010906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29</v>
      </c>
      <c r="B1208" s="1">
        <f>IF(C1208=0,IF(B1207=Protocol!$V$20,1,B1207+1),B1207)</f>
        <v>1</v>
      </c>
      <c r="C1208" s="1">
        <f>IF(C1207+1=Protocol!$V$21,0,C1207+1)</f>
        <v>10</v>
      </c>
      <c r="D1208" s="1">
        <f t="shared" si="53"/>
        <v>1</v>
      </c>
      <c r="E1208" s="1" t="str">
        <f>INDEX(Protocol[Mark],MATCH(C1208,Protocol[Step],0))</f>
        <v>9Ama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29010001</v>
      </c>
      <c r="H1208" s="134">
        <f>Systematic[[#This Row],[SampleVariableLabel]]+100*Systematic[[#This Row],[State]]</f>
        <v>29011001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29</v>
      </c>
      <c r="B1209" s="1">
        <f>IF(C1209=0,IF(B1208=Protocol!$V$20,1,B1208+1),B1208)</f>
        <v>1</v>
      </c>
      <c r="C1209" s="1">
        <f>IF(C1208+1=Protocol!$V$21,0,C1208+1)</f>
        <v>11</v>
      </c>
      <c r="D1209" s="1">
        <f t="shared" si="53"/>
        <v>2</v>
      </c>
      <c r="E1209" s="1" t="str">
        <f>INDEX(Protocol[Mark],MATCH(C1209,Protocol[Step],0))</f>
        <v>10Tm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29010002</v>
      </c>
      <c r="H1209" s="134">
        <f>Systematic[[#This Row],[SampleVariableLabel]]+100*Systematic[[#This Row],[State]]</f>
        <v>29011102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29</v>
      </c>
      <c r="B1210" s="1">
        <f>IF(C1210=0,IF(B1209=Protocol!$V$20,1,B1209+1),B1209)</f>
        <v>1</v>
      </c>
      <c r="C1210" s="1">
        <f>IF(C1209+1=Protocol!$V$21,0,C1209+1)</f>
        <v>12</v>
      </c>
      <c r="D1210" s="1">
        <f t="shared" si="53"/>
        <v>3</v>
      </c>
      <c r="E1210" s="1" t="str">
        <f>INDEX(Protocol[Mark],MATCH(C1210,Protocol[Step],0))</f>
        <v>11Azd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29010003</v>
      </c>
      <c r="H1210" s="134">
        <f>Systematic[[#This Row],[SampleVariableLabel]]+100*Systematic[[#This Row],[State]]</f>
        <v>29011203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30</v>
      </c>
      <c r="B1211" s="1">
        <f>IF(C1211=0,IF(B1210=Protocol!$V$20,1,B1210+1),B1210)</f>
        <v>1</v>
      </c>
      <c r="C1211" s="1">
        <f>IF(C1210+1=Protocol!$V$21,0,C1210+1)</f>
        <v>0</v>
      </c>
      <c r="D1211" s="1">
        <f t="shared" si="53"/>
        <v>4</v>
      </c>
      <c r="E1211" s="1" t="str">
        <f>INDEX(Protocol[Mark],MATCH(C1211,Protocol[Step],0))</f>
        <v>1mt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30010004</v>
      </c>
      <c r="H1211" s="134">
        <f>Systematic[[#This Row],[SampleVariableLabel]]+100*Systematic[[#This Row],[State]]</f>
        <v>30010004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30</v>
      </c>
      <c r="B1212" s="1">
        <f>IF(C1212=0,IF(B1211=Protocol!$V$20,1,B1211+1),B1211)</f>
        <v>1</v>
      </c>
      <c r="C1212" s="1">
        <f>IF(C1211+1=Protocol!$V$21,0,C1211+1)</f>
        <v>1</v>
      </c>
      <c r="D1212" s="1">
        <f t="shared" si="53"/>
        <v>5</v>
      </c>
      <c r="E1212" s="1" t="str">
        <f>INDEX(Protocol[Mark],MATCH(C1212,Protocol[Step],0))</f>
        <v>1PM</v>
      </c>
      <c r="F1212" s="151" t="str">
        <f>INDEX(Variables[Variable],MATCH(Systematic[[#This Row],[VariableIndex]],Variables[Index],0))</f>
        <v>Specific flux (mt)</v>
      </c>
      <c r="G1212" s="134">
        <f>Systematic[[#This Row],[Sample]]*1000000+Systematic[[#This Row],[SubSample]]*10000+Systematic[[#This Row],[VariableIndex]]</f>
        <v>30010005</v>
      </c>
      <c r="H1212" s="134">
        <f>Systematic[[#This Row],[SampleVariableLabel]]+100*Systematic[[#This Row],[State]]</f>
        <v>30010105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30</v>
      </c>
      <c r="B1213" s="1">
        <f>IF(C1213=0,IF(B1212=Protocol!$V$20,1,B1212+1),B1212)</f>
        <v>1</v>
      </c>
      <c r="C1213" s="1">
        <f>IF(C1212+1=Protocol!$V$21,0,C1212+1)</f>
        <v>2</v>
      </c>
      <c r="D1213" s="1">
        <f t="shared" si="53"/>
        <v>6</v>
      </c>
      <c r="E1213" s="1" t="str">
        <f>INDEX(Protocol[Mark],MATCH(C1213,Protocol[Step],0))</f>
        <v>2D</v>
      </c>
      <c r="F1213" s="151" t="str">
        <f>INDEX(Variables[Variable],MATCH(Systematic[[#This Row],[VariableIndex]],Variables[Index],0))</f>
        <v>FCR (mt: ROX-corr.)</v>
      </c>
      <c r="G1213" s="134">
        <f>Systematic[[#This Row],[Sample]]*1000000+Systematic[[#This Row],[SubSample]]*10000+Systematic[[#This Row],[VariableIndex]]</f>
        <v>30010006</v>
      </c>
      <c r="H1213" s="134">
        <f>Systematic[[#This Row],[SampleVariableLabel]]+100*Systematic[[#This Row],[State]]</f>
        <v>30010206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30</v>
      </c>
      <c r="B1214" s="1">
        <f>IF(C1214=0,IF(B1213=Protocol!$V$20,1,B1213+1),B1213)</f>
        <v>1</v>
      </c>
      <c r="C1214" s="1">
        <f>IF(C1213+1=Protocol!$V$21,0,C1213+1)</f>
        <v>3</v>
      </c>
      <c r="D1214" s="1">
        <f t="shared" si="53"/>
        <v>1</v>
      </c>
      <c r="E1214" s="1" t="str">
        <f>INDEX(Protocol[Mark],MATCH(C1214,Protocol[Step],0))</f>
        <v>2c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30010001</v>
      </c>
      <c r="H1214" s="134">
        <f>Systematic[[#This Row],[SampleVariableLabel]]+100*Systematic[[#This Row],[State]]</f>
        <v>30010301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30</v>
      </c>
      <c r="B1215" s="1">
        <f>IF(C1215=0,IF(B1214=Protocol!$V$20,1,B1214+1),B1214)</f>
        <v>1</v>
      </c>
      <c r="C1215" s="1">
        <f>IF(C1214+1=Protocol!$V$21,0,C1214+1)</f>
        <v>4</v>
      </c>
      <c r="D1215" s="1">
        <f t="shared" si="53"/>
        <v>2</v>
      </c>
      <c r="E1215" s="1" t="str">
        <f>INDEX(Protocol[Mark],MATCH(C1215,Protocol[Step],0))</f>
        <v>3U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30010002</v>
      </c>
      <c r="H1215" s="134">
        <f>Systematic[[#This Row],[SampleVariableLabel]]+100*Systematic[[#This Row],[State]]</f>
        <v>30010402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30</v>
      </c>
      <c r="B1216" s="1">
        <f>IF(C1216=0,IF(B1215=Protocol!$V$20,1,B1215+1),B1215)</f>
        <v>1</v>
      </c>
      <c r="C1216" s="1">
        <f>IF(C1215+1=Protocol!$V$21,0,C1215+1)</f>
        <v>5</v>
      </c>
      <c r="D1216" s="1">
        <f t="shared" si="53"/>
        <v>3</v>
      </c>
      <c r="E1216" s="1" t="str">
        <f>INDEX(Protocol[Mark],MATCH(C1216,Protocol[Step],0))</f>
        <v>4G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30010003</v>
      </c>
      <c r="H1216" s="134">
        <f>Systematic[[#This Row],[SampleVariableLabel]]+100*Systematic[[#This Row],[State]]</f>
        <v>30010503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30</v>
      </c>
      <c r="B1217" s="1">
        <f>IF(C1217=0,IF(B1216=Protocol!$V$20,1,B1216+1),B1216)</f>
        <v>1</v>
      </c>
      <c r="C1217" s="1">
        <f>IF(C1216+1=Protocol!$V$21,0,C1216+1)</f>
        <v>6</v>
      </c>
      <c r="D1217" s="1">
        <f t="shared" si="53"/>
        <v>4</v>
      </c>
      <c r="E1217" s="1" t="str">
        <f>INDEX(Protocol[Mark],MATCH(C1217,Protocol[Step],0))</f>
        <v>5S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30010004</v>
      </c>
      <c r="H1217" s="134">
        <f>Systematic[[#This Row],[SampleVariableLabel]]+100*Systematic[[#This Row],[State]]</f>
        <v>30010604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30</v>
      </c>
      <c r="B1218" s="1">
        <f>IF(C1218=0,IF(B1217=Protocol!$V$20,1,B1217+1),B1217)</f>
        <v>1</v>
      </c>
      <c r="C1218" s="1">
        <f>IF(C1217+1=Protocol!$V$21,0,C1217+1)</f>
        <v>7</v>
      </c>
      <c r="D1218" s="1">
        <f t="shared" si="53"/>
        <v>5</v>
      </c>
      <c r="E1218" s="1" t="str">
        <f>INDEX(Protocol[Mark],MATCH(C1218,Protocol[Step],0))</f>
        <v>6Oct</v>
      </c>
      <c r="F1218" s="151" t="str">
        <f>INDEX(Variables[Variable],MATCH(Systematic[[#This Row],[VariableIndex]],Variables[Index],0))</f>
        <v>Specific flux (mt)</v>
      </c>
      <c r="G1218" s="134">
        <f>Systematic[[#This Row],[Sample]]*1000000+Systematic[[#This Row],[SubSample]]*10000+Systematic[[#This Row],[VariableIndex]]</f>
        <v>30010005</v>
      </c>
      <c r="H1218" s="134">
        <f>Systematic[[#This Row],[SampleVariableLabel]]+100*Systematic[[#This Row],[State]]</f>
        <v>30010705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30</v>
      </c>
      <c r="B1219" s="1">
        <f>IF(C1219=0,IF(B1218=Protocol!$V$20,1,B1218+1),B1218)</f>
        <v>1</v>
      </c>
      <c r="C1219" s="1">
        <f>IF(C1218+1=Protocol!$V$21,0,C1218+1)</f>
        <v>8</v>
      </c>
      <c r="D1219" s="1">
        <f t="shared" ref="D1219:D1282" si="55">IF(D1218=nVariables,1,D1218+1)</f>
        <v>6</v>
      </c>
      <c r="E1219" s="1" t="str">
        <f>INDEX(Protocol[Mark],MATCH(C1219,Protocol[Step],0))</f>
        <v>7Rot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30010006</v>
      </c>
      <c r="H1219" s="134">
        <f>Systematic[[#This Row],[SampleVariableLabel]]+100*Systematic[[#This Row],[State]]</f>
        <v>30010806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30</v>
      </c>
      <c r="B1220" s="1">
        <f>IF(C1220=0,IF(B1219=Protocol!$V$20,1,B1219+1),B1219)</f>
        <v>1</v>
      </c>
      <c r="C1220" s="1">
        <f>IF(C1219+1=Protocol!$V$21,0,C1219+1)</f>
        <v>9</v>
      </c>
      <c r="D1220" s="1">
        <f t="shared" si="55"/>
        <v>1</v>
      </c>
      <c r="E1220" s="1" t="str">
        <f>INDEX(Protocol[Mark],MATCH(C1220,Protocol[Step],0))</f>
        <v>8Gp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30010001</v>
      </c>
      <c r="H1220" s="134">
        <f>Systematic[[#This Row],[SampleVariableLabel]]+100*Systematic[[#This Row],[State]]</f>
        <v>30010901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30</v>
      </c>
      <c r="B1221" s="1">
        <f>IF(C1221=0,IF(B1220=Protocol!$V$20,1,B1220+1),B1220)</f>
        <v>1</v>
      </c>
      <c r="C1221" s="1">
        <f>IF(C1220+1=Protocol!$V$21,0,C1220+1)</f>
        <v>10</v>
      </c>
      <c r="D1221" s="1">
        <f t="shared" si="55"/>
        <v>2</v>
      </c>
      <c r="E1221" s="1" t="str">
        <f>INDEX(Protocol[Mark],MATCH(C1221,Protocol[Step],0))</f>
        <v>9Ama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30010002</v>
      </c>
      <c r="H1221" s="134">
        <f>Systematic[[#This Row],[SampleVariableLabel]]+100*Systematic[[#This Row],[State]]</f>
        <v>30011002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30</v>
      </c>
      <c r="B1222" s="1">
        <f>IF(C1222=0,IF(B1221=Protocol!$V$20,1,B1221+1),B1221)</f>
        <v>1</v>
      </c>
      <c r="C1222" s="1">
        <f>IF(C1221+1=Protocol!$V$21,0,C1221+1)</f>
        <v>11</v>
      </c>
      <c r="D1222" s="1">
        <f t="shared" si="55"/>
        <v>3</v>
      </c>
      <c r="E1222" s="1" t="str">
        <f>INDEX(Protocol[Mark],MATCH(C1222,Protocol[Step],0))</f>
        <v>10Tm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30010003</v>
      </c>
      <c r="H1222" s="134">
        <f>Systematic[[#This Row],[SampleVariableLabel]]+100*Systematic[[#This Row],[State]]</f>
        <v>30011103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30</v>
      </c>
      <c r="B1223" s="1">
        <f>IF(C1223=0,IF(B1222=Protocol!$V$20,1,B1222+1),B1222)</f>
        <v>1</v>
      </c>
      <c r="C1223" s="1">
        <f>IF(C1222+1=Protocol!$V$21,0,C1222+1)</f>
        <v>12</v>
      </c>
      <c r="D1223" s="1">
        <f t="shared" si="55"/>
        <v>4</v>
      </c>
      <c r="E1223" s="1" t="str">
        <f>INDEX(Protocol[Mark],MATCH(C1223,Protocol[Step],0))</f>
        <v>11Azd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30010004</v>
      </c>
      <c r="H1223" s="134">
        <f>Systematic[[#This Row],[SampleVariableLabel]]+100*Systematic[[#This Row],[State]]</f>
        <v>30011204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31</v>
      </c>
      <c r="B1224" s="1">
        <f>IF(C1224=0,IF(B1223=Protocol!$V$20,1,B1223+1),B1223)</f>
        <v>1</v>
      </c>
      <c r="C1224" s="1">
        <f>IF(C1223+1=Protocol!$V$21,0,C1223+1)</f>
        <v>0</v>
      </c>
      <c r="D1224" s="1">
        <f t="shared" si="55"/>
        <v>5</v>
      </c>
      <c r="E1224" s="1" t="str">
        <f>INDEX(Protocol[Mark],MATCH(C1224,Protocol[Step],0))</f>
        <v>1mt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31010005</v>
      </c>
      <c r="H1224" s="134">
        <f>Systematic[[#This Row],[SampleVariableLabel]]+100*Systematic[[#This Row],[State]]</f>
        <v>31010005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31</v>
      </c>
      <c r="B1225" s="1">
        <f>IF(C1225=0,IF(B1224=Protocol!$V$20,1,B1224+1),B1224)</f>
        <v>1</v>
      </c>
      <c r="C1225" s="1">
        <f>IF(C1224+1=Protocol!$V$21,0,C1224+1)</f>
        <v>1</v>
      </c>
      <c r="D1225" s="1">
        <f t="shared" si="55"/>
        <v>6</v>
      </c>
      <c r="E1225" s="1" t="str">
        <f>INDEX(Protocol[Mark],MATCH(C1225,Protocol[Step],0))</f>
        <v>1PM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31010006</v>
      </c>
      <c r="H1225" s="134">
        <f>Systematic[[#This Row],[SampleVariableLabel]]+100*Systematic[[#This Row],[State]]</f>
        <v>31010106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31</v>
      </c>
      <c r="B1226" s="1">
        <f>IF(C1226=0,IF(B1225=Protocol!$V$20,1,B1225+1),B1225)</f>
        <v>1</v>
      </c>
      <c r="C1226" s="1">
        <f>IF(C1225+1=Protocol!$V$21,0,C1225+1)</f>
        <v>2</v>
      </c>
      <c r="D1226" s="1">
        <f t="shared" si="55"/>
        <v>1</v>
      </c>
      <c r="E1226" s="1" t="str">
        <f>INDEX(Protocol[Mark],MATCH(C1226,Protocol[Step],0))</f>
        <v>2D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31010001</v>
      </c>
      <c r="H1226" s="134">
        <f>Systematic[[#This Row],[SampleVariableLabel]]+100*Systematic[[#This Row],[State]]</f>
        <v>31010201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31</v>
      </c>
      <c r="B1227" s="1">
        <f>IF(C1227=0,IF(B1226=Protocol!$V$20,1,B1226+1),B1226)</f>
        <v>1</v>
      </c>
      <c r="C1227" s="1">
        <f>IF(C1226+1=Protocol!$V$21,0,C1226+1)</f>
        <v>3</v>
      </c>
      <c r="D1227" s="1">
        <f t="shared" si="55"/>
        <v>2</v>
      </c>
      <c r="E1227" s="1" t="str">
        <f>INDEX(Protocol[Mark],MATCH(C1227,Protocol[Step],0))</f>
        <v>2c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31010002</v>
      </c>
      <c r="H1227" s="134">
        <f>Systematic[[#This Row],[SampleVariableLabel]]+100*Systematic[[#This Row],[State]]</f>
        <v>31010302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31</v>
      </c>
      <c r="B1228" s="1">
        <f>IF(C1228=0,IF(B1227=Protocol!$V$20,1,B1227+1),B1227)</f>
        <v>1</v>
      </c>
      <c r="C1228" s="1">
        <f>IF(C1227+1=Protocol!$V$21,0,C1227+1)</f>
        <v>4</v>
      </c>
      <c r="D1228" s="1">
        <f t="shared" si="55"/>
        <v>3</v>
      </c>
      <c r="E1228" s="1" t="str">
        <f>INDEX(Protocol[Mark],MATCH(C1228,Protocol[Step],0))</f>
        <v>3U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31010003</v>
      </c>
      <c r="H1228" s="134">
        <f>Systematic[[#This Row],[SampleVariableLabel]]+100*Systematic[[#This Row],[State]]</f>
        <v>31010403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31</v>
      </c>
      <c r="B1229" s="1">
        <f>IF(C1229=0,IF(B1228=Protocol!$V$20,1,B1228+1),B1228)</f>
        <v>1</v>
      </c>
      <c r="C1229" s="1">
        <f>IF(C1228+1=Protocol!$V$21,0,C1228+1)</f>
        <v>5</v>
      </c>
      <c r="D1229" s="1">
        <f t="shared" si="55"/>
        <v>4</v>
      </c>
      <c r="E1229" s="1" t="str">
        <f>INDEX(Protocol[Mark],MATCH(C1229,Protocol[Step],0))</f>
        <v>4G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31010004</v>
      </c>
      <c r="H1229" s="134">
        <f>Systematic[[#This Row],[SampleVariableLabel]]+100*Systematic[[#This Row],[State]]</f>
        <v>31010504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31</v>
      </c>
      <c r="B1230" s="1">
        <f>IF(C1230=0,IF(B1229=Protocol!$V$20,1,B1229+1),B1229)</f>
        <v>1</v>
      </c>
      <c r="C1230" s="1">
        <f>IF(C1229+1=Protocol!$V$21,0,C1229+1)</f>
        <v>6</v>
      </c>
      <c r="D1230" s="1">
        <f t="shared" si="55"/>
        <v>5</v>
      </c>
      <c r="E1230" s="1" t="str">
        <f>INDEX(Protocol[Mark],MATCH(C1230,Protocol[Step],0))</f>
        <v>5S</v>
      </c>
      <c r="F1230" s="151" t="str">
        <f>INDEX(Variables[Variable],MATCH(Systematic[[#This Row],[VariableIndex]],Variables[Index],0))</f>
        <v>Specific flux (mt)</v>
      </c>
      <c r="G1230" s="134">
        <f>Systematic[[#This Row],[Sample]]*1000000+Systematic[[#This Row],[SubSample]]*10000+Systematic[[#This Row],[VariableIndex]]</f>
        <v>31010005</v>
      </c>
      <c r="H1230" s="134">
        <f>Systematic[[#This Row],[SampleVariableLabel]]+100*Systematic[[#This Row],[State]]</f>
        <v>31010605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31</v>
      </c>
      <c r="B1231" s="1">
        <f>IF(C1231=0,IF(B1230=Protocol!$V$20,1,B1230+1),B1230)</f>
        <v>1</v>
      </c>
      <c r="C1231" s="1">
        <f>IF(C1230+1=Protocol!$V$21,0,C1230+1)</f>
        <v>7</v>
      </c>
      <c r="D1231" s="1">
        <f t="shared" si="55"/>
        <v>6</v>
      </c>
      <c r="E1231" s="1" t="str">
        <f>INDEX(Protocol[Mark],MATCH(C1231,Protocol[Step],0))</f>
        <v>6Oct</v>
      </c>
      <c r="F1231" s="151" t="str">
        <f>INDEX(Variables[Variable],MATCH(Systematic[[#This Row],[VariableIndex]],Variables[Index],0))</f>
        <v>FCR (mt: ROX-corr.)</v>
      </c>
      <c r="G1231" s="134">
        <f>Systematic[[#This Row],[Sample]]*1000000+Systematic[[#This Row],[SubSample]]*10000+Systematic[[#This Row],[VariableIndex]]</f>
        <v>31010006</v>
      </c>
      <c r="H1231" s="134">
        <f>Systematic[[#This Row],[SampleVariableLabel]]+100*Systematic[[#This Row],[State]]</f>
        <v>31010706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31</v>
      </c>
      <c r="B1232" s="1">
        <f>IF(C1232=0,IF(B1231=Protocol!$V$20,1,B1231+1),B1231)</f>
        <v>1</v>
      </c>
      <c r="C1232" s="1">
        <f>IF(C1231+1=Protocol!$V$21,0,C1231+1)</f>
        <v>8</v>
      </c>
      <c r="D1232" s="1">
        <f t="shared" si="55"/>
        <v>1</v>
      </c>
      <c r="E1232" s="1" t="str">
        <f>INDEX(Protocol[Mark],MATCH(C1232,Protocol[Step],0))</f>
        <v>7Rot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31010001</v>
      </c>
      <c r="H1232" s="134">
        <f>Systematic[[#This Row],[SampleVariableLabel]]+100*Systematic[[#This Row],[State]]</f>
        <v>31010801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31</v>
      </c>
      <c r="B1233" s="1">
        <f>IF(C1233=0,IF(B1232=Protocol!$V$20,1,B1232+1),B1232)</f>
        <v>1</v>
      </c>
      <c r="C1233" s="1">
        <f>IF(C1232+1=Protocol!$V$21,0,C1232+1)</f>
        <v>9</v>
      </c>
      <c r="D1233" s="1">
        <f t="shared" si="55"/>
        <v>2</v>
      </c>
      <c r="E1233" s="1" t="str">
        <f>INDEX(Protocol[Mark],MATCH(C1233,Protocol[Step],0))</f>
        <v>8Gp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31010002</v>
      </c>
      <c r="H1233" s="134">
        <f>Systematic[[#This Row],[SampleVariableLabel]]+100*Systematic[[#This Row],[State]]</f>
        <v>31010902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31</v>
      </c>
      <c r="B1234" s="1">
        <f>IF(C1234=0,IF(B1233=Protocol!$V$20,1,B1233+1),B1233)</f>
        <v>1</v>
      </c>
      <c r="C1234" s="1">
        <f>IF(C1233+1=Protocol!$V$21,0,C1233+1)</f>
        <v>10</v>
      </c>
      <c r="D1234" s="1">
        <f t="shared" si="55"/>
        <v>3</v>
      </c>
      <c r="E1234" s="1" t="str">
        <f>INDEX(Protocol[Mark],MATCH(C1234,Protocol[Step],0))</f>
        <v>9Ama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31010003</v>
      </c>
      <c r="H1234" s="134">
        <f>Systematic[[#This Row],[SampleVariableLabel]]+100*Systematic[[#This Row],[State]]</f>
        <v>31011003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31</v>
      </c>
      <c r="B1235" s="1">
        <f>IF(C1235=0,IF(B1234=Protocol!$V$20,1,B1234+1),B1234)</f>
        <v>1</v>
      </c>
      <c r="C1235" s="1">
        <f>IF(C1234+1=Protocol!$V$21,0,C1234+1)</f>
        <v>11</v>
      </c>
      <c r="D1235" s="1">
        <f t="shared" si="55"/>
        <v>4</v>
      </c>
      <c r="E1235" s="1" t="str">
        <f>INDEX(Protocol[Mark],MATCH(C1235,Protocol[Step],0))</f>
        <v>10Tm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31010004</v>
      </c>
      <c r="H1235" s="134">
        <f>Systematic[[#This Row],[SampleVariableLabel]]+100*Systematic[[#This Row],[State]]</f>
        <v>31011104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31</v>
      </c>
      <c r="B1236" s="1">
        <f>IF(C1236=0,IF(B1235=Protocol!$V$20,1,B1235+1),B1235)</f>
        <v>1</v>
      </c>
      <c r="C1236" s="1">
        <f>IF(C1235+1=Protocol!$V$21,0,C1235+1)</f>
        <v>12</v>
      </c>
      <c r="D1236" s="1">
        <f t="shared" si="55"/>
        <v>5</v>
      </c>
      <c r="E1236" s="1" t="str">
        <f>INDEX(Protocol[Mark],MATCH(C1236,Protocol[Step],0))</f>
        <v>11Azd</v>
      </c>
      <c r="F1236" s="151" t="str">
        <f>INDEX(Variables[Variable],MATCH(Systematic[[#This Row],[VariableIndex]],Variables[Index],0))</f>
        <v>Specific flux (mt)</v>
      </c>
      <c r="G1236" s="134">
        <f>Systematic[[#This Row],[Sample]]*1000000+Systematic[[#This Row],[SubSample]]*10000+Systematic[[#This Row],[VariableIndex]]</f>
        <v>31010005</v>
      </c>
      <c r="H1236" s="134">
        <f>Systematic[[#This Row],[SampleVariableLabel]]+100*Systematic[[#This Row],[State]]</f>
        <v>31011205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32</v>
      </c>
      <c r="B1237" s="1">
        <f>IF(C1237=0,IF(B1236=Protocol!$V$20,1,B1236+1),B1236)</f>
        <v>1</v>
      </c>
      <c r="C1237" s="1">
        <f>IF(C1236+1=Protocol!$V$21,0,C1236+1)</f>
        <v>0</v>
      </c>
      <c r="D1237" s="1">
        <f t="shared" si="55"/>
        <v>6</v>
      </c>
      <c r="E1237" s="1" t="str">
        <f>INDEX(Protocol[Mark],MATCH(C1237,Protocol[Step],0))</f>
        <v>1mt</v>
      </c>
      <c r="F1237" s="151" t="str">
        <f>INDEX(Variables[Variable],MATCH(Systematic[[#This Row],[VariableIndex]],Variables[Index],0))</f>
        <v>FCR (mt: ROX-corr.)</v>
      </c>
      <c r="G1237" s="134">
        <f>Systematic[[#This Row],[Sample]]*1000000+Systematic[[#This Row],[SubSample]]*10000+Systematic[[#This Row],[VariableIndex]]</f>
        <v>32010006</v>
      </c>
      <c r="H1237" s="134">
        <f>Systematic[[#This Row],[SampleVariableLabel]]+100*Systematic[[#This Row],[State]]</f>
        <v>32010006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32</v>
      </c>
      <c r="B1238" s="1">
        <f>IF(C1238=0,IF(B1237=Protocol!$V$20,1,B1237+1),B1237)</f>
        <v>1</v>
      </c>
      <c r="C1238" s="1">
        <f>IF(C1237+1=Protocol!$V$21,0,C1237+1)</f>
        <v>1</v>
      </c>
      <c r="D1238" s="1">
        <f t="shared" si="55"/>
        <v>1</v>
      </c>
      <c r="E1238" s="1" t="str">
        <f>INDEX(Protocol[Mark],MATCH(C1238,Protocol[Step],0))</f>
        <v>1PM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32010001</v>
      </c>
      <c r="H1238" s="134">
        <f>Systematic[[#This Row],[SampleVariableLabel]]+100*Systematic[[#This Row],[State]]</f>
        <v>32010101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32</v>
      </c>
      <c r="B1239" s="1">
        <f>IF(C1239=0,IF(B1238=Protocol!$V$20,1,B1238+1),B1238)</f>
        <v>1</v>
      </c>
      <c r="C1239" s="1">
        <f>IF(C1238+1=Protocol!$V$21,0,C1238+1)</f>
        <v>2</v>
      </c>
      <c r="D1239" s="1">
        <f t="shared" si="55"/>
        <v>2</v>
      </c>
      <c r="E1239" s="1" t="str">
        <f>INDEX(Protocol[Mark],MATCH(C1239,Protocol[Step],0))</f>
        <v>2D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32010002</v>
      </c>
      <c r="H1239" s="134">
        <f>Systematic[[#This Row],[SampleVariableLabel]]+100*Systematic[[#This Row],[State]]</f>
        <v>32010202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32</v>
      </c>
      <c r="B1240" s="1">
        <f>IF(C1240=0,IF(B1239=Protocol!$V$20,1,B1239+1),B1239)</f>
        <v>1</v>
      </c>
      <c r="C1240" s="1">
        <f>IF(C1239+1=Protocol!$V$21,0,C1239+1)</f>
        <v>3</v>
      </c>
      <c r="D1240" s="1">
        <f t="shared" si="55"/>
        <v>3</v>
      </c>
      <c r="E1240" s="1" t="str">
        <f>INDEX(Protocol[Mark],MATCH(C1240,Protocol[Step],0))</f>
        <v>2c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32010003</v>
      </c>
      <c r="H1240" s="134">
        <f>Systematic[[#This Row],[SampleVariableLabel]]+100*Systematic[[#This Row],[State]]</f>
        <v>32010303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32</v>
      </c>
      <c r="B1241" s="1">
        <f>IF(C1241=0,IF(B1240=Protocol!$V$20,1,B1240+1),B1240)</f>
        <v>1</v>
      </c>
      <c r="C1241" s="1">
        <f>IF(C1240+1=Protocol!$V$21,0,C1240+1)</f>
        <v>4</v>
      </c>
      <c r="D1241" s="1">
        <f t="shared" si="55"/>
        <v>4</v>
      </c>
      <c r="E1241" s="1" t="str">
        <f>INDEX(Protocol[Mark],MATCH(C1241,Protocol[Step],0))</f>
        <v>3U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32010004</v>
      </c>
      <c r="H1241" s="134">
        <f>Systematic[[#This Row],[SampleVariableLabel]]+100*Systematic[[#This Row],[State]]</f>
        <v>32010404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32</v>
      </c>
      <c r="B1242" s="1">
        <f>IF(C1242=0,IF(B1241=Protocol!$V$20,1,B1241+1),B1241)</f>
        <v>1</v>
      </c>
      <c r="C1242" s="1">
        <f>IF(C1241+1=Protocol!$V$21,0,C1241+1)</f>
        <v>5</v>
      </c>
      <c r="D1242" s="1">
        <f t="shared" si="55"/>
        <v>5</v>
      </c>
      <c r="E1242" s="1" t="str">
        <f>INDEX(Protocol[Mark],MATCH(C1242,Protocol[Step],0))</f>
        <v>4G</v>
      </c>
      <c r="F1242" s="151" t="str">
        <f>INDEX(Variables[Variable],MATCH(Systematic[[#This Row],[VariableIndex]],Variables[Index],0))</f>
        <v>Specific flux (mt)</v>
      </c>
      <c r="G1242" s="134">
        <f>Systematic[[#This Row],[Sample]]*1000000+Systematic[[#This Row],[SubSample]]*10000+Systematic[[#This Row],[VariableIndex]]</f>
        <v>32010005</v>
      </c>
      <c r="H1242" s="134">
        <f>Systematic[[#This Row],[SampleVariableLabel]]+100*Systematic[[#This Row],[State]]</f>
        <v>32010505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32</v>
      </c>
      <c r="B1243" s="1">
        <f>IF(C1243=0,IF(B1242=Protocol!$V$20,1,B1242+1),B1242)</f>
        <v>1</v>
      </c>
      <c r="C1243" s="1">
        <f>IF(C1242+1=Protocol!$V$21,0,C1242+1)</f>
        <v>6</v>
      </c>
      <c r="D1243" s="1">
        <f t="shared" si="55"/>
        <v>6</v>
      </c>
      <c r="E1243" s="1" t="str">
        <f>INDEX(Protocol[Mark],MATCH(C1243,Protocol[Step],0))</f>
        <v>5S</v>
      </c>
      <c r="F1243" s="151" t="str">
        <f>INDEX(Variables[Variable],MATCH(Systematic[[#This Row],[VariableIndex]],Variables[Index],0))</f>
        <v>FCR (mt: ROX-corr.)</v>
      </c>
      <c r="G1243" s="134">
        <f>Systematic[[#This Row],[Sample]]*1000000+Systematic[[#This Row],[SubSample]]*10000+Systematic[[#This Row],[VariableIndex]]</f>
        <v>32010006</v>
      </c>
      <c r="H1243" s="134">
        <f>Systematic[[#This Row],[SampleVariableLabel]]+100*Systematic[[#This Row],[State]]</f>
        <v>32010606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32</v>
      </c>
      <c r="B1244" s="1">
        <f>IF(C1244=0,IF(B1243=Protocol!$V$20,1,B1243+1),B1243)</f>
        <v>1</v>
      </c>
      <c r="C1244" s="1">
        <f>IF(C1243+1=Protocol!$V$21,0,C1243+1)</f>
        <v>7</v>
      </c>
      <c r="D1244" s="1">
        <f t="shared" si="55"/>
        <v>1</v>
      </c>
      <c r="E1244" s="1" t="str">
        <f>INDEX(Protocol[Mark],MATCH(C1244,Protocol[Step],0))</f>
        <v>6Oct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32010001</v>
      </c>
      <c r="H1244" s="134">
        <f>Systematic[[#This Row],[SampleVariableLabel]]+100*Systematic[[#This Row],[State]]</f>
        <v>32010701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32</v>
      </c>
      <c r="B1245" s="1">
        <f>IF(C1245=0,IF(B1244=Protocol!$V$20,1,B1244+1),B1244)</f>
        <v>1</v>
      </c>
      <c r="C1245" s="1">
        <f>IF(C1244+1=Protocol!$V$21,0,C1244+1)</f>
        <v>8</v>
      </c>
      <c r="D1245" s="1">
        <f t="shared" si="55"/>
        <v>2</v>
      </c>
      <c r="E1245" s="1" t="str">
        <f>INDEX(Protocol[Mark],MATCH(C1245,Protocol[Step],0))</f>
        <v>7Rot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32010002</v>
      </c>
      <c r="H1245" s="134">
        <f>Systematic[[#This Row],[SampleVariableLabel]]+100*Systematic[[#This Row],[State]]</f>
        <v>32010802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32</v>
      </c>
      <c r="B1246" s="1">
        <f>IF(C1246=0,IF(B1245=Protocol!$V$20,1,B1245+1),B1245)</f>
        <v>1</v>
      </c>
      <c r="C1246" s="1">
        <f>IF(C1245+1=Protocol!$V$21,0,C1245+1)</f>
        <v>9</v>
      </c>
      <c r="D1246" s="1">
        <f t="shared" si="55"/>
        <v>3</v>
      </c>
      <c r="E1246" s="1" t="str">
        <f>INDEX(Protocol[Mark],MATCH(C1246,Protocol[Step],0))</f>
        <v>8Gp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32010003</v>
      </c>
      <c r="H1246" s="134">
        <f>Systematic[[#This Row],[SampleVariableLabel]]+100*Systematic[[#This Row],[State]]</f>
        <v>32010903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32</v>
      </c>
      <c r="B1247" s="1">
        <f>IF(C1247=0,IF(B1246=Protocol!$V$20,1,B1246+1),B1246)</f>
        <v>1</v>
      </c>
      <c r="C1247" s="1">
        <f>IF(C1246+1=Protocol!$V$21,0,C1246+1)</f>
        <v>10</v>
      </c>
      <c r="D1247" s="1">
        <f t="shared" si="55"/>
        <v>4</v>
      </c>
      <c r="E1247" s="1" t="str">
        <f>INDEX(Protocol[Mark],MATCH(C1247,Protocol[Step],0))</f>
        <v>9Ama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32010004</v>
      </c>
      <c r="H1247" s="134">
        <f>Systematic[[#This Row],[SampleVariableLabel]]+100*Systematic[[#This Row],[State]]</f>
        <v>32011004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32</v>
      </c>
      <c r="B1248" s="1">
        <f>IF(C1248=0,IF(B1247=Protocol!$V$20,1,B1247+1),B1247)</f>
        <v>1</v>
      </c>
      <c r="C1248" s="1">
        <f>IF(C1247+1=Protocol!$V$21,0,C1247+1)</f>
        <v>11</v>
      </c>
      <c r="D1248" s="1">
        <f t="shared" si="55"/>
        <v>5</v>
      </c>
      <c r="E1248" s="1" t="str">
        <f>INDEX(Protocol[Mark],MATCH(C1248,Protocol[Step],0))</f>
        <v>10Tm</v>
      </c>
      <c r="F1248" s="151" t="str">
        <f>INDEX(Variables[Variable],MATCH(Systematic[[#This Row],[VariableIndex]],Variables[Index],0))</f>
        <v>Specific flux (mt)</v>
      </c>
      <c r="G1248" s="134">
        <f>Systematic[[#This Row],[Sample]]*1000000+Systematic[[#This Row],[SubSample]]*10000+Systematic[[#This Row],[VariableIndex]]</f>
        <v>32010005</v>
      </c>
      <c r="H1248" s="134">
        <f>Systematic[[#This Row],[SampleVariableLabel]]+100*Systematic[[#This Row],[State]]</f>
        <v>32011105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32</v>
      </c>
      <c r="B1249" s="1">
        <f>IF(C1249=0,IF(B1248=Protocol!$V$20,1,B1248+1),B1248)</f>
        <v>1</v>
      </c>
      <c r="C1249" s="1">
        <f>IF(C1248+1=Protocol!$V$21,0,C1248+1)</f>
        <v>12</v>
      </c>
      <c r="D1249" s="1">
        <f t="shared" si="55"/>
        <v>6</v>
      </c>
      <c r="E1249" s="1" t="str">
        <f>INDEX(Protocol[Mark],MATCH(C1249,Protocol[Step],0))</f>
        <v>11Azd</v>
      </c>
      <c r="F1249" s="151" t="str">
        <f>INDEX(Variables[Variable],MATCH(Systematic[[#This Row],[VariableIndex]],Variables[Index],0))</f>
        <v>FCR (mt: ROX-corr.)</v>
      </c>
      <c r="G1249" s="134">
        <f>Systematic[[#This Row],[Sample]]*1000000+Systematic[[#This Row],[SubSample]]*10000+Systematic[[#This Row],[VariableIndex]]</f>
        <v>32010006</v>
      </c>
      <c r="H1249" s="134">
        <f>Systematic[[#This Row],[SampleVariableLabel]]+100*Systematic[[#This Row],[State]]</f>
        <v>32011206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33</v>
      </c>
      <c r="B1250" s="1">
        <f>IF(C1250=0,IF(B1249=Protocol!$V$20,1,B1249+1),B1249)</f>
        <v>1</v>
      </c>
      <c r="C1250" s="1">
        <f>IF(C1249+1=Protocol!$V$21,0,C1249+1)</f>
        <v>0</v>
      </c>
      <c r="D1250" s="1">
        <f t="shared" si="55"/>
        <v>1</v>
      </c>
      <c r="E1250" s="1" t="str">
        <f>INDEX(Protocol[Mark],MATCH(C1250,Protocol[Step],0))</f>
        <v>1mt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33010001</v>
      </c>
      <c r="H1250" s="134">
        <f>Systematic[[#This Row],[SampleVariableLabel]]+100*Systematic[[#This Row],[State]]</f>
        <v>33010001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33</v>
      </c>
      <c r="B1251" s="1">
        <f>IF(C1251=0,IF(B1250=Protocol!$V$20,1,B1250+1),B1250)</f>
        <v>1</v>
      </c>
      <c r="C1251" s="1">
        <f>IF(C1250+1=Protocol!$V$21,0,C1250+1)</f>
        <v>1</v>
      </c>
      <c r="D1251" s="1">
        <f t="shared" si="55"/>
        <v>2</v>
      </c>
      <c r="E1251" s="1" t="str">
        <f>INDEX(Protocol[Mark],MATCH(C1251,Protocol[Step],0))</f>
        <v>1PM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33010002</v>
      </c>
      <c r="H1251" s="134">
        <f>Systematic[[#This Row],[SampleVariableLabel]]+100*Systematic[[#This Row],[State]]</f>
        <v>33010102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33</v>
      </c>
      <c r="B1252" s="1">
        <f>IF(C1252=0,IF(B1251=Protocol!$V$20,1,B1251+1),B1251)</f>
        <v>1</v>
      </c>
      <c r="C1252" s="1">
        <f>IF(C1251+1=Protocol!$V$21,0,C1251+1)</f>
        <v>2</v>
      </c>
      <c r="D1252" s="1">
        <f t="shared" si="55"/>
        <v>3</v>
      </c>
      <c r="E1252" s="1" t="str">
        <f>INDEX(Protocol[Mark],MATCH(C1252,Protocol[Step],0))</f>
        <v>2D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33010003</v>
      </c>
      <c r="H1252" s="134">
        <f>Systematic[[#This Row],[SampleVariableLabel]]+100*Systematic[[#This Row],[State]]</f>
        <v>33010203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33</v>
      </c>
      <c r="B1253" s="1">
        <f>IF(C1253=0,IF(B1252=Protocol!$V$20,1,B1252+1),B1252)</f>
        <v>1</v>
      </c>
      <c r="C1253" s="1">
        <f>IF(C1252+1=Protocol!$V$21,0,C1252+1)</f>
        <v>3</v>
      </c>
      <c r="D1253" s="1">
        <f t="shared" si="55"/>
        <v>4</v>
      </c>
      <c r="E1253" s="1" t="str">
        <f>INDEX(Protocol[Mark],MATCH(C1253,Protocol[Step],0))</f>
        <v>2c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33010004</v>
      </c>
      <c r="H1253" s="134">
        <f>Systematic[[#This Row],[SampleVariableLabel]]+100*Systematic[[#This Row],[State]]</f>
        <v>33010304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33</v>
      </c>
      <c r="B1254" s="1">
        <f>IF(C1254=0,IF(B1253=Protocol!$V$20,1,B1253+1),B1253)</f>
        <v>1</v>
      </c>
      <c r="C1254" s="1">
        <f>IF(C1253+1=Protocol!$V$21,0,C1253+1)</f>
        <v>4</v>
      </c>
      <c r="D1254" s="1">
        <f t="shared" si="55"/>
        <v>5</v>
      </c>
      <c r="E1254" s="1" t="str">
        <f>INDEX(Protocol[Mark],MATCH(C1254,Protocol[Step],0))</f>
        <v>3U</v>
      </c>
      <c r="F1254" s="151" t="str">
        <f>INDEX(Variables[Variable],MATCH(Systematic[[#This Row],[VariableIndex]],Variables[Index],0))</f>
        <v>Specific flux (mt)</v>
      </c>
      <c r="G1254" s="134">
        <f>Systematic[[#This Row],[Sample]]*1000000+Systematic[[#This Row],[SubSample]]*10000+Systematic[[#This Row],[VariableIndex]]</f>
        <v>33010005</v>
      </c>
      <c r="H1254" s="134">
        <f>Systematic[[#This Row],[SampleVariableLabel]]+100*Systematic[[#This Row],[State]]</f>
        <v>33010405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33</v>
      </c>
      <c r="B1255" s="1">
        <f>IF(C1255=0,IF(B1254=Protocol!$V$20,1,B1254+1),B1254)</f>
        <v>1</v>
      </c>
      <c r="C1255" s="1">
        <f>IF(C1254+1=Protocol!$V$21,0,C1254+1)</f>
        <v>5</v>
      </c>
      <c r="D1255" s="1">
        <f t="shared" si="55"/>
        <v>6</v>
      </c>
      <c r="E1255" s="1" t="str">
        <f>INDEX(Protocol[Mark],MATCH(C1255,Protocol[Step],0))</f>
        <v>4G</v>
      </c>
      <c r="F1255" s="151" t="str">
        <f>INDEX(Variables[Variable],MATCH(Systematic[[#This Row],[VariableIndex]],Variables[Index],0))</f>
        <v>FCR (mt: ROX-corr.)</v>
      </c>
      <c r="G1255" s="134">
        <f>Systematic[[#This Row],[Sample]]*1000000+Systematic[[#This Row],[SubSample]]*10000+Systematic[[#This Row],[VariableIndex]]</f>
        <v>33010006</v>
      </c>
      <c r="H1255" s="134">
        <f>Systematic[[#This Row],[SampleVariableLabel]]+100*Systematic[[#This Row],[State]]</f>
        <v>33010506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33</v>
      </c>
      <c r="B1256" s="1">
        <f>IF(C1256=0,IF(B1255=Protocol!$V$20,1,B1255+1),B1255)</f>
        <v>1</v>
      </c>
      <c r="C1256" s="1">
        <f>IF(C1255+1=Protocol!$V$21,0,C1255+1)</f>
        <v>6</v>
      </c>
      <c r="D1256" s="1">
        <f t="shared" si="55"/>
        <v>1</v>
      </c>
      <c r="E1256" s="1" t="str">
        <f>INDEX(Protocol[Mark],MATCH(C1256,Protocol[Step],0))</f>
        <v>5S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33010001</v>
      </c>
      <c r="H1256" s="134">
        <f>Systematic[[#This Row],[SampleVariableLabel]]+100*Systematic[[#This Row],[State]]</f>
        <v>33010601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33</v>
      </c>
      <c r="B1257" s="1">
        <f>IF(C1257=0,IF(B1256=Protocol!$V$20,1,B1256+1),B1256)</f>
        <v>1</v>
      </c>
      <c r="C1257" s="1">
        <f>IF(C1256+1=Protocol!$V$21,0,C1256+1)</f>
        <v>7</v>
      </c>
      <c r="D1257" s="1">
        <f t="shared" si="55"/>
        <v>2</v>
      </c>
      <c r="E1257" s="1" t="str">
        <f>INDEX(Protocol[Mark],MATCH(C1257,Protocol[Step],0))</f>
        <v>6Oct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33010002</v>
      </c>
      <c r="H1257" s="134">
        <f>Systematic[[#This Row],[SampleVariableLabel]]+100*Systematic[[#This Row],[State]]</f>
        <v>33010702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33</v>
      </c>
      <c r="B1258" s="1">
        <f>IF(C1258=0,IF(B1257=Protocol!$V$20,1,B1257+1),B1257)</f>
        <v>1</v>
      </c>
      <c r="C1258" s="1">
        <f>IF(C1257+1=Protocol!$V$21,0,C1257+1)</f>
        <v>8</v>
      </c>
      <c r="D1258" s="1">
        <f t="shared" si="55"/>
        <v>3</v>
      </c>
      <c r="E1258" s="1" t="str">
        <f>INDEX(Protocol[Mark],MATCH(C1258,Protocol[Step],0))</f>
        <v>7Rot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33010003</v>
      </c>
      <c r="H1258" s="134">
        <f>Systematic[[#This Row],[SampleVariableLabel]]+100*Systematic[[#This Row],[State]]</f>
        <v>33010803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33</v>
      </c>
      <c r="B1259" s="1">
        <f>IF(C1259=0,IF(B1258=Protocol!$V$20,1,B1258+1),B1258)</f>
        <v>1</v>
      </c>
      <c r="C1259" s="1">
        <f>IF(C1258+1=Protocol!$V$21,0,C1258+1)</f>
        <v>9</v>
      </c>
      <c r="D1259" s="1">
        <f t="shared" si="55"/>
        <v>4</v>
      </c>
      <c r="E1259" s="1" t="str">
        <f>INDEX(Protocol[Mark],MATCH(C1259,Protocol[Step],0))</f>
        <v>8Gp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33010004</v>
      </c>
      <c r="H1259" s="134">
        <f>Systematic[[#This Row],[SampleVariableLabel]]+100*Systematic[[#This Row],[State]]</f>
        <v>33010904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33</v>
      </c>
      <c r="B1260" s="1">
        <f>IF(C1260=0,IF(B1259=Protocol!$V$20,1,B1259+1),B1259)</f>
        <v>1</v>
      </c>
      <c r="C1260" s="1">
        <f>IF(C1259+1=Protocol!$V$21,0,C1259+1)</f>
        <v>10</v>
      </c>
      <c r="D1260" s="1">
        <f t="shared" si="55"/>
        <v>5</v>
      </c>
      <c r="E1260" s="1" t="str">
        <f>INDEX(Protocol[Mark],MATCH(C1260,Protocol[Step],0))</f>
        <v>9Ama</v>
      </c>
      <c r="F1260" s="151" t="str">
        <f>INDEX(Variables[Variable],MATCH(Systematic[[#This Row],[VariableIndex]],Variables[Index],0))</f>
        <v>Specific flux (mt)</v>
      </c>
      <c r="G1260" s="134">
        <f>Systematic[[#This Row],[Sample]]*1000000+Systematic[[#This Row],[SubSample]]*10000+Systematic[[#This Row],[VariableIndex]]</f>
        <v>33010005</v>
      </c>
      <c r="H1260" s="134">
        <f>Systematic[[#This Row],[SampleVariableLabel]]+100*Systematic[[#This Row],[State]]</f>
        <v>33011005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33</v>
      </c>
      <c r="B1261" s="1">
        <f>IF(C1261=0,IF(B1260=Protocol!$V$20,1,B1260+1),B1260)</f>
        <v>1</v>
      </c>
      <c r="C1261" s="1">
        <f>IF(C1260+1=Protocol!$V$21,0,C1260+1)</f>
        <v>11</v>
      </c>
      <c r="D1261" s="1">
        <f t="shared" si="55"/>
        <v>6</v>
      </c>
      <c r="E1261" s="1" t="str">
        <f>INDEX(Protocol[Mark],MATCH(C1261,Protocol[Step],0))</f>
        <v>10Tm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33010006</v>
      </c>
      <c r="H1261" s="134">
        <f>Systematic[[#This Row],[SampleVariableLabel]]+100*Systematic[[#This Row],[State]]</f>
        <v>33011106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33</v>
      </c>
      <c r="B1262" s="1">
        <f>IF(C1262=0,IF(B1261=Protocol!$V$20,1,B1261+1),B1261)</f>
        <v>1</v>
      </c>
      <c r="C1262" s="1">
        <f>IF(C1261+1=Protocol!$V$21,0,C1261+1)</f>
        <v>12</v>
      </c>
      <c r="D1262" s="1">
        <f t="shared" si="55"/>
        <v>1</v>
      </c>
      <c r="E1262" s="1" t="str">
        <f>INDEX(Protocol[Mark],MATCH(C1262,Protocol[Step],0))</f>
        <v>11Azd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33010001</v>
      </c>
      <c r="H1262" s="134">
        <f>Systematic[[#This Row],[SampleVariableLabel]]+100*Systematic[[#This Row],[State]]</f>
        <v>33011201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34</v>
      </c>
      <c r="B1263" s="1">
        <f>IF(C1263=0,IF(B1262=Protocol!$V$20,1,B1262+1),B1262)</f>
        <v>1</v>
      </c>
      <c r="C1263" s="1">
        <f>IF(C1262+1=Protocol!$V$21,0,C1262+1)</f>
        <v>0</v>
      </c>
      <c r="D1263" s="1">
        <f t="shared" si="55"/>
        <v>2</v>
      </c>
      <c r="E1263" s="1" t="str">
        <f>INDEX(Protocol[Mark],MATCH(C1263,Protocol[Step],0))</f>
        <v>1mt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34010002</v>
      </c>
      <c r="H1263" s="134">
        <f>Systematic[[#This Row],[SampleVariableLabel]]+100*Systematic[[#This Row],[State]]</f>
        <v>34010002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34</v>
      </c>
      <c r="B1264" s="1">
        <f>IF(C1264=0,IF(B1263=Protocol!$V$20,1,B1263+1),B1263)</f>
        <v>1</v>
      </c>
      <c r="C1264" s="1">
        <f>IF(C1263+1=Protocol!$V$21,0,C1263+1)</f>
        <v>1</v>
      </c>
      <c r="D1264" s="1">
        <f t="shared" si="55"/>
        <v>3</v>
      </c>
      <c r="E1264" s="1" t="str">
        <f>INDEX(Protocol[Mark],MATCH(C1264,Protocol[Step],0))</f>
        <v>1PM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34010003</v>
      </c>
      <c r="H1264" s="134">
        <f>Systematic[[#This Row],[SampleVariableLabel]]+100*Systematic[[#This Row],[State]]</f>
        <v>34010103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34</v>
      </c>
      <c r="B1265" s="1">
        <f>IF(C1265=0,IF(B1264=Protocol!$V$20,1,B1264+1),B1264)</f>
        <v>1</v>
      </c>
      <c r="C1265" s="1">
        <f>IF(C1264+1=Protocol!$V$21,0,C1264+1)</f>
        <v>2</v>
      </c>
      <c r="D1265" s="1">
        <f t="shared" si="55"/>
        <v>4</v>
      </c>
      <c r="E1265" s="1" t="str">
        <f>INDEX(Protocol[Mark],MATCH(C1265,Protocol[Step],0))</f>
        <v>2D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34010004</v>
      </c>
      <c r="H1265" s="134">
        <f>Systematic[[#This Row],[SampleVariableLabel]]+100*Systematic[[#This Row],[State]]</f>
        <v>34010204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34</v>
      </c>
      <c r="B1266" s="1">
        <f>IF(C1266=0,IF(B1265=Protocol!$V$20,1,B1265+1),B1265)</f>
        <v>1</v>
      </c>
      <c r="C1266" s="1">
        <f>IF(C1265+1=Protocol!$V$21,0,C1265+1)</f>
        <v>3</v>
      </c>
      <c r="D1266" s="1">
        <f t="shared" si="55"/>
        <v>5</v>
      </c>
      <c r="E1266" s="1" t="str">
        <f>INDEX(Protocol[Mark],MATCH(C1266,Protocol[Step],0))</f>
        <v>2c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34010005</v>
      </c>
      <c r="H1266" s="134">
        <f>Systematic[[#This Row],[SampleVariableLabel]]+100*Systematic[[#This Row],[State]]</f>
        <v>34010305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34</v>
      </c>
      <c r="B1267" s="1">
        <f>IF(C1267=0,IF(B1266=Protocol!$V$20,1,B1266+1),B1266)</f>
        <v>1</v>
      </c>
      <c r="C1267" s="1">
        <f>IF(C1266+1=Protocol!$V$21,0,C1266+1)</f>
        <v>4</v>
      </c>
      <c r="D1267" s="1">
        <f t="shared" si="55"/>
        <v>6</v>
      </c>
      <c r="E1267" s="1" t="str">
        <f>INDEX(Protocol[Mark],MATCH(C1267,Protocol[Step],0))</f>
        <v>3U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34010006</v>
      </c>
      <c r="H1267" s="134">
        <f>Systematic[[#This Row],[SampleVariableLabel]]+100*Systematic[[#This Row],[State]]</f>
        <v>34010406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34</v>
      </c>
      <c r="B1268" s="1">
        <f>IF(C1268=0,IF(B1267=Protocol!$V$20,1,B1267+1),B1267)</f>
        <v>1</v>
      </c>
      <c r="C1268" s="1">
        <f>IF(C1267+1=Protocol!$V$21,0,C1267+1)</f>
        <v>5</v>
      </c>
      <c r="D1268" s="1">
        <f t="shared" si="55"/>
        <v>1</v>
      </c>
      <c r="E1268" s="1" t="str">
        <f>INDEX(Protocol[Mark],MATCH(C1268,Protocol[Step],0))</f>
        <v>4G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34010001</v>
      </c>
      <c r="H1268" s="134">
        <f>Systematic[[#This Row],[SampleVariableLabel]]+100*Systematic[[#This Row],[State]]</f>
        <v>34010501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34</v>
      </c>
      <c r="B1269" s="1">
        <f>IF(C1269=0,IF(B1268=Protocol!$V$20,1,B1268+1),B1268)</f>
        <v>1</v>
      </c>
      <c r="C1269" s="1">
        <f>IF(C1268+1=Protocol!$V$21,0,C1268+1)</f>
        <v>6</v>
      </c>
      <c r="D1269" s="1">
        <f t="shared" si="55"/>
        <v>2</v>
      </c>
      <c r="E1269" s="1" t="str">
        <f>INDEX(Protocol[Mark],MATCH(C1269,Protocol[Step],0))</f>
        <v>5S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34010002</v>
      </c>
      <c r="H1269" s="134">
        <f>Systematic[[#This Row],[SampleVariableLabel]]+100*Systematic[[#This Row],[State]]</f>
        <v>34010602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34</v>
      </c>
      <c r="B1270" s="1">
        <f>IF(C1270=0,IF(B1269=Protocol!$V$20,1,B1269+1),B1269)</f>
        <v>1</v>
      </c>
      <c r="C1270" s="1">
        <f>IF(C1269+1=Protocol!$V$21,0,C1269+1)</f>
        <v>7</v>
      </c>
      <c r="D1270" s="1">
        <f t="shared" si="55"/>
        <v>3</v>
      </c>
      <c r="E1270" s="1" t="str">
        <f>INDEX(Protocol[Mark],MATCH(C1270,Protocol[Step],0))</f>
        <v>6Oct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34010003</v>
      </c>
      <c r="H1270" s="134">
        <f>Systematic[[#This Row],[SampleVariableLabel]]+100*Systematic[[#This Row],[State]]</f>
        <v>34010703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34</v>
      </c>
      <c r="B1271" s="1">
        <f>IF(C1271=0,IF(B1270=Protocol!$V$20,1,B1270+1),B1270)</f>
        <v>1</v>
      </c>
      <c r="C1271" s="1">
        <f>IF(C1270+1=Protocol!$V$21,0,C1270+1)</f>
        <v>8</v>
      </c>
      <c r="D1271" s="1">
        <f t="shared" si="55"/>
        <v>4</v>
      </c>
      <c r="E1271" s="1" t="str">
        <f>INDEX(Protocol[Mark],MATCH(C1271,Protocol[Step],0))</f>
        <v>7Rot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34010004</v>
      </c>
      <c r="H1271" s="134">
        <f>Systematic[[#This Row],[SampleVariableLabel]]+100*Systematic[[#This Row],[State]]</f>
        <v>34010804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34</v>
      </c>
      <c r="B1272" s="1">
        <f>IF(C1272=0,IF(B1271=Protocol!$V$20,1,B1271+1),B1271)</f>
        <v>1</v>
      </c>
      <c r="C1272" s="1">
        <f>IF(C1271+1=Protocol!$V$21,0,C1271+1)</f>
        <v>9</v>
      </c>
      <c r="D1272" s="1">
        <f t="shared" si="55"/>
        <v>5</v>
      </c>
      <c r="E1272" s="1" t="str">
        <f>INDEX(Protocol[Mark],MATCH(C1272,Protocol[Step],0))</f>
        <v>8Gp</v>
      </c>
      <c r="F1272" s="151" t="str">
        <f>INDEX(Variables[Variable],MATCH(Systematic[[#This Row],[VariableIndex]],Variables[Index],0))</f>
        <v>Specific flux (mt)</v>
      </c>
      <c r="G1272" s="134">
        <f>Systematic[[#This Row],[Sample]]*1000000+Systematic[[#This Row],[SubSample]]*10000+Systematic[[#This Row],[VariableIndex]]</f>
        <v>34010005</v>
      </c>
      <c r="H1272" s="134">
        <f>Systematic[[#This Row],[SampleVariableLabel]]+100*Systematic[[#This Row],[State]]</f>
        <v>34010905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34</v>
      </c>
      <c r="B1273" s="1">
        <f>IF(C1273=0,IF(B1272=Protocol!$V$20,1,B1272+1),B1272)</f>
        <v>1</v>
      </c>
      <c r="C1273" s="1">
        <f>IF(C1272+1=Protocol!$V$21,0,C1272+1)</f>
        <v>10</v>
      </c>
      <c r="D1273" s="1">
        <f t="shared" si="55"/>
        <v>6</v>
      </c>
      <c r="E1273" s="1" t="str">
        <f>INDEX(Protocol[Mark],MATCH(C1273,Protocol[Step],0))</f>
        <v>9Ama</v>
      </c>
      <c r="F1273" s="151" t="str">
        <f>INDEX(Variables[Variable],MATCH(Systematic[[#This Row],[VariableIndex]],Variables[Index],0))</f>
        <v>FCR (mt: ROX-corr.)</v>
      </c>
      <c r="G1273" s="134">
        <f>Systematic[[#This Row],[Sample]]*1000000+Systematic[[#This Row],[SubSample]]*10000+Systematic[[#This Row],[VariableIndex]]</f>
        <v>34010006</v>
      </c>
      <c r="H1273" s="134">
        <f>Systematic[[#This Row],[SampleVariableLabel]]+100*Systematic[[#This Row],[State]]</f>
        <v>34011006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34</v>
      </c>
      <c r="B1274" s="1">
        <f>IF(C1274=0,IF(B1273=Protocol!$V$20,1,B1273+1),B1273)</f>
        <v>1</v>
      </c>
      <c r="C1274" s="1">
        <f>IF(C1273+1=Protocol!$V$21,0,C1273+1)</f>
        <v>11</v>
      </c>
      <c r="D1274" s="1">
        <f t="shared" si="55"/>
        <v>1</v>
      </c>
      <c r="E1274" s="1" t="str">
        <f>INDEX(Protocol[Mark],MATCH(C1274,Protocol[Step],0))</f>
        <v>10Tm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34010001</v>
      </c>
      <c r="H1274" s="134">
        <f>Systematic[[#This Row],[SampleVariableLabel]]+100*Systematic[[#This Row],[State]]</f>
        <v>34011101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34</v>
      </c>
      <c r="B1275" s="1">
        <f>IF(C1275=0,IF(B1274=Protocol!$V$20,1,B1274+1),B1274)</f>
        <v>1</v>
      </c>
      <c r="C1275" s="1">
        <f>IF(C1274+1=Protocol!$V$21,0,C1274+1)</f>
        <v>12</v>
      </c>
      <c r="D1275" s="1">
        <f t="shared" si="55"/>
        <v>2</v>
      </c>
      <c r="E1275" s="1" t="str">
        <f>INDEX(Protocol[Mark],MATCH(C1275,Protocol[Step],0))</f>
        <v>11Azd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34010002</v>
      </c>
      <c r="H1275" s="134">
        <f>Systematic[[#This Row],[SampleVariableLabel]]+100*Systematic[[#This Row],[State]]</f>
        <v>34011202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35</v>
      </c>
      <c r="B1276" s="1">
        <f>IF(C1276=0,IF(B1275=Protocol!$V$20,1,B1275+1),B1275)</f>
        <v>1</v>
      </c>
      <c r="C1276" s="1">
        <f>IF(C1275+1=Protocol!$V$21,0,C1275+1)</f>
        <v>0</v>
      </c>
      <c r="D1276" s="1">
        <f t="shared" si="55"/>
        <v>3</v>
      </c>
      <c r="E1276" s="1" t="str">
        <f>INDEX(Protocol[Mark],MATCH(C1276,Protocol[Step],0))</f>
        <v>1mt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35010003</v>
      </c>
      <c r="H1276" s="134">
        <f>Systematic[[#This Row],[SampleVariableLabel]]+100*Systematic[[#This Row],[State]]</f>
        <v>35010003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35</v>
      </c>
      <c r="B1277" s="1">
        <f>IF(C1277=0,IF(B1276=Protocol!$V$20,1,B1276+1),B1276)</f>
        <v>1</v>
      </c>
      <c r="C1277" s="1">
        <f>IF(C1276+1=Protocol!$V$21,0,C1276+1)</f>
        <v>1</v>
      </c>
      <c r="D1277" s="1">
        <f t="shared" si="55"/>
        <v>4</v>
      </c>
      <c r="E1277" s="1" t="str">
        <f>INDEX(Protocol[Mark],MATCH(C1277,Protocol[Step],0))</f>
        <v>1PM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35010004</v>
      </c>
      <c r="H1277" s="134">
        <f>Systematic[[#This Row],[SampleVariableLabel]]+100*Systematic[[#This Row],[State]]</f>
        <v>35010104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35</v>
      </c>
      <c r="B1278" s="1">
        <f>IF(C1278=0,IF(B1277=Protocol!$V$20,1,B1277+1),B1277)</f>
        <v>1</v>
      </c>
      <c r="C1278" s="1">
        <f>IF(C1277+1=Protocol!$V$21,0,C1277+1)</f>
        <v>2</v>
      </c>
      <c r="D1278" s="1">
        <f t="shared" si="55"/>
        <v>5</v>
      </c>
      <c r="E1278" s="1" t="str">
        <f>INDEX(Protocol[Mark],MATCH(C1278,Protocol[Step],0))</f>
        <v>2D</v>
      </c>
      <c r="F1278" s="151" t="str">
        <f>INDEX(Variables[Variable],MATCH(Systematic[[#This Row],[VariableIndex]],Variables[Index],0))</f>
        <v>Specific flux (mt)</v>
      </c>
      <c r="G1278" s="134">
        <f>Systematic[[#This Row],[Sample]]*1000000+Systematic[[#This Row],[SubSample]]*10000+Systematic[[#This Row],[VariableIndex]]</f>
        <v>35010005</v>
      </c>
      <c r="H1278" s="134">
        <f>Systematic[[#This Row],[SampleVariableLabel]]+100*Systematic[[#This Row],[State]]</f>
        <v>35010205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35</v>
      </c>
      <c r="B1279" s="1">
        <f>IF(C1279=0,IF(B1278=Protocol!$V$20,1,B1278+1),B1278)</f>
        <v>1</v>
      </c>
      <c r="C1279" s="1">
        <f>IF(C1278+1=Protocol!$V$21,0,C1278+1)</f>
        <v>3</v>
      </c>
      <c r="D1279" s="1">
        <f t="shared" si="55"/>
        <v>6</v>
      </c>
      <c r="E1279" s="1" t="str">
        <f>INDEX(Protocol[Mark],MATCH(C1279,Protocol[Step],0))</f>
        <v>2c</v>
      </c>
      <c r="F1279" s="151" t="str">
        <f>INDEX(Variables[Variable],MATCH(Systematic[[#This Row],[VariableIndex]],Variables[Index],0))</f>
        <v>FCR (mt: ROX-corr.)</v>
      </c>
      <c r="G1279" s="134">
        <f>Systematic[[#This Row],[Sample]]*1000000+Systematic[[#This Row],[SubSample]]*10000+Systematic[[#This Row],[VariableIndex]]</f>
        <v>35010006</v>
      </c>
      <c r="H1279" s="134">
        <f>Systematic[[#This Row],[SampleVariableLabel]]+100*Systematic[[#This Row],[State]]</f>
        <v>35010306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35</v>
      </c>
      <c r="B1280" s="1">
        <f>IF(C1280=0,IF(B1279=Protocol!$V$20,1,B1279+1),B1279)</f>
        <v>1</v>
      </c>
      <c r="C1280" s="1">
        <f>IF(C1279+1=Protocol!$V$21,0,C1279+1)</f>
        <v>4</v>
      </c>
      <c r="D1280" s="1">
        <f t="shared" si="55"/>
        <v>1</v>
      </c>
      <c r="E1280" s="1" t="str">
        <f>INDEX(Protocol[Mark],MATCH(C1280,Protocol[Step],0))</f>
        <v>3U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35010001</v>
      </c>
      <c r="H1280" s="134">
        <f>Systematic[[#This Row],[SampleVariableLabel]]+100*Systematic[[#This Row],[State]]</f>
        <v>35010401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35</v>
      </c>
      <c r="B1281" s="1">
        <f>IF(C1281=0,IF(B1280=Protocol!$V$20,1,B1280+1),B1280)</f>
        <v>1</v>
      </c>
      <c r="C1281" s="1">
        <f>IF(C1280+1=Protocol!$V$21,0,C1280+1)</f>
        <v>5</v>
      </c>
      <c r="D1281" s="1">
        <f t="shared" si="55"/>
        <v>2</v>
      </c>
      <c r="E1281" s="1" t="str">
        <f>INDEX(Protocol[Mark],MATCH(C1281,Protocol[Step],0))</f>
        <v>4G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35010002</v>
      </c>
      <c r="H1281" s="134">
        <f>Systematic[[#This Row],[SampleVariableLabel]]+100*Systematic[[#This Row],[State]]</f>
        <v>35010502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35</v>
      </c>
      <c r="B1282" s="1">
        <f>IF(C1282=0,IF(B1281=Protocol!$V$20,1,B1281+1),B1281)</f>
        <v>1</v>
      </c>
      <c r="C1282" s="1">
        <f>IF(C1281+1=Protocol!$V$21,0,C1281+1)</f>
        <v>6</v>
      </c>
      <c r="D1282" s="1">
        <f t="shared" si="55"/>
        <v>3</v>
      </c>
      <c r="E1282" s="1" t="str">
        <f>INDEX(Protocol[Mark],MATCH(C1282,Protocol[Step],0))</f>
        <v>5S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35010003</v>
      </c>
      <c r="H1282" s="134">
        <f>Systematic[[#This Row],[SampleVariableLabel]]+100*Systematic[[#This Row],[State]]</f>
        <v>35010603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35</v>
      </c>
      <c r="B1283" s="1">
        <f>IF(C1283=0,IF(B1282=Protocol!$V$20,1,B1282+1),B1282)</f>
        <v>1</v>
      </c>
      <c r="C1283" s="1">
        <f>IF(C1282+1=Protocol!$V$21,0,C1282+1)</f>
        <v>7</v>
      </c>
      <c r="D1283" s="1">
        <f t="shared" ref="D1283:D1346" si="57">IF(D1282=nVariables,1,D1282+1)</f>
        <v>4</v>
      </c>
      <c r="E1283" s="1" t="str">
        <f>INDEX(Protocol[Mark],MATCH(C1283,Protocol[Step],0))</f>
        <v>6Oct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35010004</v>
      </c>
      <c r="H1283" s="134">
        <f>Systematic[[#This Row],[SampleVariableLabel]]+100*Systematic[[#This Row],[State]]</f>
        <v>35010704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35</v>
      </c>
      <c r="B1284" s="1">
        <f>IF(C1284=0,IF(B1283=Protocol!$V$20,1,B1283+1),B1283)</f>
        <v>1</v>
      </c>
      <c r="C1284" s="1">
        <f>IF(C1283+1=Protocol!$V$21,0,C1283+1)</f>
        <v>8</v>
      </c>
      <c r="D1284" s="1">
        <f t="shared" si="57"/>
        <v>5</v>
      </c>
      <c r="E1284" s="1" t="str">
        <f>INDEX(Protocol[Mark],MATCH(C1284,Protocol[Step],0))</f>
        <v>7Rot</v>
      </c>
      <c r="F1284" s="151" t="str">
        <f>INDEX(Variables[Variable],MATCH(Systematic[[#This Row],[VariableIndex]],Variables[Index],0))</f>
        <v>Specific flux (mt)</v>
      </c>
      <c r="G1284" s="134">
        <f>Systematic[[#This Row],[Sample]]*1000000+Systematic[[#This Row],[SubSample]]*10000+Systematic[[#This Row],[VariableIndex]]</f>
        <v>35010005</v>
      </c>
      <c r="H1284" s="134">
        <f>Systematic[[#This Row],[SampleVariableLabel]]+100*Systematic[[#This Row],[State]]</f>
        <v>35010805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35</v>
      </c>
      <c r="B1285" s="1">
        <f>IF(C1285=0,IF(B1284=Protocol!$V$20,1,B1284+1),B1284)</f>
        <v>1</v>
      </c>
      <c r="C1285" s="1">
        <f>IF(C1284+1=Protocol!$V$21,0,C1284+1)</f>
        <v>9</v>
      </c>
      <c r="D1285" s="1">
        <f t="shared" si="57"/>
        <v>6</v>
      </c>
      <c r="E1285" s="1" t="str">
        <f>INDEX(Protocol[Mark],MATCH(C1285,Protocol[Step],0))</f>
        <v>8Gp</v>
      </c>
      <c r="F1285" s="151" t="str">
        <f>INDEX(Variables[Variable],MATCH(Systematic[[#This Row],[VariableIndex]],Variables[Index],0))</f>
        <v>FCR (mt: ROX-corr.)</v>
      </c>
      <c r="G1285" s="134">
        <f>Systematic[[#This Row],[Sample]]*1000000+Systematic[[#This Row],[SubSample]]*10000+Systematic[[#This Row],[VariableIndex]]</f>
        <v>35010006</v>
      </c>
      <c r="H1285" s="134">
        <f>Systematic[[#This Row],[SampleVariableLabel]]+100*Systematic[[#This Row],[State]]</f>
        <v>35010906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35</v>
      </c>
      <c r="B1286" s="1">
        <f>IF(C1286=0,IF(B1285=Protocol!$V$20,1,B1285+1),B1285)</f>
        <v>1</v>
      </c>
      <c r="C1286" s="1">
        <f>IF(C1285+1=Protocol!$V$21,0,C1285+1)</f>
        <v>10</v>
      </c>
      <c r="D1286" s="1">
        <f t="shared" si="57"/>
        <v>1</v>
      </c>
      <c r="E1286" s="1" t="str">
        <f>INDEX(Protocol[Mark],MATCH(C1286,Protocol[Step],0))</f>
        <v>9Ama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35010001</v>
      </c>
      <c r="H1286" s="134">
        <f>Systematic[[#This Row],[SampleVariableLabel]]+100*Systematic[[#This Row],[State]]</f>
        <v>35011001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35</v>
      </c>
      <c r="B1287" s="1">
        <f>IF(C1287=0,IF(B1286=Protocol!$V$20,1,B1286+1),B1286)</f>
        <v>1</v>
      </c>
      <c r="C1287" s="1">
        <f>IF(C1286+1=Protocol!$V$21,0,C1286+1)</f>
        <v>11</v>
      </c>
      <c r="D1287" s="1">
        <f t="shared" si="57"/>
        <v>2</v>
      </c>
      <c r="E1287" s="1" t="str">
        <f>INDEX(Protocol[Mark],MATCH(C1287,Protocol[Step],0))</f>
        <v>10Tm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35010002</v>
      </c>
      <c r="H1287" s="134">
        <f>Systematic[[#This Row],[SampleVariableLabel]]+100*Systematic[[#This Row],[State]]</f>
        <v>35011102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35</v>
      </c>
      <c r="B1288" s="1">
        <f>IF(C1288=0,IF(B1287=Protocol!$V$20,1,B1287+1),B1287)</f>
        <v>1</v>
      </c>
      <c r="C1288" s="1">
        <f>IF(C1287+1=Protocol!$V$21,0,C1287+1)</f>
        <v>12</v>
      </c>
      <c r="D1288" s="1">
        <f t="shared" si="57"/>
        <v>3</v>
      </c>
      <c r="E1288" s="1" t="str">
        <f>INDEX(Protocol[Mark],MATCH(C1288,Protocol[Step],0))</f>
        <v>11Azd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35010003</v>
      </c>
      <c r="H1288" s="134">
        <f>Systematic[[#This Row],[SampleVariableLabel]]+100*Systematic[[#This Row],[State]]</f>
        <v>35011203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36</v>
      </c>
      <c r="B1289" s="1">
        <f>IF(C1289=0,IF(B1288=Protocol!$V$20,1,B1288+1),B1288)</f>
        <v>1</v>
      </c>
      <c r="C1289" s="1">
        <f>IF(C1288+1=Protocol!$V$21,0,C1288+1)</f>
        <v>0</v>
      </c>
      <c r="D1289" s="1">
        <f t="shared" si="57"/>
        <v>4</v>
      </c>
      <c r="E1289" s="1" t="str">
        <f>INDEX(Protocol[Mark],MATCH(C1289,Protocol[Step],0))</f>
        <v>1mt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36010004</v>
      </c>
      <c r="H1289" s="134">
        <f>Systematic[[#This Row],[SampleVariableLabel]]+100*Systematic[[#This Row],[State]]</f>
        <v>36010004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36</v>
      </c>
      <c r="B1290" s="1">
        <f>IF(C1290=0,IF(B1289=Protocol!$V$20,1,B1289+1),B1289)</f>
        <v>1</v>
      </c>
      <c r="C1290" s="1">
        <f>IF(C1289+1=Protocol!$V$21,0,C1289+1)</f>
        <v>1</v>
      </c>
      <c r="D1290" s="1">
        <f t="shared" si="57"/>
        <v>5</v>
      </c>
      <c r="E1290" s="1" t="str">
        <f>INDEX(Protocol[Mark],MATCH(C1290,Protocol[Step],0))</f>
        <v>1PM</v>
      </c>
      <c r="F1290" s="151" t="str">
        <f>INDEX(Variables[Variable],MATCH(Systematic[[#This Row],[VariableIndex]],Variables[Index],0))</f>
        <v>Specific flux (mt)</v>
      </c>
      <c r="G1290" s="134">
        <f>Systematic[[#This Row],[Sample]]*1000000+Systematic[[#This Row],[SubSample]]*10000+Systematic[[#This Row],[VariableIndex]]</f>
        <v>36010005</v>
      </c>
      <c r="H1290" s="134">
        <f>Systematic[[#This Row],[SampleVariableLabel]]+100*Systematic[[#This Row],[State]]</f>
        <v>36010105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36</v>
      </c>
      <c r="B1291" s="1">
        <f>IF(C1291=0,IF(B1290=Protocol!$V$20,1,B1290+1),B1290)</f>
        <v>1</v>
      </c>
      <c r="C1291" s="1">
        <f>IF(C1290+1=Protocol!$V$21,0,C1290+1)</f>
        <v>2</v>
      </c>
      <c r="D1291" s="1">
        <f t="shared" si="57"/>
        <v>6</v>
      </c>
      <c r="E1291" s="1" t="str">
        <f>INDEX(Protocol[Mark],MATCH(C1291,Protocol[Step],0))</f>
        <v>2D</v>
      </c>
      <c r="F1291" s="151" t="str">
        <f>INDEX(Variables[Variable],MATCH(Systematic[[#This Row],[VariableIndex]],Variables[Index],0))</f>
        <v>FCR (mt: ROX-corr.)</v>
      </c>
      <c r="G1291" s="134">
        <f>Systematic[[#This Row],[Sample]]*1000000+Systematic[[#This Row],[SubSample]]*10000+Systematic[[#This Row],[VariableIndex]]</f>
        <v>36010006</v>
      </c>
      <c r="H1291" s="134">
        <f>Systematic[[#This Row],[SampleVariableLabel]]+100*Systematic[[#This Row],[State]]</f>
        <v>36010206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36</v>
      </c>
      <c r="B1292" s="1">
        <f>IF(C1292=0,IF(B1291=Protocol!$V$20,1,B1291+1),B1291)</f>
        <v>1</v>
      </c>
      <c r="C1292" s="1">
        <f>IF(C1291+1=Protocol!$V$21,0,C1291+1)</f>
        <v>3</v>
      </c>
      <c r="D1292" s="1">
        <f t="shared" si="57"/>
        <v>1</v>
      </c>
      <c r="E1292" s="1" t="str">
        <f>INDEX(Protocol[Mark],MATCH(C1292,Protocol[Step],0))</f>
        <v>2c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36010001</v>
      </c>
      <c r="H1292" s="134">
        <f>Systematic[[#This Row],[SampleVariableLabel]]+100*Systematic[[#This Row],[State]]</f>
        <v>36010301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36</v>
      </c>
      <c r="B1293" s="1">
        <f>IF(C1293=0,IF(B1292=Protocol!$V$20,1,B1292+1),B1292)</f>
        <v>1</v>
      </c>
      <c r="C1293" s="1">
        <f>IF(C1292+1=Protocol!$V$21,0,C1292+1)</f>
        <v>4</v>
      </c>
      <c r="D1293" s="1">
        <f t="shared" si="57"/>
        <v>2</v>
      </c>
      <c r="E1293" s="1" t="str">
        <f>INDEX(Protocol[Mark],MATCH(C1293,Protocol[Step],0))</f>
        <v>3U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36010002</v>
      </c>
      <c r="H1293" s="134">
        <f>Systematic[[#This Row],[SampleVariableLabel]]+100*Systematic[[#This Row],[State]]</f>
        <v>36010402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36</v>
      </c>
      <c r="B1294" s="1">
        <f>IF(C1294=0,IF(B1293=Protocol!$V$20,1,B1293+1),B1293)</f>
        <v>1</v>
      </c>
      <c r="C1294" s="1">
        <f>IF(C1293+1=Protocol!$V$21,0,C1293+1)</f>
        <v>5</v>
      </c>
      <c r="D1294" s="1">
        <f t="shared" si="57"/>
        <v>3</v>
      </c>
      <c r="E1294" s="1" t="str">
        <f>INDEX(Protocol[Mark],MATCH(C1294,Protocol[Step],0))</f>
        <v>4G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36010003</v>
      </c>
      <c r="H1294" s="134">
        <f>Systematic[[#This Row],[SampleVariableLabel]]+100*Systematic[[#This Row],[State]]</f>
        <v>36010503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36</v>
      </c>
      <c r="B1295" s="1">
        <f>IF(C1295=0,IF(B1294=Protocol!$V$20,1,B1294+1),B1294)</f>
        <v>1</v>
      </c>
      <c r="C1295" s="1">
        <f>IF(C1294+1=Protocol!$V$21,0,C1294+1)</f>
        <v>6</v>
      </c>
      <c r="D1295" s="1">
        <f t="shared" si="57"/>
        <v>4</v>
      </c>
      <c r="E1295" s="1" t="str">
        <f>INDEX(Protocol[Mark],MATCH(C1295,Protocol[Step],0))</f>
        <v>5S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36010004</v>
      </c>
      <c r="H1295" s="134">
        <f>Systematic[[#This Row],[SampleVariableLabel]]+100*Systematic[[#This Row],[State]]</f>
        <v>36010604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36</v>
      </c>
      <c r="B1296" s="1">
        <f>IF(C1296=0,IF(B1295=Protocol!$V$20,1,B1295+1),B1295)</f>
        <v>1</v>
      </c>
      <c r="C1296" s="1">
        <f>IF(C1295+1=Protocol!$V$21,0,C1295+1)</f>
        <v>7</v>
      </c>
      <c r="D1296" s="1">
        <f t="shared" si="57"/>
        <v>5</v>
      </c>
      <c r="E1296" s="1" t="str">
        <f>INDEX(Protocol[Mark],MATCH(C1296,Protocol[Step],0))</f>
        <v>6Oct</v>
      </c>
      <c r="F1296" s="151" t="str">
        <f>INDEX(Variables[Variable],MATCH(Systematic[[#This Row],[VariableIndex]],Variables[Index],0))</f>
        <v>Specific flux (mt)</v>
      </c>
      <c r="G1296" s="134">
        <f>Systematic[[#This Row],[Sample]]*1000000+Systematic[[#This Row],[SubSample]]*10000+Systematic[[#This Row],[VariableIndex]]</f>
        <v>36010005</v>
      </c>
      <c r="H1296" s="134">
        <f>Systematic[[#This Row],[SampleVariableLabel]]+100*Systematic[[#This Row],[State]]</f>
        <v>36010705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36</v>
      </c>
      <c r="B1297" s="1">
        <f>IF(C1297=0,IF(B1296=Protocol!$V$20,1,B1296+1),B1296)</f>
        <v>1</v>
      </c>
      <c r="C1297" s="1">
        <f>IF(C1296+1=Protocol!$V$21,0,C1296+1)</f>
        <v>8</v>
      </c>
      <c r="D1297" s="1">
        <f t="shared" si="57"/>
        <v>6</v>
      </c>
      <c r="E1297" s="1" t="str">
        <f>INDEX(Protocol[Mark],MATCH(C1297,Protocol[Step],0))</f>
        <v>7Rot</v>
      </c>
      <c r="F1297" s="151" t="str">
        <f>INDEX(Variables[Variable],MATCH(Systematic[[#This Row],[VariableIndex]],Variables[Index],0))</f>
        <v>FCR (mt: ROX-corr.)</v>
      </c>
      <c r="G1297" s="134">
        <f>Systematic[[#This Row],[Sample]]*1000000+Systematic[[#This Row],[SubSample]]*10000+Systematic[[#This Row],[VariableIndex]]</f>
        <v>36010006</v>
      </c>
      <c r="H1297" s="134">
        <f>Systematic[[#This Row],[SampleVariableLabel]]+100*Systematic[[#This Row],[State]]</f>
        <v>36010806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36</v>
      </c>
      <c r="B1298" s="1">
        <f>IF(C1298=0,IF(B1297=Protocol!$V$20,1,B1297+1),B1297)</f>
        <v>1</v>
      </c>
      <c r="C1298" s="1">
        <f>IF(C1297+1=Protocol!$V$21,0,C1297+1)</f>
        <v>9</v>
      </c>
      <c r="D1298" s="1">
        <f t="shared" si="57"/>
        <v>1</v>
      </c>
      <c r="E1298" s="1" t="str">
        <f>INDEX(Protocol[Mark],MATCH(C1298,Protocol[Step],0))</f>
        <v>8Gp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36010001</v>
      </c>
      <c r="H1298" s="134">
        <f>Systematic[[#This Row],[SampleVariableLabel]]+100*Systematic[[#This Row],[State]]</f>
        <v>36010901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36</v>
      </c>
      <c r="B1299" s="1">
        <f>IF(C1299=0,IF(B1298=Protocol!$V$20,1,B1298+1),B1298)</f>
        <v>1</v>
      </c>
      <c r="C1299" s="1">
        <f>IF(C1298+1=Protocol!$V$21,0,C1298+1)</f>
        <v>10</v>
      </c>
      <c r="D1299" s="1">
        <f t="shared" si="57"/>
        <v>2</v>
      </c>
      <c r="E1299" s="1" t="str">
        <f>INDEX(Protocol[Mark],MATCH(C1299,Protocol[Step],0))</f>
        <v>9Ama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36010002</v>
      </c>
      <c r="H1299" s="134">
        <f>Systematic[[#This Row],[SampleVariableLabel]]+100*Systematic[[#This Row],[State]]</f>
        <v>36011002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36</v>
      </c>
      <c r="B1300" s="1">
        <f>IF(C1300=0,IF(B1299=Protocol!$V$20,1,B1299+1),B1299)</f>
        <v>1</v>
      </c>
      <c r="C1300" s="1">
        <f>IF(C1299+1=Protocol!$V$21,0,C1299+1)</f>
        <v>11</v>
      </c>
      <c r="D1300" s="1">
        <f t="shared" si="57"/>
        <v>3</v>
      </c>
      <c r="E1300" s="1" t="str">
        <f>INDEX(Protocol[Mark],MATCH(C1300,Protocol[Step],0))</f>
        <v>10Tm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36010003</v>
      </c>
      <c r="H1300" s="134">
        <f>Systematic[[#This Row],[SampleVariableLabel]]+100*Systematic[[#This Row],[State]]</f>
        <v>36011103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36</v>
      </c>
      <c r="B1301" s="1">
        <f>IF(C1301=0,IF(B1300=Protocol!$V$20,1,B1300+1),B1300)</f>
        <v>1</v>
      </c>
      <c r="C1301" s="1">
        <f>IF(C1300+1=Protocol!$V$21,0,C1300+1)</f>
        <v>12</v>
      </c>
      <c r="D1301" s="1">
        <f t="shared" si="57"/>
        <v>4</v>
      </c>
      <c r="E1301" s="1" t="str">
        <f>INDEX(Protocol[Mark],MATCH(C1301,Protocol[Step],0))</f>
        <v>11Azd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36010004</v>
      </c>
      <c r="H1301" s="134">
        <f>Systematic[[#This Row],[SampleVariableLabel]]+100*Systematic[[#This Row],[State]]</f>
        <v>36011204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37</v>
      </c>
      <c r="B1302" s="1">
        <f>IF(C1302=0,IF(B1301=Protocol!$V$20,1,B1301+1),B1301)</f>
        <v>1</v>
      </c>
      <c r="C1302" s="1">
        <f>IF(C1301+1=Protocol!$V$21,0,C1301+1)</f>
        <v>0</v>
      </c>
      <c r="D1302" s="1">
        <f t="shared" si="57"/>
        <v>5</v>
      </c>
      <c r="E1302" s="1" t="str">
        <f>INDEX(Protocol[Mark],MATCH(C1302,Protocol[Step],0))</f>
        <v>1mt</v>
      </c>
      <c r="F1302" s="151" t="str">
        <f>INDEX(Variables[Variable],MATCH(Systematic[[#This Row],[VariableIndex]],Variables[Index],0))</f>
        <v>Specific flux (mt)</v>
      </c>
      <c r="G1302" s="134">
        <f>Systematic[[#This Row],[Sample]]*1000000+Systematic[[#This Row],[SubSample]]*10000+Systematic[[#This Row],[VariableIndex]]</f>
        <v>37010005</v>
      </c>
      <c r="H1302" s="134">
        <f>Systematic[[#This Row],[SampleVariableLabel]]+100*Systematic[[#This Row],[State]]</f>
        <v>37010005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37</v>
      </c>
      <c r="B1303" s="1">
        <f>IF(C1303=0,IF(B1302=Protocol!$V$20,1,B1302+1),B1302)</f>
        <v>1</v>
      </c>
      <c r="C1303" s="1">
        <f>IF(C1302+1=Protocol!$V$21,0,C1302+1)</f>
        <v>1</v>
      </c>
      <c r="D1303" s="1">
        <f t="shared" si="57"/>
        <v>6</v>
      </c>
      <c r="E1303" s="1" t="str">
        <f>INDEX(Protocol[Mark],MATCH(C1303,Protocol[Step],0))</f>
        <v>1PM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37010006</v>
      </c>
      <c r="H1303" s="134">
        <f>Systematic[[#This Row],[SampleVariableLabel]]+100*Systematic[[#This Row],[State]]</f>
        <v>37010106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37</v>
      </c>
      <c r="B1304" s="1">
        <f>IF(C1304=0,IF(B1303=Protocol!$V$20,1,B1303+1),B1303)</f>
        <v>1</v>
      </c>
      <c r="C1304" s="1">
        <f>IF(C1303+1=Protocol!$V$21,0,C1303+1)</f>
        <v>2</v>
      </c>
      <c r="D1304" s="1">
        <f t="shared" si="57"/>
        <v>1</v>
      </c>
      <c r="E1304" s="1" t="str">
        <f>INDEX(Protocol[Mark],MATCH(C1304,Protocol[Step],0))</f>
        <v>2D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37010001</v>
      </c>
      <c r="H1304" s="134">
        <f>Systematic[[#This Row],[SampleVariableLabel]]+100*Systematic[[#This Row],[State]]</f>
        <v>37010201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37</v>
      </c>
      <c r="B1305" s="1">
        <f>IF(C1305=0,IF(B1304=Protocol!$V$20,1,B1304+1),B1304)</f>
        <v>1</v>
      </c>
      <c r="C1305" s="1">
        <f>IF(C1304+1=Protocol!$V$21,0,C1304+1)</f>
        <v>3</v>
      </c>
      <c r="D1305" s="1">
        <f t="shared" si="57"/>
        <v>2</v>
      </c>
      <c r="E1305" s="1" t="str">
        <f>INDEX(Protocol[Mark],MATCH(C1305,Protocol[Step],0))</f>
        <v>2c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37010002</v>
      </c>
      <c r="H1305" s="134">
        <f>Systematic[[#This Row],[SampleVariableLabel]]+100*Systematic[[#This Row],[State]]</f>
        <v>37010302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37</v>
      </c>
      <c r="B1306" s="1">
        <f>IF(C1306=0,IF(B1305=Protocol!$V$20,1,B1305+1),B1305)</f>
        <v>1</v>
      </c>
      <c r="C1306" s="1">
        <f>IF(C1305+1=Protocol!$V$21,0,C1305+1)</f>
        <v>4</v>
      </c>
      <c r="D1306" s="1">
        <f t="shared" si="57"/>
        <v>3</v>
      </c>
      <c r="E1306" s="1" t="str">
        <f>INDEX(Protocol[Mark],MATCH(C1306,Protocol[Step],0))</f>
        <v>3U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37010003</v>
      </c>
      <c r="H1306" s="134">
        <f>Systematic[[#This Row],[SampleVariableLabel]]+100*Systematic[[#This Row],[State]]</f>
        <v>37010403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37</v>
      </c>
      <c r="B1307" s="1">
        <f>IF(C1307=0,IF(B1306=Protocol!$V$20,1,B1306+1),B1306)</f>
        <v>1</v>
      </c>
      <c r="C1307" s="1">
        <f>IF(C1306+1=Protocol!$V$21,0,C1306+1)</f>
        <v>5</v>
      </c>
      <c r="D1307" s="1">
        <f t="shared" si="57"/>
        <v>4</v>
      </c>
      <c r="E1307" s="1" t="str">
        <f>INDEX(Protocol[Mark],MATCH(C1307,Protocol[Step],0))</f>
        <v>4G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37010004</v>
      </c>
      <c r="H1307" s="134">
        <f>Systematic[[#This Row],[SampleVariableLabel]]+100*Systematic[[#This Row],[State]]</f>
        <v>37010504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37</v>
      </c>
      <c r="B1308" s="1">
        <f>IF(C1308=0,IF(B1307=Protocol!$V$20,1,B1307+1),B1307)</f>
        <v>1</v>
      </c>
      <c r="C1308" s="1">
        <f>IF(C1307+1=Protocol!$V$21,0,C1307+1)</f>
        <v>6</v>
      </c>
      <c r="D1308" s="1">
        <f t="shared" si="57"/>
        <v>5</v>
      </c>
      <c r="E1308" s="1" t="str">
        <f>INDEX(Protocol[Mark],MATCH(C1308,Protocol[Step],0))</f>
        <v>5S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37010005</v>
      </c>
      <c r="H1308" s="134">
        <f>Systematic[[#This Row],[SampleVariableLabel]]+100*Systematic[[#This Row],[State]]</f>
        <v>37010605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37</v>
      </c>
      <c r="B1309" s="1">
        <f>IF(C1309=0,IF(B1308=Protocol!$V$20,1,B1308+1),B1308)</f>
        <v>1</v>
      </c>
      <c r="C1309" s="1">
        <f>IF(C1308+1=Protocol!$V$21,0,C1308+1)</f>
        <v>7</v>
      </c>
      <c r="D1309" s="1">
        <f t="shared" si="57"/>
        <v>6</v>
      </c>
      <c r="E1309" s="1" t="str">
        <f>INDEX(Protocol[Mark],MATCH(C1309,Protocol[Step],0))</f>
        <v>6Oct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37010006</v>
      </c>
      <c r="H1309" s="134">
        <f>Systematic[[#This Row],[SampleVariableLabel]]+100*Systematic[[#This Row],[State]]</f>
        <v>37010706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37</v>
      </c>
      <c r="B1310" s="1">
        <f>IF(C1310=0,IF(B1309=Protocol!$V$20,1,B1309+1),B1309)</f>
        <v>1</v>
      </c>
      <c r="C1310" s="1">
        <f>IF(C1309+1=Protocol!$V$21,0,C1309+1)</f>
        <v>8</v>
      </c>
      <c r="D1310" s="1">
        <f t="shared" si="57"/>
        <v>1</v>
      </c>
      <c r="E1310" s="1" t="str">
        <f>INDEX(Protocol[Mark],MATCH(C1310,Protocol[Step],0))</f>
        <v>7Rot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37010001</v>
      </c>
      <c r="H1310" s="134">
        <f>Systematic[[#This Row],[SampleVariableLabel]]+100*Systematic[[#This Row],[State]]</f>
        <v>37010801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37</v>
      </c>
      <c r="B1311" s="1">
        <f>IF(C1311=0,IF(B1310=Protocol!$V$20,1,B1310+1),B1310)</f>
        <v>1</v>
      </c>
      <c r="C1311" s="1">
        <f>IF(C1310+1=Protocol!$V$21,0,C1310+1)</f>
        <v>9</v>
      </c>
      <c r="D1311" s="1">
        <f t="shared" si="57"/>
        <v>2</v>
      </c>
      <c r="E1311" s="1" t="str">
        <f>INDEX(Protocol[Mark],MATCH(C1311,Protocol[Step],0))</f>
        <v>8Gp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37010002</v>
      </c>
      <c r="H1311" s="134">
        <f>Systematic[[#This Row],[SampleVariableLabel]]+100*Systematic[[#This Row],[State]]</f>
        <v>37010902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37</v>
      </c>
      <c r="B1312" s="1">
        <f>IF(C1312=0,IF(B1311=Protocol!$V$20,1,B1311+1),B1311)</f>
        <v>1</v>
      </c>
      <c r="C1312" s="1">
        <f>IF(C1311+1=Protocol!$V$21,0,C1311+1)</f>
        <v>10</v>
      </c>
      <c r="D1312" s="1">
        <f t="shared" si="57"/>
        <v>3</v>
      </c>
      <c r="E1312" s="1" t="str">
        <f>INDEX(Protocol[Mark],MATCH(C1312,Protocol[Step],0))</f>
        <v>9Ama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37010003</v>
      </c>
      <c r="H1312" s="134">
        <f>Systematic[[#This Row],[SampleVariableLabel]]+100*Systematic[[#This Row],[State]]</f>
        <v>37011003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37</v>
      </c>
      <c r="B1313" s="1">
        <f>IF(C1313=0,IF(B1312=Protocol!$V$20,1,B1312+1),B1312)</f>
        <v>1</v>
      </c>
      <c r="C1313" s="1">
        <f>IF(C1312+1=Protocol!$V$21,0,C1312+1)</f>
        <v>11</v>
      </c>
      <c r="D1313" s="1">
        <f t="shared" si="57"/>
        <v>4</v>
      </c>
      <c r="E1313" s="1" t="str">
        <f>INDEX(Protocol[Mark],MATCH(C1313,Protocol[Step],0))</f>
        <v>10Tm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37010004</v>
      </c>
      <c r="H1313" s="134">
        <f>Systematic[[#This Row],[SampleVariableLabel]]+100*Systematic[[#This Row],[State]]</f>
        <v>37011104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37</v>
      </c>
      <c r="B1314" s="1">
        <f>IF(C1314=0,IF(B1313=Protocol!$V$20,1,B1313+1),B1313)</f>
        <v>1</v>
      </c>
      <c r="C1314" s="1">
        <f>IF(C1313+1=Protocol!$V$21,0,C1313+1)</f>
        <v>12</v>
      </c>
      <c r="D1314" s="1">
        <f t="shared" si="57"/>
        <v>5</v>
      </c>
      <c r="E1314" s="1" t="str">
        <f>INDEX(Protocol[Mark],MATCH(C1314,Protocol[Step],0))</f>
        <v>11Azd</v>
      </c>
      <c r="F1314" s="151" t="str">
        <f>INDEX(Variables[Variable],MATCH(Systematic[[#This Row],[VariableIndex]],Variables[Index],0))</f>
        <v>Specific flux (mt)</v>
      </c>
      <c r="G1314" s="134">
        <f>Systematic[[#This Row],[Sample]]*1000000+Systematic[[#This Row],[SubSample]]*10000+Systematic[[#This Row],[VariableIndex]]</f>
        <v>37010005</v>
      </c>
      <c r="H1314" s="134">
        <f>Systematic[[#This Row],[SampleVariableLabel]]+100*Systematic[[#This Row],[State]]</f>
        <v>37011205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38</v>
      </c>
      <c r="B1315" s="1">
        <f>IF(C1315=0,IF(B1314=Protocol!$V$20,1,B1314+1),B1314)</f>
        <v>1</v>
      </c>
      <c r="C1315" s="1">
        <f>IF(C1314+1=Protocol!$V$21,0,C1314+1)</f>
        <v>0</v>
      </c>
      <c r="D1315" s="1">
        <f t="shared" si="57"/>
        <v>6</v>
      </c>
      <c r="E1315" s="1" t="str">
        <f>INDEX(Protocol[Mark],MATCH(C1315,Protocol[Step],0))</f>
        <v>1mt</v>
      </c>
      <c r="F1315" s="151" t="str">
        <f>INDEX(Variables[Variable],MATCH(Systematic[[#This Row],[VariableIndex]],Variables[Index],0))</f>
        <v>FCR (mt: ROX-corr.)</v>
      </c>
      <c r="G1315" s="134">
        <f>Systematic[[#This Row],[Sample]]*1000000+Systematic[[#This Row],[SubSample]]*10000+Systematic[[#This Row],[VariableIndex]]</f>
        <v>38010006</v>
      </c>
      <c r="H1315" s="134">
        <f>Systematic[[#This Row],[SampleVariableLabel]]+100*Systematic[[#This Row],[State]]</f>
        <v>38010006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38</v>
      </c>
      <c r="B1316" s="1">
        <f>IF(C1316=0,IF(B1315=Protocol!$V$20,1,B1315+1),B1315)</f>
        <v>1</v>
      </c>
      <c r="C1316" s="1">
        <f>IF(C1315+1=Protocol!$V$21,0,C1315+1)</f>
        <v>1</v>
      </c>
      <c r="D1316" s="1">
        <f t="shared" si="57"/>
        <v>1</v>
      </c>
      <c r="E1316" s="1" t="str">
        <f>INDEX(Protocol[Mark],MATCH(C1316,Protocol[Step],0))</f>
        <v>1PM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38010001</v>
      </c>
      <c r="H1316" s="134">
        <f>Systematic[[#This Row],[SampleVariableLabel]]+100*Systematic[[#This Row],[State]]</f>
        <v>38010101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38</v>
      </c>
      <c r="B1317" s="1">
        <f>IF(C1317=0,IF(B1316=Protocol!$V$20,1,B1316+1),B1316)</f>
        <v>1</v>
      </c>
      <c r="C1317" s="1">
        <f>IF(C1316+1=Protocol!$V$21,0,C1316+1)</f>
        <v>2</v>
      </c>
      <c r="D1317" s="1">
        <f t="shared" si="57"/>
        <v>2</v>
      </c>
      <c r="E1317" s="1" t="str">
        <f>INDEX(Protocol[Mark],MATCH(C1317,Protocol[Step],0))</f>
        <v>2D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38010002</v>
      </c>
      <c r="H1317" s="134">
        <f>Systematic[[#This Row],[SampleVariableLabel]]+100*Systematic[[#This Row],[State]]</f>
        <v>38010202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38</v>
      </c>
      <c r="B1318" s="1">
        <f>IF(C1318=0,IF(B1317=Protocol!$V$20,1,B1317+1),B1317)</f>
        <v>1</v>
      </c>
      <c r="C1318" s="1">
        <f>IF(C1317+1=Protocol!$V$21,0,C1317+1)</f>
        <v>3</v>
      </c>
      <c r="D1318" s="1">
        <f t="shared" si="57"/>
        <v>3</v>
      </c>
      <c r="E1318" s="1" t="str">
        <f>INDEX(Protocol[Mark],MATCH(C1318,Protocol[Step],0))</f>
        <v>2c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38010003</v>
      </c>
      <c r="H1318" s="134">
        <f>Systematic[[#This Row],[SampleVariableLabel]]+100*Systematic[[#This Row],[State]]</f>
        <v>38010303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38</v>
      </c>
      <c r="B1319" s="1">
        <f>IF(C1319=0,IF(B1318=Protocol!$V$20,1,B1318+1),B1318)</f>
        <v>1</v>
      </c>
      <c r="C1319" s="1">
        <f>IF(C1318+1=Protocol!$V$21,0,C1318+1)</f>
        <v>4</v>
      </c>
      <c r="D1319" s="1">
        <f t="shared" si="57"/>
        <v>4</v>
      </c>
      <c r="E1319" s="1" t="str">
        <f>INDEX(Protocol[Mark],MATCH(C1319,Protocol[Step],0))</f>
        <v>3U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38010004</v>
      </c>
      <c r="H1319" s="134">
        <f>Systematic[[#This Row],[SampleVariableLabel]]+100*Systematic[[#This Row],[State]]</f>
        <v>38010404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38</v>
      </c>
      <c r="B1320" s="1">
        <f>IF(C1320=0,IF(B1319=Protocol!$V$20,1,B1319+1),B1319)</f>
        <v>1</v>
      </c>
      <c r="C1320" s="1">
        <f>IF(C1319+1=Protocol!$V$21,0,C1319+1)</f>
        <v>5</v>
      </c>
      <c r="D1320" s="1">
        <f t="shared" si="57"/>
        <v>5</v>
      </c>
      <c r="E1320" s="1" t="str">
        <f>INDEX(Protocol[Mark],MATCH(C1320,Protocol[Step],0))</f>
        <v>4G</v>
      </c>
      <c r="F1320" s="151" t="str">
        <f>INDEX(Variables[Variable],MATCH(Systematic[[#This Row],[VariableIndex]],Variables[Index],0))</f>
        <v>Specific flux (mt)</v>
      </c>
      <c r="G1320" s="134">
        <f>Systematic[[#This Row],[Sample]]*1000000+Systematic[[#This Row],[SubSample]]*10000+Systematic[[#This Row],[VariableIndex]]</f>
        <v>38010005</v>
      </c>
      <c r="H1320" s="134">
        <f>Systematic[[#This Row],[SampleVariableLabel]]+100*Systematic[[#This Row],[State]]</f>
        <v>38010505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38</v>
      </c>
      <c r="B1321" s="1">
        <f>IF(C1321=0,IF(B1320=Protocol!$V$20,1,B1320+1),B1320)</f>
        <v>1</v>
      </c>
      <c r="C1321" s="1">
        <f>IF(C1320+1=Protocol!$V$21,0,C1320+1)</f>
        <v>6</v>
      </c>
      <c r="D1321" s="1">
        <f t="shared" si="57"/>
        <v>6</v>
      </c>
      <c r="E1321" s="1" t="str">
        <f>INDEX(Protocol[Mark],MATCH(C1321,Protocol[Step],0))</f>
        <v>5S</v>
      </c>
      <c r="F1321" s="151" t="str">
        <f>INDEX(Variables[Variable],MATCH(Systematic[[#This Row],[VariableIndex]],Variables[Index],0))</f>
        <v>FCR (mt: ROX-corr.)</v>
      </c>
      <c r="G1321" s="134">
        <f>Systematic[[#This Row],[Sample]]*1000000+Systematic[[#This Row],[SubSample]]*10000+Systematic[[#This Row],[VariableIndex]]</f>
        <v>38010006</v>
      </c>
      <c r="H1321" s="134">
        <f>Systematic[[#This Row],[SampleVariableLabel]]+100*Systematic[[#This Row],[State]]</f>
        <v>38010606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38</v>
      </c>
      <c r="B1322" s="1">
        <f>IF(C1322=0,IF(B1321=Protocol!$V$20,1,B1321+1),B1321)</f>
        <v>1</v>
      </c>
      <c r="C1322" s="1">
        <f>IF(C1321+1=Protocol!$V$21,0,C1321+1)</f>
        <v>7</v>
      </c>
      <c r="D1322" s="1">
        <f t="shared" si="57"/>
        <v>1</v>
      </c>
      <c r="E1322" s="1" t="str">
        <f>INDEX(Protocol[Mark],MATCH(C1322,Protocol[Step],0))</f>
        <v>6Oct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38010001</v>
      </c>
      <c r="H1322" s="134">
        <f>Systematic[[#This Row],[SampleVariableLabel]]+100*Systematic[[#This Row],[State]]</f>
        <v>38010701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38</v>
      </c>
      <c r="B1323" s="1">
        <f>IF(C1323=0,IF(B1322=Protocol!$V$20,1,B1322+1),B1322)</f>
        <v>1</v>
      </c>
      <c r="C1323" s="1">
        <f>IF(C1322+1=Protocol!$V$21,0,C1322+1)</f>
        <v>8</v>
      </c>
      <c r="D1323" s="1">
        <f t="shared" si="57"/>
        <v>2</v>
      </c>
      <c r="E1323" s="1" t="str">
        <f>INDEX(Protocol[Mark],MATCH(C1323,Protocol[Step],0))</f>
        <v>7Rot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38010002</v>
      </c>
      <c r="H1323" s="134">
        <f>Systematic[[#This Row],[SampleVariableLabel]]+100*Systematic[[#This Row],[State]]</f>
        <v>38010802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38</v>
      </c>
      <c r="B1324" s="1">
        <f>IF(C1324=0,IF(B1323=Protocol!$V$20,1,B1323+1),B1323)</f>
        <v>1</v>
      </c>
      <c r="C1324" s="1">
        <f>IF(C1323+1=Protocol!$V$21,0,C1323+1)</f>
        <v>9</v>
      </c>
      <c r="D1324" s="1">
        <f t="shared" si="57"/>
        <v>3</v>
      </c>
      <c r="E1324" s="1" t="str">
        <f>INDEX(Protocol[Mark],MATCH(C1324,Protocol[Step],0))</f>
        <v>8Gp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38010003</v>
      </c>
      <c r="H1324" s="134">
        <f>Systematic[[#This Row],[SampleVariableLabel]]+100*Systematic[[#This Row],[State]]</f>
        <v>38010903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38</v>
      </c>
      <c r="B1325" s="1">
        <f>IF(C1325=0,IF(B1324=Protocol!$V$20,1,B1324+1),B1324)</f>
        <v>1</v>
      </c>
      <c r="C1325" s="1">
        <f>IF(C1324+1=Protocol!$V$21,0,C1324+1)</f>
        <v>10</v>
      </c>
      <c r="D1325" s="1">
        <f t="shared" si="57"/>
        <v>4</v>
      </c>
      <c r="E1325" s="1" t="str">
        <f>INDEX(Protocol[Mark],MATCH(C1325,Protocol[Step],0))</f>
        <v>9Ama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38010004</v>
      </c>
      <c r="H1325" s="134">
        <f>Systematic[[#This Row],[SampleVariableLabel]]+100*Systematic[[#This Row],[State]]</f>
        <v>38011004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38</v>
      </c>
      <c r="B1326" s="1">
        <f>IF(C1326=0,IF(B1325=Protocol!$V$20,1,B1325+1),B1325)</f>
        <v>1</v>
      </c>
      <c r="C1326" s="1">
        <f>IF(C1325+1=Protocol!$V$21,0,C1325+1)</f>
        <v>11</v>
      </c>
      <c r="D1326" s="1">
        <f t="shared" si="57"/>
        <v>5</v>
      </c>
      <c r="E1326" s="1" t="str">
        <f>INDEX(Protocol[Mark],MATCH(C1326,Protocol[Step],0))</f>
        <v>10Tm</v>
      </c>
      <c r="F1326" s="151" t="str">
        <f>INDEX(Variables[Variable],MATCH(Systematic[[#This Row],[VariableIndex]],Variables[Index],0))</f>
        <v>Specific flux (mt)</v>
      </c>
      <c r="G1326" s="134">
        <f>Systematic[[#This Row],[Sample]]*1000000+Systematic[[#This Row],[SubSample]]*10000+Systematic[[#This Row],[VariableIndex]]</f>
        <v>38010005</v>
      </c>
      <c r="H1326" s="134">
        <f>Systematic[[#This Row],[SampleVariableLabel]]+100*Systematic[[#This Row],[State]]</f>
        <v>38011105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38</v>
      </c>
      <c r="B1327" s="1">
        <f>IF(C1327=0,IF(B1326=Protocol!$V$20,1,B1326+1),B1326)</f>
        <v>1</v>
      </c>
      <c r="C1327" s="1">
        <f>IF(C1326+1=Protocol!$V$21,0,C1326+1)</f>
        <v>12</v>
      </c>
      <c r="D1327" s="1">
        <f t="shared" si="57"/>
        <v>6</v>
      </c>
      <c r="E1327" s="1" t="str">
        <f>INDEX(Protocol[Mark],MATCH(C1327,Protocol[Step],0))</f>
        <v>11Azd</v>
      </c>
      <c r="F1327" s="151" t="str">
        <f>INDEX(Variables[Variable],MATCH(Systematic[[#This Row],[VariableIndex]],Variables[Index],0))</f>
        <v>FCR (mt: ROX-corr.)</v>
      </c>
      <c r="G1327" s="134">
        <f>Systematic[[#This Row],[Sample]]*1000000+Systematic[[#This Row],[SubSample]]*10000+Systematic[[#This Row],[VariableIndex]]</f>
        <v>38010006</v>
      </c>
      <c r="H1327" s="134">
        <f>Systematic[[#This Row],[SampleVariableLabel]]+100*Systematic[[#This Row],[State]]</f>
        <v>38011206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39</v>
      </c>
      <c r="B1328" s="1">
        <f>IF(C1328=0,IF(B1327=Protocol!$V$20,1,B1327+1),B1327)</f>
        <v>1</v>
      </c>
      <c r="C1328" s="1">
        <f>IF(C1327+1=Protocol!$V$21,0,C1327+1)</f>
        <v>0</v>
      </c>
      <c r="D1328" s="1">
        <f t="shared" si="57"/>
        <v>1</v>
      </c>
      <c r="E1328" s="1" t="str">
        <f>INDEX(Protocol[Mark],MATCH(C1328,Protocol[Step],0))</f>
        <v>1mt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39010001</v>
      </c>
      <c r="H1328" s="134">
        <f>Systematic[[#This Row],[SampleVariableLabel]]+100*Systematic[[#This Row],[State]]</f>
        <v>39010001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39</v>
      </c>
      <c r="B1329" s="1">
        <f>IF(C1329=0,IF(B1328=Protocol!$V$20,1,B1328+1),B1328)</f>
        <v>1</v>
      </c>
      <c r="C1329" s="1">
        <f>IF(C1328+1=Protocol!$V$21,0,C1328+1)</f>
        <v>1</v>
      </c>
      <c r="D1329" s="1">
        <f t="shared" si="57"/>
        <v>2</v>
      </c>
      <c r="E1329" s="1" t="str">
        <f>INDEX(Protocol[Mark],MATCH(C1329,Protocol[Step],0))</f>
        <v>1PM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39010002</v>
      </c>
      <c r="H1329" s="134">
        <f>Systematic[[#This Row],[SampleVariableLabel]]+100*Systematic[[#This Row],[State]]</f>
        <v>39010102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39</v>
      </c>
      <c r="B1330" s="1">
        <f>IF(C1330=0,IF(B1329=Protocol!$V$20,1,B1329+1),B1329)</f>
        <v>1</v>
      </c>
      <c r="C1330" s="1">
        <f>IF(C1329+1=Protocol!$V$21,0,C1329+1)</f>
        <v>2</v>
      </c>
      <c r="D1330" s="1">
        <f t="shared" si="57"/>
        <v>3</v>
      </c>
      <c r="E1330" s="1" t="str">
        <f>INDEX(Protocol[Mark],MATCH(C1330,Protocol[Step],0))</f>
        <v>2D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39010003</v>
      </c>
      <c r="H1330" s="134">
        <f>Systematic[[#This Row],[SampleVariableLabel]]+100*Systematic[[#This Row],[State]]</f>
        <v>39010203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39</v>
      </c>
      <c r="B1331" s="1">
        <f>IF(C1331=0,IF(B1330=Protocol!$V$20,1,B1330+1),B1330)</f>
        <v>1</v>
      </c>
      <c r="C1331" s="1">
        <f>IF(C1330+1=Protocol!$V$21,0,C1330+1)</f>
        <v>3</v>
      </c>
      <c r="D1331" s="1">
        <f t="shared" si="57"/>
        <v>4</v>
      </c>
      <c r="E1331" s="1" t="str">
        <f>INDEX(Protocol[Mark],MATCH(C1331,Protocol[Step],0))</f>
        <v>2c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39010004</v>
      </c>
      <c r="H1331" s="134">
        <f>Systematic[[#This Row],[SampleVariableLabel]]+100*Systematic[[#This Row],[State]]</f>
        <v>39010304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39</v>
      </c>
      <c r="B1332" s="1">
        <f>IF(C1332=0,IF(B1331=Protocol!$V$20,1,B1331+1),B1331)</f>
        <v>1</v>
      </c>
      <c r="C1332" s="1">
        <f>IF(C1331+1=Protocol!$V$21,0,C1331+1)</f>
        <v>4</v>
      </c>
      <c r="D1332" s="1">
        <f t="shared" si="57"/>
        <v>5</v>
      </c>
      <c r="E1332" s="1" t="str">
        <f>INDEX(Protocol[Mark],MATCH(C1332,Protocol[Step],0))</f>
        <v>3U</v>
      </c>
      <c r="F1332" s="151" t="str">
        <f>INDEX(Variables[Variable],MATCH(Systematic[[#This Row],[VariableIndex]],Variables[Index],0))</f>
        <v>Specific flux (mt)</v>
      </c>
      <c r="G1332" s="134">
        <f>Systematic[[#This Row],[Sample]]*1000000+Systematic[[#This Row],[SubSample]]*10000+Systematic[[#This Row],[VariableIndex]]</f>
        <v>39010005</v>
      </c>
      <c r="H1332" s="134">
        <f>Systematic[[#This Row],[SampleVariableLabel]]+100*Systematic[[#This Row],[State]]</f>
        <v>39010405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39</v>
      </c>
      <c r="B1333" s="1">
        <f>IF(C1333=0,IF(B1332=Protocol!$V$20,1,B1332+1),B1332)</f>
        <v>1</v>
      </c>
      <c r="C1333" s="1">
        <f>IF(C1332+1=Protocol!$V$21,0,C1332+1)</f>
        <v>5</v>
      </c>
      <c r="D1333" s="1">
        <f t="shared" si="57"/>
        <v>6</v>
      </c>
      <c r="E1333" s="1" t="str">
        <f>INDEX(Protocol[Mark],MATCH(C1333,Protocol[Step],0))</f>
        <v>4G</v>
      </c>
      <c r="F1333" s="151" t="str">
        <f>INDEX(Variables[Variable],MATCH(Systematic[[#This Row],[VariableIndex]],Variables[Index],0))</f>
        <v>FCR (mt: ROX-corr.)</v>
      </c>
      <c r="G1333" s="134">
        <f>Systematic[[#This Row],[Sample]]*1000000+Systematic[[#This Row],[SubSample]]*10000+Systematic[[#This Row],[VariableIndex]]</f>
        <v>39010006</v>
      </c>
      <c r="H1333" s="134">
        <f>Systematic[[#This Row],[SampleVariableLabel]]+100*Systematic[[#This Row],[State]]</f>
        <v>39010506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39</v>
      </c>
      <c r="B1334" s="1">
        <f>IF(C1334=0,IF(B1333=Protocol!$V$20,1,B1333+1),B1333)</f>
        <v>1</v>
      </c>
      <c r="C1334" s="1">
        <f>IF(C1333+1=Protocol!$V$21,0,C1333+1)</f>
        <v>6</v>
      </c>
      <c r="D1334" s="1">
        <f t="shared" si="57"/>
        <v>1</v>
      </c>
      <c r="E1334" s="1" t="str">
        <f>INDEX(Protocol[Mark],MATCH(C1334,Protocol[Step],0))</f>
        <v>5S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39010001</v>
      </c>
      <c r="H1334" s="134">
        <f>Systematic[[#This Row],[SampleVariableLabel]]+100*Systematic[[#This Row],[State]]</f>
        <v>39010601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39</v>
      </c>
      <c r="B1335" s="1">
        <f>IF(C1335=0,IF(B1334=Protocol!$V$20,1,B1334+1),B1334)</f>
        <v>1</v>
      </c>
      <c r="C1335" s="1">
        <f>IF(C1334+1=Protocol!$V$21,0,C1334+1)</f>
        <v>7</v>
      </c>
      <c r="D1335" s="1">
        <f t="shared" si="57"/>
        <v>2</v>
      </c>
      <c r="E1335" s="1" t="str">
        <f>INDEX(Protocol[Mark],MATCH(C1335,Protocol[Step],0))</f>
        <v>6Oct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39010002</v>
      </c>
      <c r="H1335" s="134">
        <f>Systematic[[#This Row],[SampleVariableLabel]]+100*Systematic[[#This Row],[State]]</f>
        <v>39010702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39</v>
      </c>
      <c r="B1336" s="1">
        <f>IF(C1336=0,IF(B1335=Protocol!$V$20,1,B1335+1),B1335)</f>
        <v>1</v>
      </c>
      <c r="C1336" s="1">
        <f>IF(C1335+1=Protocol!$V$21,0,C1335+1)</f>
        <v>8</v>
      </c>
      <c r="D1336" s="1">
        <f t="shared" si="57"/>
        <v>3</v>
      </c>
      <c r="E1336" s="1" t="str">
        <f>INDEX(Protocol[Mark],MATCH(C1336,Protocol[Step],0))</f>
        <v>7Rot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39010003</v>
      </c>
      <c r="H1336" s="134">
        <f>Systematic[[#This Row],[SampleVariableLabel]]+100*Systematic[[#This Row],[State]]</f>
        <v>39010803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39</v>
      </c>
      <c r="B1337" s="1">
        <f>IF(C1337=0,IF(B1336=Protocol!$V$20,1,B1336+1),B1336)</f>
        <v>1</v>
      </c>
      <c r="C1337" s="1">
        <f>IF(C1336+1=Protocol!$V$21,0,C1336+1)</f>
        <v>9</v>
      </c>
      <c r="D1337" s="1">
        <f t="shared" si="57"/>
        <v>4</v>
      </c>
      <c r="E1337" s="1" t="str">
        <f>INDEX(Protocol[Mark],MATCH(C1337,Protocol[Step],0))</f>
        <v>8Gp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39010004</v>
      </c>
      <c r="H1337" s="134">
        <f>Systematic[[#This Row],[SampleVariableLabel]]+100*Systematic[[#This Row],[State]]</f>
        <v>39010904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39</v>
      </c>
      <c r="B1338" s="1">
        <f>IF(C1338=0,IF(B1337=Protocol!$V$20,1,B1337+1),B1337)</f>
        <v>1</v>
      </c>
      <c r="C1338" s="1">
        <f>IF(C1337+1=Protocol!$V$21,0,C1337+1)</f>
        <v>10</v>
      </c>
      <c r="D1338" s="1">
        <f t="shared" si="57"/>
        <v>5</v>
      </c>
      <c r="E1338" s="1" t="str">
        <f>INDEX(Protocol[Mark],MATCH(C1338,Protocol[Step],0))</f>
        <v>9Ama</v>
      </c>
      <c r="F1338" s="151" t="str">
        <f>INDEX(Variables[Variable],MATCH(Systematic[[#This Row],[VariableIndex]],Variables[Index],0))</f>
        <v>Specific flux (mt)</v>
      </c>
      <c r="G1338" s="134">
        <f>Systematic[[#This Row],[Sample]]*1000000+Systematic[[#This Row],[SubSample]]*10000+Systematic[[#This Row],[VariableIndex]]</f>
        <v>39010005</v>
      </c>
      <c r="H1338" s="134">
        <f>Systematic[[#This Row],[SampleVariableLabel]]+100*Systematic[[#This Row],[State]]</f>
        <v>39011005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39</v>
      </c>
      <c r="B1339" s="1">
        <f>IF(C1339=0,IF(B1338=Protocol!$V$20,1,B1338+1),B1338)</f>
        <v>1</v>
      </c>
      <c r="C1339" s="1">
        <f>IF(C1338+1=Protocol!$V$21,0,C1338+1)</f>
        <v>11</v>
      </c>
      <c r="D1339" s="1">
        <f t="shared" si="57"/>
        <v>6</v>
      </c>
      <c r="E1339" s="1" t="str">
        <f>INDEX(Protocol[Mark],MATCH(C1339,Protocol[Step],0))</f>
        <v>10Tm</v>
      </c>
      <c r="F1339" s="151" t="str">
        <f>INDEX(Variables[Variable],MATCH(Systematic[[#This Row],[VariableIndex]],Variables[Index],0))</f>
        <v>FCR (mt: ROX-corr.)</v>
      </c>
      <c r="G1339" s="134">
        <f>Systematic[[#This Row],[Sample]]*1000000+Systematic[[#This Row],[SubSample]]*10000+Systematic[[#This Row],[VariableIndex]]</f>
        <v>39010006</v>
      </c>
      <c r="H1339" s="134">
        <f>Systematic[[#This Row],[SampleVariableLabel]]+100*Systematic[[#This Row],[State]]</f>
        <v>39011106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39</v>
      </c>
      <c r="B1340" s="1">
        <f>IF(C1340=0,IF(B1339=Protocol!$V$20,1,B1339+1),B1339)</f>
        <v>1</v>
      </c>
      <c r="C1340" s="1">
        <f>IF(C1339+1=Protocol!$V$21,0,C1339+1)</f>
        <v>12</v>
      </c>
      <c r="D1340" s="1">
        <f t="shared" si="57"/>
        <v>1</v>
      </c>
      <c r="E1340" s="1" t="str">
        <f>INDEX(Protocol[Mark],MATCH(C1340,Protocol[Step],0))</f>
        <v>11Azd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39010001</v>
      </c>
      <c r="H1340" s="134">
        <f>Systematic[[#This Row],[SampleVariableLabel]]+100*Systematic[[#This Row],[State]]</f>
        <v>39011201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40</v>
      </c>
      <c r="B1341" s="1">
        <f>IF(C1341=0,IF(B1340=Protocol!$V$20,1,B1340+1),B1340)</f>
        <v>1</v>
      </c>
      <c r="C1341" s="1">
        <f>IF(C1340+1=Protocol!$V$21,0,C1340+1)</f>
        <v>0</v>
      </c>
      <c r="D1341" s="1">
        <f t="shared" si="57"/>
        <v>2</v>
      </c>
      <c r="E1341" s="1" t="str">
        <f>INDEX(Protocol[Mark],MATCH(C1341,Protocol[Step],0))</f>
        <v>1mt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40010002</v>
      </c>
      <c r="H1341" s="134">
        <f>Systematic[[#This Row],[SampleVariableLabel]]+100*Systematic[[#This Row],[State]]</f>
        <v>40010002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40</v>
      </c>
      <c r="B1342" s="1">
        <f>IF(C1342=0,IF(B1341=Protocol!$V$20,1,B1341+1),B1341)</f>
        <v>1</v>
      </c>
      <c r="C1342" s="1">
        <f>IF(C1341+1=Protocol!$V$21,0,C1341+1)</f>
        <v>1</v>
      </c>
      <c r="D1342" s="1">
        <f t="shared" si="57"/>
        <v>3</v>
      </c>
      <c r="E1342" s="1" t="str">
        <f>INDEX(Protocol[Mark],MATCH(C1342,Protocol[Step],0))</f>
        <v>1PM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40010003</v>
      </c>
      <c r="H1342" s="134">
        <f>Systematic[[#This Row],[SampleVariableLabel]]+100*Systematic[[#This Row],[State]]</f>
        <v>40010103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40</v>
      </c>
      <c r="B1343" s="1">
        <f>IF(C1343=0,IF(B1342=Protocol!$V$20,1,B1342+1),B1342)</f>
        <v>1</v>
      </c>
      <c r="C1343" s="1">
        <f>IF(C1342+1=Protocol!$V$21,0,C1342+1)</f>
        <v>2</v>
      </c>
      <c r="D1343" s="1">
        <f t="shared" si="57"/>
        <v>4</v>
      </c>
      <c r="E1343" s="1" t="str">
        <f>INDEX(Protocol[Mark],MATCH(C1343,Protocol[Step],0))</f>
        <v>2D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40010004</v>
      </c>
      <c r="H1343" s="134">
        <f>Systematic[[#This Row],[SampleVariableLabel]]+100*Systematic[[#This Row],[State]]</f>
        <v>40010204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40</v>
      </c>
      <c r="B1344" s="1">
        <f>IF(C1344=0,IF(B1343=Protocol!$V$20,1,B1343+1),B1343)</f>
        <v>1</v>
      </c>
      <c r="C1344" s="1">
        <f>IF(C1343+1=Protocol!$V$21,0,C1343+1)</f>
        <v>3</v>
      </c>
      <c r="D1344" s="1">
        <f t="shared" si="57"/>
        <v>5</v>
      </c>
      <c r="E1344" s="1" t="str">
        <f>INDEX(Protocol[Mark],MATCH(C1344,Protocol[Step],0))</f>
        <v>2c</v>
      </c>
      <c r="F1344" s="151" t="str">
        <f>INDEX(Variables[Variable],MATCH(Systematic[[#This Row],[VariableIndex]],Variables[Index],0))</f>
        <v>Specific flux (mt)</v>
      </c>
      <c r="G1344" s="134">
        <f>Systematic[[#This Row],[Sample]]*1000000+Systematic[[#This Row],[SubSample]]*10000+Systematic[[#This Row],[VariableIndex]]</f>
        <v>40010005</v>
      </c>
      <c r="H1344" s="134">
        <f>Systematic[[#This Row],[SampleVariableLabel]]+100*Systematic[[#This Row],[State]]</f>
        <v>40010305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40</v>
      </c>
      <c r="B1345" s="1">
        <f>IF(C1345=0,IF(B1344=Protocol!$V$20,1,B1344+1),B1344)</f>
        <v>1</v>
      </c>
      <c r="C1345" s="1">
        <f>IF(C1344+1=Protocol!$V$21,0,C1344+1)</f>
        <v>4</v>
      </c>
      <c r="D1345" s="1">
        <f t="shared" si="57"/>
        <v>6</v>
      </c>
      <c r="E1345" s="1" t="str">
        <f>INDEX(Protocol[Mark],MATCH(C1345,Protocol[Step],0))</f>
        <v>3U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40010006</v>
      </c>
      <c r="H1345" s="134">
        <f>Systematic[[#This Row],[SampleVariableLabel]]+100*Systematic[[#This Row],[State]]</f>
        <v>40010406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40</v>
      </c>
      <c r="B1346" s="1">
        <f>IF(C1346=0,IF(B1345=Protocol!$V$20,1,B1345+1),B1345)</f>
        <v>1</v>
      </c>
      <c r="C1346" s="1">
        <f>IF(C1345+1=Protocol!$V$21,0,C1345+1)</f>
        <v>5</v>
      </c>
      <c r="D1346" s="1">
        <f t="shared" si="57"/>
        <v>1</v>
      </c>
      <c r="E1346" s="1" t="str">
        <f>INDEX(Protocol[Mark],MATCH(C1346,Protocol[Step],0))</f>
        <v>4G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40010001</v>
      </c>
      <c r="H1346" s="134">
        <f>Systematic[[#This Row],[SampleVariableLabel]]+100*Systematic[[#This Row],[State]]</f>
        <v>40010501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40</v>
      </c>
      <c r="B1347" s="1">
        <f>IF(C1347=0,IF(B1346=Protocol!$V$20,1,B1346+1),B1346)</f>
        <v>1</v>
      </c>
      <c r="C1347" s="1">
        <f>IF(C1346+1=Protocol!$V$21,0,C1346+1)</f>
        <v>6</v>
      </c>
      <c r="D1347" s="1">
        <f t="shared" ref="D1347:D1410" si="59">IF(D1346=nVariables,1,D1346+1)</f>
        <v>2</v>
      </c>
      <c r="E1347" s="1" t="str">
        <f>INDEX(Protocol[Mark],MATCH(C1347,Protocol[Step],0))</f>
        <v>5S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40010002</v>
      </c>
      <c r="H1347" s="134">
        <f>Systematic[[#This Row],[SampleVariableLabel]]+100*Systematic[[#This Row],[State]]</f>
        <v>40010602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40</v>
      </c>
      <c r="B1348" s="1">
        <f>IF(C1348=0,IF(B1347=Protocol!$V$20,1,B1347+1),B1347)</f>
        <v>1</v>
      </c>
      <c r="C1348" s="1">
        <f>IF(C1347+1=Protocol!$V$21,0,C1347+1)</f>
        <v>7</v>
      </c>
      <c r="D1348" s="1">
        <f t="shared" si="59"/>
        <v>3</v>
      </c>
      <c r="E1348" s="1" t="str">
        <f>INDEX(Protocol[Mark],MATCH(C1348,Protocol[Step],0))</f>
        <v>6Oct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40010003</v>
      </c>
      <c r="H1348" s="134">
        <f>Systematic[[#This Row],[SampleVariableLabel]]+100*Systematic[[#This Row],[State]]</f>
        <v>40010703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40</v>
      </c>
      <c r="B1349" s="1">
        <f>IF(C1349=0,IF(B1348=Protocol!$V$20,1,B1348+1),B1348)</f>
        <v>1</v>
      </c>
      <c r="C1349" s="1">
        <f>IF(C1348+1=Protocol!$V$21,0,C1348+1)</f>
        <v>8</v>
      </c>
      <c r="D1349" s="1">
        <f t="shared" si="59"/>
        <v>4</v>
      </c>
      <c r="E1349" s="1" t="str">
        <f>INDEX(Protocol[Mark],MATCH(C1349,Protocol[Step],0))</f>
        <v>7Rot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40010004</v>
      </c>
      <c r="H1349" s="134">
        <f>Systematic[[#This Row],[SampleVariableLabel]]+100*Systematic[[#This Row],[State]]</f>
        <v>40010804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40</v>
      </c>
      <c r="B1350" s="1">
        <f>IF(C1350=0,IF(B1349=Protocol!$V$20,1,B1349+1),B1349)</f>
        <v>1</v>
      </c>
      <c r="C1350" s="1">
        <f>IF(C1349+1=Protocol!$V$21,0,C1349+1)</f>
        <v>9</v>
      </c>
      <c r="D1350" s="1">
        <f t="shared" si="59"/>
        <v>5</v>
      </c>
      <c r="E1350" s="1" t="str">
        <f>INDEX(Protocol[Mark],MATCH(C1350,Protocol[Step],0))</f>
        <v>8Gp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40010005</v>
      </c>
      <c r="H1350" s="134">
        <f>Systematic[[#This Row],[SampleVariableLabel]]+100*Systematic[[#This Row],[State]]</f>
        <v>40010905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40</v>
      </c>
      <c r="B1351" s="1">
        <f>IF(C1351=0,IF(B1350=Protocol!$V$20,1,B1350+1),B1350)</f>
        <v>1</v>
      </c>
      <c r="C1351" s="1">
        <f>IF(C1350+1=Protocol!$V$21,0,C1350+1)</f>
        <v>10</v>
      </c>
      <c r="D1351" s="1">
        <f t="shared" si="59"/>
        <v>6</v>
      </c>
      <c r="E1351" s="1" t="str">
        <f>INDEX(Protocol[Mark],MATCH(C1351,Protocol[Step],0))</f>
        <v>9Ama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40010006</v>
      </c>
      <c r="H1351" s="134">
        <f>Systematic[[#This Row],[SampleVariableLabel]]+100*Systematic[[#This Row],[State]]</f>
        <v>40011006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40</v>
      </c>
      <c r="B1352" s="1">
        <f>IF(C1352=0,IF(B1351=Protocol!$V$20,1,B1351+1),B1351)</f>
        <v>1</v>
      </c>
      <c r="C1352" s="1">
        <f>IF(C1351+1=Protocol!$V$21,0,C1351+1)</f>
        <v>11</v>
      </c>
      <c r="D1352" s="1">
        <f t="shared" si="59"/>
        <v>1</v>
      </c>
      <c r="E1352" s="1" t="str">
        <f>INDEX(Protocol[Mark],MATCH(C1352,Protocol[Step],0))</f>
        <v>10Tm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40010001</v>
      </c>
      <c r="H1352" s="134">
        <f>Systematic[[#This Row],[SampleVariableLabel]]+100*Systematic[[#This Row],[State]]</f>
        <v>40011101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40</v>
      </c>
      <c r="B1353" s="1">
        <f>IF(C1353=0,IF(B1352=Protocol!$V$20,1,B1352+1),B1352)</f>
        <v>1</v>
      </c>
      <c r="C1353" s="1">
        <f>IF(C1352+1=Protocol!$V$21,0,C1352+1)</f>
        <v>12</v>
      </c>
      <c r="D1353" s="1">
        <f t="shared" si="59"/>
        <v>2</v>
      </c>
      <c r="E1353" s="1" t="str">
        <f>INDEX(Protocol[Mark],MATCH(C1353,Protocol[Step],0))</f>
        <v>11Azd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40010002</v>
      </c>
      <c r="H1353" s="134">
        <f>Systematic[[#This Row],[SampleVariableLabel]]+100*Systematic[[#This Row],[State]]</f>
        <v>40011202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41</v>
      </c>
      <c r="B1354" s="1">
        <f>IF(C1354=0,IF(B1353=Protocol!$V$20,1,B1353+1),B1353)</f>
        <v>1</v>
      </c>
      <c r="C1354" s="1">
        <f>IF(C1353+1=Protocol!$V$21,0,C1353+1)</f>
        <v>0</v>
      </c>
      <c r="D1354" s="1">
        <f t="shared" si="59"/>
        <v>3</v>
      </c>
      <c r="E1354" s="1" t="str">
        <f>INDEX(Protocol[Mark],MATCH(C1354,Protocol[Step],0))</f>
        <v>1mt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41010003</v>
      </c>
      <c r="H1354" s="134">
        <f>Systematic[[#This Row],[SampleVariableLabel]]+100*Systematic[[#This Row],[State]]</f>
        <v>41010003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41</v>
      </c>
      <c r="B1355" s="1">
        <f>IF(C1355=0,IF(B1354=Protocol!$V$20,1,B1354+1),B1354)</f>
        <v>1</v>
      </c>
      <c r="C1355" s="1">
        <f>IF(C1354+1=Protocol!$V$21,0,C1354+1)</f>
        <v>1</v>
      </c>
      <c r="D1355" s="1">
        <f t="shared" si="59"/>
        <v>4</v>
      </c>
      <c r="E1355" s="1" t="str">
        <f>INDEX(Protocol[Mark],MATCH(C1355,Protocol[Step],0))</f>
        <v>1PM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41010004</v>
      </c>
      <c r="H1355" s="134">
        <f>Systematic[[#This Row],[SampleVariableLabel]]+100*Systematic[[#This Row],[State]]</f>
        <v>41010104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41</v>
      </c>
      <c r="B1356" s="1">
        <f>IF(C1356=0,IF(B1355=Protocol!$V$20,1,B1355+1),B1355)</f>
        <v>1</v>
      </c>
      <c r="C1356" s="1">
        <f>IF(C1355+1=Protocol!$V$21,0,C1355+1)</f>
        <v>2</v>
      </c>
      <c r="D1356" s="1">
        <f t="shared" si="59"/>
        <v>5</v>
      </c>
      <c r="E1356" s="1" t="str">
        <f>INDEX(Protocol[Mark],MATCH(C1356,Protocol[Step],0))</f>
        <v>2D</v>
      </c>
      <c r="F1356" s="151" t="str">
        <f>INDEX(Variables[Variable],MATCH(Systematic[[#This Row],[VariableIndex]],Variables[Index],0))</f>
        <v>Specific flux (mt)</v>
      </c>
      <c r="G1356" s="134">
        <f>Systematic[[#This Row],[Sample]]*1000000+Systematic[[#This Row],[SubSample]]*10000+Systematic[[#This Row],[VariableIndex]]</f>
        <v>41010005</v>
      </c>
      <c r="H1356" s="134">
        <f>Systematic[[#This Row],[SampleVariableLabel]]+100*Systematic[[#This Row],[State]]</f>
        <v>41010205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41</v>
      </c>
      <c r="B1357" s="1">
        <f>IF(C1357=0,IF(B1356=Protocol!$V$20,1,B1356+1),B1356)</f>
        <v>1</v>
      </c>
      <c r="C1357" s="1">
        <f>IF(C1356+1=Protocol!$V$21,0,C1356+1)</f>
        <v>3</v>
      </c>
      <c r="D1357" s="1">
        <f t="shared" si="59"/>
        <v>6</v>
      </c>
      <c r="E1357" s="1" t="str">
        <f>INDEX(Protocol[Mark],MATCH(C1357,Protocol[Step],0))</f>
        <v>2c</v>
      </c>
      <c r="F1357" s="151" t="str">
        <f>INDEX(Variables[Variable],MATCH(Systematic[[#This Row],[VariableIndex]],Variables[Index],0))</f>
        <v>FCR (mt: ROX-corr.)</v>
      </c>
      <c r="G1357" s="134">
        <f>Systematic[[#This Row],[Sample]]*1000000+Systematic[[#This Row],[SubSample]]*10000+Systematic[[#This Row],[VariableIndex]]</f>
        <v>41010006</v>
      </c>
      <c r="H1357" s="134">
        <f>Systematic[[#This Row],[SampleVariableLabel]]+100*Systematic[[#This Row],[State]]</f>
        <v>41010306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41</v>
      </c>
      <c r="B1358" s="1">
        <f>IF(C1358=0,IF(B1357=Protocol!$V$20,1,B1357+1),B1357)</f>
        <v>1</v>
      </c>
      <c r="C1358" s="1">
        <f>IF(C1357+1=Protocol!$V$21,0,C1357+1)</f>
        <v>4</v>
      </c>
      <c r="D1358" s="1">
        <f t="shared" si="59"/>
        <v>1</v>
      </c>
      <c r="E1358" s="1" t="str">
        <f>INDEX(Protocol[Mark],MATCH(C1358,Protocol[Step],0))</f>
        <v>3U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41010001</v>
      </c>
      <c r="H1358" s="134">
        <f>Systematic[[#This Row],[SampleVariableLabel]]+100*Systematic[[#This Row],[State]]</f>
        <v>41010401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41</v>
      </c>
      <c r="B1359" s="1">
        <f>IF(C1359=0,IF(B1358=Protocol!$V$20,1,B1358+1),B1358)</f>
        <v>1</v>
      </c>
      <c r="C1359" s="1">
        <f>IF(C1358+1=Protocol!$V$21,0,C1358+1)</f>
        <v>5</v>
      </c>
      <c r="D1359" s="1">
        <f t="shared" si="59"/>
        <v>2</v>
      </c>
      <c r="E1359" s="1" t="str">
        <f>INDEX(Protocol[Mark],MATCH(C1359,Protocol[Step],0))</f>
        <v>4G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41010002</v>
      </c>
      <c r="H1359" s="134">
        <f>Systematic[[#This Row],[SampleVariableLabel]]+100*Systematic[[#This Row],[State]]</f>
        <v>41010502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41</v>
      </c>
      <c r="B1360" s="1">
        <f>IF(C1360=0,IF(B1359=Protocol!$V$20,1,B1359+1),B1359)</f>
        <v>1</v>
      </c>
      <c r="C1360" s="1">
        <f>IF(C1359+1=Protocol!$V$21,0,C1359+1)</f>
        <v>6</v>
      </c>
      <c r="D1360" s="1">
        <f t="shared" si="59"/>
        <v>3</v>
      </c>
      <c r="E1360" s="1" t="str">
        <f>INDEX(Protocol[Mark],MATCH(C1360,Protocol[Step],0))</f>
        <v>5S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41010003</v>
      </c>
      <c r="H1360" s="134">
        <f>Systematic[[#This Row],[SampleVariableLabel]]+100*Systematic[[#This Row],[State]]</f>
        <v>41010603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41</v>
      </c>
      <c r="B1361" s="1">
        <f>IF(C1361=0,IF(B1360=Protocol!$V$20,1,B1360+1),B1360)</f>
        <v>1</v>
      </c>
      <c r="C1361" s="1">
        <f>IF(C1360+1=Protocol!$V$21,0,C1360+1)</f>
        <v>7</v>
      </c>
      <c r="D1361" s="1">
        <f t="shared" si="59"/>
        <v>4</v>
      </c>
      <c r="E1361" s="1" t="str">
        <f>INDEX(Protocol[Mark],MATCH(C1361,Protocol[Step],0))</f>
        <v>6Oct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41010004</v>
      </c>
      <c r="H1361" s="134">
        <f>Systematic[[#This Row],[SampleVariableLabel]]+100*Systematic[[#This Row],[State]]</f>
        <v>41010704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41</v>
      </c>
      <c r="B1362" s="1">
        <f>IF(C1362=0,IF(B1361=Protocol!$V$20,1,B1361+1),B1361)</f>
        <v>1</v>
      </c>
      <c r="C1362" s="1">
        <f>IF(C1361+1=Protocol!$V$21,0,C1361+1)</f>
        <v>8</v>
      </c>
      <c r="D1362" s="1">
        <f t="shared" si="59"/>
        <v>5</v>
      </c>
      <c r="E1362" s="1" t="str">
        <f>INDEX(Protocol[Mark],MATCH(C1362,Protocol[Step],0))</f>
        <v>7Rot</v>
      </c>
      <c r="F1362" s="151" t="str">
        <f>INDEX(Variables[Variable],MATCH(Systematic[[#This Row],[VariableIndex]],Variables[Index],0))</f>
        <v>Specific flux (mt)</v>
      </c>
      <c r="G1362" s="134">
        <f>Systematic[[#This Row],[Sample]]*1000000+Systematic[[#This Row],[SubSample]]*10000+Systematic[[#This Row],[VariableIndex]]</f>
        <v>41010005</v>
      </c>
      <c r="H1362" s="134">
        <f>Systematic[[#This Row],[SampleVariableLabel]]+100*Systematic[[#This Row],[State]]</f>
        <v>41010805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41</v>
      </c>
      <c r="B1363" s="1">
        <f>IF(C1363=0,IF(B1362=Protocol!$V$20,1,B1362+1),B1362)</f>
        <v>1</v>
      </c>
      <c r="C1363" s="1">
        <f>IF(C1362+1=Protocol!$V$21,0,C1362+1)</f>
        <v>9</v>
      </c>
      <c r="D1363" s="1">
        <f t="shared" si="59"/>
        <v>6</v>
      </c>
      <c r="E1363" s="1" t="str">
        <f>INDEX(Protocol[Mark],MATCH(C1363,Protocol[Step],0))</f>
        <v>8Gp</v>
      </c>
      <c r="F1363" s="151" t="str">
        <f>INDEX(Variables[Variable],MATCH(Systematic[[#This Row],[VariableIndex]],Variables[Index],0))</f>
        <v>FCR (mt: ROX-corr.)</v>
      </c>
      <c r="G1363" s="134">
        <f>Systematic[[#This Row],[Sample]]*1000000+Systematic[[#This Row],[SubSample]]*10000+Systematic[[#This Row],[VariableIndex]]</f>
        <v>41010006</v>
      </c>
      <c r="H1363" s="134">
        <f>Systematic[[#This Row],[SampleVariableLabel]]+100*Systematic[[#This Row],[State]]</f>
        <v>41010906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41</v>
      </c>
      <c r="B1364" s="1">
        <f>IF(C1364=0,IF(B1363=Protocol!$V$20,1,B1363+1),B1363)</f>
        <v>1</v>
      </c>
      <c r="C1364" s="1">
        <f>IF(C1363+1=Protocol!$V$21,0,C1363+1)</f>
        <v>10</v>
      </c>
      <c r="D1364" s="1">
        <f t="shared" si="59"/>
        <v>1</v>
      </c>
      <c r="E1364" s="1" t="str">
        <f>INDEX(Protocol[Mark],MATCH(C1364,Protocol[Step],0))</f>
        <v>9Ama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41010001</v>
      </c>
      <c r="H1364" s="134">
        <f>Systematic[[#This Row],[SampleVariableLabel]]+100*Systematic[[#This Row],[State]]</f>
        <v>41011001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41</v>
      </c>
      <c r="B1365" s="1">
        <f>IF(C1365=0,IF(B1364=Protocol!$V$20,1,B1364+1),B1364)</f>
        <v>1</v>
      </c>
      <c r="C1365" s="1">
        <f>IF(C1364+1=Protocol!$V$21,0,C1364+1)</f>
        <v>11</v>
      </c>
      <c r="D1365" s="1">
        <f t="shared" si="59"/>
        <v>2</v>
      </c>
      <c r="E1365" s="1" t="str">
        <f>INDEX(Protocol[Mark],MATCH(C1365,Protocol[Step],0))</f>
        <v>10Tm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41010002</v>
      </c>
      <c r="H1365" s="134">
        <f>Systematic[[#This Row],[SampleVariableLabel]]+100*Systematic[[#This Row],[State]]</f>
        <v>41011102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41</v>
      </c>
      <c r="B1366" s="1">
        <f>IF(C1366=0,IF(B1365=Protocol!$V$20,1,B1365+1),B1365)</f>
        <v>1</v>
      </c>
      <c r="C1366" s="1">
        <f>IF(C1365+1=Protocol!$V$21,0,C1365+1)</f>
        <v>12</v>
      </c>
      <c r="D1366" s="1">
        <f t="shared" si="59"/>
        <v>3</v>
      </c>
      <c r="E1366" s="1" t="str">
        <f>INDEX(Protocol[Mark],MATCH(C1366,Protocol[Step],0))</f>
        <v>11Azd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41010003</v>
      </c>
      <c r="H1366" s="134">
        <f>Systematic[[#This Row],[SampleVariableLabel]]+100*Systematic[[#This Row],[State]]</f>
        <v>41011203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42</v>
      </c>
      <c r="B1367" s="1">
        <f>IF(C1367=0,IF(B1366=Protocol!$V$20,1,B1366+1),B1366)</f>
        <v>1</v>
      </c>
      <c r="C1367" s="1">
        <f>IF(C1366+1=Protocol!$V$21,0,C1366+1)</f>
        <v>0</v>
      </c>
      <c r="D1367" s="1">
        <f t="shared" si="59"/>
        <v>4</v>
      </c>
      <c r="E1367" s="1" t="str">
        <f>INDEX(Protocol[Mark],MATCH(C1367,Protocol[Step],0))</f>
        <v>1mt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42010004</v>
      </c>
      <c r="H1367" s="134">
        <f>Systematic[[#This Row],[SampleVariableLabel]]+100*Systematic[[#This Row],[State]]</f>
        <v>42010004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42</v>
      </c>
      <c r="B1368" s="1">
        <f>IF(C1368=0,IF(B1367=Protocol!$V$20,1,B1367+1),B1367)</f>
        <v>1</v>
      </c>
      <c r="C1368" s="1">
        <f>IF(C1367+1=Protocol!$V$21,0,C1367+1)</f>
        <v>1</v>
      </c>
      <c r="D1368" s="1">
        <f t="shared" si="59"/>
        <v>5</v>
      </c>
      <c r="E1368" s="1" t="str">
        <f>INDEX(Protocol[Mark],MATCH(C1368,Protocol[Step],0))</f>
        <v>1PM</v>
      </c>
      <c r="F1368" s="151" t="str">
        <f>INDEX(Variables[Variable],MATCH(Systematic[[#This Row],[VariableIndex]],Variables[Index],0))</f>
        <v>Specific flux (mt)</v>
      </c>
      <c r="G1368" s="134">
        <f>Systematic[[#This Row],[Sample]]*1000000+Systematic[[#This Row],[SubSample]]*10000+Systematic[[#This Row],[VariableIndex]]</f>
        <v>42010005</v>
      </c>
      <c r="H1368" s="134">
        <f>Systematic[[#This Row],[SampleVariableLabel]]+100*Systematic[[#This Row],[State]]</f>
        <v>42010105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42</v>
      </c>
      <c r="B1369" s="1">
        <f>IF(C1369=0,IF(B1368=Protocol!$V$20,1,B1368+1),B1368)</f>
        <v>1</v>
      </c>
      <c r="C1369" s="1">
        <f>IF(C1368+1=Protocol!$V$21,0,C1368+1)</f>
        <v>2</v>
      </c>
      <c r="D1369" s="1">
        <f t="shared" si="59"/>
        <v>6</v>
      </c>
      <c r="E1369" s="1" t="str">
        <f>INDEX(Protocol[Mark],MATCH(C1369,Protocol[Step],0))</f>
        <v>2D</v>
      </c>
      <c r="F1369" s="151" t="str">
        <f>INDEX(Variables[Variable],MATCH(Systematic[[#This Row],[VariableIndex]],Variables[Index],0))</f>
        <v>FCR (mt: ROX-corr.)</v>
      </c>
      <c r="G1369" s="134">
        <f>Systematic[[#This Row],[Sample]]*1000000+Systematic[[#This Row],[SubSample]]*10000+Systematic[[#This Row],[VariableIndex]]</f>
        <v>42010006</v>
      </c>
      <c r="H1369" s="134">
        <f>Systematic[[#This Row],[SampleVariableLabel]]+100*Systematic[[#This Row],[State]]</f>
        <v>42010206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42</v>
      </c>
      <c r="B1370" s="1">
        <f>IF(C1370=0,IF(B1369=Protocol!$V$20,1,B1369+1),B1369)</f>
        <v>1</v>
      </c>
      <c r="C1370" s="1">
        <f>IF(C1369+1=Protocol!$V$21,0,C1369+1)</f>
        <v>3</v>
      </c>
      <c r="D1370" s="1">
        <f t="shared" si="59"/>
        <v>1</v>
      </c>
      <c r="E1370" s="1" t="str">
        <f>INDEX(Protocol[Mark],MATCH(C1370,Protocol[Step],0))</f>
        <v>2c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42010001</v>
      </c>
      <c r="H1370" s="134">
        <f>Systematic[[#This Row],[SampleVariableLabel]]+100*Systematic[[#This Row],[State]]</f>
        <v>42010301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42</v>
      </c>
      <c r="B1371" s="1">
        <f>IF(C1371=0,IF(B1370=Protocol!$V$20,1,B1370+1),B1370)</f>
        <v>1</v>
      </c>
      <c r="C1371" s="1">
        <f>IF(C1370+1=Protocol!$V$21,0,C1370+1)</f>
        <v>4</v>
      </c>
      <c r="D1371" s="1">
        <f t="shared" si="59"/>
        <v>2</v>
      </c>
      <c r="E1371" s="1" t="str">
        <f>INDEX(Protocol[Mark],MATCH(C1371,Protocol[Step],0))</f>
        <v>3U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42010002</v>
      </c>
      <c r="H1371" s="134">
        <f>Systematic[[#This Row],[SampleVariableLabel]]+100*Systematic[[#This Row],[State]]</f>
        <v>42010402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42</v>
      </c>
      <c r="B1372" s="1">
        <f>IF(C1372=0,IF(B1371=Protocol!$V$20,1,B1371+1),B1371)</f>
        <v>1</v>
      </c>
      <c r="C1372" s="1">
        <f>IF(C1371+1=Protocol!$V$21,0,C1371+1)</f>
        <v>5</v>
      </c>
      <c r="D1372" s="1">
        <f t="shared" si="59"/>
        <v>3</v>
      </c>
      <c r="E1372" s="1" t="str">
        <f>INDEX(Protocol[Mark],MATCH(C1372,Protocol[Step],0))</f>
        <v>4G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42010003</v>
      </c>
      <c r="H1372" s="134">
        <f>Systematic[[#This Row],[SampleVariableLabel]]+100*Systematic[[#This Row],[State]]</f>
        <v>42010503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42</v>
      </c>
      <c r="B1373" s="1">
        <f>IF(C1373=0,IF(B1372=Protocol!$V$20,1,B1372+1),B1372)</f>
        <v>1</v>
      </c>
      <c r="C1373" s="1">
        <f>IF(C1372+1=Protocol!$V$21,0,C1372+1)</f>
        <v>6</v>
      </c>
      <c r="D1373" s="1">
        <f t="shared" si="59"/>
        <v>4</v>
      </c>
      <c r="E1373" s="1" t="str">
        <f>INDEX(Protocol[Mark],MATCH(C1373,Protocol[Step],0))</f>
        <v>5S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42010004</v>
      </c>
      <c r="H1373" s="134">
        <f>Systematic[[#This Row],[SampleVariableLabel]]+100*Systematic[[#This Row],[State]]</f>
        <v>42010604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42</v>
      </c>
      <c r="B1374" s="1">
        <f>IF(C1374=0,IF(B1373=Protocol!$V$20,1,B1373+1),B1373)</f>
        <v>1</v>
      </c>
      <c r="C1374" s="1">
        <f>IF(C1373+1=Protocol!$V$21,0,C1373+1)</f>
        <v>7</v>
      </c>
      <c r="D1374" s="1">
        <f t="shared" si="59"/>
        <v>5</v>
      </c>
      <c r="E1374" s="1" t="str">
        <f>INDEX(Protocol[Mark],MATCH(C1374,Protocol[Step],0))</f>
        <v>6Oct</v>
      </c>
      <c r="F1374" s="151" t="str">
        <f>INDEX(Variables[Variable],MATCH(Systematic[[#This Row],[VariableIndex]],Variables[Index],0))</f>
        <v>Specific flux (mt)</v>
      </c>
      <c r="G1374" s="134">
        <f>Systematic[[#This Row],[Sample]]*1000000+Systematic[[#This Row],[SubSample]]*10000+Systematic[[#This Row],[VariableIndex]]</f>
        <v>42010005</v>
      </c>
      <c r="H1374" s="134">
        <f>Systematic[[#This Row],[SampleVariableLabel]]+100*Systematic[[#This Row],[State]]</f>
        <v>42010705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42</v>
      </c>
      <c r="B1375" s="1">
        <f>IF(C1375=0,IF(B1374=Protocol!$V$20,1,B1374+1),B1374)</f>
        <v>1</v>
      </c>
      <c r="C1375" s="1">
        <f>IF(C1374+1=Protocol!$V$21,0,C1374+1)</f>
        <v>8</v>
      </c>
      <c r="D1375" s="1">
        <f t="shared" si="59"/>
        <v>6</v>
      </c>
      <c r="E1375" s="1" t="str">
        <f>INDEX(Protocol[Mark],MATCH(C1375,Protocol[Step],0))</f>
        <v>7Rot</v>
      </c>
      <c r="F1375" s="151" t="str">
        <f>INDEX(Variables[Variable],MATCH(Systematic[[#This Row],[VariableIndex]],Variables[Index],0))</f>
        <v>FCR (mt: ROX-corr.)</v>
      </c>
      <c r="G1375" s="134">
        <f>Systematic[[#This Row],[Sample]]*1000000+Systematic[[#This Row],[SubSample]]*10000+Systematic[[#This Row],[VariableIndex]]</f>
        <v>42010006</v>
      </c>
      <c r="H1375" s="134">
        <f>Systematic[[#This Row],[SampleVariableLabel]]+100*Systematic[[#This Row],[State]]</f>
        <v>42010806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42</v>
      </c>
      <c r="B1376" s="1">
        <f>IF(C1376=0,IF(B1375=Protocol!$V$20,1,B1375+1),B1375)</f>
        <v>1</v>
      </c>
      <c r="C1376" s="1">
        <f>IF(C1375+1=Protocol!$V$21,0,C1375+1)</f>
        <v>9</v>
      </c>
      <c r="D1376" s="1">
        <f t="shared" si="59"/>
        <v>1</v>
      </c>
      <c r="E1376" s="1" t="str">
        <f>INDEX(Protocol[Mark],MATCH(C1376,Protocol[Step],0))</f>
        <v>8Gp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42010001</v>
      </c>
      <c r="H1376" s="134">
        <f>Systematic[[#This Row],[SampleVariableLabel]]+100*Systematic[[#This Row],[State]]</f>
        <v>42010901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42</v>
      </c>
      <c r="B1377" s="1">
        <f>IF(C1377=0,IF(B1376=Protocol!$V$20,1,B1376+1),B1376)</f>
        <v>1</v>
      </c>
      <c r="C1377" s="1">
        <f>IF(C1376+1=Protocol!$V$21,0,C1376+1)</f>
        <v>10</v>
      </c>
      <c r="D1377" s="1">
        <f t="shared" si="59"/>
        <v>2</v>
      </c>
      <c r="E1377" s="1" t="str">
        <f>INDEX(Protocol[Mark],MATCH(C1377,Protocol[Step],0))</f>
        <v>9Ama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42010002</v>
      </c>
      <c r="H1377" s="134">
        <f>Systematic[[#This Row],[SampleVariableLabel]]+100*Systematic[[#This Row],[State]]</f>
        <v>42011002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42</v>
      </c>
      <c r="B1378" s="1">
        <f>IF(C1378=0,IF(B1377=Protocol!$V$20,1,B1377+1),B1377)</f>
        <v>1</v>
      </c>
      <c r="C1378" s="1">
        <f>IF(C1377+1=Protocol!$V$21,0,C1377+1)</f>
        <v>11</v>
      </c>
      <c r="D1378" s="1">
        <f t="shared" si="59"/>
        <v>3</v>
      </c>
      <c r="E1378" s="1" t="str">
        <f>INDEX(Protocol[Mark],MATCH(C1378,Protocol[Step],0))</f>
        <v>10Tm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42010003</v>
      </c>
      <c r="H1378" s="134">
        <f>Systematic[[#This Row],[SampleVariableLabel]]+100*Systematic[[#This Row],[State]]</f>
        <v>42011103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42</v>
      </c>
      <c r="B1379" s="1">
        <f>IF(C1379=0,IF(B1378=Protocol!$V$20,1,B1378+1),B1378)</f>
        <v>1</v>
      </c>
      <c r="C1379" s="1">
        <f>IF(C1378+1=Protocol!$V$21,0,C1378+1)</f>
        <v>12</v>
      </c>
      <c r="D1379" s="1">
        <f t="shared" si="59"/>
        <v>4</v>
      </c>
      <c r="E1379" s="1" t="str">
        <f>INDEX(Protocol[Mark],MATCH(C1379,Protocol[Step],0))</f>
        <v>11Azd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42010004</v>
      </c>
      <c r="H1379" s="134">
        <f>Systematic[[#This Row],[SampleVariableLabel]]+100*Systematic[[#This Row],[State]]</f>
        <v>42011204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43</v>
      </c>
      <c r="B1380" s="1">
        <f>IF(C1380=0,IF(B1379=Protocol!$V$20,1,B1379+1),B1379)</f>
        <v>1</v>
      </c>
      <c r="C1380" s="1">
        <f>IF(C1379+1=Protocol!$V$21,0,C1379+1)</f>
        <v>0</v>
      </c>
      <c r="D1380" s="1">
        <f t="shared" si="59"/>
        <v>5</v>
      </c>
      <c r="E1380" s="1" t="str">
        <f>INDEX(Protocol[Mark],MATCH(C1380,Protocol[Step],0))</f>
        <v>1mt</v>
      </c>
      <c r="F1380" s="151" t="str">
        <f>INDEX(Variables[Variable],MATCH(Systematic[[#This Row],[VariableIndex]],Variables[Index],0))</f>
        <v>Specific flux (mt)</v>
      </c>
      <c r="G1380" s="134">
        <f>Systematic[[#This Row],[Sample]]*1000000+Systematic[[#This Row],[SubSample]]*10000+Systematic[[#This Row],[VariableIndex]]</f>
        <v>43010005</v>
      </c>
      <c r="H1380" s="134">
        <f>Systematic[[#This Row],[SampleVariableLabel]]+100*Systematic[[#This Row],[State]]</f>
        <v>43010005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43</v>
      </c>
      <c r="B1381" s="1">
        <f>IF(C1381=0,IF(B1380=Protocol!$V$20,1,B1380+1),B1380)</f>
        <v>1</v>
      </c>
      <c r="C1381" s="1">
        <f>IF(C1380+1=Protocol!$V$21,0,C1380+1)</f>
        <v>1</v>
      </c>
      <c r="D1381" s="1">
        <f t="shared" si="59"/>
        <v>6</v>
      </c>
      <c r="E1381" s="1" t="str">
        <f>INDEX(Protocol[Mark],MATCH(C1381,Protocol[Step],0))</f>
        <v>1PM</v>
      </c>
      <c r="F1381" s="151" t="str">
        <f>INDEX(Variables[Variable],MATCH(Systematic[[#This Row],[VariableIndex]],Variables[Index],0))</f>
        <v>FCR (mt: ROX-corr.)</v>
      </c>
      <c r="G1381" s="134">
        <f>Systematic[[#This Row],[Sample]]*1000000+Systematic[[#This Row],[SubSample]]*10000+Systematic[[#This Row],[VariableIndex]]</f>
        <v>43010006</v>
      </c>
      <c r="H1381" s="134">
        <f>Systematic[[#This Row],[SampleVariableLabel]]+100*Systematic[[#This Row],[State]]</f>
        <v>43010106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43</v>
      </c>
      <c r="B1382" s="1">
        <f>IF(C1382=0,IF(B1381=Protocol!$V$20,1,B1381+1),B1381)</f>
        <v>1</v>
      </c>
      <c r="C1382" s="1">
        <f>IF(C1381+1=Protocol!$V$21,0,C1381+1)</f>
        <v>2</v>
      </c>
      <c r="D1382" s="1">
        <f t="shared" si="59"/>
        <v>1</v>
      </c>
      <c r="E1382" s="1" t="str">
        <f>INDEX(Protocol[Mark],MATCH(C1382,Protocol[Step],0))</f>
        <v>2D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43010001</v>
      </c>
      <c r="H1382" s="134">
        <f>Systematic[[#This Row],[SampleVariableLabel]]+100*Systematic[[#This Row],[State]]</f>
        <v>43010201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43</v>
      </c>
      <c r="B1383" s="1">
        <f>IF(C1383=0,IF(B1382=Protocol!$V$20,1,B1382+1),B1382)</f>
        <v>1</v>
      </c>
      <c r="C1383" s="1">
        <f>IF(C1382+1=Protocol!$V$21,0,C1382+1)</f>
        <v>3</v>
      </c>
      <c r="D1383" s="1">
        <f t="shared" si="59"/>
        <v>2</v>
      </c>
      <c r="E1383" s="1" t="str">
        <f>INDEX(Protocol[Mark],MATCH(C1383,Protocol[Step],0))</f>
        <v>2c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43010002</v>
      </c>
      <c r="H1383" s="134">
        <f>Systematic[[#This Row],[SampleVariableLabel]]+100*Systematic[[#This Row],[State]]</f>
        <v>43010302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43</v>
      </c>
      <c r="B1384" s="1">
        <f>IF(C1384=0,IF(B1383=Protocol!$V$20,1,B1383+1),B1383)</f>
        <v>1</v>
      </c>
      <c r="C1384" s="1">
        <f>IF(C1383+1=Protocol!$V$21,0,C1383+1)</f>
        <v>4</v>
      </c>
      <c r="D1384" s="1">
        <f t="shared" si="59"/>
        <v>3</v>
      </c>
      <c r="E1384" s="1" t="str">
        <f>INDEX(Protocol[Mark],MATCH(C1384,Protocol[Step],0))</f>
        <v>3U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43010003</v>
      </c>
      <c r="H1384" s="134">
        <f>Systematic[[#This Row],[SampleVariableLabel]]+100*Systematic[[#This Row],[State]]</f>
        <v>43010403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43</v>
      </c>
      <c r="B1385" s="1">
        <f>IF(C1385=0,IF(B1384=Protocol!$V$20,1,B1384+1),B1384)</f>
        <v>1</v>
      </c>
      <c r="C1385" s="1">
        <f>IF(C1384+1=Protocol!$V$21,0,C1384+1)</f>
        <v>5</v>
      </c>
      <c r="D1385" s="1">
        <f t="shared" si="59"/>
        <v>4</v>
      </c>
      <c r="E1385" s="1" t="str">
        <f>INDEX(Protocol[Mark],MATCH(C1385,Protocol[Step],0))</f>
        <v>4G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43010004</v>
      </c>
      <c r="H1385" s="134">
        <f>Systematic[[#This Row],[SampleVariableLabel]]+100*Systematic[[#This Row],[State]]</f>
        <v>43010504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43</v>
      </c>
      <c r="B1386" s="1">
        <f>IF(C1386=0,IF(B1385=Protocol!$V$20,1,B1385+1),B1385)</f>
        <v>1</v>
      </c>
      <c r="C1386" s="1">
        <f>IF(C1385+1=Protocol!$V$21,0,C1385+1)</f>
        <v>6</v>
      </c>
      <c r="D1386" s="1">
        <f t="shared" si="59"/>
        <v>5</v>
      </c>
      <c r="E1386" s="1" t="str">
        <f>INDEX(Protocol[Mark],MATCH(C1386,Protocol[Step],0))</f>
        <v>5S</v>
      </c>
      <c r="F1386" s="151" t="str">
        <f>INDEX(Variables[Variable],MATCH(Systematic[[#This Row],[VariableIndex]],Variables[Index],0))</f>
        <v>Specific flux (mt)</v>
      </c>
      <c r="G1386" s="134">
        <f>Systematic[[#This Row],[Sample]]*1000000+Systematic[[#This Row],[SubSample]]*10000+Systematic[[#This Row],[VariableIndex]]</f>
        <v>43010005</v>
      </c>
      <c r="H1386" s="134">
        <f>Systematic[[#This Row],[SampleVariableLabel]]+100*Systematic[[#This Row],[State]]</f>
        <v>43010605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43</v>
      </c>
      <c r="B1387" s="1">
        <f>IF(C1387=0,IF(B1386=Protocol!$V$20,1,B1386+1),B1386)</f>
        <v>1</v>
      </c>
      <c r="C1387" s="1">
        <f>IF(C1386+1=Protocol!$V$21,0,C1386+1)</f>
        <v>7</v>
      </c>
      <c r="D1387" s="1">
        <f t="shared" si="59"/>
        <v>6</v>
      </c>
      <c r="E1387" s="1" t="str">
        <f>INDEX(Protocol[Mark],MATCH(C1387,Protocol[Step],0))</f>
        <v>6Oct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43010006</v>
      </c>
      <c r="H1387" s="134">
        <f>Systematic[[#This Row],[SampleVariableLabel]]+100*Systematic[[#This Row],[State]]</f>
        <v>43010706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43</v>
      </c>
      <c r="B1388" s="1">
        <f>IF(C1388=0,IF(B1387=Protocol!$V$20,1,B1387+1),B1387)</f>
        <v>1</v>
      </c>
      <c r="C1388" s="1">
        <f>IF(C1387+1=Protocol!$V$21,0,C1387+1)</f>
        <v>8</v>
      </c>
      <c r="D1388" s="1">
        <f t="shared" si="59"/>
        <v>1</v>
      </c>
      <c r="E1388" s="1" t="str">
        <f>INDEX(Protocol[Mark],MATCH(C1388,Protocol[Step],0))</f>
        <v>7Rot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43010001</v>
      </c>
      <c r="H1388" s="134">
        <f>Systematic[[#This Row],[SampleVariableLabel]]+100*Systematic[[#This Row],[State]]</f>
        <v>43010801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43</v>
      </c>
      <c r="B1389" s="1">
        <f>IF(C1389=0,IF(B1388=Protocol!$V$20,1,B1388+1),B1388)</f>
        <v>1</v>
      </c>
      <c r="C1389" s="1">
        <f>IF(C1388+1=Protocol!$V$21,0,C1388+1)</f>
        <v>9</v>
      </c>
      <c r="D1389" s="1">
        <f t="shared" si="59"/>
        <v>2</v>
      </c>
      <c r="E1389" s="1" t="str">
        <f>INDEX(Protocol[Mark],MATCH(C1389,Protocol[Step],0))</f>
        <v>8Gp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43010002</v>
      </c>
      <c r="H1389" s="134">
        <f>Systematic[[#This Row],[SampleVariableLabel]]+100*Systematic[[#This Row],[State]]</f>
        <v>43010902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43</v>
      </c>
      <c r="B1390" s="1">
        <f>IF(C1390=0,IF(B1389=Protocol!$V$20,1,B1389+1),B1389)</f>
        <v>1</v>
      </c>
      <c r="C1390" s="1">
        <f>IF(C1389+1=Protocol!$V$21,0,C1389+1)</f>
        <v>10</v>
      </c>
      <c r="D1390" s="1">
        <f t="shared" si="59"/>
        <v>3</v>
      </c>
      <c r="E1390" s="1" t="str">
        <f>INDEX(Protocol[Mark],MATCH(C1390,Protocol[Step],0))</f>
        <v>9Ama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43010003</v>
      </c>
      <c r="H1390" s="134">
        <f>Systematic[[#This Row],[SampleVariableLabel]]+100*Systematic[[#This Row],[State]]</f>
        <v>43011003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43</v>
      </c>
      <c r="B1391" s="1">
        <f>IF(C1391=0,IF(B1390=Protocol!$V$20,1,B1390+1),B1390)</f>
        <v>1</v>
      </c>
      <c r="C1391" s="1">
        <f>IF(C1390+1=Protocol!$V$21,0,C1390+1)</f>
        <v>11</v>
      </c>
      <c r="D1391" s="1">
        <f t="shared" si="59"/>
        <v>4</v>
      </c>
      <c r="E1391" s="1" t="str">
        <f>INDEX(Protocol[Mark],MATCH(C1391,Protocol[Step],0))</f>
        <v>10Tm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43010004</v>
      </c>
      <c r="H1391" s="134">
        <f>Systematic[[#This Row],[SampleVariableLabel]]+100*Systematic[[#This Row],[State]]</f>
        <v>43011104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43</v>
      </c>
      <c r="B1392" s="1">
        <f>IF(C1392=0,IF(B1391=Protocol!$V$20,1,B1391+1),B1391)</f>
        <v>1</v>
      </c>
      <c r="C1392" s="1">
        <f>IF(C1391+1=Protocol!$V$21,0,C1391+1)</f>
        <v>12</v>
      </c>
      <c r="D1392" s="1">
        <f t="shared" si="59"/>
        <v>5</v>
      </c>
      <c r="E1392" s="1" t="str">
        <f>INDEX(Protocol[Mark],MATCH(C1392,Protocol[Step],0))</f>
        <v>11Azd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43010005</v>
      </c>
      <c r="H1392" s="134">
        <f>Systematic[[#This Row],[SampleVariableLabel]]+100*Systematic[[#This Row],[State]]</f>
        <v>43011205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44</v>
      </c>
      <c r="B1393" s="1">
        <f>IF(C1393=0,IF(B1392=Protocol!$V$20,1,B1392+1),B1392)</f>
        <v>1</v>
      </c>
      <c r="C1393" s="1">
        <f>IF(C1392+1=Protocol!$V$21,0,C1392+1)</f>
        <v>0</v>
      </c>
      <c r="D1393" s="1">
        <f t="shared" si="59"/>
        <v>6</v>
      </c>
      <c r="E1393" s="1" t="str">
        <f>INDEX(Protocol[Mark],MATCH(C1393,Protocol[Step],0))</f>
        <v>1mt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44010006</v>
      </c>
      <c r="H1393" s="134">
        <f>Systematic[[#This Row],[SampleVariableLabel]]+100*Systematic[[#This Row],[State]]</f>
        <v>44010006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44</v>
      </c>
      <c r="B1394" s="1">
        <f>IF(C1394=0,IF(B1393=Protocol!$V$20,1,B1393+1),B1393)</f>
        <v>1</v>
      </c>
      <c r="C1394" s="1">
        <f>IF(C1393+1=Protocol!$V$21,0,C1393+1)</f>
        <v>1</v>
      </c>
      <c r="D1394" s="1">
        <f t="shared" si="59"/>
        <v>1</v>
      </c>
      <c r="E1394" s="1" t="str">
        <f>INDEX(Protocol[Mark],MATCH(C1394,Protocol[Step],0))</f>
        <v>1PM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44010001</v>
      </c>
      <c r="H1394" s="134">
        <f>Systematic[[#This Row],[SampleVariableLabel]]+100*Systematic[[#This Row],[State]]</f>
        <v>44010101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44</v>
      </c>
      <c r="B1395" s="1">
        <f>IF(C1395=0,IF(B1394=Protocol!$V$20,1,B1394+1),B1394)</f>
        <v>1</v>
      </c>
      <c r="C1395" s="1">
        <f>IF(C1394+1=Protocol!$V$21,0,C1394+1)</f>
        <v>2</v>
      </c>
      <c r="D1395" s="1">
        <f t="shared" si="59"/>
        <v>2</v>
      </c>
      <c r="E1395" s="1" t="str">
        <f>INDEX(Protocol[Mark],MATCH(C1395,Protocol[Step],0))</f>
        <v>2D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44010002</v>
      </c>
      <c r="H1395" s="134">
        <f>Systematic[[#This Row],[SampleVariableLabel]]+100*Systematic[[#This Row],[State]]</f>
        <v>44010202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44</v>
      </c>
      <c r="B1396" s="1">
        <f>IF(C1396=0,IF(B1395=Protocol!$V$20,1,B1395+1),B1395)</f>
        <v>1</v>
      </c>
      <c r="C1396" s="1">
        <f>IF(C1395+1=Protocol!$V$21,0,C1395+1)</f>
        <v>3</v>
      </c>
      <c r="D1396" s="1">
        <f t="shared" si="59"/>
        <v>3</v>
      </c>
      <c r="E1396" s="1" t="str">
        <f>INDEX(Protocol[Mark],MATCH(C1396,Protocol[Step],0))</f>
        <v>2c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44010003</v>
      </c>
      <c r="H1396" s="134">
        <f>Systematic[[#This Row],[SampleVariableLabel]]+100*Systematic[[#This Row],[State]]</f>
        <v>44010303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44</v>
      </c>
      <c r="B1397" s="1">
        <f>IF(C1397=0,IF(B1396=Protocol!$V$20,1,B1396+1),B1396)</f>
        <v>1</v>
      </c>
      <c r="C1397" s="1">
        <f>IF(C1396+1=Protocol!$V$21,0,C1396+1)</f>
        <v>4</v>
      </c>
      <c r="D1397" s="1">
        <f t="shared" si="59"/>
        <v>4</v>
      </c>
      <c r="E1397" s="1" t="str">
        <f>INDEX(Protocol[Mark],MATCH(C1397,Protocol[Step],0))</f>
        <v>3U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44010004</v>
      </c>
      <c r="H1397" s="134">
        <f>Systematic[[#This Row],[SampleVariableLabel]]+100*Systematic[[#This Row],[State]]</f>
        <v>44010404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44</v>
      </c>
      <c r="B1398" s="1">
        <f>IF(C1398=0,IF(B1397=Protocol!$V$20,1,B1397+1),B1397)</f>
        <v>1</v>
      </c>
      <c r="C1398" s="1">
        <f>IF(C1397+1=Protocol!$V$21,0,C1397+1)</f>
        <v>5</v>
      </c>
      <c r="D1398" s="1">
        <f t="shared" si="59"/>
        <v>5</v>
      </c>
      <c r="E1398" s="1" t="str">
        <f>INDEX(Protocol[Mark],MATCH(C1398,Protocol[Step],0))</f>
        <v>4G</v>
      </c>
      <c r="F1398" s="151" t="str">
        <f>INDEX(Variables[Variable],MATCH(Systematic[[#This Row],[VariableIndex]],Variables[Index],0))</f>
        <v>Specific flux (mt)</v>
      </c>
      <c r="G1398" s="134">
        <f>Systematic[[#This Row],[Sample]]*1000000+Systematic[[#This Row],[SubSample]]*10000+Systematic[[#This Row],[VariableIndex]]</f>
        <v>44010005</v>
      </c>
      <c r="H1398" s="134">
        <f>Systematic[[#This Row],[SampleVariableLabel]]+100*Systematic[[#This Row],[State]]</f>
        <v>44010505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44</v>
      </c>
      <c r="B1399" s="1">
        <f>IF(C1399=0,IF(B1398=Protocol!$V$20,1,B1398+1),B1398)</f>
        <v>1</v>
      </c>
      <c r="C1399" s="1">
        <f>IF(C1398+1=Protocol!$V$21,0,C1398+1)</f>
        <v>6</v>
      </c>
      <c r="D1399" s="1">
        <f t="shared" si="59"/>
        <v>6</v>
      </c>
      <c r="E1399" s="1" t="str">
        <f>INDEX(Protocol[Mark],MATCH(C1399,Protocol[Step],0))</f>
        <v>5S</v>
      </c>
      <c r="F1399" s="151" t="str">
        <f>INDEX(Variables[Variable],MATCH(Systematic[[#This Row],[VariableIndex]],Variables[Index],0))</f>
        <v>FCR (mt: ROX-corr.)</v>
      </c>
      <c r="G1399" s="134">
        <f>Systematic[[#This Row],[Sample]]*1000000+Systematic[[#This Row],[SubSample]]*10000+Systematic[[#This Row],[VariableIndex]]</f>
        <v>44010006</v>
      </c>
      <c r="H1399" s="134">
        <f>Systematic[[#This Row],[SampleVariableLabel]]+100*Systematic[[#This Row],[State]]</f>
        <v>44010606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44</v>
      </c>
      <c r="B1400" s="1">
        <f>IF(C1400=0,IF(B1399=Protocol!$V$20,1,B1399+1),B1399)</f>
        <v>1</v>
      </c>
      <c r="C1400" s="1">
        <f>IF(C1399+1=Protocol!$V$21,0,C1399+1)</f>
        <v>7</v>
      </c>
      <c r="D1400" s="1">
        <f t="shared" si="59"/>
        <v>1</v>
      </c>
      <c r="E1400" s="1" t="str">
        <f>INDEX(Protocol[Mark],MATCH(C1400,Protocol[Step],0))</f>
        <v>6Oct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44010001</v>
      </c>
      <c r="H1400" s="134">
        <f>Systematic[[#This Row],[SampleVariableLabel]]+100*Systematic[[#This Row],[State]]</f>
        <v>44010701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44</v>
      </c>
      <c r="B1401" s="1">
        <f>IF(C1401=0,IF(B1400=Protocol!$V$20,1,B1400+1),B1400)</f>
        <v>1</v>
      </c>
      <c r="C1401" s="1">
        <f>IF(C1400+1=Protocol!$V$21,0,C1400+1)</f>
        <v>8</v>
      </c>
      <c r="D1401" s="1">
        <f t="shared" si="59"/>
        <v>2</v>
      </c>
      <c r="E1401" s="1" t="str">
        <f>INDEX(Protocol[Mark],MATCH(C1401,Protocol[Step],0))</f>
        <v>7Rot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44010002</v>
      </c>
      <c r="H1401" s="134">
        <f>Systematic[[#This Row],[SampleVariableLabel]]+100*Systematic[[#This Row],[State]]</f>
        <v>44010802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44</v>
      </c>
      <c r="B1402" s="1">
        <f>IF(C1402=0,IF(B1401=Protocol!$V$20,1,B1401+1),B1401)</f>
        <v>1</v>
      </c>
      <c r="C1402" s="1">
        <f>IF(C1401+1=Protocol!$V$21,0,C1401+1)</f>
        <v>9</v>
      </c>
      <c r="D1402" s="1">
        <f t="shared" si="59"/>
        <v>3</v>
      </c>
      <c r="E1402" s="1" t="str">
        <f>INDEX(Protocol[Mark],MATCH(C1402,Protocol[Step],0))</f>
        <v>8Gp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44010003</v>
      </c>
      <c r="H1402" s="134">
        <f>Systematic[[#This Row],[SampleVariableLabel]]+100*Systematic[[#This Row],[State]]</f>
        <v>44010903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44</v>
      </c>
      <c r="B1403" s="1">
        <f>IF(C1403=0,IF(B1402=Protocol!$V$20,1,B1402+1),B1402)</f>
        <v>1</v>
      </c>
      <c r="C1403" s="1">
        <f>IF(C1402+1=Protocol!$V$21,0,C1402+1)</f>
        <v>10</v>
      </c>
      <c r="D1403" s="1">
        <f t="shared" si="59"/>
        <v>4</v>
      </c>
      <c r="E1403" s="1" t="str">
        <f>INDEX(Protocol[Mark],MATCH(C1403,Protocol[Step],0))</f>
        <v>9Ama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44010004</v>
      </c>
      <c r="H1403" s="134">
        <f>Systematic[[#This Row],[SampleVariableLabel]]+100*Systematic[[#This Row],[State]]</f>
        <v>44011004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44</v>
      </c>
      <c r="B1404" s="1">
        <f>IF(C1404=0,IF(B1403=Protocol!$V$20,1,B1403+1),B1403)</f>
        <v>1</v>
      </c>
      <c r="C1404" s="1">
        <f>IF(C1403+1=Protocol!$V$21,0,C1403+1)</f>
        <v>11</v>
      </c>
      <c r="D1404" s="1">
        <f t="shared" si="59"/>
        <v>5</v>
      </c>
      <c r="E1404" s="1" t="str">
        <f>INDEX(Protocol[Mark],MATCH(C1404,Protocol[Step],0))</f>
        <v>10Tm</v>
      </c>
      <c r="F1404" s="151" t="str">
        <f>INDEX(Variables[Variable],MATCH(Systematic[[#This Row],[VariableIndex]],Variables[Index],0))</f>
        <v>Specific flux (mt)</v>
      </c>
      <c r="G1404" s="134">
        <f>Systematic[[#This Row],[Sample]]*1000000+Systematic[[#This Row],[SubSample]]*10000+Systematic[[#This Row],[VariableIndex]]</f>
        <v>44010005</v>
      </c>
      <c r="H1404" s="134">
        <f>Systematic[[#This Row],[SampleVariableLabel]]+100*Systematic[[#This Row],[State]]</f>
        <v>44011105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44</v>
      </c>
      <c r="B1405" s="1">
        <f>IF(C1405=0,IF(B1404=Protocol!$V$20,1,B1404+1),B1404)</f>
        <v>1</v>
      </c>
      <c r="C1405" s="1">
        <f>IF(C1404+1=Protocol!$V$21,0,C1404+1)</f>
        <v>12</v>
      </c>
      <c r="D1405" s="1">
        <f t="shared" si="59"/>
        <v>6</v>
      </c>
      <c r="E1405" s="1" t="str">
        <f>INDEX(Protocol[Mark],MATCH(C1405,Protocol[Step],0))</f>
        <v>11Azd</v>
      </c>
      <c r="F1405" s="151" t="str">
        <f>INDEX(Variables[Variable],MATCH(Systematic[[#This Row],[VariableIndex]],Variables[Index],0))</f>
        <v>FCR (mt: ROX-corr.)</v>
      </c>
      <c r="G1405" s="134">
        <f>Systematic[[#This Row],[Sample]]*1000000+Systematic[[#This Row],[SubSample]]*10000+Systematic[[#This Row],[VariableIndex]]</f>
        <v>44010006</v>
      </c>
      <c r="H1405" s="134">
        <f>Systematic[[#This Row],[SampleVariableLabel]]+100*Systematic[[#This Row],[State]]</f>
        <v>44011206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45</v>
      </c>
      <c r="B1406" s="1">
        <f>IF(C1406=0,IF(B1405=Protocol!$V$20,1,B1405+1),B1405)</f>
        <v>1</v>
      </c>
      <c r="C1406" s="1">
        <f>IF(C1405+1=Protocol!$V$21,0,C1405+1)</f>
        <v>0</v>
      </c>
      <c r="D1406" s="1">
        <f t="shared" si="59"/>
        <v>1</v>
      </c>
      <c r="E1406" s="1" t="str">
        <f>INDEX(Protocol[Mark],MATCH(C1406,Protocol[Step],0))</f>
        <v>1mt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45010001</v>
      </c>
      <c r="H1406" s="134">
        <f>Systematic[[#This Row],[SampleVariableLabel]]+100*Systematic[[#This Row],[State]]</f>
        <v>45010001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45</v>
      </c>
      <c r="B1407" s="1">
        <f>IF(C1407=0,IF(B1406=Protocol!$V$20,1,B1406+1),B1406)</f>
        <v>1</v>
      </c>
      <c r="C1407" s="1">
        <f>IF(C1406+1=Protocol!$V$21,0,C1406+1)</f>
        <v>1</v>
      </c>
      <c r="D1407" s="1">
        <f t="shared" si="59"/>
        <v>2</v>
      </c>
      <c r="E1407" s="1" t="str">
        <f>INDEX(Protocol[Mark],MATCH(C1407,Protocol[Step],0))</f>
        <v>1PM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45010002</v>
      </c>
      <c r="H1407" s="134">
        <f>Systematic[[#This Row],[SampleVariableLabel]]+100*Systematic[[#This Row],[State]]</f>
        <v>45010102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45</v>
      </c>
      <c r="B1408" s="1">
        <f>IF(C1408=0,IF(B1407=Protocol!$V$20,1,B1407+1),B1407)</f>
        <v>1</v>
      </c>
      <c r="C1408" s="1">
        <f>IF(C1407+1=Protocol!$V$21,0,C1407+1)</f>
        <v>2</v>
      </c>
      <c r="D1408" s="1">
        <f t="shared" si="59"/>
        <v>3</v>
      </c>
      <c r="E1408" s="1" t="str">
        <f>INDEX(Protocol[Mark],MATCH(C1408,Protocol[Step],0))</f>
        <v>2D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45010003</v>
      </c>
      <c r="H1408" s="134">
        <f>Systematic[[#This Row],[SampleVariableLabel]]+100*Systematic[[#This Row],[State]]</f>
        <v>45010203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45</v>
      </c>
      <c r="B1409" s="1">
        <f>IF(C1409=0,IF(B1408=Protocol!$V$20,1,B1408+1),B1408)</f>
        <v>1</v>
      </c>
      <c r="C1409" s="1">
        <f>IF(C1408+1=Protocol!$V$21,0,C1408+1)</f>
        <v>3</v>
      </c>
      <c r="D1409" s="1">
        <f t="shared" si="59"/>
        <v>4</v>
      </c>
      <c r="E1409" s="1" t="str">
        <f>INDEX(Protocol[Mark],MATCH(C1409,Protocol[Step],0))</f>
        <v>2c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45010004</v>
      </c>
      <c r="H1409" s="134">
        <f>Systematic[[#This Row],[SampleVariableLabel]]+100*Systematic[[#This Row],[State]]</f>
        <v>45010304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45</v>
      </c>
      <c r="B1410" s="1">
        <f>IF(C1410=0,IF(B1409=Protocol!$V$20,1,B1409+1),B1409)</f>
        <v>1</v>
      </c>
      <c r="C1410" s="1">
        <f>IF(C1409+1=Protocol!$V$21,0,C1409+1)</f>
        <v>4</v>
      </c>
      <c r="D1410" s="1">
        <f t="shared" si="59"/>
        <v>5</v>
      </c>
      <c r="E1410" s="1" t="str">
        <f>INDEX(Protocol[Mark],MATCH(C1410,Protocol[Step],0))</f>
        <v>3U</v>
      </c>
      <c r="F1410" s="151" t="str">
        <f>INDEX(Variables[Variable],MATCH(Systematic[[#This Row],[VariableIndex]],Variables[Index],0))</f>
        <v>Specific flux (mt)</v>
      </c>
      <c r="G1410" s="134">
        <f>Systematic[[#This Row],[Sample]]*1000000+Systematic[[#This Row],[SubSample]]*10000+Systematic[[#This Row],[VariableIndex]]</f>
        <v>45010005</v>
      </c>
      <c r="H1410" s="134">
        <f>Systematic[[#This Row],[SampleVariableLabel]]+100*Systematic[[#This Row],[State]]</f>
        <v>45010405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45</v>
      </c>
      <c r="B1411" s="1">
        <f>IF(C1411=0,IF(B1410=Protocol!$V$20,1,B1410+1),B1410)</f>
        <v>1</v>
      </c>
      <c r="C1411" s="1">
        <f>IF(C1410+1=Protocol!$V$21,0,C1410+1)</f>
        <v>5</v>
      </c>
      <c r="D1411" s="1">
        <f t="shared" ref="D1411:D1474" si="61">IF(D1410=nVariables,1,D1410+1)</f>
        <v>6</v>
      </c>
      <c r="E1411" s="1" t="str">
        <f>INDEX(Protocol[Mark],MATCH(C1411,Protocol[Step],0))</f>
        <v>4G</v>
      </c>
      <c r="F1411" s="151" t="str">
        <f>INDEX(Variables[Variable],MATCH(Systematic[[#This Row],[VariableIndex]],Variables[Index],0))</f>
        <v>FCR (mt: ROX-corr.)</v>
      </c>
      <c r="G1411" s="134">
        <f>Systematic[[#This Row],[Sample]]*1000000+Systematic[[#This Row],[SubSample]]*10000+Systematic[[#This Row],[VariableIndex]]</f>
        <v>45010006</v>
      </c>
      <c r="H1411" s="134">
        <f>Systematic[[#This Row],[SampleVariableLabel]]+100*Systematic[[#This Row],[State]]</f>
        <v>45010506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45</v>
      </c>
      <c r="B1412" s="1">
        <f>IF(C1412=0,IF(B1411=Protocol!$V$20,1,B1411+1),B1411)</f>
        <v>1</v>
      </c>
      <c r="C1412" s="1">
        <f>IF(C1411+1=Protocol!$V$21,0,C1411+1)</f>
        <v>6</v>
      </c>
      <c r="D1412" s="1">
        <f t="shared" si="61"/>
        <v>1</v>
      </c>
      <c r="E1412" s="1" t="str">
        <f>INDEX(Protocol[Mark],MATCH(C1412,Protocol[Step],0))</f>
        <v>5S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45010001</v>
      </c>
      <c r="H1412" s="134">
        <f>Systematic[[#This Row],[SampleVariableLabel]]+100*Systematic[[#This Row],[State]]</f>
        <v>45010601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45</v>
      </c>
      <c r="B1413" s="1">
        <f>IF(C1413=0,IF(B1412=Protocol!$V$20,1,B1412+1),B1412)</f>
        <v>1</v>
      </c>
      <c r="C1413" s="1">
        <f>IF(C1412+1=Protocol!$V$21,0,C1412+1)</f>
        <v>7</v>
      </c>
      <c r="D1413" s="1">
        <f t="shared" si="61"/>
        <v>2</v>
      </c>
      <c r="E1413" s="1" t="str">
        <f>INDEX(Protocol[Mark],MATCH(C1413,Protocol[Step],0))</f>
        <v>6Oct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45010002</v>
      </c>
      <c r="H1413" s="134">
        <f>Systematic[[#This Row],[SampleVariableLabel]]+100*Systematic[[#This Row],[State]]</f>
        <v>45010702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45</v>
      </c>
      <c r="B1414" s="1">
        <f>IF(C1414=0,IF(B1413=Protocol!$V$20,1,B1413+1),B1413)</f>
        <v>1</v>
      </c>
      <c r="C1414" s="1">
        <f>IF(C1413+1=Protocol!$V$21,0,C1413+1)</f>
        <v>8</v>
      </c>
      <c r="D1414" s="1">
        <f t="shared" si="61"/>
        <v>3</v>
      </c>
      <c r="E1414" s="1" t="str">
        <f>INDEX(Protocol[Mark],MATCH(C1414,Protocol[Step],0))</f>
        <v>7Rot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45010003</v>
      </c>
      <c r="H1414" s="134">
        <f>Systematic[[#This Row],[SampleVariableLabel]]+100*Systematic[[#This Row],[State]]</f>
        <v>45010803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45</v>
      </c>
      <c r="B1415" s="1">
        <f>IF(C1415=0,IF(B1414=Protocol!$V$20,1,B1414+1),B1414)</f>
        <v>1</v>
      </c>
      <c r="C1415" s="1">
        <f>IF(C1414+1=Protocol!$V$21,0,C1414+1)</f>
        <v>9</v>
      </c>
      <c r="D1415" s="1">
        <f t="shared" si="61"/>
        <v>4</v>
      </c>
      <c r="E1415" s="1" t="str">
        <f>INDEX(Protocol[Mark],MATCH(C1415,Protocol[Step],0))</f>
        <v>8Gp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45010004</v>
      </c>
      <c r="H1415" s="134">
        <f>Systematic[[#This Row],[SampleVariableLabel]]+100*Systematic[[#This Row],[State]]</f>
        <v>45010904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45</v>
      </c>
      <c r="B1416" s="1">
        <f>IF(C1416=0,IF(B1415=Protocol!$V$20,1,B1415+1),B1415)</f>
        <v>1</v>
      </c>
      <c r="C1416" s="1">
        <f>IF(C1415+1=Protocol!$V$21,0,C1415+1)</f>
        <v>10</v>
      </c>
      <c r="D1416" s="1">
        <f t="shared" si="61"/>
        <v>5</v>
      </c>
      <c r="E1416" s="1" t="str">
        <f>INDEX(Protocol[Mark],MATCH(C1416,Protocol[Step],0))</f>
        <v>9Ama</v>
      </c>
      <c r="F1416" s="151" t="str">
        <f>INDEX(Variables[Variable],MATCH(Systematic[[#This Row],[VariableIndex]],Variables[Index],0))</f>
        <v>Specific flux (mt)</v>
      </c>
      <c r="G1416" s="134">
        <f>Systematic[[#This Row],[Sample]]*1000000+Systematic[[#This Row],[SubSample]]*10000+Systematic[[#This Row],[VariableIndex]]</f>
        <v>45010005</v>
      </c>
      <c r="H1416" s="134">
        <f>Systematic[[#This Row],[SampleVariableLabel]]+100*Systematic[[#This Row],[State]]</f>
        <v>45011005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45</v>
      </c>
      <c r="B1417" s="1">
        <f>IF(C1417=0,IF(B1416=Protocol!$V$20,1,B1416+1),B1416)</f>
        <v>1</v>
      </c>
      <c r="C1417" s="1">
        <f>IF(C1416+1=Protocol!$V$21,0,C1416+1)</f>
        <v>11</v>
      </c>
      <c r="D1417" s="1">
        <f t="shared" si="61"/>
        <v>6</v>
      </c>
      <c r="E1417" s="1" t="str">
        <f>INDEX(Protocol[Mark],MATCH(C1417,Protocol[Step],0))</f>
        <v>10Tm</v>
      </c>
      <c r="F1417" s="151" t="str">
        <f>INDEX(Variables[Variable],MATCH(Systematic[[#This Row],[VariableIndex]],Variables[Index],0))</f>
        <v>FCR (mt: ROX-corr.)</v>
      </c>
      <c r="G1417" s="134">
        <f>Systematic[[#This Row],[Sample]]*1000000+Systematic[[#This Row],[SubSample]]*10000+Systematic[[#This Row],[VariableIndex]]</f>
        <v>45010006</v>
      </c>
      <c r="H1417" s="134">
        <f>Systematic[[#This Row],[SampleVariableLabel]]+100*Systematic[[#This Row],[State]]</f>
        <v>45011106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45</v>
      </c>
      <c r="B1418" s="1">
        <f>IF(C1418=0,IF(B1417=Protocol!$V$20,1,B1417+1),B1417)</f>
        <v>1</v>
      </c>
      <c r="C1418" s="1">
        <f>IF(C1417+1=Protocol!$V$21,0,C1417+1)</f>
        <v>12</v>
      </c>
      <c r="D1418" s="1">
        <f t="shared" si="61"/>
        <v>1</v>
      </c>
      <c r="E1418" s="1" t="str">
        <f>INDEX(Protocol[Mark],MATCH(C1418,Protocol[Step],0))</f>
        <v>11Azd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45010001</v>
      </c>
      <c r="H1418" s="134">
        <f>Systematic[[#This Row],[SampleVariableLabel]]+100*Systematic[[#This Row],[State]]</f>
        <v>45011201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46</v>
      </c>
      <c r="B1419" s="1">
        <f>IF(C1419=0,IF(B1418=Protocol!$V$20,1,B1418+1),B1418)</f>
        <v>1</v>
      </c>
      <c r="C1419" s="1">
        <f>IF(C1418+1=Protocol!$V$21,0,C1418+1)</f>
        <v>0</v>
      </c>
      <c r="D1419" s="1">
        <f t="shared" si="61"/>
        <v>2</v>
      </c>
      <c r="E1419" s="1" t="str">
        <f>INDEX(Protocol[Mark],MATCH(C1419,Protocol[Step],0))</f>
        <v>1mt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46010002</v>
      </c>
      <c r="H1419" s="134">
        <f>Systematic[[#This Row],[SampleVariableLabel]]+100*Systematic[[#This Row],[State]]</f>
        <v>46010002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46</v>
      </c>
      <c r="B1420" s="1">
        <f>IF(C1420=0,IF(B1419=Protocol!$V$20,1,B1419+1),B1419)</f>
        <v>1</v>
      </c>
      <c r="C1420" s="1">
        <f>IF(C1419+1=Protocol!$V$21,0,C1419+1)</f>
        <v>1</v>
      </c>
      <c r="D1420" s="1">
        <f t="shared" si="61"/>
        <v>3</v>
      </c>
      <c r="E1420" s="1" t="str">
        <f>INDEX(Protocol[Mark],MATCH(C1420,Protocol[Step],0))</f>
        <v>1PM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46010003</v>
      </c>
      <c r="H1420" s="134">
        <f>Systematic[[#This Row],[SampleVariableLabel]]+100*Systematic[[#This Row],[State]]</f>
        <v>46010103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46</v>
      </c>
      <c r="B1421" s="1">
        <f>IF(C1421=0,IF(B1420=Protocol!$V$20,1,B1420+1),B1420)</f>
        <v>1</v>
      </c>
      <c r="C1421" s="1">
        <f>IF(C1420+1=Protocol!$V$21,0,C1420+1)</f>
        <v>2</v>
      </c>
      <c r="D1421" s="1">
        <f t="shared" si="61"/>
        <v>4</v>
      </c>
      <c r="E1421" s="1" t="str">
        <f>INDEX(Protocol[Mark],MATCH(C1421,Protocol[Step],0))</f>
        <v>2D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46010004</v>
      </c>
      <c r="H1421" s="134">
        <f>Systematic[[#This Row],[SampleVariableLabel]]+100*Systematic[[#This Row],[State]]</f>
        <v>46010204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46</v>
      </c>
      <c r="B1422" s="1">
        <f>IF(C1422=0,IF(B1421=Protocol!$V$20,1,B1421+1),B1421)</f>
        <v>1</v>
      </c>
      <c r="C1422" s="1">
        <f>IF(C1421+1=Protocol!$V$21,0,C1421+1)</f>
        <v>3</v>
      </c>
      <c r="D1422" s="1">
        <f t="shared" si="61"/>
        <v>5</v>
      </c>
      <c r="E1422" s="1" t="str">
        <f>INDEX(Protocol[Mark],MATCH(C1422,Protocol[Step],0))</f>
        <v>2c</v>
      </c>
      <c r="F1422" s="151" t="str">
        <f>INDEX(Variables[Variable],MATCH(Systematic[[#This Row],[VariableIndex]],Variables[Index],0))</f>
        <v>Specific flux (mt)</v>
      </c>
      <c r="G1422" s="134">
        <f>Systematic[[#This Row],[Sample]]*1000000+Systematic[[#This Row],[SubSample]]*10000+Systematic[[#This Row],[VariableIndex]]</f>
        <v>46010005</v>
      </c>
      <c r="H1422" s="134">
        <f>Systematic[[#This Row],[SampleVariableLabel]]+100*Systematic[[#This Row],[State]]</f>
        <v>46010305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46</v>
      </c>
      <c r="B1423" s="1">
        <f>IF(C1423=0,IF(B1422=Protocol!$V$20,1,B1422+1),B1422)</f>
        <v>1</v>
      </c>
      <c r="C1423" s="1">
        <f>IF(C1422+1=Protocol!$V$21,0,C1422+1)</f>
        <v>4</v>
      </c>
      <c r="D1423" s="1">
        <f t="shared" si="61"/>
        <v>6</v>
      </c>
      <c r="E1423" s="1" t="str">
        <f>INDEX(Protocol[Mark],MATCH(C1423,Protocol[Step],0))</f>
        <v>3U</v>
      </c>
      <c r="F1423" s="151" t="str">
        <f>INDEX(Variables[Variable],MATCH(Systematic[[#This Row],[VariableIndex]],Variables[Index],0))</f>
        <v>FCR (mt: ROX-corr.)</v>
      </c>
      <c r="G1423" s="134">
        <f>Systematic[[#This Row],[Sample]]*1000000+Systematic[[#This Row],[SubSample]]*10000+Systematic[[#This Row],[VariableIndex]]</f>
        <v>46010006</v>
      </c>
      <c r="H1423" s="134">
        <f>Systematic[[#This Row],[SampleVariableLabel]]+100*Systematic[[#This Row],[State]]</f>
        <v>46010406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46</v>
      </c>
      <c r="B1424" s="1">
        <f>IF(C1424=0,IF(B1423=Protocol!$V$20,1,B1423+1),B1423)</f>
        <v>1</v>
      </c>
      <c r="C1424" s="1">
        <f>IF(C1423+1=Protocol!$V$21,0,C1423+1)</f>
        <v>5</v>
      </c>
      <c r="D1424" s="1">
        <f t="shared" si="61"/>
        <v>1</v>
      </c>
      <c r="E1424" s="1" t="str">
        <f>INDEX(Protocol[Mark],MATCH(C1424,Protocol[Step],0))</f>
        <v>4G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46010001</v>
      </c>
      <c r="H1424" s="134">
        <f>Systematic[[#This Row],[SampleVariableLabel]]+100*Systematic[[#This Row],[State]]</f>
        <v>46010501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46</v>
      </c>
      <c r="B1425" s="1">
        <f>IF(C1425=0,IF(B1424=Protocol!$V$20,1,B1424+1),B1424)</f>
        <v>1</v>
      </c>
      <c r="C1425" s="1">
        <f>IF(C1424+1=Protocol!$V$21,0,C1424+1)</f>
        <v>6</v>
      </c>
      <c r="D1425" s="1">
        <f t="shared" si="61"/>
        <v>2</v>
      </c>
      <c r="E1425" s="1" t="str">
        <f>INDEX(Protocol[Mark],MATCH(C1425,Protocol[Step],0))</f>
        <v>5S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46010002</v>
      </c>
      <c r="H1425" s="134">
        <f>Systematic[[#This Row],[SampleVariableLabel]]+100*Systematic[[#This Row],[State]]</f>
        <v>46010602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46</v>
      </c>
      <c r="B1426" s="1">
        <f>IF(C1426=0,IF(B1425=Protocol!$V$20,1,B1425+1),B1425)</f>
        <v>1</v>
      </c>
      <c r="C1426" s="1">
        <f>IF(C1425+1=Protocol!$V$21,0,C1425+1)</f>
        <v>7</v>
      </c>
      <c r="D1426" s="1">
        <f t="shared" si="61"/>
        <v>3</v>
      </c>
      <c r="E1426" s="1" t="str">
        <f>INDEX(Protocol[Mark],MATCH(C1426,Protocol[Step],0))</f>
        <v>6Oct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46010003</v>
      </c>
      <c r="H1426" s="134">
        <f>Systematic[[#This Row],[SampleVariableLabel]]+100*Systematic[[#This Row],[State]]</f>
        <v>46010703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46</v>
      </c>
      <c r="B1427" s="1">
        <f>IF(C1427=0,IF(B1426=Protocol!$V$20,1,B1426+1),B1426)</f>
        <v>1</v>
      </c>
      <c r="C1427" s="1">
        <f>IF(C1426+1=Protocol!$V$21,0,C1426+1)</f>
        <v>8</v>
      </c>
      <c r="D1427" s="1">
        <f t="shared" si="61"/>
        <v>4</v>
      </c>
      <c r="E1427" s="1" t="str">
        <f>INDEX(Protocol[Mark],MATCH(C1427,Protocol[Step],0))</f>
        <v>7Rot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46010004</v>
      </c>
      <c r="H1427" s="134">
        <f>Systematic[[#This Row],[SampleVariableLabel]]+100*Systematic[[#This Row],[State]]</f>
        <v>46010804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46</v>
      </c>
      <c r="B1428" s="1">
        <f>IF(C1428=0,IF(B1427=Protocol!$V$20,1,B1427+1),B1427)</f>
        <v>1</v>
      </c>
      <c r="C1428" s="1">
        <f>IF(C1427+1=Protocol!$V$21,0,C1427+1)</f>
        <v>9</v>
      </c>
      <c r="D1428" s="1">
        <f t="shared" si="61"/>
        <v>5</v>
      </c>
      <c r="E1428" s="1" t="str">
        <f>INDEX(Protocol[Mark],MATCH(C1428,Protocol[Step],0))</f>
        <v>8Gp</v>
      </c>
      <c r="F1428" s="151" t="str">
        <f>INDEX(Variables[Variable],MATCH(Systematic[[#This Row],[VariableIndex]],Variables[Index],0))</f>
        <v>Specific flux (mt)</v>
      </c>
      <c r="G1428" s="134">
        <f>Systematic[[#This Row],[Sample]]*1000000+Systematic[[#This Row],[SubSample]]*10000+Systematic[[#This Row],[VariableIndex]]</f>
        <v>46010005</v>
      </c>
      <c r="H1428" s="134">
        <f>Systematic[[#This Row],[SampleVariableLabel]]+100*Systematic[[#This Row],[State]]</f>
        <v>46010905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46</v>
      </c>
      <c r="B1429" s="1">
        <f>IF(C1429=0,IF(B1428=Protocol!$V$20,1,B1428+1),B1428)</f>
        <v>1</v>
      </c>
      <c r="C1429" s="1">
        <f>IF(C1428+1=Protocol!$V$21,0,C1428+1)</f>
        <v>10</v>
      </c>
      <c r="D1429" s="1">
        <f t="shared" si="61"/>
        <v>6</v>
      </c>
      <c r="E1429" s="1" t="str">
        <f>INDEX(Protocol[Mark],MATCH(C1429,Protocol[Step],0))</f>
        <v>9Ama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46010006</v>
      </c>
      <c r="H1429" s="134">
        <f>Systematic[[#This Row],[SampleVariableLabel]]+100*Systematic[[#This Row],[State]]</f>
        <v>46011006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46</v>
      </c>
      <c r="B1430" s="1">
        <f>IF(C1430=0,IF(B1429=Protocol!$V$20,1,B1429+1),B1429)</f>
        <v>1</v>
      </c>
      <c r="C1430" s="1">
        <f>IF(C1429+1=Protocol!$V$21,0,C1429+1)</f>
        <v>11</v>
      </c>
      <c r="D1430" s="1">
        <f t="shared" si="61"/>
        <v>1</v>
      </c>
      <c r="E1430" s="1" t="str">
        <f>INDEX(Protocol[Mark],MATCH(C1430,Protocol[Step],0))</f>
        <v>10Tm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46010001</v>
      </c>
      <c r="H1430" s="134">
        <f>Systematic[[#This Row],[SampleVariableLabel]]+100*Systematic[[#This Row],[State]]</f>
        <v>46011101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46</v>
      </c>
      <c r="B1431" s="1">
        <f>IF(C1431=0,IF(B1430=Protocol!$V$20,1,B1430+1),B1430)</f>
        <v>1</v>
      </c>
      <c r="C1431" s="1">
        <f>IF(C1430+1=Protocol!$V$21,0,C1430+1)</f>
        <v>12</v>
      </c>
      <c r="D1431" s="1">
        <f t="shared" si="61"/>
        <v>2</v>
      </c>
      <c r="E1431" s="1" t="str">
        <f>INDEX(Protocol[Mark],MATCH(C1431,Protocol[Step],0))</f>
        <v>11Azd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46010002</v>
      </c>
      <c r="H1431" s="134">
        <f>Systematic[[#This Row],[SampleVariableLabel]]+100*Systematic[[#This Row],[State]]</f>
        <v>46011202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47</v>
      </c>
      <c r="B1432" s="1">
        <f>IF(C1432=0,IF(B1431=Protocol!$V$20,1,B1431+1),B1431)</f>
        <v>1</v>
      </c>
      <c r="C1432" s="1">
        <f>IF(C1431+1=Protocol!$V$21,0,C1431+1)</f>
        <v>0</v>
      </c>
      <c r="D1432" s="1">
        <f t="shared" si="61"/>
        <v>3</v>
      </c>
      <c r="E1432" s="1" t="str">
        <f>INDEX(Protocol[Mark],MATCH(C1432,Protocol[Step],0))</f>
        <v>1mt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47010003</v>
      </c>
      <c r="H1432" s="134">
        <f>Systematic[[#This Row],[SampleVariableLabel]]+100*Systematic[[#This Row],[State]]</f>
        <v>47010003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47</v>
      </c>
      <c r="B1433" s="1">
        <f>IF(C1433=0,IF(B1432=Protocol!$V$20,1,B1432+1),B1432)</f>
        <v>1</v>
      </c>
      <c r="C1433" s="1">
        <f>IF(C1432+1=Protocol!$V$21,0,C1432+1)</f>
        <v>1</v>
      </c>
      <c r="D1433" s="1">
        <f t="shared" si="61"/>
        <v>4</v>
      </c>
      <c r="E1433" s="1" t="str">
        <f>INDEX(Protocol[Mark],MATCH(C1433,Protocol[Step],0))</f>
        <v>1PM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47010004</v>
      </c>
      <c r="H1433" s="134">
        <f>Systematic[[#This Row],[SampleVariableLabel]]+100*Systematic[[#This Row],[State]]</f>
        <v>47010104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47</v>
      </c>
      <c r="B1434" s="1">
        <f>IF(C1434=0,IF(B1433=Protocol!$V$20,1,B1433+1),B1433)</f>
        <v>1</v>
      </c>
      <c r="C1434" s="1">
        <f>IF(C1433+1=Protocol!$V$21,0,C1433+1)</f>
        <v>2</v>
      </c>
      <c r="D1434" s="1">
        <f t="shared" si="61"/>
        <v>5</v>
      </c>
      <c r="E1434" s="1" t="str">
        <f>INDEX(Protocol[Mark],MATCH(C1434,Protocol[Step],0))</f>
        <v>2D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47010005</v>
      </c>
      <c r="H1434" s="134">
        <f>Systematic[[#This Row],[SampleVariableLabel]]+100*Systematic[[#This Row],[State]]</f>
        <v>47010205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47</v>
      </c>
      <c r="B1435" s="1">
        <f>IF(C1435=0,IF(B1434=Protocol!$V$20,1,B1434+1),B1434)</f>
        <v>1</v>
      </c>
      <c r="C1435" s="1">
        <f>IF(C1434+1=Protocol!$V$21,0,C1434+1)</f>
        <v>3</v>
      </c>
      <c r="D1435" s="1">
        <f t="shared" si="61"/>
        <v>6</v>
      </c>
      <c r="E1435" s="1" t="str">
        <f>INDEX(Protocol[Mark],MATCH(C1435,Protocol[Step],0))</f>
        <v>2c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47010006</v>
      </c>
      <c r="H1435" s="134">
        <f>Systematic[[#This Row],[SampleVariableLabel]]+100*Systematic[[#This Row],[State]]</f>
        <v>47010306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47</v>
      </c>
      <c r="B1436" s="1">
        <f>IF(C1436=0,IF(B1435=Protocol!$V$20,1,B1435+1),B1435)</f>
        <v>1</v>
      </c>
      <c r="C1436" s="1">
        <f>IF(C1435+1=Protocol!$V$21,0,C1435+1)</f>
        <v>4</v>
      </c>
      <c r="D1436" s="1">
        <f t="shared" si="61"/>
        <v>1</v>
      </c>
      <c r="E1436" s="1" t="str">
        <f>INDEX(Protocol[Mark],MATCH(C1436,Protocol[Step],0))</f>
        <v>3U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47010001</v>
      </c>
      <c r="H1436" s="134">
        <f>Systematic[[#This Row],[SampleVariableLabel]]+100*Systematic[[#This Row],[State]]</f>
        <v>47010401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47</v>
      </c>
      <c r="B1437" s="1">
        <f>IF(C1437=0,IF(B1436=Protocol!$V$20,1,B1436+1),B1436)</f>
        <v>1</v>
      </c>
      <c r="C1437" s="1">
        <f>IF(C1436+1=Protocol!$V$21,0,C1436+1)</f>
        <v>5</v>
      </c>
      <c r="D1437" s="1">
        <f t="shared" si="61"/>
        <v>2</v>
      </c>
      <c r="E1437" s="1" t="str">
        <f>INDEX(Protocol[Mark],MATCH(C1437,Protocol[Step],0))</f>
        <v>4G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47010002</v>
      </c>
      <c r="H1437" s="134">
        <f>Systematic[[#This Row],[SampleVariableLabel]]+100*Systematic[[#This Row],[State]]</f>
        <v>47010502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47</v>
      </c>
      <c r="B1438" s="1">
        <f>IF(C1438=0,IF(B1437=Protocol!$V$20,1,B1437+1),B1437)</f>
        <v>1</v>
      </c>
      <c r="C1438" s="1">
        <f>IF(C1437+1=Protocol!$V$21,0,C1437+1)</f>
        <v>6</v>
      </c>
      <c r="D1438" s="1">
        <f t="shared" si="61"/>
        <v>3</v>
      </c>
      <c r="E1438" s="1" t="str">
        <f>INDEX(Protocol[Mark],MATCH(C1438,Protocol[Step],0))</f>
        <v>5S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47010003</v>
      </c>
      <c r="H1438" s="134">
        <f>Systematic[[#This Row],[SampleVariableLabel]]+100*Systematic[[#This Row],[State]]</f>
        <v>47010603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47</v>
      </c>
      <c r="B1439" s="1">
        <f>IF(C1439=0,IF(B1438=Protocol!$V$20,1,B1438+1),B1438)</f>
        <v>1</v>
      </c>
      <c r="C1439" s="1">
        <f>IF(C1438+1=Protocol!$V$21,0,C1438+1)</f>
        <v>7</v>
      </c>
      <c r="D1439" s="1">
        <f t="shared" si="61"/>
        <v>4</v>
      </c>
      <c r="E1439" s="1" t="str">
        <f>INDEX(Protocol[Mark],MATCH(C1439,Protocol[Step],0))</f>
        <v>6Oct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47010004</v>
      </c>
      <c r="H1439" s="134">
        <f>Systematic[[#This Row],[SampleVariableLabel]]+100*Systematic[[#This Row],[State]]</f>
        <v>47010704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47</v>
      </c>
      <c r="B1440" s="1">
        <f>IF(C1440=0,IF(B1439=Protocol!$V$20,1,B1439+1),B1439)</f>
        <v>1</v>
      </c>
      <c r="C1440" s="1">
        <f>IF(C1439+1=Protocol!$V$21,0,C1439+1)</f>
        <v>8</v>
      </c>
      <c r="D1440" s="1">
        <f t="shared" si="61"/>
        <v>5</v>
      </c>
      <c r="E1440" s="1" t="str">
        <f>INDEX(Protocol[Mark],MATCH(C1440,Protocol[Step],0))</f>
        <v>7Rot</v>
      </c>
      <c r="F1440" s="151" t="str">
        <f>INDEX(Variables[Variable],MATCH(Systematic[[#This Row],[VariableIndex]],Variables[Index],0))</f>
        <v>Specific flux (mt)</v>
      </c>
      <c r="G1440" s="134">
        <f>Systematic[[#This Row],[Sample]]*1000000+Systematic[[#This Row],[SubSample]]*10000+Systematic[[#This Row],[VariableIndex]]</f>
        <v>47010005</v>
      </c>
      <c r="H1440" s="134">
        <f>Systematic[[#This Row],[SampleVariableLabel]]+100*Systematic[[#This Row],[State]]</f>
        <v>47010805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47</v>
      </c>
      <c r="B1441" s="1">
        <f>IF(C1441=0,IF(B1440=Protocol!$V$20,1,B1440+1),B1440)</f>
        <v>1</v>
      </c>
      <c r="C1441" s="1">
        <f>IF(C1440+1=Protocol!$V$21,0,C1440+1)</f>
        <v>9</v>
      </c>
      <c r="D1441" s="1">
        <f t="shared" si="61"/>
        <v>6</v>
      </c>
      <c r="E1441" s="1" t="str">
        <f>INDEX(Protocol[Mark],MATCH(C1441,Protocol[Step],0))</f>
        <v>8Gp</v>
      </c>
      <c r="F1441" s="151" t="str">
        <f>INDEX(Variables[Variable],MATCH(Systematic[[#This Row],[VariableIndex]],Variables[Index],0))</f>
        <v>FCR (mt: ROX-corr.)</v>
      </c>
      <c r="G1441" s="134">
        <f>Systematic[[#This Row],[Sample]]*1000000+Systematic[[#This Row],[SubSample]]*10000+Systematic[[#This Row],[VariableIndex]]</f>
        <v>47010006</v>
      </c>
      <c r="H1441" s="134">
        <f>Systematic[[#This Row],[SampleVariableLabel]]+100*Systematic[[#This Row],[State]]</f>
        <v>47010906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47</v>
      </c>
      <c r="B1442" s="1">
        <f>IF(C1442=0,IF(B1441=Protocol!$V$20,1,B1441+1),B1441)</f>
        <v>1</v>
      </c>
      <c r="C1442" s="1">
        <f>IF(C1441+1=Protocol!$V$21,0,C1441+1)</f>
        <v>10</v>
      </c>
      <c r="D1442" s="1">
        <f t="shared" si="61"/>
        <v>1</v>
      </c>
      <c r="E1442" s="1" t="str">
        <f>INDEX(Protocol[Mark],MATCH(C1442,Protocol[Step],0))</f>
        <v>9Ama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47010001</v>
      </c>
      <c r="H1442" s="134">
        <f>Systematic[[#This Row],[SampleVariableLabel]]+100*Systematic[[#This Row],[State]]</f>
        <v>47011001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47</v>
      </c>
      <c r="B1443" s="1">
        <f>IF(C1443=0,IF(B1442=Protocol!$V$20,1,B1442+1),B1442)</f>
        <v>1</v>
      </c>
      <c r="C1443" s="1">
        <f>IF(C1442+1=Protocol!$V$21,0,C1442+1)</f>
        <v>11</v>
      </c>
      <c r="D1443" s="1">
        <f t="shared" si="61"/>
        <v>2</v>
      </c>
      <c r="E1443" s="1" t="str">
        <f>INDEX(Protocol[Mark],MATCH(C1443,Protocol[Step],0))</f>
        <v>10Tm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47010002</v>
      </c>
      <c r="H1443" s="134">
        <f>Systematic[[#This Row],[SampleVariableLabel]]+100*Systematic[[#This Row],[State]]</f>
        <v>47011102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47</v>
      </c>
      <c r="B1444" s="1">
        <f>IF(C1444=0,IF(B1443=Protocol!$V$20,1,B1443+1),B1443)</f>
        <v>1</v>
      </c>
      <c r="C1444" s="1">
        <f>IF(C1443+1=Protocol!$V$21,0,C1443+1)</f>
        <v>12</v>
      </c>
      <c r="D1444" s="1">
        <f t="shared" si="61"/>
        <v>3</v>
      </c>
      <c r="E1444" s="1" t="str">
        <f>INDEX(Protocol[Mark],MATCH(C1444,Protocol[Step],0))</f>
        <v>11Azd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47010003</v>
      </c>
      <c r="H1444" s="134">
        <f>Systematic[[#This Row],[SampleVariableLabel]]+100*Systematic[[#This Row],[State]]</f>
        <v>47011203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48</v>
      </c>
      <c r="B1445" s="1">
        <f>IF(C1445=0,IF(B1444=Protocol!$V$20,1,B1444+1),B1444)</f>
        <v>1</v>
      </c>
      <c r="C1445" s="1">
        <f>IF(C1444+1=Protocol!$V$21,0,C1444+1)</f>
        <v>0</v>
      </c>
      <c r="D1445" s="1">
        <f t="shared" si="61"/>
        <v>4</v>
      </c>
      <c r="E1445" s="1" t="str">
        <f>INDEX(Protocol[Mark],MATCH(C1445,Protocol[Step],0))</f>
        <v>1mt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48010004</v>
      </c>
      <c r="H1445" s="134">
        <f>Systematic[[#This Row],[SampleVariableLabel]]+100*Systematic[[#This Row],[State]]</f>
        <v>48010004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48</v>
      </c>
      <c r="B1446" s="1">
        <f>IF(C1446=0,IF(B1445=Protocol!$V$20,1,B1445+1),B1445)</f>
        <v>1</v>
      </c>
      <c r="C1446" s="1">
        <f>IF(C1445+1=Protocol!$V$21,0,C1445+1)</f>
        <v>1</v>
      </c>
      <c r="D1446" s="1">
        <f t="shared" si="61"/>
        <v>5</v>
      </c>
      <c r="E1446" s="1" t="str">
        <f>INDEX(Protocol[Mark],MATCH(C1446,Protocol[Step],0))</f>
        <v>1PM</v>
      </c>
      <c r="F1446" s="151" t="str">
        <f>INDEX(Variables[Variable],MATCH(Systematic[[#This Row],[VariableIndex]],Variables[Index],0))</f>
        <v>Specific flux (mt)</v>
      </c>
      <c r="G1446" s="134">
        <f>Systematic[[#This Row],[Sample]]*1000000+Systematic[[#This Row],[SubSample]]*10000+Systematic[[#This Row],[VariableIndex]]</f>
        <v>48010005</v>
      </c>
      <c r="H1446" s="134">
        <f>Systematic[[#This Row],[SampleVariableLabel]]+100*Systematic[[#This Row],[State]]</f>
        <v>48010105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48</v>
      </c>
      <c r="B1447" s="1">
        <f>IF(C1447=0,IF(B1446=Protocol!$V$20,1,B1446+1),B1446)</f>
        <v>1</v>
      </c>
      <c r="C1447" s="1">
        <f>IF(C1446+1=Protocol!$V$21,0,C1446+1)</f>
        <v>2</v>
      </c>
      <c r="D1447" s="1">
        <f t="shared" si="61"/>
        <v>6</v>
      </c>
      <c r="E1447" s="1" t="str">
        <f>INDEX(Protocol[Mark],MATCH(C1447,Protocol[Step],0))</f>
        <v>2D</v>
      </c>
      <c r="F1447" s="151" t="str">
        <f>INDEX(Variables[Variable],MATCH(Systematic[[#This Row],[VariableIndex]],Variables[Index],0))</f>
        <v>FCR (mt: ROX-corr.)</v>
      </c>
      <c r="G1447" s="134">
        <f>Systematic[[#This Row],[Sample]]*1000000+Systematic[[#This Row],[SubSample]]*10000+Systematic[[#This Row],[VariableIndex]]</f>
        <v>48010006</v>
      </c>
      <c r="H1447" s="134">
        <f>Systematic[[#This Row],[SampleVariableLabel]]+100*Systematic[[#This Row],[State]]</f>
        <v>48010206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48</v>
      </c>
      <c r="B1448" s="1">
        <f>IF(C1448=0,IF(B1447=Protocol!$V$20,1,B1447+1),B1447)</f>
        <v>1</v>
      </c>
      <c r="C1448" s="1">
        <f>IF(C1447+1=Protocol!$V$21,0,C1447+1)</f>
        <v>3</v>
      </c>
      <c r="D1448" s="1">
        <f t="shared" si="61"/>
        <v>1</v>
      </c>
      <c r="E1448" s="1" t="str">
        <f>INDEX(Protocol[Mark],MATCH(C1448,Protocol[Step],0))</f>
        <v>2c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48010001</v>
      </c>
      <c r="H1448" s="134">
        <f>Systematic[[#This Row],[SampleVariableLabel]]+100*Systematic[[#This Row],[State]]</f>
        <v>48010301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48</v>
      </c>
      <c r="B1449" s="1">
        <f>IF(C1449=0,IF(B1448=Protocol!$V$20,1,B1448+1),B1448)</f>
        <v>1</v>
      </c>
      <c r="C1449" s="1">
        <f>IF(C1448+1=Protocol!$V$21,0,C1448+1)</f>
        <v>4</v>
      </c>
      <c r="D1449" s="1">
        <f t="shared" si="61"/>
        <v>2</v>
      </c>
      <c r="E1449" s="1" t="str">
        <f>INDEX(Protocol[Mark],MATCH(C1449,Protocol[Step],0))</f>
        <v>3U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48010002</v>
      </c>
      <c r="H1449" s="134">
        <f>Systematic[[#This Row],[SampleVariableLabel]]+100*Systematic[[#This Row],[State]]</f>
        <v>48010402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48</v>
      </c>
      <c r="B1450" s="1">
        <f>IF(C1450=0,IF(B1449=Protocol!$V$20,1,B1449+1),B1449)</f>
        <v>1</v>
      </c>
      <c r="C1450" s="1">
        <f>IF(C1449+1=Protocol!$V$21,0,C1449+1)</f>
        <v>5</v>
      </c>
      <c r="D1450" s="1">
        <f t="shared" si="61"/>
        <v>3</v>
      </c>
      <c r="E1450" s="1" t="str">
        <f>INDEX(Protocol[Mark],MATCH(C1450,Protocol[Step],0))</f>
        <v>4G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48010003</v>
      </c>
      <c r="H1450" s="134">
        <f>Systematic[[#This Row],[SampleVariableLabel]]+100*Systematic[[#This Row],[State]]</f>
        <v>48010503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48</v>
      </c>
      <c r="B1451" s="1">
        <f>IF(C1451=0,IF(B1450=Protocol!$V$20,1,B1450+1),B1450)</f>
        <v>1</v>
      </c>
      <c r="C1451" s="1">
        <f>IF(C1450+1=Protocol!$V$21,0,C1450+1)</f>
        <v>6</v>
      </c>
      <c r="D1451" s="1">
        <f t="shared" si="61"/>
        <v>4</v>
      </c>
      <c r="E1451" s="1" t="str">
        <f>INDEX(Protocol[Mark],MATCH(C1451,Protocol[Step],0))</f>
        <v>5S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48010004</v>
      </c>
      <c r="H1451" s="134">
        <f>Systematic[[#This Row],[SampleVariableLabel]]+100*Systematic[[#This Row],[State]]</f>
        <v>48010604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48</v>
      </c>
      <c r="B1452" s="1">
        <f>IF(C1452=0,IF(B1451=Protocol!$V$20,1,B1451+1),B1451)</f>
        <v>1</v>
      </c>
      <c r="C1452" s="1">
        <f>IF(C1451+1=Protocol!$V$21,0,C1451+1)</f>
        <v>7</v>
      </c>
      <c r="D1452" s="1">
        <f t="shared" si="61"/>
        <v>5</v>
      </c>
      <c r="E1452" s="1" t="str">
        <f>INDEX(Protocol[Mark],MATCH(C1452,Protocol[Step],0))</f>
        <v>6Oct</v>
      </c>
      <c r="F1452" s="151" t="str">
        <f>INDEX(Variables[Variable],MATCH(Systematic[[#This Row],[VariableIndex]],Variables[Index],0))</f>
        <v>Specific flux (mt)</v>
      </c>
      <c r="G1452" s="134">
        <f>Systematic[[#This Row],[Sample]]*1000000+Systematic[[#This Row],[SubSample]]*10000+Systematic[[#This Row],[VariableIndex]]</f>
        <v>48010005</v>
      </c>
      <c r="H1452" s="134">
        <f>Systematic[[#This Row],[SampleVariableLabel]]+100*Systematic[[#This Row],[State]]</f>
        <v>48010705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48</v>
      </c>
      <c r="B1453" s="1">
        <f>IF(C1453=0,IF(B1452=Protocol!$V$20,1,B1452+1),B1452)</f>
        <v>1</v>
      </c>
      <c r="C1453" s="1">
        <f>IF(C1452+1=Protocol!$V$21,0,C1452+1)</f>
        <v>8</v>
      </c>
      <c r="D1453" s="1">
        <f t="shared" si="61"/>
        <v>6</v>
      </c>
      <c r="E1453" s="1" t="str">
        <f>INDEX(Protocol[Mark],MATCH(C1453,Protocol[Step],0))</f>
        <v>7Rot</v>
      </c>
      <c r="F1453" s="151" t="str">
        <f>INDEX(Variables[Variable],MATCH(Systematic[[#This Row],[VariableIndex]],Variables[Index],0))</f>
        <v>FCR (mt: ROX-corr.)</v>
      </c>
      <c r="G1453" s="134">
        <f>Systematic[[#This Row],[Sample]]*1000000+Systematic[[#This Row],[SubSample]]*10000+Systematic[[#This Row],[VariableIndex]]</f>
        <v>48010006</v>
      </c>
      <c r="H1453" s="134">
        <f>Systematic[[#This Row],[SampleVariableLabel]]+100*Systematic[[#This Row],[State]]</f>
        <v>48010806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48</v>
      </c>
      <c r="B1454" s="1">
        <f>IF(C1454=0,IF(B1453=Protocol!$V$20,1,B1453+1),B1453)</f>
        <v>1</v>
      </c>
      <c r="C1454" s="1">
        <f>IF(C1453+1=Protocol!$V$21,0,C1453+1)</f>
        <v>9</v>
      </c>
      <c r="D1454" s="1">
        <f t="shared" si="61"/>
        <v>1</v>
      </c>
      <c r="E1454" s="1" t="str">
        <f>INDEX(Protocol[Mark],MATCH(C1454,Protocol[Step],0))</f>
        <v>8Gp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48010001</v>
      </c>
      <c r="H1454" s="134">
        <f>Systematic[[#This Row],[SampleVariableLabel]]+100*Systematic[[#This Row],[State]]</f>
        <v>48010901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48</v>
      </c>
      <c r="B1455" s="1">
        <f>IF(C1455=0,IF(B1454=Protocol!$V$20,1,B1454+1),B1454)</f>
        <v>1</v>
      </c>
      <c r="C1455" s="1">
        <f>IF(C1454+1=Protocol!$V$21,0,C1454+1)</f>
        <v>10</v>
      </c>
      <c r="D1455" s="1">
        <f t="shared" si="61"/>
        <v>2</v>
      </c>
      <c r="E1455" s="1" t="str">
        <f>INDEX(Protocol[Mark],MATCH(C1455,Protocol[Step],0))</f>
        <v>9Ama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48010002</v>
      </c>
      <c r="H1455" s="134">
        <f>Systematic[[#This Row],[SampleVariableLabel]]+100*Systematic[[#This Row],[State]]</f>
        <v>48011002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48</v>
      </c>
      <c r="B1456" s="1">
        <f>IF(C1456=0,IF(B1455=Protocol!$V$20,1,B1455+1),B1455)</f>
        <v>1</v>
      </c>
      <c r="C1456" s="1">
        <f>IF(C1455+1=Protocol!$V$21,0,C1455+1)</f>
        <v>11</v>
      </c>
      <c r="D1456" s="1">
        <f t="shared" si="61"/>
        <v>3</v>
      </c>
      <c r="E1456" s="1" t="str">
        <f>INDEX(Protocol[Mark],MATCH(C1456,Protocol[Step],0))</f>
        <v>10Tm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48010003</v>
      </c>
      <c r="H1456" s="134">
        <f>Systematic[[#This Row],[SampleVariableLabel]]+100*Systematic[[#This Row],[State]]</f>
        <v>48011103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48</v>
      </c>
      <c r="B1457" s="1">
        <f>IF(C1457=0,IF(B1456=Protocol!$V$20,1,B1456+1),B1456)</f>
        <v>1</v>
      </c>
      <c r="C1457" s="1">
        <f>IF(C1456+1=Protocol!$V$21,0,C1456+1)</f>
        <v>12</v>
      </c>
      <c r="D1457" s="1">
        <f t="shared" si="61"/>
        <v>4</v>
      </c>
      <c r="E1457" s="1" t="str">
        <f>INDEX(Protocol[Mark],MATCH(C1457,Protocol[Step],0))</f>
        <v>11Azd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48010004</v>
      </c>
      <c r="H1457" s="134">
        <f>Systematic[[#This Row],[SampleVariableLabel]]+100*Systematic[[#This Row],[State]]</f>
        <v>48011204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49</v>
      </c>
      <c r="B1458" s="1">
        <f>IF(C1458=0,IF(B1457=Protocol!$V$20,1,B1457+1),B1457)</f>
        <v>1</v>
      </c>
      <c r="C1458" s="1">
        <f>IF(C1457+1=Protocol!$V$21,0,C1457+1)</f>
        <v>0</v>
      </c>
      <c r="D1458" s="1">
        <f t="shared" si="61"/>
        <v>5</v>
      </c>
      <c r="E1458" s="1" t="str">
        <f>INDEX(Protocol[Mark],MATCH(C1458,Protocol[Step],0))</f>
        <v>1mt</v>
      </c>
      <c r="F1458" s="151" t="str">
        <f>INDEX(Variables[Variable],MATCH(Systematic[[#This Row],[VariableIndex]],Variables[Index],0))</f>
        <v>Specific flux (mt)</v>
      </c>
      <c r="G1458" s="134">
        <f>Systematic[[#This Row],[Sample]]*1000000+Systematic[[#This Row],[SubSample]]*10000+Systematic[[#This Row],[VariableIndex]]</f>
        <v>49010005</v>
      </c>
      <c r="H1458" s="134">
        <f>Systematic[[#This Row],[SampleVariableLabel]]+100*Systematic[[#This Row],[State]]</f>
        <v>49010005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49</v>
      </c>
      <c r="B1459" s="1">
        <f>IF(C1459=0,IF(B1458=Protocol!$V$20,1,B1458+1),B1458)</f>
        <v>1</v>
      </c>
      <c r="C1459" s="1">
        <f>IF(C1458+1=Protocol!$V$21,0,C1458+1)</f>
        <v>1</v>
      </c>
      <c r="D1459" s="1">
        <f t="shared" si="61"/>
        <v>6</v>
      </c>
      <c r="E1459" s="1" t="str">
        <f>INDEX(Protocol[Mark],MATCH(C1459,Protocol[Step],0))</f>
        <v>1PM</v>
      </c>
      <c r="F1459" s="151" t="str">
        <f>INDEX(Variables[Variable],MATCH(Systematic[[#This Row],[VariableIndex]],Variables[Index],0))</f>
        <v>FCR (mt: ROX-corr.)</v>
      </c>
      <c r="G1459" s="134">
        <f>Systematic[[#This Row],[Sample]]*1000000+Systematic[[#This Row],[SubSample]]*10000+Systematic[[#This Row],[VariableIndex]]</f>
        <v>49010006</v>
      </c>
      <c r="H1459" s="134">
        <f>Systematic[[#This Row],[SampleVariableLabel]]+100*Systematic[[#This Row],[State]]</f>
        <v>49010106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49</v>
      </c>
      <c r="B1460" s="1">
        <f>IF(C1460=0,IF(B1459=Protocol!$V$20,1,B1459+1),B1459)</f>
        <v>1</v>
      </c>
      <c r="C1460" s="1">
        <f>IF(C1459+1=Protocol!$V$21,0,C1459+1)</f>
        <v>2</v>
      </c>
      <c r="D1460" s="1">
        <f t="shared" si="61"/>
        <v>1</v>
      </c>
      <c r="E1460" s="1" t="str">
        <f>INDEX(Protocol[Mark],MATCH(C1460,Protocol[Step],0))</f>
        <v>2D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49010001</v>
      </c>
      <c r="H1460" s="134">
        <f>Systematic[[#This Row],[SampleVariableLabel]]+100*Systematic[[#This Row],[State]]</f>
        <v>49010201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49</v>
      </c>
      <c r="B1461" s="1">
        <f>IF(C1461=0,IF(B1460=Protocol!$V$20,1,B1460+1),B1460)</f>
        <v>1</v>
      </c>
      <c r="C1461" s="1">
        <f>IF(C1460+1=Protocol!$V$21,0,C1460+1)</f>
        <v>3</v>
      </c>
      <c r="D1461" s="1">
        <f t="shared" si="61"/>
        <v>2</v>
      </c>
      <c r="E1461" s="1" t="str">
        <f>INDEX(Protocol[Mark],MATCH(C1461,Protocol[Step],0))</f>
        <v>2c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49010002</v>
      </c>
      <c r="H1461" s="134">
        <f>Systematic[[#This Row],[SampleVariableLabel]]+100*Systematic[[#This Row],[State]]</f>
        <v>49010302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49</v>
      </c>
      <c r="B1462" s="1">
        <f>IF(C1462=0,IF(B1461=Protocol!$V$20,1,B1461+1),B1461)</f>
        <v>1</v>
      </c>
      <c r="C1462" s="1">
        <f>IF(C1461+1=Protocol!$V$21,0,C1461+1)</f>
        <v>4</v>
      </c>
      <c r="D1462" s="1">
        <f t="shared" si="61"/>
        <v>3</v>
      </c>
      <c r="E1462" s="1" t="str">
        <f>INDEX(Protocol[Mark],MATCH(C1462,Protocol[Step],0))</f>
        <v>3U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49010003</v>
      </c>
      <c r="H1462" s="134">
        <f>Systematic[[#This Row],[SampleVariableLabel]]+100*Systematic[[#This Row],[State]]</f>
        <v>49010403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49</v>
      </c>
      <c r="B1463" s="1">
        <f>IF(C1463=0,IF(B1462=Protocol!$V$20,1,B1462+1),B1462)</f>
        <v>1</v>
      </c>
      <c r="C1463" s="1">
        <f>IF(C1462+1=Protocol!$V$21,0,C1462+1)</f>
        <v>5</v>
      </c>
      <c r="D1463" s="1">
        <f t="shared" si="61"/>
        <v>4</v>
      </c>
      <c r="E1463" s="1" t="str">
        <f>INDEX(Protocol[Mark],MATCH(C1463,Protocol[Step],0))</f>
        <v>4G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49010004</v>
      </c>
      <c r="H1463" s="134">
        <f>Systematic[[#This Row],[SampleVariableLabel]]+100*Systematic[[#This Row],[State]]</f>
        <v>49010504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49</v>
      </c>
      <c r="B1464" s="1">
        <f>IF(C1464=0,IF(B1463=Protocol!$V$20,1,B1463+1),B1463)</f>
        <v>1</v>
      </c>
      <c r="C1464" s="1">
        <f>IF(C1463+1=Protocol!$V$21,0,C1463+1)</f>
        <v>6</v>
      </c>
      <c r="D1464" s="1">
        <f t="shared" si="61"/>
        <v>5</v>
      </c>
      <c r="E1464" s="1" t="str">
        <f>INDEX(Protocol[Mark],MATCH(C1464,Protocol[Step],0))</f>
        <v>5S</v>
      </c>
      <c r="F1464" s="151" t="str">
        <f>INDEX(Variables[Variable],MATCH(Systematic[[#This Row],[VariableIndex]],Variables[Index],0))</f>
        <v>Specific flux (mt)</v>
      </c>
      <c r="G1464" s="134">
        <f>Systematic[[#This Row],[Sample]]*1000000+Systematic[[#This Row],[SubSample]]*10000+Systematic[[#This Row],[VariableIndex]]</f>
        <v>49010005</v>
      </c>
      <c r="H1464" s="134">
        <f>Systematic[[#This Row],[SampleVariableLabel]]+100*Systematic[[#This Row],[State]]</f>
        <v>49010605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49</v>
      </c>
      <c r="B1465" s="1">
        <f>IF(C1465=0,IF(B1464=Protocol!$V$20,1,B1464+1),B1464)</f>
        <v>1</v>
      </c>
      <c r="C1465" s="1">
        <f>IF(C1464+1=Protocol!$V$21,0,C1464+1)</f>
        <v>7</v>
      </c>
      <c r="D1465" s="1">
        <f t="shared" si="61"/>
        <v>6</v>
      </c>
      <c r="E1465" s="1" t="str">
        <f>INDEX(Protocol[Mark],MATCH(C1465,Protocol[Step],0))</f>
        <v>6Oct</v>
      </c>
      <c r="F1465" s="151" t="str">
        <f>INDEX(Variables[Variable],MATCH(Systematic[[#This Row],[VariableIndex]],Variables[Index],0))</f>
        <v>FCR (mt: ROX-corr.)</v>
      </c>
      <c r="G1465" s="134">
        <f>Systematic[[#This Row],[Sample]]*1000000+Systematic[[#This Row],[SubSample]]*10000+Systematic[[#This Row],[VariableIndex]]</f>
        <v>49010006</v>
      </c>
      <c r="H1465" s="134">
        <f>Systematic[[#This Row],[SampleVariableLabel]]+100*Systematic[[#This Row],[State]]</f>
        <v>49010706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49</v>
      </c>
      <c r="B1466" s="1">
        <f>IF(C1466=0,IF(B1465=Protocol!$V$20,1,B1465+1),B1465)</f>
        <v>1</v>
      </c>
      <c r="C1466" s="1">
        <f>IF(C1465+1=Protocol!$V$21,0,C1465+1)</f>
        <v>8</v>
      </c>
      <c r="D1466" s="1">
        <f t="shared" si="61"/>
        <v>1</v>
      </c>
      <c r="E1466" s="1" t="str">
        <f>INDEX(Protocol[Mark],MATCH(C1466,Protocol[Step],0))</f>
        <v>7Rot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49010001</v>
      </c>
      <c r="H1466" s="134">
        <f>Systematic[[#This Row],[SampleVariableLabel]]+100*Systematic[[#This Row],[State]]</f>
        <v>49010801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49</v>
      </c>
      <c r="B1467" s="1">
        <f>IF(C1467=0,IF(B1466=Protocol!$V$20,1,B1466+1),B1466)</f>
        <v>1</v>
      </c>
      <c r="C1467" s="1">
        <f>IF(C1466+1=Protocol!$V$21,0,C1466+1)</f>
        <v>9</v>
      </c>
      <c r="D1467" s="1">
        <f t="shared" si="61"/>
        <v>2</v>
      </c>
      <c r="E1467" s="1" t="str">
        <f>INDEX(Protocol[Mark],MATCH(C1467,Protocol[Step],0))</f>
        <v>8Gp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49010002</v>
      </c>
      <c r="H1467" s="134">
        <f>Systematic[[#This Row],[SampleVariableLabel]]+100*Systematic[[#This Row],[State]]</f>
        <v>49010902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49</v>
      </c>
      <c r="B1468" s="1">
        <f>IF(C1468=0,IF(B1467=Protocol!$V$20,1,B1467+1),B1467)</f>
        <v>1</v>
      </c>
      <c r="C1468" s="1">
        <f>IF(C1467+1=Protocol!$V$21,0,C1467+1)</f>
        <v>10</v>
      </c>
      <c r="D1468" s="1">
        <f t="shared" si="61"/>
        <v>3</v>
      </c>
      <c r="E1468" s="1" t="str">
        <f>INDEX(Protocol[Mark],MATCH(C1468,Protocol[Step],0))</f>
        <v>9Ama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49010003</v>
      </c>
      <c r="H1468" s="134">
        <f>Systematic[[#This Row],[SampleVariableLabel]]+100*Systematic[[#This Row],[State]]</f>
        <v>49011003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49</v>
      </c>
      <c r="B1469" s="1">
        <f>IF(C1469=0,IF(B1468=Protocol!$V$20,1,B1468+1),B1468)</f>
        <v>1</v>
      </c>
      <c r="C1469" s="1">
        <f>IF(C1468+1=Protocol!$V$21,0,C1468+1)</f>
        <v>11</v>
      </c>
      <c r="D1469" s="1">
        <f t="shared" si="61"/>
        <v>4</v>
      </c>
      <c r="E1469" s="1" t="str">
        <f>INDEX(Protocol[Mark],MATCH(C1469,Protocol[Step],0))</f>
        <v>10Tm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49010004</v>
      </c>
      <c r="H1469" s="134">
        <f>Systematic[[#This Row],[SampleVariableLabel]]+100*Systematic[[#This Row],[State]]</f>
        <v>49011104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49</v>
      </c>
      <c r="B1470" s="1">
        <f>IF(C1470=0,IF(B1469=Protocol!$V$20,1,B1469+1),B1469)</f>
        <v>1</v>
      </c>
      <c r="C1470" s="1">
        <f>IF(C1469+1=Protocol!$V$21,0,C1469+1)</f>
        <v>12</v>
      </c>
      <c r="D1470" s="1">
        <f t="shared" si="61"/>
        <v>5</v>
      </c>
      <c r="E1470" s="1" t="str">
        <f>INDEX(Protocol[Mark],MATCH(C1470,Protocol[Step],0))</f>
        <v>11Azd</v>
      </c>
      <c r="F1470" s="151" t="str">
        <f>INDEX(Variables[Variable],MATCH(Systematic[[#This Row],[VariableIndex]],Variables[Index],0))</f>
        <v>Specific flux (mt)</v>
      </c>
      <c r="G1470" s="134">
        <f>Systematic[[#This Row],[Sample]]*1000000+Systematic[[#This Row],[SubSample]]*10000+Systematic[[#This Row],[VariableIndex]]</f>
        <v>49010005</v>
      </c>
      <c r="H1470" s="134">
        <f>Systematic[[#This Row],[SampleVariableLabel]]+100*Systematic[[#This Row],[State]]</f>
        <v>49011205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50</v>
      </c>
      <c r="B1471" s="1">
        <f>IF(C1471=0,IF(B1470=Protocol!$V$20,1,B1470+1),B1470)</f>
        <v>1</v>
      </c>
      <c r="C1471" s="1">
        <f>IF(C1470+1=Protocol!$V$21,0,C1470+1)</f>
        <v>0</v>
      </c>
      <c r="D1471" s="1">
        <f t="shared" si="61"/>
        <v>6</v>
      </c>
      <c r="E1471" s="1" t="str">
        <f>INDEX(Protocol[Mark],MATCH(C1471,Protocol[Step],0))</f>
        <v>1mt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50010006</v>
      </c>
      <c r="H1471" s="134">
        <f>Systematic[[#This Row],[SampleVariableLabel]]+100*Systematic[[#This Row],[State]]</f>
        <v>50010006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50</v>
      </c>
      <c r="B1472" s="1">
        <f>IF(C1472=0,IF(B1471=Protocol!$V$20,1,B1471+1),B1471)</f>
        <v>1</v>
      </c>
      <c r="C1472" s="1">
        <f>IF(C1471+1=Protocol!$V$21,0,C1471+1)</f>
        <v>1</v>
      </c>
      <c r="D1472" s="1">
        <f t="shared" si="61"/>
        <v>1</v>
      </c>
      <c r="E1472" s="1" t="str">
        <f>INDEX(Protocol[Mark],MATCH(C1472,Protocol[Step],0))</f>
        <v>1PM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50010001</v>
      </c>
      <c r="H1472" s="134">
        <f>Systematic[[#This Row],[SampleVariableLabel]]+100*Systematic[[#This Row],[State]]</f>
        <v>50010101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50</v>
      </c>
      <c r="B1473" s="1">
        <f>IF(C1473=0,IF(B1472=Protocol!$V$20,1,B1472+1),B1472)</f>
        <v>1</v>
      </c>
      <c r="C1473" s="1">
        <f>IF(C1472+1=Protocol!$V$21,0,C1472+1)</f>
        <v>2</v>
      </c>
      <c r="D1473" s="1">
        <f t="shared" si="61"/>
        <v>2</v>
      </c>
      <c r="E1473" s="1" t="str">
        <f>INDEX(Protocol[Mark],MATCH(C1473,Protocol[Step],0))</f>
        <v>2D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50010002</v>
      </c>
      <c r="H1473" s="134">
        <f>Systematic[[#This Row],[SampleVariableLabel]]+100*Systematic[[#This Row],[State]]</f>
        <v>50010202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50</v>
      </c>
      <c r="B1474" s="1">
        <f>IF(C1474=0,IF(B1473=Protocol!$V$20,1,B1473+1),B1473)</f>
        <v>1</v>
      </c>
      <c r="C1474" s="1">
        <f>IF(C1473+1=Protocol!$V$21,0,C1473+1)</f>
        <v>3</v>
      </c>
      <c r="D1474" s="1">
        <f t="shared" si="61"/>
        <v>3</v>
      </c>
      <c r="E1474" s="1" t="str">
        <f>INDEX(Protocol[Mark],MATCH(C1474,Protocol[Step],0))</f>
        <v>2c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50010003</v>
      </c>
      <c r="H1474" s="134">
        <f>Systematic[[#This Row],[SampleVariableLabel]]+100*Systematic[[#This Row],[State]]</f>
        <v>50010303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50</v>
      </c>
      <c r="B1475" s="1">
        <f>IF(C1475=0,IF(B1474=Protocol!$V$20,1,B1474+1),B1474)</f>
        <v>1</v>
      </c>
      <c r="C1475" s="1">
        <f>IF(C1474+1=Protocol!$V$21,0,C1474+1)</f>
        <v>4</v>
      </c>
      <c r="D1475" s="1">
        <f t="shared" ref="D1475:D1538" si="63">IF(D1474=nVariables,1,D1474+1)</f>
        <v>4</v>
      </c>
      <c r="E1475" s="1" t="str">
        <f>INDEX(Protocol[Mark],MATCH(C1475,Protocol[Step],0))</f>
        <v>3U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50010004</v>
      </c>
      <c r="H1475" s="134">
        <f>Systematic[[#This Row],[SampleVariableLabel]]+100*Systematic[[#This Row],[State]]</f>
        <v>50010404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50</v>
      </c>
      <c r="B1476" s="1">
        <f>IF(C1476=0,IF(B1475=Protocol!$V$20,1,B1475+1),B1475)</f>
        <v>1</v>
      </c>
      <c r="C1476" s="1">
        <f>IF(C1475+1=Protocol!$V$21,0,C1475+1)</f>
        <v>5</v>
      </c>
      <c r="D1476" s="1">
        <f t="shared" si="63"/>
        <v>5</v>
      </c>
      <c r="E1476" s="1" t="str">
        <f>INDEX(Protocol[Mark],MATCH(C1476,Protocol[Step],0))</f>
        <v>4G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50010005</v>
      </c>
      <c r="H1476" s="134">
        <f>Systematic[[#This Row],[SampleVariableLabel]]+100*Systematic[[#This Row],[State]]</f>
        <v>50010505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50</v>
      </c>
      <c r="B1477" s="1">
        <f>IF(C1477=0,IF(B1476=Protocol!$V$20,1,B1476+1),B1476)</f>
        <v>1</v>
      </c>
      <c r="C1477" s="1">
        <f>IF(C1476+1=Protocol!$V$21,0,C1476+1)</f>
        <v>6</v>
      </c>
      <c r="D1477" s="1">
        <f t="shared" si="63"/>
        <v>6</v>
      </c>
      <c r="E1477" s="1" t="str">
        <f>INDEX(Protocol[Mark],MATCH(C1477,Protocol[Step],0))</f>
        <v>5S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50010006</v>
      </c>
      <c r="H1477" s="134">
        <f>Systematic[[#This Row],[SampleVariableLabel]]+100*Systematic[[#This Row],[State]]</f>
        <v>50010606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50</v>
      </c>
      <c r="B1478" s="1">
        <f>IF(C1478=0,IF(B1477=Protocol!$V$20,1,B1477+1),B1477)</f>
        <v>1</v>
      </c>
      <c r="C1478" s="1">
        <f>IF(C1477+1=Protocol!$V$21,0,C1477+1)</f>
        <v>7</v>
      </c>
      <c r="D1478" s="1">
        <f t="shared" si="63"/>
        <v>1</v>
      </c>
      <c r="E1478" s="1" t="str">
        <f>INDEX(Protocol[Mark],MATCH(C1478,Protocol[Step],0))</f>
        <v>6Oct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50010001</v>
      </c>
      <c r="H1478" s="134">
        <f>Systematic[[#This Row],[SampleVariableLabel]]+100*Systematic[[#This Row],[State]]</f>
        <v>50010701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50</v>
      </c>
      <c r="B1479" s="1">
        <f>IF(C1479=0,IF(B1478=Protocol!$V$20,1,B1478+1),B1478)</f>
        <v>1</v>
      </c>
      <c r="C1479" s="1">
        <f>IF(C1478+1=Protocol!$V$21,0,C1478+1)</f>
        <v>8</v>
      </c>
      <c r="D1479" s="1">
        <f t="shared" si="63"/>
        <v>2</v>
      </c>
      <c r="E1479" s="1" t="str">
        <f>INDEX(Protocol[Mark],MATCH(C1479,Protocol[Step],0))</f>
        <v>7Rot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50010002</v>
      </c>
      <c r="H1479" s="134">
        <f>Systematic[[#This Row],[SampleVariableLabel]]+100*Systematic[[#This Row],[State]]</f>
        <v>50010802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50</v>
      </c>
      <c r="B1480" s="1">
        <f>IF(C1480=0,IF(B1479=Protocol!$V$20,1,B1479+1),B1479)</f>
        <v>1</v>
      </c>
      <c r="C1480" s="1">
        <f>IF(C1479+1=Protocol!$V$21,0,C1479+1)</f>
        <v>9</v>
      </c>
      <c r="D1480" s="1">
        <f t="shared" si="63"/>
        <v>3</v>
      </c>
      <c r="E1480" s="1" t="str">
        <f>INDEX(Protocol[Mark],MATCH(C1480,Protocol[Step],0))</f>
        <v>8Gp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50010003</v>
      </c>
      <c r="H1480" s="134">
        <f>Systematic[[#This Row],[SampleVariableLabel]]+100*Systematic[[#This Row],[State]]</f>
        <v>50010903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50</v>
      </c>
      <c r="B1481" s="1">
        <f>IF(C1481=0,IF(B1480=Protocol!$V$20,1,B1480+1),B1480)</f>
        <v>1</v>
      </c>
      <c r="C1481" s="1">
        <f>IF(C1480+1=Protocol!$V$21,0,C1480+1)</f>
        <v>10</v>
      </c>
      <c r="D1481" s="1">
        <f t="shared" si="63"/>
        <v>4</v>
      </c>
      <c r="E1481" s="1" t="str">
        <f>INDEX(Protocol[Mark],MATCH(C1481,Protocol[Step],0))</f>
        <v>9Ama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50010004</v>
      </c>
      <c r="H1481" s="134">
        <f>Systematic[[#This Row],[SampleVariableLabel]]+100*Systematic[[#This Row],[State]]</f>
        <v>50011004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50</v>
      </c>
      <c r="B1482" s="1">
        <f>IF(C1482=0,IF(B1481=Protocol!$V$20,1,B1481+1),B1481)</f>
        <v>1</v>
      </c>
      <c r="C1482" s="1">
        <f>IF(C1481+1=Protocol!$V$21,0,C1481+1)</f>
        <v>11</v>
      </c>
      <c r="D1482" s="1">
        <f t="shared" si="63"/>
        <v>5</v>
      </c>
      <c r="E1482" s="1" t="str">
        <f>INDEX(Protocol[Mark],MATCH(C1482,Protocol[Step],0))</f>
        <v>10Tm</v>
      </c>
      <c r="F1482" s="151" t="str">
        <f>INDEX(Variables[Variable],MATCH(Systematic[[#This Row],[VariableIndex]],Variables[Index],0))</f>
        <v>Specific flux (mt)</v>
      </c>
      <c r="G1482" s="134">
        <f>Systematic[[#This Row],[Sample]]*1000000+Systematic[[#This Row],[SubSample]]*10000+Systematic[[#This Row],[VariableIndex]]</f>
        <v>50010005</v>
      </c>
      <c r="H1482" s="134">
        <f>Systematic[[#This Row],[SampleVariableLabel]]+100*Systematic[[#This Row],[State]]</f>
        <v>50011105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50</v>
      </c>
      <c r="B1483" s="1">
        <f>IF(C1483=0,IF(B1482=Protocol!$V$20,1,B1482+1),B1482)</f>
        <v>1</v>
      </c>
      <c r="C1483" s="1">
        <f>IF(C1482+1=Protocol!$V$21,0,C1482+1)</f>
        <v>12</v>
      </c>
      <c r="D1483" s="1">
        <f t="shared" si="63"/>
        <v>6</v>
      </c>
      <c r="E1483" s="1" t="str">
        <f>INDEX(Protocol[Mark],MATCH(C1483,Protocol[Step],0))</f>
        <v>11Azd</v>
      </c>
      <c r="F1483" s="151" t="str">
        <f>INDEX(Variables[Variable],MATCH(Systematic[[#This Row],[VariableIndex]],Variables[Index],0))</f>
        <v>FCR (mt: ROX-corr.)</v>
      </c>
      <c r="G1483" s="134">
        <f>Systematic[[#This Row],[Sample]]*1000000+Systematic[[#This Row],[SubSample]]*10000+Systematic[[#This Row],[VariableIndex]]</f>
        <v>50010006</v>
      </c>
      <c r="H1483" s="134">
        <f>Systematic[[#This Row],[SampleVariableLabel]]+100*Systematic[[#This Row],[State]]</f>
        <v>50011206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51</v>
      </c>
      <c r="B1484" s="1">
        <f>IF(C1484=0,IF(B1483=Protocol!$V$20,1,B1483+1),B1483)</f>
        <v>1</v>
      </c>
      <c r="C1484" s="1">
        <f>IF(C1483+1=Protocol!$V$21,0,C1483+1)</f>
        <v>0</v>
      </c>
      <c r="D1484" s="1">
        <f t="shared" si="63"/>
        <v>1</v>
      </c>
      <c r="E1484" s="1" t="str">
        <f>INDEX(Protocol[Mark],MATCH(C1484,Protocol[Step],0))</f>
        <v>1mt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51010001</v>
      </c>
      <c r="H1484" s="134">
        <f>Systematic[[#This Row],[SampleVariableLabel]]+100*Systematic[[#This Row],[State]]</f>
        <v>51010001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51</v>
      </c>
      <c r="B1485" s="1">
        <f>IF(C1485=0,IF(B1484=Protocol!$V$20,1,B1484+1),B1484)</f>
        <v>1</v>
      </c>
      <c r="C1485" s="1">
        <f>IF(C1484+1=Protocol!$V$21,0,C1484+1)</f>
        <v>1</v>
      </c>
      <c r="D1485" s="1">
        <f t="shared" si="63"/>
        <v>2</v>
      </c>
      <c r="E1485" s="1" t="str">
        <f>INDEX(Protocol[Mark],MATCH(C1485,Protocol[Step],0))</f>
        <v>1PM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51010002</v>
      </c>
      <c r="H1485" s="134">
        <f>Systematic[[#This Row],[SampleVariableLabel]]+100*Systematic[[#This Row],[State]]</f>
        <v>51010102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51</v>
      </c>
      <c r="B1486" s="1">
        <f>IF(C1486=0,IF(B1485=Protocol!$V$20,1,B1485+1),B1485)</f>
        <v>1</v>
      </c>
      <c r="C1486" s="1">
        <f>IF(C1485+1=Protocol!$V$21,0,C1485+1)</f>
        <v>2</v>
      </c>
      <c r="D1486" s="1">
        <f t="shared" si="63"/>
        <v>3</v>
      </c>
      <c r="E1486" s="1" t="str">
        <f>INDEX(Protocol[Mark],MATCH(C1486,Protocol[Step],0))</f>
        <v>2D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51010003</v>
      </c>
      <c r="H1486" s="134">
        <f>Systematic[[#This Row],[SampleVariableLabel]]+100*Systematic[[#This Row],[State]]</f>
        <v>51010203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51</v>
      </c>
      <c r="B1487" s="1">
        <f>IF(C1487=0,IF(B1486=Protocol!$V$20,1,B1486+1),B1486)</f>
        <v>1</v>
      </c>
      <c r="C1487" s="1">
        <f>IF(C1486+1=Protocol!$V$21,0,C1486+1)</f>
        <v>3</v>
      </c>
      <c r="D1487" s="1">
        <f t="shared" si="63"/>
        <v>4</v>
      </c>
      <c r="E1487" s="1" t="str">
        <f>INDEX(Protocol[Mark],MATCH(C1487,Protocol[Step],0))</f>
        <v>2c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51010004</v>
      </c>
      <c r="H1487" s="134">
        <f>Systematic[[#This Row],[SampleVariableLabel]]+100*Systematic[[#This Row],[State]]</f>
        <v>51010304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51</v>
      </c>
      <c r="B1488" s="1">
        <f>IF(C1488=0,IF(B1487=Protocol!$V$20,1,B1487+1),B1487)</f>
        <v>1</v>
      </c>
      <c r="C1488" s="1">
        <f>IF(C1487+1=Protocol!$V$21,0,C1487+1)</f>
        <v>4</v>
      </c>
      <c r="D1488" s="1">
        <f t="shared" si="63"/>
        <v>5</v>
      </c>
      <c r="E1488" s="1" t="str">
        <f>INDEX(Protocol[Mark],MATCH(C1488,Protocol[Step],0))</f>
        <v>3U</v>
      </c>
      <c r="F1488" s="151" t="str">
        <f>INDEX(Variables[Variable],MATCH(Systematic[[#This Row],[VariableIndex]],Variables[Index],0))</f>
        <v>Specific flux (mt)</v>
      </c>
      <c r="G1488" s="134">
        <f>Systematic[[#This Row],[Sample]]*1000000+Systematic[[#This Row],[SubSample]]*10000+Systematic[[#This Row],[VariableIndex]]</f>
        <v>51010005</v>
      </c>
      <c r="H1488" s="134">
        <f>Systematic[[#This Row],[SampleVariableLabel]]+100*Systematic[[#This Row],[State]]</f>
        <v>51010405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51</v>
      </c>
      <c r="B1489" s="1">
        <f>IF(C1489=0,IF(B1488=Protocol!$V$20,1,B1488+1),B1488)</f>
        <v>1</v>
      </c>
      <c r="C1489" s="1">
        <f>IF(C1488+1=Protocol!$V$21,0,C1488+1)</f>
        <v>5</v>
      </c>
      <c r="D1489" s="1">
        <f t="shared" si="63"/>
        <v>6</v>
      </c>
      <c r="E1489" s="1" t="str">
        <f>INDEX(Protocol[Mark],MATCH(C1489,Protocol[Step],0))</f>
        <v>4G</v>
      </c>
      <c r="F1489" s="151" t="str">
        <f>INDEX(Variables[Variable],MATCH(Systematic[[#This Row],[VariableIndex]],Variables[Index],0))</f>
        <v>FCR (mt: ROX-corr.)</v>
      </c>
      <c r="G1489" s="134">
        <f>Systematic[[#This Row],[Sample]]*1000000+Systematic[[#This Row],[SubSample]]*10000+Systematic[[#This Row],[VariableIndex]]</f>
        <v>51010006</v>
      </c>
      <c r="H1489" s="134">
        <f>Systematic[[#This Row],[SampleVariableLabel]]+100*Systematic[[#This Row],[State]]</f>
        <v>51010506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51</v>
      </c>
      <c r="B1490" s="1">
        <f>IF(C1490=0,IF(B1489=Protocol!$V$20,1,B1489+1),B1489)</f>
        <v>1</v>
      </c>
      <c r="C1490" s="1">
        <f>IF(C1489+1=Protocol!$V$21,0,C1489+1)</f>
        <v>6</v>
      </c>
      <c r="D1490" s="1">
        <f t="shared" si="63"/>
        <v>1</v>
      </c>
      <c r="E1490" s="1" t="str">
        <f>INDEX(Protocol[Mark],MATCH(C1490,Protocol[Step],0))</f>
        <v>5S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51010001</v>
      </c>
      <c r="H1490" s="134">
        <f>Systematic[[#This Row],[SampleVariableLabel]]+100*Systematic[[#This Row],[State]]</f>
        <v>51010601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51</v>
      </c>
      <c r="B1491" s="1">
        <f>IF(C1491=0,IF(B1490=Protocol!$V$20,1,B1490+1),B1490)</f>
        <v>1</v>
      </c>
      <c r="C1491" s="1">
        <f>IF(C1490+1=Protocol!$V$21,0,C1490+1)</f>
        <v>7</v>
      </c>
      <c r="D1491" s="1">
        <f t="shared" si="63"/>
        <v>2</v>
      </c>
      <c r="E1491" s="1" t="str">
        <f>INDEX(Protocol[Mark],MATCH(C1491,Protocol[Step],0))</f>
        <v>6Oct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51010002</v>
      </c>
      <c r="H1491" s="134">
        <f>Systematic[[#This Row],[SampleVariableLabel]]+100*Systematic[[#This Row],[State]]</f>
        <v>51010702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51</v>
      </c>
      <c r="B1492" s="1">
        <f>IF(C1492=0,IF(B1491=Protocol!$V$20,1,B1491+1),B1491)</f>
        <v>1</v>
      </c>
      <c r="C1492" s="1">
        <f>IF(C1491+1=Protocol!$V$21,0,C1491+1)</f>
        <v>8</v>
      </c>
      <c r="D1492" s="1">
        <f t="shared" si="63"/>
        <v>3</v>
      </c>
      <c r="E1492" s="1" t="str">
        <f>INDEX(Protocol[Mark],MATCH(C1492,Protocol[Step],0))</f>
        <v>7Rot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51010003</v>
      </c>
      <c r="H1492" s="134">
        <f>Systematic[[#This Row],[SampleVariableLabel]]+100*Systematic[[#This Row],[State]]</f>
        <v>51010803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51</v>
      </c>
      <c r="B1493" s="1">
        <f>IF(C1493=0,IF(B1492=Protocol!$V$20,1,B1492+1),B1492)</f>
        <v>1</v>
      </c>
      <c r="C1493" s="1">
        <f>IF(C1492+1=Protocol!$V$21,0,C1492+1)</f>
        <v>9</v>
      </c>
      <c r="D1493" s="1">
        <f t="shared" si="63"/>
        <v>4</v>
      </c>
      <c r="E1493" s="1" t="str">
        <f>INDEX(Protocol[Mark],MATCH(C1493,Protocol[Step],0))</f>
        <v>8Gp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51010004</v>
      </c>
      <c r="H1493" s="134">
        <f>Systematic[[#This Row],[SampleVariableLabel]]+100*Systematic[[#This Row],[State]]</f>
        <v>51010904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51</v>
      </c>
      <c r="B1494" s="1">
        <f>IF(C1494=0,IF(B1493=Protocol!$V$20,1,B1493+1),B1493)</f>
        <v>1</v>
      </c>
      <c r="C1494" s="1">
        <f>IF(C1493+1=Protocol!$V$21,0,C1493+1)</f>
        <v>10</v>
      </c>
      <c r="D1494" s="1">
        <f t="shared" si="63"/>
        <v>5</v>
      </c>
      <c r="E1494" s="1" t="str">
        <f>INDEX(Protocol[Mark],MATCH(C1494,Protocol[Step],0))</f>
        <v>9Ama</v>
      </c>
      <c r="F1494" s="151" t="str">
        <f>INDEX(Variables[Variable],MATCH(Systematic[[#This Row],[VariableIndex]],Variables[Index],0))</f>
        <v>Specific flux (mt)</v>
      </c>
      <c r="G1494" s="134">
        <f>Systematic[[#This Row],[Sample]]*1000000+Systematic[[#This Row],[SubSample]]*10000+Systematic[[#This Row],[VariableIndex]]</f>
        <v>51010005</v>
      </c>
      <c r="H1494" s="134">
        <f>Systematic[[#This Row],[SampleVariableLabel]]+100*Systematic[[#This Row],[State]]</f>
        <v>51011005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51</v>
      </c>
      <c r="B1495" s="1">
        <f>IF(C1495=0,IF(B1494=Protocol!$V$20,1,B1494+1),B1494)</f>
        <v>1</v>
      </c>
      <c r="C1495" s="1">
        <f>IF(C1494+1=Protocol!$V$21,0,C1494+1)</f>
        <v>11</v>
      </c>
      <c r="D1495" s="1">
        <f t="shared" si="63"/>
        <v>6</v>
      </c>
      <c r="E1495" s="1" t="str">
        <f>INDEX(Protocol[Mark],MATCH(C1495,Protocol[Step],0))</f>
        <v>10Tm</v>
      </c>
      <c r="F1495" s="151" t="str">
        <f>INDEX(Variables[Variable],MATCH(Systematic[[#This Row],[VariableIndex]],Variables[Index],0))</f>
        <v>FCR (mt: ROX-corr.)</v>
      </c>
      <c r="G1495" s="134">
        <f>Systematic[[#This Row],[Sample]]*1000000+Systematic[[#This Row],[SubSample]]*10000+Systematic[[#This Row],[VariableIndex]]</f>
        <v>51010006</v>
      </c>
      <c r="H1495" s="134">
        <f>Systematic[[#This Row],[SampleVariableLabel]]+100*Systematic[[#This Row],[State]]</f>
        <v>51011106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51</v>
      </c>
      <c r="B1496" s="1">
        <f>IF(C1496=0,IF(B1495=Protocol!$V$20,1,B1495+1),B1495)</f>
        <v>1</v>
      </c>
      <c r="C1496" s="1">
        <f>IF(C1495+1=Protocol!$V$21,0,C1495+1)</f>
        <v>12</v>
      </c>
      <c r="D1496" s="1">
        <f t="shared" si="63"/>
        <v>1</v>
      </c>
      <c r="E1496" s="1" t="str">
        <f>INDEX(Protocol[Mark],MATCH(C1496,Protocol[Step],0))</f>
        <v>11Azd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51010001</v>
      </c>
      <c r="H1496" s="134">
        <f>Systematic[[#This Row],[SampleVariableLabel]]+100*Systematic[[#This Row],[State]]</f>
        <v>51011201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52</v>
      </c>
      <c r="B1497" s="1">
        <f>IF(C1497=0,IF(B1496=Protocol!$V$20,1,B1496+1),B1496)</f>
        <v>1</v>
      </c>
      <c r="C1497" s="1">
        <f>IF(C1496+1=Protocol!$V$21,0,C1496+1)</f>
        <v>0</v>
      </c>
      <c r="D1497" s="1">
        <f t="shared" si="63"/>
        <v>2</v>
      </c>
      <c r="E1497" s="1" t="str">
        <f>INDEX(Protocol[Mark],MATCH(C1497,Protocol[Step],0))</f>
        <v>1mt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52010002</v>
      </c>
      <c r="H1497" s="134">
        <f>Systematic[[#This Row],[SampleVariableLabel]]+100*Systematic[[#This Row],[State]]</f>
        <v>52010002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52</v>
      </c>
      <c r="B1498" s="1">
        <f>IF(C1498=0,IF(B1497=Protocol!$V$20,1,B1497+1),B1497)</f>
        <v>1</v>
      </c>
      <c r="C1498" s="1">
        <f>IF(C1497+1=Protocol!$V$21,0,C1497+1)</f>
        <v>1</v>
      </c>
      <c r="D1498" s="1">
        <f t="shared" si="63"/>
        <v>3</v>
      </c>
      <c r="E1498" s="1" t="str">
        <f>INDEX(Protocol[Mark],MATCH(C1498,Protocol[Step],0))</f>
        <v>1PM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52010003</v>
      </c>
      <c r="H1498" s="134">
        <f>Systematic[[#This Row],[SampleVariableLabel]]+100*Systematic[[#This Row],[State]]</f>
        <v>52010103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52</v>
      </c>
      <c r="B1499" s="1">
        <f>IF(C1499=0,IF(B1498=Protocol!$V$20,1,B1498+1),B1498)</f>
        <v>1</v>
      </c>
      <c r="C1499" s="1">
        <f>IF(C1498+1=Protocol!$V$21,0,C1498+1)</f>
        <v>2</v>
      </c>
      <c r="D1499" s="1">
        <f t="shared" si="63"/>
        <v>4</v>
      </c>
      <c r="E1499" s="1" t="str">
        <f>INDEX(Protocol[Mark],MATCH(C1499,Protocol[Step],0))</f>
        <v>2D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52010004</v>
      </c>
      <c r="H1499" s="134">
        <f>Systematic[[#This Row],[SampleVariableLabel]]+100*Systematic[[#This Row],[State]]</f>
        <v>52010204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52</v>
      </c>
      <c r="B1500" s="1">
        <f>IF(C1500=0,IF(B1499=Protocol!$V$20,1,B1499+1),B1499)</f>
        <v>1</v>
      </c>
      <c r="C1500" s="1">
        <f>IF(C1499+1=Protocol!$V$21,0,C1499+1)</f>
        <v>3</v>
      </c>
      <c r="D1500" s="1">
        <f t="shared" si="63"/>
        <v>5</v>
      </c>
      <c r="E1500" s="1" t="str">
        <f>INDEX(Protocol[Mark],MATCH(C1500,Protocol[Step],0))</f>
        <v>2c</v>
      </c>
      <c r="F1500" s="151" t="str">
        <f>INDEX(Variables[Variable],MATCH(Systematic[[#This Row],[VariableIndex]],Variables[Index],0))</f>
        <v>Specific flux (mt)</v>
      </c>
      <c r="G1500" s="134">
        <f>Systematic[[#This Row],[Sample]]*1000000+Systematic[[#This Row],[SubSample]]*10000+Systematic[[#This Row],[VariableIndex]]</f>
        <v>52010005</v>
      </c>
      <c r="H1500" s="134">
        <f>Systematic[[#This Row],[SampleVariableLabel]]+100*Systematic[[#This Row],[State]]</f>
        <v>52010305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52</v>
      </c>
      <c r="B1501" s="1">
        <f>IF(C1501=0,IF(B1500=Protocol!$V$20,1,B1500+1),B1500)</f>
        <v>1</v>
      </c>
      <c r="C1501" s="1">
        <f>IF(C1500+1=Protocol!$V$21,0,C1500+1)</f>
        <v>4</v>
      </c>
      <c r="D1501" s="1">
        <f t="shared" si="63"/>
        <v>6</v>
      </c>
      <c r="E1501" s="1" t="str">
        <f>INDEX(Protocol[Mark],MATCH(C1501,Protocol[Step],0))</f>
        <v>3U</v>
      </c>
      <c r="F1501" s="151" t="str">
        <f>INDEX(Variables[Variable],MATCH(Systematic[[#This Row],[VariableIndex]],Variables[Index],0))</f>
        <v>FCR (mt: ROX-corr.)</v>
      </c>
      <c r="G1501" s="134">
        <f>Systematic[[#This Row],[Sample]]*1000000+Systematic[[#This Row],[SubSample]]*10000+Systematic[[#This Row],[VariableIndex]]</f>
        <v>52010006</v>
      </c>
      <c r="H1501" s="134">
        <f>Systematic[[#This Row],[SampleVariableLabel]]+100*Systematic[[#This Row],[State]]</f>
        <v>52010406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52</v>
      </c>
      <c r="B1502" s="1">
        <f>IF(C1502=0,IF(B1501=Protocol!$V$20,1,B1501+1),B1501)</f>
        <v>1</v>
      </c>
      <c r="C1502" s="1">
        <f>IF(C1501+1=Protocol!$V$21,0,C1501+1)</f>
        <v>5</v>
      </c>
      <c r="D1502" s="1">
        <f t="shared" si="63"/>
        <v>1</v>
      </c>
      <c r="E1502" s="1" t="str">
        <f>INDEX(Protocol[Mark],MATCH(C1502,Protocol[Step],0))</f>
        <v>4G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52010001</v>
      </c>
      <c r="H1502" s="134">
        <f>Systematic[[#This Row],[SampleVariableLabel]]+100*Systematic[[#This Row],[State]]</f>
        <v>52010501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52</v>
      </c>
      <c r="B1503" s="1">
        <f>IF(C1503=0,IF(B1502=Protocol!$V$20,1,B1502+1),B1502)</f>
        <v>1</v>
      </c>
      <c r="C1503" s="1">
        <f>IF(C1502+1=Protocol!$V$21,0,C1502+1)</f>
        <v>6</v>
      </c>
      <c r="D1503" s="1">
        <f t="shared" si="63"/>
        <v>2</v>
      </c>
      <c r="E1503" s="1" t="str">
        <f>INDEX(Protocol[Mark],MATCH(C1503,Protocol[Step],0))</f>
        <v>5S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52010002</v>
      </c>
      <c r="H1503" s="134">
        <f>Systematic[[#This Row],[SampleVariableLabel]]+100*Systematic[[#This Row],[State]]</f>
        <v>52010602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52</v>
      </c>
      <c r="B1504" s="1">
        <f>IF(C1504=0,IF(B1503=Protocol!$V$20,1,B1503+1),B1503)</f>
        <v>1</v>
      </c>
      <c r="C1504" s="1">
        <f>IF(C1503+1=Protocol!$V$21,0,C1503+1)</f>
        <v>7</v>
      </c>
      <c r="D1504" s="1">
        <f t="shared" si="63"/>
        <v>3</v>
      </c>
      <c r="E1504" s="1" t="str">
        <f>INDEX(Protocol[Mark],MATCH(C1504,Protocol[Step],0))</f>
        <v>6Oct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52010003</v>
      </c>
      <c r="H1504" s="134">
        <f>Systematic[[#This Row],[SampleVariableLabel]]+100*Systematic[[#This Row],[State]]</f>
        <v>52010703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52</v>
      </c>
      <c r="B1505" s="1">
        <f>IF(C1505=0,IF(B1504=Protocol!$V$20,1,B1504+1),B1504)</f>
        <v>1</v>
      </c>
      <c r="C1505" s="1">
        <f>IF(C1504+1=Protocol!$V$21,0,C1504+1)</f>
        <v>8</v>
      </c>
      <c r="D1505" s="1">
        <f t="shared" si="63"/>
        <v>4</v>
      </c>
      <c r="E1505" s="1" t="str">
        <f>INDEX(Protocol[Mark],MATCH(C1505,Protocol[Step],0))</f>
        <v>7Rot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52010004</v>
      </c>
      <c r="H1505" s="134">
        <f>Systematic[[#This Row],[SampleVariableLabel]]+100*Systematic[[#This Row],[State]]</f>
        <v>52010804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52</v>
      </c>
      <c r="B1506" s="1">
        <f>IF(C1506=0,IF(B1505=Protocol!$V$20,1,B1505+1),B1505)</f>
        <v>1</v>
      </c>
      <c r="C1506" s="1">
        <f>IF(C1505+1=Protocol!$V$21,0,C1505+1)</f>
        <v>9</v>
      </c>
      <c r="D1506" s="1">
        <f t="shared" si="63"/>
        <v>5</v>
      </c>
      <c r="E1506" s="1" t="str">
        <f>INDEX(Protocol[Mark],MATCH(C1506,Protocol[Step],0))</f>
        <v>8Gp</v>
      </c>
      <c r="F1506" s="151" t="str">
        <f>INDEX(Variables[Variable],MATCH(Systematic[[#This Row],[VariableIndex]],Variables[Index],0))</f>
        <v>Specific flux (mt)</v>
      </c>
      <c r="G1506" s="134">
        <f>Systematic[[#This Row],[Sample]]*1000000+Systematic[[#This Row],[SubSample]]*10000+Systematic[[#This Row],[VariableIndex]]</f>
        <v>52010005</v>
      </c>
      <c r="H1506" s="134">
        <f>Systematic[[#This Row],[SampleVariableLabel]]+100*Systematic[[#This Row],[State]]</f>
        <v>52010905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52</v>
      </c>
      <c r="B1507" s="1">
        <f>IF(C1507=0,IF(B1506=Protocol!$V$20,1,B1506+1),B1506)</f>
        <v>1</v>
      </c>
      <c r="C1507" s="1">
        <f>IF(C1506+1=Protocol!$V$21,0,C1506+1)</f>
        <v>10</v>
      </c>
      <c r="D1507" s="1">
        <f t="shared" si="63"/>
        <v>6</v>
      </c>
      <c r="E1507" s="1" t="str">
        <f>INDEX(Protocol[Mark],MATCH(C1507,Protocol[Step],0))</f>
        <v>9Ama</v>
      </c>
      <c r="F1507" s="151" t="str">
        <f>INDEX(Variables[Variable],MATCH(Systematic[[#This Row],[VariableIndex]],Variables[Index],0))</f>
        <v>FCR (mt: ROX-corr.)</v>
      </c>
      <c r="G1507" s="134">
        <f>Systematic[[#This Row],[Sample]]*1000000+Systematic[[#This Row],[SubSample]]*10000+Systematic[[#This Row],[VariableIndex]]</f>
        <v>52010006</v>
      </c>
      <c r="H1507" s="134">
        <f>Systematic[[#This Row],[SampleVariableLabel]]+100*Systematic[[#This Row],[State]]</f>
        <v>52011006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52</v>
      </c>
      <c r="B1508" s="1">
        <f>IF(C1508=0,IF(B1507=Protocol!$V$20,1,B1507+1),B1507)</f>
        <v>1</v>
      </c>
      <c r="C1508" s="1">
        <f>IF(C1507+1=Protocol!$V$21,0,C1507+1)</f>
        <v>11</v>
      </c>
      <c r="D1508" s="1">
        <f t="shared" si="63"/>
        <v>1</v>
      </c>
      <c r="E1508" s="1" t="str">
        <f>INDEX(Protocol[Mark],MATCH(C1508,Protocol[Step],0))</f>
        <v>10Tm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52010001</v>
      </c>
      <c r="H1508" s="134">
        <f>Systematic[[#This Row],[SampleVariableLabel]]+100*Systematic[[#This Row],[State]]</f>
        <v>52011101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52</v>
      </c>
      <c r="B1509" s="1">
        <f>IF(C1509=0,IF(B1508=Protocol!$V$20,1,B1508+1),B1508)</f>
        <v>1</v>
      </c>
      <c r="C1509" s="1">
        <f>IF(C1508+1=Protocol!$V$21,0,C1508+1)</f>
        <v>12</v>
      </c>
      <c r="D1509" s="1">
        <f t="shared" si="63"/>
        <v>2</v>
      </c>
      <c r="E1509" s="1" t="str">
        <f>INDEX(Protocol[Mark],MATCH(C1509,Protocol[Step],0))</f>
        <v>11Azd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52010002</v>
      </c>
      <c r="H1509" s="134">
        <f>Systematic[[#This Row],[SampleVariableLabel]]+100*Systematic[[#This Row],[State]]</f>
        <v>52011202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53</v>
      </c>
      <c r="B1510" s="1">
        <f>IF(C1510=0,IF(B1509=Protocol!$V$20,1,B1509+1),B1509)</f>
        <v>1</v>
      </c>
      <c r="C1510" s="1">
        <f>IF(C1509+1=Protocol!$V$21,0,C1509+1)</f>
        <v>0</v>
      </c>
      <c r="D1510" s="1">
        <f t="shared" si="63"/>
        <v>3</v>
      </c>
      <c r="E1510" s="1" t="str">
        <f>INDEX(Protocol[Mark],MATCH(C1510,Protocol[Step],0))</f>
        <v>1mt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53010003</v>
      </c>
      <c r="H1510" s="134">
        <f>Systematic[[#This Row],[SampleVariableLabel]]+100*Systematic[[#This Row],[State]]</f>
        <v>53010003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53</v>
      </c>
      <c r="B1511" s="1">
        <f>IF(C1511=0,IF(B1510=Protocol!$V$20,1,B1510+1),B1510)</f>
        <v>1</v>
      </c>
      <c r="C1511" s="1">
        <f>IF(C1510+1=Protocol!$V$21,0,C1510+1)</f>
        <v>1</v>
      </c>
      <c r="D1511" s="1">
        <f t="shared" si="63"/>
        <v>4</v>
      </c>
      <c r="E1511" s="1" t="str">
        <f>INDEX(Protocol[Mark],MATCH(C1511,Protocol[Step],0))</f>
        <v>1PM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53010004</v>
      </c>
      <c r="H1511" s="134">
        <f>Systematic[[#This Row],[SampleVariableLabel]]+100*Systematic[[#This Row],[State]]</f>
        <v>53010104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53</v>
      </c>
      <c r="B1512" s="1">
        <f>IF(C1512=0,IF(B1511=Protocol!$V$20,1,B1511+1),B1511)</f>
        <v>1</v>
      </c>
      <c r="C1512" s="1">
        <f>IF(C1511+1=Protocol!$V$21,0,C1511+1)</f>
        <v>2</v>
      </c>
      <c r="D1512" s="1">
        <f t="shared" si="63"/>
        <v>5</v>
      </c>
      <c r="E1512" s="1" t="str">
        <f>INDEX(Protocol[Mark],MATCH(C1512,Protocol[Step],0))</f>
        <v>2D</v>
      </c>
      <c r="F1512" s="151" t="str">
        <f>INDEX(Variables[Variable],MATCH(Systematic[[#This Row],[VariableIndex]],Variables[Index],0))</f>
        <v>Specific flux (mt)</v>
      </c>
      <c r="G1512" s="134">
        <f>Systematic[[#This Row],[Sample]]*1000000+Systematic[[#This Row],[SubSample]]*10000+Systematic[[#This Row],[VariableIndex]]</f>
        <v>53010005</v>
      </c>
      <c r="H1512" s="134">
        <f>Systematic[[#This Row],[SampleVariableLabel]]+100*Systematic[[#This Row],[State]]</f>
        <v>53010205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53</v>
      </c>
      <c r="B1513" s="1">
        <f>IF(C1513=0,IF(B1512=Protocol!$V$20,1,B1512+1),B1512)</f>
        <v>1</v>
      </c>
      <c r="C1513" s="1">
        <f>IF(C1512+1=Protocol!$V$21,0,C1512+1)</f>
        <v>3</v>
      </c>
      <c r="D1513" s="1">
        <f t="shared" si="63"/>
        <v>6</v>
      </c>
      <c r="E1513" s="1" t="str">
        <f>INDEX(Protocol[Mark],MATCH(C1513,Protocol[Step],0))</f>
        <v>2c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53010006</v>
      </c>
      <c r="H1513" s="134">
        <f>Systematic[[#This Row],[SampleVariableLabel]]+100*Systematic[[#This Row],[State]]</f>
        <v>53010306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53</v>
      </c>
      <c r="B1514" s="1">
        <f>IF(C1514=0,IF(B1513=Protocol!$V$20,1,B1513+1),B1513)</f>
        <v>1</v>
      </c>
      <c r="C1514" s="1">
        <f>IF(C1513+1=Protocol!$V$21,0,C1513+1)</f>
        <v>4</v>
      </c>
      <c r="D1514" s="1">
        <f t="shared" si="63"/>
        <v>1</v>
      </c>
      <c r="E1514" s="1" t="str">
        <f>INDEX(Protocol[Mark],MATCH(C1514,Protocol[Step],0))</f>
        <v>3U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53010001</v>
      </c>
      <c r="H1514" s="134">
        <f>Systematic[[#This Row],[SampleVariableLabel]]+100*Systematic[[#This Row],[State]]</f>
        <v>53010401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53</v>
      </c>
      <c r="B1515" s="1">
        <f>IF(C1515=0,IF(B1514=Protocol!$V$20,1,B1514+1),B1514)</f>
        <v>1</v>
      </c>
      <c r="C1515" s="1">
        <f>IF(C1514+1=Protocol!$V$21,0,C1514+1)</f>
        <v>5</v>
      </c>
      <c r="D1515" s="1">
        <f t="shared" si="63"/>
        <v>2</v>
      </c>
      <c r="E1515" s="1" t="str">
        <f>INDEX(Protocol[Mark],MATCH(C1515,Protocol[Step],0))</f>
        <v>4G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53010002</v>
      </c>
      <c r="H1515" s="134">
        <f>Systematic[[#This Row],[SampleVariableLabel]]+100*Systematic[[#This Row],[State]]</f>
        <v>53010502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53</v>
      </c>
      <c r="B1516" s="1">
        <f>IF(C1516=0,IF(B1515=Protocol!$V$20,1,B1515+1),B1515)</f>
        <v>1</v>
      </c>
      <c r="C1516" s="1">
        <f>IF(C1515+1=Protocol!$V$21,0,C1515+1)</f>
        <v>6</v>
      </c>
      <c r="D1516" s="1">
        <f t="shared" si="63"/>
        <v>3</v>
      </c>
      <c r="E1516" s="1" t="str">
        <f>INDEX(Protocol[Mark],MATCH(C1516,Protocol[Step],0))</f>
        <v>5S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53010003</v>
      </c>
      <c r="H1516" s="134">
        <f>Systematic[[#This Row],[SampleVariableLabel]]+100*Systematic[[#This Row],[State]]</f>
        <v>53010603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53</v>
      </c>
      <c r="B1517" s="1">
        <f>IF(C1517=0,IF(B1516=Protocol!$V$20,1,B1516+1),B1516)</f>
        <v>1</v>
      </c>
      <c r="C1517" s="1">
        <f>IF(C1516+1=Protocol!$V$21,0,C1516+1)</f>
        <v>7</v>
      </c>
      <c r="D1517" s="1">
        <f t="shared" si="63"/>
        <v>4</v>
      </c>
      <c r="E1517" s="1" t="str">
        <f>INDEX(Protocol[Mark],MATCH(C1517,Protocol[Step],0))</f>
        <v>6Oct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53010004</v>
      </c>
      <c r="H1517" s="134">
        <f>Systematic[[#This Row],[SampleVariableLabel]]+100*Systematic[[#This Row],[State]]</f>
        <v>53010704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53</v>
      </c>
      <c r="B1518" s="1">
        <f>IF(C1518=0,IF(B1517=Protocol!$V$20,1,B1517+1),B1517)</f>
        <v>1</v>
      </c>
      <c r="C1518" s="1">
        <f>IF(C1517+1=Protocol!$V$21,0,C1517+1)</f>
        <v>8</v>
      </c>
      <c r="D1518" s="1">
        <f t="shared" si="63"/>
        <v>5</v>
      </c>
      <c r="E1518" s="1" t="str">
        <f>INDEX(Protocol[Mark],MATCH(C1518,Protocol[Step],0))</f>
        <v>7Rot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53010005</v>
      </c>
      <c r="H1518" s="134">
        <f>Systematic[[#This Row],[SampleVariableLabel]]+100*Systematic[[#This Row],[State]]</f>
        <v>53010805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53</v>
      </c>
      <c r="B1519" s="1">
        <f>IF(C1519=0,IF(B1518=Protocol!$V$20,1,B1518+1),B1518)</f>
        <v>1</v>
      </c>
      <c r="C1519" s="1">
        <f>IF(C1518+1=Protocol!$V$21,0,C1518+1)</f>
        <v>9</v>
      </c>
      <c r="D1519" s="1">
        <f t="shared" si="63"/>
        <v>6</v>
      </c>
      <c r="E1519" s="1" t="str">
        <f>INDEX(Protocol[Mark],MATCH(C1519,Protocol[Step],0))</f>
        <v>8Gp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53010006</v>
      </c>
      <c r="H1519" s="134">
        <f>Systematic[[#This Row],[SampleVariableLabel]]+100*Systematic[[#This Row],[State]]</f>
        <v>53010906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53</v>
      </c>
      <c r="B1520" s="1">
        <f>IF(C1520=0,IF(B1519=Protocol!$V$20,1,B1519+1),B1519)</f>
        <v>1</v>
      </c>
      <c r="C1520" s="1">
        <f>IF(C1519+1=Protocol!$V$21,0,C1519+1)</f>
        <v>10</v>
      </c>
      <c r="D1520" s="1">
        <f t="shared" si="63"/>
        <v>1</v>
      </c>
      <c r="E1520" s="1" t="str">
        <f>INDEX(Protocol[Mark],MATCH(C1520,Protocol[Step],0))</f>
        <v>9Ama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53010001</v>
      </c>
      <c r="H1520" s="134">
        <f>Systematic[[#This Row],[SampleVariableLabel]]+100*Systematic[[#This Row],[State]]</f>
        <v>53011001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53</v>
      </c>
      <c r="B1521" s="1">
        <f>IF(C1521=0,IF(B1520=Protocol!$V$20,1,B1520+1),B1520)</f>
        <v>1</v>
      </c>
      <c r="C1521" s="1">
        <f>IF(C1520+1=Protocol!$V$21,0,C1520+1)</f>
        <v>11</v>
      </c>
      <c r="D1521" s="1">
        <f t="shared" si="63"/>
        <v>2</v>
      </c>
      <c r="E1521" s="1" t="str">
        <f>INDEX(Protocol[Mark],MATCH(C1521,Protocol[Step],0))</f>
        <v>10Tm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53010002</v>
      </c>
      <c r="H1521" s="134">
        <f>Systematic[[#This Row],[SampleVariableLabel]]+100*Systematic[[#This Row],[State]]</f>
        <v>53011102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53</v>
      </c>
      <c r="B1522" s="1">
        <f>IF(C1522=0,IF(B1521=Protocol!$V$20,1,B1521+1),B1521)</f>
        <v>1</v>
      </c>
      <c r="C1522" s="1">
        <f>IF(C1521+1=Protocol!$V$21,0,C1521+1)</f>
        <v>12</v>
      </c>
      <c r="D1522" s="1">
        <f t="shared" si="63"/>
        <v>3</v>
      </c>
      <c r="E1522" s="1" t="str">
        <f>INDEX(Protocol[Mark],MATCH(C1522,Protocol[Step],0))</f>
        <v>11Azd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53010003</v>
      </c>
      <c r="H1522" s="134">
        <f>Systematic[[#This Row],[SampleVariableLabel]]+100*Systematic[[#This Row],[State]]</f>
        <v>53011203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54</v>
      </c>
      <c r="B1523" s="1">
        <f>IF(C1523=0,IF(B1522=Protocol!$V$20,1,B1522+1),B1522)</f>
        <v>1</v>
      </c>
      <c r="C1523" s="1">
        <f>IF(C1522+1=Protocol!$V$21,0,C1522+1)</f>
        <v>0</v>
      </c>
      <c r="D1523" s="1">
        <f t="shared" si="63"/>
        <v>4</v>
      </c>
      <c r="E1523" s="1" t="str">
        <f>INDEX(Protocol[Mark],MATCH(C1523,Protocol[Step],0))</f>
        <v>1mt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54010004</v>
      </c>
      <c r="H1523" s="134">
        <f>Systematic[[#This Row],[SampleVariableLabel]]+100*Systematic[[#This Row],[State]]</f>
        <v>54010004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54</v>
      </c>
      <c r="B1524" s="1">
        <f>IF(C1524=0,IF(B1523=Protocol!$V$20,1,B1523+1),B1523)</f>
        <v>1</v>
      </c>
      <c r="C1524" s="1">
        <f>IF(C1523+1=Protocol!$V$21,0,C1523+1)</f>
        <v>1</v>
      </c>
      <c r="D1524" s="1">
        <f t="shared" si="63"/>
        <v>5</v>
      </c>
      <c r="E1524" s="1" t="str">
        <f>INDEX(Protocol[Mark],MATCH(C1524,Protocol[Step],0))</f>
        <v>1PM</v>
      </c>
      <c r="F1524" s="151" t="str">
        <f>INDEX(Variables[Variable],MATCH(Systematic[[#This Row],[VariableIndex]],Variables[Index],0))</f>
        <v>Specific flux (mt)</v>
      </c>
      <c r="G1524" s="134">
        <f>Systematic[[#This Row],[Sample]]*1000000+Systematic[[#This Row],[SubSample]]*10000+Systematic[[#This Row],[VariableIndex]]</f>
        <v>54010005</v>
      </c>
      <c r="H1524" s="134">
        <f>Systematic[[#This Row],[SampleVariableLabel]]+100*Systematic[[#This Row],[State]]</f>
        <v>54010105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54</v>
      </c>
      <c r="B1525" s="1">
        <f>IF(C1525=0,IF(B1524=Protocol!$V$20,1,B1524+1),B1524)</f>
        <v>1</v>
      </c>
      <c r="C1525" s="1">
        <f>IF(C1524+1=Protocol!$V$21,0,C1524+1)</f>
        <v>2</v>
      </c>
      <c r="D1525" s="1">
        <f t="shared" si="63"/>
        <v>6</v>
      </c>
      <c r="E1525" s="1" t="str">
        <f>INDEX(Protocol[Mark],MATCH(C1525,Protocol[Step],0))</f>
        <v>2D</v>
      </c>
      <c r="F1525" s="151" t="str">
        <f>INDEX(Variables[Variable],MATCH(Systematic[[#This Row],[VariableIndex]],Variables[Index],0))</f>
        <v>FCR (mt: ROX-corr.)</v>
      </c>
      <c r="G1525" s="134">
        <f>Systematic[[#This Row],[Sample]]*1000000+Systematic[[#This Row],[SubSample]]*10000+Systematic[[#This Row],[VariableIndex]]</f>
        <v>54010006</v>
      </c>
      <c r="H1525" s="134">
        <f>Systematic[[#This Row],[SampleVariableLabel]]+100*Systematic[[#This Row],[State]]</f>
        <v>54010206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54</v>
      </c>
      <c r="B1526" s="1">
        <f>IF(C1526=0,IF(B1525=Protocol!$V$20,1,B1525+1),B1525)</f>
        <v>1</v>
      </c>
      <c r="C1526" s="1">
        <f>IF(C1525+1=Protocol!$V$21,0,C1525+1)</f>
        <v>3</v>
      </c>
      <c r="D1526" s="1">
        <f t="shared" si="63"/>
        <v>1</v>
      </c>
      <c r="E1526" s="1" t="str">
        <f>INDEX(Protocol[Mark],MATCH(C1526,Protocol[Step],0))</f>
        <v>2c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54010001</v>
      </c>
      <c r="H1526" s="134">
        <f>Systematic[[#This Row],[SampleVariableLabel]]+100*Systematic[[#This Row],[State]]</f>
        <v>54010301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54</v>
      </c>
      <c r="B1527" s="1">
        <f>IF(C1527=0,IF(B1526=Protocol!$V$20,1,B1526+1),B1526)</f>
        <v>1</v>
      </c>
      <c r="C1527" s="1">
        <f>IF(C1526+1=Protocol!$V$21,0,C1526+1)</f>
        <v>4</v>
      </c>
      <c r="D1527" s="1">
        <f t="shared" si="63"/>
        <v>2</v>
      </c>
      <c r="E1527" s="1" t="str">
        <f>INDEX(Protocol[Mark],MATCH(C1527,Protocol[Step],0))</f>
        <v>3U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54010002</v>
      </c>
      <c r="H1527" s="134">
        <f>Systematic[[#This Row],[SampleVariableLabel]]+100*Systematic[[#This Row],[State]]</f>
        <v>54010402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54</v>
      </c>
      <c r="B1528" s="1">
        <f>IF(C1528=0,IF(B1527=Protocol!$V$20,1,B1527+1),B1527)</f>
        <v>1</v>
      </c>
      <c r="C1528" s="1">
        <f>IF(C1527+1=Protocol!$V$21,0,C1527+1)</f>
        <v>5</v>
      </c>
      <c r="D1528" s="1">
        <f t="shared" si="63"/>
        <v>3</v>
      </c>
      <c r="E1528" s="1" t="str">
        <f>INDEX(Protocol[Mark],MATCH(C1528,Protocol[Step],0))</f>
        <v>4G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54010003</v>
      </c>
      <c r="H1528" s="134">
        <f>Systematic[[#This Row],[SampleVariableLabel]]+100*Systematic[[#This Row],[State]]</f>
        <v>54010503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54</v>
      </c>
      <c r="B1529" s="1">
        <f>IF(C1529=0,IF(B1528=Protocol!$V$20,1,B1528+1),B1528)</f>
        <v>1</v>
      </c>
      <c r="C1529" s="1">
        <f>IF(C1528+1=Protocol!$V$21,0,C1528+1)</f>
        <v>6</v>
      </c>
      <c r="D1529" s="1">
        <f t="shared" si="63"/>
        <v>4</v>
      </c>
      <c r="E1529" s="1" t="str">
        <f>INDEX(Protocol[Mark],MATCH(C1529,Protocol[Step],0))</f>
        <v>5S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54010004</v>
      </c>
      <c r="H1529" s="134">
        <f>Systematic[[#This Row],[SampleVariableLabel]]+100*Systematic[[#This Row],[State]]</f>
        <v>54010604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54</v>
      </c>
      <c r="B1530" s="1">
        <f>IF(C1530=0,IF(B1529=Protocol!$V$20,1,B1529+1),B1529)</f>
        <v>1</v>
      </c>
      <c r="C1530" s="1">
        <f>IF(C1529+1=Protocol!$V$21,0,C1529+1)</f>
        <v>7</v>
      </c>
      <c r="D1530" s="1">
        <f t="shared" si="63"/>
        <v>5</v>
      </c>
      <c r="E1530" s="1" t="str">
        <f>INDEX(Protocol[Mark],MATCH(C1530,Protocol[Step],0))</f>
        <v>6Oct</v>
      </c>
      <c r="F1530" s="151" t="str">
        <f>INDEX(Variables[Variable],MATCH(Systematic[[#This Row],[VariableIndex]],Variables[Index],0))</f>
        <v>Specific flux (mt)</v>
      </c>
      <c r="G1530" s="134">
        <f>Systematic[[#This Row],[Sample]]*1000000+Systematic[[#This Row],[SubSample]]*10000+Systematic[[#This Row],[VariableIndex]]</f>
        <v>54010005</v>
      </c>
      <c r="H1530" s="134">
        <f>Systematic[[#This Row],[SampleVariableLabel]]+100*Systematic[[#This Row],[State]]</f>
        <v>54010705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54</v>
      </c>
      <c r="B1531" s="1">
        <f>IF(C1531=0,IF(B1530=Protocol!$V$20,1,B1530+1),B1530)</f>
        <v>1</v>
      </c>
      <c r="C1531" s="1">
        <f>IF(C1530+1=Protocol!$V$21,0,C1530+1)</f>
        <v>8</v>
      </c>
      <c r="D1531" s="1">
        <f t="shared" si="63"/>
        <v>6</v>
      </c>
      <c r="E1531" s="1" t="str">
        <f>INDEX(Protocol[Mark],MATCH(C1531,Protocol[Step],0))</f>
        <v>7Rot</v>
      </c>
      <c r="F1531" s="151" t="str">
        <f>INDEX(Variables[Variable],MATCH(Systematic[[#This Row],[VariableIndex]],Variables[Index],0))</f>
        <v>FCR (mt: ROX-corr.)</v>
      </c>
      <c r="G1531" s="134">
        <f>Systematic[[#This Row],[Sample]]*1000000+Systematic[[#This Row],[SubSample]]*10000+Systematic[[#This Row],[VariableIndex]]</f>
        <v>54010006</v>
      </c>
      <c r="H1531" s="134">
        <f>Systematic[[#This Row],[SampleVariableLabel]]+100*Systematic[[#This Row],[State]]</f>
        <v>54010806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54</v>
      </c>
      <c r="B1532" s="1">
        <f>IF(C1532=0,IF(B1531=Protocol!$V$20,1,B1531+1),B1531)</f>
        <v>1</v>
      </c>
      <c r="C1532" s="1">
        <f>IF(C1531+1=Protocol!$V$21,0,C1531+1)</f>
        <v>9</v>
      </c>
      <c r="D1532" s="1">
        <f t="shared" si="63"/>
        <v>1</v>
      </c>
      <c r="E1532" s="1" t="str">
        <f>INDEX(Protocol[Mark],MATCH(C1532,Protocol[Step],0))</f>
        <v>8Gp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54010001</v>
      </c>
      <c r="H1532" s="134">
        <f>Systematic[[#This Row],[SampleVariableLabel]]+100*Systematic[[#This Row],[State]]</f>
        <v>54010901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54</v>
      </c>
      <c r="B1533" s="1">
        <f>IF(C1533=0,IF(B1532=Protocol!$V$20,1,B1532+1),B1532)</f>
        <v>1</v>
      </c>
      <c r="C1533" s="1">
        <f>IF(C1532+1=Protocol!$V$21,0,C1532+1)</f>
        <v>10</v>
      </c>
      <c r="D1533" s="1">
        <f t="shared" si="63"/>
        <v>2</v>
      </c>
      <c r="E1533" s="1" t="str">
        <f>INDEX(Protocol[Mark],MATCH(C1533,Protocol[Step],0))</f>
        <v>9Ama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54010002</v>
      </c>
      <c r="H1533" s="134">
        <f>Systematic[[#This Row],[SampleVariableLabel]]+100*Systematic[[#This Row],[State]]</f>
        <v>54011002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54</v>
      </c>
      <c r="B1534" s="1">
        <f>IF(C1534=0,IF(B1533=Protocol!$V$20,1,B1533+1),B1533)</f>
        <v>1</v>
      </c>
      <c r="C1534" s="1">
        <f>IF(C1533+1=Protocol!$V$21,0,C1533+1)</f>
        <v>11</v>
      </c>
      <c r="D1534" s="1">
        <f t="shared" si="63"/>
        <v>3</v>
      </c>
      <c r="E1534" s="1" t="str">
        <f>INDEX(Protocol[Mark],MATCH(C1534,Protocol[Step],0))</f>
        <v>10Tm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54010003</v>
      </c>
      <c r="H1534" s="134">
        <f>Systematic[[#This Row],[SampleVariableLabel]]+100*Systematic[[#This Row],[State]]</f>
        <v>54011103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54</v>
      </c>
      <c r="B1535" s="1">
        <f>IF(C1535=0,IF(B1534=Protocol!$V$20,1,B1534+1),B1534)</f>
        <v>1</v>
      </c>
      <c r="C1535" s="1">
        <f>IF(C1534+1=Protocol!$V$21,0,C1534+1)</f>
        <v>12</v>
      </c>
      <c r="D1535" s="1">
        <f t="shared" si="63"/>
        <v>4</v>
      </c>
      <c r="E1535" s="1" t="str">
        <f>INDEX(Protocol[Mark],MATCH(C1535,Protocol[Step],0))</f>
        <v>11Azd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54010004</v>
      </c>
      <c r="H1535" s="134">
        <f>Systematic[[#This Row],[SampleVariableLabel]]+100*Systematic[[#This Row],[State]]</f>
        <v>54011204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55</v>
      </c>
      <c r="B1536" s="1">
        <f>IF(C1536=0,IF(B1535=Protocol!$V$20,1,B1535+1),B1535)</f>
        <v>1</v>
      </c>
      <c r="C1536" s="1">
        <f>IF(C1535+1=Protocol!$V$21,0,C1535+1)</f>
        <v>0</v>
      </c>
      <c r="D1536" s="1">
        <f t="shared" si="63"/>
        <v>5</v>
      </c>
      <c r="E1536" s="1" t="str">
        <f>INDEX(Protocol[Mark],MATCH(C1536,Protocol[Step],0))</f>
        <v>1mt</v>
      </c>
      <c r="F1536" s="151" t="str">
        <f>INDEX(Variables[Variable],MATCH(Systematic[[#This Row],[VariableIndex]],Variables[Index],0))</f>
        <v>Specific flux (mt)</v>
      </c>
      <c r="G1536" s="134">
        <f>Systematic[[#This Row],[Sample]]*1000000+Systematic[[#This Row],[SubSample]]*10000+Systematic[[#This Row],[VariableIndex]]</f>
        <v>55010005</v>
      </c>
      <c r="H1536" s="134">
        <f>Systematic[[#This Row],[SampleVariableLabel]]+100*Systematic[[#This Row],[State]]</f>
        <v>55010005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55</v>
      </c>
      <c r="B1537" s="1">
        <f>IF(C1537=0,IF(B1536=Protocol!$V$20,1,B1536+1),B1536)</f>
        <v>1</v>
      </c>
      <c r="C1537" s="1">
        <f>IF(C1536+1=Protocol!$V$21,0,C1536+1)</f>
        <v>1</v>
      </c>
      <c r="D1537" s="1">
        <f t="shared" si="63"/>
        <v>6</v>
      </c>
      <c r="E1537" s="1" t="str">
        <f>INDEX(Protocol[Mark],MATCH(C1537,Protocol[Step],0))</f>
        <v>1PM</v>
      </c>
      <c r="F1537" s="151" t="str">
        <f>INDEX(Variables[Variable],MATCH(Systematic[[#This Row],[VariableIndex]],Variables[Index],0))</f>
        <v>FCR (mt: ROX-corr.)</v>
      </c>
      <c r="G1537" s="134">
        <f>Systematic[[#This Row],[Sample]]*1000000+Systematic[[#This Row],[SubSample]]*10000+Systematic[[#This Row],[VariableIndex]]</f>
        <v>55010006</v>
      </c>
      <c r="H1537" s="134">
        <f>Systematic[[#This Row],[SampleVariableLabel]]+100*Systematic[[#This Row],[State]]</f>
        <v>55010106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55</v>
      </c>
      <c r="B1538" s="1">
        <f>IF(C1538=0,IF(B1537=Protocol!$V$20,1,B1537+1),B1537)</f>
        <v>1</v>
      </c>
      <c r="C1538" s="1">
        <f>IF(C1537+1=Protocol!$V$21,0,C1537+1)</f>
        <v>2</v>
      </c>
      <c r="D1538" s="1">
        <f t="shared" si="63"/>
        <v>1</v>
      </c>
      <c r="E1538" s="1" t="str">
        <f>INDEX(Protocol[Mark],MATCH(C1538,Protocol[Step],0))</f>
        <v>2D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55010001</v>
      </c>
      <c r="H1538" s="134">
        <f>Systematic[[#This Row],[SampleVariableLabel]]+100*Systematic[[#This Row],[State]]</f>
        <v>55010201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55</v>
      </c>
      <c r="B1539" s="1">
        <f>IF(C1539=0,IF(B1538=Protocol!$V$20,1,B1538+1),B1538)</f>
        <v>1</v>
      </c>
      <c r="C1539" s="1">
        <f>IF(C1538+1=Protocol!$V$21,0,C1538+1)</f>
        <v>3</v>
      </c>
      <c r="D1539" s="1">
        <f t="shared" ref="D1539:D1602" si="65">IF(D1538=nVariables,1,D1538+1)</f>
        <v>2</v>
      </c>
      <c r="E1539" s="1" t="str">
        <f>INDEX(Protocol[Mark],MATCH(C1539,Protocol[Step],0))</f>
        <v>2c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55010002</v>
      </c>
      <c r="H1539" s="134">
        <f>Systematic[[#This Row],[SampleVariableLabel]]+100*Systematic[[#This Row],[State]]</f>
        <v>55010302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55</v>
      </c>
      <c r="B1540" s="1">
        <f>IF(C1540=0,IF(B1539=Protocol!$V$20,1,B1539+1),B1539)</f>
        <v>1</v>
      </c>
      <c r="C1540" s="1">
        <f>IF(C1539+1=Protocol!$V$21,0,C1539+1)</f>
        <v>4</v>
      </c>
      <c r="D1540" s="1">
        <f t="shared" si="65"/>
        <v>3</v>
      </c>
      <c r="E1540" s="1" t="str">
        <f>INDEX(Protocol[Mark],MATCH(C1540,Protocol[Step],0))</f>
        <v>3U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55010003</v>
      </c>
      <c r="H1540" s="134">
        <f>Systematic[[#This Row],[SampleVariableLabel]]+100*Systematic[[#This Row],[State]]</f>
        <v>55010403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55</v>
      </c>
      <c r="B1541" s="1">
        <f>IF(C1541=0,IF(B1540=Protocol!$V$20,1,B1540+1),B1540)</f>
        <v>1</v>
      </c>
      <c r="C1541" s="1">
        <f>IF(C1540+1=Protocol!$V$21,0,C1540+1)</f>
        <v>5</v>
      </c>
      <c r="D1541" s="1">
        <f t="shared" si="65"/>
        <v>4</v>
      </c>
      <c r="E1541" s="1" t="str">
        <f>INDEX(Protocol[Mark],MATCH(C1541,Protocol[Step],0))</f>
        <v>4G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55010004</v>
      </c>
      <c r="H1541" s="134">
        <f>Systematic[[#This Row],[SampleVariableLabel]]+100*Systematic[[#This Row],[State]]</f>
        <v>55010504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55</v>
      </c>
      <c r="B1542" s="1">
        <f>IF(C1542=0,IF(B1541=Protocol!$V$20,1,B1541+1),B1541)</f>
        <v>1</v>
      </c>
      <c r="C1542" s="1">
        <f>IF(C1541+1=Protocol!$V$21,0,C1541+1)</f>
        <v>6</v>
      </c>
      <c r="D1542" s="1">
        <f t="shared" si="65"/>
        <v>5</v>
      </c>
      <c r="E1542" s="1" t="str">
        <f>INDEX(Protocol[Mark],MATCH(C1542,Protocol[Step],0))</f>
        <v>5S</v>
      </c>
      <c r="F1542" s="151" t="str">
        <f>INDEX(Variables[Variable],MATCH(Systematic[[#This Row],[VariableIndex]],Variables[Index],0))</f>
        <v>Specific flux (mt)</v>
      </c>
      <c r="G1542" s="134">
        <f>Systematic[[#This Row],[Sample]]*1000000+Systematic[[#This Row],[SubSample]]*10000+Systematic[[#This Row],[VariableIndex]]</f>
        <v>55010005</v>
      </c>
      <c r="H1542" s="134">
        <f>Systematic[[#This Row],[SampleVariableLabel]]+100*Systematic[[#This Row],[State]]</f>
        <v>55010605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55</v>
      </c>
      <c r="B1543" s="1">
        <f>IF(C1543=0,IF(B1542=Protocol!$V$20,1,B1542+1),B1542)</f>
        <v>1</v>
      </c>
      <c r="C1543" s="1">
        <f>IF(C1542+1=Protocol!$V$21,0,C1542+1)</f>
        <v>7</v>
      </c>
      <c r="D1543" s="1">
        <f t="shared" si="65"/>
        <v>6</v>
      </c>
      <c r="E1543" s="1" t="str">
        <f>INDEX(Protocol[Mark],MATCH(C1543,Protocol[Step],0))</f>
        <v>6Oct</v>
      </c>
      <c r="F1543" s="151" t="str">
        <f>INDEX(Variables[Variable],MATCH(Systematic[[#This Row],[VariableIndex]],Variables[Index],0))</f>
        <v>FCR (mt: ROX-corr.)</v>
      </c>
      <c r="G1543" s="134">
        <f>Systematic[[#This Row],[Sample]]*1000000+Systematic[[#This Row],[SubSample]]*10000+Systematic[[#This Row],[VariableIndex]]</f>
        <v>55010006</v>
      </c>
      <c r="H1543" s="134">
        <f>Systematic[[#This Row],[SampleVariableLabel]]+100*Systematic[[#This Row],[State]]</f>
        <v>55010706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55</v>
      </c>
      <c r="B1544" s="1">
        <f>IF(C1544=0,IF(B1543=Protocol!$V$20,1,B1543+1),B1543)</f>
        <v>1</v>
      </c>
      <c r="C1544" s="1">
        <f>IF(C1543+1=Protocol!$V$21,0,C1543+1)</f>
        <v>8</v>
      </c>
      <c r="D1544" s="1">
        <f t="shared" si="65"/>
        <v>1</v>
      </c>
      <c r="E1544" s="1" t="str">
        <f>INDEX(Protocol[Mark],MATCH(C1544,Protocol[Step],0))</f>
        <v>7Rot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55010001</v>
      </c>
      <c r="H1544" s="134">
        <f>Systematic[[#This Row],[SampleVariableLabel]]+100*Systematic[[#This Row],[State]]</f>
        <v>55010801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55</v>
      </c>
      <c r="B1545" s="1">
        <f>IF(C1545=0,IF(B1544=Protocol!$V$20,1,B1544+1),B1544)</f>
        <v>1</v>
      </c>
      <c r="C1545" s="1">
        <f>IF(C1544+1=Protocol!$V$21,0,C1544+1)</f>
        <v>9</v>
      </c>
      <c r="D1545" s="1">
        <f t="shared" si="65"/>
        <v>2</v>
      </c>
      <c r="E1545" s="1" t="str">
        <f>INDEX(Protocol[Mark],MATCH(C1545,Protocol[Step],0))</f>
        <v>8Gp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55010002</v>
      </c>
      <c r="H1545" s="134">
        <f>Systematic[[#This Row],[SampleVariableLabel]]+100*Systematic[[#This Row],[State]]</f>
        <v>55010902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55</v>
      </c>
      <c r="B1546" s="1">
        <f>IF(C1546=0,IF(B1545=Protocol!$V$20,1,B1545+1),B1545)</f>
        <v>1</v>
      </c>
      <c r="C1546" s="1">
        <f>IF(C1545+1=Protocol!$V$21,0,C1545+1)</f>
        <v>10</v>
      </c>
      <c r="D1546" s="1">
        <f t="shared" si="65"/>
        <v>3</v>
      </c>
      <c r="E1546" s="1" t="str">
        <f>INDEX(Protocol[Mark],MATCH(C1546,Protocol[Step],0))</f>
        <v>9Ama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55010003</v>
      </c>
      <c r="H1546" s="134">
        <f>Systematic[[#This Row],[SampleVariableLabel]]+100*Systematic[[#This Row],[State]]</f>
        <v>55011003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55</v>
      </c>
      <c r="B1547" s="1">
        <f>IF(C1547=0,IF(B1546=Protocol!$V$20,1,B1546+1),B1546)</f>
        <v>1</v>
      </c>
      <c r="C1547" s="1">
        <f>IF(C1546+1=Protocol!$V$21,0,C1546+1)</f>
        <v>11</v>
      </c>
      <c r="D1547" s="1">
        <f t="shared" si="65"/>
        <v>4</v>
      </c>
      <c r="E1547" s="1" t="str">
        <f>INDEX(Protocol[Mark],MATCH(C1547,Protocol[Step],0))</f>
        <v>10Tm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55010004</v>
      </c>
      <c r="H1547" s="134">
        <f>Systematic[[#This Row],[SampleVariableLabel]]+100*Systematic[[#This Row],[State]]</f>
        <v>55011104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55</v>
      </c>
      <c r="B1548" s="1">
        <f>IF(C1548=0,IF(B1547=Protocol!$V$20,1,B1547+1),B1547)</f>
        <v>1</v>
      </c>
      <c r="C1548" s="1">
        <f>IF(C1547+1=Protocol!$V$21,0,C1547+1)</f>
        <v>12</v>
      </c>
      <c r="D1548" s="1">
        <f t="shared" si="65"/>
        <v>5</v>
      </c>
      <c r="E1548" s="1" t="str">
        <f>INDEX(Protocol[Mark],MATCH(C1548,Protocol[Step],0))</f>
        <v>11Azd</v>
      </c>
      <c r="F1548" s="151" t="str">
        <f>INDEX(Variables[Variable],MATCH(Systematic[[#This Row],[VariableIndex]],Variables[Index],0))</f>
        <v>Specific flux (mt)</v>
      </c>
      <c r="G1548" s="134">
        <f>Systematic[[#This Row],[Sample]]*1000000+Systematic[[#This Row],[SubSample]]*10000+Systematic[[#This Row],[VariableIndex]]</f>
        <v>55010005</v>
      </c>
      <c r="H1548" s="134">
        <f>Systematic[[#This Row],[SampleVariableLabel]]+100*Systematic[[#This Row],[State]]</f>
        <v>55011205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56</v>
      </c>
      <c r="B1549" s="1">
        <f>IF(C1549=0,IF(B1548=Protocol!$V$20,1,B1548+1),B1548)</f>
        <v>1</v>
      </c>
      <c r="C1549" s="1">
        <f>IF(C1548+1=Protocol!$V$21,0,C1548+1)</f>
        <v>0</v>
      </c>
      <c r="D1549" s="1">
        <f t="shared" si="65"/>
        <v>6</v>
      </c>
      <c r="E1549" s="1" t="str">
        <f>INDEX(Protocol[Mark],MATCH(C1549,Protocol[Step],0))</f>
        <v>1mt</v>
      </c>
      <c r="F1549" s="151" t="str">
        <f>INDEX(Variables[Variable],MATCH(Systematic[[#This Row],[VariableIndex]],Variables[Index],0))</f>
        <v>FCR (mt: ROX-corr.)</v>
      </c>
      <c r="G1549" s="134">
        <f>Systematic[[#This Row],[Sample]]*1000000+Systematic[[#This Row],[SubSample]]*10000+Systematic[[#This Row],[VariableIndex]]</f>
        <v>56010006</v>
      </c>
      <c r="H1549" s="134">
        <f>Systematic[[#This Row],[SampleVariableLabel]]+100*Systematic[[#This Row],[State]]</f>
        <v>56010006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56</v>
      </c>
      <c r="B1550" s="1">
        <f>IF(C1550=0,IF(B1549=Protocol!$V$20,1,B1549+1),B1549)</f>
        <v>1</v>
      </c>
      <c r="C1550" s="1">
        <f>IF(C1549+1=Protocol!$V$21,0,C1549+1)</f>
        <v>1</v>
      </c>
      <c r="D1550" s="1">
        <f t="shared" si="65"/>
        <v>1</v>
      </c>
      <c r="E1550" s="1" t="str">
        <f>INDEX(Protocol[Mark],MATCH(C1550,Protocol[Step],0))</f>
        <v>1PM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56010001</v>
      </c>
      <c r="H1550" s="134">
        <f>Systematic[[#This Row],[SampleVariableLabel]]+100*Systematic[[#This Row],[State]]</f>
        <v>56010101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56</v>
      </c>
      <c r="B1551" s="1">
        <f>IF(C1551=0,IF(B1550=Protocol!$V$20,1,B1550+1),B1550)</f>
        <v>1</v>
      </c>
      <c r="C1551" s="1">
        <f>IF(C1550+1=Protocol!$V$21,0,C1550+1)</f>
        <v>2</v>
      </c>
      <c r="D1551" s="1">
        <f t="shared" si="65"/>
        <v>2</v>
      </c>
      <c r="E1551" s="1" t="str">
        <f>INDEX(Protocol[Mark],MATCH(C1551,Protocol[Step],0))</f>
        <v>2D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56010002</v>
      </c>
      <c r="H1551" s="134">
        <f>Systematic[[#This Row],[SampleVariableLabel]]+100*Systematic[[#This Row],[State]]</f>
        <v>56010202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56</v>
      </c>
      <c r="B1552" s="1">
        <f>IF(C1552=0,IF(B1551=Protocol!$V$20,1,B1551+1),B1551)</f>
        <v>1</v>
      </c>
      <c r="C1552" s="1">
        <f>IF(C1551+1=Protocol!$V$21,0,C1551+1)</f>
        <v>3</v>
      </c>
      <c r="D1552" s="1">
        <f t="shared" si="65"/>
        <v>3</v>
      </c>
      <c r="E1552" s="1" t="str">
        <f>INDEX(Protocol[Mark],MATCH(C1552,Protocol[Step],0))</f>
        <v>2c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56010003</v>
      </c>
      <c r="H1552" s="134">
        <f>Systematic[[#This Row],[SampleVariableLabel]]+100*Systematic[[#This Row],[State]]</f>
        <v>56010303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56</v>
      </c>
      <c r="B1553" s="1">
        <f>IF(C1553=0,IF(B1552=Protocol!$V$20,1,B1552+1),B1552)</f>
        <v>1</v>
      </c>
      <c r="C1553" s="1">
        <f>IF(C1552+1=Protocol!$V$21,0,C1552+1)</f>
        <v>4</v>
      </c>
      <c r="D1553" s="1">
        <f t="shared" si="65"/>
        <v>4</v>
      </c>
      <c r="E1553" s="1" t="str">
        <f>INDEX(Protocol[Mark],MATCH(C1553,Protocol[Step],0))</f>
        <v>3U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56010004</v>
      </c>
      <c r="H1553" s="134">
        <f>Systematic[[#This Row],[SampleVariableLabel]]+100*Systematic[[#This Row],[State]]</f>
        <v>56010404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56</v>
      </c>
      <c r="B1554" s="1">
        <f>IF(C1554=0,IF(B1553=Protocol!$V$20,1,B1553+1),B1553)</f>
        <v>1</v>
      </c>
      <c r="C1554" s="1">
        <f>IF(C1553+1=Protocol!$V$21,0,C1553+1)</f>
        <v>5</v>
      </c>
      <c r="D1554" s="1">
        <f t="shared" si="65"/>
        <v>5</v>
      </c>
      <c r="E1554" s="1" t="str">
        <f>INDEX(Protocol[Mark],MATCH(C1554,Protocol[Step],0))</f>
        <v>4G</v>
      </c>
      <c r="F1554" s="151" t="str">
        <f>INDEX(Variables[Variable],MATCH(Systematic[[#This Row],[VariableIndex]],Variables[Index],0))</f>
        <v>Specific flux (mt)</v>
      </c>
      <c r="G1554" s="134">
        <f>Systematic[[#This Row],[Sample]]*1000000+Systematic[[#This Row],[SubSample]]*10000+Systematic[[#This Row],[VariableIndex]]</f>
        <v>56010005</v>
      </c>
      <c r="H1554" s="134">
        <f>Systematic[[#This Row],[SampleVariableLabel]]+100*Systematic[[#This Row],[State]]</f>
        <v>56010505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56</v>
      </c>
      <c r="B1555" s="1">
        <f>IF(C1555=0,IF(B1554=Protocol!$V$20,1,B1554+1),B1554)</f>
        <v>1</v>
      </c>
      <c r="C1555" s="1">
        <f>IF(C1554+1=Protocol!$V$21,0,C1554+1)</f>
        <v>6</v>
      </c>
      <c r="D1555" s="1">
        <f t="shared" si="65"/>
        <v>6</v>
      </c>
      <c r="E1555" s="1" t="str">
        <f>INDEX(Protocol[Mark],MATCH(C1555,Protocol[Step],0))</f>
        <v>5S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56010006</v>
      </c>
      <c r="H1555" s="134">
        <f>Systematic[[#This Row],[SampleVariableLabel]]+100*Systematic[[#This Row],[State]]</f>
        <v>56010606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56</v>
      </c>
      <c r="B1556" s="1">
        <f>IF(C1556=0,IF(B1555=Protocol!$V$20,1,B1555+1),B1555)</f>
        <v>1</v>
      </c>
      <c r="C1556" s="1">
        <f>IF(C1555+1=Protocol!$V$21,0,C1555+1)</f>
        <v>7</v>
      </c>
      <c r="D1556" s="1">
        <f t="shared" si="65"/>
        <v>1</v>
      </c>
      <c r="E1556" s="1" t="str">
        <f>INDEX(Protocol[Mark],MATCH(C1556,Protocol[Step],0))</f>
        <v>6Oct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56010001</v>
      </c>
      <c r="H1556" s="134">
        <f>Systematic[[#This Row],[SampleVariableLabel]]+100*Systematic[[#This Row],[State]]</f>
        <v>56010701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56</v>
      </c>
      <c r="B1557" s="1">
        <f>IF(C1557=0,IF(B1556=Protocol!$V$20,1,B1556+1),B1556)</f>
        <v>1</v>
      </c>
      <c r="C1557" s="1">
        <f>IF(C1556+1=Protocol!$V$21,0,C1556+1)</f>
        <v>8</v>
      </c>
      <c r="D1557" s="1">
        <f t="shared" si="65"/>
        <v>2</v>
      </c>
      <c r="E1557" s="1" t="str">
        <f>INDEX(Protocol[Mark],MATCH(C1557,Protocol[Step],0))</f>
        <v>7Rot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56010002</v>
      </c>
      <c r="H1557" s="134">
        <f>Systematic[[#This Row],[SampleVariableLabel]]+100*Systematic[[#This Row],[State]]</f>
        <v>56010802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56</v>
      </c>
      <c r="B1558" s="1">
        <f>IF(C1558=0,IF(B1557=Protocol!$V$20,1,B1557+1),B1557)</f>
        <v>1</v>
      </c>
      <c r="C1558" s="1">
        <f>IF(C1557+1=Protocol!$V$21,0,C1557+1)</f>
        <v>9</v>
      </c>
      <c r="D1558" s="1">
        <f t="shared" si="65"/>
        <v>3</v>
      </c>
      <c r="E1558" s="1" t="str">
        <f>INDEX(Protocol[Mark],MATCH(C1558,Protocol[Step],0))</f>
        <v>8Gp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56010003</v>
      </c>
      <c r="H1558" s="134">
        <f>Systematic[[#This Row],[SampleVariableLabel]]+100*Systematic[[#This Row],[State]]</f>
        <v>56010903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56</v>
      </c>
      <c r="B1559" s="1">
        <f>IF(C1559=0,IF(B1558=Protocol!$V$20,1,B1558+1),B1558)</f>
        <v>1</v>
      </c>
      <c r="C1559" s="1">
        <f>IF(C1558+1=Protocol!$V$21,0,C1558+1)</f>
        <v>10</v>
      </c>
      <c r="D1559" s="1">
        <f t="shared" si="65"/>
        <v>4</v>
      </c>
      <c r="E1559" s="1" t="str">
        <f>INDEX(Protocol[Mark],MATCH(C1559,Protocol[Step],0))</f>
        <v>9Ama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56010004</v>
      </c>
      <c r="H1559" s="134">
        <f>Systematic[[#This Row],[SampleVariableLabel]]+100*Systematic[[#This Row],[State]]</f>
        <v>56011004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56</v>
      </c>
      <c r="B1560" s="1">
        <f>IF(C1560=0,IF(B1559=Protocol!$V$20,1,B1559+1),B1559)</f>
        <v>1</v>
      </c>
      <c r="C1560" s="1">
        <f>IF(C1559+1=Protocol!$V$21,0,C1559+1)</f>
        <v>11</v>
      </c>
      <c r="D1560" s="1">
        <f t="shared" si="65"/>
        <v>5</v>
      </c>
      <c r="E1560" s="1" t="str">
        <f>INDEX(Protocol[Mark],MATCH(C1560,Protocol[Step],0))</f>
        <v>10Tm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56010005</v>
      </c>
      <c r="H1560" s="134">
        <f>Systematic[[#This Row],[SampleVariableLabel]]+100*Systematic[[#This Row],[State]]</f>
        <v>56011105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56</v>
      </c>
      <c r="B1561" s="1">
        <f>IF(C1561=0,IF(B1560=Protocol!$V$20,1,B1560+1),B1560)</f>
        <v>1</v>
      </c>
      <c r="C1561" s="1">
        <f>IF(C1560+1=Protocol!$V$21,0,C1560+1)</f>
        <v>12</v>
      </c>
      <c r="D1561" s="1">
        <f t="shared" si="65"/>
        <v>6</v>
      </c>
      <c r="E1561" s="1" t="str">
        <f>INDEX(Protocol[Mark],MATCH(C1561,Protocol[Step],0))</f>
        <v>11Azd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56010006</v>
      </c>
      <c r="H1561" s="134">
        <f>Systematic[[#This Row],[SampleVariableLabel]]+100*Systematic[[#This Row],[State]]</f>
        <v>56011206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57</v>
      </c>
      <c r="B1562" s="1">
        <f>IF(C1562=0,IF(B1561=Protocol!$V$20,1,B1561+1),B1561)</f>
        <v>1</v>
      </c>
      <c r="C1562" s="1">
        <f>IF(C1561+1=Protocol!$V$21,0,C1561+1)</f>
        <v>0</v>
      </c>
      <c r="D1562" s="1">
        <f t="shared" si="65"/>
        <v>1</v>
      </c>
      <c r="E1562" s="1" t="str">
        <f>INDEX(Protocol[Mark],MATCH(C1562,Protocol[Step],0))</f>
        <v>1mt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57010001</v>
      </c>
      <c r="H1562" s="134">
        <f>Systematic[[#This Row],[SampleVariableLabel]]+100*Systematic[[#This Row],[State]]</f>
        <v>57010001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57</v>
      </c>
      <c r="B1563" s="1">
        <f>IF(C1563=0,IF(B1562=Protocol!$V$20,1,B1562+1),B1562)</f>
        <v>1</v>
      </c>
      <c r="C1563" s="1">
        <f>IF(C1562+1=Protocol!$V$21,0,C1562+1)</f>
        <v>1</v>
      </c>
      <c r="D1563" s="1">
        <f t="shared" si="65"/>
        <v>2</v>
      </c>
      <c r="E1563" s="1" t="str">
        <f>INDEX(Protocol[Mark],MATCH(C1563,Protocol[Step],0))</f>
        <v>1PM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57010002</v>
      </c>
      <c r="H1563" s="134">
        <f>Systematic[[#This Row],[SampleVariableLabel]]+100*Systematic[[#This Row],[State]]</f>
        <v>57010102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57</v>
      </c>
      <c r="B1564" s="1">
        <f>IF(C1564=0,IF(B1563=Protocol!$V$20,1,B1563+1),B1563)</f>
        <v>1</v>
      </c>
      <c r="C1564" s="1">
        <f>IF(C1563+1=Protocol!$V$21,0,C1563+1)</f>
        <v>2</v>
      </c>
      <c r="D1564" s="1">
        <f t="shared" si="65"/>
        <v>3</v>
      </c>
      <c r="E1564" s="1" t="str">
        <f>INDEX(Protocol[Mark],MATCH(C1564,Protocol[Step],0))</f>
        <v>2D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57010003</v>
      </c>
      <c r="H1564" s="134">
        <f>Systematic[[#This Row],[SampleVariableLabel]]+100*Systematic[[#This Row],[State]]</f>
        <v>57010203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57</v>
      </c>
      <c r="B1565" s="1">
        <f>IF(C1565=0,IF(B1564=Protocol!$V$20,1,B1564+1),B1564)</f>
        <v>1</v>
      </c>
      <c r="C1565" s="1">
        <f>IF(C1564+1=Protocol!$V$21,0,C1564+1)</f>
        <v>3</v>
      </c>
      <c r="D1565" s="1">
        <f t="shared" si="65"/>
        <v>4</v>
      </c>
      <c r="E1565" s="1" t="str">
        <f>INDEX(Protocol[Mark],MATCH(C1565,Protocol[Step],0))</f>
        <v>2c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57010004</v>
      </c>
      <c r="H1565" s="134">
        <f>Systematic[[#This Row],[SampleVariableLabel]]+100*Systematic[[#This Row],[State]]</f>
        <v>57010304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57</v>
      </c>
      <c r="B1566" s="1">
        <f>IF(C1566=0,IF(B1565=Protocol!$V$20,1,B1565+1),B1565)</f>
        <v>1</v>
      </c>
      <c r="C1566" s="1">
        <f>IF(C1565+1=Protocol!$V$21,0,C1565+1)</f>
        <v>4</v>
      </c>
      <c r="D1566" s="1">
        <f t="shared" si="65"/>
        <v>5</v>
      </c>
      <c r="E1566" s="1" t="str">
        <f>INDEX(Protocol[Mark],MATCH(C1566,Protocol[Step],0))</f>
        <v>3U</v>
      </c>
      <c r="F1566" s="151" t="str">
        <f>INDEX(Variables[Variable],MATCH(Systematic[[#This Row],[VariableIndex]],Variables[Index],0))</f>
        <v>Specific flux (mt)</v>
      </c>
      <c r="G1566" s="134">
        <f>Systematic[[#This Row],[Sample]]*1000000+Systematic[[#This Row],[SubSample]]*10000+Systematic[[#This Row],[VariableIndex]]</f>
        <v>57010005</v>
      </c>
      <c r="H1566" s="134">
        <f>Systematic[[#This Row],[SampleVariableLabel]]+100*Systematic[[#This Row],[State]]</f>
        <v>57010405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57</v>
      </c>
      <c r="B1567" s="1">
        <f>IF(C1567=0,IF(B1566=Protocol!$V$20,1,B1566+1),B1566)</f>
        <v>1</v>
      </c>
      <c r="C1567" s="1">
        <f>IF(C1566+1=Protocol!$V$21,0,C1566+1)</f>
        <v>5</v>
      </c>
      <c r="D1567" s="1">
        <f t="shared" si="65"/>
        <v>6</v>
      </c>
      <c r="E1567" s="1" t="str">
        <f>INDEX(Protocol[Mark],MATCH(C1567,Protocol[Step],0))</f>
        <v>4G</v>
      </c>
      <c r="F1567" s="151" t="str">
        <f>INDEX(Variables[Variable],MATCH(Systematic[[#This Row],[VariableIndex]],Variables[Index],0))</f>
        <v>FCR (mt: ROX-corr.)</v>
      </c>
      <c r="G1567" s="134">
        <f>Systematic[[#This Row],[Sample]]*1000000+Systematic[[#This Row],[SubSample]]*10000+Systematic[[#This Row],[VariableIndex]]</f>
        <v>57010006</v>
      </c>
      <c r="H1567" s="134">
        <f>Systematic[[#This Row],[SampleVariableLabel]]+100*Systematic[[#This Row],[State]]</f>
        <v>57010506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57</v>
      </c>
      <c r="B1568" s="1">
        <f>IF(C1568=0,IF(B1567=Protocol!$V$20,1,B1567+1),B1567)</f>
        <v>1</v>
      </c>
      <c r="C1568" s="1">
        <f>IF(C1567+1=Protocol!$V$21,0,C1567+1)</f>
        <v>6</v>
      </c>
      <c r="D1568" s="1">
        <f t="shared" si="65"/>
        <v>1</v>
      </c>
      <c r="E1568" s="1" t="str">
        <f>INDEX(Protocol[Mark],MATCH(C1568,Protocol[Step],0))</f>
        <v>5S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57010001</v>
      </c>
      <c r="H1568" s="134">
        <f>Systematic[[#This Row],[SampleVariableLabel]]+100*Systematic[[#This Row],[State]]</f>
        <v>57010601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57</v>
      </c>
      <c r="B1569" s="1">
        <f>IF(C1569=0,IF(B1568=Protocol!$V$20,1,B1568+1),B1568)</f>
        <v>1</v>
      </c>
      <c r="C1569" s="1">
        <f>IF(C1568+1=Protocol!$V$21,0,C1568+1)</f>
        <v>7</v>
      </c>
      <c r="D1569" s="1">
        <f t="shared" si="65"/>
        <v>2</v>
      </c>
      <c r="E1569" s="1" t="str">
        <f>INDEX(Protocol[Mark],MATCH(C1569,Protocol[Step],0))</f>
        <v>6Oct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57010002</v>
      </c>
      <c r="H1569" s="134">
        <f>Systematic[[#This Row],[SampleVariableLabel]]+100*Systematic[[#This Row],[State]]</f>
        <v>57010702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57</v>
      </c>
      <c r="B1570" s="1">
        <f>IF(C1570=0,IF(B1569=Protocol!$V$20,1,B1569+1),B1569)</f>
        <v>1</v>
      </c>
      <c r="C1570" s="1">
        <f>IF(C1569+1=Protocol!$V$21,0,C1569+1)</f>
        <v>8</v>
      </c>
      <c r="D1570" s="1">
        <f t="shared" si="65"/>
        <v>3</v>
      </c>
      <c r="E1570" s="1" t="str">
        <f>INDEX(Protocol[Mark],MATCH(C1570,Protocol[Step],0))</f>
        <v>7Rot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57010003</v>
      </c>
      <c r="H1570" s="134">
        <f>Systematic[[#This Row],[SampleVariableLabel]]+100*Systematic[[#This Row],[State]]</f>
        <v>57010803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57</v>
      </c>
      <c r="B1571" s="1">
        <f>IF(C1571=0,IF(B1570=Protocol!$V$20,1,B1570+1),B1570)</f>
        <v>1</v>
      </c>
      <c r="C1571" s="1">
        <f>IF(C1570+1=Protocol!$V$21,0,C1570+1)</f>
        <v>9</v>
      </c>
      <c r="D1571" s="1">
        <f t="shared" si="65"/>
        <v>4</v>
      </c>
      <c r="E1571" s="1" t="str">
        <f>INDEX(Protocol[Mark],MATCH(C1571,Protocol[Step],0))</f>
        <v>8Gp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57010004</v>
      </c>
      <c r="H1571" s="134">
        <f>Systematic[[#This Row],[SampleVariableLabel]]+100*Systematic[[#This Row],[State]]</f>
        <v>57010904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57</v>
      </c>
      <c r="B1572" s="1">
        <f>IF(C1572=0,IF(B1571=Protocol!$V$20,1,B1571+1),B1571)</f>
        <v>1</v>
      </c>
      <c r="C1572" s="1">
        <f>IF(C1571+1=Protocol!$V$21,0,C1571+1)</f>
        <v>10</v>
      </c>
      <c r="D1572" s="1">
        <f t="shared" si="65"/>
        <v>5</v>
      </c>
      <c r="E1572" s="1" t="str">
        <f>INDEX(Protocol[Mark],MATCH(C1572,Protocol[Step],0))</f>
        <v>9Ama</v>
      </c>
      <c r="F1572" s="151" t="str">
        <f>INDEX(Variables[Variable],MATCH(Systematic[[#This Row],[VariableIndex]],Variables[Index],0))</f>
        <v>Specific flux (mt)</v>
      </c>
      <c r="G1572" s="134">
        <f>Systematic[[#This Row],[Sample]]*1000000+Systematic[[#This Row],[SubSample]]*10000+Systematic[[#This Row],[VariableIndex]]</f>
        <v>57010005</v>
      </c>
      <c r="H1572" s="134">
        <f>Systematic[[#This Row],[SampleVariableLabel]]+100*Systematic[[#This Row],[State]]</f>
        <v>57011005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57</v>
      </c>
      <c r="B1573" s="1">
        <f>IF(C1573=0,IF(B1572=Protocol!$V$20,1,B1572+1),B1572)</f>
        <v>1</v>
      </c>
      <c r="C1573" s="1">
        <f>IF(C1572+1=Protocol!$V$21,0,C1572+1)</f>
        <v>11</v>
      </c>
      <c r="D1573" s="1">
        <f t="shared" si="65"/>
        <v>6</v>
      </c>
      <c r="E1573" s="1" t="str">
        <f>INDEX(Protocol[Mark],MATCH(C1573,Protocol[Step],0))</f>
        <v>10Tm</v>
      </c>
      <c r="F1573" s="151" t="str">
        <f>INDEX(Variables[Variable],MATCH(Systematic[[#This Row],[VariableIndex]],Variables[Index],0))</f>
        <v>FCR (mt: ROX-corr.)</v>
      </c>
      <c r="G1573" s="134">
        <f>Systematic[[#This Row],[Sample]]*1000000+Systematic[[#This Row],[SubSample]]*10000+Systematic[[#This Row],[VariableIndex]]</f>
        <v>57010006</v>
      </c>
      <c r="H1573" s="134">
        <f>Systematic[[#This Row],[SampleVariableLabel]]+100*Systematic[[#This Row],[State]]</f>
        <v>57011106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57</v>
      </c>
      <c r="B1574" s="1">
        <f>IF(C1574=0,IF(B1573=Protocol!$V$20,1,B1573+1),B1573)</f>
        <v>1</v>
      </c>
      <c r="C1574" s="1">
        <f>IF(C1573+1=Protocol!$V$21,0,C1573+1)</f>
        <v>12</v>
      </c>
      <c r="D1574" s="1">
        <f t="shared" si="65"/>
        <v>1</v>
      </c>
      <c r="E1574" s="1" t="str">
        <f>INDEX(Protocol[Mark],MATCH(C1574,Protocol[Step],0))</f>
        <v>11Azd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57010001</v>
      </c>
      <c r="H1574" s="134">
        <f>Systematic[[#This Row],[SampleVariableLabel]]+100*Systematic[[#This Row],[State]]</f>
        <v>57011201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58</v>
      </c>
      <c r="B1575" s="1">
        <f>IF(C1575=0,IF(B1574=Protocol!$V$20,1,B1574+1),B1574)</f>
        <v>1</v>
      </c>
      <c r="C1575" s="1">
        <f>IF(C1574+1=Protocol!$V$21,0,C1574+1)</f>
        <v>0</v>
      </c>
      <c r="D1575" s="1">
        <f t="shared" si="65"/>
        <v>2</v>
      </c>
      <c r="E1575" s="1" t="str">
        <f>INDEX(Protocol[Mark],MATCH(C1575,Protocol[Step],0))</f>
        <v>1mt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58010002</v>
      </c>
      <c r="H1575" s="134">
        <f>Systematic[[#This Row],[SampleVariableLabel]]+100*Systematic[[#This Row],[State]]</f>
        <v>58010002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58</v>
      </c>
      <c r="B1576" s="1">
        <f>IF(C1576=0,IF(B1575=Protocol!$V$20,1,B1575+1),B1575)</f>
        <v>1</v>
      </c>
      <c r="C1576" s="1">
        <f>IF(C1575+1=Protocol!$V$21,0,C1575+1)</f>
        <v>1</v>
      </c>
      <c r="D1576" s="1">
        <f t="shared" si="65"/>
        <v>3</v>
      </c>
      <c r="E1576" s="1" t="str">
        <f>INDEX(Protocol[Mark],MATCH(C1576,Protocol[Step],0))</f>
        <v>1PM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58010003</v>
      </c>
      <c r="H1576" s="134">
        <f>Systematic[[#This Row],[SampleVariableLabel]]+100*Systematic[[#This Row],[State]]</f>
        <v>58010103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58</v>
      </c>
      <c r="B1577" s="1">
        <f>IF(C1577=0,IF(B1576=Protocol!$V$20,1,B1576+1),B1576)</f>
        <v>1</v>
      </c>
      <c r="C1577" s="1">
        <f>IF(C1576+1=Protocol!$V$21,0,C1576+1)</f>
        <v>2</v>
      </c>
      <c r="D1577" s="1">
        <f t="shared" si="65"/>
        <v>4</v>
      </c>
      <c r="E1577" s="1" t="str">
        <f>INDEX(Protocol[Mark],MATCH(C1577,Protocol[Step],0))</f>
        <v>2D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58010004</v>
      </c>
      <c r="H1577" s="134">
        <f>Systematic[[#This Row],[SampleVariableLabel]]+100*Systematic[[#This Row],[State]]</f>
        <v>58010204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58</v>
      </c>
      <c r="B1578" s="1">
        <f>IF(C1578=0,IF(B1577=Protocol!$V$20,1,B1577+1),B1577)</f>
        <v>1</v>
      </c>
      <c r="C1578" s="1">
        <f>IF(C1577+1=Protocol!$V$21,0,C1577+1)</f>
        <v>3</v>
      </c>
      <c r="D1578" s="1">
        <f t="shared" si="65"/>
        <v>5</v>
      </c>
      <c r="E1578" s="1" t="str">
        <f>INDEX(Protocol[Mark],MATCH(C1578,Protocol[Step],0))</f>
        <v>2c</v>
      </c>
      <c r="F1578" s="151" t="str">
        <f>INDEX(Variables[Variable],MATCH(Systematic[[#This Row],[VariableIndex]],Variables[Index],0))</f>
        <v>Specific flux (mt)</v>
      </c>
      <c r="G1578" s="134">
        <f>Systematic[[#This Row],[Sample]]*1000000+Systematic[[#This Row],[SubSample]]*10000+Systematic[[#This Row],[VariableIndex]]</f>
        <v>58010005</v>
      </c>
      <c r="H1578" s="134">
        <f>Systematic[[#This Row],[SampleVariableLabel]]+100*Systematic[[#This Row],[State]]</f>
        <v>58010305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58</v>
      </c>
      <c r="B1579" s="1">
        <f>IF(C1579=0,IF(B1578=Protocol!$V$20,1,B1578+1),B1578)</f>
        <v>1</v>
      </c>
      <c r="C1579" s="1">
        <f>IF(C1578+1=Protocol!$V$21,0,C1578+1)</f>
        <v>4</v>
      </c>
      <c r="D1579" s="1">
        <f t="shared" si="65"/>
        <v>6</v>
      </c>
      <c r="E1579" s="1" t="str">
        <f>INDEX(Protocol[Mark],MATCH(C1579,Protocol[Step],0))</f>
        <v>3U</v>
      </c>
      <c r="F1579" s="151" t="str">
        <f>INDEX(Variables[Variable],MATCH(Systematic[[#This Row],[VariableIndex]],Variables[Index],0))</f>
        <v>FCR (mt: ROX-corr.)</v>
      </c>
      <c r="G1579" s="134">
        <f>Systematic[[#This Row],[Sample]]*1000000+Systematic[[#This Row],[SubSample]]*10000+Systematic[[#This Row],[VariableIndex]]</f>
        <v>58010006</v>
      </c>
      <c r="H1579" s="134">
        <f>Systematic[[#This Row],[SampleVariableLabel]]+100*Systematic[[#This Row],[State]]</f>
        <v>58010406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58</v>
      </c>
      <c r="B1580" s="1">
        <f>IF(C1580=0,IF(B1579=Protocol!$V$20,1,B1579+1),B1579)</f>
        <v>1</v>
      </c>
      <c r="C1580" s="1">
        <f>IF(C1579+1=Protocol!$V$21,0,C1579+1)</f>
        <v>5</v>
      </c>
      <c r="D1580" s="1">
        <f t="shared" si="65"/>
        <v>1</v>
      </c>
      <c r="E1580" s="1" t="str">
        <f>INDEX(Protocol[Mark],MATCH(C1580,Protocol[Step],0))</f>
        <v>4G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58010001</v>
      </c>
      <c r="H1580" s="134">
        <f>Systematic[[#This Row],[SampleVariableLabel]]+100*Systematic[[#This Row],[State]]</f>
        <v>58010501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58</v>
      </c>
      <c r="B1581" s="1">
        <f>IF(C1581=0,IF(B1580=Protocol!$V$20,1,B1580+1),B1580)</f>
        <v>1</v>
      </c>
      <c r="C1581" s="1">
        <f>IF(C1580+1=Protocol!$V$21,0,C1580+1)</f>
        <v>6</v>
      </c>
      <c r="D1581" s="1">
        <f t="shared" si="65"/>
        <v>2</v>
      </c>
      <c r="E1581" s="1" t="str">
        <f>INDEX(Protocol[Mark],MATCH(C1581,Protocol[Step],0))</f>
        <v>5S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58010002</v>
      </c>
      <c r="H1581" s="134">
        <f>Systematic[[#This Row],[SampleVariableLabel]]+100*Systematic[[#This Row],[State]]</f>
        <v>58010602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58</v>
      </c>
      <c r="B1582" s="1">
        <f>IF(C1582=0,IF(B1581=Protocol!$V$20,1,B1581+1),B1581)</f>
        <v>1</v>
      </c>
      <c r="C1582" s="1">
        <f>IF(C1581+1=Protocol!$V$21,0,C1581+1)</f>
        <v>7</v>
      </c>
      <c r="D1582" s="1">
        <f t="shared" si="65"/>
        <v>3</v>
      </c>
      <c r="E1582" s="1" t="str">
        <f>INDEX(Protocol[Mark],MATCH(C1582,Protocol[Step],0))</f>
        <v>6Oct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58010003</v>
      </c>
      <c r="H1582" s="134">
        <f>Systematic[[#This Row],[SampleVariableLabel]]+100*Systematic[[#This Row],[State]]</f>
        <v>58010703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58</v>
      </c>
      <c r="B1583" s="1">
        <f>IF(C1583=0,IF(B1582=Protocol!$V$20,1,B1582+1),B1582)</f>
        <v>1</v>
      </c>
      <c r="C1583" s="1">
        <f>IF(C1582+1=Protocol!$V$21,0,C1582+1)</f>
        <v>8</v>
      </c>
      <c r="D1583" s="1">
        <f t="shared" si="65"/>
        <v>4</v>
      </c>
      <c r="E1583" s="1" t="str">
        <f>INDEX(Protocol[Mark],MATCH(C1583,Protocol[Step],0))</f>
        <v>7Rot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58010004</v>
      </c>
      <c r="H1583" s="134">
        <f>Systematic[[#This Row],[SampleVariableLabel]]+100*Systematic[[#This Row],[State]]</f>
        <v>58010804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58</v>
      </c>
      <c r="B1584" s="1">
        <f>IF(C1584=0,IF(B1583=Protocol!$V$20,1,B1583+1),B1583)</f>
        <v>1</v>
      </c>
      <c r="C1584" s="1">
        <f>IF(C1583+1=Protocol!$V$21,0,C1583+1)</f>
        <v>9</v>
      </c>
      <c r="D1584" s="1">
        <f t="shared" si="65"/>
        <v>5</v>
      </c>
      <c r="E1584" s="1" t="str">
        <f>INDEX(Protocol[Mark],MATCH(C1584,Protocol[Step],0))</f>
        <v>8Gp</v>
      </c>
      <c r="F1584" s="151" t="str">
        <f>INDEX(Variables[Variable],MATCH(Systematic[[#This Row],[VariableIndex]],Variables[Index],0))</f>
        <v>Specific flux (mt)</v>
      </c>
      <c r="G1584" s="134">
        <f>Systematic[[#This Row],[Sample]]*1000000+Systematic[[#This Row],[SubSample]]*10000+Systematic[[#This Row],[VariableIndex]]</f>
        <v>58010005</v>
      </c>
      <c r="H1584" s="134">
        <f>Systematic[[#This Row],[SampleVariableLabel]]+100*Systematic[[#This Row],[State]]</f>
        <v>58010905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58</v>
      </c>
      <c r="B1585" s="1">
        <f>IF(C1585=0,IF(B1584=Protocol!$V$20,1,B1584+1),B1584)</f>
        <v>1</v>
      </c>
      <c r="C1585" s="1">
        <f>IF(C1584+1=Protocol!$V$21,0,C1584+1)</f>
        <v>10</v>
      </c>
      <c r="D1585" s="1">
        <f t="shared" si="65"/>
        <v>6</v>
      </c>
      <c r="E1585" s="1" t="str">
        <f>INDEX(Protocol[Mark],MATCH(C1585,Protocol[Step],0))</f>
        <v>9Ama</v>
      </c>
      <c r="F1585" s="151" t="str">
        <f>INDEX(Variables[Variable],MATCH(Systematic[[#This Row],[VariableIndex]],Variables[Index],0))</f>
        <v>FCR (mt: ROX-corr.)</v>
      </c>
      <c r="G1585" s="134">
        <f>Systematic[[#This Row],[Sample]]*1000000+Systematic[[#This Row],[SubSample]]*10000+Systematic[[#This Row],[VariableIndex]]</f>
        <v>58010006</v>
      </c>
      <c r="H1585" s="134">
        <f>Systematic[[#This Row],[SampleVariableLabel]]+100*Systematic[[#This Row],[State]]</f>
        <v>58011006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58</v>
      </c>
      <c r="B1586" s="1">
        <f>IF(C1586=0,IF(B1585=Protocol!$V$20,1,B1585+1),B1585)</f>
        <v>1</v>
      </c>
      <c r="C1586" s="1">
        <f>IF(C1585+1=Protocol!$V$21,0,C1585+1)</f>
        <v>11</v>
      </c>
      <c r="D1586" s="1">
        <f t="shared" si="65"/>
        <v>1</v>
      </c>
      <c r="E1586" s="1" t="str">
        <f>INDEX(Protocol[Mark],MATCH(C1586,Protocol[Step],0))</f>
        <v>10Tm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58010001</v>
      </c>
      <c r="H1586" s="134">
        <f>Systematic[[#This Row],[SampleVariableLabel]]+100*Systematic[[#This Row],[State]]</f>
        <v>58011101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58</v>
      </c>
      <c r="B1587" s="1">
        <f>IF(C1587=0,IF(B1586=Protocol!$V$20,1,B1586+1),B1586)</f>
        <v>1</v>
      </c>
      <c r="C1587" s="1">
        <f>IF(C1586+1=Protocol!$V$21,0,C1586+1)</f>
        <v>12</v>
      </c>
      <c r="D1587" s="1">
        <f t="shared" si="65"/>
        <v>2</v>
      </c>
      <c r="E1587" s="1" t="str">
        <f>INDEX(Protocol[Mark],MATCH(C1587,Protocol[Step],0))</f>
        <v>11Azd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58010002</v>
      </c>
      <c r="H1587" s="134">
        <f>Systematic[[#This Row],[SampleVariableLabel]]+100*Systematic[[#This Row],[State]]</f>
        <v>58011202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59</v>
      </c>
      <c r="B1588" s="1">
        <f>IF(C1588=0,IF(B1587=Protocol!$V$20,1,B1587+1),B1587)</f>
        <v>1</v>
      </c>
      <c r="C1588" s="1">
        <f>IF(C1587+1=Protocol!$V$21,0,C1587+1)</f>
        <v>0</v>
      </c>
      <c r="D1588" s="1">
        <f t="shared" si="65"/>
        <v>3</v>
      </c>
      <c r="E1588" s="1" t="str">
        <f>INDEX(Protocol[Mark],MATCH(C1588,Protocol[Step],0))</f>
        <v>1mt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59010003</v>
      </c>
      <c r="H1588" s="134">
        <f>Systematic[[#This Row],[SampleVariableLabel]]+100*Systematic[[#This Row],[State]]</f>
        <v>59010003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59</v>
      </c>
      <c r="B1589" s="1">
        <f>IF(C1589=0,IF(B1588=Protocol!$V$20,1,B1588+1),B1588)</f>
        <v>1</v>
      </c>
      <c r="C1589" s="1">
        <f>IF(C1588+1=Protocol!$V$21,0,C1588+1)</f>
        <v>1</v>
      </c>
      <c r="D1589" s="1">
        <f t="shared" si="65"/>
        <v>4</v>
      </c>
      <c r="E1589" s="1" t="str">
        <f>INDEX(Protocol[Mark],MATCH(C1589,Protocol[Step],0))</f>
        <v>1PM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59010004</v>
      </c>
      <c r="H1589" s="134">
        <f>Systematic[[#This Row],[SampleVariableLabel]]+100*Systematic[[#This Row],[State]]</f>
        <v>59010104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59</v>
      </c>
      <c r="B1590" s="1">
        <f>IF(C1590=0,IF(B1589=Protocol!$V$20,1,B1589+1),B1589)</f>
        <v>1</v>
      </c>
      <c r="C1590" s="1">
        <f>IF(C1589+1=Protocol!$V$21,0,C1589+1)</f>
        <v>2</v>
      </c>
      <c r="D1590" s="1">
        <f t="shared" si="65"/>
        <v>5</v>
      </c>
      <c r="E1590" s="1" t="str">
        <f>INDEX(Protocol[Mark],MATCH(C1590,Protocol[Step],0))</f>
        <v>2D</v>
      </c>
      <c r="F1590" s="151" t="str">
        <f>INDEX(Variables[Variable],MATCH(Systematic[[#This Row],[VariableIndex]],Variables[Index],0))</f>
        <v>Specific flux (mt)</v>
      </c>
      <c r="G1590" s="134">
        <f>Systematic[[#This Row],[Sample]]*1000000+Systematic[[#This Row],[SubSample]]*10000+Systematic[[#This Row],[VariableIndex]]</f>
        <v>59010005</v>
      </c>
      <c r="H1590" s="134">
        <f>Systematic[[#This Row],[SampleVariableLabel]]+100*Systematic[[#This Row],[State]]</f>
        <v>59010205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59</v>
      </c>
      <c r="B1591" s="1">
        <f>IF(C1591=0,IF(B1590=Protocol!$V$20,1,B1590+1),B1590)</f>
        <v>1</v>
      </c>
      <c r="C1591" s="1">
        <f>IF(C1590+1=Protocol!$V$21,0,C1590+1)</f>
        <v>3</v>
      </c>
      <c r="D1591" s="1">
        <f t="shared" si="65"/>
        <v>6</v>
      </c>
      <c r="E1591" s="1" t="str">
        <f>INDEX(Protocol[Mark],MATCH(C1591,Protocol[Step],0))</f>
        <v>2c</v>
      </c>
      <c r="F1591" s="151" t="str">
        <f>INDEX(Variables[Variable],MATCH(Systematic[[#This Row],[VariableIndex]],Variables[Index],0))</f>
        <v>FCR (mt: ROX-corr.)</v>
      </c>
      <c r="G1591" s="134">
        <f>Systematic[[#This Row],[Sample]]*1000000+Systematic[[#This Row],[SubSample]]*10000+Systematic[[#This Row],[VariableIndex]]</f>
        <v>59010006</v>
      </c>
      <c r="H1591" s="134">
        <f>Systematic[[#This Row],[SampleVariableLabel]]+100*Systematic[[#This Row],[State]]</f>
        <v>59010306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59</v>
      </c>
      <c r="B1592" s="1">
        <f>IF(C1592=0,IF(B1591=Protocol!$V$20,1,B1591+1),B1591)</f>
        <v>1</v>
      </c>
      <c r="C1592" s="1">
        <f>IF(C1591+1=Protocol!$V$21,0,C1591+1)</f>
        <v>4</v>
      </c>
      <c r="D1592" s="1">
        <f t="shared" si="65"/>
        <v>1</v>
      </c>
      <c r="E1592" s="1" t="str">
        <f>INDEX(Protocol[Mark],MATCH(C1592,Protocol[Step],0))</f>
        <v>3U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59010001</v>
      </c>
      <c r="H1592" s="134">
        <f>Systematic[[#This Row],[SampleVariableLabel]]+100*Systematic[[#This Row],[State]]</f>
        <v>59010401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59</v>
      </c>
      <c r="B1593" s="1">
        <f>IF(C1593=0,IF(B1592=Protocol!$V$20,1,B1592+1),B1592)</f>
        <v>1</v>
      </c>
      <c r="C1593" s="1">
        <f>IF(C1592+1=Protocol!$V$21,0,C1592+1)</f>
        <v>5</v>
      </c>
      <c r="D1593" s="1">
        <f t="shared" si="65"/>
        <v>2</v>
      </c>
      <c r="E1593" s="1" t="str">
        <f>INDEX(Protocol[Mark],MATCH(C1593,Protocol[Step],0))</f>
        <v>4G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59010002</v>
      </c>
      <c r="H1593" s="134">
        <f>Systematic[[#This Row],[SampleVariableLabel]]+100*Systematic[[#This Row],[State]]</f>
        <v>59010502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59</v>
      </c>
      <c r="B1594" s="1">
        <f>IF(C1594=0,IF(B1593=Protocol!$V$20,1,B1593+1),B1593)</f>
        <v>1</v>
      </c>
      <c r="C1594" s="1">
        <f>IF(C1593+1=Protocol!$V$21,0,C1593+1)</f>
        <v>6</v>
      </c>
      <c r="D1594" s="1">
        <f t="shared" si="65"/>
        <v>3</v>
      </c>
      <c r="E1594" s="1" t="str">
        <f>INDEX(Protocol[Mark],MATCH(C1594,Protocol[Step],0))</f>
        <v>5S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59010003</v>
      </c>
      <c r="H1594" s="134">
        <f>Systematic[[#This Row],[SampleVariableLabel]]+100*Systematic[[#This Row],[State]]</f>
        <v>59010603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59</v>
      </c>
      <c r="B1595" s="1">
        <f>IF(C1595=0,IF(B1594=Protocol!$V$20,1,B1594+1),B1594)</f>
        <v>1</v>
      </c>
      <c r="C1595" s="1">
        <f>IF(C1594+1=Protocol!$V$21,0,C1594+1)</f>
        <v>7</v>
      </c>
      <c r="D1595" s="1">
        <f t="shared" si="65"/>
        <v>4</v>
      </c>
      <c r="E1595" s="1" t="str">
        <f>INDEX(Protocol[Mark],MATCH(C1595,Protocol[Step],0))</f>
        <v>6Oct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59010004</v>
      </c>
      <c r="H1595" s="134">
        <f>Systematic[[#This Row],[SampleVariableLabel]]+100*Systematic[[#This Row],[State]]</f>
        <v>59010704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59</v>
      </c>
      <c r="B1596" s="1">
        <f>IF(C1596=0,IF(B1595=Protocol!$V$20,1,B1595+1),B1595)</f>
        <v>1</v>
      </c>
      <c r="C1596" s="1">
        <f>IF(C1595+1=Protocol!$V$21,0,C1595+1)</f>
        <v>8</v>
      </c>
      <c r="D1596" s="1">
        <f t="shared" si="65"/>
        <v>5</v>
      </c>
      <c r="E1596" s="1" t="str">
        <f>INDEX(Protocol[Mark],MATCH(C1596,Protocol[Step],0))</f>
        <v>7Rot</v>
      </c>
      <c r="F1596" s="151" t="str">
        <f>INDEX(Variables[Variable],MATCH(Systematic[[#This Row],[VariableIndex]],Variables[Index],0))</f>
        <v>Specific flux (mt)</v>
      </c>
      <c r="G1596" s="134">
        <f>Systematic[[#This Row],[Sample]]*1000000+Systematic[[#This Row],[SubSample]]*10000+Systematic[[#This Row],[VariableIndex]]</f>
        <v>59010005</v>
      </c>
      <c r="H1596" s="134">
        <f>Systematic[[#This Row],[SampleVariableLabel]]+100*Systematic[[#This Row],[State]]</f>
        <v>59010805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59</v>
      </c>
      <c r="B1597" s="1">
        <f>IF(C1597=0,IF(B1596=Protocol!$V$20,1,B1596+1),B1596)</f>
        <v>1</v>
      </c>
      <c r="C1597" s="1">
        <f>IF(C1596+1=Protocol!$V$21,0,C1596+1)</f>
        <v>9</v>
      </c>
      <c r="D1597" s="1">
        <f t="shared" si="65"/>
        <v>6</v>
      </c>
      <c r="E1597" s="1" t="str">
        <f>INDEX(Protocol[Mark],MATCH(C1597,Protocol[Step],0))</f>
        <v>8Gp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59010006</v>
      </c>
      <c r="H1597" s="134">
        <f>Systematic[[#This Row],[SampleVariableLabel]]+100*Systematic[[#This Row],[State]]</f>
        <v>59010906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59</v>
      </c>
      <c r="B1598" s="1">
        <f>IF(C1598=0,IF(B1597=Protocol!$V$20,1,B1597+1),B1597)</f>
        <v>1</v>
      </c>
      <c r="C1598" s="1">
        <f>IF(C1597+1=Protocol!$V$21,0,C1597+1)</f>
        <v>10</v>
      </c>
      <c r="D1598" s="1">
        <f t="shared" si="65"/>
        <v>1</v>
      </c>
      <c r="E1598" s="1" t="str">
        <f>INDEX(Protocol[Mark],MATCH(C1598,Protocol[Step],0))</f>
        <v>9Ama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59010001</v>
      </c>
      <c r="H1598" s="134">
        <f>Systematic[[#This Row],[SampleVariableLabel]]+100*Systematic[[#This Row],[State]]</f>
        <v>59011001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59</v>
      </c>
      <c r="B1599" s="1">
        <f>IF(C1599=0,IF(B1598=Protocol!$V$20,1,B1598+1),B1598)</f>
        <v>1</v>
      </c>
      <c r="C1599" s="1">
        <f>IF(C1598+1=Protocol!$V$21,0,C1598+1)</f>
        <v>11</v>
      </c>
      <c r="D1599" s="1">
        <f t="shared" si="65"/>
        <v>2</v>
      </c>
      <c r="E1599" s="1" t="str">
        <f>INDEX(Protocol[Mark],MATCH(C1599,Protocol[Step],0))</f>
        <v>10Tm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59010002</v>
      </c>
      <c r="H1599" s="134">
        <f>Systematic[[#This Row],[SampleVariableLabel]]+100*Systematic[[#This Row],[State]]</f>
        <v>59011102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59</v>
      </c>
      <c r="B1600" s="1">
        <f>IF(C1600=0,IF(B1599=Protocol!$V$20,1,B1599+1),B1599)</f>
        <v>1</v>
      </c>
      <c r="C1600" s="1">
        <f>IF(C1599+1=Protocol!$V$21,0,C1599+1)</f>
        <v>12</v>
      </c>
      <c r="D1600" s="1">
        <f t="shared" si="65"/>
        <v>3</v>
      </c>
      <c r="E1600" s="1" t="str">
        <f>INDEX(Protocol[Mark],MATCH(C1600,Protocol[Step],0))</f>
        <v>11Azd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59010003</v>
      </c>
      <c r="H1600" s="134">
        <f>Systematic[[#This Row],[SampleVariableLabel]]+100*Systematic[[#This Row],[State]]</f>
        <v>59011203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60</v>
      </c>
      <c r="B1601" s="1">
        <f>IF(C1601=0,IF(B1600=Protocol!$V$20,1,B1600+1),B1600)</f>
        <v>1</v>
      </c>
      <c r="C1601" s="1">
        <f>IF(C1600+1=Protocol!$V$21,0,C1600+1)</f>
        <v>0</v>
      </c>
      <c r="D1601" s="1">
        <f t="shared" si="65"/>
        <v>4</v>
      </c>
      <c r="E1601" s="1" t="str">
        <f>INDEX(Protocol[Mark],MATCH(C1601,Protocol[Step],0))</f>
        <v>1mt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60010004</v>
      </c>
      <c r="H1601" s="134">
        <f>Systematic[[#This Row],[SampleVariableLabel]]+100*Systematic[[#This Row],[State]]</f>
        <v>60010004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60</v>
      </c>
      <c r="B1602" s="1">
        <f>IF(C1602=0,IF(B1601=Protocol!$V$20,1,B1601+1),B1601)</f>
        <v>1</v>
      </c>
      <c r="C1602" s="1">
        <f>IF(C1601+1=Protocol!$V$21,0,C1601+1)</f>
        <v>1</v>
      </c>
      <c r="D1602" s="1">
        <f t="shared" si="65"/>
        <v>5</v>
      </c>
      <c r="E1602" s="1" t="str">
        <f>INDEX(Protocol[Mark],MATCH(C1602,Protocol[Step],0))</f>
        <v>1PM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60010005</v>
      </c>
      <c r="H1602" s="134">
        <f>Systematic[[#This Row],[SampleVariableLabel]]+100*Systematic[[#This Row],[State]]</f>
        <v>60010105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60</v>
      </c>
      <c r="B1603" s="1">
        <f>IF(C1603=0,IF(B1602=Protocol!$V$20,1,B1602+1),B1602)</f>
        <v>1</v>
      </c>
      <c r="C1603" s="1">
        <f>IF(C1602+1=Protocol!$V$21,0,C1602+1)</f>
        <v>2</v>
      </c>
      <c r="D1603" s="1">
        <f t="shared" ref="D1603:D1666" si="67">IF(D1602=nVariables,1,D1602+1)</f>
        <v>6</v>
      </c>
      <c r="E1603" s="1" t="str">
        <f>INDEX(Protocol[Mark],MATCH(C1603,Protocol[Step],0))</f>
        <v>2D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60010006</v>
      </c>
      <c r="H1603" s="134">
        <f>Systematic[[#This Row],[SampleVariableLabel]]+100*Systematic[[#This Row],[State]]</f>
        <v>60010206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60</v>
      </c>
      <c r="B1604" s="1">
        <f>IF(C1604=0,IF(B1603=Protocol!$V$20,1,B1603+1),B1603)</f>
        <v>1</v>
      </c>
      <c r="C1604" s="1">
        <f>IF(C1603+1=Protocol!$V$21,0,C1603+1)</f>
        <v>3</v>
      </c>
      <c r="D1604" s="1">
        <f t="shared" si="67"/>
        <v>1</v>
      </c>
      <c r="E1604" s="1" t="str">
        <f>INDEX(Protocol[Mark],MATCH(C1604,Protocol[Step],0))</f>
        <v>2c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60010001</v>
      </c>
      <c r="H1604" s="134">
        <f>Systematic[[#This Row],[SampleVariableLabel]]+100*Systematic[[#This Row],[State]]</f>
        <v>60010301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60</v>
      </c>
      <c r="B1605" s="1">
        <f>IF(C1605=0,IF(B1604=Protocol!$V$20,1,B1604+1),B1604)</f>
        <v>1</v>
      </c>
      <c r="C1605" s="1">
        <f>IF(C1604+1=Protocol!$V$21,0,C1604+1)</f>
        <v>4</v>
      </c>
      <c r="D1605" s="1">
        <f t="shared" si="67"/>
        <v>2</v>
      </c>
      <c r="E1605" s="1" t="str">
        <f>INDEX(Protocol[Mark],MATCH(C1605,Protocol[Step],0))</f>
        <v>3U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60010002</v>
      </c>
      <c r="H1605" s="134">
        <f>Systematic[[#This Row],[SampleVariableLabel]]+100*Systematic[[#This Row],[State]]</f>
        <v>60010402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60</v>
      </c>
      <c r="B1606" s="1">
        <f>IF(C1606=0,IF(B1605=Protocol!$V$20,1,B1605+1),B1605)</f>
        <v>1</v>
      </c>
      <c r="C1606" s="1">
        <f>IF(C1605+1=Protocol!$V$21,0,C1605+1)</f>
        <v>5</v>
      </c>
      <c r="D1606" s="1">
        <f t="shared" si="67"/>
        <v>3</v>
      </c>
      <c r="E1606" s="1" t="str">
        <f>INDEX(Protocol[Mark],MATCH(C1606,Protocol[Step],0))</f>
        <v>4G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60010003</v>
      </c>
      <c r="H1606" s="134">
        <f>Systematic[[#This Row],[SampleVariableLabel]]+100*Systematic[[#This Row],[State]]</f>
        <v>60010503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60</v>
      </c>
      <c r="B1607" s="1">
        <f>IF(C1607=0,IF(B1606=Protocol!$V$20,1,B1606+1),B1606)</f>
        <v>1</v>
      </c>
      <c r="C1607" s="1">
        <f>IF(C1606+1=Protocol!$V$21,0,C1606+1)</f>
        <v>6</v>
      </c>
      <c r="D1607" s="1">
        <f t="shared" si="67"/>
        <v>4</v>
      </c>
      <c r="E1607" s="1" t="str">
        <f>INDEX(Protocol[Mark],MATCH(C1607,Protocol[Step],0))</f>
        <v>5S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60010004</v>
      </c>
      <c r="H1607" s="134">
        <f>Systematic[[#This Row],[SampleVariableLabel]]+100*Systematic[[#This Row],[State]]</f>
        <v>60010604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60</v>
      </c>
      <c r="B1608" s="1">
        <f>IF(C1608=0,IF(B1607=Protocol!$V$20,1,B1607+1),B1607)</f>
        <v>1</v>
      </c>
      <c r="C1608" s="1">
        <f>IF(C1607+1=Protocol!$V$21,0,C1607+1)</f>
        <v>7</v>
      </c>
      <c r="D1608" s="1">
        <f t="shared" si="67"/>
        <v>5</v>
      </c>
      <c r="E1608" s="1" t="str">
        <f>INDEX(Protocol[Mark],MATCH(C1608,Protocol[Step],0))</f>
        <v>6Oct</v>
      </c>
      <c r="F1608" s="151" t="str">
        <f>INDEX(Variables[Variable],MATCH(Systematic[[#This Row],[VariableIndex]],Variables[Index],0))</f>
        <v>Specific flux (mt)</v>
      </c>
      <c r="G1608" s="134">
        <f>Systematic[[#This Row],[Sample]]*1000000+Systematic[[#This Row],[SubSample]]*10000+Systematic[[#This Row],[VariableIndex]]</f>
        <v>60010005</v>
      </c>
      <c r="H1608" s="134">
        <f>Systematic[[#This Row],[SampleVariableLabel]]+100*Systematic[[#This Row],[State]]</f>
        <v>60010705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60</v>
      </c>
      <c r="B1609" s="1">
        <f>IF(C1609=0,IF(B1608=Protocol!$V$20,1,B1608+1),B1608)</f>
        <v>1</v>
      </c>
      <c r="C1609" s="1">
        <f>IF(C1608+1=Protocol!$V$21,0,C1608+1)</f>
        <v>8</v>
      </c>
      <c r="D1609" s="1">
        <f t="shared" si="67"/>
        <v>6</v>
      </c>
      <c r="E1609" s="1" t="str">
        <f>INDEX(Protocol[Mark],MATCH(C1609,Protocol[Step],0))</f>
        <v>7Rot</v>
      </c>
      <c r="F1609" s="151" t="str">
        <f>INDEX(Variables[Variable],MATCH(Systematic[[#This Row],[VariableIndex]],Variables[Index],0))</f>
        <v>FCR (mt: ROX-corr.)</v>
      </c>
      <c r="G1609" s="134">
        <f>Systematic[[#This Row],[Sample]]*1000000+Systematic[[#This Row],[SubSample]]*10000+Systematic[[#This Row],[VariableIndex]]</f>
        <v>60010006</v>
      </c>
      <c r="H1609" s="134">
        <f>Systematic[[#This Row],[SampleVariableLabel]]+100*Systematic[[#This Row],[State]]</f>
        <v>60010806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60</v>
      </c>
      <c r="B1610" s="1">
        <f>IF(C1610=0,IF(B1609=Protocol!$V$20,1,B1609+1),B1609)</f>
        <v>1</v>
      </c>
      <c r="C1610" s="1">
        <f>IF(C1609+1=Protocol!$V$21,0,C1609+1)</f>
        <v>9</v>
      </c>
      <c r="D1610" s="1">
        <f t="shared" si="67"/>
        <v>1</v>
      </c>
      <c r="E1610" s="1" t="str">
        <f>INDEX(Protocol[Mark],MATCH(C1610,Protocol[Step],0))</f>
        <v>8Gp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60010001</v>
      </c>
      <c r="H1610" s="134">
        <f>Systematic[[#This Row],[SampleVariableLabel]]+100*Systematic[[#This Row],[State]]</f>
        <v>60010901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60</v>
      </c>
      <c r="B1611" s="1">
        <f>IF(C1611=0,IF(B1610=Protocol!$V$20,1,B1610+1),B1610)</f>
        <v>1</v>
      </c>
      <c r="C1611" s="1">
        <f>IF(C1610+1=Protocol!$V$21,0,C1610+1)</f>
        <v>10</v>
      </c>
      <c r="D1611" s="1">
        <f t="shared" si="67"/>
        <v>2</v>
      </c>
      <c r="E1611" s="1" t="str">
        <f>INDEX(Protocol[Mark],MATCH(C1611,Protocol[Step],0))</f>
        <v>9Ama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60010002</v>
      </c>
      <c r="H1611" s="134">
        <f>Systematic[[#This Row],[SampleVariableLabel]]+100*Systematic[[#This Row],[State]]</f>
        <v>60011002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60</v>
      </c>
      <c r="B1612" s="1">
        <f>IF(C1612=0,IF(B1611=Protocol!$V$20,1,B1611+1),B1611)</f>
        <v>1</v>
      </c>
      <c r="C1612" s="1">
        <f>IF(C1611+1=Protocol!$V$21,0,C1611+1)</f>
        <v>11</v>
      </c>
      <c r="D1612" s="1">
        <f t="shared" si="67"/>
        <v>3</v>
      </c>
      <c r="E1612" s="1" t="str">
        <f>INDEX(Protocol[Mark],MATCH(C1612,Protocol[Step],0))</f>
        <v>10Tm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60010003</v>
      </c>
      <c r="H1612" s="134">
        <f>Systematic[[#This Row],[SampleVariableLabel]]+100*Systematic[[#This Row],[State]]</f>
        <v>60011103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60</v>
      </c>
      <c r="B1613" s="1">
        <f>IF(C1613=0,IF(B1612=Protocol!$V$20,1,B1612+1),B1612)</f>
        <v>1</v>
      </c>
      <c r="C1613" s="1">
        <f>IF(C1612+1=Protocol!$V$21,0,C1612+1)</f>
        <v>12</v>
      </c>
      <c r="D1613" s="1">
        <f t="shared" si="67"/>
        <v>4</v>
      </c>
      <c r="E1613" s="1" t="str">
        <f>INDEX(Protocol[Mark],MATCH(C1613,Protocol[Step],0))</f>
        <v>11Azd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60010004</v>
      </c>
      <c r="H1613" s="134">
        <f>Systematic[[#This Row],[SampleVariableLabel]]+100*Systematic[[#This Row],[State]]</f>
        <v>60011204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61</v>
      </c>
      <c r="B1614" s="1">
        <f>IF(C1614=0,IF(B1613=Protocol!$V$20,1,B1613+1),B1613)</f>
        <v>1</v>
      </c>
      <c r="C1614" s="1">
        <f>IF(C1613+1=Protocol!$V$21,0,C1613+1)</f>
        <v>0</v>
      </c>
      <c r="D1614" s="1">
        <f t="shared" si="67"/>
        <v>5</v>
      </c>
      <c r="E1614" s="1" t="str">
        <f>INDEX(Protocol[Mark],MATCH(C1614,Protocol[Step],0))</f>
        <v>1mt</v>
      </c>
      <c r="F1614" s="151" t="str">
        <f>INDEX(Variables[Variable],MATCH(Systematic[[#This Row],[VariableIndex]],Variables[Index],0))</f>
        <v>Specific flux (mt)</v>
      </c>
      <c r="G1614" s="134">
        <f>Systematic[[#This Row],[Sample]]*1000000+Systematic[[#This Row],[SubSample]]*10000+Systematic[[#This Row],[VariableIndex]]</f>
        <v>61010005</v>
      </c>
      <c r="H1614" s="134">
        <f>Systematic[[#This Row],[SampleVariableLabel]]+100*Systematic[[#This Row],[State]]</f>
        <v>61010005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61</v>
      </c>
      <c r="B1615" s="1">
        <f>IF(C1615=0,IF(B1614=Protocol!$V$20,1,B1614+1),B1614)</f>
        <v>1</v>
      </c>
      <c r="C1615" s="1">
        <f>IF(C1614+1=Protocol!$V$21,0,C1614+1)</f>
        <v>1</v>
      </c>
      <c r="D1615" s="1">
        <f t="shared" si="67"/>
        <v>6</v>
      </c>
      <c r="E1615" s="1" t="str">
        <f>INDEX(Protocol[Mark],MATCH(C1615,Protocol[Step],0))</f>
        <v>1PM</v>
      </c>
      <c r="F1615" s="151" t="str">
        <f>INDEX(Variables[Variable],MATCH(Systematic[[#This Row],[VariableIndex]],Variables[Index],0))</f>
        <v>FCR (mt: ROX-corr.)</v>
      </c>
      <c r="G1615" s="134">
        <f>Systematic[[#This Row],[Sample]]*1000000+Systematic[[#This Row],[SubSample]]*10000+Systematic[[#This Row],[VariableIndex]]</f>
        <v>61010006</v>
      </c>
      <c r="H1615" s="134">
        <f>Systematic[[#This Row],[SampleVariableLabel]]+100*Systematic[[#This Row],[State]]</f>
        <v>61010106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61</v>
      </c>
      <c r="B1616" s="1">
        <f>IF(C1616=0,IF(B1615=Protocol!$V$20,1,B1615+1),B1615)</f>
        <v>1</v>
      </c>
      <c r="C1616" s="1">
        <f>IF(C1615+1=Protocol!$V$21,0,C1615+1)</f>
        <v>2</v>
      </c>
      <c r="D1616" s="1">
        <f t="shared" si="67"/>
        <v>1</v>
      </c>
      <c r="E1616" s="1" t="str">
        <f>INDEX(Protocol[Mark],MATCH(C1616,Protocol[Step],0))</f>
        <v>2D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61010001</v>
      </c>
      <c r="H1616" s="134">
        <f>Systematic[[#This Row],[SampleVariableLabel]]+100*Systematic[[#This Row],[State]]</f>
        <v>61010201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61</v>
      </c>
      <c r="B1617" s="1">
        <f>IF(C1617=0,IF(B1616=Protocol!$V$20,1,B1616+1),B1616)</f>
        <v>1</v>
      </c>
      <c r="C1617" s="1">
        <f>IF(C1616+1=Protocol!$V$21,0,C1616+1)</f>
        <v>3</v>
      </c>
      <c r="D1617" s="1">
        <f t="shared" si="67"/>
        <v>2</v>
      </c>
      <c r="E1617" s="1" t="str">
        <f>INDEX(Protocol[Mark],MATCH(C1617,Protocol[Step],0))</f>
        <v>2c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61010002</v>
      </c>
      <c r="H1617" s="134">
        <f>Systematic[[#This Row],[SampleVariableLabel]]+100*Systematic[[#This Row],[State]]</f>
        <v>61010302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61</v>
      </c>
      <c r="B1618" s="1">
        <f>IF(C1618=0,IF(B1617=Protocol!$V$20,1,B1617+1),B1617)</f>
        <v>1</v>
      </c>
      <c r="C1618" s="1">
        <f>IF(C1617+1=Protocol!$V$21,0,C1617+1)</f>
        <v>4</v>
      </c>
      <c r="D1618" s="1">
        <f t="shared" si="67"/>
        <v>3</v>
      </c>
      <c r="E1618" s="1" t="str">
        <f>INDEX(Protocol[Mark],MATCH(C1618,Protocol[Step],0))</f>
        <v>3U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61010003</v>
      </c>
      <c r="H1618" s="134">
        <f>Systematic[[#This Row],[SampleVariableLabel]]+100*Systematic[[#This Row],[State]]</f>
        <v>61010403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61</v>
      </c>
      <c r="B1619" s="1">
        <f>IF(C1619=0,IF(B1618=Protocol!$V$20,1,B1618+1),B1618)</f>
        <v>1</v>
      </c>
      <c r="C1619" s="1">
        <f>IF(C1618+1=Protocol!$V$21,0,C1618+1)</f>
        <v>5</v>
      </c>
      <c r="D1619" s="1">
        <f t="shared" si="67"/>
        <v>4</v>
      </c>
      <c r="E1619" s="1" t="str">
        <f>INDEX(Protocol[Mark],MATCH(C1619,Protocol[Step],0))</f>
        <v>4G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61010004</v>
      </c>
      <c r="H1619" s="134">
        <f>Systematic[[#This Row],[SampleVariableLabel]]+100*Systematic[[#This Row],[State]]</f>
        <v>61010504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61</v>
      </c>
      <c r="B1620" s="1">
        <f>IF(C1620=0,IF(B1619=Protocol!$V$20,1,B1619+1),B1619)</f>
        <v>1</v>
      </c>
      <c r="C1620" s="1">
        <f>IF(C1619+1=Protocol!$V$21,0,C1619+1)</f>
        <v>6</v>
      </c>
      <c r="D1620" s="1">
        <f t="shared" si="67"/>
        <v>5</v>
      </c>
      <c r="E1620" s="1" t="str">
        <f>INDEX(Protocol[Mark],MATCH(C1620,Protocol[Step],0))</f>
        <v>5S</v>
      </c>
      <c r="F1620" s="151" t="str">
        <f>INDEX(Variables[Variable],MATCH(Systematic[[#This Row],[VariableIndex]],Variables[Index],0))</f>
        <v>Specific flux (mt)</v>
      </c>
      <c r="G1620" s="134">
        <f>Systematic[[#This Row],[Sample]]*1000000+Systematic[[#This Row],[SubSample]]*10000+Systematic[[#This Row],[VariableIndex]]</f>
        <v>61010005</v>
      </c>
      <c r="H1620" s="134">
        <f>Systematic[[#This Row],[SampleVariableLabel]]+100*Systematic[[#This Row],[State]]</f>
        <v>61010605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61</v>
      </c>
      <c r="B1621" s="1">
        <f>IF(C1621=0,IF(B1620=Protocol!$V$20,1,B1620+1),B1620)</f>
        <v>1</v>
      </c>
      <c r="C1621" s="1">
        <f>IF(C1620+1=Protocol!$V$21,0,C1620+1)</f>
        <v>7</v>
      </c>
      <c r="D1621" s="1">
        <f t="shared" si="67"/>
        <v>6</v>
      </c>
      <c r="E1621" s="1" t="str">
        <f>INDEX(Protocol[Mark],MATCH(C1621,Protocol[Step],0))</f>
        <v>6Oct</v>
      </c>
      <c r="F1621" s="151" t="str">
        <f>INDEX(Variables[Variable],MATCH(Systematic[[#This Row],[VariableIndex]],Variables[Index],0))</f>
        <v>FCR (mt: ROX-corr.)</v>
      </c>
      <c r="G1621" s="134">
        <f>Systematic[[#This Row],[Sample]]*1000000+Systematic[[#This Row],[SubSample]]*10000+Systematic[[#This Row],[VariableIndex]]</f>
        <v>61010006</v>
      </c>
      <c r="H1621" s="134">
        <f>Systematic[[#This Row],[SampleVariableLabel]]+100*Systematic[[#This Row],[State]]</f>
        <v>61010706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61</v>
      </c>
      <c r="B1622" s="1">
        <f>IF(C1622=0,IF(B1621=Protocol!$V$20,1,B1621+1),B1621)</f>
        <v>1</v>
      </c>
      <c r="C1622" s="1">
        <f>IF(C1621+1=Protocol!$V$21,0,C1621+1)</f>
        <v>8</v>
      </c>
      <c r="D1622" s="1">
        <f t="shared" si="67"/>
        <v>1</v>
      </c>
      <c r="E1622" s="1" t="str">
        <f>INDEX(Protocol[Mark],MATCH(C1622,Protocol[Step],0))</f>
        <v>7Rot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61010001</v>
      </c>
      <c r="H1622" s="134">
        <f>Systematic[[#This Row],[SampleVariableLabel]]+100*Systematic[[#This Row],[State]]</f>
        <v>61010801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61</v>
      </c>
      <c r="B1623" s="1">
        <f>IF(C1623=0,IF(B1622=Protocol!$V$20,1,B1622+1),B1622)</f>
        <v>1</v>
      </c>
      <c r="C1623" s="1">
        <f>IF(C1622+1=Protocol!$V$21,0,C1622+1)</f>
        <v>9</v>
      </c>
      <c r="D1623" s="1">
        <f t="shared" si="67"/>
        <v>2</v>
      </c>
      <c r="E1623" s="1" t="str">
        <f>INDEX(Protocol[Mark],MATCH(C1623,Protocol[Step],0))</f>
        <v>8Gp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61010002</v>
      </c>
      <c r="H1623" s="134">
        <f>Systematic[[#This Row],[SampleVariableLabel]]+100*Systematic[[#This Row],[State]]</f>
        <v>61010902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61</v>
      </c>
      <c r="B1624" s="1">
        <f>IF(C1624=0,IF(B1623=Protocol!$V$20,1,B1623+1),B1623)</f>
        <v>1</v>
      </c>
      <c r="C1624" s="1">
        <f>IF(C1623+1=Protocol!$V$21,0,C1623+1)</f>
        <v>10</v>
      </c>
      <c r="D1624" s="1">
        <f t="shared" si="67"/>
        <v>3</v>
      </c>
      <c r="E1624" s="1" t="str">
        <f>INDEX(Protocol[Mark],MATCH(C1624,Protocol[Step],0))</f>
        <v>9Ama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61010003</v>
      </c>
      <c r="H1624" s="134">
        <f>Systematic[[#This Row],[SampleVariableLabel]]+100*Systematic[[#This Row],[State]]</f>
        <v>61011003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61</v>
      </c>
      <c r="B1625" s="1">
        <f>IF(C1625=0,IF(B1624=Protocol!$V$20,1,B1624+1),B1624)</f>
        <v>1</v>
      </c>
      <c r="C1625" s="1">
        <f>IF(C1624+1=Protocol!$V$21,0,C1624+1)</f>
        <v>11</v>
      </c>
      <c r="D1625" s="1">
        <f t="shared" si="67"/>
        <v>4</v>
      </c>
      <c r="E1625" s="1" t="str">
        <f>INDEX(Protocol[Mark],MATCH(C1625,Protocol[Step],0))</f>
        <v>10Tm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61010004</v>
      </c>
      <c r="H1625" s="134">
        <f>Systematic[[#This Row],[SampleVariableLabel]]+100*Systematic[[#This Row],[State]]</f>
        <v>61011104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61</v>
      </c>
      <c r="B1626" s="1">
        <f>IF(C1626=0,IF(B1625=Protocol!$V$20,1,B1625+1),B1625)</f>
        <v>1</v>
      </c>
      <c r="C1626" s="1">
        <f>IF(C1625+1=Protocol!$V$21,0,C1625+1)</f>
        <v>12</v>
      </c>
      <c r="D1626" s="1">
        <f t="shared" si="67"/>
        <v>5</v>
      </c>
      <c r="E1626" s="1" t="str">
        <f>INDEX(Protocol[Mark],MATCH(C1626,Protocol[Step],0))</f>
        <v>11Azd</v>
      </c>
      <c r="F1626" s="151" t="str">
        <f>INDEX(Variables[Variable],MATCH(Systematic[[#This Row],[VariableIndex]],Variables[Index],0))</f>
        <v>Specific flux (mt)</v>
      </c>
      <c r="G1626" s="134">
        <f>Systematic[[#This Row],[Sample]]*1000000+Systematic[[#This Row],[SubSample]]*10000+Systematic[[#This Row],[VariableIndex]]</f>
        <v>61010005</v>
      </c>
      <c r="H1626" s="134">
        <f>Systematic[[#This Row],[SampleVariableLabel]]+100*Systematic[[#This Row],[State]]</f>
        <v>61011205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62</v>
      </c>
      <c r="B1627" s="1">
        <f>IF(C1627=0,IF(B1626=Protocol!$V$20,1,B1626+1),B1626)</f>
        <v>1</v>
      </c>
      <c r="C1627" s="1">
        <f>IF(C1626+1=Protocol!$V$21,0,C1626+1)</f>
        <v>0</v>
      </c>
      <c r="D1627" s="1">
        <f t="shared" si="67"/>
        <v>6</v>
      </c>
      <c r="E1627" s="1" t="str">
        <f>INDEX(Protocol[Mark],MATCH(C1627,Protocol[Step],0))</f>
        <v>1mt</v>
      </c>
      <c r="F1627" s="151" t="str">
        <f>INDEX(Variables[Variable],MATCH(Systematic[[#This Row],[VariableIndex]],Variables[Index],0))</f>
        <v>FCR (mt: ROX-corr.)</v>
      </c>
      <c r="G1627" s="134">
        <f>Systematic[[#This Row],[Sample]]*1000000+Systematic[[#This Row],[SubSample]]*10000+Systematic[[#This Row],[VariableIndex]]</f>
        <v>62010006</v>
      </c>
      <c r="H1627" s="134">
        <f>Systematic[[#This Row],[SampleVariableLabel]]+100*Systematic[[#This Row],[State]]</f>
        <v>62010006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62</v>
      </c>
      <c r="B1628" s="1">
        <f>IF(C1628=0,IF(B1627=Protocol!$V$20,1,B1627+1),B1627)</f>
        <v>1</v>
      </c>
      <c r="C1628" s="1">
        <f>IF(C1627+1=Protocol!$V$21,0,C1627+1)</f>
        <v>1</v>
      </c>
      <c r="D1628" s="1">
        <f t="shared" si="67"/>
        <v>1</v>
      </c>
      <c r="E1628" s="1" t="str">
        <f>INDEX(Protocol[Mark],MATCH(C1628,Protocol[Step],0))</f>
        <v>1PM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62010001</v>
      </c>
      <c r="H1628" s="134">
        <f>Systematic[[#This Row],[SampleVariableLabel]]+100*Systematic[[#This Row],[State]]</f>
        <v>62010101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62</v>
      </c>
      <c r="B1629" s="1">
        <f>IF(C1629=0,IF(B1628=Protocol!$V$20,1,B1628+1),B1628)</f>
        <v>1</v>
      </c>
      <c r="C1629" s="1">
        <f>IF(C1628+1=Protocol!$V$21,0,C1628+1)</f>
        <v>2</v>
      </c>
      <c r="D1629" s="1">
        <f t="shared" si="67"/>
        <v>2</v>
      </c>
      <c r="E1629" s="1" t="str">
        <f>INDEX(Protocol[Mark],MATCH(C1629,Protocol[Step],0))</f>
        <v>2D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62010002</v>
      </c>
      <c r="H1629" s="134">
        <f>Systematic[[#This Row],[SampleVariableLabel]]+100*Systematic[[#This Row],[State]]</f>
        <v>62010202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62</v>
      </c>
      <c r="B1630" s="1">
        <f>IF(C1630=0,IF(B1629=Protocol!$V$20,1,B1629+1),B1629)</f>
        <v>1</v>
      </c>
      <c r="C1630" s="1">
        <f>IF(C1629+1=Protocol!$V$21,0,C1629+1)</f>
        <v>3</v>
      </c>
      <c r="D1630" s="1">
        <f t="shared" si="67"/>
        <v>3</v>
      </c>
      <c r="E1630" s="1" t="str">
        <f>INDEX(Protocol[Mark],MATCH(C1630,Protocol[Step],0))</f>
        <v>2c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62010003</v>
      </c>
      <c r="H1630" s="134">
        <f>Systematic[[#This Row],[SampleVariableLabel]]+100*Systematic[[#This Row],[State]]</f>
        <v>62010303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62</v>
      </c>
      <c r="B1631" s="1">
        <f>IF(C1631=0,IF(B1630=Protocol!$V$20,1,B1630+1),B1630)</f>
        <v>1</v>
      </c>
      <c r="C1631" s="1">
        <f>IF(C1630+1=Protocol!$V$21,0,C1630+1)</f>
        <v>4</v>
      </c>
      <c r="D1631" s="1">
        <f t="shared" si="67"/>
        <v>4</v>
      </c>
      <c r="E1631" s="1" t="str">
        <f>INDEX(Protocol[Mark],MATCH(C1631,Protocol[Step],0))</f>
        <v>3U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62010004</v>
      </c>
      <c r="H1631" s="134">
        <f>Systematic[[#This Row],[SampleVariableLabel]]+100*Systematic[[#This Row],[State]]</f>
        <v>62010404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62</v>
      </c>
      <c r="B1632" s="1">
        <f>IF(C1632=0,IF(B1631=Protocol!$V$20,1,B1631+1),B1631)</f>
        <v>1</v>
      </c>
      <c r="C1632" s="1">
        <f>IF(C1631+1=Protocol!$V$21,0,C1631+1)</f>
        <v>5</v>
      </c>
      <c r="D1632" s="1">
        <f t="shared" si="67"/>
        <v>5</v>
      </c>
      <c r="E1632" s="1" t="str">
        <f>INDEX(Protocol[Mark],MATCH(C1632,Protocol[Step],0))</f>
        <v>4G</v>
      </c>
      <c r="F1632" s="151" t="str">
        <f>INDEX(Variables[Variable],MATCH(Systematic[[#This Row],[VariableIndex]],Variables[Index],0))</f>
        <v>Specific flux (mt)</v>
      </c>
      <c r="G1632" s="134">
        <f>Systematic[[#This Row],[Sample]]*1000000+Systematic[[#This Row],[SubSample]]*10000+Systematic[[#This Row],[VariableIndex]]</f>
        <v>62010005</v>
      </c>
      <c r="H1632" s="134">
        <f>Systematic[[#This Row],[SampleVariableLabel]]+100*Systematic[[#This Row],[State]]</f>
        <v>62010505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62</v>
      </c>
      <c r="B1633" s="1">
        <f>IF(C1633=0,IF(B1632=Protocol!$V$20,1,B1632+1),B1632)</f>
        <v>1</v>
      </c>
      <c r="C1633" s="1">
        <f>IF(C1632+1=Protocol!$V$21,0,C1632+1)</f>
        <v>6</v>
      </c>
      <c r="D1633" s="1">
        <f t="shared" si="67"/>
        <v>6</v>
      </c>
      <c r="E1633" s="1" t="str">
        <f>INDEX(Protocol[Mark],MATCH(C1633,Protocol[Step],0))</f>
        <v>5S</v>
      </c>
      <c r="F1633" s="151" t="str">
        <f>INDEX(Variables[Variable],MATCH(Systematic[[#This Row],[VariableIndex]],Variables[Index],0))</f>
        <v>FCR (mt: ROX-corr.)</v>
      </c>
      <c r="G1633" s="134">
        <f>Systematic[[#This Row],[Sample]]*1000000+Systematic[[#This Row],[SubSample]]*10000+Systematic[[#This Row],[VariableIndex]]</f>
        <v>62010006</v>
      </c>
      <c r="H1633" s="134">
        <f>Systematic[[#This Row],[SampleVariableLabel]]+100*Systematic[[#This Row],[State]]</f>
        <v>62010606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62</v>
      </c>
      <c r="B1634" s="1">
        <f>IF(C1634=0,IF(B1633=Protocol!$V$20,1,B1633+1),B1633)</f>
        <v>1</v>
      </c>
      <c r="C1634" s="1">
        <f>IF(C1633+1=Protocol!$V$21,0,C1633+1)</f>
        <v>7</v>
      </c>
      <c r="D1634" s="1">
        <f t="shared" si="67"/>
        <v>1</v>
      </c>
      <c r="E1634" s="1" t="str">
        <f>INDEX(Protocol[Mark],MATCH(C1634,Protocol[Step],0))</f>
        <v>6Oct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62010001</v>
      </c>
      <c r="H1634" s="134">
        <f>Systematic[[#This Row],[SampleVariableLabel]]+100*Systematic[[#This Row],[State]]</f>
        <v>62010701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62</v>
      </c>
      <c r="B1635" s="1">
        <f>IF(C1635=0,IF(B1634=Protocol!$V$20,1,B1634+1),B1634)</f>
        <v>1</v>
      </c>
      <c r="C1635" s="1">
        <f>IF(C1634+1=Protocol!$V$21,0,C1634+1)</f>
        <v>8</v>
      </c>
      <c r="D1635" s="1">
        <f t="shared" si="67"/>
        <v>2</v>
      </c>
      <c r="E1635" s="1" t="str">
        <f>INDEX(Protocol[Mark],MATCH(C1635,Protocol[Step],0))</f>
        <v>7Rot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62010002</v>
      </c>
      <c r="H1635" s="134">
        <f>Systematic[[#This Row],[SampleVariableLabel]]+100*Systematic[[#This Row],[State]]</f>
        <v>62010802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62</v>
      </c>
      <c r="B1636" s="1">
        <f>IF(C1636=0,IF(B1635=Protocol!$V$20,1,B1635+1),B1635)</f>
        <v>1</v>
      </c>
      <c r="C1636" s="1">
        <f>IF(C1635+1=Protocol!$V$21,0,C1635+1)</f>
        <v>9</v>
      </c>
      <c r="D1636" s="1">
        <f t="shared" si="67"/>
        <v>3</v>
      </c>
      <c r="E1636" s="1" t="str">
        <f>INDEX(Protocol[Mark],MATCH(C1636,Protocol[Step],0))</f>
        <v>8Gp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62010003</v>
      </c>
      <c r="H1636" s="134">
        <f>Systematic[[#This Row],[SampleVariableLabel]]+100*Systematic[[#This Row],[State]]</f>
        <v>62010903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62</v>
      </c>
      <c r="B1637" s="1">
        <f>IF(C1637=0,IF(B1636=Protocol!$V$20,1,B1636+1),B1636)</f>
        <v>1</v>
      </c>
      <c r="C1637" s="1">
        <f>IF(C1636+1=Protocol!$V$21,0,C1636+1)</f>
        <v>10</v>
      </c>
      <c r="D1637" s="1">
        <f t="shared" si="67"/>
        <v>4</v>
      </c>
      <c r="E1637" s="1" t="str">
        <f>INDEX(Protocol[Mark],MATCH(C1637,Protocol[Step],0))</f>
        <v>9Ama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62010004</v>
      </c>
      <c r="H1637" s="134">
        <f>Systematic[[#This Row],[SampleVariableLabel]]+100*Systematic[[#This Row],[State]]</f>
        <v>62011004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62</v>
      </c>
      <c r="B1638" s="1">
        <f>IF(C1638=0,IF(B1637=Protocol!$V$20,1,B1637+1),B1637)</f>
        <v>1</v>
      </c>
      <c r="C1638" s="1">
        <f>IF(C1637+1=Protocol!$V$21,0,C1637+1)</f>
        <v>11</v>
      </c>
      <c r="D1638" s="1">
        <f t="shared" si="67"/>
        <v>5</v>
      </c>
      <c r="E1638" s="1" t="str">
        <f>INDEX(Protocol[Mark],MATCH(C1638,Protocol[Step],0))</f>
        <v>10Tm</v>
      </c>
      <c r="F1638" s="151" t="str">
        <f>INDEX(Variables[Variable],MATCH(Systematic[[#This Row],[VariableIndex]],Variables[Index],0))</f>
        <v>Specific flux (mt)</v>
      </c>
      <c r="G1638" s="134">
        <f>Systematic[[#This Row],[Sample]]*1000000+Systematic[[#This Row],[SubSample]]*10000+Systematic[[#This Row],[VariableIndex]]</f>
        <v>62010005</v>
      </c>
      <c r="H1638" s="134">
        <f>Systematic[[#This Row],[SampleVariableLabel]]+100*Systematic[[#This Row],[State]]</f>
        <v>62011105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62</v>
      </c>
      <c r="B1639" s="1">
        <f>IF(C1639=0,IF(B1638=Protocol!$V$20,1,B1638+1),B1638)</f>
        <v>1</v>
      </c>
      <c r="C1639" s="1">
        <f>IF(C1638+1=Protocol!$V$21,0,C1638+1)</f>
        <v>12</v>
      </c>
      <c r="D1639" s="1">
        <f t="shared" si="67"/>
        <v>6</v>
      </c>
      <c r="E1639" s="1" t="str">
        <f>INDEX(Protocol[Mark],MATCH(C1639,Protocol[Step],0))</f>
        <v>11Azd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62010006</v>
      </c>
      <c r="H1639" s="134">
        <f>Systematic[[#This Row],[SampleVariableLabel]]+100*Systematic[[#This Row],[State]]</f>
        <v>62011206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63</v>
      </c>
      <c r="B1640" s="1">
        <f>IF(C1640=0,IF(B1639=Protocol!$V$20,1,B1639+1),B1639)</f>
        <v>1</v>
      </c>
      <c r="C1640" s="1">
        <f>IF(C1639+1=Protocol!$V$21,0,C1639+1)</f>
        <v>0</v>
      </c>
      <c r="D1640" s="1">
        <f t="shared" si="67"/>
        <v>1</v>
      </c>
      <c r="E1640" s="1" t="str">
        <f>INDEX(Protocol[Mark],MATCH(C1640,Protocol[Step],0))</f>
        <v>1mt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63010001</v>
      </c>
      <c r="H1640" s="134">
        <f>Systematic[[#This Row],[SampleVariableLabel]]+100*Systematic[[#This Row],[State]]</f>
        <v>63010001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63</v>
      </c>
      <c r="B1641" s="1">
        <f>IF(C1641=0,IF(B1640=Protocol!$V$20,1,B1640+1),B1640)</f>
        <v>1</v>
      </c>
      <c r="C1641" s="1">
        <f>IF(C1640+1=Protocol!$V$21,0,C1640+1)</f>
        <v>1</v>
      </c>
      <c r="D1641" s="1">
        <f t="shared" si="67"/>
        <v>2</v>
      </c>
      <c r="E1641" s="1" t="str">
        <f>INDEX(Protocol[Mark],MATCH(C1641,Protocol[Step],0))</f>
        <v>1PM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63010002</v>
      </c>
      <c r="H1641" s="134">
        <f>Systematic[[#This Row],[SampleVariableLabel]]+100*Systematic[[#This Row],[State]]</f>
        <v>63010102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63</v>
      </c>
      <c r="B1642" s="1">
        <f>IF(C1642=0,IF(B1641=Protocol!$V$20,1,B1641+1),B1641)</f>
        <v>1</v>
      </c>
      <c r="C1642" s="1">
        <f>IF(C1641+1=Protocol!$V$21,0,C1641+1)</f>
        <v>2</v>
      </c>
      <c r="D1642" s="1">
        <f t="shared" si="67"/>
        <v>3</v>
      </c>
      <c r="E1642" s="1" t="str">
        <f>INDEX(Protocol[Mark],MATCH(C1642,Protocol[Step],0))</f>
        <v>2D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63010003</v>
      </c>
      <c r="H1642" s="134">
        <f>Systematic[[#This Row],[SampleVariableLabel]]+100*Systematic[[#This Row],[State]]</f>
        <v>63010203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63</v>
      </c>
      <c r="B1643" s="1">
        <f>IF(C1643=0,IF(B1642=Protocol!$V$20,1,B1642+1),B1642)</f>
        <v>1</v>
      </c>
      <c r="C1643" s="1">
        <f>IF(C1642+1=Protocol!$V$21,0,C1642+1)</f>
        <v>3</v>
      </c>
      <c r="D1643" s="1">
        <f t="shared" si="67"/>
        <v>4</v>
      </c>
      <c r="E1643" s="1" t="str">
        <f>INDEX(Protocol[Mark],MATCH(C1643,Protocol[Step],0))</f>
        <v>2c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63010004</v>
      </c>
      <c r="H1643" s="134">
        <f>Systematic[[#This Row],[SampleVariableLabel]]+100*Systematic[[#This Row],[State]]</f>
        <v>63010304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63</v>
      </c>
      <c r="B1644" s="1">
        <f>IF(C1644=0,IF(B1643=Protocol!$V$20,1,B1643+1),B1643)</f>
        <v>1</v>
      </c>
      <c r="C1644" s="1">
        <f>IF(C1643+1=Protocol!$V$21,0,C1643+1)</f>
        <v>4</v>
      </c>
      <c r="D1644" s="1">
        <f t="shared" si="67"/>
        <v>5</v>
      </c>
      <c r="E1644" s="1" t="str">
        <f>INDEX(Protocol[Mark],MATCH(C1644,Protocol[Step],0))</f>
        <v>3U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63010005</v>
      </c>
      <c r="H1644" s="134">
        <f>Systematic[[#This Row],[SampleVariableLabel]]+100*Systematic[[#This Row],[State]]</f>
        <v>63010405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63</v>
      </c>
      <c r="B1645" s="1">
        <f>IF(C1645=0,IF(B1644=Protocol!$V$20,1,B1644+1),B1644)</f>
        <v>1</v>
      </c>
      <c r="C1645" s="1">
        <f>IF(C1644+1=Protocol!$V$21,0,C1644+1)</f>
        <v>5</v>
      </c>
      <c r="D1645" s="1">
        <f t="shared" si="67"/>
        <v>6</v>
      </c>
      <c r="E1645" s="1" t="str">
        <f>INDEX(Protocol[Mark],MATCH(C1645,Protocol[Step],0))</f>
        <v>4G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63010006</v>
      </c>
      <c r="H1645" s="134">
        <f>Systematic[[#This Row],[SampleVariableLabel]]+100*Systematic[[#This Row],[State]]</f>
        <v>63010506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63</v>
      </c>
      <c r="B1646" s="1">
        <f>IF(C1646=0,IF(B1645=Protocol!$V$20,1,B1645+1),B1645)</f>
        <v>1</v>
      </c>
      <c r="C1646" s="1">
        <f>IF(C1645+1=Protocol!$V$21,0,C1645+1)</f>
        <v>6</v>
      </c>
      <c r="D1646" s="1">
        <f t="shared" si="67"/>
        <v>1</v>
      </c>
      <c r="E1646" s="1" t="str">
        <f>INDEX(Protocol[Mark],MATCH(C1646,Protocol[Step],0))</f>
        <v>5S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63010001</v>
      </c>
      <c r="H1646" s="134">
        <f>Systematic[[#This Row],[SampleVariableLabel]]+100*Systematic[[#This Row],[State]]</f>
        <v>63010601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63</v>
      </c>
      <c r="B1647" s="1">
        <f>IF(C1647=0,IF(B1646=Protocol!$V$20,1,B1646+1),B1646)</f>
        <v>1</v>
      </c>
      <c r="C1647" s="1">
        <f>IF(C1646+1=Protocol!$V$21,0,C1646+1)</f>
        <v>7</v>
      </c>
      <c r="D1647" s="1">
        <f t="shared" si="67"/>
        <v>2</v>
      </c>
      <c r="E1647" s="1" t="str">
        <f>INDEX(Protocol[Mark],MATCH(C1647,Protocol[Step],0))</f>
        <v>6Oct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63010002</v>
      </c>
      <c r="H1647" s="134">
        <f>Systematic[[#This Row],[SampleVariableLabel]]+100*Systematic[[#This Row],[State]]</f>
        <v>63010702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63</v>
      </c>
      <c r="B1648" s="1">
        <f>IF(C1648=0,IF(B1647=Protocol!$V$20,1,B1647+1),B1647)</f>
        <v>1</v>
      </c>
      <c r="C1648" s="1">
        <f>IF(C1647+1=Protocol!$V$21,0,C1647+1)</f>
        <v>8</v>
      </c>
      <c r="D1648" s="1">
        <f t="shared" si="67"/>
        <v>3</v>
      </c>
      <c r="E1648" s="1" t="str">
        <f>INDEX(Protocol[Mark],MATCH(C1648,Protocol[Step],0))</f>
        <v>7Rot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63010003</v>
      </c>
      <c r="H1648" s="134">
        <f>Systematic[[#This Row],[SampleVariableLabel]]+100*Systematic[[#This Row],[State]]</f>
        <v>63010803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63</v>
      </c>
      <c r="B1649" s="1">
        <f>IF(C1649=0,IF(B1648=Protocol!$V$20,1,B1648+1),B1648)</f>
        <v>1</v>
      </c>
      <c r="C1649" s="1">
        <f>IF(C1648+1=Protocol!$V$21,0,C1648+1)</f>
        <v>9</v>
      </c>
      <c r="D1649" s="1">
        <f t="shared" si="67"/>
        <v>4</v>
      </c>
      <c r="E1649" s="1" t="str">
        <f>INDEX(Protocol[Mark],MATCH(C1649,Protocol[Step],0))</f>
        <v>8Gp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63010004</v>
      </c>
      <c r="H1649" s="134">
        <f>Systematic[[#This Row],[SampleVariableLabel]]+100*Systematic[[#This Row],[State]]</f>
        <v>63010904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63</v>
      </c>
      <c r="B1650" s="1">
        <f>IF(C1650=0,IF(B1649=Protocol!$V$20,1,B1649+1),B1649)</f>
        <v>1</v>
      </c>
      <c r="C1650" s="1">
        <f>IF(C1649+1=Protocol!$V$21,0,C1649+1)</f>
        <v>10</v>
      </c>
      <c r="D1650" s="1">
        <f t="shared" si="67"/>
        <v>5</v>
      </c>
      <c r="E1650" s="1" t="str">
        <f>INDEX(Protocol[Mark],MATCH(C1650,Protocol[Step],0))</f>
        <v>9Ama</v>
      </c>
      <c r="F1650" s="151" t="str">
        <f>INDEX(Variables[Variable],MATCH(Systematic[[#This Row],[VariableIndex]],Variables[Index],0))</f>
        <v>Specific flux (mt)</v>
      </c>
      <c r="G1650" s="134">
        <f>Systematic[[#This Row],[Sample]]*1000000+Systematic[[#This Row],[SubSample]]*10000+Systematic[[#This Row],[VariableIndex]]</f>
        <v>63010005</v>
      </c>
      <c r="H1650" s="134">
        <f>Systematic[[#This Row],[SampleVariableLabel]]+100*Systematic[[#This Row],[State]]</f>
        <v>63011005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63</v>
      </c>
      <c r="B1651" s="1">
        <f>IF(C1651=0,IF(B1650=Protocol!$V$20,1,B1650+1),B1650)</f>
        <v>1</v>
      </c>
      <c r="C1651" s="1">
        <f>IF(C1650+1=Protocol!$V$21,0,C1650+1)</f>
        <v>11</v>
      </c>
      <c r="D1651" s="1">
        <f t="shared" si="67"/>
        <v>6</v>
      </c>
      <c r="E1651" s="1" t="str">
        <f>INDEX(Protocol[Mark],MATCH(C1651,Protocol[Step],0))</f>
        <v>10Tm</v>
      </c>
      <c r="F1651" s="151" t="str">
        <f>INDEX(Variables[Variable],MATCH(Systematic[[#This Row],[VariableIndex]],Variables[Index],0))</f>
        <v>FCR (mt: ROX-corr.)</v>
      </c>
      <c r="G1651" s="134">
        <f>Systematic[[#This Row],[Sample]]*1000000+Systematic[[#This Row],[SubSample]]*10000+Systematic[[#This Row],[VariableIndex]]</f>
        <v>63010006</v>
      </c>
      <c r="H1651" s="134">
        <f>Systematic[[#This Row],[SampleVariableLabel]]+100*Systematic[[#This Row],[State]]</f>
        <v>63011106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63</v>
      </c>
      <c r="B1652" s="1">
        <f>IF(C1652=0,IF(B1651=Protocol!$V$20,1,B1651+1),B1651)</f>
        <v>1</v>
      </c>
      <c r="C1652" s="1">
        <f>IF(C1651+1=Protocol!$V$21,0,C1651+1)</f>
        <v>12</v>
      </c>
      <c r="D1652" s="1">
        <f t="shared" si="67"/>
        <v>1</v>
      </c>
      <c r="E1652" s="1" t="str">
        <f>INDEX(Protocol[Mark],MATCH(C1652,Protocol[Step],0))</f>
        <v>11Azd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63010001</v>
      </c>
      <c r="H1652" s="134">
        <f>Systematic[[#This Row],[SampleVariableLabel]]+100*Systematic[[#This Row],[State]]</f>
        <v>63011201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64</v>
      </c>
      <c r="B1653" s="1">
        <f>IF(C1653=0,IF(B1652=Protocol!$V$20,1,B1652+1),B1652)</f>
        <v>1</v>
      </c>
      <c r="C1653" s="1">
        <f>IF(C1652+1=Protocol!$V$21,0,C1652+1)</f>
        <v>0</v>
      </c>
      <c r="D1653" s="1">
        <f t="shared" si="67"/>
        <v>2</v>
      </c>
      <c r="E1653" s="1" t="str">
        <f>INDEX(Protocol[Mark],MATCH(C1653,Protocol[Step],0))</f>
        <v>1mt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64010002</v>
      </c>
      <c r="H1653" s="134">
        <f>Systematic[[#This Row],[SampleVariableLabel]]+100*Systematic[[#This Row],[State]]</f>
        <v>64010002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64</v>
      </c>
      <c r="B1654" s="1">
        <f>IF(C1654=0,IF(B1653=Protocol!$V$20,1,B1653+1),B1653)</f>
        <v>1</v>
      </c>
      <c r="C1654" s="1">
        <f>IF(C1653+1=Protocol!$V$21,0,C1653+1)</f>
        <v>1</v>
      </c>
      <c r="D1654" s="1">
        <f t="shared" si="67"/>
        <v>3</v>
      </c>
      <c r="E1654" s="1" t="str">
        <f>INDEX(Protocol[Mark],MATCH(C1654,Protocol[Step],0))</f>
        <v>1PM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64010003</v>
      </c>
      <c r="H1654" s="134">
        <f>Systematic[[#This Row],[SampleVariableLabel]]+100*Systematic[[#This Row],[State]]</f>
        <v>64010103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64</v>
      </c>
      <c r="B1655" s="1">
        <f>IF(C1655=0,IF(B1654=Protocol!$V$20,1,B1654+1),B1654)</f>
        <v>1</v>
      </c>
      <c r="C1655" s="1">
        <f>IF(C1654+1=Protocol!$V$21,0,C1654+1)</f>
        <v>2</v>
      </c>
      <c r="D1655" s="1">
        <f t="shared" si="67"/>
        <v>4</v>
      </c>
      <c r="E1655" s="1" t="str">
        <f>INDEX(Protocol[Mark],MATCH(C1655,Protocol[Step],0))</f>
        <v>2D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64010004</v>
      </c>
      <c r="H1655" s="134">
        <f>Systematic[[#This Row],[SampleVariableLabel]]+100*Systematic[[#This Row],[State]]</f>
        <v>64010204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64</v>
      </c>
      <c r="B1656" s="1">
        <f>IF(C1656=0,IF(B1655=Protocol!$V$20,1,B1655+1),B1655)</f>
        <v>1</v>
      </c>
      <c r="C1656" s="1">
        <f>IF(C1655+1=Protocol!$V$21,0,C1655+1)</f>
        <v>3</v>
      </c>
      <c r="D1656" s="1">
        <f t="shared" si="67"/>
        <v>5</v>
      </c>
      <c r="E1656" s="1" t="str">
        <f>INDEX(Protocol[Mark],MATCH(C1656,Protocol[Step],0))</f>
        <v>2c</v>
      </c>
      <c r="F1656" s="151" t="str">
        <f>INDEX(Variables[Variable],MATCH(Systematic[[#This Row],[VariableIndex]],Variables[Index],0))</f>
        <v>Specific flux (mt)</v>
      </c>
      <c r="G1656" s="134">
        <f>Systematic[[#This Row],[Sample]]*1000000+Systematic[[#This Row],[SubSample]]*10000+Systematic[[#This Row],[VariableIndex]]</f>
        <v>64010005</v>
      </c>
      <c r="H1656" s="134">
        <f>Systematic[[#This Row],[SampleVariableLabel]]+100*Systematic[[#This Row],[State]]</f>
        <v>64010305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64</v>
      </c>
      <c r="B1657" s="1">
        <f>IF(C1657=0,IF(B1656=Protocol!$V$20,1,B1656+1),B1656)</f>
        <v>1</v>
      </c>
      <c r="C1657" s="1">
        <f>IF(C1656+1=Protocol!$V$21,0,C1656+1)</f>
        <v>4</v>
      </c>
      <c r="D1657" s="1">
        <f t="shared" si="67"/>
        <v>6</v>
      </c>
      <c r="E1657" s="1" t="str">
        <f>INDEX(Protocol[Mark],MATCH(C1657,Protocol[Step],0))</f>
        <v>3U</v>
      </c>
      <c r="F1657" s="151" t="str">
        <f>INDEX(Variables[Variable],MATCH(Systematic[[#This Row],[VariableIndex]],Variables[Index],0))</f>
        <v>FCR (mt: ROX-corr.)</v>
      </c>
      <c r="G1657" s="134">
        <f>Systematic[[#This Row],[Sample]]*1000000+Systematic[[#This Row],[SubSample]]*10000+Systematic[[#This Row],[VariableIndex]]</f>
        <v>64010006</v>
      </c>
      <c r="H1657" s="134">
        <f>Systematic[[#This Row],[SampleVariableLabel]]+100*Systematic[[#This Row],[State]]</f>
        <v>64010406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64</v>
      </c>
      <c r="B1658" s="1">
        <f>IF(C1658=0,IF(B1657=Protocol!$V$20,1,B1657+1),B1657)</f>
        <v>1</v>
      </c>
      <c r="C1658" s="1">
        <f>IF(C1657+1=Protocol!$V$21,0,C1657+1)</f>
        <v>5</v>
      </c>
      <c r="D1658" s="1">
        <f t="shared" si="67"/>
        <v>1</v>
      </c>
      <c r="E1658" s="1" t="str">
        <f>INDEX(Protocol[Mark],MATCH(C1658,Protocol[Step],0))</f>
        <v>4G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64010001</v>
      </c>
      <c r="H1658" s="134">
        <f>Systematic[[#This Row],[SampleVariableLabel]]+100*Systematic[[#This Row],[State]]</f>
        <v>64010501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64</v>
      </c>
      <c r="B1659" s="1">
        <f>IF(C1659=0,IF(B1658=Protocol!$V$20,1,B1658+1),B1658)</f>
        <v>1</v>
      </c>
      <c r="C1659" s="1">
        <f>IF(C1658+1=Protocol!$V$21,0,C1658+1)</f>
        <v>6</v>
      </c>
      <c r="D1659" s="1">
        <f t="shared" si="67"/>
        <v>2</v>
      </c>
      <c r="E1659" s="1" t="str">
        <f>INDEX(Protocol[Mark],MATCH(C1659,Protocol[Step],0))</f>
        <v>5S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64010002</v>
      </c>
      <c r="H1659" s="134">
        <f>Systematic[[#This Row],[SampleVariableLabel]]+100*Systematic[[#This Row],[State]]</f>
        <v>64010602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64</v>
      </c>
      <c r="B1660" s="1">
        <f>IF(C1660=0,IF(B1659=Protocol!$V$20,1,B1659+1),B1659)</f>
        <v>1</v>
      </c>
      <c r="C1660" s="1">
        <f>IF(C1659+1=Protocol!$V$21,0,C1659+1)</f>
        <v>7</v>
      </c>
      <c r="D1660" s="1">
        <f t="shared" si="67"/>
        <v>3</v>
      </c>
      <c r="E1660" s="1" t="str">
        <f>INDEX(Protocol[Mark],MATCH(C1660,Protocol[Step],0))</f>
        <v>6Oct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64010003</v>
      </c>
      <c r="H1660" s="134">
        <f>Systematic[[#This Row],[SampleVariableLabel]]+100*Systematic[[#This Row],[State]]</f>
        <v>64010703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64</v>
      </c>
      <c r="B1661" s="1">
        <f>IF(C1661=0,IF(B1660=Protocol!$V$20,1,B1660+1),B1660)</f>
        <v>1</v>
      </c>
      <c r="C1661" s="1">
        <f>IF(C1660+1=Protocol!$V$21,0,C1660+1)</f>
        <v>8</v>
      </c>
      <c r="D1661" s="1">
        <f t="shared" si="67"/>
        <v>4</v>
      </c>
      <c r="E1661" s="1" t="str">
        <f>INDEX(Protocol[Mark],MATCH(C1661,Protocol[Step],0))</f>
        <v>7Rot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64010004</v>
      </c>
      <c r="H1661" s="134">
        <f>Systematic[[#This Row],[SampleVariableLabel]]+100*Systematic[[#This Row],[State]]</f>
        <v>64010804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64</v>
      </c>
      <c r="B1662" s="1">
        <f>IF(C1662=0,IF(B1661=Protocol!$V$20,1,B1661+1),B1661)</f>
        <v>1</v>
      </c>
      <c r="C1662" s="1">
        <f>IF(C1661+1=Protocol!$V$21,0,C1661+1)</f>
        <v>9</v>
      </c>
      <c r="D1662" s="1">
        <f t="shared" si="67"/>
        <v>5</v>
      </c>
      <c r="E1662" s="1" t="str">
        <f>INDEX(Protocol[Mark],MATCH(C1662,Protocol[Step],0))</f>
        <v>8Gp</v>
      </c>
      <c r="F1662" s="151" t="str">
        <f>INDEX(Variables[Variable],MATCH(Systematic[[#This Row],[VariableIndex]],Variables[Index],0))</f>
        <v>Specific flux (mt)</v>
      </c>
      <c r="G1662" s="134">
        <f>Systematic[[#This Row],[Sample]]*1000000+Systematic[[#This Row],[SubSample]]*10000+Systematic[[#This Row],[VariableIndex]]</f>
        <v>64010005</v>
      </c>
      <c r="H1662" s="134">
        <f>Systematic[[#This Row],[SampleVariableLabel]]+100*Systematic[[#This Row],[State]]</f>
        <v>64010905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64</v>
      </c>
      <c r="B1663" s="1">
        <f>IF(C1663=0,IF(B1662=Protocol!$V$20,1,B1662+1),B1662)</f>
        <v>1</v>
      </c>
      <c r="C1663" s="1">
        <f>IF(C1662+1=Protocol!$V$21,0,C1662+1)</f>
        <v>10</v>
      </c>
      <c r="D1663" s="1">
        <f t="shared" si="67"/>
        <v>6</v>
      </c>
      <c r="E1663" s="1" t="str">
        <f>INDEX(Protocol[Mark],MATCH(C1663,Protocol[Step],0))</f>
        <v>9Ama</v>
      </c>
      <c r="F1663" s="151" t="str">
        <f>INDEX(Variables[Variable],MATCH(Systematic[[#This Row],[VariableIndex]],Variables[Index],0))</f>
        <v>FCR (mt: ROX-corr.)</v>
      </c>
      <c r="G1663" s="134">
        <f>Systematic[[#This Row],[Sample]]*1000000+Systematic[[#This Row],[SubSample]]*10000+Systematic[[#This Row],[VariableIndex]]</f>
        <v>64010006</v>
      </c>
      <c r="H1663" s="134">
        <f>Systematic[[#This Row],[SampleVariableLabel]]+100*Systematic[[#This Row],[State]]</f>
        <v>64011006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64</v>
      </c>
      <c r="B1664" s="1">
        <f>IF(C1664=0,IF(B1663=Protocol!$V$20,1,B1663+1),B1663)</f>
        <v>1</v>
      </c>
      <c r="C1664" s="1">
        <f>IF(C1663+1=Protocol!$V$21,0,C1663+1)</f>
        <v>11</v>
      </c>
      <c r="D1664" s="1">
        <f t="shared" si="67"/>
        <v>1</v>
      </c>
      <c r="E1664" s="1" t="str">
        <f>INDEX(Protocol[Mark],MATCH(C1664,Protocol[Step],0))</f>
        <v>10Tm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64010001</v>
      </c>
      <c r="H1664" s="134">
        <f>Systematic[[#This Row],[SampleVariableLabel]]+100*Systematic[[#This Row],[State]]</f>
        <v>64011101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64</v>
      </c>
      <c r="B1665" s="1">
        <f>IF(C1665=0,IF(B1664=Protocol!$V$20,1,B1664+1),B1664)</f>
        <v>1</v>
      </c>
      <c r="C1665" s="1">
        <f>IF(C1664+1=Protocol!$V$21,0,C1664+1)</f>
        <v>12</v>
      </c>
      <c r="D1665" s="1">
        <f t="shared" si="67"/>
        <v>2</v>
      </c>
      <c r="E1665" s="1" t="str">
        <f>INDEX(Protocol[Mark],MATCH(C1665,Protocol[Step],0))</f>
        <v>11Azd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64010002</v>
      </c>
      <c r="H1665" s="134">
        <f>Systematic[[#This Row],[SampleVariableLabel]]+100*Systematic[[#This Row],[State]]</f>
        <v>64011202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65</v>
      </c>
      <c r="B1666" s="1">
        <f>IF(C1666=0,IF(B1665=Protocol!$V$20,1,B1665+1),B1665)</f>
        <v>1</v>
      </c>
      <c r="C1666" s="1">
        <f>IF(C1665+1=Protocol!$V$21,0,C1665+1)</f>
        <v>0</v>
      </c>
      <c r="D1666" s="1">
        <f t="shared" si="67"/>
        <v>3</v>
      </c>
      <c r="E1666" s="1" t="str">
        <f>INDEX(Protocol[Mark],MATCH(C1666,Protocol[Step],0))</f>
        <v>1mt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65010003</v>
      </c>
      <c r="H1666" s="134">
        <f>Systematic[[#This Row],[SampleVariableLabel]]+100*Systematic[[#This Row],[State]]</f>
        <v>65010003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65</v>
      </c>
      <c r="B1667" s="1">
        <f>IF(C1667=0,IF(B1666=Protocol!$V$20,1,B1666+1),B1666)</f>
        <v>1</v>
      </c>
      <c r="C1667" s="1">
        <f>IF(C1666+1=Protocol!$V$21,0,C1666+1)</f>
        <v>1</v>
      </c>
      <c r="D1667" s="1">
        <f t="shared" ref="D1667:D1730" si="69">IF(D1666=nVariables,1,D1666+1)</f>
        <v>4</v>
      </c>
      <c r="E1667" s="1" t="str">
        <f>INDEX(Protocol[Mark],MATCH(C1667,Protocol[Step],0))</f>
        <v>1PM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65010004</v>
      </c>
      <c r="H1667" s="134">
        <f>Systematic[[#This Row],[SampleVariableLabel]]+100*Systematic[[#This Row],[State]]</f>
        <v>65010104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65</v>
      </c>
      <c r="B1668" s="1">
        <f>IF(C1668=0,IF(B1667=Protocol!$V$20,1,B1667+1),B1667)</f>
        <v>1</v>
      </c>
      <c r="C1668" s="1">
        <f>IF(C1667+1=Protocol!$V$21,0,C1667+1)</f>
        <v>2</v>
      </c>
      <c r="D1668" s="1">
        <f t="shared" si="69"/>
        <v>5</v>
      </c>
      <c r="E1668" s="1" t="str">
        <f>INDEX(Protocol[Mark],MATCH(C1668,Protocol[Step],0))</f>
        <v>2D</v>
      </c>
      <c r="F1668" s="151" t="str">
        <f>INDEX(Variables[Variable],MATCH(Systematic[[#This Row],[VariableIndex]],Variables[Index],0))</f>
        <v>Specific flux (mt)</v>
      </c>
      <c r="G1668" s="134">
        <f>Systematic[[#This Row],[Sample]]*1000000+Systematic[[#This Row],[SubSample]]*10000+Systematic[[#This Row],[VariableIndex]]</f>
        <v>65010005</v>
      </c>
      <c r="H1668" s="134">
        <f>Systematic[[#This Row],[SampleVariableLabel]]+100*Systematic[[#This Row],[State]]</f>
        <v>65010205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65</v>
      </c>
      <c r="B1669" s="1">
        <f>IF(C1669=0,IF(B1668=Protocol!$V$20,1,B1668+1),B1668)</f>
        <v>1</v>
      </c>
      <c r="C1669" s="1">
        <f>IF(C1668+1=Protocol!$V$21,0,C1668+1)</f>
        <v>3</v>
      </c>
      <c r="D1669" s="1">
        <f t="shared" si="69"/>
        <v>6</v>
      </c>
      <c r="E1669" s="1" t="str">
        <f>INDEX(Protocol[Mark],MATCH(C1669,Protocol[Step],0))</f>
        <v>2c</v>
      </c>
      <c r="F1669" s="151" t="str">
        <f>INDEX(Variables[Variable],MATCH(Systematic[[#This Row],[VariableIndex]],Variables[Index],0))</f>
        <v>FCR (mt: ROX-corr.)</v>
      </c>
      <c r="G1669" s="134">
        <f>Systematic[[#This Row],[Sample]]*1000000+Systematic[[#This Row],[SubSample]]*10000+Systematic[[#This Row],[VariableIndex]]</f>
        <v>65010006</v>
      </c>
      <c r="H1669" s="134">
        <f>Systematic[[#This Row],[SampleVariableLabel]]+100*Systematic[[#This Row],[State]]</f>
        <v>65010306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65</v>
      </c>
      <c r="B1670" s="1">
        <f>IF(C1670=0,IF(B1669=Protocol!$V$20,1,B1669+1),B1669)</f>
        <v>1</v>
      </c>
      <c r="C1670" s="1">
        <f>IF(C1669+1=Protocol!$V$21,0,C1669+1)</f>
        <v>4</v>
      </c>
      <c r="D1670" s="1">
        <f t="shared" si="69"/>
        <v>1</v>
      </c>
      <c r="E1670" s="1" t="str">
        <f>INDEX(Protocol[Mark],MATCH(C1670,Protocol[Step],0))</f>
        <v>3U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65010001</v>
      </c>
      <c r="H1670" s="134">
        <f>Systematic[[#This Row],[SampleVariableLabel]]+100*Systematic[[#This Row],[State]]</f>
        <v>65010401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65</v>
      </c>
      <c r="B1671" s="1">
        <f>IF(C1671=0,IF(B1670=Protocol!$V$20,1,B1670+1),B1670)</f>
        <v>1</v>
      </c>
      <c r="C1671" s="1">
        <f>IF(C1670+1=Protocol!$V$21,0,C1670+1)</f>
        <v>5</v>
      </c>
      <c r="D1671" s="1">
        <f t="shared" si="69"/>
        <v>2</v>
      </c>
      <c r="E1671" s="1" t="str">
        <f>INDEX(Protocol[Mark],MATCH(C1671,Protocol[Step],0))</f>
        <v>4G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65010002</v>
      </c>
      <c r="H1671" s="134">
        <f>Systematic[[#This Row],[SampleVariableLabel]]+100*Systematic[[#This Row],[State]]</f>
        <v>65010502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65</v>
      </c>
      <c r="B1672" s="1">
        <f>IF(C1672=0,IF(B1671=Protocol!$V$20,1,B1671+1),B1671)</f>
        <v>1</v>
      </c>
      <c r="C1672" s="1">
        <f>IF(C1671+1=Protocol!$V$21,0,C1671+1)</f>
        <v>6</v>
      </c>
      <c r="D1672" s="1">
        <f t="shared" si="69"/>
        <v>3</v>
      </c>
      <c r="E1672" s="1" t="str">
        <f>INDEX(Protocol[Mark],MATCH(C1672,Protocol[Step],0))</f>
        <v>5S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65010003</v>
      </c>
      <c r="H1672" s="134">
        <f>Systematic[[#This Row],[SampleVariableLabel]]+100*Systematic[[#This Row],[State]]</f>
        <v>65010603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65</v>
      </c>
      <c r="B1673" s="1">
        <f>IF(C1673=0,IF(B1672=Protocol!$V$20,1,B1672+1),B1672)</f>
        <v>1</v>
      </c>
      <c r="C1673" s="1">
        <f>IF(C1672+1=Protocol!$V$21,0,C1672+1)</f>
        <v>7</v>
      </c>
      <c r="D1673" s="1">
        <f t="shared" si="69"/>
        <v>4</v>
      </c>
      <c r="E1673" s="1" t="str">
        <f>INDEX(Protocol[Mark],MATCH(C1673,Protocol[Step],0))</f>
        <v>6Oct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65010004</v>
      </c>
      <c r="H1673" s="134">
        <f>Systematic[[#This Row],[SampleVariableLabel]]+100*Systematic[[#This Row],[State]]</f>
        <v>65010704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65</v>
      </c>
      <c r="B1674" s="1">
        <f>IF(C1674=0,IF(B1673=Protocol!$V$20,1,B1673+1),B1673)</f>
        <v>1</v>
      </c>
      <c r="C1674" s="1">
        <f>IF(C1673+1=Protocol!$V$21,0,C1673+1)</f>
        <v>8</v>
      </c>
      <c r="D1674" s="1">
        <f t="shared" si="69"/>
        <v>5</v>
      </c>
      <c r="E1674" s="1" t="str">
        <f>INDEX(Protocol[Mark],MATCH(C1674,Protocol[Step],0))</f>
        <v>7Rot</v>
      </c>
      <c r="F1674" s="151" t="str">
        <f>INDEX(Variables[Variable],MATCH(Systematic[[#This Row],[VariableIndex]],Variables[Index],0))</f>
        <v>Specific flux (mt)</v>
      </c>
      <c r="G1674" s="134">
        <f>Systematic[[#This Row],[Sample]]*1000000+Systematic[[#This Row],[SubSample]]*10000+Systematic[[#This Row],[VariableIndex]]</f>
        <v>65010005</v>
      </c>
      <c r="H1674" s="134">
        <f>Systematic[[#This Row],[SampleVariableLabel]]+100*Systematic[[#This Row],[State]]</f>
        <v>65010805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65</v>
      </c>
      <c r="B1675" s="1">
        <f>IF(C1675=0,IF(B1674=Protocol!$V$20,1,B1674+1),B1674)</f>
        <v>1</v>
      </c>
      <c r="C1675" s="1">
        <f>IF(C1674+1=Protocol!$V$21,0,C1674+1)</f>
        <v>9</v>
      </c>
      <c r="D1675" s="1">
        <f t="shared" si="69"/>
        <v>6</v>
      </c>
      <c r="E1675" s="1" t="str">
        <f>INDEX(Protocol[Mark],MATCH(C1675,Protocol[Step],0))</f>
        <v>8Gp</v>
      </c>
      <c r="F1675" s="151" t="str">
        <f>INDEX(Variables[Variable],MATCH(Systematic[[#This Row],[VariableIndex]],Variables[Index],0))</f>
        <v>FCR (mt: ROX-corr.)</v>
      </c>
      <c r="G1675" s="134">
        <f>Systematic[[#This Row],[Sample]]*1000000+Systematic[[#This Row],[SubSample]]*10000+Systematic[[#This Row],[VariableIndex]]</f>
        <v>65010006</v>
      </c>
      <c r="H1675" s="134">
        <f>Systematic[[#This Row],[SampleVariableLabel]]+100*Systematic[[#This Row],[State]]</f>
        <v>65010906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65</v>
      </c>
      <c r="B1676" s="1">
        <f>IF(C1676=0,IF(B1675=Protocol!$V$20,1,B1675+1),B1675)</f>
        <v>1</v>
      </c>
      <c r="C1676" s="1">
        <f>IF(C1675+1=Protocol!$V$21,0,C1675+1)</f>
        <v>10</v>
      </c>
      <c r="D1676" s="1">
        <f t="shared" si="69"/>
        <v>1</v>
      </c>
      <c r="E1676" s="1" t="str">
        <f>INDEX(Protocol[Mark],MATCH(C1676,Protocol[Step],0))</f>
        <v>9Ama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65010001</v>
      </c>
      <c r="H1676" s="134">
        <f>Systematic[[#This Row],[SampleVariableLabel]]+100*Systematic[[#This Row],[State]]</f>
        <v>65011001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65</v>
      </c>
      <c r="B1677" s="1">
        <f>IF(C1677=0,IF(B1676=Protocol!$V$20,1,B1676+1),B1676)</f>
        <v>1</v>
      </c>
      <c r="C1677" s="1">
        <f>IF(C1676+1=Protocol!$V$21,0,C1676+1)</f>
        <v>11</v>
      </c>
      <c r="D1677" s="1">
        <f t="shared" si="69"/>
        <v>2</v>
      </c>
      <c r="E1677" s="1" t="str">
        <f>INDEX(Protocol[Mark],MATCH(C1677,Protocol[Step],0))</f>
        <v>10Tm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65010002</v>
      </c>
      <c r="H1677" s="134">
        <f>Systematic[[#This Row],[SampleVariableLabel]]+100*Systematic[[#This Row],[State]]</f>
        <v>65011102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65</v>
      </c>
      <c r="B1678" s="1">
        <f>IF(C1678=0,IF(B1677=Protocol!$V$20,1,B1677+1),B1677)</f>
        <v>1</v>
      </c>
      <c r="C1678" s="1">
        <f>IF(C1677+1=Protocol!$V$21,0,C1677+1)</f>
        <v>12</v>
      </c>
      <c r="D1678" s="1">
        <f t="shared" si="69"/>
        <v>3</v>
      </c>
      <c r="E1678" s="1" t="str">
        <f>INDEX(Protocol[Mark],MATCH(C1678,Protocol[Step],0))</f>
        <v>11Azd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65010003</v>
      </c>
      <c r="H1678" s="134">
        <f>Systematic[[#This Row],[SampleVariableLabel]]+100*Systematic[[#This Row],[State]]</f>
        <v>65011203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66</v>
      </c>
      <c r="B1679" s="1">
        <f>IF(C1679=0,IF(B1678=Protocol!$V$20,1,B1678+1),B1678)</f>
        <v>1</v>
      </c>
      <c r="C1679" s="1">
        <f>IF(C1678+1=Protocol!$V$21,0,C1678+1)</f>
        <v>0</v>
      </c>
      <c r="D1679" s="1">
        <f t="shared" si="69"/>
        <v>4</v>
      </c>
      <c r="E1679" s="1" t="str">
        <f>INDEX(Protocol[Mark],MATCH(C1679,Protocol[Step],0))</f>
        <v>1mt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66010004</v>
      </c>
      <c r="H1679" s="134">
        <f>Systematic[[#This Row],[SampleVariableLabel]]+100*Systematic[[#This Row],[State]]</f>
        <v>66010004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66</v>
      </c>
      <c r="B1680" s="1">
        <f>IF(C1680=0,IF(B1679=Protocol!$V$20,1,B1679+1),B1679)</f>
        <v>1</v>
      </c>
      <c r="C1680" s="1">
        <f>IF(C1679+1=Protocol!$V$21,0,C1679+1)</f>
        <v>1</v>
      </c>
      <c r="D1680" s="1">
        <f t="shared" si="69"/>
        <v>5</v>
      </c>
      <c r="E1680" s="1" t="str">
        <f>INDEX(Protocol[Mark],MATCH(C1680,Protocol[Step],0))</f>
        <v>1PM</v>
      </c>
      <c r="F1680" s="151" t="str">
        <f>INDEX(Variables[Variable],MATCH(Systematic[[#This Row],[VariableIndex]],Variables[Index],0))</f>
        <v>Specific flux (mt)</v>
      </c>
      <c r="G1680" s="134">
        <f>Systematic[[#This Row],[Sample]]*1000000+Systematic[[#This Row],[SubSample]]*10000+Systematic[[#This Row],[VariableIndex]]</f>
        <v>66010005</v>
      </c>
      <c r="H1680" s="134">
        <f>Systematic[[#This Row],[SampleVariableLabel]]+100*Systematic[[#This Row],[State]]</f>
        <v>66010105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66</v>
      </c>
      <c r="B1681" s="1">
        <f>IF(C1681=0,IF(B1680=Protocol!$V$20,1,B1680+1),B1680)</f>
        <v>1</v>
      </c>
      <c r="C1681" s="1">
        <f>IF(C1680+1=Protocol!$V$21,0,C1680+1)</f>
        <v>2</v>
      </c>
      <c r="D1681" s="1">
        <f t="shared" si="69"/>
        <v>6</v>
      </c>
      <c r="E1681" s="1" t="str">
        <f>INDEX(Protocol[Mark],MATCH(C1681,Protocol[Step],0))</f>
        <v>2D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66010006</v>
      </c>
      <c r="H1681" s="134">
        <f>Systematic[[#This Row],[SampleVariableLabel]]+100*Systematic[[#This Row],[State]]</f>
        <v>66010206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66</v>
      </c>
      <c r="B1682" s="1">
        <f>IF(C1682=0,IF(B1681=Protocol!$V$20,1,B1681+1),B1681)</f>
        <v>1</v>
      </c>
      <c r="C1682" s="1">
        <f>IF(C1681+1=Protocol!$V$21,0,C1681+1)</f>
        <v>3</v>
      </c>
      <c r="D1682" s="1">
        <f t="shared" si="69"/>
        <v>1</v>
      </c>
      <c r="E1682" s="1" t="str">
        <f>INDEX(Protocol[Mark],MATCH(C1682,Protocol[Step],0))</f>
        <v>2c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66010001</v>
      </c>
      <c r="H1682" s="134">
        <f>Systematic[[#This Row],[SampleVariableLabel]]+100*Systematic[[#This Row],[State]]</f>
        <v>66010301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66</v>
      </c>
      <c r="B1683" s="1">
        <f>IF(C1683=0,IF(B1682=Protocol!$V$20,1,B1682+1),B1682)</f>
        <v>1</v>
      </c>
      <c r="C1683" s="1">
        <f>IF(C1682+1=Protocol!$V$21,0,C1682+1)</f>
        <v>4</v>
      </c>
      <c r="D1683" s="1">
        <f t="shared" si="69"/>
        <v>2</v>
      </c>
      <c r="E1683" s="1" t="str">
        <f>INDEX(Protocol[Mark],MATCH(C1683,Protocol[Step],0))</f>
        <v>3U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66010002</v>
      </c>
      <c r="H1683" s="134">
        <f>Systematic[[#This Row],[SampleVariableLabel]]+100*Systematic[[#This Row],[State]]</f>
        <v>66010402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66</v>
      </c>
      <c r="B1684" s="1">
        <f>IF(C1684=0,IF(B1683=Protocol!$V$20,1,B1683+1),B1683)</f>
        <v>1</v>
      </c>
      <c r="C1684" s="1">
        <f>IF(C1683+1=Protocol!$V$21,0,C1683+1)</f>
        <v>5</v>
      </c>
      <c r="D1684" s="1">
        <f t="shared" si="69"/>
        <v>3</v>
      </c>
      <c r="E1684" s="1" t="str">
        <f>INDEX(Protocol[Mark],MATCH(C1684,Protocol[Step],0))</f>
        <v>4G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66010003</v>
      </c>
      <c r="H1684" s="134">
        <f>Systematic[[#This Row],[SampleVariableLabel]]+100*Systematic[[#This Row],[State]]</f>
        <v>66010503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66</v>
      </c>
      <c r="B1685" s="1">
        <f>IF(C1685=0,IF(B1684=Protocol!$V$20,1,B1684+1),B1684)</f>
        <v>1</v>
      </c>
      <c r="C1685" s="1">
        <f>IF(C1684+1=Protocol!$V$21,0,C1684+1)</f>
        <v>6</v>
      </c>
      <c r="D1685" s="1">
        <f t="shared" si="69"/>
        <v>4</v>
      </c>
      <c r="E1685" s="1" t="str">
        <f>INDEX(Protocol[Mark],MATCH(C1685,Protocol[Step],0))</f>
        <v>5S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66010004</v>
      </c>
      <c r="H1685" s="134">
        <f>Systematic[[#This Row],[SampleVariableLabel]]+100*Systematic[[#This Row],[State]]</f>
        <v>66010604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66</v>
      </c>
      <c r="B1686" s="1">
        <f>IF(C1686=0,IF(B1685=Protocol!$V$20,1,B1685+1),B1685)</f>
        <v>1</v>
      </c>
      <c r="C1686" s="1">
        <f>IF(C1685+1=Protocol!$V$21,0,C1685+1)</f>
        <v>7</v>
      </c>
      <c r="D1686" s="1">
        <f t="shared" si="69"/>
        <v>5</v>
      </c>
      <c r="E1686" s="1" t="str">
        <f>INDEX(Protocol[Mark],MATCH(C1686,Protocol[Step],0))</f>
        <v>6Oct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66010005</v>
      </c>
      <c r="H1686" s="134">
        <f>Systematic[[#This Row],[SampleVariableLabel]]+100*Systematic[[#This Row],[State]]</f>
        <v>66010705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66</v>
      </c>
      <c r="B1687" s="1">
        <f>IF(C1687=0,IF(B1686=Protocol!$V$20,1,B1686+1),B1686)</f>
        <v>1</v>
      </c>
      <c r="C1687" s="1">
        <f>IF(C1686+1=Protocol!$V$21,0,C1686+1)</f>
        <v>8</v>
      </c>
      <c r="D1687" s="1">
        <f t="shared" si="69"/>
        <v>6</v>
      </c>
      <c r="E1687" s="1" t="str">
        <f>INDEX(Protocol[Mark],MATCH(C1687,Protocol[Step],0))</f>
        <v>7Rot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66010006</v>
      </c>
      <c r="H1687" s="134">
        <f>Systematic[[#This Row],[SampleVariableLabel]]+100*Systematic[[#This Row],[State]]</f>
        <v>66010806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66</v>
      </c>
      <c r="B1688" s="1">
        <f>IF(C1688=0,IF(B1687=Protocol!$V$20,1,B1687+1),B1687)</f>
        <v>1</v>
      </c>
      <c r="C1688" s="1">
        <f>IF(C1687+1=Protocol!$V$21,0,C1687+1)</f>
        <v>9</v>
      </c>
      <c r="D1688" s="1">
        <f t="shared" si="69"/>
        <v>1</v>
      </c>
      <c r="E1688" s="1" t="str">
        <f>INDEX(Protocol[Mark],MATCH(C1688,Protocol[Step],0))</f>
        <v>8Gp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66010001</v>
      </c>
      <c r="H1688" s="134">
        <f>Systematic[[#This Row],[SampleVariableLabel]]+100*Systematic[[#This Row],[State]]</f>
        <v>66010901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66</v>
      </c>
      <c r="B1689" s="1">
        <f>IF(C1689=0,IF(B1688=Protocol!$V$20,1,B1688+1),B1688)</f>
        <v>1</v>
      </c>
      <c r="C1689" s="1">
        <f>IF(C1688+1=Protocol!$V$21,0,C1688+1)</f>
        <v>10</v>
      </c>
      <c r="D1689" s="1">
        <f t="shared" si="69"/>
        <v>2</v>
      </c>
      <c r="E1689" s="1" t="str">
        <f>INDEX(Protocol[Mark],MATCH(C1689,Protocol[Step],0))</f>
        <v>9Ama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66010002</v>
      </c>
      <c r="H1689" s="134">
        <f>Systematic[[#This Row],[SampleVariableLabel]]+100*Systematic[[#This Row],[State]]</f>
        <v>66011002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66</v>
      </c>
      <c r="B1690" s="1">
        <f>IF(C1690=0,IF(B1689=Protocol!$V$20,1,B1689+1),B1689)</f>
        <v>1</v>
      </c>
      <c r="C1690" s="1">
        <f>IF(C1689+1=Protocol!$V$21,0,C1689+1)</f>
        <v>11</v>
      </c>
      <c r="D1690" s="1">
        <f t="shared" si="69"/>
        <v>3</v>
      </c>
      <c r="E1690" s="1" t="str">
        <f>INDEX(Protocol[Mark],MATCH(C1690,Protocol[Step],0))</f>
        <v>10Tm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66010003</v>
      </c>
      <c r="H1690" s="134">
        <f>Systematic[[#This Row],[SampleVariableLabel]]+100*Systematic[[#This Row],[State]]</f>
        <v>66011103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66</v>
      </c>
      <c r="B1691" s="1">
        <f>IF(C1691=0,IF(B1690=Protocol!$V$20,1,B1690+1),B1690)</f>
        <v>1</v>
      </c>
      <c r="C1691" s="1">
        <f>IF(C1690+1=Protocol!$V$21,0,C1690+1)</f>
        <v>12</v>
      </c>
      <c r="D1691" s="1">
        <f t="shared" si="69"/>
        <v>4</v>
      </c>
      <c r="E1691" s="1" t="str">
        <f>INDEX(Protocol[Mark],MATCH(C1691,Protocol[Step],0))</f>
        <v>11Azd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66010004</v>
      </c>
      <c r="H1691" s="134">
        <f>Systematic[[#This Row],[SampleVariableLabel]]+100*Systematic[[#This Row],[State]]</f>
        <v>66011204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67</v>
      </c>
      <c r="B1692" s="1">
        <f>IF(C1692=0,IF(B1691=Protocol!$V$20,1,B1691+1),B1691)</f>
        <v>1</v>
      </c>
      <c r="C1692" s="1">
        <f>IF(C1691+1=Protocol!$V$21,0,C1691+1)</f>
        <v>0</v>
      </c>
      <c r="D1692" s="1">
        <f t="shared" si="69"/>
        <v>5</v>
      </c>
      <c r="E1692" s="1" t="str">
        <f>INDEX(Protocol[Mark],MATCH(C1692,Protocol[Step],0))</f>
        <v>1mt</v>
      </c>
      <c r="F1692" s="151" t="str">
        <f>INDEX(Variables[Variable],MATCH(Systematic[[#This Row],[VariableIndex]],Variables[Index],0))</f>
        <v>Specific flux (mt)</v>
      </c>
      <c r="G1692" s="134">
        <f>Systematic[[#This Row],[Sample]]*1000000+Systematic[[#This Row],[SubSample]]*10000+Systematic[[#This Row],[VariableIndex]]</f>
        <v>67010005</v>
      </c>
      <c r="H1692" s="134">
        <f>Systematic[[#This Row],[SampleVariableLabel]]+100*Systematic[[#This Row],[State]]</f>
        <v>67010005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67</v>
      </c>
      <c r="B1693" s="1">
        <f>IF(C1693=0,IF(B1692=Protocol!$V$20,1,B1692+1),B1692)</f>
        <v>1</v>
      </c>
      <c r="C1693" s="1">
        <f>IF(C1692+1=Protocol!$V$21,0,C1692+1)</f>
        <v>1</v>
      </c>
      <c r="D1693" s="1">
        <f t="shared" si="69"/>
        <v>6</v>
      </c>
      <c r="E1693" s="1" t="str">
        <f>INDEX(Protocol[Mark],MATCH(C1693,Protocol[Step],0))</f>
        <v>1PM</v>
      </c>
      <c r="F1693" s="151" t="str">
        <f>INDEX(Variables[Variable],MATCH(Systematic[[#This Row],[VariableIndex]],Variables[Index],0))</f>
        <v>FCR (mt: ROX-corr.)</v>
      </c>
      <c r="G1693" s="134">
        <f>Systematic[[#This Row],[Sample]]*1000000+Systematic[[#This Row],[SubSample]]*10000+Systematic[[#This Row],[VariableIndex]]</f>
        <v>67010006</v>
      </c>
      <c r="H1693" s="134">
        <f>Systematic[[#This Row],[SampleVariableLabel]]+100*Systematic[[#This Row],[State]]</f>
        <v>67010106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67</v>
      </c>
      <c r="B1694" s="1">
        <f>IF(C1694=0,IF(B1693=Protocol!$V$20,1,B1693+1),B1693)</f>
        <v>1</v>
      </c>
      <c r="C1694" s="1">
        <f>IF(C1693+1=Protocol!$V$21,0,C1693+1)</f>
        <v>2</v>
      </c>
      <c r="D1694" s="1">
        <f t="shared" si="69"/>
        <v>1</v>
      </c>
      <c r="E1694" s="1" t="str">
        <f>INDEX(Protocol[Mark],MATCH(C1694,Protocol[Step],0))</f>
        <v>2D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67010001</v>
      </c>
      <c r="H1694" s="134">
        <f>Systematic[[#This Row],[SampleVariableLabel]]+100*Systematic[[#This Row],[State]]</f>
        <v>67010201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67</v>
      </c>
      <c r="B1695" s="1">
        <f>IF(C1695=0,IF(B1694=Protocol!$V$20,1,B1694+1),B1694)</f>
        <v>1</v>
      </c>
      <c r="C1695" s="1">
        <f>IF(C1694+1=Protocol!$V$21,0,C1694+1)</f>
        <v>3</v>
      </c>
      <c r="D1695" s="1">
        <f t="shared" si="69"/>
        <v>2</v>
      </c>
      <c r="E1695" s="1" t="str">
        <f>INDEX(Protocol[Mark],MATCH(C1695,Protocol[Step],0))</f>
        <v>2c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67010002</v>
      </c>
      <c r="H1695" s="134">
        <f>Systematic[[#This Row],[SampleVariableLabel]]+100*Systematic[[#This Row],[State]]</f>
        <v>67010302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67</v>
      </c>
      <c r="B1696" s="1">
        <f>IF(C1696=0,IF(B1695=Protocol!$V$20,1,B1695+1),B1695)</f>
        <v>1</v>
      </c>
      <c r="C1696" s="1">
        <f>IF(C1695+1=Protocol!$V$21,0,C1695+1)</f>
        <v>4</v>
      </c>
      <c r="D1696" s="1">
        <f t="shared" si="69"/>
        <v>3</v>
      </c>
      <c r="E1696" s="1" t="str">
        <f>INDEX(Protocol[Mark],MATCH(C1696,Protocol[Step],0))</f>
        <v>3U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67010003</v>
      </c>
      <c r="H1696" s="134">
        <f>Systematic[[#This Row],[SampleVariableLabel]]+100*Systematic[[#This Row],[State]]</f>
        <v>67010403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67</v>
      </c>
      <c r="B1697" s="1">
        <f>IF(C1697=0,IF(B1696=Protocol!$V$20,1,B1696+1),B1696)</f>
        <v>1</v>
      </c>
      <c r="C1697" s="1">
        <f>IF(C1696+1=Protocol!$V$21,0,C1696+1)</f>
        <v>5</v>
      </c>
      <c r="D1697" s="1">
        <f t="shared" si="69"/>
        <v>4</v>
      </c>
      <c r="E1697" s="1" t="str">
        <f>INDEX(Protocol[Mark],MATCH(C1697,Protocol[Step],0))</f>
        <v>4G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67010004</v>
      </c>
      <c r="H1697" s="134">
        <f>Systematic[[#This Row],[SampleVariableLabel]]+100*Systematic[[#This Row],[State]]</f>
        <v>67010504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67</v>
      </c>
      <c r="B1698" s="1">
        <f>IF(C1698=0,IF(B1697=Protocol!$V$20,1,B1697+1),B1697)</f>
        <v>1</v>
      </c>
      <c r="C1698" s="1">
        <f>IF(C1697+1=Protocol!$V$21,0,C1697+1)</f>
        <v>6</v>
      </c>
      <c r="D1698" s="1">
        <f t="shared" si="69"/>
        <v>5</v>
      </c>
      <c r="E1698" s="1" t="str">
        <f>INDEX(Protocol[Mark],MATCH(C1698,Protocol[Step],0))</f>
        <v>5S</v>
      </c>
      <c r="F1698" s="151" t="str">
        <f>INDEX(Variables[Variable],MATCH(Systematic[[#This Row],[VariableIndex]],Variables[Index],0))</f>
        <v>Specific flux (mt)</v>
      </c>
      <c r="G1698" s="134">
        <f>Systematic[[#This Row],[Sample]]*1000000+Systematic[[#This Row],[SubSample]]*10000+Systematic[[#This Row],[VariableIndex]]</f>
        <v>67010005</v>
      </c>
      <c r="H1698" s="134">
        <f>Systematic[[#This Row],[SampleVariableLabel]]+100*Systematic[[#This Row],[State]]</f>
        <v>67010605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67</v>
      </c>
      <c r="B1699" s="1">
        <f>IF(C1699=0,IF(B1698=Protocol!$V$20,1,B1698+1),B1698)</f>
        <v>1</v>
      </c>
      <c r="C1699" s="1">
        <f>IF(C1698+1=Protocol!$V$21,0,C1698+1)</f>
        <v>7</v>
      </c>
      <c r="D1699" s="1">
        <f t="shared" si="69"/>
        <v>6</v>
      </c>
      <c r="E1699" s="1" t="str">
        <f>INDEX(Protocol[Mark],MATCH(C1699,Protocol[Step],0))</f>
        <v>6Oct</v>
      </c>
      <c r="F1699" s="151" t="str">
        <f>INDEX(Variables[Variable],MATCH(Systematic[[#This Row],[VariableIndex]],Variables[Index],0))</f>
        <v>FCR (mt: ROX-corr.)</v>
      </c>
      <c r="G1699" s="134">
        <f>Systematic[[#This Row],[Sample]]*1000000+Systematic[[#This Row],[SubSample]]*10000+Systematic[[#This Row],[VariableIndex]]</f>
        <v>67010006</v>
      </c>
      <c r="H1699" s="134">
        <f>Systematic[[#This Row],[SampleVariableLabel]]+100*Systematic[[#This Row],[State]]</f>
        <v>67010706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67</v>
      </c>
      <c r="B1700" s="1">
        <f>IF(C1700=0,IF(B1699=Protocol!$V$20,1,B1699+1),B1699)</f>
        <v>1</v>
      </c>
      <c r="C1700" s="1">
        <f>IF(C1699+1=Protocol!$V$21,0,C1699+1)</f>
        <v>8</v>
      </c>
      <c r="D1700" s="1">
        <f t="shared" si="69"/>
        <v>1</v>
      </c>
      <c r="E1700" s="1" t="str">
        <f>INDEX(Protocol[Mark],MATCH(C1700,Protocol[Step],0))</f>
        <v>7Rot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67010001</v>
      </c>
      <c r="H1700" s="134">
        <f>Systematic[[#This Row],[SampleVariableLabel]]+100*Systematic[[#This Row],[State]]</f>
        <v>67010801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67</v>
      </c>
      <c r="B1701" s="1">
        <f>IF(C1701=0,IF(B1700=Protocol!$V$20,1,B1700+1),B1700)</f>
        <v>1</v>
      </c>
      <c r="C1701" s="1">
        <f>IF(C1700+1=Protocol!$V$21,0,C1700+1)</f>
        <v>9</v>
      </c>
      <c r="D1701" s="1">
        <f t="shared" si="69"/>
        <v>2</v>
      </c>
      <c r="E1701" s="1" t="str">
        <f>INDEX(Protocol[Mark],MATCH(C1701,Protocol[Step],0))</f>
        <v>8Gp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67010002</v>
      </c>
      <c r="H1701" s="134">
        <f>Systematic[[#This Row],[SampleVariableLabel]]+100*Systematic[[#This Row],[State]]</f>
        <v>67010902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67</v>
      </c>
      <c r="B1702" s="1">
        <f>IF(C1702=0,IF(B1701=Protocol!$V$20,1,B1701+1),B1701)</f>
        <v>1</v>
      </c>
      <c r="C1702" s="1">
        <f>IF(C1701+1=Protocol!$V$21,0,C1701+1)</f>
        <v>10</v>
      </c>
      <c r="D1702" s="1">
        <f t="shared" si="69"/>
        <v>3</v>
      </c>
      <c r="E1702" s="1" t="str">
        <f>INDEX(Protocol[Mark],MATCH(C1702,Protocol[Step],0))</f>
        <v>9Ama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67010003</v>
      </c>
      <c r="H1702" s="134">
        <f>Systematic[[#This Row],[SampleVariableLabel]]+100*Systematic[[#This Row],[State]]</f>
        <v>67011003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67</v>
      </c>
      <c r="B1703" s="1">
        <f>IF(C1703=0,IF(B1702=Protocol!$V$20,1,B1702+1),B1702)</f>
        <v>1</v>
      </c>
      <c r="C1703" s="1">
        <f>IF(C1702+1=Protocol!$V$21,0,C1702+1)</f>
        <v>11</v>
      </c>
      <c r="D1703" s="1">
        <f t="shared" si="69"/>
        <v>4</v>
      </c>
      <c r="E1703" s="1" t="str">
        <f>INDEX(Protocol[Mark],MATCH(C1703,Protocol[Step],0))</f>
        <v>10Tm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67010004</v>
      </c>
      <c r="H1703" s="134">
        <f>Systematic[[#This Row],[SampleVariableLabel]]+100*Systematic[[#This Row],[State]]</f>
        <v>67011104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67</v>
      </c>
      <c r="B1704" s="1">
        <f>IF(C1704=0,IF(B1703=Protocol!$V$20,1,B1703+1),B1703)</f>
        <v>1</v>
      </c>
      <c r="C1704" s="1">
        <f>IF(C1703+1=Protocol!$V$21,0,C1703+1)</f>
        <v>12</v>
      </c>
      <c r="D1704" s="1">
        <f t="shared" si="69"/>
        <v>5</v>
      </c>
      <c r="E1704" s="1" t="str">
        <f>INDEX(Protocol[Mark],MATCH(C1704,Protocol[Step],0))</f>
        <v>11Azd</v>
      </c>
      <c r="F1704" s="151" t="str">
        <f>INDEX(Variables[Variable],MATCH(Systematic[[#This Row],[VariableIndex]],Variables[Index],0))</f>
        <v>Specific flux (mt)</v>
      </c>
      <c r="G1704" s="134">
        <f>Systematic[[#This Row],[Sample]]*1000000+Systematic[[#This Row],[SubSample]]*10000+Systematic[[#This Row],[VariableIndex]]</f>
        <v>67010005</v>
      </c>
      <c r="H1704" s="134">
        <f>Systematic[[#This Row],[SampleVariableLabel]]+100*Systematic[[#This Row],[State]]</f>
        <v>67011205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68</v>
      </c>
      <c r="B1705" s="1">
        <f>IF(C1705=0,IF(B1704=Protocol!$V$20,1,B1704+1),B1704)</f>
        <v>1</v>
      </c>
      <c r="C1705" s="1">
        <f>IF(C1704+1=Protocol!$V$21,0,C1704+1)</f>
        <v>0</v>
      </c>
      <c r="D1705" s="1">
        <f t="shared" si="69"/>
        <v>6</v>
      </c>
      <c r="E1705" s="1" t="str">
        <f>INDEX(Protocol[Mark],MATCH(C1705,Protocol[Step],0))</f>
        <v>1mt</v>
      </c>
      <c r="F1705" s="151" t="str">
        <f>INDEX(Variables[Variable],MATCH(Systematic[[#This Row],[VariableIndex]],Variables[Index],0))</f>
        <v>FCR (mt: ROX-corr.)</v>
      </c>
      <c r="G1705" s="134">
        <f>Systematic[[#This Row],[Sample]]*1000000+Systematic[[#This Row],[SubSample]]*10000+Systematic[[#This Row],[VariableIndex]]</f>
        <v>68010006</v>
      </c>
      <c r="H1705" s="134">
        <f>Systematic[[#This Row],[SampleVariableLabel]]+100*Systematic[[#This Row],[State]]</f>
        <v>68010006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68</v>
      </c>
      <c r="B1706" s="1">
        <f>IF(C1706=0,IF(B1705=Protocol!$V$20,1,B1705+1),B1705)</f>
        <v>1</v>
      </c>
      <c r="C1706" s="1">
        <f>IF(C1705+1=Protocol!$V$21,0,C1705+1)</f>
        <v>1</v>
      </c>
      <c r="D1706" s="1">
        <f t="shared" si="69"/>
        <v>1</v>
      </c>
      <c r="E1706" s="1" t="str">
        <f>INDEX(Protocol[Mark],MATCH(C1706,Protocol[Step],0))</f>
        <v>1PM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68010001</v>
      </c>
      <c r="H1706" s="134">
        <f>Systematic[[#This Row],[SampleVariableLabel]]+100*Systematic[[#This Row],[State]]</f>
        <v>68010101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68</v>
      </c>
      <c r="B1707" s="1">
        <f>IF(C1707=0,IF(B1706=Protocol!$V$20,1,B1706+1),B1706)</f>
        <v>1</v>
      </c>
      <c r="C1707" s="1">
        <f>IF(C1706+1=Protocol!$V$21,0,C1706+1)</f>
        <v>2</v>
      </c>
      <c r="D1707" s="1">
        <f t="shared" si="69"/>
        <v>2</v>
      </c>
      <c r="E1707" s="1" t="str">
        <f>INDEX(Protocol[Mark],MATCH(C1707,Protocol[Step],0))</f>
        <v>2D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68010002</v>
      </c>
      <c r="H1707" s="134">
        <f>Systematic[[#This Row],[SampleVariableLabel]]+100*Systematic[[#This Row],[State]]</f>
        <v>68010202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68</v>
      </c>
      <c r="B1708" s="1">
        <f>IF(C1708=0,IF(B1707=Protocol!$V$20,1,B1707+1),B1707)</f>
        <v>1</v>
      </c>
      <c r="C1708" s="1">
        <f>IF(C1707+1=Protocol!$V$21,0,C1707+1)</f>
        <v>3</v>
      </c>
      <c r="D1708" s="1">
        <f t="shared" si="69"/>
        <v>3</v>
      </c>
      <c r="E1708" s="1" t="str">
        <f>INDEX(Protocol[Mark],MATCH(C1708,Protocol[Step],0))</f>
        <v>2c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68010003</v>
      </c>
      <c r="H1708" s="134">
        <f>Systematic[[#This Row],[SampleVariableLabel]]+100*Systematic[[#This Row],[State]]</f>
        <v>68010303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68</v>
      </c>
      <c r="B1709" s="1">
        <f>IF(C1709=0,IF(B1708=Protocol!$V$20,1,B1708+1),B1708)</f>
        <v>1</v>
      </c>
      <c r="C1709" s="1">
        <f>IF(C1708+1=Protocol!$V$21,0,C1708+1)</f>
        <v>4</v>
      </c>
      <c r="D1709" s="1">
        <f t="shared" si="69"/>
        <v>4</v>
      </c>
      <c r="E1709" s="1" t="str">
        <f>INDEX(Protocol[Mark],MATCH(C1709,Protocol[Step],0))</f>
        <v>3U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68010004</v>
      </c>
      <c r="H1709" s="134">
        <f>Systematic[[#This Row],[SampleVariableLabel]]+100*Systematic[[#This Row],[State]]</f>
        <v>68010404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68</v>
      </c>
      <c r="B1710" s="1">
        <f>IF(C1710=0,IF(B1709=Protocol!$V$20,1,B1709+1),B1709)</f>
        <v>1</v>
      </c>
      <c r="C1710" s="1">
        <f>IF(C1709+1=Protocol!$V$21,0,C1709+1)</f>
        <v>5</v>
      </c>
      <c r="D1710" s="1">
        <f t="shared" si="69"/>
        <v>5</v>
      </c>
      <c r="E1710" s="1" t="str">
        <f>INDEX(Protocol[Mark],MATCH(C1710,Protocol[Step],0))</f>
        <v>4G</v>
      </c>
      <c r="F1710" s="151" t="str">
        <f>INDEX(Variables[Variable],MATCH(Systematic[[#This Row],[VariableIndex]],Variables[Index],0))</f>
        <v>Specific flux (mt)</v>
      </c>
      <c r="G1710" s="134">
        <f>Systematic[[#This Row],[Sample]]*1000000+Systematic[[#This Row],[SubSample]]*10000+Systematic[[#This Row],[VariableIndex]]</f>
        <v>68010005</v>
      </c>
      <c r="H1710" s="134">
        <f>Systematic[[#This Row],[SampleVariableLabel]]+100*Systematic[[#This Row],[State]]</f>
        <v>68010505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68</v>
      </c>
      <c r="B1711" s="1">
        <f>IF(C1711=0,IF(B1710=Protocol!$V$20,1,B1710+1),B1710)</f>
        <v>1</v>
      </c>
      <c r="C1711" s="1">
        <f>IF(C1710+1=Protocol!$V$21,0,C1710+1)</f>
        <v>6</v>
      </c>
      <c r="D1711" s="1">
        <f t="shared" si="69"/>
        <v>6</v>
      </c>
      <c r="E1711" s="1" t="str">
        <f>INDEX(Protocol[Mark],MATCH(C1711,Protocol[Step],0))</f>
        <v>5S</v>
      </c>
      <c r="F1711" s="151" t="str">
        <f>INDEX(Variables[Variable],MATCH(Systematic[[#This Row],[VariableIndex]],Variables[Index],0))</f>
        <v>FCR (mt: ROX-corr.)</v>
      </c>
      <c r="G1711" s="134">
        <f>Systematic[[#This Row],[Sample]]*1000000+Systematic[[#This Row],[SubSample]]*10000+Systematic[[#This Row],[VariableIndex]]</f>
        <v>68010006</v>
      </c>
      <c r="H1711" s="134">
        <f>Systematic[[#This Row],[SampleVariableLabel]]+100*Systematic[[#This Row],[State]]</f>
        <v>68010606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68</v>
      </c>
      <c r="B1712" s="1">
        <f>IF(C1712=0,IF(B1711=Protocol!$V$20,1,B1711+1),B1711)</f>
        <v>1</v>
      </c>
      <c r="C1712" s="1">
        <f>IF(C1711+1=Protocol!$V$21,0,C1711+1)</f>
        <v>7</v>
      </c>
      <c r="D1712" s="1">
        <f t="shared" si="69"/>
        <v>1</v>
      </c>
      <c r="E1712" s="1" t="str">
        <f>INDEX(Protocol[Mark],MATCH(C1712,Protocol[Step],0))</f>
        <v>6Oct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68010001</v>
      </c>
      <c r="H1712" s="134">
        <f>Systematic[[#This Row],[SampleVariableLabel]]+100*Systematic[[#This Row],[State]]</f>
        <v>68010701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68</v>
      </c>
      <c r="B1713" s="1">
        <f>IF(C1713=0,IF(B1712=Protocol!$V$20,1,B1712+1),B1712)</f>
        <v>1</v>
      </c>
      <c r="C1713" s="1">
        <f>IF(C1712+1=Protocol!$V$21,0,C1712+1)</f>
        <v>8</v>
      </c>
      <c r="D1713" s="1">
        <f t="shared" si="69"/>
        <v>2</v>
      </c>
      <c r="E1713" s="1" t="str">
        <f>INDEX(Protocol[Mark],MATCH(C1713,Protocol[Step],0))</f>
        <v>7Rot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68010002</v>
      </c>
      <c r="H1713" s="134">
        <f>Systematic[[#This Row],[SampleVariableLabel]]+100*Systematic[[#This Row],[State]]</f>
        <v>68010802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68</v>
      </c>
      <c r="B1714" s="1">
        <f>IF(C1714=0,IF(B1713=Protocol!$V$20,1,B1713+1),B1713)</f>
        <v>1</v>
      </c>
      <c r="C1714" s="1">
        <f>IF(C1713+1=Protocol!$V$21,0,C1713+1)</f>
        <v>9</v>
      </c>
      <c r="D1714" s="1">
        <f t="shared" si="69"/>
        <v>3</v>
      </c>
      <c r="E1714" s="1" t="str">
        <f>INDEX(Protocol[Mark],MATCH(C1714,Protocol[Step],0))</f>
        <v>8Gp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68010003</v>
      </c>
      <c r="H1714" s="134">
        <f>Systematic[[#This Row],[SampleVariableLabel]]+100*Systematic[[#This Row],[State]]</f>
        <v>68010903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68</v>
      </c>
      <c r="B1715" s="1">
        <f>IF(C1715=0,IF(B1714=Protocol!$V$20,1,B1714+1),B1714)</f>
        <v>1</v>
      </c>
      <c r="C1715" s="1">
        <f>IF(C1714+1=Protocol!$V$21,0,C1714+1)</f>
        <v>10</v>
      </c>
      <c r="D1715" s="1">
        <f t="shared" si="69"/>
        <v>4</v>
      </c>
      <c r="E1715" s="1" t="str">
        <f>INDEX(Protocol[Mark],MATCH(C1715,Protocol[Step],0))</f>
        <v>9Ama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68010004</v>
      </c>
      <c r="H1715" s="134">
        <f>Systematic[[#This Row],[SampleVariableLabel]]+100*Systematic[[#This Row],[State]]</f>
        <v>68011004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68</v>
      </c>
      <c r="B1716" s="1">
        <f>IF(C1716=0,IF(B1715=Protocol!$V$20,1,B1715+1),B1715)</f>
        <v>1</v>
      </c>
      <c r="C1716" s="1">
        <f>IF(C1715+1=Protocol!$V$21,0,C1715+1)</f>
        <v>11</v>
      </c>
      <c r="D1716" s="1">
        <f t="shared" si="69"/>
        <v>5</v>
      </c>
      <c r="E1716" s="1" t="str">
        <f>INDEX(Protocol[Mark],MATCH(C1716,Protocol[Step],0))</f>
        <v>10Tm</v>
      </c>
      <c r="F1716" s="151" t="str">
        <f>INDEX(Variables[Variable],MATCH(Systematic[[#This Row],[VariableIndex]],Variables[Index],0))</f>
        <v>Specific flux (mt)</v>
      </c>
      <c r="G1716" s="134">
        <f>Systematic[[#This Row],[Sample]]*1000000+Systematic[[#This Row],[SubSample]]*10000+Systematic[[#This Row],[VariableIndex]]</f>
        <v>68010005</v>
      </c>
      <c r="H1716" s="134">
        <f>Systematic[[#This Row],[SampleVariableLabel]]+100*Systematic[[#This Row],[State]]</f>
        <v>68011105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68</v>
      </c>
      <c r="B1717" s="1">
        <f>IF(C1717=0,IF(B1716=Protocol!$V$20,1,B1716+1),B1716)</f>
        <v>1</v>
      </c>
      <c r="C1717" s="1">
        <f>IF(C1716+1=Protocol!$V$21,0,C1716+1)</f>
        <v>12</v>
      </c>
      <c r="D1717" s="1">
        <f t="shared" si="69"/>
        <v>6</v>
      </c>
      <c r="E1717" s="1" t="str">
        <f>INDEX(Protocol[Mark],MATCH(C1717,Protocol[Step],0))</f>
        <v>11Azd</v>
      </c>
      <c r="F1717" s="151" t="str">
        <f>INDEX(Variables[Variable],MATCH(Systematic[[#This Row],[VariableIndex]],Variables[Index],0))</f>
        <v>FCR (mt: ROX-corr.)</v>
      </c>
      <c r="G1717" s="134">
        <f>Systematic[[#This Row],[Sample]]*1000000+Systematic[[#This Row],[SubSample]]*10000+Systematic[[#This Row],[VariableIndex]]</f>
        <v>68010006</v>
      </c>
      <c r="H1717" s="134">
        <f>Systematic[[#This Row],[SampleVariableLabel]]+100*Systematic[[#This Row],[State]]</f>
        <v>68011206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69</v>
      </c>
      <c r="B1718" s="1">
        <f>IF(C1718=0,IF(B1717=Protocol!$V$20,1,B1717+1),B1717)</f>
        <v>1</v>
      </c>
      <c r="C1718" s="1">
        <f>IF(C1717+1=Protocol!$V$21,0,C1717+1)</f>
        <v>0</v>
      </c>
      <c r="D1718" s="1">
        <f t="shared" si="69"/>
        <v>1</v>
      </c>
      <c r="E1718" s="1" t="str">
        <f>INDEX(Protocol[Mark],MATCH(C1718,Protocol[Step],0))</f>
        <v>1mt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69010001</v>
      </c>
      <c r="H1718" s="134">
        <f>Systematic[[#This Row],[SampleVariableLabel]]+100*Systematic[[#This Row],[State]]</f>
        <v>69010001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69</v>
      </c>
      <c r="B1719" s="1">
        <f>IF(C1719=0,IF(B1718=Protocol!$V$20,1,B1718+1),B1718)</f>
        <v>1</v>
      </c>
      <c r="C1719" s="1">
        <f>IF(C1718+1=Protocol!$V$21,0,C1718+1)</f>
        <v>1</v>
      </c>
      <c r="D1719" s="1">
        <f t="shared" si="69"/>
        <v>2</v>
      </c>
      <c r="E1719" s="1" t="str">
        <f>INDEX(Protocol[Mark],MATCH(C1719,Protocol[Step],0))</f>
        <v>1PM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69010002</v>
      </c>
      <c r="H1719" s="134">
        <f>Systematic[[#This Row],[SampleVariableLabel]]+100*Systematic[[#This Row],[State]]</f>
        <v>69010102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69</v>
      </c>
      <c r="B1720" s="1">
        <f>IF(C1720=0,IF(B1719=Protocol!$V$20,1,B1719+1),B1719)</f>
        <v>1</v>
      </c>
      <c r="C1720" s="1">
        <f>IF(C1719+1=Protocol!$V$21,0,C1719+1)</f>
        <v>2</v>
      </c>
      <c r="D1720" s="1">
        <f t="shared" si="69"/>
        <v>3</v>
      </c>
      <c r="E1720" s="1" t="str">
        <f>INDEX(Protocol[Mark],MATCH(C1720,Protocol[Step],0))</f>
        <v>2D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69010003</v>
      </c>
      <c r="H1720" s="134">
        <f>Systematic[[#This Row],[SampleVariableLabel]]+100*Systematic[[#This Row],[State]]</f>
        <v>69010203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69</v>
      </c>
      <c r="B1721" s="1">
        <f>IF(C1721=0,IF(B1720=Protocol!$V$20,1,B1720+1),B1720)</f>
        <v>1</v>
      </c>
      <c r="C1721" s="1">
        <f>IF(C1720+1=Protocol!$V$21,0,C1720+1)</f>
        <v>3</v>
      </c>
      <c r="D1721" s="1">
        <f t="shared" si="69"/>
        <v>4</v>
      </c>
      <c r="E1721" s="1" t="str">
        <f>INDEX(Protocol[Mark],MATCH(C1721,Protocol[Step],0))</f>
        <v>2c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69010004</v>
      </c>
      <c r="H1721" s="134">
        <f>Systematic[[#This Row],[SampleVariableLabel]]+100*Systematic[[#This Row],[State]]</f>
        <v>69010304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69</v>
      </c>
      <c r="B1722" s="1">
        <f>IF(C1722=0,IF(B1721=Protocol!$V$20,1,B1721+1),B1721)</f>
        <v>1</v>
      </c>
      <c r="C1722" s="1">
        <f>IF(C1721+1=Protocol!$V$21,0,C1721+1)</f>
        <v>4</v>
      </c>
      <c r="D1722" s="1">
        <f t="shared" si="69"/>
        <v>5</v>
      </c>
      <c r="E1722" s="1" t="str">
        <f>INDEX(Protocol[Mark],MATCH(C1722,Protocol[Step],0))</f>
        <v>3U</v>
      </c>
      <c r="F1722" s="151" t="str">
        <f>INDEX(Variables[Variable],MATCH(Systematic[[#This Row],[VariableIndex]],Variables[Index],0))</f>
        <v>Specific flux (mt)</v>
      </c>
      <c r="G1722" s="134">
        <f>Systematic[[#This Row],[Sample]]*1000000+Systematic[[#This Row],[SubSample]]*10000+Systematic[[#This Row],[VariableIndex]]</f>
        <v>69010005</v>
      </c>
      <c r="H1722" s="134">
        <f>Systematic[[#This Row],[SampleVariableLabel]]+100*Systematic[[#This Row],[State]]</f>
        <v>69010405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69</v>
      </c>
      <c r="B1723" s="1">
        <f>IF(C1723=0,IF(B1722=Protocol!$V$20,1,B1722+1),B1722)</f>
        <v>1</v>
      </c>
      <c r="C1723" s="1">
        <f>IF(C1722+1=Protocol!$V$21,0,C1722+1)</f>
        <v>5</v>
      </c>
      <c r="D1723" s="1">
        <f t="shared" si="69"/>
        <v>6</v>
      </c>
      <c r="E1723" s="1" t="str">
        <f>INDEX(Protocol[Mark],MATCH(C1723,Protocol[Step],0))</f>
        <v>4G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69010006</v>
      </c>
      <c r="H1723" s="134">
        <f>Systematic[[#This Row],[SampleVariableLabel]]+100*Systematic[[#This Row],[State]]</f>
        <v>69010506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69</v>
      </c>
      <c r="B1724" s="1">
        <f>IF(C1724=0,IF(B1723=Protocol!$V$20,1,B1723+1),B1723)</f>
        <v>1</v>
      </c>
      <c r="C1724" s="1">
        <f>IF(C1723+1=Protocol!$V$21,0,C1723+1)</f>
        <v>6</v>
      </c>
      <c r="D1724" s="1">
        <f t="shared" si="69"/>
        <v>1</v>
      </c>
      <c r="E1724" s="1" t="str">
        <f>INDEX(Protocol[Mark],MATCH(C1724,Protocol[Step],0))</f>
        <v>5S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69010001</v>
      </c>
      <c r="H1724" s="134">
        <f>Systematic[[#This Row],[SampleVariableLabel]]+100*Systematic[[#This Row],[State]]</f>
        <v>69010601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69</v>
      </c>
      <c r="B1725" s="1">
        <f>IF(C1725=0,IF(B1724=Protocol!$V$20,1,B1724+1),B1724)</f>
        <v>1</v>
      </c>
      <c r="C1725" s="1">
        <f>IF(C1724+1=Protocol!$V$21,0,C1724+1)</f>
        <v>7</v>
      </c>
      <c r="D1725" s="1">
        <f t="shared" si="69"/>
        <v>2</v>
      </c>
      <c r="E1725" s="1" t="str">
        <f>INDEX(Protocol[Mark],MATCH(C1725,Protocol[Step],0))</f>
        <v>6Oct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69010002</v>
      </c>
      <c r="H1725" s="134">
        <f>Systematic[[#This Row],[SampleVariableLabel]]+100*Systematic[[#This Row],[State]]</f>
        <v>69010702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69</v>
      </c>
      <c r="B1726" s="1">
        <f>IF(C1726=0,IF(B1725=Protocol!$V$20,1,B1725+1),B1725)</f>
        <v>1</v>
      </c>
      <c r="C1726" s="1">
        <f>IF(C1725+1=Protocol!$V$21,0,C1725+1)</f>
        <v>8</v>
      </c>
      <c r="D1726" s="1">
        <f t="shared" si="69"/>
        <v>3</v>
      </c>
      <c r="E1726" s="1" t="str">
        <f>INDEX(Protocol[Mark],MATCH(C1726,Protocol[Step],0))</f>
        <v>7Rot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69010003</v>
      </c>
      <c r="H1726" s="134">
        <f>Systematic[[#This Row],[SampleVariableLabel]]+100*Systematic[[#This Row],[State]]</f>
        <v>69010803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69</v>
      </c>
      <c r="B1727" s="1">
        <f>IF(C1727=0,IF(B1726=Protocol!$V$20,1,B1726+1),B1726)</f>
        <v>1</v>
      </c>
      <c r="C1727" s="1">
        <f>IF(C1726+1=Protocol!$V$21,0,C1726+1)</f>
        <v>9</v>
      </c>
      <c r="D1727" s="1">
        <f t="shared" si="69"/>
        <v>4</v>
      </c>
      <c r="E1727" s="1" t="str">
        <f>INDEX(Protocol[Mark],MATCH(C1727,Protocol[Step],0))</f>
        <v>8Gp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69010004</v>
      </c>
      <c r="H1727" s="134">
        <f>Systematic[[#This Row],[SampleVariableLabel]]+100*Systematic[[#This Row],[State]]</f>
        <v>69010904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69</v>
      </c>
      <c r="B1728" s="1">
        <f>IF(C1728=0,IF(B1727=Protocol!$V$20,1,B1727+1),B1727)</f>
        <v>1</v>
      </c>
      <c r="C1728" s="1">
        <f>IF(C1727+1=Protocol!$V$21,0,C1727+1)</f>
        <v>10</v>
      </c>
      <c r="D1728" s="1">
        <f t="shared" si="69"/>
        <v>5</v>
      </c>
      <c r="E1728" s="1" t="str">
        <f>INDEX(Protocol[Mark],MATCH(C1728,Protocol[Step],0))</f>
        <v>9Ama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69010005</v>
      </c>
      <c r="H1728" s="134">
        <f>Systematic[[#This Row],[SampleVariableLabel]]+100*Systematic[[#This Row],[State]]</f>
        <v>69011005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69</v>
      </c>
      <c r="B1729" s="1">
        <f>IF(C1729=0,IF(B1728=Protocol!$V$20,1,B1728+1),B1728)</f>
        <v>1</v>
      </c>
      <c r="C1729" s="1">
        <f>IF(C1728+1=Protocol!$V$21,0,C1728+1)</f>
        <v>11</v>
      </c>
      <c r="D1729" s="1">
        <f t="shared" si="69"/>
        <v>6</v>
      </c>
      <c r="E1729" s="1" t="str">
        <f>INDEX(Protocol[Mark],MATCH(C1729,Protocol[Step],0))</f>
        <v>10Tm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69010006</v>
      </c>
      <c r="H1729" s="134">
        <f>Systematic[[#This Row],[SampleVariableLabel]]+100*Systematic[[#This Row],[State]]</f>
        <v>69011106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69</v>
      </c>
      <c r="B1730" s="1">
        <f>IF(C1730=0,IF(B1729=Protocol!$V$20,1,B1729+1),B1729)</f>
        <v>1</v>
      </c>
      <c r="C1730" s="1">
        <f>IF(C1729+1=Protocol!$V$21,0,C1729+1)</f>
        <v>12</v>
      </c>
      <c r="D1730" s="1">
        <f t="shared" si="69"/>
        <v>1</v>
      </c>
      <c r="E1730" s="1" t="str">
        <f>INDEX(Protocol[Mark],MATCH(C1730,Protocol[Step],0))</f>
        <v>11Azd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69010001</v>
      </c>
      <c r="H1730" s="134">
        <f>Systematic[[#This Row],[SampleVariableLabel]]+100*Systematic[[#This Row],[State]]</f>
        <v>69011201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70</v>
      </c>
      <c r="B1731" s="1">
        <f>IF(C1731=0,IF(B1730=Protocol!$V$20,1,B1730+1),B1730)</f>
        <v>1</v>
      </c>
      <c r="C1731" s="1">
        <f>IF(C1730+1=Protocol!$V$21,0,C1730+1)</f>
        <v>0</v>
      </c>
      <c r="D1731" s="1">
        <f t="shared" ref="D1731:D1794" si="71">IF(D1730=nVariables,1,D1730+1)</f>
        <v>2</v>
      </c>
      <c r="E1731" s="1" t="str">
        <f>INDEX(Protocol[Mark],MATCH(C1731,Protocol[Step],0))</f>
        <v>1mt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70010002</v>
      </c>
      <c r="H1731" s="134">
        <f>Systematic[[#This Row],[SampleVariableLabel]]+100*Systematic[[#This Row],[State]]</f>
        <v>70010002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70</v>
      </c>
      <c r="B1732" s="1">
        <f>IF(C1732=0,IF(B1731=Protocol!$V$20,1,B1731+1),B1731)</f>
        <v>1</v>
      </c>
      <c r="C1732" s="1">
        <f>IF(C1731+1=Protocol!$V$21,0,C1731+1)</f>
        <v>1</v>
      </c>
      <c r="D1732" s="1">
        <f t="shared" si="71"/>
        <v>3</v>
      </c>
      <c r="E1732" s="1" t="str">
        <f>INDEX(Protocol[Mark],MATCH(C1732,Protocol[Step],0))</f>
        <v>1PM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70010003</v>
      </c>
      <c r="H1732" s="134">
        <f>Systematic[[#This Row],[SampleVariableLabel]]+100*Systematic[[#This Row],[State]]</f>
        <v>70010103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70</v>
      </c>
      <c r="B1733" s="1">
        <f>IF(C1733=0,IF(B1732=Protocol!$V$20,1,B1732+1),B1732)</f>
        <v>1</v>
      </c>
      <c r="C1733" s="1">
        <f>IF(C1732+1=Protocol!$V$21,0,C1732+1)</f>
        <v>2</v>
      </c>
      <c r="D1733" s="1">
        <f t="shared" si="71"/>
        <v>4</v>
      </c>
      <c r="E1733" s="1" t="str">
        <f>INDEX(Protocol[Mark],MATCH(C1733,Protocol[Step],0))</f>
        <v>2D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70010004</v>
      </c>
      <c r="H1733" s="134">
        <f>Systematic[[#This Row],[SampleVariableLabel]]+100*Systematic[[#This Row],[State]]</f>
        <v>70010204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70</v>
      </c>
      <c r="B1734" s="1">
        <f>IF(C1734=0,IF(B1733=Protocol!$V$20,1,B1733+1),B1733)</f>
        <v>1</v>
      </c>
      <c r="C1734" s="1">
        <f>IF(C1733+1=Protocol!$V$21,0,C1733+1)</f>
        <v>3</v>
      </c>
      <c r="D1734" s="1">
        <f t="shared" si="71"/>
        <v>5</v>
      </c>
      <c r="E1734" s="1" t="str">
        <f>INDEX(Protocol[Mark],MATCH(C1734,Protocol[Step],0))</f>
        <v>2c</v>
      </c>
      <c r="F1734" s="151" t="str">
        <f>INDEX(Variables[Variable],MATCH(Systematic[[#This Row],[VariableIndex]],Variables[Index],0))</f>
        <v>Specific flux (mt)</v>
      </c>
      <c r="G1734" s="134">
        <f>Systematic[[#This Row],[Sample]]*1000000+Systematic[[#This Row],[SubSample]]*10000+Systematic[[#This Row],[VariableIndex]]</f>
        <v>70010005</v>
      </c>
      <c r="H1734" s="134">
        <f>Systematic[[#This Row],[SampleVariableLabel]]+100*Systematic[[#This Row],[State]]</f>
        <v>70010305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70</v>
      </c>
      <c r="B1735" s="1">
        <f>IF(C1735=0,IF(B1734=Protocol!$V$20,1,B1734+1),B1734)</f>
        <v>1</v>
      </c>
      <c r="C1735" s="1">
        <f>IF(C1734+1=Protocol!$V$21,0,C1734+1)</f>
        <v>4</v>
      </c>
      <c r="D1735" s="1">
        <f t="shared" si="71"/>
        <v>6</v>
      </c>
      <c r="E1735" s="1" t="str">
        <f>INDEX(Protocol[Mark],MATCH(C1735,Protocol[Step],0))</f>
        <v>3U</v>
      </c>
      <c r="F1735" s="151" t="str">
        <f>INDEX(Variables[Variable],MATCH(Systematic[[#This Row],[VariableIndex]],Variables[Index],0))</f>
        <v>FCR (mt: ROX-corr.)</v>
      </c>
      <c r="G1735" s="134">
        <f>Systematic[[#This Row],[Sample]]*1000000+Systematic[[#This Row],[SubSample]]*10000+Systematic[[#This Row],[VariableIndex]]</f>
        <v>70010006</v>
      </c>
      <c r="H1735" s="134">
        <f>Systematic[[#This Row],[SampleVariableLabel]]+100*Systematic[[#This Row],[State]]</f>
        <v>70010406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70</v>
      </c>
      <c r="B1736" s="1">
        <f>IF(C1736=0,IF(B1735=Protocol!$V$20,1,B1735+1),B1735)</f>
        <v>1</v>
      </c>
      <c r="C1736" s="1">
        <f>IF(C1735+1=Protocol!$V$21,0,C1735+1)</f>
        <v>5</v>
      </c>
      <c r="D1736" s="1">
        <f t="shared" si="71"/>
        <v>1</v>
      </c>
      <c r="E1736" s="1" t="str">
        <f>INDEX(Protocol[Mark],MATCH(C1736,Protocol[Step],0))</f>
        <v>4G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70010001</v>
      </c>
      <c r="H1736" s="134">
        <f>Systematic[[#This Row],[SampleVariableLabel]]+100*Systematic[[#This Row],[State]]</f>
        <v>70010501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70</v>
      </c>
      <c r="B1737" s="1">
        <f>IF(C1737=0,IF(B1736=Protocol!$V$20,1,B1736+1),B1736)</f>
        <v>1</v>
      </c>
      <c r="C1737" s="1">
        <f>IF(C1736+1=Protocol!$V$21,0,C1736+1)</f>
        <v>6</v>
      </c>
      <c r="D1737" s="1">
        <f t="shared" si="71"/>
        <v>2</v>
      </c>
      <c r="E1737" s="1" t="str">
        <f>INDEX(Protocol[Mark],MATCH(C1737,Protocol[Step],0))</f>
        <v>5S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70010002</v>
      </c>
      <c r="H1737" s="134">
        <f>Systematic[[#This Row],[SampleVariableLabel]]+100*Systematic[[#This Row],[State]]</f>
        <v>70010602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70</v>
      </c>
      <c r="B1738" s="1">
        <f>IF(C1738=0,IF(B1737=Protocol!$V$20,1,B1737+1),B1737)</f>
        <v>1</v>
      </c>
      <c r="C1738" s="1">
        <f>IF(C1737+1=Protocol!$V$21,0,C1737+1)</f>
        <v>7</v>
      </c>
      <c r="D1738" s="1">
        <f t="shared" si="71"/>
        <v>3</v>
      </c>
      <c r="E1738" s="1" t="str">
        <f>INDEX(Protocol[Mark],MATCH(C1738,Protocol[Step],0))</f>
        <v>6Oct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70010003</v>
      </c>
      <c r="H1738" s="134">
        <f>Systematic[[#This Row],[SampleVariableLabel]]+100*Systematic[[#This Row],[State]]</f>
        <v>70010703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70</v>
      </c>
      <c r="B1739" s="1">
        <f>IF(C1739=0,IF(B1738=Protocol!$V$20,1,B1738+1),B1738)</f>
        <v>1</v>
      </c>
      <c r="C1739" s="1">
        <f>IF(C1738+1=Protocol!$V$21,0,C1738+1)</f>
        <v>8</v>
      </c>
      <c r="D1739" s="1">
        <f t="shared" si="71"/>
        <v>4</v>
      </c>
      <c r="E1739" s="1" t="str">
        <f>INDEX(Protocol[Mark],MATCH(C1739,Protocol[Step],0))</f>
        <v>7Rot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70010004</v>
      </c>
      <c r="H1739" s="134">
        <f>Systematic[[#This Row],[SampleVariableLabel]]+100*Systematic[[#This Row],[State]]</f>
        <v>70010804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70</v>
      </c>
      <c r="B1740" s="1">
        <f>IF(C1740=0,IF(B1739=Protocol!$V$20,1,B1739+1),B1739)</f>
        <v>1</v>
      </c>
      <c r="C1740" s="1">
        <f>IF(C1739+1=Protocol!$V$21,0,C1739+1)</f>
        <v>9</v>
      </c>
      <c r="D1740" s="1">
        <f t="shared" si="71"/>
        <v>5</v>
      </c>
      <c r="E1740" s="1" t="str">
        <f>INDEX(Protocol[Mark],MATCH(C1740,Protocol[Step],0))</f>
        <v>8Gp</v>
      </c>
      <c r="F1740" s="151" t="str">
        <f>INDEX(Variables[Variable],MATCH(Systematic[[#This Row],[VariableIndex]],Variables[Index],0))</f>
        <v>Specific flux (mt)</v>
      </c>
      <c r="G1740" s="134">
        <f>Systematic[[#This Row],[Sample]]*1000000+Systematic[[#This Row],[SubSample]]*10000+Systematic[[#This Row],[VariableIndex]]</f>
        <v>70010005</v>
      </c>
      <c r="H1740" s="134">
        <f>Systematic[[#This Row],[SampleVariableLabel]]+100*Systematic[[#This Row],[State]]</f>
        <v>70010905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70</v>
      </c>
      <c r="B1741" s="1">
        <f>IF(C1741=0,IF(B1740=Protocol!$V$20,1,B1740+1),B1740)</f>
        <v>1</v>
      </c>
      <c r="C1741" s="1">
        <f>IF(C1740+1=Protocol!$V$21,0,C1740+1)</f>
        <v>10</v>
      </c>
      <c r="D1741" s="1">
        <f t="shared" si="71"/>
        <v>6</v>
      </c>
      <c r="E1741" s="1" t="str">
        <f>INDEX(Protocol[Mark],MATCH(C1741,Protocol[Step],0))</f>
        <v>9Ama</v>
      </c>
      <c r="F1741" s="151" t="str">
        <f>INDEX(Variables[Variable],MATCH(Systematic[[#This Row],[VariableIndex]],Variables[Index],0))</f>
        <v>FCR (mt: ROX-corr.)</v>
      </c>
      <c r="G1741" s="134">
        <f>Systematic[[#This Row],[Sample]]*1000000+Systematic[[#This Row],[SubSample]]*10000+Systematic[[#This Row],[VariableIndex]]</f>
        <v>70010006</v>
      </c>
      <c r="H1741" s="134">
        <f>Systematic[[#This Row],[SampleVariableLabel]]+100*Systematic[[#This Row],[State]]</f>
        <v>70011006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70</v>
      </c>
      <c r="B1742" s="1">
        <f>IF(C1742=0,IF(B1741=Protocol!$V$20,1,B1741+1),B1741)</f>
        <v>1</v>
      </c>
      <c r="C1742" s="1">
        <f>IF(C1741+1=Protocol!$V$21,0,C1741+1)</f>
        <v>11</v>
      </c>
      <c r="D1742" s="1">
        <f t="shared" si="71"/>
        <v>1</v>
      </c>
      <c r="E1742" s="1" t="str">
        <f>INDEX(Protocol[Mark],MATCH(C1742,Protocol[Step],0))</f>
        <v>10Tm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70010001</v>
      </c>
      <c r="H1742" s="134">
        <f>Systematic[[#This Row],[SampleVariableLabel]]+100*Systematic[[#This Row],[State]]</f>
        <v>70011101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70</v>
      </c>
      <c r="B1743" s="1">
        <f>IF(C1743=0,IF(B1742=Protocol!$V$20,1,B1742+1),B1742)</f>
        <v>1</v>
      </c>
      <c r="C1743" s="1">
        <f>IF(C1742+1=Protocol!$V$21,0,C1742+1)</f>
        <v>12</v>
      </c>
      <c r="D1743" s="1">
        <f t="shared" si="71"/>
        <v>2</v>
      </c>
      <c r="E1743" s="1" t="str">
        <f>INDEX(Protocol[Mark],MATCH(C1743,Protocol[Step],0))</f>
        <v>11Azd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70010002</v>
      </c>
      <c r="H1743" s="134">
        <f>Systematic[[#This Row],[SampleVariableLabel]]+100*Systematic[[#This Row],[State]]</f>
        <v>70011202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71</v>
      </c>
      <c r="B1744" s="1">
        <f>IF(C1744=0,IF(B1743=Protocol!$V$20,1,B1743+1),B1743)</f>
        <v>1</v>
      </c>
      <c r="C1744" s="1">
        <f>IF(C1743+1=Protocol!$V$21,0,C1743+1)</f>
        <v>0</v>
      </c>
      <c r="D1744" s="1">
        <f t="shared" si="71"/>
        <v>3</v>
      </c>
      <c r="E1744" s="1" t="str">
        <f>INDEX(Protocol[Mark],MATCH(C1744,Protocol[Step],0))</f>
        <v>1mt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71010003</v>
      </c>
      <c r="H1744" s="134">
        <f>Systematic[[#This Row],[SampleVariableLabel]]+100*Systematic[[#This Row],[State]]</f>
        <v>71010003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71</v>
      </c>
      <c r="B1745" s="1">
        <f>IF(C1745=0,IF(B1744=Protocol!$V$20,1,B1744+1),B1744)</f>
        <v>1</v>
      </c>
      <c r="C1745" s="1">
        <f>IF(C1744+1=Protocol!$V$21,0,C1744+1)</f>
        <v>1</v>
      </c>
      <c r="D1745" s="1">
        <f t="shared" si="71"/>
        <v>4</v>
      </c>
      <c r="E1745" s="1" t="str">
        <f>INDEX(Protocol[Mark],MATCH(C1745,Protocol[Step],0))</f>
        <v>1PM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71010004</v>
      </c>
      <c r="H1745" s="134">
        <f>Systematic[[#This Row],[SampleVariableLabel]]+100*Systematic[[#This Row],[State]]</f>
        <v>71010104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71</v>
      </c>
      <c r="B1746" s="1">
        <f>IF(C1746=0,IF(B1745=Protocol!$V$20,1,B1745+1),B1745)</f>
        <v>1</v>
      </c>
      <c r="C1746" s="1">
        <f>IF(C1745+1=Protocol!$V$21,0,C1745+1)</f>
        <v>2</v>
      </c>
      <c r="D1746" s="1">
        <f t="shared" si="71"/>
        <v>5</v>
      </c>
      <c r="E1746" s="1" t="str">
        <f>INDEX(Protocol[Mark],MATCH(C1746,Protocol[Step],0))</f>
        <v>2D</v>
      </c>
      <c r="F1746" s="151" t="str">
        <f>INDEX(Variables[Variable],MATCH(Systematic[[#This Row],[VariableIndex]],Variables[Index],0))</f>
        <v>Specific flux (mt)</v>
      </c>
      <c r="G1746" s="134">
        <f>Systematic[[#This Row],[Sample]]*1000000+Systematic[[#This Row],[SubSample]]*10000+Systematic[[#This Row],[VariableIndex]]</f>
        <v>71010005</v>
      </c>
      <c r="H1746" s="134">
        <f>Systematic[[#This Row],[SampleVariableLabel]]+100*Systematic[[#This Row],[State]]</f>
        <v>71010205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71</v>
      </c>
      <c r="B1747" s="1">
        <f>IF(C1747=0,IF(B1746=Protocol!$V$20,1,B1746+1),B1746)</f>
        <v>1</v>
      </c>
      <c r="C1747" s="1">
        <f>IF(C1746+1=Protocol!$V$21,0,C1746+1)</f>
        <v>3</v>
      </c>
      <c r="D1747" s="1">
        <f t="shared" si="71"/>
        <v>6</v>
      </c>
      <c r="E1747" s="1" t="str">
        <f>INDEX(Protocol[Mark],MATCH(C1747,Protocol[Step],0))</f>
        <v>2c</v>
      </c>
      <c r="F1747" s="151" t="str">
        <f>INDEX(Variables[Variable],MATCH(Systematic[[#This Row],[VariableIndex]],Variables[Index],0))</f>
        <v>FCR (mt: ROX-corr.)</v>
      </c>
      <c r="G1747" s="134">
        <f>Systematic[[#This Row],[Sample]]*1000000+Systematic[[#This Row],[SubSample]]*10000+Systematic[[#This Row],[VariableIndex]]</f>
        <v>71010006</v>
      </c>
      <c r="H1747" s="134">
        <f>Systematic[[#This Row],[SampleVariableLabel]]+100*Systematic[[#This Row],[State]]</f>
        <v>71010306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71</v>
      </c>
      <c r="B1748" s="1">
        <f>IF(C1748=0,IF(B1747=Protocol!$V$20,1,B1747+1),B1747)</f>
        <v>1</v>
      </c>
      <c r="C1748" s="1">
        <f>IF(C1747+1=Protocol!$V$21,0,C1747+1)</f>
        <v>4</v>
      </c>
      <c r="D1748" s="1">
        <f t="shared" si="71"/>
        <v>1</v>
      </c>
      <c r="E1748" s="1" t="str">
        <f>INDEX(Protocol[Mark],MATCH(C1748,Protocol[Step],0))</f>
        <v>3U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71010001</v>
      </c>
      <c r="H1748" s="134">
        <f>Systematic[[#This Row],[SampleVariableLabel]]+100*Systematic[[#This Row],[State]]</f>
        <v>71010401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71</v>
      </c>
      <c r="B1749" s="1">
        <f>IF(C1749=0,IF(B1748=Protocol!$V$20,1,B1748+1),B1748)</f>
        <v>1</v>
      </c>
      <c r="C1749" s="1">
        <f>IF(C1748+1=Protocol!$V$21,0,C1748+1)</f>
        <v>5</v>
      </c>
      <c r="D1749" s="1">
        <f t="shared" si="71"/>
        <v>2</v>
      </c>
      <c r="E1749" s="1" t="str">
        <f>INDEX(Protocol[Mark],MATCH(C1749,Protocol[Step],0))</f>
        <v>4G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71010002</v>
      </c>
      <c r="H1749" s="134">
        <f>Systematic[[#This Row],[SampleVariableLabel]]+100*Systematic[[#This Row],[State]]</f>
        <v>71010502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71</v>
      </c>
      <c r="B1750" s="1">
        <f>IF(C1750=0,IF(B1749=Protocol!$V$20,1,B1749+1),B1749)</f>
        <v>1</v>
      </c>
      <c r="C1750" s="1">
        <f>IF(C1749+1=Protocol!$V$21,0,C1749+1)</f>
        <v>6</v>
      </c>
      <c r="D1750" s="1">
        <f t="shared" si="71"/>
        <v>3</v>
      </c>
      <c r="E1750" s="1" t="str">
        <f>INDEX(Protocol[Mark],MATCH(C1750,Protocol[Step],0))</f>
        <v>5S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71010003</v>
      </c>
      <c r="H1750" s="134">
        <f>Systematic[[#This Row],[SampleVariableLabel]]+100*Systematic[[#This Row],[State]]</f>
        <v>71010603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71</v>
      </c>
      <c r="B1751" s="1">
        <f>IF(C1751=0,IF(B1750=Protocol!$V$20,1,B1750+1),B1750)</f>
        <v>1</v>
      </c>
      <c r="C1751" s="1">
        <f>IF(C1750+1=Protocol!$V$21,0,C1750+1)</f>
        <v>7</v>
      </c>
      <c r="D1751" s="1">
        <f t="shared" si="71"/>
        <v>4</v>
      </c>
      <c r="E1751" s="1" t="str">
        <f>INDEX(Protocol[Mark],MATCH(C1751,Protocol[Step],0))</f>
        <v>6Oct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71010004</v>
      </c>
      <c r="H1751" s="134">
        <f>Systematic[[#This Row],[SampleVariableLabel]]+100*Systematic[[#This Row],[State]]</f>
        <v>71010704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71</v>
      </c>
      <c r="B1752" s="1">
        <f>IF(C1752=0,IF(B1751=Protocol!$V$20,1,B1751+1),B1751)</f>
        <v>1</v>
      </c>
      <c r="C1752" s="1">
        <f>IF(C1751+1=Protocol!$V$21,0,C1751+1)</f>
        <v>8</v>
      </c>
      <c r="D1752" s="1">
        <f t="shared" si="71"/>
        <v>5</v>
      </c>
      <c r="E1752" s="1" t="str">
        <f>INDEX(Protocol[Mark],MATCH(C1752,Protocol[Step],0))</f>
        <v>7Rot</v>
      </c>
      <c r="F1752" s="151" t="str">
        <f>INDEX(Variables[Variable],MATCH(Systematic[[#This Row],[VariableIndex]],Variables[Index],0))</f>
        <v>Specific flux (mt)</v>
      </c>
      <c r="G1752" s="134">
        <f>Systematic[[#This Row],[Sample]]*1000000+Systematic[[#This Row],[SubSample]]*10000+Systematic[[#This Row],[VariableIndex]]</f>
        <v>71010005</v>
      </c>
      <c r="H1752" s="134">
        <f>Systematic[[#This Row],[SampleVariableLabel]]+100*Systematic[[#This Row],[State]]</f>
        <v>71010805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71</v>
      </c>
      <c r="B1753" s="1">
        <f>IF(C1753=0,IF(B1752=Protocol!$V$20,1,B1752+1),B1752)</f>
        <v>1</v>
      </c>
      <c r="C1753" s="1">
        <f>IF(C1752+1=Protocol!$V$21,0,C1752+1)</f>
        <v>9</v>
      </c>
      <c r="D1753" s="1">
        <f t="shared" si="71"/>
        <v>6</v>
      </c>
      <c r="E1753" s="1" t="str">
        <f>INDEX(Protocol[Mark],MATCH(C1753,Protocol[Step],0))</f>
        <v>8Gp</v>
      </c>
      <c r="F1753" s="151" t="str">
        <f>INDEX(Variables[Variable],MATCH(Systematic[[#This Row],[VariableIndex]],Variables[Index],0))</f>
        <v>FCR (mt: ROX-corr.)</v>
      </c>
      <c r="G1753" s="134">
        <f>Systematic[[#This Row],[Sample]]*1000000+Systematic[[#This Row],[SubSample]]*10000+Systematic[[#This Row],[VariableIndex]]</f>
        <v>71010006</v>
      </c>
      <c r="H1753" s="134">
        <f>Systematic[[#This Row],[SampleVariableLabel]]+100*Systematic[[#This Row],[State]]</f>
        <v>71010906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71</v>
      </c>
      <c r="B1754" s="1">
        <f>IF(C1754=0,IF(B1753=Protocol!$V$20,1,B1753+1),B1753)</f>
        <v>1</v>
      </c>
      <c r="C1754" s="1">
        <f>IF(C1753+1=Protocol!$V$21,0,C1753+1)</f>
        <v>10</v>
      </c>
      <c r="D1754" s="1">
        <f t="shared" si="71"/>
        <v>1</v>
      </c>
      <c r="E1754" s="1" t="str">
        <f>INDEX(Protocol[Mark],MATCH(C1754,Protocol[Step],0))</f>
        <v>9Ama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71010001</v>
      </c>
      <c r="H1754" s="134">
        <f>Systematic[[#This Row],[SampleVariableLabel]]+100*Systematic[[#This Row],[State]]</f>
        <v>71011001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71</v>
      </c>
      <c r="B1755" s="1">
        <f>IF(C1755=0,IF(B1754=Protocol!$V$20,1,B1754+1),B1754)</f>
        <v>1</v>
      </c>
      <c r="C1755" s="1">
        <f>IF(C1754+1=Protocol!$V$21,0,C1754+1)</f>
        <v>11</v>
      </c>
      <c r="D1755" s="1">
        <f t="shared" si="71"/>
        <v>2</v>
      </c>
      <c r="E1755" s="1" t="str">
        <f>INDEX(Protocol[Mark],MATCH(C1755,Protocol[Step],0))</f>
        <v>10Tm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71010002</v>
      </c>
      <c r="H1755" s="134">
        <f>Systematic[[#This Row],[SampleVariableLabel]]+100*Systematic[[#This Row],[State]]</f>
        <v>71011102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71</v>
      </c>
      <c r="B1756" s="1">
        <f>IF(C1756=0,IF(B1755=Protocol!$V$20,1,B1755+1),B1755)</f>
        <v>1</v>
      </c>
      <c r="C1756" s="1">
        <f>IF(C1755+1=Protocol!$V$21,0,C1755+1)</f>
        <v>12</v>
      </c>
      <c r="D1756" s="1">
        <f t="shared" si="71"/>
        <v>3</v>
      </c>
      <c r="E1756" s="1" t="str">
        <f>INDEX(Protocol[Mark],MATCH(C1756,Protocol[Step],0))</f>
        <v>11Azd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71010003</v>
      </c>
      <c r="H1756" s="134">
        <f>Systematic[[#This Row],[SampleVariableLabel]]+100*Systematic[[#This Row],[State]]</f>
        <v>71011203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72</v>
      </c>
      <c r="B1757" s="1">
        <f>IF(C1757=0,IF(B1756=Protocol!$V$20,1,B1756+1),B1756)</f>
        <v>1</v>
      </c>
      <c r="C1757" s="1">
        <f>IF(C1756+1=Protocol!$V$21,0,C1756+1)</f>
        <v>0</v>
      </c>
      <c r="D1757" s="1">
        <f t="shared" si="71"/>
        <v>4</v>
      </c>
      <c r="E1757" s="1" t="str">
        <f>INDEX(Protocol[Mark],MATCH(C1757,Protocol[Step],0))</f>
        <v>1mt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72010004</v>
      </c>
      <c r="H1757" s="134">
        <f>Systematic[[#This Row],[SampleVariableLabel]]+100*Systematic[[#This Row],[State]]</f>
        <v>72010004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72</v>
      </c>
      <c r="B1758" s="1">
        <f>IF(C1758=0,IF(B1757=Protocol!$V$20,1,B1757+1),B1757)</f>
        <v>1</v>
      </c>
      <c r="C1758" s="1">
        <f>IF(C1757+1=Protocol!$V$21,0,C1757+1)</f>
        <v>1</v>
      </c>
      <c r="D1758" s="1">
        <f t="shared" si="71"/>
        <v>5</v>
      </c>
      <c r="E1758" s="1" t="str">
        <f>INDEX(Protocol[Mark],MATCH(C1758,Protocol[Step],0))</f>
        <v>1PM</v>
      </c>
      <c r="F1758" s="151" t="str">
        <f>INDEX(Variables[Variable],MATCH(Systematic[[#This Row],[VariableIndex]],Variables[Index],0))</f>
        <v>Specific flux (mt)</v>
      </c>
      <c r="G1758" s="134">
        <f>Systematic[[#This Row],[Sample]]*1000000+Systematic[[#This Row],[SubSample]]*10000+Systematic[[#This Row],[VariableIndex]]</f>
        <v>72010005</v>
      </c>
      <c r="H1758" s="134">
        <f>Systematic[[#This Row],[SampleVariableLabel]]+100*Systematic[[#This Row],[State]]</f>
        <v>72010105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72</v>
      </c>
      <c r="B1759" s="1">
        <f>IF(C1759=0,IF(B1758=Protocol!$V$20,1,B1758+1),B1758)</f>
        <v>1</v>
      </c>
      <c r="C1759" s="1">
        <f>IF(C1758+1=Protocol!$V$21,0,C1758+1)</f>
        <v>2</v>
      </c>
      <c r="D1759" s="1">
        <f t="shared" si="71"/>
        <v>6</v>
      </c>
      <c r="E1759" s="1" t="str">
        <f>INDEX(Protocol[Mark],MATCH(C1759,Protocol[Step],0))</f>
        <v>2D</v>
      </c>
      <c r="F1759" s="151" t="str">
        <f>INDEX(Variables[Variable],MATCH(Systematic[[#This Row],[VariableIndex]],Variables[Index],0))</f>
        <v>FCR (mt: ROX-corr.)</v>
      </c>
      <c r="G1759" s="134">
        <f>Systematic[[#This Row],[Sample]]*1000000+Systematic[[#This Row],[SubSample]]*10000+Systematic[[#This Row],[VariableIndex]]</f>
        <v>72010006</v>
      </c>
      <c r="H1759" s="134">
        <f>Systematic[[#This Row],[SampleVariableLabel]]+100*Systematic[[#This Row],[State]]</f>
        <v>72010206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72</v>
      </c>
      <c r="B1760" s="1">
        <f>IF(C1760=0,IF(B1759=Protocol!$V$20,1,B1759+1),B1759)</f>
        <v>1</v>
      </c>
      <c r="C1760" s="1">
        <f>IF(C1759+1=Protocol!$V$21,0,C1759+1)</f>
        <v>3</v>
      </c>
      <c r="D1760" s="1">
        <f t="shared" si="71"/>
        <v>1</v>
      </c>
      <c r="E1760" s="1" t="str">
        <f>INDEX(Protocol[Mark],MATCH(C1760,Protocol[Step],0))</f>
        <v>2c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72010001</v>
      </c>
      <c r="H1760" s="134">
        <f>Systematic[[#This Row],[SampleVariableLabel]]+100*Systematic[[#This Row],[State]]</f>
        <v>72010301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72</v>
      </c>
      <c r="B1761" s="1">
        <f>IF(C1761=0,IF(B1760=Protocol!$V$20,1,B1760+1),B1760)</f>
        <v>1</v>
      </c>
      <c r="C1761" s="1">
        <f>IF(C1760+1=Protocol!$V$21,0,C1760+1)</f>
        <v>4</v>
      </c>
      <c r="D1761" s="1">
        <f t="shared" si="71"/>
        <v>2</v>
      </c>
      <c r="E1761" s="1" t="str">
        <f>INDEX(Protocol[Mark],MATCH(C1761,Protocol[Step],0))</f>
        <v>3U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72010002</v>
      </c>
      <c r="H1761" s="134">
        <f>Systematic[[#This Row],[SampleVariableLabel]]+100*Systematic[[#This Row],[State]]</f>
        <v>72010402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72</v>
      </c>
      <c r="B1762" s="1">
        <f>IF(C1762=0,IF(B1761=Protocol!$V$20,1,B1761+1),B1761)</f>
        <v>1</v>
      </c>
      <c r="C1762" s="1">
        <f>IF(C1761+1=Protocol!$V$21,0,C1761+1)</f>
        <v>5</v>
      </c>
      <c r="D1762" s="1">
        <f t="shared" si="71"/>
        <v>3</v>
      </c>
      <c r="E1762" s="1" t="str">
        <f>INDEX(Protocol[Mark],MATCH(C1762,Protocol[Step],0))</f>
        <v>4G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72010003</v>
      </c>
      <c r="H1762" s="134">
        <f>Systematic[[#This Row],[SampleVariableLabel]]+100*Systematic[[#This Row],[State]]</f>
        <v>72010503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72</v>
      </c>
      <c r="B1763" s="1">
        <f>IF(C1763=0,IF(B1762=Protocol!$V$20,1,B1762+1),B1762)</f>
        <v>1</v>
      </c>
      <c r="C1763" s="1">
        <f>IF(C1762+1=Protocol!$V$21,0,C1762+1)</f>
        <v>6</v>
      </c>
      <c r="D1763" s="1">
        <f t="shared" si="71"/>
        <v>4</v>
      </c>
      <c r="E1763" s="1" t="str">
        <f>INDEX(Protocol[Mark],MATCH(C1763,Protocol[Step],0))</f>
        <v>5S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72010004</v>
      </c>
      <c r="H1763" s="134">
        <f>Systematic[[#This Row],[SampleVariableLabel]]+100*Systematic[[#This Row],[State]]</f>
        <v>72010604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72</v>
      </c>
      <c r="B1764" s="1">
        <f>IF(C1764=0,IF(B1763=Protocol!$V$20,1,B1763+1),B1763)</f>
        <v>1</v>
      </c>
      <c r="C1764" s="1">
        <f>IF(C1763+1=Protocol!$V$21,0,C1763+1)</f>
        <v>7</v>
      </c>
      <c r="D1764" s="1">
        <f t="shared" si="71"/>
        <v>5</v>
      </c>
      <c r="E1764" s="1" t="str">
        <f>INDEX(Protocol[Mark],MATCH(C1764,Protocol[Step],0))</f>
        <v>6Oct</v>
      </c>
      <c r="F1764" s="151" t="str">
        <f>INDEX(Variables[Variable],MATCH(Systematic[[#This Row],[VariableIndex]],Variables[Index],0))</f>
        <v>Specific flux (mt)</v>
      </c>
      <c r="G1764" s="134">
        <f>Systematic[[#This Row],[Sample]]*1000000+Systematic[[#This Row],[SubSample]]*10000+Systematic[[#This Row],[VariableIndex]]</f>
        <v>72010005</v>
      </c>
      <c r="H1764" s="134">
        <f>Systematic[[#This Row],[SampleVariableLabel]]+100*Systematic[[#This Row],[State]]</f>
        <v>72010705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72</v>
      </c>
      <c r="B1765" s="1">
        <f>IF(C1765=0,IF(B1764=Protocol!$V$20,1,B1764+1),B1764)</f>
        <v>1</v>
      </c>
      <c r="C1765" s="1">
        <f>IF(C1764+1=Protocol!$V$21,0,C1764+1)</f>
        <v>8</v>
      </c>
      <c r="D1765" s="1">
        <f t="shared" si="71"/>
        <v>6</v>
      </c>
      <c r="E1765" s="1" t="str">
        <f>INDEX(Protocol[Mark],MATCH(C1765,Protocol[Step],0))</f>
        <v>7Rot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72010006</v>
      </c>
      <c r="H1765" s="134">
        <f>Systematic[[#This Row],[SampleVariableLabel]]+100*Systematic[[#This Row],[State]]</f>
        <v>72010806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72</v>
      </c>
      <c r="B1766" s="1">
        <f>IF(C1766=0,IF(B1765=Protocol!$V$20,1,B1765+1),B1765)</f>
        <v>1</v>
      </c>
      <c r="C1766" s="1">
        <f>IF(C1765+1=Protocol!$V$21,0,C1765+1)</f>
        <v>9</v>
      </c>
      <c r="D1766" s="1">
        <f t="shared" si="71"/>
        <v>1</v>
      </c>
      <c r="E1766" s="1" t="str">
        <f>INDEX(Protocol[Mark],MATCH(C1766,Protocol[Step],0))</f>
        <v>8Gp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72010001</v>
      </c>
      <c r="H1766" s="134">
        <f>Systematic[[#This Row],[SampleVariableLabel]]+100*Systematic[[#This Row],[State]]</f>
        <v>72010901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72</v>
      </c>
      <c r="B1767" s="1">
        <f>IF(C1767=0,IF(B1766=Protocol!$V$20,1,B1766+1),B1766)</f>
        <v>1</v>
      </c>
      <c r="C1767" s="1">
        <f>IF(C1766+1=Protocol!$V$21,0,C1766+1)</f>
        <v>10</v>
      </c>
      <c r="D1767" s="1">
        <f t="shared" si="71"/>
        <v>2</v>
      </c>
      <c r="E1767" s="1" t="str">
        <f>INDEX(Protocol[Mark],MATCH(C1767,Protocol[Step],0))</f>
        <v>9Ama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72010002</v>
      </c>
      <c r="H1767" s="134">
        <f>Systematic[[#This Row],[SampleVariableLabel]]+100*Systematic[[#This Row],[State]]</f>
        <v>72011002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72</v>
      </c>
      <c r="B1768" s="1">
        <f>IF(C1768=0,IF(B1767=Protocol!$V$20,1,B1767+1),B1767)</f>
        <v>1</v>
      </c>
      <c r="C1768" s="1">
        <f>IF(C1767+1=Protocol!$V$21,0,C1767+1)</f>
        <v>11</v>
      </c>
      <c r="D1768" s="1">
        <f t="shared" si="71"/>
        <v>3</v>
      </c>
      <c r="E1768" s="1" t="str">
        <f>INDEX(Protocol[Mark],MATCH(C1768,Protocol[Step],0))</f>
        <v>10Tm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72010003</v>
      </c>
      <c r="H1768" s="134">
        <f>Systematic[[#This Row],[SampleVariableLabel]]+100*Systematic[[#This Row],[State]]</f>
        <v>72011103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72</v>
      </c>
      <c r="B1769" s="1">
        <f>IF(C1769=0,IF(B1768=Protocol!$V$20,1,B1768+1),B1768)</f>
        <v>1</v>
      </c>
      <c r="C1769" s="1">
        <f>IF(C1768+1=Protocol!$V$21,0,C1768+1)</f>
        <v>12</v>
      </c>
      <c r="D1769" s="1">
        <f t="shared" si="71"/>
        <v>4</v>
      </c>
      <c r="E1769" s="1" t="str">
        <f>INDEX(Protocol[Mark],MATCH(C1769,Protocol[Step],0))</f>
        <v>11Azd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72010004</v>
      </c>
      <c r="H1769" s="134">
        <f>Systematic[[#This Row],[SampleVariableLabel]]+100*Systematic[[#This Row],[State]]</f>
        <v>72011204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73</v>
      </c>
      <c r="B1770" s="1">
        <f>IF(C1770=0,IF(B1769=Protocol!$V$20,1,B1769+1),B1769)</f>
        <v>1</v>
      </c>
      <c r="C1770" s="1">
        <f>IF(C1769+1=Protocol!$V$21,0,C1769+1)</f>
        <v>0</v>
      </c>
      <c r="D1770" s="1">
        <f t="shared" si="71"/>
        <v>5</v>
      </c>
      <c r="E1770" s="1" t="str">
        <f>INDEX(Protocol[Mark],MATCH(C1770,Protocol[Step],0))</f>
        <v>1mt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73010005</v>
      </c>
      <c r="H1770" s="134">
        <f>Systematic[[#This Row],[SampleVariableLabel]]+100*Systematic[[#This Row],[State]]</f>
        <v>73010005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73</v>
      </c>
      <c r="B1771" s="1">
        <f>IF(C1771=0,IF(B1770=Protocol!$V$20,1,B1770+1),B1770)</f>
        <v>1</v>
      </c>
      <c r="C1771" s="1">
        <f>IF(C1770+1=Protocol!$V$21,0,C1770+1)</f>
        <v>1</v>
      </c>
      <c r="D1771" s="1">
        <f t="shared" si="71"/>
        <v>6</v>
      </c>
      <c r="E1771" s="1" t="str">
        <f>INDEX(Protocol[Mark],MATCH(C1771,Protocol[Step],0))</f>
        <v>1PM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73010006</v>
      </c>
      <c r="H1771" s="134">
        <f>Systematic[[#This Row],[SampleVariableLabel]]+100*Systematic[[#This Row],[State]]</f>
        <v>73010106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73</v>
      </c>
      <c r="B1772" s="1">
        <f>IF(C1772=0,IF(B1771=Protocol!$V$20,1,B1771+1),B1771)</f>
        <v>1</v>
      </c>
      <c r="C1772" s="1">
        <f>IF(C1771+1=Protocol!$V$21,0,C1771+1)</f>
        <v>2</v>
      </c>
      <c r="D1772" s="1">
        <f t="shared" si="71"/>
        <v>1</v>
      </c>
      <c r="E1772" s="1" t="str">
        <f>INDEX(Protocol[Mark],MATCH(C1772,Protocol[Step],0))</f>
        <v>2D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73010001</v>
      </c>
      <c r="H1772" s="134">
        <f>Systematic[[#This Row],[SampleVariableLabel]]+100*Systematic[[#This Row],[State]]</f>
        <v>73010201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73</v>
      </c>
      <c r="B1773" s="1">
        <f>IF(C1773=0,IF(B1772=Protocol!$V$20,1,B1772+1),B1772)</f>
        <v>1</v>
      </c>
      <c r="C1773" s="1">
        <f>IF(C1772+1=Protocol!$V$21,0,C1772+1)</f>
        <v>3</v>
      </c>
      <c r="D1773" s="1">
        <f t="shared" si="71"/>
        <v>2</v>
      </c>
      <c r="E1773" s="1" t="str">
        <f>INDEX(Protocol[Mark],MATCH(C1773,Protocol[Step],0))</f>
        <v>2c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73010002</v>
      </c>
      <c r="H1773" s="134">
        <f>Systematic[[#This Row],[SampleVariableLabel]]+100*Systematic[[#This Row],[State]]</f>
        <v>73010302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73</v>
      </c>
      <c r="B1774" s="1">
        <f>IF(C1774=0,IF(B1773=Protocol!$V$20,1,B1773+1),B1773)</f>
        <v>1</v>
      </c>
      <c r="C1774" s="1">
        <f>IF(C1773+1=Protocol!$V$21,0,C1773+1)</f>
        <v>4</v>
      </c>
      <c r="D1774" s="1">
        <f t="shared" si="71"/>
        <v>3</v>
      </c>
      <c r="E1774" s="1" t="str">
        <f>INDEX(Protocol[Mark],MATCH(C1774,Protocol[Step],0))</f>
        <v>3U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73010003</v>
      </c>
      <c r="H1774" s="134">
        <f>Systematic[[#This Row],[SampleVariableLabel]]+100*Systematic[[#This Row],[State]]</f>
        <v>73010403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73</v>
      </c>
      <c r="B1775" s="1">
        <f>IF(C1775=0,IF(B1774=Protocol!$V$20,1,B1774+1),B1774)</f>
        <v>1</v>
      </c>
      <c r="C1775" s="1">
        <f>IF(C1774+1=Protocol!$V$21,0,C1774+1)</f>
        <v>5</v>
      </c>
      <c r="D1775" s="1">
        <f t="shared" si="71"/>
        <v>4</v>
      </c>
      <c r="E1775" s="1" t="str">
        <f>INDEX(Protocol[Mark],MATCH(C1775,Protocol[Step],0))</f>
        <v>4G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73010004</v>
      </c>
      <c r="H1775" s="134">
        <f>Systematic[[#This Row],[SampleVariableLabel]]+100*Systematic[[#This Row],[State]]</f>
        <v>73010504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73</v>
      </c>
      <c r="B1776" s="1">
        <f>IF(C1776=0,IF(B1775=Protocol!$V$20,1,B1775+1),B1775)</f>
        <v>1</v>
      </c>
      <c r="C1776" s="1">
        <f>IF(C1775+1=Protocol!$V$21,0,C1775+1)</f>
        <v>6</v>
      </c>
      <c r="D1776" s="1">
        <f t="shared" si="71"/>
        <v>5</v>
      </c>
      <c r="E1776" s="1" t="str">
        <f>INDEX(Protocol[Mark],MATCH(C1776,Protocol[Step],0))</f>
        <v>5S</v>
      </c>
      <c r="F1776" s="151" t="str">
        <f>INDEX(Variables[Variable],MATCH(Systematic[[#This Row],[VariableIndex]],Variables[Index],0))</f>
        <v>Specific flux (mt)</v>
      </c>
      <c r="G1776" s="134">
        <f>Systematic[[#This Row],[Sample]]*1000000+Systematic[[#This Row],[SubSample]]*10000+Systematic[[#This Row],[VariableIndex]]</f>
        <v>73010005</v>
      </c>
      <c r="H1776" s="134">
        <f>Systematic[[#This Row],[SampleVariableLabel]]+100*Systematic[[#This Row],[State]]</f>
        <v>73010605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73</v>
      </c>
      <c r="B1777" s="1">
        <f>IF(C1777=0,IF(B1776=Protocol!$V$20,1,B1776+1),B1776)</f>
        <v>1</v>
      </c>
      <c r="C1777" s="1">
        <f>IF(C1776+1=Protocol!$V$21,0,C1776+1)</f>
        <v>7</v>
      </c>
      <c r="D1777" s="1">
        <f t="shared" si="71"/>
        <v>6</v>
      </c>
      <c r="E1777" s="1" t="str">
        <f>INDEX(Protocol[Mark],MATCH(C1777,Protocol[Step],0))</f>
        <v>6Oct</v>
      </c>
      <c r="F1777" s="151" t="str">
        <f>INDEX(Variables[Variable],MATCH(Systematic[[#This Row],[VariableIndex]],Variables[Index],0))</f>
        <v>FCR (mt: ROX-corr.)</v>
      </c>
      <c r="G1777" s="134">
        <f>Systematic[[#This Row],[Sample]]*1000000+Systematic[[#This Row],[SubSample]]*10000+Systematic[[#This Row],[VariableIndex]]</f>
        <v>73010006</v>
      </c>
      <c r="H1777" s="134">
        <f>Systematic[[#This Row],[SampleVariableLabel]]+100*Systematic[[#This Row],[State]]</f>
        <v>73010706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73</v>
      </c>
      <c r="B1778" s="1">
        <f>IF(C1778=0,IF(B1777=Protocol!$V$20,1,B1777+1),B1777)</f>
        <v>1</v>
      </c>
      <c r="C1778" s="1">
        <f>IF(C1777+1=Protocol!$V$21,0,C1777+1)</f>
        <v>8</v>
      </c>
      <c r="D1778" s="1">
        <f t="shared" si="71"/>
        <v>1</v>
      </c>
      <c r="E1778" s="1" t="str">
        <f>INDEX(Protocol[Mark],MATCH(C1778,Protocol[Step],0))</f>
        <v>7Rot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73010001</v>
      </c>
      <c r="H1778" s="134">
        <f>Systematic[[#This Row],[SampleVariableLabel]]+100*Systematic[[#This Row],[State]]</f>
        <v>73010801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73</v>
      </c>
      <c r="B1779" s="1">
        <f>IF(C1779=0,IF(B1778=Protocol!$V$20,1,B1778+1),B1778)</f>
        <v>1</v>
      </c>
      <c r="C1779" s="1">
        <f>IF(C1778+1=Protocol!$V$21,0,C1778+1)</f>
        <v>9</v>
      </c>
      <c r="D1779" s="1">
        <f t="shared" si="71"/>
        <v>2</v>
      </c>
      <c r="E1779" s="1" t="str">
        <f>INDEX(Protocol[Mark],MATCH(C1779,Protocol[Step],0))</f>
        <v>8Gp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73010002</v>
      </c>
      <c r="H1779" s="134">
        <f>Systematic[[#This Row],[SampleVariableLabel]]+100*Systematic[[#This Row],[State]]</f>
        <v>73010902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73</v>
      </c>
      <c r="B1780" s="1">
        <f>IF(C1780=0,IF(B1779=Protocol!$V$20,1,B1779+1),B1779)</f>
        <v>1</v>
      </c>
      <c r="C1780" s="1">
        <f>IF(C1779+1=Protocol!$V$21,0,C1779+1)</f>
        <v>10</v>
      </c>
      <c r="D1780" s="1">
        <f t="shared" si="71"/>
        <v>3</v>
      </c>
      <c r="E1780" s="1" t="str">
        <f>INDEX(Protocol[Mark],MATCH(C1780,Protocol[Step],0))</f>
        <v>9Ama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73010003</v>
      </c>
      <c r="H1780" s="134">
        <f>Systematic[[#This Row],[SampleVariableLabel]]+100*Systematic[[#This Row],[State]]</f>
        <v>73011003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73</v>
      </c>
      <c r="B1781" s="1">
        <f>IF(C1781=0,IF(B1780=Protocol!$V$20,1,B1780+1),B1780)</f>
        <v>1</v>
      </c>
      <c r="C1781" s="1">
        <f>IF(C1780+1=Protocol!$V$21,0,C1780+1)</f>
        <v>11</v>
      </c>
      <c r="D1781" s="1">
        <f t="shared" si="71"/>
        <v>4</v>
      </c>
      <c r="E1781" s="1" t="str">
        <f>INDEX(Protocol[Mark],MATCH(C1781,Protocol[Step],0))</f>
        <v>10Tm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73010004</v>
      </c>
      <c r="H1781" s="134">
        <f>Systematic[[#This Row],[SampleVariableLabel]]+100*Systematic[[#This Row],[State]]</f>
        <v>73011104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73</v>
      </c>
      <c r="B1782" s="1">
        <f>IF(C1782=0,IF(B1781=Protocol!$V$20,1,B1781+1),B1781)</f>
        <v>1</v>
      </c>
      <c r="C1782" s="1">
        <f>IF(C1781+1=Protocol!$V$21,0,C1781+1)</f>
        <v>12</v>
      </c>
      <c r="D1782" s="1">
        <f t="shared" si="71"/>
        <v>5</v>
      </c>
      <c r="E1782" s="1" t="str">
        <f>INDEX(Protocol[Mark],MATCH(C1782,Protocol[Step],0))</f>
        <v>11Azd</v>
      </c>
      <c r="F1782" s="151" t="str">
        <f>INDEX(Variables[Variable],MATCH(Systematic[[#This Row],[VariableIndex]],Variables[Index],0))</f>
        <v>Specific flux (mt)</v>
      </c>
      <c r="G1782" s="134">
        <f>Systematic[[#This Row],[Sample]]*1000000+Systematic[[#This Row],[SubSample]]*10000+Systematic[[#This Row],[VariableIndex]]</f>
        <v>73010005</v>
      </c>
      <c r="H1782" s="134">
        <f>Systematic[[#This Row],[SampleVariableLabel]]+100*Systematic[[#This Row],[State]]</f>
        <v>73011205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74</v>
      </c>
      <c r="B1783" s="1">
        <f>IF(C1783=0,IF(B1782=Protocol!$V$20,1,B1782+1),B1782)</f>
        <v>1</v>
      </c>
      <c r="C1783" s="1">
        <f>IF(C1782+1=Protocol!$V$21,0,C1782+1)</f>
        <v>0</v>
      </c>
      <c r="D1783" s="1">
        <f t="shared" si="71"/>
        <v>6</v>
      </c>
      <c r="E1783" s="1" t="str">
        <f>INDEX(Protocol[Mark],MATCH(C1783,Protocol[Step],0))</f>
        <v>1mt</v>
      </c>
      <c r="F1783" s="151" t="str">
        <f>INDEX(Variables[Variable],MATCH(Systematic[[#This Row],[VariableIndex]],Variables[Index],0))</f>
        <v>FCR (mt: ROX-corr.)</v>
      </c>
      <c r="G1783" s="134">
        <f>Systematic[[#This Row],[Sample]]*1000000+Systematic[[#This Row],[SubSample]]*10000+Systematic[[#This Row],[VariableIndex]]</f>
        <v>74010006</v>
      </c>
      <c r="H1783" s="134">
        <f>Systematic[[#This Row],[SampleVariableLabel]]+100*Systematic[[#This Row],[State]]</f>
        <v>74010006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74</v>
      </c>
      <c r="B1784" s="1">
        <f>IF(C1784=0,IF(B1783=Protocol!$V$20,1,B1783+1),B1783)</f>
        <v>1</v>
      </c>
      <c r="C1784" s="1">
        <f>IF(C1783+1=Protocol!$V$21,0,C1783+1)</f>
        <v>1</v>
      </c>
      <c r="D1784" s="1">
        <f t="shared" si="71"/>
        <v>1</v>
      </c>
      <c r="E1784" s="1" t="str">
        <f>INDEX(Protocol[Mark],MATCH(C1784,Protocol[Step],0))</f>
        <v>1PM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74010001</v>
      </c>
      <c r="H1784" s="134">
        <f>Systematic[[#This Row],[SampleVariableLabel]]+100*Systematic[[#This Row],[State]]</f>
        <v>74010101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74</v>
      </c>
      <c r="B1785" s="1">
        <f>IF(C1785=0,IF(B1784=Protocol!$V$20,1,B1784+1),B1784)</f>
        <v>1</v>
      </c>
      <c r="C1785" s="1">
        <f>IF(C1784+1=Protocol!$V$21,0,C1784+1)</f>
        <v>2</v>
      </c>
      <c r="D1785" s="1">
        <f t="shared" si="71"/>
        <v>2</v>
      </c>
      <c r="E1785" s="1" t="str">
        <f>INDEX(Protocol[Mark],MATCH(C1785,Protocol[Step],0))</f>
        <v>2D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74010002</v>
      </c>
      <c r="H1785" s="134">
        <f>Systematic[[#This Row],[SampleVariableLabel]]+100*Systematic[[#This Row],[State]]</f>
        <v>74010202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74</v>
      </c>
      <c r="B1786" s="1">
        <f>IF(C1786=0,IF(B1785=Protocol!$V$20,1,B1785+1),B1785)</f>
        <v>1</v>
      </c>
      <c r="C1786" s="1">
        <f>IF(C1785+1=Protocol!$V$21,0,C1785+1)</f>
        <v>3</v>
      </c>
      <c r="D1786" s="1">
        <f t="shared" si="71"/>
        <v>3</v>
      </c>
      <c r="E1786" s="1" t="str">
        <f>INDEX(Protocol[Mark],MATCH(C1786,Protocol[Step],0))</f>
        <v>2c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74010003</v>
      </c>
      <c r="H1786" s="134">
        <f>Systematic[[#This Row],[SampleVariableLabel]]+100*Systematic[[#This Row],[State]]</f>
        <v>74010303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74</v>
      </c>
      <c r="B1787" s="1">
        <f>IF(C1787=0,IF(B1786=Protocol!$V$20,1,B1786+1),B1786)</f>
        <v>1</v>
      </c>
      <c r="C1787" s="1">
        <f>IF(C1786+1=Protocol!$V$21,0,C1786+1)</f>
        <v>4</v>
      </c>
      <c r="D1787" s="1">
        <f t="shared" si="71"/>
        <v>4</v>
      </c>
      <c r="E1787" s="1" t="str">
        <f>INDEX(Protocol[Mark],MATCH(C1787,Protocol[Step],0))</f>
        <v>3U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74010004</v>
      </c>
      <c r="H1787" s="134">
        <f>Systematic[[#This Row],[SampleVariableLabel]]+100*Systematic[[#This Row],[State]]</f>
        <v>74010404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74</v>
      </c>
      <c r="B1788" s="1">
        <f>IF(C1788=0,IF(B1787=Protocol!$V$20,1,B1787+1),B1787)</f>
        <v>1</v>
      </c>
      <c r="C1788" s="1">
        <f>IF(C1787+1=Protocol!$V$21,0,C1787+1)</f>
        <v>5</v>
      </c>
      <c r="D1788" s="1">
        <f t="shared" si="71"/>
        <v>5</v>
      </c>
      <c r="E1788" s="1" t="str">
        <f>INDEX(Protocol[Mark],MATCH(C1788,Protocol[Step],0))</f>
        <v>4G</v>
      </c>
      <c r="F1788" s="151" t="str">
        <f>INDEX(Variables[Variable],MATCH(Systematic[[#This Row],[VariableIndex]],Variables[Index],0))</f>
        <v>Specific flux (mt)</v>
      </c>
      <c r="G1788" s="134">
        <f>Systematic[[#This Row],[Sample]]*1000000+Systematic[[#This Row],[SubSample]]*10000+Systematic[[#This Row],[VariableIndex]]</f>
        <v>74010005</v>
      </c>
      <c r="H1788" s="134">
        <f>Systematic[[#This Row],[SampleVariableLabel]]+100*Systematic[[#This Row],[State]]</f>
        <v>74010505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74</v>
      </c>
      <c r="B1789" s="1">
        <f>IF(C1789=0,IF(B1788=Protocol!$V$20,1,B1788+1),B1788)</f>
        <v>1</v>
      </c>
      <c r="C1789" s="1">
        <f>IF(C1788+1=Protocol!$V$21,0,C1788+1)</f>
        <v>6</v>
      </c>
      <c r="D1789" s="1">
        <f t="shared" si="71"/>
        <v>6</v>
      </c>
      <c r="E1789" s="1" t="str">
        <f>INDEX(Protocol[Mark],MATCH(C1789,Protocol[Step],0))</f>
        <v>5S</v>
      </c>
      <c r="F1789" s="151" t="str">
        <f>INDEX(Variables[Variable],MATCH(Systematic[[#This Row],[VariableIndex]],Variables[Index],0))</f>
        <v>FCR (mt: ROX-corr.)</v>
      </c>
      <c r="G1789" s="134">
        <f>Systematic[[#This Row],[Sample]]*1000000+Systematic[[#This Row],[SubSample]]*10000+Systematic[[#This Row],[VariableIndex]]</f>
        <v>74010006</v>
      </c>
      <c r="H1789" s="134">
        <f>Systematic[[#This Row],[SampleVariableLabel]]+100*Systematic[[#This Row],[State]]</f>
        <v>74010606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74</v>
      </c>
      <c r="B1790" s="1">
        <f>IF(C1790=0,IF(B1789=Protocol!$V$20,1,B1789+1),B1789)</f>
        <v>1</v>
      </c>
      <c r="C1790" s="1">
        <f>IF(C1789+1=Protocol!$V$21,0,C1789+1)</f>
        <v>7</v>
      </c>
      <c r="D1790" s="1">
        <f t="shared" si="71"/>
        <v>1</v>
      </c>
      <c r="E1790" s="1" t="str">
        <f>INDEX(Protocol[Mark],MATCH(C1790,Protocol[Step],0))</f>
        <v>6Oct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74010001</v>
      </c>
      <c r="H1790" s="134">
        <f>Systematic[[#This Row],[SampleVariableLabel]]+100*Systematic[[#This Row],[State]]</f>
        <v>74010701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74</v>
      </c>
      <c r="B1791" s="1">
        <f>IF(C1791=0,IF(B1790=Protocol!$V$20,1,B1790+1),B1790)</f>
        <v>1</v>
      </c>
      <c r="C1791" s="1">
        <f>IF(C1790+1=Protocol!$V$21,0,C1790+1)</f>
        <v>8</v>
      </c>
      <c r="D1791" s="1">
        <f t="shared" si="71"/>
        <v>2</v>
      </c>
      <c r="E1791" s="1" t="str">
        <f>INDEX(Protocol[Mark],MATCH(C1791,Protocol[Step],0))</f>
        <v>7Rot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74010002</v>
      </c>
      <c r="H1791" s="134">
        <f>Systematic[[#This Row],[SampleVariableLabel]]+100*Systematic[[#This Row],[State]]</f>
        <v>74010802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74</v>
      </c>
      <c r="B1792" s="1">
        <f>IF(C1792=0,IF(B1791=Protocol!$V$20,1,B1791+1),B1791)</f>
        <v>1</v>
      </c>
      <c r="C1792" s="1">
        <f>IF(C1791+1=Protocol!$V$21,0,C1791+1)</f>
        <v>9</v>
      </c>
      <c r="D1792" s="1">
        <f t="shared" si="71"/>
        <v>3</v>
      </c>
      <c r="E1792" s="1" t="str">
        <f>INDEX(Protocol[Mark],MATCH(C1792,Protocol[Step],0))</f>
        <v>8Gp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74010003</v>
      </c>
      <c r="H1792" s="134">
        <f>Systematic[[#This Row],[SampleVariableLabel]]+100*Systematic[[#This Row],[State]]</f>
        <v>74010903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74</v>
      </c>
      <c r="B1793" s="1">
        <f>IF(C1793=0,IF(B1792=Protocol!$V$20,1,B1792+1),B1792)</f>
        <v>1</v>
      </c>
      <c r="C1793" s="1">
        <f>IF(C1792+1=Protocol!$V$21,0,C1792+1)</f>
        <v>10</v>
      </c>
      <c r="D1793" s="1">
        <f t="shared" si="71"/>
        <v>4</v>
      </c>
      <c r="E1793" s="1" t="str">
        <f>INDEX(Protocol[Mark],MATCH(C1793,Protocol[Step],0))</f>
        <v>9Ama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74010004</v>
      </c>
      <c r="H1793" s="134">
        <f>Systematic[[#This Row],[SampleVariableLabel]]+100*Systematic[[#This Row],[State]]</f>
        <v>74011004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74</v>
      </c>
      <c r="B1794" s="1">
        <f>IF(C1794=0,IF(B1793=Protocol!$V$20,1,B1793+1),B1793)</f>
        <v>1</v>
      </c>
      <c r="C1794" s="1">
        <f>IF(C1793+1=Protocol!$V$21,0,C1793+1)</f>
        <v>11</v>
      </c>
      <c r="D1794" s="1">
        <f t="shared" si="71"/>
        <v>5</v>
      </c>
      <c r="E1794" s="1" t="str">
        <f>INDEX(Protocol[Mark],MATCH(C1794,Protocol[Step],0))</f>
        <v>10Tm</v>
      </c>
      <c r="F1794" s="151" t="str">
        <f>INDEX(Variables[Variable],MATCH(Systematic[[#This Row],[VariableIndex]],Variables[Index],0))</f>
        <v>Specific flux (mt)</v>
      </c>
      <c r="G1794" s="134">
        <f>Systematic[[#This Row],[Sample]]*1000000+Systematic[[#This Row],[SubSample]]*10000+Systematic[[#This Row],[VariableIndex]]</f>
        <v>74010005</v>
      </c>
      <c r="H1794" s="134">
        <f>Systematic[[#This Row],[SampleVariableLabel]]+100*Systematic[[#This Row],[State]]</f>
        <v>74011105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74</v>
      </c>
      <c r="B1795" s="1">
        <f>IF(C1795=0,IF(B1794=Protocol!$V$20,1,B1794+1),B1794)</f>
        <v>1</v>
      </c>
      <c r="C1795" s="1">
        <f>IF(C1794+1=Protocol!$V$21,0,C1794+1)</f>
        <v>12</v>
      </c>
      <c r="D1795" s="1">
        <f t="shared" ref="D1795:D1858" si="73">IF(D1794=nVariables,1,D1794+1)</f>
        <v>6</v>
      </c>
      <c r="E1795" s="1" t="str">
        <f>INDEX(Protocol[Mark],MATCH(C1795,Protocol[Step],0))</f>
        <v>11Azd</v>
      </c>
      <c r="F1795" s="151" t="str">
        <f>INDEX(Variables[Variable],MATCH(Systematic[[#This Row],[VariableIndex]],Variables[Index],0))</f>
        <v>FCR (mt: ROX-corr.)</v>
      </c>
      <c r="G1795" s="134">
        <f>Systematic[[#This Row],[Sample]]*1000000+Systematic[[#This Row],[SubSample]]*10000+Systematic[[#This Row],[VariableIndex]]</f>
        <v>74010006</v>
      </c>
      <c r="H1795" s="134">
        <f>Systematic[[#This Row],[SampleVariableLabel]]+100*Systematic[[#This Row],[State]]</f>
        <v>74011206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75</v>
      </c>
      <c r="B1796" s="1">
        <f>IF(C1796=0,IF(B1795=Protocol!$V$20,1,B1795+1),B1795)</f>
        <v>1</v>
      </c>
      <c r="C1796" s="1">
        <f>IF(C1795+1=Protocol!$V$21,0,C1795+1)</f>
        <v>0</v>
      </c>
      <c r="D1796" s="1">
        <f t="shared" si="73"/>
        <v>1</v>
      </c>
      <c r="E1796" s="1" t="str">
        <f>INDEX(Protocol[Mark],MATCH(C1796,Protocol[Step],0))</f>
        <v>1mt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75010001</v>
      </c>
      <c r="H1796" s="134">
        <f>Systematic[[#This Row],[SampleVariableLabel]]+100*Systematic[[#This Row],[State]]</f>
        <v>75010001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75</v>
      </c>
      <c r="B1797" s="1">
        <f>IF(C1797=0,IF(B1796=Protocol!$V$20,1,B1796+1),B1796)</f>
        <v>1</v>
      </c>
      <c r="C1797" s="1">
        <f>IF(C1796+1=Protocol!$V$21,0,C1796+1)</f>
        <v>1</v>
      </c>
      <c r="D1797" s="1">
        <f t="shared" si="73"/>
        <v>2</v>
      </c>
      <c r="E1797" s="1" t="str">
        <f>INDEX(Protocol[Mark],MATCH(C1797,Protocol[Step],0))</f>
        <v>1PM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75010002</v>
      </c>
      <c r="H1797" s="134">
        <f>Systematic[[#This Row],[SampleVariableLabel]]+100*Systematic[[#This Row],[State]]</f>
        <v>75010102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75</v>
      </c>
      <c r="B1798" s="1">
        <f>IF(C1798=0,IF(B1797=Protocol!$V$20,1,B1797+1),B1797)</f>
        <v>1</v>
      </c>
      <c r="C1798" s="1">
        <f>IF(C1797+1=Protocol!$V$21,0,C1797+1)</f>
        <v>2</v>
      </c>
      <c r="D1798" s="1">
        <f t="shared" si="73"/>
        <v>3</v>
      </c>
      <c r="E1798" s="1" t="str">
        <f>INDEX(Protocol[Mark],MATCH(C1798,Protocol[Step],0))</f>
        <v>2D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75010003</v>
      </c>
      <c r="H1798" s="134">
        <f>Systematic[[#This Row],[SampleVariableLabel]]+100*Systematic[[#This Row],[State]]</f>
        <v>75010203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75</v>
      </c>
      <c r="B1799" s="1">
        <f>IF(C1799=0,IF(B1798=Protocol!$V$20,1,B1798+1),B1798)</f>
        <v>1</v>
      </c>
      <c r="C1799" s="1">
        <f>IF(C1798+1=Protocol!$V$21,0,C1798+1)</f>
        <v>3</v>
      </c>
      <c r="D1799" s="1">
        <f t="shared" si="73"/>
        <v>4</v>
      </c>
      <c r="E1799" s="1" t="str">
        <f>INDEX(Protocol[Mark],MATCH(C1799,Protocol[Step],0))</f>
        <v>2c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75010004</v>
      </c>
      <c r="H1799" s="134">
        <f>Systematic[[#This Row],[SampleVariableLabel]]+100*Systematic[[#This Row],[State]]</f>
        <v>75010304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75</v>
      </c>
      <c r="B1800" s="1">
        <f>IF(C1800=0,IF(B1799=Protocol!$V$20,1,B1799+1),B1799)</f>
        <v>1</v>
      </c>
      <c r="C1800" s="1">
        <f>IF(C1799+1=Protocol!$V$21,0,C1799+1)</f>
        <v>4</v>
      </c>
      <c r="D1800" s="1">
        <f t="shared" si="73"/>
        <v>5</v>
      </c>
      <c r="E1800" s="1" t="str">
        <f>INDEX(Protocol[Mark],MATCH(C1800,Protocol[Step],0))</f>
        <v>3U</v>
      </c>
      <c r="F1800" s="151" t="str">
        <f>INDEX(Variables[Variable],MATCH(Systematic[[#This Row],[VariableIndex]],Variables[Index],0))</f>
        <v>Specific flux (mt)</v>
      </c>
      <c r="G1800" s="134">
        <f>Systematic[[#This Row],[Sample]]*1000000+Systematic[[#This Row],[SubSample]]*10000+Systematic[[#This Row],[VariableIndex]]</f>
        <v>75010005</v>
      </c>
      <c r="H1800" s="134">
        <f>Systematic[[#This Row],[SampleVariableLabel]]+100*Systematic[[#This Row],[State]]</f>
        <v>75010405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75</v>
      </c>
      <c r="B1801" s="1">
        <f>IF(C1801=0,IF(B1800=Protocol!$V$20,1,B1800+1),B1800)</f>
        <v>1</v>
      </c>
      <c r="C1801" s="1">
        <f>IF(C1800+1=Protocol!$V$21,0,C1800+1)</f>
        <v>5</v>
      </c>
      <c r="D1801" s="1">
        <f t="shared" si="73"/>
        <v>6</v>
      </c>
      <c r="E1801" s="1" t="str">
        <f>INDEX(Protocol[Mark],MATCH(C1801,Protocol[Step],0))</f>
        <v>4G</v>
      </c>
      <c r="F1801" s="151" t="str">
        <f>INDEX(Variables[Variable],MATCH(Systematic[[#This Row],[VariableIndex]],Variables[Index],0))</f>
        <v>FCR (mt: ROX-corr.)</v>
      </c>
      <c r="G1801" s="134">
        <f>Systematic[[#This Row],[Sample]]*1000000+Systematic[[#This Row],[SubSample]]*10000+Systematic[[#This Row],[VariableIndex]]</f>
        <v>75010006</v>
      </c>
      <c r="H1801" s="134">
        <f>Systematic[[#This Row],[SampleVariableLabel]]+100*Systematic[[#This Row],[State]]</f>
        <v>75010506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75</v>
      </c>
      <c r="B1802" s="1">
        <f>IF(C1802=0,IF(B1801=Protocol!$V$20,1,B1801+1),B1801)</f>
        <v>1</v>
      </c>
      <c r="C1802" s="1">
        <f>IF(C1801+1=Protocol!$V$21,0,C1801+1)</f>
        <v>6</v>
      </c>
      <c r="D1802" s="1">
        <f t="shared" si="73"/>
        <v>1</v>
      </c>
      <c r="E1802" s="1" t="str">
        <f>INDEX(Protocol[Mark],MATCH(C1802,Protocol[Step],0))</f>
        <v>5S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75010001</v>
      </c>
      <c r="H1802" s="134">
        <f>Systematic[[#This Row],[SampleVariableLabel]]+100*Systematic[[#This Row],[State]]</f>
        <v>75010601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75</v>
      </c>
      <c r="B1803" s="1">
        <f>IF(C1803=0,IF(B1802=Protocol!$V$20,1,B1802+1),B1802)</f>
        <v>1</v>
      </c>
      <c r="C1803" s="1">
        <f>IF(C1802+1=Protocol!$V$21,0,C1802+1)</f>
        <v>7</v>
      </c>
      <c r="D1803" s="1">
        <f t="shared" si="73"/>
        <v>2</v>
      </c>
      <c r="E1803" s="1" t="str">
        <f>INDEX(Protocol[Mark],MATCH(C1803,Protocol[Step],0))</f>
        <v>6Oct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75010002</v>
      </c>
      <c r="H1803" s="134">
        <f>Systematic[[#This Row],[SampleVariableLabel]]+100*Systematic[[#This Row],[State]]</f>
        <v>75010702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75</v>
      </c>
      <c r="B1804" s="1">
        <f>IF(C1804=0,IF(B1803=Protocol!$V$20,1,B1803+1),B1803)</f>
        <v>1</v>
      </c>
      <c r="C1804" s="1">
        <f>IF(C1803+1=Protocol!$V$21,0,C1803+1)</f>
        <v>8</v>
      </c>
      <c r="D1804" s="1">
        <f t="shared" si="73"/>
        <v>3</v>
      </c>
      <c r="E1804" s="1" t="str">
        <f>INDEX(Protocol[Mark],MATCH(C1804,Protocol[Step],0))</f>
        <v>7Rot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75010003</v>
      </c>
      <c r="H1804" s="134">
        <f>Systematic[[#This Row],[SampleVariableLabel]]+100*Systematic[[#This Row],[State]]</f>
        <v>75010803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75</v>
      </c>
      <c r="B1805" s="1">
        <f>IF(C1805=0,IF(B1804=Protocol!$V$20,1,B1804+1),B1804)</f>
        <v>1</v>
      </c>
      <c r="C1805" s="1">
        <f>IF(C1804+1=Protocol!$V$21,0,C1804+1)</f>
        <v>9</v>
      </c>
      <c r="D1805" s="1">
        <f t="shared" si="73"/>
        <v>4</v>
      </c>
      <c r="E1805" s="1" t="str">
        <f>INDEX(Protocol[Mark],MATCH(C1805,Protocol[Step],0))</f>
        <v>8Gp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75010004</v>
      </c>
      <c r="H1805" s="134">
        <f>Systematic[[#This Row],[SampleVariableLabel]]+100*Systematic[[#This Row],[State]]</f>
        <v>75010904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75</v>
      </c>
      <c r="B1806" s="1">
        <f>IF(C1806=0,IF(B1805=Protocol!$V$20,1,B1805+1),B1805)</f>
        <v>1</v>
      </c>
      <c r="C1806" s="1">
        <f>IF(C1805+1=Protocol!$V$21,0,C1805+1)</f>
        <v>10</v>
      </c>
      <c r="D1806" s="1">
        <f t="shared" si="73"/>
        <v>5</v>
      </c>
      <c r="E1806" s="1" t="str">
        <f>INDEX(Protocol[Mark],MATCH(C1806,Protocol[Step],0))</f>
        <v>9Ama</v>
      </c>
      <c r="F1806" s="151" t="str">
        <f>INDEX(Variables[Variable],MATCH(Systematic[[#This Row],[VariableIndex]],Variables[Index],0))</f>
        <v>Specific flux (mt)</v>
      </c>
      <c r="G1806" s="134">
        <f>Systematic[[#This Row],[Sample]]*1000000+Systematic[[#This Row],[SubSample]]*10000+Systematic[[#This Row],[VariableIndex]]</f>
        <v>75010005</v>
      </c>
      <c r="H1806" s="134">
        <f>Systematic[[#This Row],[SampleVariableLabel]]+100*Systematic[[#This Row],[State]]</f>
        <v>75011005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75</v>
      </c>
      <c r="B1807" s="1">
        <f>IF(C1807=0,IF(B1806=Protocol!$V$20,1,B1806+1),B1806)</f>
        <v>1</v>
      </c>
      <c r="C1807" s="1">
        <f>IF(C1806+1=Protocol!$V$21,0,C1806+1)</f>
        <v>11</v>
      </c>
      <c r="D1807" s="1">
        <f t="shared" si="73"/>
        <v>6</v>
      </c>
      <c r="E1807" s="1" t="str">
        <f>INDEX(Protocol[Mark],MATCH(C1807,Protocol[Step],0))</f>
        <v>10Tm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75010006</v>
      </c>
      <c r="H1807" s="134">
        <f>Systematic[[#This Row],[SampleVariableLabel]]+100*Systematic[[#This Row],[State]]</f>
        <v>75011106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75</v>
      </c>
      <c r="B1808" s="1">
        <f>IF(C1808=0,IF(B1807=Protocol!$V$20,1,B1807+1),B1807)</f>
        <v>1</v>
      </c>
      <c r="C1808" s="1">
        <f>IF(C1807+1=Protocol!$V$21,0,C1807+1)</f>
        <v>12</v>
      </c>
      <c r="D1808" s="1">
        <f t="shared" si="73"/>
        <v>1</v>
      </c>
      <c r="E1808" s="1" t="str">
        <f>INDEX(Protocol[Mark],MATCH(C1808,Protocol[Step],0))</f>
        <v>11Azd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75010001</v>
      </c>
      <c r="H1808" s="134">
        <f>Systematic[[#This Row],[SampleVariableLabel]]+100*Systematic[[#This Row],[State]]</f>
        <v>75011201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76</v>
      </c>
      <c r="B1809" s="1">
        <f>IF(C1809=0,IF(B1808=Protocol!$V$20,1,B1808+1),B1808)</f>
        <v>1</v>
      </c>
      <c r="C1809" s="1">
        <f>IF(C1808+1=Protocol!$V$21,0,C1808+1)</f>
        <v>0</v>
      </c>
      <c r="D1809" s="1">
        <f t="shared" si="73"/>
        <v>2</v>
      </c>
      <c r="E1809" s="1" t="str">
        <f>INDEX(Protocol[Mark],MATCH(C1809,Protocol[Step],0))</f>
        <v>1mt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76010002</v>
      </c>
      <c r="H1809" s="134">
        <f>Systematic[[#This Row],[SampleVariableLabel]]+100*Systematic[[#This Row],[State]]</f>
        <v>76010002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76</v>
      </c>
      <c r="B1810" s="1">
        <f>IF(C1810=0,IF(B1809=Protocol!$V$20,1,B1809+1),B1809)</f>
        <v>1</v>
      </c>
      <c r="C1810" s="1">
        <f>IF(C1809+1=Protocol!$V$21,0,C1809+1)</f>
        <v>1</v>
      </c>
      <c r="D1810" s="1">
        <f t="shared" si="73"/>
        <v>3</v>
      </c>
      <c r="E1810" s="1" t="str">
        <f>INDEX(Protocol[Mark],MATCH(C1810,Protocol[Step],0))</f>
        <v>1PM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76010003</v>
      </c>
      <c r="H1810" s="134">
        <f>Systematic[[#This Row],[SampleVariableLabel]]+100*Systematic[[#This Row],[State]]</f>
        <v>76010103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76</v>
      </c>
      <c r="B1811" s="1">
        <f>IF(C1811=0,IF(B1810=Protocol!$V$20,1,B1810+1),B1810)</f>
        <v>1</v>
      </c>
      <c r="C1811" s="1">
        <f>IF(C1810+1=Protocol!$V$21,0,C1810+1)</f>
        <v>2</v>
      </c>
      <c r="D1811" s="1">
        <f t="shared" si="73"/>
        <v>4</v>
      </c>
      <c r="E1811" s="1" t="str">
        <f>INDEX(Protocol[Mark],MATCH(C1811,Protocol[Step],0))</f>
        <v>2D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76010004</v>
      </c>
      <c r="H1811" s="134">
        <f>Systematic[[#This Row],[SampleVariableLabel]]+100*Systematic[[#This Row],[State]]</f>
        <v>76010204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76</v>
      </c>
      <c r="B1812" s="1">
        <f>IF(C1812=0,IF(B1811=Protocol!$V$20,1,B1811+1),B1811)</f>
        <v>1</v>
      </c>
      <c r="C1812" s="1">
        <f>IF(C1811+1=Protocol!$V$21,0,C1811+1)</f>
        <v>3</v>
      </c>
      <c r="D1812" s="1">
        <f t="shared" si="73"/>
        <v>5</v>
      </c>
      <c r="E1812" s="1" t="str">
        <f>INDEX(Protocol[Mark],MATCH(C1812,Protocol[Step],0))</f>
        <v>2c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76010005</v>
      </c>
      <c r="H1812" s="134">
        <f>Systematic[[#This Row],[SampleVariableLabel]]+100*Systematic[[#This Row],[State]]</f>
        <v>76010305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76</v>
      </c>
      <c r="B1813" s="1">
        <f>IF(C1813=0,IF(B1812=Protocol!$V$20,1,B1812+1),B1812)</f>
        <v>1</v>
      </c>
      <c r="C1813" s="1">
        <f>IF(C1812+1=Protocol!$V$21,0,C1812+1)</f>
        <v>4</v>
      </c>
      <c r="D1813" s="1">
        <f t="shared" si="73"/>
        <v>6</v>
      </c>
      <c r="E1813" s="1" t="str">
        <f>INDEX(Protocol[Mark],MATCH(C1813,Protocol[Step],0))</f>
        <v>3U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76010006</v>
      </c>
      <c r="H1813" s="134">
        <f>Systematic[[#This Row],[SampleVariableLabel]]+100*Systematic[[#This Row],[State]]</f>
        <v>76010406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76</v>
      </c>
      <c r="B1814" s="1">
        <f>IF(C1814=0,IF(B1813=Protocol!$V$20,1,B1813+1),B1813)</f>
        <v>1</v>
      </c>
      <c r="C1814" s="1">
        <f>IF(C1813+1=Protocol!$V$21,0,C1813+1)</f>
        <v>5</v>
      </c>
      <c r="D1814" s="1">
        <f t="shared" si="73"/>
        <v>1</v>
      </c>
      <c r="E1814" s="1" t="str">
        <f>INDEX(Protocol[Mark],MATCH(C1814,Protocol[Step],0))</f>
        <v>4G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76010001</v>
      </c>
      <c r="H1814" s="134">
        <f>Systematic[[#This Row],[SampleVariableLabel]]+100*Systematic[[#This Row],[State]]</f>
        <v>76010501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76</v>
      </c>
      <c r="B1815" s="1">
        <f>IF(C1815=0,IF(B1814=Protocol!$V$20,1,B1814+1),B1814)</f>
        <v>1</v>
      </c>
      <c r="C1815" s="1">
        <f>IF(C1814+1=Protocol!$V$21,0,C1814+1)</f>
        <v>6</v>
      </c>
      <c r="D1815" s="1">
        <f t="shared" si="73"/>
        <v>2</v>
      </c>
      <c r="E1815" s="1" t="str">
        <f>INDEX(Protocol[Mark],MATCH(C1815,Protocol[Step],0))</f>
        <v>5S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76010002</v>
      </c>
      <c r="H1815" s="134">
        <f>Systematic[[#This Row],[SampleVariableLabel]]+100*Systematic[[#This Row],[State]]</f>
        <v>76010602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76</v>
      </c>
      <c r="B1816" s="1">
        <f>IF(C1816=0,IF(B1815=Protocol!$V$20,1,B1815+1),B1815)</f>
        <v>1</v>
      </c>
      <c r="C1816" s="1">
        <f>IF(C1815+1=Protocol!$V$21,0,C1815+1)</f>
        <v>7</v>
      </c>
      <c r="D1816" s="1">
        <f t="shared" si="73"/>
        <v>3</v>
      </c>
      <c r="E1816" s="1" t="str">
        <f>INDEX(Protocol[Mark],MATCH(C1816,Protocol[Step],0))</f>
        <v>6Oct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76010003</v>
      </c>
      <c r="H1816" s="134">
        <f>Systematic[[#This Row],[SampleVariableLabel]]+100*Systematic[[#This Row],[State]]</f>
        <v>76010703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76</v>
      </c>
      <c r="B1817" s="1">
        <f>IF(C1817=0,IF(B1816=Protocol!$V$20,1,B1816+1),B1816)</f>
        <v>1</v>
      </c>
      <c r="C1817" s="1">
        <f>IF(C1816+1=Protocol!$V$21,0,C1816+1)</f>
        <v>8</v>
      </c>
      <c r="D1817" s="1">
        <f t="shared" si="73"/>
        <v>4</v>
      </c>
      <c r="E1817" s="1" t="str">
        <f>INDEX(Protocol[Mark],MATCH(C1817,Protocol[Step],0))</f>
        <v>7Rot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76010004</v>
      </c>
      <c r="H1817" s="134">
        <f>Systematic[[#This Row],[SampleVariableLabel]]+100*Systematic[[#This Row],[State]]</f>
        <v>76010804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76</v>
      </c>
      <c r="B1818" s="1">
        <f>IF(C1818=0,IF(B1817=Protocol!$V$20,1,B1817+1),B1817)</f>
        <v>1</v>
      </c>
      <c r="C1818" s="1">
        <f>IF(C1817+1=Protocol!$V$21,0,C1817+1)</f>
        <v>9</v>
      </c>
      <c r="D1818" s="1">
        <f t="shared" si="73"/>
        <v>5</v>
      </c>
      <c r="E1818" s="1" t="str">
        <f>INDEX(Protocol[Mark],MATCH(C1818,Protocol[Step],0))</f>
        <v>8Gp</v>
      </c>
      <c r="F1818" s="151" t="str">
        <f>INDEX(Variables[Variable],MATCH(Systematic[[#This Row],[VariableIndex]],Variables[Index],0))</f>
        <v>Specific flux (mt)</v>
      </c>
      <c r="G1818" s="134">
        <f>Systematic[[#This Row],[Sample]]*1000000+Systematic[[#This Row],[SubSample]]*10000+Systematic[[#This Row],[VariableIndex]]</f>
        <v>76010005</v>
      </c>
      <c r="H1818" s="134">
        <f>Systematic[[#This Row],[SampleVariableLabel]]+100*Systematic[[#This Row],[State]]</f>
        <v>76010905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76</v>
      </c>
      <c r="B1819" s="1">
        <f>IF(C1819=0,IF(B1818=Protocol!$V$20,1,B1818+1),B1818)</f>
        <v>1</v>
      </c>
      <c r="C1819" s="1">
        <f>IF(C1818+1=Protocol!$V$21,0,C1818+1)</f>
        <v>10</v>
      </c>
      <c r="D1819" s="1">
        <f t="shared" si="73"/>
        <v>6</v>
      </c>
      <c r="E1819" s="1" t="str">
        <f>INDEX(Protocol[Mark],MATCH(C1819,Protocol[Step],0))</f>
        <v>9Ama</v>
      </c>
      <c r="F1819" s="151" t="str">
        <f>INDEX(Variables[Variable],MATCH(Systematic[[#This Row],[VariableIndex]],Variables[Index],0))</f>
        <v>FCR (mt: ROX-corr.)</v>
      </c>
      <c r="G1819" s="134">
        <f>Systematic[[#This Row],[Sample]]*1000000+Systematic[[#This Row],[SubSample]]*10000+Systematic[[#This Row],[VariableIndex]]</f>
        <v>76010006</v>
      </c>
      <c r="H1819" s="134">
        <f>Systematic[[#This Row],[SampleVariableLabel]]+100*Systematic[[#This Row],[State]]</f>
        <v>76011006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76</v>
      </c>
      <c r="B1820" s="1">
        <f>IF(C1820=0,IF(B1819=Protocol!$V$20,1,B1819+1),B1819)</f>
        <v>1</v>
      </c>
      <c r="C1820" s="1">
        <f>IF(C1819+1=Protocol!$V$21,0,C1819+1)</f>
        <v>11</v>
      </c>
      <c r="D1820" s="1">
        <f t="shared" si="73"/>
        <v>1</v>
      </c>
      <c r="E1820" s="1" t="str">
        <f>INDEX(Protocol[Mark],MATCH(C1820,Protocol[Step],0))</f>
        <v>10Tm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76010001</v>
      </c>
      <c r="H1820" s="134">
        <f>Systematic[[#This Row],[SampleVariableLabel]]+100*Systematic[[#This Row],[State]]</f>
        <v>76011101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76</v>
      </c>
      <c r="B1821" s="1">
        <f>IF(C1821=0,IF(B1820=Protocol!$V$20,1,B1820+1),B1820)</f>
        <v>1</v>
      </c>
      <c r="C1821" s="1">
        <f>IF(C1820+1=Protocol!$V$21,0,C1820+1)</f>
        <v>12</v>
      </c>
      <c r="D1821" s="1">
        <f t="shared" si="73"/>
        <v>2</v>
      </c>
      <c r="E1821" s="1" t="str">
        <f>INDEX(Protocol[Mark],MATCH(C1821,Protocol[Step],0))</f>
        <v>11Azd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76010002</v>
      </c>
      <c r="H1821" s="134">
        <f>Systematic[[#This Row],[SampleVariableLabel]]+100*Systematic[[#This Row],[State]]</f>
        <v>76011202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77</v>
      </c>
      <c r="B1822" s="1">
        <f>IF(C1822=0,IF(B1821=Protocol!$V$20,1,B1821+1),B1821)</f>
        <v>1</v>
      </c>
      <c r="C1822" s="1">
        <f>IF(C1821+1=Protocol!$V$21,0,C1821+1)</f>
        <v>0</v>
      </c>
      <c r="D1822" s="1">
        <f t="shared" si="73"/>
        <v>3</v>
      </c>
      <c r="E1822" s="1" t="str">
        <f>INDEX(Protocol[Mark],MATCH(C1822,Protocol[Step],0))</f>
        <v>1mt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77010003</v>
      </c>
      <c r="H1822" s="134">
        <f>Systematic[[#This Row],[SampleVariableLabel]]+100*Systematic[[#This Row],[State]]</f>
        <v>77010003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77</v>
      </c>
      <c r="B1823" s="1">
        <f>IF(C1823=0,IF(B1822=Protocol!$V$20,1,B1822+1),B1822)</f>
        <v>1</v>
      </c>
      <c r="C1823" s="1">
        <f>IF(C1822+1=Protocol!$V$21,0,C1822+1)</f>
        <v>1</v>
      </c>
      <c r="D1823" s="1">
        <f t="shared" si="73"/>
        <v>4</v>
      </c>
      <c r="E1823" s="1" t="str">
        <f>INDEX(Protocol[Mark],MATCH(C1823,Protocol[Step],0))</f>
        <v>1PM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77010004</v>
      </c>
      <c r="H1823" s="134">
        <f>Systematic[[#This Row],[SampleVariableLabel]]+100*Systematic[[#This Row],[State]]</f>
        <v>77010104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77</v>
      </c>
      <c r="B1824" s="1">
        <f>IF(C1824=0,IF(B1823=Protocol!$V$20,1,B1823+1),B1823)</f>
        <v>1</v>
      </c>
      <c r="C1824" s="1">
        <f>IF(C1823+1=Protocol!$V$21,0,C1823+1)</f>
        <v>2</v>
      </c>
      <c r="D1824" s="1">
        <f t="shared" si="73"/>
        <v>5</v>
      </c>
      <c r="E1824" s="1" t="str">
        <f>INDEX(Protocol[Mark],MATCH(C1824,Protocol[Step],0))</f>
        <v>2D</v>
      </c>
      <c r="F1824" s="151" t="str">
        <f>INDEX(Variables[Variable],MATCH(Systematic[[#This Row],[VariableIndex]],Variables[Index],0))</f>
        <v>Specific flux (mt)</v>
      </c>
      <c r="G1824" s="134">
        <f>Systematic[[#This Row],[Sample]]*1000000+Systematic[[#This Row],[SubSample]]*10000+Systematic[[#This Row],[VariableIndex]]</f>
        <v>77010005</v>
      </c>
      <c r="H1824" s="134">
        <f>Systematic[[#This Row],[SampleVariableLabel]]+100*Systematic[[#This Row],[State]]</f>
        <v>77010205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77</v>
      </c>
      <c r="B1825" s="1">
        <f>IF(C1825=0,IF(B1824=Protocol!$V$20,1,B1824+1),B1824)</f>
        <v>1</v>
      </c>
      <c r="C1825" s="1">
        <f>IF(C1824+1=Protocol!$V$21,0,C1824+1)</f>
        <v>3</v>
      </c>
      <c r="D1825" s="1">
        <f t="shared" si="73"/>
        <v>6</v>
      </c>
      <c r="E1825" s="1" t="str">
        <f>INDEX(Protocol[Mark],MATCH(C1825,Protocol[Step],0))</f>
        <v>2c</v>
      </c>
      <c r="F1825" s="151" t="str">
        <f>INDEX(Variables[Variable],MATCH(Systematic[[#This Row],[VariableIndex]],Variables[Index],0))</f>
        <v>FCR (mt: ROX-corr.)</v>
      </c>
      <c r="G1825" s="134">
        <f>Systematic[[#This Row],[Sample]]*1000000+Systematic[[#This Row],[SubSample]]*10000+Systematic[[#This Row],[VariableIndex]]</f>
        <v>77010006</v>
      </c>
      <c r="H1825" s="134">
        <f>Systematic[[#This Row],[SampleVariableLabel]]+100*Systematic[[#This Row],[State]]</f>
        <v>77010306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77</v>
      </c>
      <c r="B1826" s="1">
        <f>IF(C1826=0,IF(B1825=Protocol!$V$20,1,B1825+1),B1825)</f>
        <v>1</v>
      </c>
      <c r="C1826" s="1">
        <f>IF(C1825+1=Protocol!$V$21,0,C1825+1)</f>
        <v>4</v>
      </c>
      <c r="D1826" s="1">
        <f t="shared" si="73"/>
        <v>1</v>
      </c>
      <c r="E1826" s="1" t="str">
        <f>INDEX(Protocol[Mark],MATCH(C1826,Protocol[Step],0))</f>
        <v>3U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77010001</v>
      </c>
      <c r="H1826" s="134">
        <f>Systematic[[#This Row],[SampleVariableLabel]]+100*Systematic[[#This Row],[State]]</f>
        <v>77010401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77</v>
      </c>
      <c r="B1827" s="1">
        <f>IF(C1827=0,IF(B1826=Protocol!$V$20,1,B1826+1),B1826)</f>
        <v>1</v>
      </c>
      <c r="C1827" s="1">
        <f>IF(C1826+1=Protocol!$V$21,0,C1826+1)</f>
        <v>5</v>
      </c>
      <c r="D1827" s="1">
        <f t="shared" si="73"/>
        <v>2</v>
      </c>
      <c r="E1827" s="1" t="str">
        <f>INDEX(Protocol[Mark],MATCH(C1827,Protocol[Step],0))</f>
        <v>4G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77010002</v>
      </c>
      <c r="H1827" s="134">
        <f>Systematic[[#This Row],[SampleVariableLabel]]+100*Systematic[[#This Row],[State]]</f>
        <v>77010502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77</v>
      </c>
      <c r="B1828" s="1">
        <f>IF(C1828=0,IF(B1827=Protocol!$V$20,1,B1827+1),B1827)</f>
        <v>1</v>
      </c>
      <c r="C1828" s="1">
        <f>IF(C1827+1=Protocol!$V$21,0,C1827+1)</f>
        <v>6</v>
      </c>
      <c r="D1828" s="1">
        <f t="shared" si="73"/>
        <v>3</v>
      </c>
      <c r="E1828" s="1" t="str">
        <f>INDEX(Protocol[Mark],MATCH(C1828,Protocol[Step],0))</f>
        <v>5S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77010003</v>
      </c>
      <c r="H1828" s="134">
        <f>Systematic[[#This Row],[SampleVariableLabel]]+100*Systematic[[#This Row],[State]]</f>
        <v>77010603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77</v>
      </c>
      <c r="B1829" s="1">
        <f>IF(C1829=0,IF(B1828=Protocol!$V$20,1,B1828+1),B1828)</f>
        <v>1</v>
      </c>
      <c r="C1829" s="1">
        <f>IF(C1828+1=Protocol!$V$21,0,C1828+1)</f>
        <v>7</v>
      </c>
      <c r="D1829" s="1">
        <f t="shared" si="73"/>
        <v>4</v>
      </c>
      <c r="E1829" s="1" t="str">
        <f>INDEX(Protocol[Mark],MATCH(C1829,Protocol[Step],0))</f>
        <v>6Oct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77010004</v>
      </c>
      <c r="H1829" s="134">
        <f>Systematic[[#This Row],[SampleVariableLabel]]+100*Systematic[[#This Row],[State]]</f>
        <v>77010704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77</v>
      </c>
      <c r="B1830" s="1">
        <f>IF(C1830=0,IF(B1829=Protocol!$V$20,1,B1829+1),B1829)</f>
        <v>1</v>
      </c>
      <c r="C1830" s="1">
        <f>IF(C1829+1=Protocol!$V$21,0,C1829+1)</f>
        <v>8</v>
      </c>
      <c r="D1830" s="1">
        <f t="shared" si="73"/>
        <v>5</v>
      </c>
      <c r="E1830" s="1" t="str">
        <f>INDEX(Protocol[Mark],MATCH(C1830,Protocol[Step],0))</f>
        <v>7Rot</v>
      </c>
      <c r="F1830" s="151" t="str">
        <f>INDEX(Variables[Variable],MATCH(Systematic[[#This Row],[VariableIndex]],Variables[Index],0))</f>
        <v>Specific flux (mt)</v>
      </c>
      <c r="G1830" s="134">
        <f>Systematic[[#This Row],[Sample]]*1000000+Systematic[[#This Row],[SubSample]]*10000+Systematic[[#This Row],[VariableIndex]]</f>
        <v>77010005</v>
      </c>
      <c r="H1830" s="134">
        <f>Systematic[[#This Row],[SampleVariableLabel]]+100*Systematic[[#This Row],[State]]</f>
        <v>77010805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77</v>
      </c>
      <c r="B1831" s="1">
        <f>IF(C1831=0,IF(B1830=Protocol!$V$20,1,B1830+1),B1830)</f>
        <v>1</v>
      </c>
      <c r="C1831" s="1">
        <f>IF(C1830+1=Protocol!$V$21,0,C1830+1)</f>
        <v>9</v>
      </c>
      <c r="D1831" s="1">
        <f t="shared" si="73"/>
        <v>6</v>
      </c>
      <c r="E1831" s="1" t="str">
        <f>INDEX(Protocol[Mark],MATCH(C1831,Protocol[Step],0))</f>
        <v>8Gp</v>
      </c>
      <c r="F1831" s="151" t="str">
        <f>INDEX(Variables[Variable],MATCH(Systematic[[#This Row],[VariableIndex]],Variables[Index],0))</f>
        <v>FCR (mt: ROX-corr.)</v>
      </c>
      <c r="G1831" s="134">
        <f>Systematic[[#This Row],[Sample]]*1000000+Systematic[[#This Row],[SubSample]]*10000+Systematic[[#This Row],[VariableIndex]]</f>
        <v>77010006</v>
      </c>
      <c r="H1831" s="134">
        <f>Systematic[[#This Row],[SampleVariableLabel]]+100*Systematic[[#This Row],[State]]</f>
        <v>77010906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77</v>
      </c>
      <c r="B1832" s="1">
        <f>IF(C1832=0,IF(B1831=Protocol!$V$20,1,B1831+1),B1831)</f>
        <v>1</v>
      </c>
      <c r="C1832" s="1">
        <f>IF(C1831+1=Protocol!$V$21,0,C1831+1)</f>
        <v>10</v>
      </c>
      <c r="D1832" s="1">
        <f t="shared" si="73"/>
        <v>1</v>
      </c>
      <c r="E1832" s="1" t="str">
        <f>INDEX(Protocol[Mark],MATCH(C1832,Protocol[Step],0))</f>
        <v>9Ama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77010001</v>
      </c>
      <c r="H1832" s="134">
        <f>Systematic[[#This Row],[SampleVariableLabel]]+100*Systematic[[#This Row],[State]]</f>
        <v>77011001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77</v>
      </c>
      <c r="B1833" s="1">
        <f>IF(C1833=0,IF(B1832=Protocol!$V$20,1,B1832+1),B1832)</f>
        <v>1</v>
      </c>
      <c r="C1833" s="1">
        <f>IF(C1832+1=Protocol!$V$21,0,C1832+1)</f>
        <v>11</v>
      </c>
      <c r="D1833" s="1">
        <f t="shared" si="73"/>
        <v>2</v>
      </c>
      <c r="E1833" s="1" t="str">
        <f>INDEX(Protocol[Mark],MATCH(C1833,Protocol[Step],0))</f>
        <v>10Tm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77010002</v>
      </c>
      <c r="H1833" s="134">
        <f>Systematic[[#This Row],[SampleVariableLabel]]+100*Systematic[[#This Row],[State]]</f>
        <v>77011102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77</v>
      </c>
      <c r="B1834" s="1">
        <f>IF(C1834=0,IF(B1833=Protocol!$V$20,1,B1833+1),B1833)</f>
        <v>1</v>
      </c>
      <c r="C1834" s="1">
        <f>IF(C1833+1=Protocol!$V$21,0,C1833+1)</f>
        <v>12</v>
      </c>
      <c r="D1834" s="1">
        <f t="shared" si="73"/>
        <v>3</v>
      </c>
      <c r="E1834" s="1" t="str">
        <f>INDEX(Protocol[Mark],MATCH(C1834,Protocol[Step],0))</f>
        <v>11Azd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77010003</v>
      </c>
      <c r="H1834" s="134">
        <f>Systematic[[#This Row],[SampleVariableLabel]]+100*Systematic[[#This Row],[State]]</f>
        <v>77011203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78</v>
      </c>
      <c r="B1835" s="1">
        <f>IF(C1835=0,IF(B1834=Protocol!$V$20,1,B1834+1),B1834)</f>
        <v>1</v>
      </c>
      <c r="C1835" s="1">
        <f>IF(C1834+1=Protocol!$V$21,0,C1834+1)</f>
        <v>0</v>
      </c>
      <c r="D1835" s="1">
        <f t="shared" si="73"/>
        <v>4</v>
      </c>
      <c r="E1835" s="1" t="str">
        <f>INDEX(Protocol[Mark],MATCH(C1835,Protocol[Step],0))</f>
        <v>1mt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78010004</v>
      </c>
      <c r="H1835" s="134">
        <f>Systematic[[#This Row],[SampleVariableLabel]]+100*Systematic[[#This Row],[State]]</f>
        <v>78010004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78</v>
      </c>
      <c r="B1836" s="1">
        <f>IF(C1836=0,IF(B1835=Protocol!$V$20,1,B1835+1),B1835)</f>
        <v>1</v>
      </c>
      <c r="C1836" s="1">
        <f>IF(C1835+1=Protocol!$V$21,0,C1835+1)</f>
        <v>1</v>
      </c>
      <c r="D1836" s="1">
        <f t="shared" si="73"/>
        <v>5</v>
      </c>
      <c r="E1836" s="1" t="str">
        <f>INDEX(Protocol[Mark],MATCH(C1836,Protocol[Step],0))</f>
        <v>1PM</v>
      </c>
      <c r="F1836" s="151" t="str">
        <f>INDEX(Variables[Variable],MATCH(Systematic[[#This Row],[VariableIndex]],Variables[Index],0))</f>
        <v>Specific flux (mt)</v>
      </c>
      <c r="G1836" s="134">
        <f>Systematic[[#This Row],[Sample]]*1000000+Systematic[[#This Row],[SubSample]]*10000+Systematic[[#This Row],[VariableIndex]]</f>
        <v>78010005</v>
      </c>
      <c r="H1836" s="134">
        <f>Systematic[[#This Row],[SampleVariableLabel]]+100*Systematic[[#This Row],[State]]</f>
        <v>78010105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78</v>
      </c>
      <c r="B1837" s="1">
        <f>IF(C1837=0,IF(B1836=Protocol!$V$20,1,B1836+1),B1836)</f>
        <v>1</v>
      </c>
      <c r="C1837" s="1">
        <f>IF(C1836+1=Protocol!$V$21,0,C1836+1)</f>
        <v>2</v>
      </c>
      <c r="D1837" s="1">
        <f t="shared" si="73"/>
        <v>6</v>
      </c>
      <c r="E1837" s="1" t="str">
        <f>INDEX(Protocol[Mark],MATCH(C1837,Protocol[Step],0))</f>
        <v>2D</v>
      </c>
      <c r="F1837" s="151" t="str">
        <f>INDEX(Variables[Variable],MATCH(Systematic[[#This Row],[VariableIndex]],Variables[Index],0))</f>
        <v>FCR (mt: ROX-corr.)</v>
      </c>
      <c r="G1837" s="134">
        <f>Systematic[[#This Row],[Sample]]*1000000+Systematic[[#This Row],[SubSample]]*10000+Systematic[[#This Row],[VariableIndex]]</f>
        <v>78010006</v>
      </c>
      <c r="H1837" s="134">
        <f>Systematic[[#This Row],[SampleVariableLabel]]+100*Systematic[[#This Row],[State]]</f>
        <v>78010206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78</v>
      </c>
      <c r="B1838" s="1">
        <f>IF(C1838=0,IF(B1837=Protocol!$V$20,1,B1837+1),B1837)</f>
        <v>1</v>
      </c>
      <c r="C1838" s="1">
        <f>IF(C1837+1=Protocol!$V$21,0,C1837+1)</f>
        <v>3</v>
      </c>
      <c r="D1838" s="1">
        <f t="shared" si="73"/>
        <v>1</v>
      </c>
      <c r="E1838" s="1" t="str">
        <f>INDEX(Protocol[Mark],MATCH(C1838,Protocol[Step],0))</f>
        <v>2c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78010001</v>
      </c>
      <c r="H1838" s="134">
        <f>Systematic[[#This Row],[SampleVariableLabel]]+100*Systematic[[#This Row],[State]]</f>
        <v>78010301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78</v>
      </c>
      <c r="B1839" s="1">
        <f>IF(C1839=0,IF(B1838=Protocol!$V$20,1,B1838+1),B1838)</f>
        <v>1</v>
      </c>
      <c r="C1839" s="1">
        <f>IF(C1838+1=Protocol!$V$21,0,C1838+1)</f>
        <v>4</v>
      </c>
      <c r="D1839" s="1">
        <f t="shared" si="73"/>
        <v>2</v>
      </c>
      <c r="E1839" s="1" t="str">
        <f>INDEX(Protocol[Mark],MATCH(C1839,Protocol[Step],0))</f>
        <v>3U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78010002</v>
      </c>
      <c r="H1839" s="134">
        <f>Systematic[[#This Row],[SampleVariableLabel]]+100*Systematic[[#This Row],[State]]</f>
        <v>78010402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78</v>
      </c>
      <c r="B1840" s="1">
        <f>IF(C1840=0,IF(B1839=Protocol!$V$20,1,B1839+1),B1839)</f>
        <v>1</v>
      </c>
      <c r="C1840" s="1">
        <f>IF(C1839+1=Protocol!$V$21,0,C1839+1)</f>
        <v>5</v>
      </c>
      <c r="D1840" s="1">
        <f t="shared" si="73"/>
        <v>3</v>
      </c>
      <c r="E1840" s="1" t="str">
        <f>INDEX(Protocol[Mark],MATCH(C1840,Protocol[Step],0))</f>
        <v>4G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78010003</v>
      </c>
      <c r="H1840" s="134">
        <f>Systematic[[#This Row],[SampleVariableLabel]]+100*Systematic[[#This Row],[State]]</f>
        <v>78010503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78</v>
      </c>
      <c r="B1841" s="1">
        <f>IF(C1841=0,IF(B1840=Protocol!$V$20,1,B1840+1),B1840)</f>
        <v>1</v>
      </c>
      <c r="C1841" s="1">
        <f>IF(C1840+1=Protocol!$V$21,0,C1840+1)</f>
        <v>6</v>
      </c>
      <c r="D1841" s="1">
        <f t="shared" si="73"/>
        <v>4</v>
      </c>
      <c r="E1841" s="1" t="str">
        <f>INDEX(Protocol[Mark],MATCH(C1841,Protocol[Step],0))</f>
        <v>5S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78010004</v>
      </c>
      <c r="H1841" s="134">
        <f>Systematic[[#This Row],[SampleVariableLabel]]+100*Systematic[[#This Row],[State]]</f>
        <v>78010604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78</v>
      </c>
      <c r="B1842" s="1">
        <f>IF(C1842=0,IF(B1841=Protocol!$V$20,1,B1841+1),B1841)</f>
        <v>1</v>
      </c>
      <c r="C1842" s="1">
        <f>IF(C1841+1=Protocol!$V$21,0,C1841+1)</f>
        <v>7</v>
      </c>
      <c r="D1842" s="1">
        <f t="shared" si="73"/>
        <v>5</v>
      </c>
      <c r="E1842" s="1" t="str">
        <f>INDEX(Protocol[Mark],MATCH(C1842,Protocol[Step],0))</f>
        <v>6Oct</v>
      </c>
      <c r="F1842" s="151" t="str">
        <f>INDEX(Variables[Variable],MATCH(Systematic[[#This Row],[VariableIndex]],Variables[Index],0))</f>
        <v>Specific flux (mt)</v>
      </c>
      <c r="G1842" s="134">
        <f>Systematic[[#This Row],[Sample]]*1000000+Systematic[[#This Row],[SubSample]]*10000+Systematic[[#This Row],[VariableIndex]]</f>
        <v>78010005</v>
      </c>
      <c r="H1842" s="134">
        <f>Systematic[[#This Row],[SampleVariableLabel]]+100*Systematic[[#This Row],[State]]</f>
        <v>78010705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78</v>
      </c>
      <c r="B1843" s="1">
        <f>IF(C1843=0,IF(B1842=Protocol!$V$20,1,B1842+1),B1842)</f>
        <v>1</v>
      </c>
      <c r="C1843" s="1">
        <f>IF(C1842+1=Protocol!$V$21,0,C1842+1)</f>
        <v>8</v>
      </c>
      <c r="D1843" s="1">
        <f t="shared" si="73"/>
        <v>6</v>
      </c>
      <c r="E1843" s="1" t="str">
        <f>INDEX(Protocol[Mark],MATCH(C1843,Protocol[Step],0))</f>
        <v>7Rot</v>
      </c>
      <c r="F1843" s="151" t="str">
        <f>INDEX(Variables[Variable],MATCH(Systematic[[#This Row],[VariableIndex]],Variables[Index],0))</f>
        <v>FCR (mt: ROX-corr.)</v>
      </c>
      <c r="G1843" s="134">
        <f>Systematic[[#This Row],[Sample]]*1000000+Systematic[[#This Row],[SubSample]]*10000+Systematic[[#This Row],[VariableIndex]]</f>
        <v>78010006</v>
      </c>
      <c r="H1843" s="134">
        <f>Systematic[[#This Row],[SampleVariableLabel]]+100*Systematic[[#This Row],[State]]</f>
        <v>78010806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78</v>
      </c>
      <c r="B1844" s="1">
        <f>IF(C1844=0,IF(B1843=Protocol!$V$20,1,B1843+1),B1843)</f>
        <v>1</v>
      </c>
      <c r="C1844" s="1">
        <f>IF(C1843+1=Protocol!$V$21,0,C1843+1)</f>
        <v>9</v>
      </c>
      <c r="D1844" s="1">
        <f t="shared" si="73"/>
        <v>1</v>
      </c>
      <c r="E1844" s="1" t="str">
        <f>INDEX(Protocol[Mark],MATCH(C1844,Protocol[Step],0))</f>
        <v>8Gp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78010001</v>
      </c>
      <c r="H1844" s="134">
        <f>Systematic[[#This Row],[SampleVariableLabel]]+100*Systematic[[#This Row],[State]]</f>
        <v>78010901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78</v>
      </c>
      <c r="B1845" s="1">
        <f>IF(C1845=0,IF(B1844=Protocol!$V$20,1,B1844+1),B1844)</f>
        <v>1</v>
      </c>
      <c r="C1845" s="1">
        <f>IF(C1844+1=Protocol!$V$21,0,C1844+1)</f>
        <v>10</v>
      </c>
      <c r="D1845" s="1">
        <f t="shared" si="73"/>
        <v>2</v>
      </c>
      <c r="E1845" s="1" t="str">
        <f>INDEX(Protocol[Mark],MATCH(C1845,Protocol[Step],0))</f>
        <v>9Ama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78010002</v>
      </c>
      <c r="H1845" s="134">
        <f>Systematic[[#This Row],[SampleVariableLabel]]+100*Systematic[[#This Row],[State]]</f>
        <v>78011002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78</v>
      </c>
      <c r="B1846" s="1">
        <f>IF(C1846=0,IF(B1845=Protocol!$V$20,1,B1845+1),B1845)</f>
        <v>1</v>
      </c>
      <c r="C1846" s="1">
        <f>IF(C1845+1=Protocol!$V$21,0,C1845+1)</f>
        <v>11</v>
      </c>
      <c r="D1846" s="1">
        <f t="shared" si="73"/>
        <v>3</v>
      </c>
      <c r="E1846" s="1" t="str">
        <f>INDEX(Protocol[Mark],MATCH(C1846,Protocol[Step],0))</f>
        <v>10Tm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78010003</v>
      </c>
      <c r="H1846" s="134">
        <f>Systematic[[#This Row],[SampleVariableLabel]]+100*Systematic[[#This Row],[State]]</f>
        <v>78011103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78</v>
      </c>
      <c r="B1847" s="1">
        <f>IF(C1847=0,IF(B1846=Protocol!$V$20,1,B1846+1),B1846)</f>
        <v>1</v>
      </c>
      <c r="C1847" s="1">
        <f>IF(C1846+1=Protocol!$V$21,0,C1846+1)</f>
        <v>12</v>
      </c>
      <c r="D1847" s="1">
        <f t="shared" si="73"/>
        <v>4</v>
      </c>
      <c r="E1847" s="1" t="str">
        <f>INDEX(Protocol[Mark],MATCH(C1847,Protocol[Step],0))</f>
        <v>11Azd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78010004</v>
      </c>
      <c r="H1847" s="134">
        <f>Systematic[[#This Row],[SampleVariableLabel]]+100*Systematic[[#This Row],[State]]</f>
        <v>78011204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79</v>
      </c>
      <c r="B1848" s="1">
        <f>IF(C1848=0,IF(B1847=Protocol!$V$20,1,B1847+1),B1847)</f>
        <v>1</v>
      </c>
      <c r="C1848" s="1">
        <f>IF(C1847+1=Protocol!$V$21,0,C1847+1)</f>
        <v>0</v>
      </c>
      <c r="D1848" s="1">
        <f t="shared" si="73"/>
        <v>5</v>
      </c>
      <c r="E1848" s="1" t="str">
        <f>INDEX(Protocol[Mark],MATCH(C1848,Protocol[Step],0))</f>
        <v>1mt</v>
      </c>
      <c r="F1848" s="151" t="str">
        <f>INDEX(Variables[Variable],MATCH(Systematic[[#This Row],[VariableIndex]],Variables[Index],0))</f>
        <v>Specific flux (mt)</v>
      </c>
      <c r="G1848" s="134">
        <f>Systematic[[#This Row],[Sample]]*1000000+Systematic[[#This Row],[SubSample]]*10000+Systematic[[#This Row],[VariableIndex]]</f>
        <v>79010005</v>
      </c>
      <c r="H1848" s="134">
        <f>Systematic[[#This Row],[SampleVariableLabel]]+100*Systematic[[#This Row],[State]]</f>
        <v>79010005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79</v>
      </c>
      <c r="B1849" s="1">
        <f>IF(C1849=0,IF(B1848=Protocol!$V$20,1,B1848+1),B1848)</f>
        <v>1</v>
      </c>
      <c r="C1849" s="1">
        <f>IF(C1848+1=Protocol!$V$21,0,C1848+1)</f>
        <v>1</v>
      </c>
      <c r="D1849" s="1">
        <f t="shared" si="73"/>
        <v>6</v>
      </c>
      <c r="E1849" s="1" t="str">
        <f>INDEX(Protocol[Mark],MATCH(C1849,Protocol[Step],0))</f>
        <v>1PM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79010006</v>
      </c>
      <c r="H1849" s="134">
        <f>Systematic[[#This Row],[SampleVariableLabel]]+100*Systematic[[#This Row],[State]]</f>
        <v>79010106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79</v>
      </c>
      <c r="B1850" s="1">
        <f>IF(C1850=0,IF(B1849=Protocol!$V$20,1,B1849+1),B1849)</f>
        <v>1</v>
      </c>
      <c r="C1850" s="1">
        <f>IF(C1849+1=Protocol!$V$21,0,C1849+1)</f>
        <v>2</v>
      </c>
      <c r="D1850" s="1">
        <f t="shared" si="73"/>
        <v>1</v>
      </c>
      <c r="E1850" s="1" t="str">
        <f>INDEX(Protocol[Mark],MATCH(C1850,Protocol[Step],0))</f>
        <v>2D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79010001</v>
      </c>
      <c r="H1850" s="134">
        <f>Systematic[[#This Row],[SampleVariableLabel]]+100*Systematic[[#This Row],[State]]</f>
        <v>79010201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79</v>
      </c>
      <c r="B1851" s="1">
        <f>IF(C1851=0,IF(B1850=Protocol!$V$20,1,B1850+1),B1850)</f>
        <v>1</v>
      </c>
      <c r="C1851" s="1">
        <f>IF(C1850+1=Protocol!$V$21,0,C1850+1)</f>
        <v>3</v>
      </c>
      <c r="D1851" s="1">
        <f t="shared" si="73"/>
        <v>2</v>
      </c>
      <c r="E1851" s="1" t="str">
        <f>INDEX(Protocol[Mark],MATCH(C1851,Protocol[Step],0))</f>
        <v>2c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79010002</v>
      </c>
      <c r="H1851" s="134">
        <f>Systematic[[#This Row],[SampleVariableLabel]]+100*Systematic[[#This Row],[State]]</f>
        <v>79010302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79</v>
      </c>
      <c r="B1852" s="1">
        <f>IF(C1852=0,IF(B1851=Protocol!$V$20,1,B1851+1),B1851)</f>
        <v>1</v>
      </c>
      <c r="C1852" s="1">
        <f>IF(C1851+1=Protocol!$V$21,0,C1851+1)</f>
        <v>4</v>
      </c>
      <c r="D1852" s="1">
        <f t="shared" si="73"/>
        <v>3</v>
      </c>
      <c r="E1852" s="1" t="str">
        <f>INDEX(Protocol[Mark],MATCH(C1852,Protocol[Step],0))</f>
        <v>3U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79010003</v>
      </c>
      <c r="H1852" s="134">
        <f>Systematic[[#This Row],[SampleVariableLabel]]+100*Systematic[[#This Row],[State]]</f>
        <v>79010403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79</v>
      </c>
      <c r="B1853" s="1">
        <f>IF(C1853=0,IF(B1852=Protocol!$V$20,1,B1852+1),B1852)</f>
        <v>1</v>
      </c>
      <c r="C1853" s="1">
        <f>IF(C1852+1=Protocol!$V$21,0,C1852+1)</f>
        <v>5</v>
      </c>
      <c r="D1853" s="1">
        <f t="shared" si="73"/>
        <v>4</v>
      </c>
      <c r="E1853" s="1" t="str">
        <f>INDEX(Protocol[Mark],MATCH(C1853,Protocol[Step],0))</f>
        <v>4G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79010004</v>
      </c>
      <c r="H1853" s="134">
        <f>Systematic[[#This Row],[SampleVariableLabel]]+100*Systematic[[#This Row],[State]]</f>
        <v>79010504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79</v>
      </c>
      <c r="B1854" s="1">
        <f>IF(C1854=0,IF(B1853=Protocol!$V$20,1,B1853+1),B1853)</f>
        <v>1</v>
      </c>
      <c r="C1854" s="1">
        <f>IF(C1853+1=Protocol!$V$21,0,C1853+1)</f>
        <v>6</v>
      </c>
      <c r="D1854" s="1">
        <f t="shared" si="73"/>
        <v>5</v>
      </c>
      <c r="E1854" s="1" t="str">
        <f>INDEX(Protocol[Mark],MATCH(C1854,Protocol[Step],0))</f>
        <v>5S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79010005</v>
      </c>
      <c r="H1854" s="134">
        <f>Systematic[[#This Row],[SampleVariableLabel]]+100*Systematic[[#This Row],[State]]</f>
        <v>79010605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79</v>
      </c>
      <c r="B1855" s="1">
        <f>IF(C1855=0,IF(B1854=Protocol!$V$20,1,B1854+1),B1854)</f>
        <v>1</v>
      </c>
      <c r="C1855" s="1">
        <f>IF(C1854+1=Protocol!$V$21,0,C1854+1)</f>
        <v>7</v>
      </c>
      <c r="D1855" s="1">
        <f t="shared" si="73"/>
        <v>6</v>
      </c>
      <c r="E1855" s="1" t="str">
        <f>INDEX(Protocol[Mark],MATCH(C1855,Protocol[Step],0))</f>
        <v>6Oct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79010006</v>
      </c>
      <c r="H1855" s="134">
        <f>Systematic[[#This Row],[SampleVariableLabel]]+100*Systematic[[#This Row],[State]]</f>
        <v>79010706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79</v>
      </c>
      <c r="B1856" s="1">
        <f>IF(C1856=0,IF(B1855=Protocol!$V$20,1,B1855+1),B1855)</f>
        <v>1</v>
      </c>
      <c r="C1856" s="1">
        <f>IF(C1855+1=Protocol!$V$21,0,C1855+1)</f>
        <v>8</v>
      </c>
      <c r="D1856" s="1">
        <f t="shared" si="73"/>
        <v>1</v>
      </c>
      <c r="E1856" s="1" t="str">
        <f>INDEX(Protocol[Mark],MATCH(C1856,Protocol[Step],0))</f>
        <v>7Rot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79010001</v>
      </c>
      <c r="H1856" s="134">
        <f>Systematic[[#This Row],[SampleVariableLabel]]+100*Systematic[[#This Row],[State]]</f>
        <v>79010801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79</v>
      </c>
      <c r="B1857" s="1">
        <f>IF(C1857=0,IF(B1856=Protocol!$V$20,1,B1856+1),B1856)</f>
        <v>1</v>
      </c>
      <c r="C1857" s="1">
        <f>IF(C1856+1=Protocol!$V$21,0,C1856+1)</f>
        <v>9</v>
      </c>
      <c r="D1857" s="1">
        <f t="shared" si="73"/>
        <v>2</v>
      </c>
      <c r="E1857" s="1" t="str">
        <f>INDEX(Protocol[Mark],MATCH(C1857,Protocol[Step],0))</f>
        <v>8Gp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79010002</v>
      </c>
      <c r="H1857" s="134">
        <f>Systematic[[#This Row],[SampleVariableLabel]]+100*Systematic[[#This Row],[State]]</f>
        <v>79010902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79</v>
      </c>
      <c r="B1858" s="1">
        <f>IF(C1858=0,IF(B1857=Protocol!$V$20,1,B1857+1),B1857)</f>
        <v>1</v>
      </c>
      <c r="C1858" s="1">
        <f>IF(C1857+1=Protocol!$V$21,0,C1857+1)</f>
        <v>10</v>
      </c>
      <c r="D1858" s="1">
        <f t="shared" si="73"/>
        <v>3</v>
      </c>
      <c r="E1858" s="1" t="str">
        <f>INDEX(Protocol[Mark],MATCH(C1858,Protocol[Step],0))</f>
        <v>9Ama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79010003</v>
      </c>
      <c r="H1858" s="134">
        <f>Systematic[[#This Row],[SampleVariableLabel]]+100*Systematic[[#This Row],[State]]</f>
        <v>79011003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79</v>
      </c>
      <c r="B1859" s="1">
        <f>IF(C1859=0,IF(B1858=Protocol!$V$20,1,B1858+1),B1858)</f>
        <v>1</v>
      </c>
      <c r="C1859" s="1">
        <f>IF(C1858+1=Protocol!$V$21,0,C1858+1)</f>
        <v>11</v>
      </c>
      <c r="D1859" s="1">
        <f t="shared" ref="D1859:D1922" si="75">IF(D1858=nVariables,1,D1858+1)</f>
        <v>4</v>
      </c>
      <c r="E1859" s="1" t="str">
        <f>INDEX(Protocol[Mark],MATCH(C1859,Protocol[Step],0))</f>
        <v>10Tm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79010004</v>
      </c>
      <c r="H1859" s="134">
        <f>Systematic[[#This Row],[SampleVariableLabel]]+100*Systematic[[#This Row],[State]]</f>
        <v>79011104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79</v>
      </c>
      <c r="B1860" s="1">
        <f>IF(C1860=0,IF(B1859=Protocol!$V$20,1,B1859+1),B1859)</f>
        <v>1</v>
      </c>
      <c r="C1860" s="1">
        <f>IF(C1859+1=Protocol!$V$21,0,C1859+1)</f>
        <v>12</v>
      </c>
      <c r="D1860" s="1">
        <f t="shared" si="75"/>
        <v>5</v>
      </c>
      <c r="E1860" s="1" t="str">
        <f>INDEX(Protocol[Mark],MATCH(C1860,Protocol[Step],0))</f>
        <v>11Azd</v>
      </c>
      <c r="F1860" s="151" t="str">
        <f>INDEX(Variables[Variable],MATCH(Systematic[[#This Row],[VariableIndex]],Variables[Index],0))</f>
        <v>Specific flux (mt)</v>
      </c>
      <c r="G1860" s="134">
        <f>Systematic[[#This Row],[Sample]]*1000000+Systematic[[#This Row],[SubSample]]*10000+Systematic[[#This Row],[VariableIndex]]</f>
        <v>79010005</v>
      </c>
      <c r="H1860" s="134">
        <f>Systematic[[#This Row],[SampleVariableLabel]]+100*Systematic[[#This Row],[State]]</f>
        <v>79011205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80</v>
      </c>
      <c r="B1861" s="1">
        <f>IF(C1861=0,IF(B1860=Protocol!$V$20,1,B1860+1),B1860)</f>
        <v>1</v>
      </c>
      <c r="C1861" s="1">
        <f>IF(C1860+1=Protocol!$V$21,0,C1860+1)</f>
        <v>0</v>
      </c>
      <c r="D1861" s="1">
        <f t="shared" si="75"/>
        <v>6</v>
      </c>
      <c r="E1861" s="1" t="str">
        <f>INDEX(Protocol[Mark],MATCH(C1861,Protocol[Step],0))</f>
        <v>1mt</v>
      </c>
      <c r="F1861" s="151" t="str">
        <f>INDEX(Variables[Variable],MATCH(Systematic[[#This Row],[VariableIndex]],Variables[Index],0))</f>
        <v>FCR (mt: ROX-corr.)</v>
      </c>
      <c r="G1861" s="134">
        <f>Systematic[[#This Row],[Sample]]*1000000+Systematic[[#This Row],[SubSample]]*10000+Systematic[[#This Row],[VariableIndex]]</f>
        <v>80010006</v>
      </c>
      <c r="H1861" s="134">
        <f>Systematic[[#This Row],[SampleVariableLabel]]+100*Systematic[[#This Row],[State]]</f>
        <v>80010006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80</v>
      </c>
      <c r="B1862" s="1">
        <f>IF(C1862=0,IF(B1861=Protocol!$V$20,1,B1861+1),B1861)</f>
        <v>1</v>
      </c>
      <c r="C1862" s="1">
        <f>IF(C1861+1=Protocol!$V$21,0,C1861+1)</f>
        <v>1</v>
      </c>
      <c r="D1862" s="1">
        <f t="shared" si="75"/>
        <v>1</v>
      </c>
      <c r="E1862" s="1" t="str">
        <f>INDEX(Protocol[Mark],MATCH(C1862,Protocol[Step],0))</f>
        <v>1PM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80010001</v>
      </c>
      <c r="H1862" s="134">
        <f>Systematic[[#This Row],[SampleVariableLabel]]+100*Systematic[[#This Row],[State]]</f>
        <v>80010101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80</v>
      </c>
      <c r="B1863" s="1">
        <f>IF(C1863=0,IF(B1862=Protocol!$V$20,1,B1862+1),B1862)</f>
        <v>1</v>
      </c>
      <c r="C1863" s="1">
        <f>IF(C1862+1=Protocol!$V$21,0,C1862+1)</f>
        <v>2</v>
      </c>
      <c r="D1863" s="1">
        <f t="shared" si="75"/>
        <v>2</v>
      </c>
      <c r="E1863" s="1" t="str">
        <f>INDEX(Protocol[Mark],MATCH(C1863,Protocol[Step],0))</f>
        <v>2D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80010002</v>
      </c>
      <c r="H1863" s="134">
        <f>Systematic[[#This Row],[SampleVariableLabel]]+100*Systematic[[#This Row],[State]]</f>
        <v>80010202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80</v>
      </c>
      <c r="B1864" s="1">
        <f>IF(C1864=0,IF(B1863=Protocol!$V$20,1,B1863+1),B1863)</f>
        <v>1</v>
      </c>
      <c r="C1864" s="1">
        <f>IF(C1863+1=Protocol!$V$21,0,C1863+1)</f>
        <v>3</v>
      </c>
      <c r="D1864" s="1">
        <f t="shared" si="75"/>
        <v>3</v>
      </c>
      <c r="E1864" s="1" t="str">
        <f>INDEX(Protocol[Mark],MATCH(C1864,Protocol[Step],0))</f>
        <v>2c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80010003</v>
      </c>
      <c r="H1864" s="134">
        <f>Systematic[[#This Row],[SampleVariableLabel]]+100*Systematic[[#This Row],[State]]</f>
        <v>80010303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80</v>
      </c>
      <c r="B1865" s="1">
        <f>IF(C1865=0,IF(B1864=Protocol!$V$20,1,B1864+1),B1864)</f>
        <v>1</v>
      </c>
      <c r="C1865" s="1">
        <f>IF(C1864+1=Protocol!$V$21,0,C1864+1)</f>
        <v>4</v>
      </c>
      <c r="D1865" s="1">
        <f t="shared" si="75"/>
        <v>4</v>
      </c>
      <c r="E1865" s="1" t="str">
        <f>INDEX(Protocol[Mark],MATCH(C1865,Protocol[Step],0))</f>
        <v>3U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80010004</v>
      </c>
      <c r="H1865" s="134">
        <f>Systematic[[#This Row],[SampleVariableLabel]]+100*Systematic[[#This Row],[State]]</f>
        <v>80010404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80</v>
      </c>
      <c r="B1866" s="1">
        <f>IF(C1866=0,IF(B1865=Protocol!$V$20,1,B1865+1),B1865)</f>
        <v>1</v>
      </c>
      <c r="C1866" s="1">
        <f>IF(C1865+1=Protocol!$V$21,0,C1865+1)</f>
        <v>5</v>
      </c>
      <c r="D1866" s="1">
        <f t="shared" si="75"/>
        <v>5</v>
      </c>
      <c r="E1866" s="1" t="str">
        <f>INDEX(Protocol[Mark],MATCH(C1866,Protocol[Step],0))</f>
        <v>4G</v>
      </c>
      <c r="F1866" s="151" t="str">
        <f>INDEX(Variables[Variable],MATCH(Systematic[[#This Row],[VariableIndex]],Variables[Index],0))</f>
        <v>Specific flux (mt)</v>
      </c>
      <c r="G1866" s="134">
        <f>Systematic[[#This Row],[Sample]]*1000000+Systematic[[#This Row],[SubSample]]*10000+Systematic[[#This Row],[VariableIndex]]</f>
        <v>80010005</v>
      </c>
      <c r="H1866" s="134">
        <f>Systematic[[#This Row],[SampleVariableLabel]]+100*Systematic[[#This Row],[State]]</f>
        <v>80010505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80</v>
      </c>
      <c r="B1867" s="1">
        <f>IF(C1867=0,IF(B1866=Protocol!$V$20,1,B1866+1),B1866)</f>
        <v>1</v>
      </c>
      <c r="C1867" s="1">
        <f>IF(C1866+1=Protocol!$V$21,0,C1866+1)</f>
        <v>6</v>
      </c>
      <c r="D1867" s="1">
        <f t="shared" si="75"/>
        <v>6</v>
      </c>
      <c r="E1867" s="1" t="str">
        <f>INDEX(Protocol[Mark],MATCH(C1867,Protocol[Step],0))</f>
        <v>5S</v>
      </c>
      <c r="F1867" s="151" t="str">
        <f>INDEX(Variables[Variable],MATCH(Systematic[[#This Row],[VariableIndex]],Variables[Index],0))</f>
        <v>FCR (mt: ROX-corr.)</v>
      </c>
      <c r="G1867" s="134">
        <f>Systematic[[#This Row],[Sample]]*1000000+Systematic[[#This Row],[SubSample]]*10000+Systematic[[#This Row],[VariableIndex]]</f>
        <v>80010006</v>
      </c>
      <c r="H1867" s="134">
        <f>Systematic[[#This Row],[SampleVariableLabel]]+100*Systematic[[#This Row],[State]]</f>
        <v>80010606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80</v>
      </c>
      <c r="B1868" s="1">
        <f>IF(C1868=0,IF(B1867=Protocol!$V$20,1,B1867+1),B1867)</f>
        <v>1</v>
      </c>
      <c r="C1868" s="1">
        <f>IF(C1867+1=Protocol!$V$21,0,C1867+1)</f>
        <v>7</v>
      </c>
      <c r="D1868" s="1">
        <f t="shared" si="75"/>
        <v>1</v>
      </c>
      <c r="E1868" s="1" t="str">
        <f>INDEX(Protocol[Mark],MATCH(C1868,Protocol[Step],0))</f>
        <v>6Oct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80010001</v>
      </c>
      <c r="H1868" s="134">
        <f>Systematic[[#This Row],[SampleVariableLabel]]+100*Systematic[[#This Row],[State]]</f>
        <v>80010701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80</v>
      </c>
      <c r="B1869" s="1">
        <f>IF(C1869=0,IF(B1868=Protocol!$V$20,1,B1868+1),B1868)</f>
        <v>1</v>
      </c>
      <c r="C1869" s="1">
        <f>IF(C1868+1=Protocol!$V$21,0,C1868+1)</f>
        <v>8</v>
      </c>
      <c r="D1869" s="1">
        <f t="shared" si="75"/>
        <v>2</v>
      </c>
      <c r="E1869" s="1" t="str">
        <f>INDEX(Protocol[Mark],MATCH(C1869,Protocol[Step],0))</f>
        <v>7Rot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80010002</v>
      </c>
      <c r="H1869" s="134">
        <f>Systematic[[#This Row],[SampleVariableLabel]]+100*Systematic[[#This Row],[State]]</f>
        <v>80010802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80</v>
      </c>
      <c r="B1870" s="1">
        <f>IF(C1870=0,IF(B1869=Protocol!$V$20,1,B1869+1),B1869)</f>
        <v>1</v>
      </c>
      <c r="C1870" s="1">
        <f>IF(C1869+1=Protocol!$V$21,0,C1869+1)</f>
        <v>9</v>
      </c>
      <c r="D1870" s="1">
        <f t="shared" si="75"/>
        <v>3</v>
      </c>
      <c r="E1870" s="1" t="str">
        <f>INDEX(Protocol[Mark],MATCH(C1870,Protocol[Step],0))</f>
        <v>8Gp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80010003</v>
      </c>
      <c r="H1870" s="134">
        <f>Systematic[[#This Row],[SampleVariableLabel]]+100*Systematic[[#This Row],[State]]</f>
        <v>80010903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80</v>
      </c>
      <c r="B1871" s="1">
        <f>IF(C1871=0,IF(B1870=Protocol!$V$20,1,B1870+1),B1870)</f>
        <v>1</v>
      </c>
      <c r="C1871" s="1">
        <f>IF(C1870+1=Protocol!$V$21,0,C1870+1)</f>
        <v>10</v>
      </c>
      <c r="D1871" s="1">
        <f t="shared" si="75"/>
        <v>4</v>
      </c>
      <c r="E1871" s="1" t="str">
        <f>INDEX(Protocol[Mark],MATCH(C1871,Protocol[Step],0))</f>
        <v>9Ama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80010004</v>
      </c>
      <c r="H1871" s="134">
        <f>Systematic[[#This Row],[SampleVariableLabel]]+100*Systematic[[#This Row],[State]]</f>
        <v>80011004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80</v>
      </c>
      <c r="B1872" s="1">
        <f>IF(C1872=0,IF(B1871=Protocol!$V$20,1,B1871+1),B1871)</f>
        <v>1</v>
      </c>
      <c r="C1872" s="1">
        <f>IF(C1871+1=Protocol!$V$21,0,C1871+1)</f>
        <v>11</v>
      </c>
      <c r="D1872" s="1">
        <f t="shared" si="75"/>
        <v>5</v>
      </c>
      <c r="E1872" s="1" t="str">
        <f>INDEX(Protocol[Mark],MATCH(C1872,Protocol[Step],0))</f>
        <v>10Tm</v>
      </c>
      <c r="F1872" s="151" t="str">
        <f>INDEX(Variables[Variable],MATCH(Systematic[[#This Row],[VariableIndex]],Variables[Index],0))</f>
        <v>Specific flux (mt)</v>
      </c>
      <c r="G1872" s="134">
        <f>Systematic[[#This Row],[Sample]]*1000000+Systematic[[#This Row],[SubSample]]*10000+Systematic[[#This Row],[VariableIndex]]</f>
        <v>80010005</v>
      </c>
      <c r="H1872" s="134">
        <f>Systematic[[#This Row],[SampleVariableLabel]]+100*Systematic[[#This Row],[State]]</f>
        <v>80011105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80</v>
      </c>
      <c r="B1873" s="1">
        <f>IF(C1873=0,IF(B1872=Protocol!$V$20,1,B1872+1),B1872)</f>
        <v>1</v>
      </c>
      <c r="C1873" s="1">
        <f>IF(C1872+1=Protocol!$V$21,0,C1872+1)</f>
        <v>12</v>
      </c>
      <c r="D1873" s="1">
        <f t="shared" si="75"/>
        <v>6</v>
      </c>
      <c r="E1873" s="1" t="str">
        <f>INDEX(Protocol[Mark],MATCH(C1873,Protocol[Step],0))</f>
        <v>11Azd</v>
      </c>
      <c r="F1873" s="151" t="str">
        <f>INDEX(Variables[Variable],MATCH(Systematic[[#This Row],[VariableIndex]],Variables[Index],0))</f>
        <v>FCR (mt: ROX-corr.)</v>
      </c>
      <c r="G1873" s="134">
        <f>Systematic[[#This Row],[Sample]]*1000000+Systematic[[#This Row],[SubSample]]*10000+Systematic[[#This Row],[VariableIndex]]</f>
        <v>80010006</v>
      </c>
      <c r="H1873" s="134">
        <f>Systematic[[#This Row],[SampleVariableLabel]]+100*Systematic[[#This Row],[State]]</f>
        <v>80011206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81</v>
      </c>
      <c r="B1874" s="1">
        <f>IF(C1874=0,IF(B1873=Protocol!$V$20,1,B1873+1),B1873)</f>
        <v>1</v>
      </c>
      <c r="C1874" s="1">
        <f>IF(C1873+1=Protocol!$V$21,0,C1873+1)</f>
        <v>0</v>
      </c>
      <c r="D1874" s="1">
        <f t="shared" si="75"/>
        <v>1</v>
      </c>
      <c r="E1874" s="1" t="str">
        <f>INDEX(Protocol[Mark],MATCH(C1874,Protocol[Step],0))</f>
        <v>1mt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81010001</v>
      </c>
      <c r="H1874" s="134">
        <f>Systematic[[#This Row],[SampleVariableLabel]]+100*Systematic[[#This Row],[State]]</f>
        <v>81010001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81</v>
      </c>
      <c r="B1875" s="1">
        <f>IF(C1875=0,IF(B1874=Protocol!$V$20,1,B1874+1),B1874)</f>
        <v>1</v>
      </c>
      <c r="C1875" s="1">
        <f>IF(C1874+1=Protocol!$V$21,0,C1874+1)</f>
        <v>1</v>
      </c>
      <c r="D1875" s="1">
        <f t="shared" si="75"/>
        <v>2</v>
      </c>
      <c r="E1875" s="1" t="str">
        <f>INDEX(Protocol[Mark],MATCH(C1875,Protocol[Step],0))</f>
        <v>1PM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81010002</v>
      </c>
      <c r="H1875" s="134">
        <f>Systematic[[#This Row],[SampleVariableLabel]]+100*Systematic[[#This Row],[State]]</f>
        <v>81010102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81</v>
      </c>
      <c r="B1876" s="1">
        <f>IF(C1876=0,IF(B1875=Protocol!$V$20,1,B1875+1),B1875)</f>
        <v>1</v>
      </c>
      <c r="C1876" s="1">
        <f>IF(C1875+1=Protocol!$V$21,0,C1875+1)</f>
        <v>2</v>
      </c>
      <c r="D1876" s="1">
        <f t="shared" si="75"/>
        <v>3</v>
      </c>
      <c r="E1876" s="1" t="str">
        <f>INDEX(Protocol[Mark],MATCH(C1876,Protocol[Step],0))</f>
        <v>2D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81010003</v>
      </c>
      <c r="H1876" s="134">
        <f>Systematic[[#This Row],[SampleVariableLabel]]+100*Systematic[[#This Row],[State]]</f>
        <v>81010203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81</v>
      </c>
      <c r="B1877" s="1">
        <f>IF(C1877=0,IF(B1876=Protocol!$V$20,1,B1876+1),B1876)</f>
        <v>1</v>
      </c>
      <c r="C1877" s="1">
        <f>IF(C1876+1=Protocol!$V$21,0,C1876+1)</f>
        <v>3</v>
      </c>
      <c r="D1877" s="1">
        <f t="shared" si="75"/>
        <v>4</v>
      </c>
      <c r="E1877" s="1" t="str">
        <f>INDEX(Protocol[Mark],MATCH(C1877,Protocol[Step],0))</f>
        <v>2c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81010004</v>
      </c>
      <c r="H1877" s="134">
        <f>Systematic[[#This Row],[SampleVariableLabel]]+100*Systematic[[#This Row],[State]]</f>
        <v>81010304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81</v>
      </c>
      <c r="B1878" s="1">
        <f>IF(C1878=0,IF(B1877=Protocol!$V$20,1,B1877+1),B1877)</f>
        <v>1</v>
      </c>
      <c r="C1878" s="1">
        <f>IF(C1877+1=Protocol!$V$21,0,C1877+1)</f>
        <v>4</v>
      </c>
      <c r="D1878" s="1">
        <f t="shared" si="75"/>
        <v>5</v>
      </c>
      <c r="E1878" s="1" t="str">
        <f>INDEX(Protocol[Mark],MATCH(C1878,Protocol[Step],0))</f>
        <v>3U</v>
      </c>
      <c r="F1878" s="151" t="str">
        <f>INDEX(Variables[Variable],MATCH(Systematic[[#This Row],[VariableIndex]],Variables[Index],0))</f>
        <v>Specific flux (mt)</v>
      </c>
      <c r="G1878" s="134">
        <f>Systematic[[#This Row],[Sample]]*1000000+Systematic[[#This Row],[SubSample]]*10000+Systematic[[#This Row],[VariableIndex]]</f>
        <v>81010005</v>
      </c>
      <c r="H1878" s="134">
        <f>Systematic[[#This Row],[SampleVariableLabel]]+100*Systematic[[#This Row],[State]]</f>
        <v>81010405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81</v>
      </c>
      <c r="B1879" s="1">
        <f>IF(C1879=0,IF(B1878=Protocol!$V$20,1,B1878+1),B1878)</f>
        <v>1</v>
      </c>
      <c r="C1879" s="1">
        <f>IF(C1878+1=Protocol!$V$21,0,C1878+1)</f>
        <v>5</v>
      </c>
      <c r="D1879" s="1">
        <f t="shared" si="75"/>
        <v>6</v>
      </c>
      <c r="E1879" s="1" t="str">
        <f>INDEX(Protocol[Mark],MATCH(C1879,Protocol[Step],0))</f>
        <v>4G</v>
      </c>
      <c r="F1879" s="151" t="str">
        <f>INDEX(Variables[Variable],MATCH(Systematic[[#This Row],[VariableIndex]],Variables[Index],0))</f>
        <v>FCR (mt: ROX-corr.)</v>
      </c>
      <c r="G1879" s="134">
        <f>Systematic[[#This Row],[Sample]]*1000000+Systematic[[#This Row],[SubSample]]*10000+Systematic[[#This Row],[VariableIndex]]</f>
        <v>81010006</v>
      </c>
      <c r="H1879" s="134">
        <f>Systematic[[#This Row],[SampleVariableLabel]]+100*Systematic[[#This Row],[State]]</f>
        <v>81010506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81</v>
      </c>
      <c r="B1880" s="1">
        <f>IF(C1880=0,IF(B1879=Protocol!$V$20,1,B1879+1),B1879)</f>
        <v>1</v>
      </c>
      <c r="C1880" s="1">
        <f>IF(C1879+1=Protocol!$V$21,0,C1879+1)</f>
        <v>6</v>
      </c>
      <c r="D1880" s="1">
        <f t="shared" si="75"/>
        <v>1</v>
      </c>
      <c r="E1880" s="1" t="str">
        <f>INDEX(Protocol[Mark],MATCH(C1880,Protocol[Step],0))</f>
        <v>5S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81010001</v>
      </c>
      <c r="H1880" s="134">
        <f>Systematic[[#This Row],[SampleVariableLabel]]+100*Systematic[[#This Row],[State]]</f>
        <v>81010601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81</v>
      </c>
      <c r="B1881" s="1">
        <f>IF(C1881=0,IF(B1880=Protocol!$V$20,1,B1880+1),B1880)</f>
        <v>1</v>
      </c>
      <c r="C1881" s="1">
        <f>IF(C1880+1=Protocol!$V$21,0,C1880+1)</f>
        <v>7</v>
      </c>
      <c r="D1881" s="1">
        <f t="shared" si="75"/>
        <v>2</v>
      </c>
      <c r="E1881" s="1" t="str">
        <f>INDEX(Protocol[Mark],MATCH(C1881,Protocol[Step],0))</f>
        <v>6Oct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81010002</v>
      </c>
      <c r="H1881" s="134">
        <f>Systematic[[#This Row],[SampleVariableLabel]]+100*Systematic[[#This Row],[State]]</f>
        <v>81010702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81</v>
      </c>
      <c r="B1882" s="1">
        <f>IF(C1882=0,IF(B1881=Protocol!$V$20,1,B1881+1),B1881)</f>
        <v>1</v>
      </c>
      <c r="C1882" s="1">
        <f>IF(C1881+1=Protocol!$V$21,0,C1881+1)</f>
        <v>8</v>
      </c>
      <c r="D1882" s="1">
        <f t="shared" si="75"/>
        <v>3</v>
      </c>
      <c r="E1882" s="1" t="str">
        <f>INDEX(Protocol[Mark],MATCH(C1882,Protocol[Step],0))</f>
        <v>7Rot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81010003</v>
      </c>
      <c r="H1882" s="134">
        <f>Systematic[[#This Row],[SampleVariableLabel]]+100*Systematic[[#This Row],[State]]</f>
        <v>81010803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81</v>
      </c>
      <c r="B1883" s="1">
        <f>IF(C1883=0,IF(B1882=Protocol!$V$20,1,B1882+1),B1882)</f>
        <v>1</v>
      </c>
      <c r="C1883" s="1">
        <f>IF(C1882+1=Protocol!$V$21,0,C1882+1)</f>
        <v>9</v>
      </c>
      <c r="D1883" s="1">
        <f t="shared" si="75"/>
        <v>4</v>
      </c>
      <c r="E1883" s="1" t="str">
        <f>INDEX(Protocol[Mark],MATCH(C1883,Protocol[Step],0))</f>
        <v>8Gp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81010004</v>
      </c>
      <c r="H1883" s="134">
        <f>Systematic[[#This Row],[SampleVariableLabel]]+100*Systematic[[#This Row],[State]]</f>
        <v>81010904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81</v>
      </c>
      <c r="B1884" s="1">
        <f>IF(C1884=0,IF(B1883=Protocol!$V$20,1,B1883+1),B1883)</f>
        <v>1</v>
      </c>
      <c r="C1884" s="1">
        <f>IF(C1883+1=Protocol!$V$21,0,C1883+1)</f>
        <v>10</v>
      </c>
      <c r="D1884" s="1">
        <f t="shared" si="75"/>
        <v>5</v>
      </c>
      <c r="E1884" s="1" t="str">
        <f>INDEX(Protocol[Mark],MATCH(C1884,Protocol[Step],0))</f>
        <v>9Ama</v>
      </c>
      <c r="F1884" s="151" t="str">
        <f>INDEX(Variables[Variable],MATCH(Systematic[[#This Row],[VariableIndex]],Variables[Index],0))</f>
        <v>Specific flux (mt)</v>
      </c>
      <c r="G1884" s="134">
        <f>Systematic[[#This Row],[Sample]]*1000000+Systematic[[#This Row],[SubSample]]*10000+Systematic[[#This Row],[VariableIndex]]</f>
        <v>81010005</v>
      </c>
      <c r="H1884" s="134">
        <f>Systematic[[#This Row],[SampleVariableLabel]]+100*Systematic[[#This Row],[State]]</f>
        <v>81011005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81</v>
      </c>
      <c r="B1885" s="1">
        <f>IF(C1885=0,IF(B1884=Protocol!$V$20,1,B1884+1),B1884)</f>
        <v>1</v>
      </c>
      <c r="C1885" s="1">
        <f>IF(C1884+1=Protocol!$V$21,0,C1884+1)</f>
        <v>11</v>
      </c>
      <c r="D1885" s="1">
        <f t="shared" si="75"/>
        <v>6</v>
      </c>
      <c r="E1885" s="1" t="str">
        <f>INDEX(Protocol[Mark],MATCH(C1885,Protocol[Step],0))</f>
        <v>10Tm</v>
      </c>
      <c r="F1885" s="151" t="str">
        <f>INDEX(Variables[Variable],MATCH(Systematic[[#This Row],[VariableIndex]],Variables[Index],0))</f>
        <v>FCR (mt: ROX-corr.)</v>
      </c>
      <c r="G1885" s="134">
        <f>Systematic[[#This Row],[Sample]]*1000000+Systematic[[#This Row],[SubSample]]*10000+Systematic[[#This Row],[VariableIndex]]</f>
        <v>81010006</v>
      </c>
      <c r="H1885" s="134">
        <f>Systematic[[#This Row],[SampleVariableLabel]]+100*Systematic[[#This Row],[State]]</f>
        <v>81011106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81</v>
      </c>
      <c r="B1886" s="1">
        <f>IF(C1886=0,IF(B1885=Protocol!$V$20,1,B1885+1),B1885)</f>
        <v>1</v>
      </c>
      <c r="C1886" s="1">
        <f>IF(C1885+1=Protocol!$V$21,0,C1885+1)</f>
        <v>12</v>
      </c>
      <c r="D1886" s="1">
        <f t="shared" si="75"/>
        <v>1</v>
      </c>
      <c r="E1886" s="1" t="str">
        <f>INDEX(Protocol[Mark],MATCH(C1886,Protocol[Step],0))</f>
        <v>11Azd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81010001</v>
      </c>
      <c r="H1886" s="134">
        <f>Systematic[[#This Row],[SampleVariableLabel]]+100*Systematic[[#This Row],[State]]</f>
        <v>81011201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82</v>
      </c>
      <c r="B1887" s="1">
        <f>IF(C1887=0,IF(B1886=Protocol!$V$20,1,B1886+1),B1886)</f>
        <v>1</v>
      </c>
      <c r="C1887" s="1">
        <f>IF(C1886+1=Protocol!$V$21,0,C1886+1)</f>
        <v>0</v>
      </c>
      <c r="D1887" s="1">
        <f t="shared" si="75"/>
        <v>2</v>
      </c>
      <c r="E1887" s="1" t="str">
        <f>INDEX(Protocol[Mark],MATCH(C1887,Protocol[Step],0))</f>
        <v>1mt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82010002</v>
      </c>
      <c r="H1887" s="134">
        <f>Systematic[[#This Row],[SampleVariableLabel]]+100*Systematic[[#This Row],[State]]</f>
        <v>82010002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82</v>
      </c>
      <c r="B1888" s="1">
        <f>IF(C1888=0,IF(B1887=Protocol!$V$20,1,B1887+1),B1887)</f>
        <v>1</v>
      </c>
      <c r="C1888" s="1">
        <f>IF(C1887+1=Protocol!$V$21,0,C1887+1)</f>
        <v>1</v>
      </c>
      <c r="D1888" s="1">
        <f t="shared" si="75"/>
        <v>3</v>
      </c>
      <c r="E1888" s="1" t="str">
        <f>INDEX(Protocol[Mark],MATCH(C1888,Protocol[Step],0))</f>
        <v>1PM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82010003</v>
      </c>
      <c r="H1888" s="134">
        <f>Systematic[[#This Row],[SampleVariableLabel]]+100*Systematic[[#This Row],[State]]</f>
        <v>82010103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82</v>
      </c>
      <c r="B1889" s="1">
        <f>IF(C1889=0,IF(B1888=Protocol!$V$20,1,B1888+1),B1888)</f>
        <v>1</v>
      </c>
      <c r="C1889" s="1">
        <f>IF(C1888+1=Protocol!$V$21,0,C1888+1)</f>
        <v>2</v>
      </c>
      <c r="D1889" s="1">
        <f t="shared" si="75"/>
        <v>4</v>
      </c>
      <c r="E1889" s="1" t="str">
        <f>INDEX(Protocol[Mark],MATCH(C1889,Protocol[Step],0))</f>
        <v>2D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82010004</v>
      </c>
      <c r="H1889" s="134">
        <f>Systematic[[#This Row],[SampleVariableLabel]]+100*Systematic[[#This Row],[State]]</f>
        <v>82010204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82</v>
      </c>
      <c r="B1890" s="1">
        <f>IF(C1890=0,IF(B1889=Protocol!$V$20,1,B1889+1),B1889)</f>
        <v>1</v>
      </c>
      <c r="C1890" s="1">
        <f>IF(C1889+1=Protocol!$V$21,0,C1889+1)</f>
        <v>3</v>
      </c>
      <c r="D1890" s="1">
        <f t="shared" si="75"/>
        <v>5</v>
      </c>
      <c r="E1890" s="1" t="str">
        <f>INDEX(Protocol[Mark],MATCH(C1890,Protocol[Step],0))</f>
        <v>2c</v>
      </c>
      <c r="F1890" s="151" t="str">
        <f>INDEX(Variables[Variable],MATCH(Systematic[[#This Row],[VariableIndex]],Variables[Index],0))</f>
        <v>Specific flux (mt)</v>
      </c>
      <c r="G1890" s="134">
        <f>Systematic[[#This Row],[Sample]]*1000000+Systematic[[#This Row],[SubSample]]*10000+Systematic[[#This Row],[VariableIndex]]</f>
        <v>82010005</v>
      </c>
      <c r="H1890" s="134">
        <f>Systematic[[#This Row],[SampleVariableLabel]]+100*Systematic[[#This Row],[State]]</f>
        <v>82010305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82</v>
      </c>
      <c r="B1891" s="1">
        <f>IF(C1891=0,IF(B1890=Protocol!$V$20,1,B1890+1),B1890)</f>
        <v>1</v>
      </c>
      <c r="C1891" s="1">
        <f>IF(C1890+1=Protocol!$V$21,0,C1890+1)</f>
        <v>4</v>
      </c>
      <c r="D1891" s="1">
        <f t="shared" si="75"/>
        <v>6</v>
      </c>
      <c r="E1891" s="1" t="str">
        <f>INDEX(Protocol[Mark],MATCH(C1891,Protocol[Step],0))</f>
        <v>3U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82010006</v>
      </c>
      <c r="H1891" s="134">
        <f>Systematic[[#This Row],[SampleVariableLabel]]+100*Systematic[[#This Row],[State]]</f>
        <v>82010406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82</v>
      </c>
      <c r="B1892" s="1">
        <f>IF(C1892=0,IF(B1891=Protocol!$V$20,1,B1891+1),B1891)</f>
        <v>1</v>
      </c>
      <c r="C1892" s="1">
        <f>IF(C1891+1=Protocol!$V$21,0,C1891+1)</f>
        <v>5</v>
      </c>
      <c r="D1892" s="1">
        <f t="shared" si="75"/>
        <v>1</v>
      </c>
      <c r="E1892" s="1" t="str">
        <f>INDEX(Protocol[Mark],MATCH(C1892,Protocol[Step],0))</f>
        <v>4G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82010001</v>
      </c>
      <c r="H1892" s="134">
        <f>Systematic[[#This Row],[SampleVariableLabel]]+100*Systematic[[#This Row],[State]]</f>
        <v>82010501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82</v>
      </c>
      <c r="B1893" s="1">
        <f>IF(C1893=0,IF(B1892=Protocol!$V$20,1,B1892+1),B1892)</f>
        <v>1</v>
      </c>
      <c r="C1893" s="1">
        <f>IF(C1892+1=Protocol!$V$21,0,C1892+1)</f>
        <v>6</v>
      </c>
      <c r="D1893" s="1">
        <f t="shared" si="75"/>
        <v>2</v>
      </c>
      <c r="E1893" s="1" t="str">
        <f>INDEX(Protocol[Mark],MATCH(C1893,Protocol[Step],0))</f>
        <v>5S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82010002</v>
      </c>
      <c r="H1893" s="134">
        <f>Systematic[[#This Row],[SampleVariableLabel]]+100*Systematic[[#This Row],[State]]</f>
        <v>82010602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82</v>
      </c>
      <c r="B1894" s="1">
        <f>IF(C1894=0,IF(B1893=Protocol!$V$20,1,B1893+1),B1893)</f>
        <v>1</v>
      </c>
      <c r="C1894" s="1">
        <f>IF(C1893+1=Protocol!$V$21,0,C1893+1)</f>
        <v>7</v>
      </c>
      <c r="D1894" s="1">
        <f t="shared" si="75"/>
        <v>3</v>
      </c>
      <c r="E1894" s="1" t="str">
        <f>INDEX(Protocol[Mark],MATCH(C1894,Protocol[Step],0))</f>
        <v>6Oct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82010003</v>
      </c>
      <c r="H1894" s="134">
        <f>Systematic[[#This Row],[SampleVariableLabel]]+100*Systematic[[#This Row],[State]]</f>
        <v>82010703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82</v>
      </c>
      <c r="B1895" s="1">
        <f>IF(C1895=0,IF(B1894=Protocol!$V$20,1,B1894+1),B1894)</f>
        <v>1</v>
      </c>
      <c r="C1895" s="1">
        <f>IF(C1894+1=Protocol!$V$21,0,C1894+1)</f>
        <v>8</v>
      </c>
      <c r="D1895" s="1">
        <f t="shared" si="75"/>
        <v>4</v>
      </c>
      <c r="E1895" s="1" t="str">
        <f>INDEX(Protocol[Mark],MATCH(C1895,Protocol[Step],0))</f>
        <v>7Rot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82010004</v>
      </c>
      <c r="H1895" s="134">
        <f>Systematic[[#This Row],[SampleVariableLabel]]+100*Systematic[[#This Row],[State]]</f>
        <v>82010804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82</v>
      </c>
      <c r="B1896" s="1">
        <f>IF(C1896=0,IF(B1895=Protocol!$V$20,1,B1895+1),B1895)</f>
        <v>1</v>
      </c>
      <c r="C1896" s="1">
        <f>IF(C1895+1=Protocol!$V$21,0,C1895+1)</f>
        <v>9</v>
      </c>
      <c r="D1896" s="1">
        <f t="shared" si="75"/>
        <v>5</v>
      </c>
      <c r="E1896" s="1" t="str">
        <f>INDEX(Protocol[Mark],MATCH(C1896,Protocol[Step],0))</f>
        <v>8Gp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82010005</v>
      </c>
      <c r="H1896" s="134">
        <f>Systematic[[#This Row],[SampleVariableLabel]]+100*Systematic[[#This Row],[State]]</f>
        <v>82010905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82</v>
      </c>
      <c r="B1897" s="1">
        <f>IF(C1897=0,IF(B1896=Protocol!$V$20,1,B1896+1),B1896)</f>
        <v>1</v>
      </c>
      <c r="C1897" s="1">
        <f>IF(C1896+1=Protocol!$V$21,0,C1896+1)</f>
        <v>10</v>
      </c>
      <c r="D1897" s="1">
        <f t="shared" si="75"/>
        <v>6</v>
      </c>
      <c r="E1897" s="1" t="str">
        <f>INDEX(Protocol[Mark],MATCH(C1897,Protocol[Step],0))</f>
        <v>9Ama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82010006</v>
      </c>
      <c r="H1897" s="134">
        <f>Systematic[[#This Row],[SampleVariableLabel]]+100*Systematic[[#This Row],[State]]</f>
        <v>82011006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82</v>
      </c>
      <c r="B1898" s="1">
        <f>IF(C1898=0,IF(B1897=Protocol!$V$20,1,B1897+1),B1897)</f>
        <v>1</v>
      </c>
      <c r="C1898" s="1">
        <f>IF(C1897+1=Protocol!$V$21,0,C1897+1)</f>
        <v>11</v>
      </c>
      <c r="D1898" s="1">
        <f t="shared" si="75"/>
        <v>1</v>
      </c>
      <c r="E1898" s="1" t="str">
        <f>INDEX(Protocol[Mark],MATCH(C1898,Protocol[Step],0))</f>
        <v>10Tm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82010001</v>
      </c>
      <c r="H1898" s="134">
        <f>Systematic[[#This Row],[SampleVariableLabel]]+100*Systematic[[#This Row],[State]]</f>
        <v>82011101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82</v>
      </c>
      <c r="B1899" s="1">
        <f>IF(C1899=0,IF(B1898=Protocol!$V$20,1,B1898+1),B1898)</f>
        <v>1</v>
      </c>
      <c r="C1899" s="1">
        <f>IF(C1898+1=Protocol!$V$21,0,C1898+1)</f>
        <v>12</v>
      </c>
      <c r="D1899" s="1">
        <f t="shared" si="75"/>
        <v>2</v>
      </c>
      <c r="E1899" s="1" t="str">
        <f>INDEX(Protocol[Mark],MATCH(C1899,Protocol[Step],0))</f>
        <v>11Azd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82010002</v>
      </c>
      <c r="H1899" s="134">
        <f>Systematic[[#This Row],[SampleVariableLabel]]+100*Systematic[[#This Row],[State]]</f>
        <v>82011202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83</v>
      </c>
      <c r="B1900" s="1">
        <f>IF(C1900=0,IF(B1899=Protocol!$V$20,1,B1899+1),B1899)</f>
        <v>1</v>
      </c>
      <c r="C1900" s="1">
        <f>IF(C1899+1=Protocol!$V$21,0,C1899+1)</f>
        <v>0</v>
      </c>
      <c r="D1900" s="1">
        <f t="shared" si="75"/>
        <v>3</v>
      </c>
      <c r="E1900" s="1" t="str">
        <f>INDEX(Protocol[Mark],MATCH(C1900,Protocol[Step],0))</f>
        <v>1mt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83010003</v>
      </c>
      <c r="H1900" s="134">
        <f>Systematic[[#This Row],[SampleVariableLabel]]+100*Systematic[[#This Row],[State]]</f>
        <v>83010003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83</v>
      </c>
      <c r="B1901" s="1">
        <f>IF(C1901=0,IF(B1900=Protocol!$V$20,1,B1900+1),B1900)</f>
        <v>1</v>
      </c>
      <c r="C1901" s="1">
        <f>IF(C1900+1=Protocol!$V$21,0,C1900+1)</f>
        <v>1</v>
      </c>
      <c r="D1901" s="1">
        <f t="shared" si="75"/>
        <v>4</v>
      </c>
      <c r="E1901" s="1" t="str">
        <f>INDEX(Protocol[Mark],MATCH(C1901,Protocol[Step],0))</f>
        <v>1PM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83010004</v>
      </c>
      <c r="H1901" s="134">
        <f>Systematic[[#This Row],[SampleVariableLabel]]+100*Systematic[[#This Row],[State]]</f>
        <v>83010104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83</v>
      </c>
      <c r="B1902" s="1">
        <f>IF(C1902=0,IF(B1901=Protocol!$V$20,1,B1901+1),B1901)</f>
        <v>1</v>
      </c>
      <c r="C1902" s="1">
        <f>IF(C1901+1=Protocol!$V$21,0,C1901+1)</f>
        <v>2</v>
      </c>
      <c r="D1902" s="1">
        <f t="shared" si="75"/>
        <v>5</v>
      </c>
      <c r="E1902" s="1" t="str">
        <f>INDEX(Protocol[Mark],MATCH(C1902,Protocol[Step],0))</f>
        <v>2D</v>
      </c>
      <c r="F1902" s="151" t="str">
        <f>INDEX(Variables[Variable],MATCH(Systematic[[#This Row],[VariableIndex]],Variables[Index],0))</f>
        <v>Specific flux (mt)</v>
      </c>
      <c r="G1902" s="134">
        <f>Systematic[[#This Row],[Sample]]*1000000+Systematic[[#This Row],[SubSample]]*10000+Systematic[[#This Row],[VariableIndex]]</f>
        <v>83010005</v>
      </c>
      <c r="H1902" s="134">
        <f>Systematic[[#This Row],[SampleVariableLabel]]+100*Systematic[[#This Row],[State]]</f>
        <v>83010205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83</v>
      </c>
      <c r="B1903" s="1">
        <f>IF(C1903=0,IF(B1902=Protocol!$V$20,1,B1902+1),B1902)</f>
        <v>1</v>
      </c>
      <c r="C1903" s="1">
        <f>IF(C1902+1=Protocol!$V$21,0,C1902+1)</f>
        <v>3</v>
      </c>
      <c r="D1903" s="1">
        <f t="shared" si="75"/>
        <v>6</v>
      </c>
      <c r="E1903" s="1" t="str">
        <f>INDEX(Protocol[Mark],MATCH(C1903,Protocol[Step],0))</f>
        <v>2c</v>
      </c>
      <c r="F1903" s="151" t="str">
        <f>INDEX(Variables[Variable],MATCH(Systematic[[#This Row],[VariableIndex]],Variables[Index],0))</f>
        <v>FCR (mt: ROX-corr.)</v>
      </c>
      <c r="G1903" s="134">
        <f>Systematic[[#This Row],[Sample]]*1000000+Systematic[[#This Row],[SubSample]]*10000+Systematic[[#This Row],[VariableIndex]]</f>
        <v>83010006</v>
      </c>
      <c r="H1903" s="134">
        <f>Systematic[[#This Row],[SampleVariableLabel]]+100*Systematic[[#This Row],[State]]</f>
        <v>83010306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83</v>
      </c>
      <c r="B1904" s="1">
        <f>IF(C1904=0,IF(B1903=Protocol!$V$20,1,B1903+1),B1903)</f>
        <v>1</v>
      </c>
      <c r="C1904" s="1">
        <f>IF(C1903+1=Protocol!$V$21,0,C1903+1)</f>
        <v>4</v>
      </c>
      <c r="D1904" s="1">
        <f t="shared" si="75"/>
        <v>1</v>
      </c>
      <c r="E1904" s="1" t="str">
        <f>INDEX(Protocol[Mark],MATCH(C1904,Protocol[Step],0))</f>
        <v>3U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83010001</v>
      </c>
      <c r="H1904" s="134">
        <f>Systematic[[#This Row],[SampleVariableLabel]]+100*Systematic[[#This Row],[State]]</f>
        <v>83010401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83</v>
      </c>
      <c r="B1905" s="1">
        <f>IF(C1905=0,IF(B1904=Protocol!$V$20,1,B1904+1),B1904)</f>
        <v>1</v>
      </c>
      <c r="C1905" s="1">
        <f>IF(C1904+1=Protocol!$V$21,0,C1904+1)</f>
        <v>5</v>
      </c>
      <c r="D1905" s="1">
        <f t="shared" si="75"/>
        <v>2</v>
      </c>
      <c r="E1905" s="1" t="str">
        <f>INDEX(Protocol[Mark],MATCH(C1905,Protocol[Step],0))</f>
        <v>4G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83010002</v>
      </c>
      <c r="H1905" s="134">
        <f>Systematic[[#This Row],[SampleVariableLabel]]+100*Systematic[[#This Row],[State]]</f>
        <v>83010502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83</v>
      </c>
      <c r="B1906" s="1">
        <f>IF(C1906=0,IF(B1905=Protocol!$V$20,1,B1905+1),B1905)</f>
        <v>1</v>
      </c>
      <c r="C1906" s="1">
        <f>IF(C1905+1=Protocol!$V$21,0,C1905+1)</f>
        <v>6</v>
      </c>
      <c r="D1906" s="1">
        <f t="shared" si="75"/>
        <v>3</v>
      </c>
      <c r="E1906" s="1" t="str">
        <f>INDEX(Protocol[Mark],MATCH(C1906,Protocol[Step],0))</f>
        <v>5S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83010003</v>
      </c>
      <c r="H1906" s="134">
        <f>Systematic[[#This Row],[SampleVariableLabel]]+100*Systematic[[#This Row],[State]]</f>
        <v>83010603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83</v>
      </c>
      <c r="B1907" s="1">
        <f>IF(C1907=0,IF(B1906=Protocol!$V$20,1,B1906+1),B1906)</f>
        <v>1</v>
      </c>
      <c r="C1907" s="1">
        <f>IF(C1906+1=Protocol!$V$21,0,C1906+1)</f>
        <v>7</v>
      </c>
      <c r="D1907" s="1">
        <f t="shared" si="75"/>
        <v>4</v>
      </c>
      <c r="E1907" s="1" t="str">
        <f>INDEX(Protocol[Mark],MATCH(C1907,Protocol[Step],0))</f>
        <v>6Oct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83010004</v>
      </c>
      <c r="H1907" s="134">
        <f>Systematic[[#This Row],[SampleVariableLabel]]+100*Systematic[[#This Row],[State]]</f>
        <v>83010704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83</v>
      </c>
      <c r="B1908" s="1">
        <f>IF(C1908=0,IF(B1907=Protocol!$V$20,1,B1907+1),B1907)</f>
        <v>1</v>
      </c>
      <c r="C1908" s="1">
        <f>IF(C1907+1=Protocol!$V$21,0,C1907+1)</f>
        <v>8</v>
      </c>
      <c r="D1908" s="1">
        <f t="shared" si="75"/>
        <v>5</v>
      </c>
      <c r="E1908" s="1" t="str">
        <f>INDEX(Protocol[Mark],MATCH(C1908,Protocol[Step],0))</f>
        <v>7Rot</v>
      </c>
      <c r="F1908" s="151" t="str">
        <f>INDEX(Variables[Variable],MATCH(Systematic[[#This Row],[VariableIndex]],Variables[Index],0))</f>
        <v>Specific flux (mt)</v>
      </c>
      <c r="G1908" s="134">
        <f>Systematic[[#This Row],[Sample]]*1000000+Systematic[[#This Row],[SubSample]]*10000+Systematic[[#This Row],[VariableIndex]]</f>
        <v>83010005</v>
      </c>
      <c r="H1908" s="134">
        <f>Systematic[[#This Row],[SampleVariableLabel]]+100*Systematic[[#This Row],[State]]</f>
        <v>83010805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83</v>
      </c>
      <c r="B1909" s="1">
        <f>IF(C1909=0,IF(B1908=Protocol!$V$20,1,B1908+1),B1908)</f>
        <v>1</v>
      </c>
      <c r="C1909" s="1">
        <f>IF(C1908+1=Protocol!$V$21,0,C1908+1)</f>
        <v>9</v>
      </c>
      <c r="D1909" s="1">
        <f t="shared" si="75"/>
        <v>6</v>
      </c>
      <c r="E1909" s="1" t="str">
        <f>INDEX(Protocol[Mark],MATCH(C1909,Protocol[Step],0))</f>
        <v>8Gp</v>
      </c>
      <c r="F1909" s="151" t="str">
        <f>INDEX(Variables[Variable],MATCH(Systematic[[#This Row],[VariableIndex]],Variables[Index],0))</f>
        <v>FCR (mt: ROX-corr.)</v>
      </c>
      <c r="G1909" s="134">
        <f>Systematic[[#This Row],[Sample]]*1000000+Systematic[[#This Row],[SubSample]]*10000+Systematic[[#This Row],[VariableIndex]]</f>
        <v>83010006</v>
      </c>
      <c r="H1909" s="134">
        <f>Systematic[[#This Row],[SampleVariableLabel]]+100*Systematic[[#This Row],[State]]</f>
        <v>83010906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83</v>
      </c>
      <c r="B1910" s="1">
        <f>IF(C1910=0,IF(B1909=Protocol!$V$20,1,B1909+1),B1909)</f>
        <v>1</v>
      </c>
      <c r="C1910" s="1">
        <f>IF(C1909+1=Protocol!$V$21,0,C1909+1)</f>
        <v>10</v>
      </c>
      <c r="D1910" s="1">
        <f t="shared" si="75"/>
        <v>1</v>
      </c>
      <c r="E1910" s="1" t="str">
        <f>INDEX(Protocol[Mark],MATCH(C1910,Protocol[Step],0))</f>
        <v>9Ama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83010001</v>
      </c>
      <c r="H1910" s="134">
        <f>Systematic[[#This Row],[SampleVariableLabel]]+100*Systematic[[#This Row],[State]]</f>
        <v>83011001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83</v>
      </c>
      <c r="B1911" s="1">
        <f>IF(C1911=0,IF(B1910=Protocol!$V$20,1,B1910+1),B1910)</f>
        <v>1</v>
      </c>
      <c r="C1911" s="1">
        <f>IF(C1910+1=Protocol!$V$21,0,C1910+1)</f>
        <v>11</v>
      </c>
      <c r="D1911" s="1">
        <f t="shared" si="75"/>
        <v>2</v>
      </c>
      <c r="E1911" s="1" t="str">
        <f>INDEX(Protocol[Mark],MATCH(C1911,Protocol[Step],0))</f>
        <v>10Tm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83010002</v>
      </c>
      <c r="H1911" s="134">
        <f>Systematic[[#This Row],[SampleVariableLabel]]+100*Systematic[[#This Row],[State]]</f>
        <v>83011102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83</v>
      </c>
      <c r="B1912" s="1">
        <f>IF(C1912=0,IF(B1911=Protocol!$V$20,1,B1911+1),B1911)</f>
        <v>1</v>
      </c>
      <c r="C1912" s="1">
        <f>IF(C1911+1=Protocol!$V$21,0,C1911+1)</f>
        <v>12</v>
      </c>
      <c r="D1912" s="1">
        <f t="shared" si="75"/>
        <v>3</v>
      </c>
      <c r="E1912" s="1" t="str">
        <f>INDEX(Protocol[Mark],MATCH(C1912,Protocol[Step],0))</f>
        <v>11Azd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83010003</v>
      </c>
      <c r="H1912" s="134">
        <f>Systematic[[#This Row],[SampleVariableLabel]]+100*Systematic[[#This Row],[State]]</f>
        <v>83011203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84</v>
      </c>
      <c r="B1913" s="1">
        <f>IF(C1913=0,IF(B1912=Protocol!$V$20,1,B1912+1),B1912)</f>
        <v>1</v>
      </c>
      <c r="C1913" s="1">
        <f>IF(C1912+1=Protocol!$V$21,0,C1912+1)</f>
        <v>0</v>
      </c>
      <c r="D1913" s="1">
        <f t="shared" si="75"/>
        <v>4</v>
      </c>
      <c r="E1913" s="1" t="str">
        <f>INDEX(Protocol[Mark],MATCH(C1913,Protocol[Step],0))</f>
        <v>1mt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84010004</v>
      </c>
      <c r="H1913" s="134">
        <f>Systematic[[#This Row],[SampleVariableLabel]]+100*Systematic[[#This Row],[State]]</f>
        <v>84010004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84</v>
      </c>
      <c r="B1914" s="1">
        <f>IF(C1914=0,IF(B1913=Protocol!$V$20,1,B1913+1),B1913)</f>
        <v>1</v>
      </c>
      <c r="C1914" s="1">
        <f>IF(C1913+1=Protocol!$V$21,0,C1913+1)</f>
        <v>1</v>
      </c>
      <c r="D1914" s="1">
        <f t="shared" si="75"/>
        <v>5</v>
      </c>
      <c r="E1914" s="1" t="str">
        <f>INDEX(Protocol[Mark],MATCH(C1914,Protocol[Step],0))</f>
        <v>1PM</v>
      </c>
      <c r="F1914" s="151" t="str">
        <f>INDEX(Variables[Variable],MATCH(Systematic[[#This Row],[VariableIndex]],Variables[Index],0))</f>
        <v>Specific flux (mt)</v>
      </c>
      <c r="G1914" s="134">
        <f>Systematic[[#This Row],[Sample]]*1000000+Systematic[[#This Row],[SubSample]]*10000+Systematic[[#This Row],[VariableIndex]]</f>
        <v>84010005</v>
      </c>
      <c r="H1914" s="134">
        <f>Systematic[[#This Row],[SampleVariableLabel]]+100*Systematic[[#This Row],[State]]</f>
        <v>84010105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84</v>
      </c>
      <c r="B1915" s="1">
        <f>IF(C1915=0,IF(B1914=Protocol!$V$20,1,B1914+1),B1914)</f>
        <v>1</v>
      </c>
      <c r="C1915" s="1">
        <f>IF(C1914+1=Protocol!$V$21,0,C1914+1)</f>
        <v>2</v>
      </c>
      <c r="D1915" s="1">
        <f t="shared" si="75"/>
        <v>6</v>
      </c>
      <c r="E1915" s="1" t="str">
        <f>INDEX(Protocol[Mark],MATCH(C1915,Protocol[Step],0))</f>
        <v>2D</v>
      </c>
      <c r="F1915" s="151" t="str">
        <f>INDEX(Variables[Variable],MATCH(Systematic[[#This Row],[VariableIndex]],Variables[Index],0))</f>
        <v>FCR (mt: ROX-corr.)</v>
      </c>
      <c r="G1915" s="134">
        <f>Systematic[[#This Row],[Sample]]*1000000+Systematic[[#This Row],[SubSample]]*10000+Systematic[[#This Row],[VariableIndex]]</f>
        <v>84010006</v>
      </c>
      <c r="H1915" s="134">
        <f>Systematic[[#This Row],[SampleVariableLabel]]+100*Systematic[[#This Row],[State]]</f>
        <v>84010206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84</v>
      </c>
      <c r="B1916" s="1">
        <f>IF(C1916=0,IF(B1915=Protocol!$V$20,1,B1915+1),B1915)</f>
        <v>1</v>
      </c>
      <c r="C1916" s="1">
        <f>IF(C1915+1=Protocol!$V$21,0,C1915+1)</f>
        <v>3</v>
      </c>
      <c r="D1916" s="1">
        <f t="shared" si="75"/>
        <v>1</v>
      </c>
      <c r="E1916" s="1" t="str">
        <f>INDEX(Protocol[Mark],MATCH(C1916,Protocol[Step],0))</f>
        <v>2c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84010001</v>
      </c>
      <c r="H1916" s="134">
        <f>Systematic[[#This Row],[SampleVariableLabel]]+100*Systematic[[#This Row],[State]]</f>
        <v>84010301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84</v>
      </c>
      <c r="B1917" s="1">
        <f>IF(C1917=0,IF(B1916=Protocol!$V$20,1,B1916+1),B1916)</f>
        <v>1</v>
      </c>
      <c r="C1917" s="1">
        <f>IF(C1916+1=Protocol!$V$21,0,C1916+1)</f>
        <v>4</v>
      </c>
      <c r="D1917" s="1">
        <f t="shared" si="75"/>
        <v>2</v>
      </c>
      <c r="E1917" s="1" t="str">
        <f>INDEX(Protocol[Mark],MATCH(C1917,Protocol[Step],0))</f>
        <v>3U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84010002</v>
      </c>
      <c r="H1917" s="134">
        <f>Systematic[[#This Row],[SampleVariableLabel]]+100*Systematic[[#This Row],[State]]</f>
        <v>84010402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84</v>
      </c>
      <c r="B1918" s="1">
        <f>IF(C1918=0,IF(B1917=Protocol!$V$20,1,B1917+1),B1917)</f>
        <v>1</v>
      </c>
      <c r="C1918" s="1">
        <f>IF(C1917+1=Protocol!$V$21,0,C1917+1)</f>
        <v>5</v>
      </c>
      <c r="D1918" s="1">
        <f t="shared" si="75"/>
        <v>3</v>
      </c>
      <c r="E1918" s="1" t="str">
        <f>INDEX(Protocol[Mark],MATCH(C1918,Protocol[Step],0))</f>
        <v>4G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84010003</v>
      </c>
      <c r="H1918" s="134">
        <f>Systematic[[#This Row],[SampleVariableLabel]]+100*Systematic[[#This Row],[State]]</f>
        <v>84010503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84</v>
      </c>
      <c r="B1919" s="1">
        <f>IF(C1919=0,IF(B1918=Protocol!$V$20,1,B1918+1),B1918)</f>
        <v>1</v>
      </c>
      <c r="C1919" s="1">
        <f>IF(C1918+1=Protocol!$V$21,0,C1918+1)</f>
        <v>6</v>
      </c>
      <c r="D1919" s="1">
        <f t="shared" si="75"/>
        <v>4</v>
      </c>
      <c r="E1919" s="1" t="str">
        <f>INDEX(Protocol[Mark],MATCH(C1919,Protocol[Step],0))</f>
        <v>5S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84010004</v>
      </c>
      <c r="H1919" s="134">
        <f>Systematic[[#This Row],[SampleVariableLabel]]+100*Systematic[[#This Row],[State]]</f>
        <v>84010604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84</v>
      </c>
      <c r="B1920" s="1">
        <f>IF(C1920=0,IF(B1919=Protocol!$V$20,1,B1919+1),B1919)</f>
        <v>1</v>
      </c>
      <c r="C1920" s="1">
        <f>IF(C1919+1=Protocol!$V$21,0,C1919+1)</f>
        <v>7</v>
      </c>
      <c r="D1920" s="1">
        <f t="shared" si="75"/>
        <v>5</v>
      </c>
      <c r="E1920" s="1" t="str">
        <f>INDEX(Protocol[Mark],MATCH(C1920,Protocol[Step],0))</f>
        <v>6Oct</v>
      </c>
      <c r="F1920" s="151" t="str">
        <f>INDEX(Variables[Variable],MATCH(Systematic[[#This Row],[VariableIndex]],Variables[Index],0))</f>
        <v>Specific flux (mt)</v>
      </c>
      <c r="G1920" s="134">
        <f>Systematic[[#This Row],[Sample]]*1000000+Systematic[[#This Row],[SubSample]]*10000+Systematic[[#This Row],[VariableIndex]]</f>
        <v>84010005</v>
      </c>
      <c r="H1920" s="134">
        <f>Systematic[[#This Row],[SampleVariableLabel]]+100*Systematic[[#This Row],[State]]</f>
        <v>84010705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84</v>
      </c>
      <c r="B1921" s="1">
        <f>IF(C1921=0,IF(B1920=Protocol!$V$20,1,B1920+1),B1920)</f>
        <v>1</v>
      </c>
      <c r="C1921" s="1">
        <f>IF(C1920+1=Protocol!$V$21,0,C1920+1)</f>
        <v>8</v>
      </c>
      <c r="D1921" s="1">
        <f t="shared" si="75"/>
        <v>6</v>
      </c>
      <c r="E1921" s="1" t="str">
        <f>INDEX(Protocol[Mark],MATCH(C1921,Protocol[Step],0))</f>
        <v>7Rot</v>
      </c>
      <c r="F1921" s="151" t="str">
        <f>INDEX(Variables[Variable],MATCH(Systematic[[#This Row],[VariableIndex]],Variables[Index],0))</f>
        <v>FCR (mt: ROX-corr.)</v>
      </c>
      <c r="G1921" s="134">
        <f>Systematic[[#This Row],[Sample]]*1000000+Systematic[[#This Row],[SubSample]]*10000+Systematic[[#This Row],[VariableIndex]]</f>
        <v>84010006</v>
      </c>
      <c r="H1921" s="134">
        <f>Systematic[[#This Row],[SampleVariableLabel]]+100*Systematic[[#This Row],[State]]</f>
        <v>84010806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84</v>
      </c>
      <c r="B1922" s="1">
        <f>IF(C1922=0,IF(B1921=Protocol!$V$20,1,B1921+1),B1921)</f>
        <v>1</v>
      </c>
      <c r="C1922" s="1">
        <f>IF(C1921+1=Protocol!$V$21,0,C1921+1)</f>
        <v>9</v>
      </c>
      <c r="D1922" s="1">
        <f t="shared" si="75"/>
        <v>1</v>
      </c>
      <c r="E1922" s="1" t="str">
        <f>INDEX(Protocol[Mark],MATCH(C1922,Protocol[Step],0))</f>
        <v>8Gp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84010001</v>
      </c>
      <c r="H1922" s="134">
        <f>Systematic[[#This Row],[SampleVariableLabel]]+100*Systematic[[#This Row],[State]]</f>
        <v>84010901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84</v>
      </c>
      <c r="B1923" s="1">
        <f>IF(C1923=0,IF(B1922=Protocol!$V$20,1,B1922+1),B1922)</f>
        <v>1</v>
      </c>
      <c r="C1923" s="1">
        <f>IF(C1922+1=Protocol!$V$21,0,C1922+1)</f>
        <v>10</v>
      </c>
      <c r="D1923" s="1">
        <f t="shared" ref="D1923:D1986" si="77">IF(D1922=nVariables,1,D1922+1)</f>
        <v>2</v>
      </c>
      <c r="E1923" s="1" t="str">
        <f>INDEX(Protocol[Mark],MATCH(C1923,Protocol[Step],0))</f>
        <v>9Ama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84010002</v>
      </c>
      <c r="H1923" s="134">
        <f>Systematic[[#This Row],[SampleVariableLabel]]+100*Systematic[[#This Row],[State]]</f>
        <v>84011002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84</v>
      </c>
      <c r="B1924" s="1">
        <f>IF(C1924=0,IF(B1923=Protocol!$V$20,1,B1923+1),B1923)</f>
        <v>1</v>
      </c>
      <c r="C1924" s="1">
        <f>IF(C1923+1=Protocol!$V$21,0,C1923+1)</f>
        <v>11</v>
      </c>
      <c r="D1924" s="1">
        <f t="shared" si="77"/>
        <v>3</v>
      </c>
      <c r="E1924" s="1" t="str">
        <f>INDEX(Protocol[Mark],MATCH(C1924,Protocol[Step],0))</f>
        <v>10Tm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84010003</v>
      </c>
      <c r="H1924" s="134">
        <f>Systematic[[#This Row],[SampleVariableLabel]]+100*Systematic[[#This Row],[State]]</f>
        <v>84011103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84</v>
      </c>
      <c r="B1925" s="1">
        <f>IF(C1925=0,IF(B1924=Protocol!$V$20,1,B1924+1),B1924)</f>
        <v>1</v>
      </c>
      <c r="C1925" s="1">
        <f>IF(C1924+1=Protocol!$V$21,0,C1924+1)</f>
        <v>12</v>
      </c>
      <c r="D1925" s="1">
        <f t="shared" si="77"/>
        <v>4</v>
      </c>
      <c r="E1925" s="1" t="str">
        <f>INDEX(Protocol[Mark],MATCH(C1925,Protocol[Step],0))</f>
        <v>11Azd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84010004</v>
      </c>
      <c r="H1925" s="134">
        <f>Systematic[[#This Row],[SampleVariableLabel]]+100*Systematic[[#This Row],[State]]</f>
        <v>84011204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85</v>
      </c>
      <c r="B1926" s="1">
        <f>IF(C1926=0,IF(B1925=Protocol!$V$20,1,B1925+1),B1925)</f>
        <v>1</v>
      </c>
      <c r="C1926" s="1">
        <f>IF(C1925+1=Protocol!$V$21,0,C1925+1)</f>
        <v>0</v>
      </c>
      <c r="D1926" s="1">
        <f t="shared" si="77"/>
        <v>5</v>
      </c>
      <c r="E1926" s="1" t="str">
        <f>INDEX(Protocol[Mark],MATCH(C1926,Protocol[Step],0))</f>
        <v>1mt</v>
      </c>
      <c r="F1926" s="151" t="str">
        <f>INDEX(Variables[Variable],MATCH(Systematic[[#This Row],[VariableIndex]],Variables[Index],0))</f>
        <v>Specific flux (mt)</v>
      </c>
      <c r="G1926" s="134">
        <f>Systematic[[#This Row],[Sample]]*1000000+Systematic[[#This Row],[SubSample]]*10000+Systematic[[#This Row],[VariableIndex]]</f>
        <v>85010005</v>
      </c>
      <c r="H1926" s="134">
        <f>Systematic[[#This Row],[SampleVariableLabel]]+100*Systematic[[#This Row],[State]]</f>
        <v>85010005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85</v>
      </c>
      <c r="B1927" s="1">
        <f>IF(C1927=0,IF(B1926=Protocol!$V$20,1,B1926+1),B1926)</f>
        <v>1</v>
      </c>
      <c r="C1927" s="1">
        <f>IF(C1926+1=Protocol!$V$21,0,C1926+1)</f>
        <v>1</v>
      </c>
      <c r="D1927" s="1">
        <f t="shared" si="77"/>
        <v>6</v>
      </c>
      <c r="E1927" s="1" t="str">
        <f>INDEX(Protocol[Mark],MATCH(C1927,Protocol[Step],0))</f>
        <v>1PM</v>
      </c>
      <c r="F1927" s="151" t="str">
        <f>INDEX(Variables[Variable],MATCH(Systematic[[#This Row],[VariableIndex]],Variables[Index],0))</f>
        <v>FCR (mt: ROX-corr.)</v>
      </c>
      <c r="G1927" s="134">
        <f>Systematic[[#This Row],[Sample]]*1000000+Systematic[[#This Row],[SubSample]]*10000+Systematic[[#This Row],[VariableIndex]]</f>
        <v>85010006</v>
      </c>
      <c r="H1927" s="134">
        <f>Systematic[[#This Row],[SampleVariableLabel]]+100*Systematic[[#This Row],[State]]</f>
        <v>85010106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85</v>
      </c>
      <c r="B1928" s="1">
        <f>IF(C1928=0,IF(B1927=Protocol!$V$20,1,B1927+1),B1927)</f>
        <v>1</v>
      </c>
      <c r="C1928" s="1">
        <f>IF(C1927+1=Protocol!$V$21,0,C1927+1)</f>
        <v>2</v>
      </c>
      <c r="D1928" s="1">
        <f t="shared" si="77"/>
        <v>1</v>
      </c>
      <c r="E1928" s="1" t="str">
        <f>INDEX(Protocol[Mark],MATCH(C1928,Protocol[Step],0))</f>
        <v>2D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85010001</v>
      </c>
      <c r="H1928" s="134">
        <f>Systematic[[#This Row],[SampleVariableLabel]]+100*Systematic[[#This Row],[State]]</f>
        <v>85010201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85</v>
      </c>
      <c r="B1929" s="1">
        <f>IF(C1929=0,IF(B1928=Protocol!$V$20,1,B1928+1),B1928)</f>
        <v>1</v>
      </c>
      <c r="C1929" s="1">
        <f>IF(C1928+1=Protocol!$V$21,0,C1928+1)</f>
        <v>3</v>
      </c>
      <c r="D1929" s="1">
        <f t="shared" si="77"/>
        <v>2</v>
      </c>
      <c r="E1929" s="1" t="str">
        <f>INDEX(Protocol[Mark],MATCH(C1929,Protocol[Step],0))</f>
        <v>2c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85010002</v>
      </c>
      <c r="H1929" s="134">
        <f>Systematic[[#This Row],[SampleVariableLabel]]+100*Systematic[[#This Row],[State]]</f>
        <v>85010302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85</v>
      </c>
      <c r="B1930" s="1">
        <f>IF(C1930=0,IF(B1929=Protocol!$V$20,1,B1929+1),B1929)</f>
        <v>1</v>
      </c>
      <c r="C1930" s="1">
        <f>IF(C1929+1=Protocol!$V$21,0,C1929+1)</f>
        <v>4</v>
      </c>
      <c r="D1930" s="1">
        <f t="shared" si="77"/>
        <v>3</v>
      </c>
      <c r="E1930" s="1" t="str">
        <f>INDEX(Protocol[Mark],MATCH(C1930,Protocol[Step],0))</f>
        <v>3U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85010003</v>
      </c>
      <c r="H1930" s="134">
        <f>Systematic[[#This Row],[SampleVariableLabel]]+100*Systematic[[#This Row],[State]]</f>
        <v>85010403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85</v>
      </c>
      <c r="B1931" s="1">
        <f>IF(C1931=0,IF(B1930=Protocol!$V$20,1,B1930+1),B1930)</f>
        <v>1</v>
      </c>
      <c r="C1931" s="1">
        <f>IF(C1930+1=Protocol!$V$21,0,C1930+1)</f>
        <v>5</v>
      </c>
      <c r="D1931" s="1">
        <f t="shared" si="77"/>
        <v>4</v>
      </c>
      <c r="E1931" s="1" t="str">
        <f>INDEX(Protocol[Mark],MATCH(C1931,Protocol[Step],0))</f>
        <v>4G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85010004</v>
      </c>
      <c r="H1931" s="134">
        <f>Systematic[[#This Row],[SampleVariableLabel]]+100*Systematic[[#This Row],[State]]</f>
        <v>85010504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85</v>
      </c>
      <c r="B1932" s="1">
        <f>IF(C1932=0,IF(B1931=Protocol!$V$20,1,B1931+1),B1931)</f>
        <v>1</v>
      </c>
      <c r="C1932" s="1">
        <f>IF(C1931+1=Protocol!$V$21,0,C1931+1)</f>
        <v>6</v>
      </c>
      <c r="D1932" s="1">
        <f t="shared" si="77"/>
        <v>5</v>
      </c>
      <c r="E1932" s="1" t="str">
        <f>INDEX(Protocol[Mark],MATCH(C1932,Protocol[Step],0))</f>
        <v>5S</v>
      </c>
      <c r="F1932" s="151" t="str">
        <f>INDEX(Variables[Variable],MATCH(Systematic[[#This Row],[VariableIndex]],Variables[Index],0))</f>
        <v>Specific flux (mt)</v>
      </c>
      <c r="G1932" s="134">
        <f>Systematic[[#This Row],[Sample]]*1000000+Systematic[[#This Row],[SubSample]]*10000+Systematic[[#This Row],[VariableIndex]]</f>
        <v>85010005</v>
      </c>
      <c r="H1932" s="134">
        <f>Systematic[[#This Row],[SampleVariableLabel]]+100*Systematic[[#This Row],[State]]</f>
        <v>85010605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85</v>
      </c>
      <c r="B1933" s="1">
        <f>IF(C1933=0,IF(B1932=Protocol!$V$20,1,B1932+1),B1932)</f>
        <v>1</v>
      </c>
      <c r="C1933" s="1">
        <f>IF(C1932+1=Protocol!$V$21,0,C1932+1)</f>
        <v>7</v>
      </c>
      <c r="D1933" s="1">
        <f t="shared" si="77"/>
        <v>6</v>
      </c>
      <c r="E1933" s="1" t="str">
        <f>INDEX(Protocol[Mark],MATCH(C1933,Protocol[Step],0))</f>
        <v>6Oct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85010006</v>
      </c>
      <c r="H1933" s="134">
        <f>Systematic[[#This Row],[SampleVariableLabel]]+100*Systematic[[#This Row],[State]]</f>
        <v>85010706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85</v>
      </c>
      <c r="B1934" s="1">
        <f>IF(C1934=0,IF(B1933=Protocol!$V$20,1,B1933+1),B1933)</f>
        <v>1</v>
      </c>
      <c r="C1934" s="1">
        <f>IF(C1933+1=Protocol!$V$21,0,C1933+1)</f>
        <v>8</v>
      </c>
      <c r="D1934" s="1">
        <f t="shared" si="77"/>
        <v>1</v>
      </c>
      <c r="E1934" s="1" t="str">
        <f>INDEX(Protocol[Mark],MATCH(C1934,Protocol[Step],0))</f>
        <v>7Rot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85010001</v>
      </c>
      <c r="H1934" s="134">
        <f>Systematic[[#This Row],[SampleVariableLabel]]+100*Systematic[[#This Row],[State]]</f>
        <v>85010801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85</v>
      </c>
      <c r="B1935" s="1">
        <f>IF(C1935=0,IF(B1934=Protocol!$V$20,1,B1934+1),B1934)</f>
        <v>1</v>
      </c>
      <c r="C1935" s="1">
        <f>IF(C1934+1=Protocol!$V$21,0,C1934+1)</f>
        <v>9</v>
      </c>
      <c r="D1935" s="1">
        <f t="shared" si="77"/>
        <v>2</v>
      </c>
      <c r="E1935" s="1" t="str">
        <f>INDEX(Protocol[Mark],MATCH(C1935,Protocol[Step],0))</f>
        <v>8Gp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85010002</v>
      </c>
      <c r="H1935" s="134">
        <f>Systematic[[#This Row],[SampleVariableLabel]]+100*Systematic[[#This Row],[State]]</f>
        <v>85010902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85</v>
      </c>
      <c r="B1936" s="1">
        <f>IF(C1936=0,IF(B1935=Protocol!$V$20,1,B1935+1),B1935)</f>
        <v>1</v>
      </c>
      <c r="C1936" s="1">
        <f>IF(C1935+1=Protocol!$V$21,0,C1935+1)</f>
        <v>10</v>
      </c>
      <c r="D1936" s="1">
        <f t="shared" si="77"/>
        <v>3</v>
      </c>
      <c r="E1936" s="1" t="str">
        <f>INDEX(Protocol[Mark],MATCH(C1936,Protocol[Step],0))</f>
        <v>9Ama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85010003</v>
      </c>
      <c r="H1936" s="134">
        <f>Systematic[[#This Row],[SampleVariableLabel]]+100*Systematic[[#This Row],[State]]</f>
        <v>85011003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85</v>
      </c>
      <c r="B1937" s="1">
        <f>IF(C1937=0,IF(B1936=Protocol!$V$20,1,B1936+1),B1936)</f>
        <v>1</v>
      </c>
      <c r="C1937" s="1">
        <f>IF(C1936+1=Protocol!$V$21,0,C1936+1)</f>
        <v>11</v>
      </c>
      <c r="D1937" s="1">
        <f t="shared" si="77"/>
        <v>4</v>
      </c>
      <c r="E1937" s="1" t="str">
        <f>INDEX(Protocol[Mark],MATCH(C1937,Protocol[Step],0))</f>
        <v>10Tm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85010004</v>
      </c>
      <c r="H1937" s="134">
        <f>Systematic[[#This Row],[SampleVariableLabel]]+100*Systematic[[#This Row],[State]]</f>
        <v>85011104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85</v>
      </c>
      <c r="B1938" s="1">
        <f>IF(C1938=0,IF(B1937=Protocol!$V$20,1,B1937+1),B1937)</f>
        <v>1</v>
      </c>
      <c r="C1938" s="1">
        <f>IF(C1937+1=Protocol!$V$21,0,C1937+1)</f>
        <v>12</v>
      </c>
      <c r="D1938" s="1">
        <f t="shared" si="77"/>
        <v>5</v>
      </c>
      <c r="E1938" s="1" t="str">
        <f>INDEX(Protocol[Mark],MATCH(C1938,Protocol[Step],0))</f>
        <v>11Azd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85010005</v>
      </c>
      <c r="H1938" s="134">
        <f>Systematic[[#This Row],[SampleVariableLabel]]+100*Systematic[[#This Row],[State]]</f>
        <v>85011205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86</v>
      </c>
      <c r="B1939" s="1">
        <f>IF(C1939=0,IF(B1938=Protocol!$V$20,1,B1938+1),B1938)</f>
        <v>1</v>
      </c>
      <c r="C1939" s="1">
        <f>IF(C1938+1=Protocol!$V$21,0,C1938+1)</f>
        <v>0</v>
      </c>
      <c r="D1939" s="1">
        <f t="shared" si="77"/>
        <v>6</v>
      </c>
      <c r="E1939" s="1" t="str">
        <f>INDEX(Protocol[Mark],MATCH(C1939,Protocol[Step],0))</f>
        <v>1mt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86010006</v>
      </c>
      <c r="H1939" s="134">
        <f>Systematic[[#This Row],[SampleVariableLabel]]+100*Systematic[[#This Row],[State]]</f>
        <v>86010006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86</v>
      </c>
      <c r="B1940" s="1">
        <f>IF(C1940=0,IF(B1939=Protocol!$V$20,1,B1939+1),B1939)</f>
        <v>1</v>
      </c>
      <c r="C1940" s="1">
        <f>IF(C1939+1=Protocol!$V$21,0,C1939+1)</f>
        <v>1</v>
      </c>
      <c r="D1940" s="1">
        <f t="shared" si="77"/>
        <v>1</v>
      </c>
      <c r="E1940" s="1" t="str">
        <f>INDEX(Protocol[Mark],MATCH(C1940,Protocol[Step],0))</f>
        <v>1PM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86010001</v>
      </c>
      <c r="H1940" s="134">
        <f>Systematic[[#This Row],[SampleVariableLabel]]+100*Systematic[[#This Row],[State]]</f>
        <v>86010101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86</v>
      </c>
      <c r="B1941" s="1">
        <f>IF(C1941=0,IF(B1940=Protocol!$V$20,1,B1940+1),B1940)</f>
        <v>1</v>
      </c>
      <c r="C1941" s="1">
        <f>IF(C1940+1=Protocol!$V$21,0,C1940+1)</f>
        <v>2</v>
      </c>
      <c r="D1941" s="1">
        <f t="shared" si="77"/>
        <v>2</v>
      </c>
      <c r="E1941" s="1" t="str">
        <f>INDEX(Protocol[Mark],MATCH(C1941,Protocol[Step],0))</f>
        <v>2D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86010002</v>
      </c>
      <c r="H1941" s="134">
        <f>Systematic[[#This Row],[SampleVariableLabel]]+100*Systematic[[#This Row],[State]]</f>
        <v>86010202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86</v>
      </c>
      <c r="B1942" s="1">
        <f>IF(C1942=0,IF(B1941=Protocol!$V$20,1,B1941+1),B1941)</f>
        <v>1</v>
      </c>
      <c r="C1942" s="1">
        <f>IF(C1941+1=Protocol!$V$21,0,C1941+1)</f>
        <v>3</v>
      </c>
      <c r="D1942" s="1">
        <f t="shared" si="77"/>
        <v>3</v>
      </c>
      <c r="E1942" s="1" t="str">
        <f>INDEX(Protocol[Mark],MATCH(C1942,Protocol[Step],0))</f>
        <v>2c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86010003</v>
      </c>
      <c r="H1942" s="134">
        <f>Systematic[[#This Row],[SampleVariableLabel]]+100*Systematic[[#This Row],[State]]</f>
        <v>86010303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86</v>
      </c>
      <c r="B1943" s="1">
        <f>IF(C1943=0,IF(B1942=Protocol!$V$20,1,B1942+1),B1942)</f>
        <v>1</v>
      </c>
      <c r="C1943" s="1">
        <f>IF(C1942+1=Protocol!$V$21,0,C1942+1)</f>
        <v>4</v>
      </c>
      <c r="D1943" s="1">
        <f t="shared" si="77"/>
        <v>4</v>
      </c>
      <c r="E1943" s="1" t="str">
        <f>INDEX(Protocol[Mark],MATCH(C1943,Protocol[Step],0))</f>
        <v>3U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86010004</v>
      </c>
      <c r="H1943" s="134">
        <f>Systematic[[#This Row],[SampleVariableLabel]]+100*Systematic[[#This Row],[State]]</f>
        <v>86010404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86</v>
      </c>
      <c r="B1944" s="1">
        <f>IF(C1944=0,IF(B1943=Protocol!$V$20,1,B1943+1),B1943)</f>
        <v>1</v>
      </c>
      <c r="C1944" s="1">
        <f>IF(C1943+1=Protocol!$V$21,0,C1943+1)</f>
        <v>5</v>
      </c>
      <c r="D1944" s="1">
        <f t="shared" si="77"/>
        <v>5</v>
      </c>
      <c r="E1944" s="1" t="str">
        <f>INDEX(Protocol[Mark],MATCH(C1944,Protocol[Step],0))</f>
        <v>4G</v>
      </c>
      <c r="F1944" s="151" t="str">
        <f>INDEX(Variables[Variable],MATCH(Systematic[[#This Row],[VariableIndex]],Variables[Index],0))</f>
        <v>Specific flux (mt)</v>
      </c>
      <c r="G1944" s="134">
        <f>Systematic[[#This Row],[Sample]]*1000000+Systematic[[#This Row],[SubSample]]*10000+Systematic[[#This Row],[VariableIndex]]</f>
        <v>86010005</v>
      </c>
      <c r="H1944" s="134">
        <f>Systematic[[#This Row],[SampleVariableLabel]]+100*Systematic[[#This Row],[State]]</f>
        <v>86010505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86</v>
      </c>
      <c r="B1945" s="1">
        <f>IF(C1945=0,IF(B1944=Protocol!$V$20,1,B1944+1),B1944)</f>
        <v>1</v>
      </c>
      <c r="C1945" s="1">
        <f>IF(C1944+1=Protocol!$V$21,0,C1944+1)</f>
        <v>6</v>
      </c>
      <c r="D1945" s="1">
        <f t="shared" si="77"/>
        <v>6</v>
      </c>
      <c r="E1945" s="1" t="str">
        <f>INDEX(Protocol[Mark],MATCH(C1945,Protocol[Step],0))</f>
        <v>5S</v>
      </c>
      <c r="F1945" s="151" t="str">
        <f>INDEX(Variables[Variable],MATCH(Systematic[[#This Row],[VariableIndex]],Variables[Index],0))</f>
        <v>FCR (mt: ROX-corr.)</v>
      </c>
      <c r="G1945" s="134">
        <f>Systematic[[#This Row],[Sample]]*1000000+Systematic[[#This Row],[SubSample]]*10000+Systematic[[#This Row],[VariableIndex]]</f>
        <v>86010006</v>
      </c>
      <c r="H1945" s="134">
        <f>Systematic[[#This Row],[SampleVariableLabel]]+100*Systematic[[#This Row],[State]]</f>
        <v>86010606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86</v>
      </c>
      <c r="B1946" s="1">
        <f>IF(C1946=0,IF(B1945=Protocol!$V$20,1,B1945+1),B1945)</f>
        <v>1</v>
      </c>
      <c r="C1946" s="1">
        <f>IF(C1945+1=Protocol!$V$21,0,C1945+1)</f>
        <v>7</v>
      </c>
      <c r="D1946" s="1">
        <f t="shared" si="77"/>
        <v>1</v>
      </c>
      <c r="E1946" s="1" t="str">
        <f>INDEX(Protocol[Mark],MATCH(C1946,Protocol[Step],0))</f>
        <v>6Oct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86010001</v>
      </c>
      <c r="H1946" s="134">
        <f>Systematic[[#This Row],[SampleVariableLabel]]+100*Systematic[[#This Row],[State]]</f>
        <v>86010701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86</v>
      </c>
      <c r="B1947" s="1">
        <f>IF(C1947=0,IF(B1946=Protocol!$V$20,1,B1946+1),B1946)</f>
        <v>1</v>
      </c>
      <c r="C1947" s="1">
        <f>IF(C1946+1=Protocol!$V$21,0,C1946+1)</f>
        <v>8</v>
      </c>
      <c r="D1947" s="1">
        <f t="shared" si="77"/>
        <v>2</v>
      </c>
      <c r="E1947" s="1" t="str">
        <f>INDEX(Protocol[Mark],MATCH(C1947,Protocol[Step],0))</f>
        <v>7Rot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86010002</v>
      </c>
      <c r="H1947" s="134">
        <f>Systematic[[#This Row],[SampleVariableLabel]]+100*Systematic[[#This Row],[State]]</f>
        <v>86010802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86</v>
      </c>
      <c r="B1948" s="1">
        <f>IF(C1948=0,IF(B1947=Protocol!$V$20,1,B1947+1),B1947)</f>
        <v>1</v>
      </c>
      <c r="C1948" s="1">
        <f>IF(C1947+1=Protocol!$V$21,0,C1947+1)</f>
        <v>9</v>
      </c>
      <c r="D1948" s="1">
        <f t="shared" si="77"/>
        <v>3</v>
      </c>
      <c r="E1948" s="1" t="str">
        <f>INDEX(Protocol[Mark],MATCH(C1948,Protocol[Step],0))</f>
        <v>8Gp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86010003</v>
      </c>
      <c r="H1948" s="134">
        <f>Systematic[[#This Row],[SampleVariableLabel]]+100*Systematic[[#This Row],[State]]</f>
        <v>86010903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86</v>
      </c>
      <c r="B1949" s="1">
        <f>IF(C1949=0,IF(B1948=Protocol!$V$20,1,B1948+1),B1948)</f>
        <v>1</v>
      </c>
      <c r="C1949" s="1">
        <f>IF(C1948+1=Protocol!$V$21,0,C1948+1)</f>
        <v>10</v>
      </c>
      <c r="D1949" s="1">
        <f t="shared" si="77"/>
        <v>4</v>
      </c>
      <c r="E1949" s="1" t="str">
        <f>INDEX(Protocol[Mark],MATCH(C1949,Protocol[Step],0))</f>
        <v>9Ama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86010004</v>
      </c>
      <c r="H1949" s="134">
        <f>Systematic[[#This Row],[SampleVariableLabel]]+100*Systematic[[#This Row],[State]]</f>
        <v>86011004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86</v>
      </c>
      <c r="B1950" s="1">
        <f>IF(C1950=0,IF(B1949=Protocol!$V$20,1,B1949+1),B1949)</f>
        <v>1</v>
      </c>
      <c r="C1950" s="1">
        <f>IF(C1949+1=Protocol!$V$21,0,C1949+1)</f>
        <v>11</v>
      </c>
      <c r="D1950" s="1">
        <f t="shared" si="77"/>
        <v>5</v>
      </c>
      <c r="E1950" s="1" t="str">
        <f>INDEX(Protocol[Mark],MATCH(C1950,Protocol[Step],0))</f>
        <v>10Tm</v>
      </c>
      <c r="F1950" s="151" t="str">
        <f>INDEX(Variables[Variable],MATCH(Systematic[[#This Row],[VariableIndex]],Variables[Index],0))</f>
        <v>Specific flux (mt)</v>
      </c>
      <c r="G1950" s="134">
        <f>Systematic[[#This Row],[Sample]]*1000000+Systematic[[#This Row],[SubSample]]*10000+Systematic[[#This Row],[VariableIndex]]</f>
        <v>86010005</v>
      </c>
      <c r="H1950" s="134">
        <f>Systematic[[#This Row],[SampleVariableLabel]]+100*Systematic[[#This Row],[State]]</f>
        <v>86011105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86</v>
      </c>
      <c r="B1951" s="1">
        <f>IF(C1951=0,IF(B1950=Protocol!$V$20,1,B1950+1),B1950)</f>
        <v>1</v>
      </c>
      <c r="C1951" s="1">
        <f>IF(C1950+1=Protocol!$V$21,0,C1950+1)</f>
        <v>12</v>
      </c>
      <c r="D1951" s="1">
        <f t="shared" si="77"/>
        <v>6</v>
      </c>
      <c r="E1951" s="1" t="str">
        <f>INDEX(Protocol[Mark],MATCH(C1951,Protocol[Step],0))</f>
        <v>11Azd</v>
      </c>
      <c r="F1951" s="151" t="str">
        <f>INDEX(Variables[Variable],MATCH(Systematic[[#This Row],[VariableIndex]],Variables[Index],0))</f>
        <v>FCR (mt: ROX-corr.)</v>
      </c>
      <c r="G1951" s="134">
        <f>Systematic[[#This Row],[Sample]]*1000000+Systematic[[#This Row],[SubSample]]*10000+Systematic[[#This Row],[VariableIndex]]</f>
        <v>86010006</v>
      </c>
      <c r="H1951" s="134">
        <f>Systematic[[#This Row],[SampleVariableLabel]]+100*Systematic[[#This Row],[State]]</f>
        <v>86011206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87</v>
      </c>
      <c r="B1952" s="1">
        <f>IF(C1952=0,IF(B1951=Protocol!$V$20,1,B1951+1),B1951)</f>
        <v>1</v>
      </c>
      <c r="C1952" s="1">
        <f>IF(C1951+1=Protocol!$V$21,0,C1951+1)</f>
        <v>0</v>
      </c>
      <c r="D1952" s="1">
        <f t="shared" si="77"/>
        <v>1</v>
      </c>
      <c r="E1952" s="1" t="str">
        <f>INDEX(Protocol[Mark],MATCH(C1952,Protocol[Step],0))</f>
        <v>1mt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87010001</v>
      </c>
      <c r="H1952" s="134">
        <f>Systematic[[#This Row],[SampleVariableLabel]]+100*Systematic[[#This Row],[State]]</f>
        <v>87010001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87</v>
      </c>
      <c r="B1953" s="1">
        <f>IF(C1953=0,IF(B1952=Protocol!$V$20,1,B1952+1),B1952)</f>
        <v>1</v>
      </c>
      <c r="C1953" s="1">
        <f>IF(C1952+1=Protocol!$V$21,0,C1952+1)</f>
        <v>1</v>
      </c>
      <c r="D1953" s="1">
        <f t="shared" si="77"/>
        <v>2</v>
      </c>
      <c r="E1953" s="1" t="str">
        <f>INDEX(Protocol[Mark],MATCH(C1953,Protocol[Step],0))</f>
        <v>1PM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87010002</v>
      </c>
      <c r="H1953" s="134">
        <f>Systematic[[#This Row],[SampleVariableLabel]]+100*Systematic[[#This Row],[State]]</f>
        <v>87010102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87</v>
      </c>
      <c r="B1954" s="1">
        <f>IF(C1954=0,IF(B1953=Protocol!$V$20,1,B1953+1),B1953)</f>
        <v>1</v>
      </c>
      <c r="C1954" s="1">
        <f>IF(C1953+1=Protocol!$V$21,0,C1953+1)</f>
        <v>2</v>
      </c>
      <c r="D1954" s="1">
        <f t="shared" si="77"/>
        <v>3</v>
      </c>
      <c r="E1954" s="1" t="str">
        <f>INDEX(Protocol[Mark],MATCH(C1954,Protocol[Step],0))</f>
        <v>2D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87010003</v>
      </c>
      <c r="H1954" s="134">
        <f>Systematic[[#This Row],[SampleVariableLabel]]+100*Systematic[[#This Row],[State]]</f>
        <v>87010203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87</v>
      </c>
      <c r="B1955" s="1">
        <f>IF(C1955=0,IF(B1954=Protocol!$V$20,1,B1954+1),B1954)</f>
        <v>1</v>
      </c>
      <c r="C1955" s="1">
        <f>IF(C1954+1=Protocol!$V$21,0,C1954+1)</f>
        <v>3</v>
      </c>
      <c r="D1955" s="1">
        <f t="shared" si="77"/>
        <v>4</v>
      </c>
      <c r="E1955" s="1" t="str">
        <f>INDEX(Protocol[Mark],MATCH(C1955,Protocol[Step],0))</f>
        <v>2c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87010004</v>
      </c>
      <c r="H1955" s="134">
        <f>Systematic[[#This Row],[SampleVariableLabel]]+100*Systematic[[#This Row],[State]]</f>
        <v>87010304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87</v>
      </c>
      <c r="B1956" s="1">
        <f>IF(C1956=0,IF(B1955=Protocol!$V$20,1,B1955+1),B1955)</f>
        <v>1</v>
      </c>
      <c r="C1956" s="1">
        <f>IF(C1955+1=Protocol!$V$21,0,C1955+1)</f>
        <v>4</v>
      </c>
      <c r="D1956" s="1">
        <f t="shared" si="77"/>
        <v>5</v>
      </c>
      <c r="E1956" s="1" t="str">
        <f>INDEX(Protocol[Mark],MATCH(C1956,Protocol[Step],0))</f>
        <v>3U</v>
      </c>
      <c r="F1956" s="151" t="str">
        <f>INDEX(Variables[Variable],MATCH(Systematic[[#This Row],[VariableIndex]],Variables[Index],0))</f>
        <v>Specific flux (mt)</v>
      </c>
      <c r="G1956" s="134">
        <f>Systematic[[#This Row],[Sample]]*1000000+Systematic[[#This Row],[SubSample]]*10000+Systematic[[#This Row],[VariableIndex]]</f>
        <v>87010005</v>
      </c>
      <c r="H1956" s="134">
        <f>Systematic[[#This Row],[SampleVariableLabel]]+100*Systematic[[#This Row],[State]]</f>
        <v>87010405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87</v>
      </c>
      <c r="B1957" s="1">
        <f>IF(C1957=0,IF(B1956=Protocol!$V$20,1,B1956+1),B1956)</f>
        <v>1</v>
      </c>
      <c r="C1957" s="1">
        <f>IF(C1956+1=Protocol!$V$21,0,C1956+1)</f>
        <v>5</v>
      </c>
      <c r="D1957" s="1">
        <f t="shared" si="77"/>
        <v>6</v>
      </c>
      <c r="E1957" s="1" t="str">
        <f>INDEX(Protocol[Mark],MATCH(C1957,Protocol[Step],0))</f>
        <v>4G</v>
      </c>
      <c r="F1957" s="151" t="str">
        <f>INDEX(Variables[Variable],MATCH(Systematic[[#This Row],[VariableIndex]],Variables[Index],0))</f>
        <v>FCR (mt: ROX-corr.)</v>
      </c>
      <c r="G1957" s="134">
        <f>Systematic[[#This Row],[Sample]]*1000000+Systematic[[#This Row],[SubSample]]*10000+Systematic[[#This Row],[VariableIndex]]</f>
        <v>87010006</v>
      </c>
      <c r="H1957" s="134">
        <f>Systematic[[#This Row],[SampleVariableLabel]]+100*Systematic[[#This Row],[State]]</f>
        <v>87010506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87</v>
      </c>
      <c r="B1958" s="1">
        <f>IF(C1958=0,IF(B1957=Protocol!$V$20,1,B1957+1),B1957)</f>
        <v>1</v>
      </c>
      <c r="C1958" s="1">
        <f>IF(C1957+1=Protocol!$V$21,0,C1957+1)</f>
        <v>6</v>
      </c>
      <c r="D1958" s="1">
        <f t="shared" si="77"/>
        <v>1</v>
      </c>
      <c r="E1958" s="1" t="str">
        <f>INDEX(Protocol[Mark],MATCH(C1958,Protocol[Step],0))</f>
        <v>5S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87010001</v>
      </c>
      <c r="H1958" s="134">
        <f>Systematic[[#This Row],[SampleVariableLabel]]+100*Systematic[[#This Row],[State]]</f>
        <v>87010601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87</v>
      </c>
      <c r="B1959" s="1">
        <f>IF(C1959=0,IF(B1958=Protocol!$V$20,1,B1958+1),B1958)</f>
        <v>1</v>
      </c>
      <c r="C1959" s="1">
        <f>IF(C1958+1=Protocol!$V$21,0,C1958+1)</f>
        <v>7</v>
      </c>
      <c r="D1959" s="1">
        <f t="shared" si="77"/>
        <v>2</v>
      </c>
      <c r="E1959" s="1" t="str">
        <f>INDEX(Protocol[Mark],MATCH(C1959,Protocol[Step],0))</f>
        <v>6Oct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87010002</v>
      </c>
      <c r="H1959" s="134">
        <f>Systematic[[#This Row],[SampleVariableLabel]]+100*Systematic[[#This Row],[State]]</f>
        <v>87010702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87</v>
      </c>
      <c r="B1960" s="1">
        <f>IF(C1960=0,IF(B1959=Protocol!$V$20,1,B1959+1),B1959)</f>
        <v>1</v>
      </c>
      <c r="C1960" s="1">
        <f>IF(C1959+1=Protocol!$V$21,0,C1959+1)</f>
        <v>8</v>
      </c>
      <c r="D1960" s="1">
        <f t="shared" si="77"/>
        <v>3</v>
      </c>
      <c r="E1960" s="1" t="str">
        <f>INDEX(Protocol[Mark],MATCH(C1960,Protocol[Step],0))</f>
        <v>7Rot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87010003</v>
      </c>
      <c r="H1960" s="134">
        <f>Systematic[[#This Row],[SampleVariableLabel]]+100*Systematic[[#This Row],[State]]</f>
        <v>87010803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87</v>
      </c>
      <c r="B1961" s="1">
        <f>IF(C1961=0,IF(B1960=Protocol!$V$20,1,B1960+1),B1960)</f>
        <v>1</v>
      </c>
      <c r="C1961" s="1">
        <f>IF(C1960+1=Protocol!$V$21,0,C1960+1)</f>
        <v>9</v>
      </c>
      <c r="D1961" s="1">
        <f t="shared" si="77"/>
        <v>4</v>
      </c>
      <c r="E1961" s="1" t="str">
        <f>INDEX(Protocol[Mark],MATCH(C1961,Protocol[Step],0))</f>
        <v>8Gp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87010004</v>
      </c>
      <c r="H1961" s="134">
        <f>Systematic[[#This Row],[SampleVariableLabel]]+100*Systematic[[#This Row],[State]]</f>
        <v>87010904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87</v>
      </c>
      <c r="B1962" s="1">
        <f>IF(C1962=0,IF(B1961=Protocol!$V$20,1,B1961+1),B1961)</f>
        <v>1</v>
      </c>
      <c r="C1962" s="1">
        <f>IF(C1961+1=Protocol!$V$21,0,C1961+1)</f>
        <v>10</v>
      </c>
      <c r="D1962" s="1">
        <f t="shared" si="77"/>
        <v>5</v>
      </c>
      <c r="E1962" s="1" t="str">
        <f>INDEX(Protocol[Mark],MATCH(C1962,Protocol[Step],0))</f>
        <v>9Ama</v>
      </c>
      <c r="F1962" s="151" t="str">
        <f>INDEX(Variables[Variable],MATCH(Systematic[[#This Row],[VariableIndex]],Variables[Index],0))</f>
        <v>Specific flux (mt)</v>
      </c>
      <c r="G1962" s="134">
        <f>Systematic[[#This Row],[Sample]]*1000000+Systematic[[#This Row],[SubSample]]*10000+Systematic[[#This Row],[VariableIndex]]</f>
        <v>87010005</v>
      </c>
      <c r="H1962" s="134">
        <f>Systematic[[#This Row],[SampleVariableLabel]]+100*Systematic[[#This Row],[State]]</f>
        <v>87011005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87</v>
      </c>
      <c r="B1963" s="1">
        <f>IF(C1963=0,IF(B1962=Protocol!$V$20,1,B1962+1),B1962)</f>
        <v>1</v>
      </c>
      <c r="C1963" s="1">
        <f>IF(C1962+1=Protocol!$V$21,0,C1962+1)</f>
        <v>11</v>
      </c>
      <c r="D1963" s="1">
        <f t="shared" si="77"/>
        <v>6</v>
      </c>
      <c r="E1963" s="1" t="str">
        <f>INDEX(Protocol[Mark],MATCH(C1963,Protocol[Step],0))</f>
        <v>10Tm</v>
      </c>
      <c r="F1963" s="151" t="str">
        <f>INDEX(Variables[Variable],MATCH(Systematic[[#This Row],[VariableIndex]],Variables[Index],0))</f>
        <v>FCR (mt: ROX-corr.)</v>
      </c>
      <c r="G1963" s="134">
        <f>Systematic[[#This Row],[Sample]]*1000000+Systematic[[#This Row],[SubSample]]*10000+Systematic[[#This Row],[VariableIndex]]</f>
        <v>87010006</v>
      </c>
      <c r="H1963" s="134">
        <f>Systematic[[#This Row],[SampleVariableLabel]]+100*Systematic[[#This Row],[State]]</f>
        <v>87011106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87</v>
      </c>
      <c r="B1964" s="1">
        <f>IF(C1964=0,IF(B1963=Protocol!$V$20,1,B1963+1),B1963)</f>
        <v>1</v>
      </c>
      <c r="C1964" s="1">
        <f>IF(C1963+1=Protocol!$V$21,0,C1963+1)</f>
        <v>12</v>
      </c>
      <c r="D1964" s="1">
        <f t="shared" si="77"/>
        <v>1</v>
      </c>
      <c r="E1964" s="1" t="str">
        <f>INDEX(Protocol[Mark],MATCH(C1964,Protocol[Step],0))</f>
        <v>11Azd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87010001</v>
      </c>
      <c r="H1964" s="134">
        <f>Systematic[[#This Row],[SampleVariableLabel]]+100*Systematic[[#This Row],[State]]</f>
        <v>87011201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88</v>
      </c>
      <c r="B1965" s="1">
        <f>IF(C1965=0,IF(B1964=Protocol!$V$20,1,B1964+1),B1964)</f>
        <v>1</v>
      </c>
      <c r="C1965" s="1">
        <f>IF(C1964+1=Protocol!$V$21,0,C1964+1)</f>
        <v>0</v>
      </c>
      <c r="D1965" s="1">
        <f t="shared" si="77"/>
        <v>2</v>
      </c>
      <c r="E1965" s="1" t="str">
        <f>INDEX(Protocol[Mark],MATCH(C1965,Protocol[Step],0))</f>
        <v>1mt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88010002</v>
      </c>
      <c r="H1965" s="134">
        <f>Systematic[[#This Row],[SampleVariableLabel]]+100*Systematic[[#This Row],[State]]</f>
        <v>88010002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88</v>
      </c>
      <c r="B1966" s="1">
        <f>IF(C1966=0,IF(B1965=Protocol!$V$20,1,B1965+1),B1965)</f>
        <v>1</v>
      </c>
      <c r="C1966" s="1">
        <f>IF(C1965+1=Protocol!$V$21,0,C1965+1)</f>
        <v>1</v>
      </c>
      <c r="D1966" s="1">
        <f t="shared" si="77"/>
        <v>3</v>
      </c>
      <c r="E1966" s="1" t="str">
        <f>INDEX(Protocol[Mark],MATCH(C1966,Protocol[Step],0))</f>
        <v>1PM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88010003</v>
      </c>
      <c r="H1966" s="134">
        <f>Systematic[[#This Row],[SampleVariableLabel]]+100*Systematic[[#This Row],[State]]</f>
        <v>88010103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88</v>
      </c>
      <c r="B1967" s="1">
        <f>IF(C1967=0,IF(B1966=Protocol!$V$20,1,B1966+1),B1966)</f>
        <v>1</v>
      </c>
      <c r="C1967" s="1">
        <f>IF(C1966+1=Protocol!$V$21,0,C1966+1)</f>
        <v>2</v>
      </c>
      <c r="D1967" s="1">
        <f t="shared" si="77"/>
        <v>4</v>
      </c>
      <c r="E1967" s="1" t="str">
        <f>INDEX(Protocol[Mark],MATCH(C1967,Protocol[Step],0))</f>
        <v>2D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88010004</v>
      </c>
      <c r="H1967" s="134">
        <f>Systematic[[#This Row],[SampleVariableLabel]]+100*Systematic[[#This Row],[State]]</f>
        <v>88010204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88</v>
      </c>
      <c r="B1968" s="1">
        <f>IF(C1968=0,IF(B1967=Protocol!$V$20,1,B1967+1),B1967)</f>
        <v>1</v>
      </c>
      <c r="C1968" s="1">
        <f>IF(C1967+1=Protocol!$V$21,0,C1967+1)</f>
        <v>3</v>
      </c>
      <c r="D1968" s="1">
        <f t="shared" si="77"/>
        <v>5</v>
      </c>
      <c r="E1968" s="1" t="str">
        <f>INDEX(Protocol[Mark],MATCH(C1968,Protocol[Step],0))</f>
        <v>2c</v>
      </c>
      <c r="F1968" s="151" t="str">
        <f>INDEX(Variables[Variable],MATCH(Systematic[[#This Row],[VariableIndex]],Variables[Index],0))</f>
        <v>Specific flux (mt)</v>
      </c>
      <c r="G1968" s="134">
        <f>Systematic[[#This Row],[Sample]]*1000000+Systematic[[#This Row],[SubSample]]*10000+Systematic[[#This Row],[VariableIndex]]</f>
        <v>88010005</v>
      </c>
      <c r="H1968" s="134">
        <f>Systematic[[#This Row],[SampleVariableLabel]]+100*Systematic[[#This Row],[State]]</f>
        <v>88010305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88</v>
      </c>
      <c r="B1969" s="1">
        <f>IF(C1969=0,IF(B1968=Protocol!$V$20,1,B1968+1),B1968)</f>
        <v>1</v>
      </c>
      <c r="C1969" s="1">
        <f>IF(C1968+1=Protocol!$V$21,0,C1968+1)</f>
        <v>4</v>
      </c>
      <c r="D1969" s="1">
        <f t="shared" si="77"/>
        <v>6</v>
      </c>
      <c r="E1969" s="1" t="str">
        <f>INDEX(Protocol[Mark],MATCH(C1969,Protocol[Step],0))</f>
        <v>3U</v>
      </c>
      <c r="F1969" s="151" t="str">
        <f>INDEX(Variables[Variable],MATCH(Systematic[[#This Row],[VariableIndex]],Variables[Index],0))</f>
        <v>FCR (mt: ROX-corr.)</v>
      </c>
      <c r="G1969" s="134">
        <f>Systematic[[#This Row],[Sample]]*1000000+Systematic[[#This Row],[SubSample]]*10000+Systematic[[#This Row],[VariableIndex]]</f>
        <v>88010006</v>
      </c>
      <c r="H1969" s="134">
        <f>Systematic[[#This Row],[SampleVariableLabel]]+100*Systematic[[#This Row],[State]]</f>
        <v>88010406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88</v>
      </c>
      <c r="B1970" s="1">
        <f>IF(C1970=0,IF(B1969=Protocol!$V$20,1,B1969+1),B1969)</f>
        <v>1</v>
      </c>
      <c r="C1970" s="1">
        <f>IF(C1969+1=Protocol!$V$21,0,C1969+1)</f>
        <v>5</v>
      </c>
      <c r="D1970" s="1">
        <f t="shared" si="77"/>
        <v>1</v>
      </c>
      <c r="E1970" s="1" t="str">
        <f>INDEX(Protocol[Mark],MATCH(C1970,Protocol[Step],0))</f>
        <v>4G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88010001</v>
      </c>
      <c r="H1970" s="134">
        <f>Systematic[[#This Row],[SampleVariableLabel]]+100*Systematic[[#This Row],[State]]</f>
        <v>88010501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88</v>
      </c>
      <c r="B1971" s="1">
        <f>IF(C1971=0,IF(B1970=Protocol!$V$20,1,B1970+1),B1970)</f>
        <v>1</v>
      </c>
      <c r="C1971" s="1">
        <f>IF(C1970+1=Protocol!$V$21,0,C1970+1)</f>
        <v>6</v>
      </c>
      <c r="D1971" s="1">
        <f t="shared" si="77"/>
        <v>2</v>
      </c>
      <c r="E1971" s="1" t="str">
        <f>INDEX(Protocol[Mark],MATCH(C1971,Protocol[Step],0))</f>
        <v>5S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88010002</v>
      </c>
      <c r="H1971" s="134">
        <f>Systematic[[#This Row],[SampleVariableLabel]]+100*Systematic[[#This Row],[State]]</f>
        <v>88010602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88</v>
      </c>
      <c r="B1972" s="1">
        <f>IF(C1972=0,IF(B1971=Protocol!$V$20,1,B1971+1),B1971)</f>
        <v>1</v>
      </c>
      <c r="C1972" s="1">
        <f>IF(C1971+1=Protocol!$V$21,0,C1971+1)</f>
        <v>7</v>
      </c>
      <c r="D1972" s="1">
        <f t="shared" si="77"/>
        <v>3</v>
      </c>
      <c r="E1972" s="1" t="str">
        <f>INDEX(Protocol[Mark],MATCH(C1972,Protocol[Step],0))</f>
        <v>6Oct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88010003</v>
      </c>
      <c r="H1972" s="134">
        <f>Systematic[[#This Row],[SampleVariableLabel]]+100*Systematic[[#This Row],[State]]</f>
        <v>88010703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88</v>
      </c>
      <c r="B1973" s="1">
        <f>IF(C1973=0,IF(B1972=Protocol!$V$20,1,B1972+1),B1972)</f>
        <v>1</v>
      </c>
      <c r="C1973" s="1">
        <f>IF(C1972+1=Protocol!$V$21,0,C1972+1)</f>
        <v>8</v>
      </c>
      <c r="D1973" s="1">
        <f t="shared" si="77"/>
        <v>4</v>
      </c>
      <c r="E1973" s="1" t="str">
        <f>INDEX(Protocol[Mark],MATCH(C1973,Protocol[Step],0))</f>
        <v>7Rot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88010004</v>
      </c>
      <c r="H1973" s="134">
        <f>Systematic[[#This Row],[SampleVariableLabel]]+100*Systematic[[#This Row],[State]]</f>
        <v>88010804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88</v>
      </c>
      <c r="B1974" s="1">
        <f>IF(C1974=0,IF(B1973=Protocol!$V$20,1,B1973+1),B1973)</f>
        <v>1</v>
      </c>
      <c r="C1974" s="1">
        <f>IF(C1973+1=Protocol!$V$21,0,C1973+1)</f>
        <v>9</v>
      </c>
      <c r="D1974" s="1">
        <f t="shared" si="77"/>
        <v>5</v>
      </c>
      <c r="E1974" s="1" t="str">
        <f>INDEX(Protocol[Mark],MATCH(C1974,Protocol[Step],0))</f>
        <v>8Gp</v>
      </c>
      <c r="F1974" s="151" t="str">
        <f>INDEX(Variables[Variable],MATCH(Systematic[[#This Row],[VariableIndex]],Variables[Index],0))</f>
        <v>Specific flux (mt)</v>
      </c>
      <c r="G1974" s="134">
        <f>Systematic[[#This Row],[Sample]]*1000000+Systematic[[#This Row],[SubSample]]*10000+Systematic[[#This Row],[VariableIndex]]</f>
        <v>88010005</v>
      </c>
      <c r="H1974" s="134">
        <f>Systematic[[#This Row],[SampleVariableLabel]]+100*Systematic[[#This Row],[State]]</f>
        <v>88010905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88</v>
      </c>
      <c r="B1975" s="1">
        <f>IF(C1975=0,IF(B1974=Protocol!$V$20,1,B1974+1),B1974)</f>
        <v>1</v>
      </c>
      <c r="C1975" s="1">
        <f>IF(C1974+1=Protocol!$V$21,0,C1974+1)</f>
        <v>10</v>
      </c>
      <c r="D1975" s="1">
        <f t="shared" si="77"/>
        <v>6</v>
      </c>
      <c r="E1975" s="1" t="str">
        <f>INDEX(Protocol[Mark],MATCH(C1975,Protocol[Step],0))</f>
        <v>9Ama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88010006</v>
      </c>
      <c r="H1975" s="134">
        <f>Systematic[[#This Row],[SampleVariableLabel]]+100*Systematic[[#This Row],[State]]</f>
        <v>88011006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88</v>
      </c>
      <c r="B1976" s="1">
        <f>IF(C1976=0,IF(B1975=Protocol!$V$20,1,B1975+1),B1975)</f>
        <v>1</v>
      </c>
      <c r="C1976" s="1">
        <f>IF(C1975+1=Protocol!$V$21,0,C1975+1)</f>
        <v>11</v>
      </c>
      <c r="D1976" s="1">
        <f t="shared" si="77"/>
        <v>1</v>
      </c>
      <c r="E1976" s="1" t="str">
        <f>INDEX(Protocol[Mark],MATCH(C1976,Protocol[Step],0))</f>
        <v>10Tm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88010001</v>
      </c>
      <c r="H1976" s="134">
        <f>Systematic[[#This Row],[SampleVariableLabel]]+100*Systematic[[#This Row],[State]]</f>
        <v>88011101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88</v>
      </c>
      <c r="B1977" s="1">
        <f>IF(C1977=0,IF(B1976=Protocol!$V$20,1,B1976+1),B1976)</f>
        <v>1</v>
      </c>
      <c r="C1977" s="1">
        <f>IF(C1976+1=Protocol!$V$21,0,C1976+1)</f>
        <v>12</v>
      </c>
      <c r="D1977" s="1">
        <f t="shared" si="77"/>
        <v>2</v>
      </c>
      <c r="E1977" s="1" t="str">
        <f>INDEX(Protocol[Mark],MATCH(C1977,Protocol[Step],0))</f>
        <v>11Azd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88010002</v>
      </c>
      <c r="H1977" s="134">
        <f>Systematic[[#This Row],[SampleVariableLabel]]+100*Systematic[[#This Row],[State]]</f>
        <v>88011202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89</v>
      </c>
      <c r="B1978" s="1">
        <f>IF(C1978=0,IF(B1977=Protocol!$V$20,1,B1977+1),B1977)</f>
        <v>1</v>
      </c>
      <c r="C1978" s="1">
        <f>IF(C1977+1=Protocol!$V$21,0,C1977+1)</f>
        <v>0</v>
      </c>
      <c r="D1978" s="1">
        <f t="shared" si="77"/>
        <v>3</v>
      </c>
      <c r="E1978" s="1" t="str">
        <f>INDEX(Protocol[Mark],MATCH(C1978,Protocol[Step],0))</f>
        <v>1mt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89010003</v>
      </c>
      <c r="H1978" s="134">
        <f>Systematic[[#This Row],[SampleVariableLabel]]+100*Systematic[[#This Row],[State]]</f>
        <v>89010003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89</v>
      </c>
      <c r="B1979" s="1">
        <f>IF(C1979=0,IF(B1978=Protocol!$V$20,1,B1978+1),B1978)</f>
        <v>1</v>
      </c>
      <c r="C1979" s="1">
        <f>IF(C1978+1=Protocol!$V$21,0,C1978+1)</f>
        <v>1</v>
      </c>
      <c r="D1979" s="1">
        <f t="shared" si="77"/>
        <v>4</v>
      </c>
      <c r="E1979" s="1" t="str">
        <f>INDEX(Protocol[Mark],MATCH(C1979,Protocol[Step],0))</f>
        <v>1PM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89010004</v>
      </c>
      <c r="H1979" s="134">
        <f>Systematic[[#This Row],[SampleVariableLabel]]+100*Systematic[[#This Row],[State]]</f>
        <v>89010104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89</v>
      </c>
      <c r="B1980" s="1">
        <f>IF(C1980=0,IF(B1979=Protocol!$V$20,1,B1979+1),B1979)</f>
        <v>1</v>
      </c>
      <c r="C1980" s="1">
        <f>IF(C1979+1=Protocol!$V$21,0,C1979+1)</f>
        <v>2</v>
      </c>
      <c r="D1980" s="1">
        <f t="shared" si="77"/>
        <v>5</v>
      </c>
      <c r="E1980" s="1" t="str">
        <f>INDEX(Protocol[Mark],MATCH(C1980,Protocol[Step],0))</f>
        <v>2D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89010005</v>
      </c>
      <c r="H1980" s="134">
        <f>Systematic[[#This Row],[SampleVariableLabel]]+100*Systematic[[#This Row],[State]]</f>
        <v>89010205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89</v>
      </c>
      <c r="B1981" s="1">
        <f>IF(C1981=0,IF(B1980=Protocol!$V$20,1,B1980+1),B1980)</f>
        <v>1</v>
      </c>
      <c r="C1981" s="1">
        <f>IF(C1980+1=Protocol!$V$21,0,C1980+1)</f>
        <v>3</v>
      </c>
      <c r="D1981" s="1">
        <f t="shared" si="77"/>
        <v>6</v>
      </c>
      <c r="E1981" s="1" t="str">
        <f>INDEX(Protocol[Mark],MATCH(C1981,Protocol[Step],0))</f>
        <v>2c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89010006</v>
      </c>
      <c r="H1981" s="134">
        <f>Systematic[[#This Row],[SampleVariableLabel]]+100*Systematic[[#This Row],[State]]</f>
        <v>89010306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89</v>
      </c>
      <c r="B1982" s="1">
        <f>IF(C1982=0,IF(B1981=Protocol!$V$20,1,B1981+1),B1981)</f>
        <v>1</v>
      </c>
      <c r="C1982" s="1">
        <f>IF(C1981+1=Protocol!$V$21,0,C1981+1)</f>
        <v>4</v>
      </c>
      <c r="D1982" s="1">
        <f t="shared" si="77"/>
        <v>1</v>
      </c>
      <c r="E1982" s="1" t="str">
        <f>INDEX(Protocol[Mark],MATCH(C1982,Protocol[Step],0))</f>
        <v>3U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89010001</v>
      </c>
      <c r="H1982" s="134">
        <f>Systematic[[#This Row],[SampleVariableLabel]]+100*Systematic[[#This Row],[State]]</f>
        <v>89010401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89</v>
      </c>
      <c r="B1983" s="1">
        <f>IF(C1983=0,IF(B1982=Protocol!$V$20,1,B1982+1),B1982)</f>
        <v>1</v>
      </c>
      <c r="C1983" s="1">
        <f>IF(C1982+1=Protocol!$V$21,0,C1982+1)</f>
        <v>5</v>
      </c>
      <c r="D1983" s="1">
        <f t="shared" si="77"/>
        <v>2</v>
      </c>
      <c r="E1983" s="1" t="str">
        <f>INDEX(Protocol[Mark],MATCH(C1983,Protocol[Step],0))</f>
        <v>4G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89010002</v>
      </c>
      <c r="H1983" s="134">
        <f>Systematic[[#This Row],[SampleVariableLabel]]+100*Systematic[[#This Row],[State]]</f>
        <v>89010502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89</v>
      </c>
      <c r="B1984" s="1">
        <f>IF(C1984=0,IF(B1983=Protocol!$V$20,1,B1983+1),B1983)</f>
        <v>1</v>
      </c>
      <c r="C1984" s="1">
        <f>IF(C1983+1=Protocol!$V$21,0,C1983+1)</f>
        <v>6</v>
      </c>
      <c r="D1984" s="1">
        <f t="shared" si="77"/>
        <v>3</v>
      </c>
      <c r="E1984" s="1" t="str">
        <f>INDEX(Protocol[Mark],MATCH(C1984,Protocol[Step],0))</f>
        <v>5S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89010003</v>
      </c>
      <c r="H1984" s="134">
        <f>Systematic[[#This Row],[SampleVariableLabel]]+100*Systematic[[#This Row],[State]]</f>
        <v>89010603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89</v>
      </c>
      <c r="B1985" s="1">
        <f>IF(C1985=0,IF(B1984=Protocol!$V$20,1,B1984+1),B1984)</f>
        <v>1</v>
      </c>
      <c r="C1985" s="1">
        <f>IF(C1984+1=Protocol!$V$21,0,C1984+1)</f>
        <v>7</v>
      </c>
      <c r="D1985" s="1">
        <f t="shared" si="77"/>
        <v>4</v>
      </c>
      <c r="E1985" s="1" t="str">
        <f>INDEX(Protocol[Mark],MATCH(C1985,Protocol[Step],0))</f>
        <v>6Oct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89010004</v>
      </c>
      <c r="H1985" s="134">
        <f>Systematic[[#This Row],[SampleVariableLabel]]+100*Systematic[[#This Row],[State]]</f>
        <v>89010704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89</v>
      </c>
      <c r="B1986" s="1">
        <f>IF(C1986=0,IF(B1985=Protocol!$V$20,1,B1985+1),B1985)</f>
        <v>1</v>
      </c>
      <c r="C1986" s="1">
        <f>IF(C1985+1=Protocol!$V$21,0,C1985+1)</f>
        <v>8</v>
      </c>
      <c r="D1986" s="1">
        <f t="shared" si="77"/>
        <v>5</v>
      </c>
      <c r="E1986" s="1" t="str">
        <f>INDEX(Protocol[Mark],MATCH(C1986,Protocol[Step],0))</f>
        <v>7Rot</v>
      </c>
      <c r="F1986" s="151" t="str">
        <f>INDEX(Variables[Variable],MATCH(Systematic[[#This Row],[VariableIndex]],Variables[Index],0))</f>
        <v>Specific flux (mt)</v>
      </c>
      <c r="G1986" s="134">
        <f>Systematic[[#This Row],[Sample]]*1000000+Systematic[[#This Row],[SubSample]]*10000+Systematic[[#This Row],[VariableIndex]]</f>
        <v>89010005</v>
      </c>
      <c r="H1986" s="134">
        <f>Systematic[[#This Row],[SampleVariableLabel]]+100*Systematic[[#This Row],[State]]</f>
        <v>89010805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89</v>
      </c>
      <c r="B1987" s="1">
        <f>IF(C1987=0,IF(B1986=Protocol!$V$20,1,B1986+1),B1986)</f>
        <v>1</v>
      </c>
      <c r="C1987" s="1">
        <f>IF(C1986+1=Protocol!$V$21,0,C1986+1)</f>
        <v>9</v>
      </c>
      <c r="D1987" s="1">
        <f t="shared" ref="D1987:D2050" si="79">IF(D1986=nVariables,1,D1986+1)</f>
        <v>6</v>
      </c>
      <c r="E1987" s="1" t="str">
        <f>INDEX(Protocol[Mark],MATCH(C1987,Protocol[Step],0))</f>
        <v>8Gp</v>
      </c>
      <c r="F1987" s="151" t="str">
        <f>INDEX(Variables[Variable],MATCH(Systematic[[#This Row],[VariableIndex]],Variables[Index],0))</f>
        <v>FCR (mt: ROX-corr.)</v>
      </c>
      <c r="G1987" s="134">
        <f>Systematic[[#This Row],[Sample]]*1000000+Systematic[[#This Row],[SubSample]]*10000+Systematic[[#This Row],[VariableIndex]]</f>
        <v>89010006</v>
      </c>
      <c r="H1987" s="134">
        <f>Systematic[[#This Row],[SampleVariableLabel]]+100*Systematic[[#This Row],[State]]</f>
        <v>89010906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89</v>
      </c>
      <c r="B1988" s="1">
        <f>IF(C1988=0,IF(B1987=Protocol!$V$20,1,B1987+1),B1987)</f>
        <v>1</v>
      </c>
      <c r="C1988" s="1">
        <f>IF(C1987+1=Protocol!$V$21,0,C1987+1)</f>
        <v>10</v>
      </c>
      <c r="D1988" s="1">
        <f t="shared" si="79"/>
        <v>1</v>
      </c>
      <c r="E1988" s="1" t="str">
        <f>INDEX(Protocol[Mark],MATCH(C1988,Protocol[Step],0))</f>
        <v>9Ama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89010001</v>
      </c>
      <c r="H1988" s="134">
        <f>Systematic[[#This Row],[SampleVariableLabel]]+100*Systematic[[#This Row],[State]]</f>
        <v>89011001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89</v>
      </c>
      <c r="B1989" s="1">
        <f>IF(C1989=0,IF(B1988=Protocol!$V$20,1,B1988+1),B1988)</f>
        <v>1</v>
      </c>
      <c r="C1989" s="1">
        <f>IF(C1988+1=Protocol!$V$21,0,C1988+1)</f>
        <v>11</v>
      </c>
      <c r="D1989" s="1">
        <f t="shared" si="79"/>
        <v>2</v>
      </c>
      <c r="E1989" s="1" t="str">
        <f>INDEX(Protocol[Mark],MATCH(C1989,Protocol[Step],0))</f>
        <v>10Tm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89010002</v>
      </c>
      <c r="H1989" s="134">
        <f>Systematic[[#This Row],[SampleVariableLabel]]+100*Systematic[[#This Row],[State]]</f>
        <v>89011102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89</v>
      </c>
      <c r="B1990" s="1">
        <f>IF(C1990=0,IF(B1989=Protocol!$V$20,1,B1989+1),B1989)</f>
        <v>1</v>
      </c>
      <c r="C1990" s="1">
        <f>IF(C1989+1=Protocol!$V$21,0,C1989+1)</f>
        <v>12</v>
      </c>
      <c r="D1990" s="1">
        <f t="shared" si="79"/>
        <v>3</v>
      </c>
      <c r="E1990" s="1" t="str">
        <f>INDEX(Protocol[Mark],MATCH(C1990,Protocol[Step],0))</f>
        <v>11Azd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89010003</v>
      </c>
      <c r="H1990" s="134">
        <f>Systematic[[#This Row],[SampleVariableLabel]]+100*Systematic[[#This Row],[State]]</f>
        <v>89011203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90</v>
      </c>
      <c r="B1991" s="1">
        <f>IF(C1991=0,IF(B1990=Protocol!$V$20,1,B1990+1),B1990)</f>
        <v>1</v>
      </c>
      <c r="C1991" s="1">
        <f>IF(C1990+1=Protocol!$V$21,0,C1990+1)</f>
        <v>0</v>
      </c>
      <c r="D1991" s="1">
        <f t="shared" si="79"/>
        <v>4</v>
      </c>
      <c r="E1991" s="1" t="str">
        <f>INDEX(Protocol[Mark],MATCH(C1991,Protocol[Step],0))</f>
        <v>1mt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90010004</v>
      </c>
      <c r="H1991" s="134">
        <f>Systematic[[#This Row],[SampleVariableLabel]]+100*Systematic[[#This Row],[State]]</f>
        <v>90010004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90</v>
      </c>
      <c r="B1992" s="1">
        <f>IF(C1992=0,IF(B1991=Protocol!$V$20,1,B1991+1),B1991)</f>
        <v>1</v>
      </c>
      <c r="C1992" s="1">
        <f>IF(C1991+1=Protocol!$V$21,0,C1991+1)</f>
        <v>1</v>
      </c>
      <c r="D1992" s="1">
        <f t="shared" si="79"/>
        <v>5</v>
      </c>
      <c r="E1992" s="1" t="str">
        <f>INDEX(Protocol[Mark],MATCH(C1992,Protocol[Step],0))</f>
        <v>1PM</v>
      </c>
      <c r="F1992" s="151" t="str">
        <f>INDEX(Variables[Variable],MATCH(Systematic[[#This Row],[VariableIndex]],Variables[Index],0))</f>
        <v>Specific flux (mt)</v>
      </c>
      <c r="G1992" s="134">
        <f>Systematic[[#This Row],[Sample]]*1000000+Systematic[[#This Row],[SubSample]]*10000+Systematic[[#This Row],[VariableIndex]]</f>
        <v>90010005</v>
      </c>
      <c r="H1992" s="134">
        <f>Systematic[[#This Row],[SampleVariableLabel]]+100*Systematic[[#This Row],[State]]</f>
        <v>90010105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90</v>
      </c>
      <c r="B1993" s="1">
        <f>IF(C1993=0,IF(B1992=Protocol!$V$20,1,B1992+1),B1992)</f>
        <v>1</v>
      </c>
      <c r="C1993" s="1">
        <f>IF(C1992+1=Protocol!$V$21,0,C1992+1)</f>
        <v>2</v>
      </c>
      <c r="D1993" s="1">
        <f t="shared" si="79"/>
        <v>6</v>
      </c>
      <c r="E1993" s="1" t="str">
        <f>INDEX(Protocol[Mark],MATCH(C1993,Protocol[Step],0))</f>
        <v>2D</v>
      </c>
      <c r="F1993" s="151" t="str">
        <f>INDEX(Variables[Variable],MATCH(Systematic[[#This Row],[VariableIndex]],Variables[Index],0))</f>
        <v>FCR (mt: ROX-corr.)</v>
      </c>
      <c r="G1993" s="134">
        <f>Systematic[[#This Row],[Sample]]*1000000+Systematic[[#This Row],[SubSample]]*10000+Systematic[[#This Row],[VariableIndex]]</f>
        <v>90010006</v>
      </c>
      <c r="H1993" s="134">
        <f>Systematic[[#This Row],[SampleVariableLabel]]+100*Systematic[[#This Row],[State]]</f>
        <v>90010206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90</v>
      </c>
      <c r="B1994" s="1">
        <f>IF(C1994=0,IF(B1993=Protocol!$V$20,1,B1993+1),B1993)</f>
        <v>1</v>
      </c>
      <c r="C1994" s="1">
        <f>IF(C1993+1=Protocol!$V$21,0,C1993+1)</f>
        <v>3</v>
      </c>
      <c r="D1994" s="1">
        <f t="shared" si="79"/>
        <v>1</v>
      </c>
      <c r="E1994" s="1" t="str">
        <f>INDEX(Protocol[Mark],MATCH(C1994,Protocol[Step],0))</f>
        <v>2c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90010001</v>
      </c>
      <c r="H1994" s="134">
        <f>Systematic[[#This Row],[SampleVariableLabel]]+100*Systematic[[#This Row],[State]]</f>
        <v>90010301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90</v>
      </c>
      <c r="B1995" s="1">
        <f>IF(C1995=0,IF(B1994=Protocol!$V$20,1,B1994+1),B1994)</f>
        <v>1</v>
      </c>
      <c r="C1995" s="1">
        <f>IF(C1994+1=Protocol!$V$21,0,C1994+1)</f>
        <v>4</v>
      </c>
      <c r="D1995" s="1">
        <f t="shared" si="79"/>
        <v>2</v>
      </c>
      <c r="E1995" s="1" t="str">
        <f>INDEX(Protocol[Mark],MATCH(C1995,Protocol[Step],0))</f>
        <v>3U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90010002</v>
      </c>
      <c r="H1995" s="134">
        <f>Systematic[[#This Row],[SampleVariableLabel]]+100*Systematic[[#This Row],[State]]</f>
        <v>90010402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90</v>
      </c>
      <c r="B1996" s="1">
        <f>IF(C1996=0,IF(B1995=Protocol!$V$20,1,B1995+1),B1995)</f>
        <v>1</v>
      </c>
      <c r="C1996" s="1">
        <f>IF(C1995+1=Protocol!$V$21,0,C1995+1)</f>
        <v>5</v>
      </c>
      <c r="D1996" s="1">
        <f t="shared" si="79"/>
        <v>3</v>
      </c>
      <c r="E1996" s="1" t="str">
        <f>INDEX(Protocol[Mark],MATCH(C1996,Protocol[Step],0))</f>
        <v>4G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90010003</v>
      </c>
      <c r="H1996" s="134">
        <f>Systematic[[#This Row],[SampleVariableLabel]]+100*Systematic[[#This Row],[State]]</f>
        <v>90010503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90</v>
      </c>
      <c r="B1997" s="1">
        <f>IF(C1997=0,IF(B1996=Protocol!$V$20,1,B1996+1),B1996)</f>
        <v>1</v>
      </c>
      <c r="C1997" s="1">
        <f>IF(C1996+1=Protocol!$V$21,0,C1996+1)</f>
        <v>6</v>
      </c>
      <c r="D1997" s="1">
        <f t="shared" si="79"/>
        <v>4</v>
      </c>
      <c r="E1997" s="1" t="str">
        <f>INDEX(Protocol[Mark],MATCH(C1997,Protocol[Step],0))</f>
        <v>5S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90010004</v>
      </c>
      <c r="H1997" s="134">
        <f>Systematic[[#This Row],[SampleVariableLabel]]+100*Systematic[[#This Row],[State]]</f>
        <v>90010604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90</v>
      </c>
      <c r="B1998" s="1">
        <f>IF(C1998=0,IF(B1997=Protocol!$V$20,1,B1997+1),B1997)</f>
        <v>1</v>
      </c>
      <c r="C1998" s="1">
        <f>IF(C1997+1=Protocol!$V$21,0,C1997+1)</f>
        <v>7</v>
      </c>
      <c r="D1998" s="1">
        <f t="shared" si="79"/>
        <v>5</v>
      </c>
      <c r="E1998" s="1" t="str">
        <f>INDEX(Protocol[Mark],MATCH(C1998,Protocol[Step],0))</f>
        <v>6Oct</v>
      </c>
      <c r="F1998" s="151" t="str">
        <f>INDEX(Variables[Variable],MATCH(Systematic[[#This Row],[VariableIndex]],Variables[Index],0))</f>
        <v>Specific flux (mt)</v>
      </c>
      <c r="G1998" s="134">
        <f>Systematic[[#This Row],[Sample]]*1000000+Systematic[[#This Row],[SubSample]]*10000+Systematic[[#This Row],[VariableIndex]]</f>
        <v>90010005</v>
      </c>
      <c r="H1998" s="134">
        <f>Systematic[[#This Row],[SampleVariableLabel]]+100*Systematic[[#This Row],[State]]</f>
        <v>90010705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90</v>
      </c>
      <c r="B1999" s="1">
        <f>IF(C1999=0,IF(B1998=Protocol!$V$20,1,B1998+1),B1998)</f>
        <v>1</v>
      </c>
      <c r="C1999" s="1">
        <f>IF(C1998+1=Protocol!$V$21,0,C1998+1)</f>
        <v>8</v>
      </c>
      <c r="D1999" s="1">
        <f t="shared" si="79"/>
        <v>6</v>
      </c>
      <c r="E1999" s="1" t="str">
        <f>INDEX(Protocol[Mark],MATCH(C1999,Protocol[Step],0))</f>
        <v>7Rot</v>
      </c>
      <c r="F1999" s="151" t="str">
        <f>INDEX(Variables[Variable],MATCH(Systematic[[#This Row],[VariableIndex]],Variables[Index],0))</f>
        <v>FCR (mt: ROX-corr.)</v>
      </c>
      <c r="G1999" s="134">
        <f>Systematic[[#This Row],[Sample]]*1000000+Systematic[[#This Row],[SubSample]]*10000+Systematic[[#This Row],[VariableIndex]]</f>
        <v>90010006</v>
      </c>
      <c r="H1999" s="134">
        <f>Systematic[[#This Row],[SampleVariableLabel]]+100*Systematic[[#This Row],[State]]</f>
        <v>90010806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90</v>
      </c>
      <c r="B2000" s="1">
        <f>IF(C2000=0,IF(B1999=Protocol!$V$20,1,B1999+1),B1999)</f>
        <v>1</v>
      </c>
      <c r="C2000" s="1">
        <f>IF(C1999+1=Protocol!$V$21,0,C1999+1)</f>
        <v>9</v>
      </c>
      <c r="D2000" s="1">
        <f t="shared" si="79"/>
        <v>1</v>
      </c>
      <c r="E2000" s="1" t="str">
        <f>INDEX(Protocol[Mark],MATCH(C2000,Protocol[Step],0))</f>
        <v>8Gp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90010001</v>
      </c>
      <c r="H2000" s="134">
        <f>Systematic[[#This Row],[SampleVariableLabel]]+100*Systematic[[#This Row],[State]]</f>
        <v>90010901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90</v>
      </c>
      <c r="B2001" s="1">
        <f>IF(C2001=0,IF(B2000=Protocol!$V$20,1,B2000+1),B2000)</f>
        <v>1</v>
      </c>
      <c r="C2001" s="1">
        <f>IF(C2000+1=Protocol!$V$21,0,C2000+1)</f>
        <v>10</v>
      </c>
      <c r="D2001" s="1">
        <f t="shared" si="79"/>
        <v>2</v>
      </c>
      <c r="E2001" s="1" t="str">
        <f>INDEX(Protocol[Mark],MATCH(C2001,Protocol[Step],0))</f>
        <v>9Ama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90010002</v>
      </c>
      <c r="H2001" s="134">
        <f>Systematic[[#This Row],[SampleVariableLabel]]+100*Systematic[[#This Row],[State]]</f>
        <v>90011002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90</v>
      </c>
      <c r="B2002" s="1">
        <f>IF(C2002=0,IF(B2001=Protocol!$V$20,1,B2001+1),B2001)</f>
        <v>1</v>
      </c>
      <c r="C2002" s="1">
        <f>IF(C2001+1=Protocol!$V$21,0,C2001+1)</f>
        <v>11</v>
      </c>
      <c r="D2002" s="1">
        <f t="shared" si="79"/>
        <v>3</v>
      </c>
      <c r="E2002" s="1" t="str">
        <f>INDEX(Protocol[Mark],MATCH(C2002,Protocol[Step],0))</f>
        <v>10Tm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90010003</v>
      </c>
      <c r="H2002" s="134">
        <f>Systematic[[#This Row],[SampleVariableLabel]]+100*Systematic[[#This Row],[State]]</f>
        <v>90011103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90</v>
      </c>
      <c r="B2003" s="1">
        <f>IF(C2003=0,IF(B2002=Protocol!$V$20,1,B2002+1),B2002)</f>
        <v>1</v>
      </c>
      <c r="C2003" s="1">
        <f>IF(C2002+1=Protocol!$V$21,0,C2002+1)</f>
        <v>12</v>
      </c>
      <c r="D2003" s="1">
        <f t="shared" si="79"/>
        <v>4</v>
      </c>
      <c r="E2003" s="1" t="str">
        <f>INDEX(Protocol[Mark],MATCH(C2003,Protocol[Step],0))</f>
        <v>11Azd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90010004</v>
      </c>
      <c r="H2003" s="134">
        <f>Systematic[[#This Row],[SampleVariableLabel]]+100*Systematic[[#This Row],[State]]</f>
        <v>90011204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91</v>
      </c>
      <c r="B2004" s="1">
        <f>IF(C2004=0,IF(B2003=Protocol!$V$20,1,B2003+1),B2003)</f>
        <v>1</v>
      </c>
      <c r="C2004" s="1">
        <f>IF(C2003+1=Protocol!$V$21,0,C2003+1)</f>
        <v>0</v>
      </c>
      <c r="D2004" s="1">
        <f t="shared" si="79"/>
        <v>5</v>
      </c>
      <c r="E2004" s="1" t="str">
        <f>INDEX(Protocol[Mark],MATCH(C2004,Protocol[Step],0))</f>
        <v>1mt</v>
      </c>
      <c r="F2004" s="151" t="str">
        <f>INDEX(Variables[Variable],MATCH(Systematic[[#This Row],[VariableIndex]],Variables[Index],0))</f>
        <v>Specific flux (mt)</v>
      </c>
      <c r="G2004" s="134">
        <f>Systematic[[#This Row],[Sample]]*1000000+Systematic[[#This Row],[SubSample]]*10000+Systematic[[#This Row],[VariableIndex]]</f>
        <v>91010005</v>
      </c>
      <c r="H2004" s="134">
        <f>Systematic[[#This Row],[SampleVariableLabel]]+100*Systematic[[#This Row],[State]]</f>
        <v>91010005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91</v>
      </c>
      <c r="B2005" s="1">
        <f>IF(C2005=0,IF(B2004=Protocol!$V$20,1,B2004+1),B2004)</f>
        <v>1</v>
      </c>
      <c r="C2005" s="1">
        <f>IF(C2004+1=Protocol!$V$21,0,C2004+1)</f>
        <v>1</v>
      </c>
      <c r="D2005" s="1">
        <f t="shared" si="79"/>
        <v>6</v>
      </c>
      <c r="E2005" s="1" t="str">
        <f>INDEX(Protocol[Mark],MATCH(C2005,Protocol[Step],0))</f>
        <v>1PM</v>
      </c>
      <c r="F2005" s="151" t="str">
        <f>INDEX(Variables[Variable],MATCH(Systematic[[#This Row],[VariableIndex]],Variables[Index],0))</f>
        <v>FCR (mt: ROX-corr.)</v>
      </c>
      <c r="G2005" s="134">
        <f>Systematic[[#This Row],[Sample]]*1000000+Systematic[[#This Row],[SubSample]]*10000+Systematic[[#This Row],[VariableIndex]]</f>
        <v>91010006</v>
      </c>
      <c r="H2005" s="134">
        <f>Systematic[[#This Row],[SampleVariableLabel]]+100*Systematic[[#This Row],[State]]</f>
        <v>91010106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91</v>
      </c>
      <c r="B2006" s="1">
        <f>IF(C2006=0,IF(B2005=Protocol!$V$20,1,B2005+1),B2005)</f>
        <v>1</v>
      </c>
      <c r="C2006" s="1">
        <f>IF(C2005+1=Protocol!$V$21,0,C2005+1)</f>
        <v>2</v>
      </c>
      <c r="D2006" s="1">
        <f t="shared" si="79"/>
        <v>1</v>
      </c>
      <c r="E2006" s="1" t="str">
        <f>INDEX(Protocol[Mark],MATCH(C2006,Protocol[Step],0))</f>
        <v>2D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91010001</v>
      </c>
      <c r="H2006" s="134">
        <f>Systematic[[#This Row],[SampleVariableLabel]]+100*Systematic[[#This Row],[State]]</f>
        <v>91010201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91</v>
      </c>
      <c r="B2007" s="1">
        <f>IF(C2007=0,IF(B2006=Protocol!$V$20,1,B2006+1),B2006)</f>
        <v>1</v>
      </c>
      <c r="C2007" s="1">
        <f>IF(C2006+1=Protocol!$V$21,0,C2006+1)</f>
        <v>3</v>
      </c>
      <c r="D2007" s="1">
        <f t="shared" si="79"/>
        <v>2</v>
      </c>
      <c r="E2007" s="1" t="str">
        <f>INDEX(Protocol[Mark],MATCH(C2007,Protocol[Step],0))</f>
        <v>2c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91010002</v>
      </c>
      <c r="H2007" s="134">
        <f>Systematic[[#This Row],[SampleVariableLabel]]+100*Systematic[[#This Row],[State]]</f>
        <v>91010302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91</v>
      </c>
      <c r="B2008" s="1">
        <f>IF(C2008=0,IF(B2007=Protocol!$V$20,1,B2007+1),B2007)</f>
        <v>1</v>
      </c>
      <c r="C2008" s="1">
        <f>IF(C2007+1=Protocol!$V$21,0,C2007+1)</f>
        <v>4</v>
      </c>
      <c r="D2008" s="1">
        <f t="shared" si="79"/>
        <v>3</v>
      </c>
      <c r="E2008" s="1" t="str">
        <f>INDEX(Protocol[Mark],MATCH(C2008,Protocol[Step],0))</f>
        <v>3U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91010003</v>
      </c>
      <c r="H2008" s="134">
        <f>Systematic[[#This Row],[SampleVariableLabel]]+100*Systematic[[#This Row],[State]]</f>
        <v>91010403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91</v>
      </c>
      <c r="B2009" s="1">
        <f>IF(C2009=0,IF(B2008=Protocol!$V$20,1,B2008+1),B2008)</f>
        <v>1</v>
      </c>
      <c r="C2009" s="1">
        <f>IF(C2008+1=Protocol!$V$21,0,C2008+1)</f>
        <v>5</v>
      </c>
      <c r="D2009" s="1">
        <f t="shared" si="79"/>
        <v>4</v>
      </c>
      <c r="E2009" s="1" t="str">
        <f>INDEX(Protocol[Mark],MATCH(C2009,Protocol[Step],0))</f>
        <v>4G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91010004</v>
      </c>
      <c r="H2009" s="134">
        <f>Systematic[[#This Row],[SampleVariableLabel]]+100*Systematic[[#This Row],[State]]</f>
        <v>91010504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91</v>
      </c>
      <c r="B2010" s="1">
        <f>IF(C2010=0,IF(B2009=Protocol!$V$20,1,B2009+1),B2009)</f>
        <v>1</v>
      </c>
      <c r="C2010" s="1">
        <f>IF(C2009+1=Protocol!$V$21,0,C2009+1)</f>
        <v>6</v>
      </c>
      <c r="D2010" s="1">
        <f t="shared" si="79"/>
        <v>5</v>
      </c>
      <c r="E2010" s="1" t="str">
        <f>INDEX(Protocol[Mark],MATCH(C2010,Protocol[Step],0))</f>
        <v>5S</v>
      </c>
      <c r="F2010" s="151" t="str">
        <f>INDEX(Variables[Variable],MATCH(Systematic[[#This Row],[VariableIndex]],Variables[Index],0))</f>
        <v>Specific flux (mt)</v>
      </c>
      <c r="G2010" s="134">
        <f>Systematic[[#This Row],[Sample]]*1000000+Systematic[[#This Row],[SubSample]]*10000+Systematic[[#This Row],[VariableIndex]]</f>
        <v>91010005</v>
      </c>
      <c r="H2010" s="134">
        <f>Systematic[[#This Row],[SampleVariableLabel]]+100*Systematic[[#This Row],[State]]</f>
        <v>91010605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91</v>
      </c>
      <c r="B2011" s="1">
        <f>IF(C2011=0,IF(B2010=Protocol!$V$20,1,B2010+1),B2010)</f>
        <v>1</v>
      </c>
      <c r="C2011" s="1">
        <f>IF(C2010+1=Protocol!$V$21,0,C2010+1)</f>
        <v>7</v>
      </c>
      <c r="D2011" s="1">
        <f t="shared" si="79"/>
        <v>6</v>
      </c>
      <c r="E2011" s="1" t="str">
        <f>INDEX(Protocol[Mark],MATCH(C2011,Protocol[Step],0))</f>
        <v>6Oct</v>
      </c>
      <c r="F2011" s="151" t="str">
        <f>INDEX(Variables[Variable],MATCH(Systematic[[#This Row],[VariableIndex]],Variables[Index],0))</f>
        <v>FCR (mt: ROX-corr.)</v>
      </c>
      <c r="G2011" s="134">
        <f>Systematic[[#This Row],[Sample]]*1000000+Systematic[[#This Row],[SubSample]]*10000+Systematic[[#This Row],[VariableIndex]]</f>
        <v>91010006</v>
      </c>
      <c r="H2011" s="134">
        <f>Systematic[[#This Row],[SampleVariableLabel]]+100*Systematic[[#This Row],[State]]</f>
        <v>91010706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91</v>
      </c>
      <c r="B2012" s="1">
        <f>IF(C2012=0,IF(B2011=Protocol!$V$20,1,B2011+1),B2011)</f>
        <v>1</v>
      </c>
      <c r="C2012" s="1">
        <f>IF(C2011+1=Protocol!$V$21,0,C2011+1)</f>
        <v>8</v>
      </c>
      <c r="D2012" s="1">
        <f t="shared" si="79"/>
        <v>1</v>
      </c>
      <c r="E2012" s="1" t="str">
        <f>INDEX(Protocol[Mark],MATCH(C2012,Protocol[Step],0))</f>
        <v>7Rot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91010001</v>
      </c>
      <c r="H2012" s="134">
        <f>Systematic[[#This Row],[SampleVariableLabel]]+100*Systematic[[#This Row],[State]]</f>
        <v>91010801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91</v>
      </c>
      <c r="B2013" s="1">
        <f>IF(C2013=0,IF(B2012=Protocol!$V$20,1,B2012+1),B2012)</f>
        <v>1</v>
      </c>
      <c r="C2013" s="1">
        <f>IF(C2012+1=Protocol!$V$21,0,C2012+1)</f>
        <v>9</v>
      </c>
      <c r="D2013" s="1">
        <f t="shared" si="79"/>
        <v>2</v>
      </c>
      <c r="E2013" s="1" t="str">
        <f>INDEX(Protocol[Mark],MATCH(C2013,Protocol[Step],0))</f>
        <v>8Gp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91010002</v>
      </c>
      <c r="H2013" s="134">
        <f>Systematic[[#This Row],[SampleVariableLabel]]+100*Systematic[[#This Row],[State]]</f>
        <v>91010902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91</v>
      </c>
      <c r="B2014" s="1">
        <f>IF(C2014=0,IF(B2013=Protocol!$V$20,1,B2013+1),B2013)</f>
        <v>1</v>
      </c>
      <c r="C2014" s="1">
        <f>IF(C2013+1=Protocol!$V$21,0,C2013+1)</f>
        <v>10</v>
      </c>
      <c r="D2014" s="1">
        <f t="shared" si="79"/>
        <v>3</v>
      </c>
      <c r="E2014" s="1" t="str">
        <f>INDEX(Protocol[Mark],MATCH(C2014,Protocol[Step],0))</f>
        <v>9Ama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91010003</v>
      </c>
      <c r="H2014" s="134">
        <f>Systematic[[#This Row],[SampleVariableLabel]]+100*Systematic[[#This Row],[State]]</f>
        <v>91011003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91</v>
      </c>
      <c r="B2015" s="1">
        <f>IF(C2015=0,IF(B2014=Protocol!$V$20,1,B2014+1),B2014)</f>
        <v>1</v>
      </c>
      <c r="C2015" s="1">
        <f>IF(C2014+1=Protocol!$V$21,0,C2014+1)</f>
        <v>11</v>
      </c>
      <c r="D2015" s="1">
        <f t="shared" si="79"/>
        <v>4</v>
      </c>
      <c r="E2015" s="1" t="str">
        <f>INDEX(Protocol[Mark],MATCH(C2015,Protocol[Step],0))</f>
        <v>10Tm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91010004</v>
      </c>
      <c r="H2015" s="134">
        <f>Systematic[[#This Row],[SampleVariableLabel]]+100*Systematic[[#This Row],[State]]</f>
        <v>91011104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91</v>
      </c>
      <c r="B2016" s="1">
        <f>IF(C2016=0,IF(B2015=Protocol!$V$20,1,B2015+1),B2015)</f>
        <v>1</v>
      </c>
      <c r="C2016" s="1">
        <f>IF(C2015+1=Protocol!$V$21,0,C2015+1)</f>
        <v>12</v>
      </c>
      <c r="D2016" s="1">
        <f t="shared" si="79"/>
        <v>5</v>
      </c>
      <c r="E2016" s="1" t="str">
        <f>INDEX(Protocol[Mark],MATCH(C2016,Protocol[Step],0))</f>
        <v>11Azd</v>
      </c>
      <c r="F2016" s="151" t="str">
        <f>INDEX(Variables[Variable],MATCH(Systematic[[#This Row],[VariableIndex]],Variables[Index],0))</f>
        <v>Specific flux (mt)</v>
      </c>
      <c r="G2016" s="134">
        <f>Systematic[[#This Row],[Sample]]*1000000+Systematic[[#This Row],[SubSample]]*10000+Systematic[[#This Row],[VariableIndex]]</f>
        <v>91010005</v>
      </c>
      <c r="H2016" s="134">
        <f>Systematic[[#This Row],[SampleVariableLabel]]+100*Systematic[[#This Row],[State]]</f>
        <v>91011205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92</v>
      </c>
      <c r="B2017" s="1">
        <f>IF(C2017=0,IF(B2016=Protocol!$V$20,1,B2016+1),B2016)</f>
        <v>1</v>
      </c>
      <c r="C2017" s="1">
        <f>IF(C2016+1=Protocol!$V$21,0,C2016+1)</f>
        <v>0</v>
      </c>
      <c r="D2017" s="1">
        <f t="shared" si="79"/>
        <v>6</v>
      </c>
      <c r="E2017" s="1" t="str">
        <f>INDEX(Protocol[Mark],MATCH(C2017,Protocol[Step],0))</f>
        <v>1mt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92010006</v>
      </c>
      <c r="H2017" s="134">
        <f>Systematic[[#This Row],[SampleVariableLabel]]+100*Systematic[[#This Row],[State]]</f>
        <v>92010006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92</v>
      </c>
      <c r="B2018" s="1">
        <f>IF(C2018=0,IF(B2017=Protocol!$V$20,1,B2017+1),B2017)</f>
        <v>1</v>
      </c>
      <c r="C2018" s="1">
        <f>IF(C2017+1=Protocol!$V$21,0,C2017+1)</f>
        <v>1</v>
      </c>
      <c r="D2018" s="1">
        <f t="shared" si="79"/>
        <v>1</v>
      </c>
      <c r="E2018" s="1" t="str">
        <f>INDEX(Protocol[Mark],MATCH(C2018,Protocol[Step],0))</f>
        <v>1PM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92010001</v>
      </c>
      <c r="H2018" s="134">
        <f>Systematic[[#This Row],[SampleVariableLabel]]+100*Systematic[[#This Row],[State]]</f>
        <v>92010101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92</v>
      </c>
      <c r="B2019" s="1">
        <f>IF(C2019=0,IF(B2018=Protocol!$V$20,1,B2018+1),B2018)</f>
        <v>1</v>
      </c>
      <c r="C2019" s="1">
        <f>IF(C2018+1=Protocol!$V$21,0,C2018+1)</f>
        <v>2</v>
      </c>
      <c r="D2019" s="1">
        <f t="shared" si="79"/>
        <v>2</v>
      </c>
      <c r="E2019" s="1" t="str">
        <f>INDEX(Protocol[Mark],MATCH(C2019,Protocol[Step],0))</f>
        <v>2D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92010002</v>
      </c>
      <c r="H2019" s="134">
        <f>Systematic[[#This Row],[SampleVariableLabel]]+100*Systematic[[#This Row],[State]]</f>
        <v>92010202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92</v>
      </c>
      <c r="B2020" s="1">
        <f>IF(C2020=0,IF(B2019=Protocol!$V$20,1,B2019+1),B2019)</f>
        <v>1</v>
      </c>
      <c r="C2020" s="1">
        <f>IF(C2019+1=Protocol!$V$21,0,C2019+1)</f>
        <v>3</v>
      </c>
      <c r="D2020" s="1">
        <f t="shared" si="79"/>
        <v>3</v>
      </c>
      <c r="E2020" s="1" t="str">
        <f>INDEX(Protocol[Mark],MATCH(C2020,Protocol[Step],0))</f>
        <v>2c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92010003</v>
      </c>
      <c r="H2020" s="134">
        <f>Systematic[[#This Row],[SampleVariableLabel]]+100*Systematic[[#This Row],[State]]</f>
        <v>92010303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92</v>
      </c>
      <c r="B2021" s="1">
        <f>IF(C2021=0,IF(B2020=Protocol!$V$20,1,B2020+1),B2020)</f>
        <v>1</v>
      </c>
      <c r="C2021" s="1">
        <f>IF(C2020+1=Protocol!$V$21,0,C2020+1)</f>
        <v>4</v>
      </c>
      <c r="D2021" s="1">
        <f t="shared" si="79"/>
        <v>4</v>
      </c>
      <c r="E2021" s="1" t="str">
        <f>INDEX(Protocol[Mark],MATCH(C2021,Protocol[Step],0))</f>
        <v>3U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92010004</v>
      </c>
      <c r="H2021" s="134">
        <f>Systematic[[#This Row],[SampleVariableLabel]]+100*Systematic[[#This Row],[State]]</f>
        <v>92010404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92</v>
      </c>
      <c r="B2022" s="1">
        <f>IF(C2022=0,IF(B2021=Protocol!$V$20,1,B2021+1),B2021)</f>
        <v>1</v>
      </c>
      <c r="C2022" s="1">
        <f>IF(C2021+1=Protocol!$V$21,0,C2021+1)</f>
        <v>5</v>
      </c>
      <c r="D2022" s="1">
        <f t="shared" si="79"/>
        <v>5</v>
      </c>
      <c r="E2022" s="1" t="str">
        <f>INDEX(Protocol[Mark],MATCH(C2022,Protocol[Step],0))</f>
        <v>4G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92010005</v>
      </c>
      <c r="H2022" s="134">
        <f>Systematic[[#This Row],[SampleVariableLabel]]+100*Systematic[[#This Row],[State]]</f>
        <v>92010505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92</v>
      </c>
      <c r="B2023" s="1">
        <f>IF(C2023=0,IF(B2022=Protocol!$V$20,1,B2022+1),B2022)</f>
        <v>1</v>
      </c>
      <c r="C2023" s="1">
        <f>IF(C2022+1=Protocol!$V$21,0,C2022+1)</f>
        <v>6</v>
      </c>
      <c r="D2023" s="1">
        <f t="shared" si="79"/>
        <v>6</v>
      </c>
      <c r="E2023" s="1" t="str">
        <f>INDEX(Protocol[Mark],MATCH(C2023,Protocol[Step],0))</f>
        <v>5S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92010006</v>
      </c>
      <c r="H2023" s="134">
        <f>Systematic[[#This Row],[SampleVariableLabel]]+100*Systematic[[#This Row],[State]]</f>
        <v>92010606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92</v>
      </c>
      <c r="B2024" s="1">
        <f>IF(C2024=0,IF(B2023=Protocol!$V$20,1,B2023+1),B2023)</f>
        <v>1</v>
      </c>
      <c r="C2024" s="1">
        <f>IF(C2023+1=Protocol!$V$21,0,C2023+1)</f>
        <v>7</v>
      </c>
      <c r="D2024" s="1">
        <f t="shared" si="79"/>
        <v>1</v>
      </c>
      <c r="E2024" s="1" t="str">
        <f>INDEX(Protocol[Mark],MATCH(C2024,Protocol[Step],0))</f>
        <v>6Oct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92010001</v>
      </c>
      <c r="H2024" s="134">
        <f>Systematic[[#This Row],[SampleVariableLabel]]+100*Systematic[[#This Row],[State]]</f>
        <v>92010701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92</v>
      </c>
      <c r="B2025" s="1">
        <f>IF(C2025=0,IF(B2024=Protocol!$V$20,1,B2024+1),B2024)</f>
        <v>1</v>
      </c>
      <c r="C2025" s="1">
        <f>IF(C2024+1=Protocol!$V$21,0,C2024+1)</f>
        <v>8</v>
      </c>
      <c r="D2025" s="1">
        <f t="shared" si="79"/>
        <v>2</v>
      </c>
      <c r="E2025" s="1" t="str">
        <f>INDEX(Protocol[Mark],MATCH(C2025,Protocol[Step],0))</f>
        <v>7Rot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92010002</v>
      </c>
      <c r="H2025" s="134">
        <f>Systematic[[#This Row],[SampleVariableLabel]]+100*Systematic[[#This Row],[State]]</f>
        <v>92010802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92</v>
      </c>
      <c r="B2026" s="1">
        <f>IF(C2026=0,IF(B2025=Protocol!$V$20,1,B2025+1),B2025)</f>
        <v>1</v>
      </c>
      <c r="C2026" s="1">
        <f>IF(C2025+1=Protocol!$V$21,0,C2025+1)</f>
        <v>9</v>
      </c>
      <c r="D2026" s="1">
        <f t="shared" si="79"/>
        <v>3</v>
      </c>
      <c r="E2026" s="1" t="str">
        <f>INDEX(Protocol[Mark],MATCH(C2026,Protocol[Step],0))</f>
        <v>8Gp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92010003</v>
      </c>
      <c r="H2026" s="134">
        <f>Systematic[[#This Row],[SampleVariableLabel]]+100*Systematic[[#This Row],[State]]</f>
        <v>92010903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92</v>
      </c>
      <c r="B2027" s="1">
        <f>IF(C2027=0,IF(B2026=Protocol!$V$20,1,B2026+1),B2026)</f>
        <v>1</v>
      </c>
      <c r="C2027" s="1">
        <f>IF(C2026+1=Protocol!$V$21,0,C2026+1)</f>
        <v>10</v>
      </c>
      <c r="D2027" s="1">
        <f t="shared" si="79"/>
        <v>4</v>
      </c>
      <c r="E2027" s="1" t="str">
        <f>INDEX(Protocol[Mark],MATCH(C2027,Protocol[Step],0))</f>
        <v>9Ama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92010004</v>
      </c>
      <c r="H2027" s="134">
        <f>Systematic[[#This Row],[SampleVariableLabel]]+100*Systematic[[#This Row],[State]]</f>
        <v>92011004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92</v>
      </c>
      <c r="B2028" s="1">
        <f>IF(C2028=0,IF(B2027=Protocol!$V$20,1,B2027+1),B2027)</f>
        <v>1</v>
      </c>
      <c r="C2028" s="1">
        <f>IF(C2027+1=Protocol!$V$21,0,C2027+1)</f>
        <v>11</v>
      </c>
      <c r="D2028" s="1">
        <f t="shared" si="79"/>
        <v>5</v>
      </c>
      <c r="E2028" s="1" t="str">
        <f>INDEX(Protocol[Mark],MATCH(C2028,Protocol[Step],0))</f>
        <v>10Tm</v>
      </c>
      <c r="F2028" s="151" t="str">
        <f>INDEX(Variables[Variable],MATCH(Systematic[[#This Row],[VariableIndex]],Variables[Index],0))</f>
        <v>Specific flux (mt)</v>
      </c>
      <c r="G2028" s="134">
        <f>Systematic[[#This Row],[Sample]]*1000000+Systematic[[#This Row],[SubSample]]*10000+Systematic[[#This Row],[VariableIndex]]</f>
        <v>92010005</v>
      </c>
      <c r="H2028" s="134">
        <f>Systematic[[#This Row],[SampleVariableLabel]]+100*Systematic[[#This Row],[State]]</f>
        <v>92011105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92</v>
      </c>
      <c r="B2029" s="1">
        <f>IF(C2029=0,IF(B2028=Protocol!$V$20,1,B2028+1),B2028)</f>
        <v>1</v>
      </c>
      <c r="C2029" s="1">
        <f>IF(C2028+1=Protocol!$V$21,0,C2028+1)</f>
        <v>12</v>
      </c>
      <c r="D2029" s="1">
        <f t="shared" si="79"/>
        <v>6</v>
      </c>
      <c r="E2029" s="1" t="str">
        <f>INDEX(Protocol[Mark],MATCH(C2029,Protocol[Step],0))</f>
        <v>11Azd</v>
      </c>
      <c r="F2029" s="151" t="str">
        <f>INDEX(Variables[Variable],MATCH(Systematic[[#This Row],[VariableIndex]],Variables[Index],0))</f>
        <v>FCR (mt: ROX-corr.)</v>
      </c>
      <c r="G2029" s="134">
        <f>Systematic[[#This Row],[Sample]]*1000000+Systematic[[#This Row],[SubSample]]*10000+Systematic[[#This Row],[VariableIndex]]</f>
        <v>92010006</v>
      </c>
      <c r="H2029" s="134">
        <f>Systematic[[#This Row],[SampleVariableLabel]]+100*Systematic[[#This Row],[State]]</f>
        <v>92011206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93</v>
      </c>
      <c r="B2030" s="1">
        <f>IF(C2030=0,IF(B2029=Protocol!$V$20,1,B2029+1),B2029)</f>
        <v>1</v>
      </c>
      <c r="C2030" s="1">
        <f>IF(C2029+1=Protocol!$V$21,0,C2029+1)</f>
        <v>0</v>
      </c>
      <c r="D2030" s="1">
        <f t="shared" si="79"/>
        <v>1</v>
      </c>
      <c r="E2030" s="1" t="str">
        <f>INDEX(Protocol[Mark],MATCH(C2030,Protocol[Step],0))</f>
        <v>1mt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93010001</v>
      </c>
      <c r="H2030" s="134">
        <f>Systematic[[#This Row],[SampleVariableLabel]]+100*Systematic[[#This Row],[State]]</f>
        <v>93010001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93</v>
      </c>
      <c r="B2031" s="1">
        <f>IF(C2031=0,IF(B2030=Protocol!$V$20,1,B2030+1),B2030)</f>
        <v>1</v>
      </c>
      <c r="C2031" s="1">
        <f>IF(C2030+1=Protocol!$V$21,0,C2030+1)</f>
        <v>1</v>
      </c>
      <c r="D2031" s="1">
        <f t="shared" si="79"/>
        <v>2</v>
      </c>
      <c r="E2031" s="1" t="str">
        <f>INDEX(Protocol[Mark],MATCH(C2031,Protocol[Step],0))</f>
        <v>1PM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93010002</v>
      </c>
      <c r="H2031" s="134">
        <f>Systematic[[#This Row],[SampleVariableLabel]]+100*Systematic[[#This Row],[State]]</f>
        <v>93010102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93</v>
      </c>
      <c r="B2032" s="1">
        <f>IF(C2032=0,IF(B2031=Protocol!$V$20,1,B2031+1),B2031)</f>
        <v>1</v>
      </c>
      <c r="C2032" s="1">
        <f>IF(C2031+1=Protocol!$V$21,0,C2031+1)</f>
        <v>2</v>
      </c>
      <c r="D2032" s="1">
        <f t="shared" si="79"/>
        <v>3</v>
      </c>
      <c r="E2032" s="1" t="str">
        <f>INDEX(Protocol[Mark],MATCH(C2032,Protocol[Step],0))</f>
        <v>2D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93010003</v>
      </c>
      <c r="H2032" s="134">
        <f>Systematic[[#This Row],[SampleVariableLabel]]+100*Systematic[[#This Row],[State]]</f>
        <v>93010203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93</v>
      </c>
      <c r="B2033" s="1">
        <f>IF(C2033=0,IF(B2032=Protocol!$V$20,1,B2032+1),B2032)</f>
        <v>1</v>
      </c>
      <c r="C2033" s="1">
        <f>IF(C2032+1=Protocol!$V$21,0,C2032+1)</f>
        <v>3</v>
      </c>
      <c r="D2033" s="1">
        <f t="shared" si="79"/>
        <v>4</v>
      </c>
      <c r="E2033" s="1" t="str">
        <f>INDEX(Protocol[Mark],MATCH(C2033,Protocol[Step],0))</f>
        <v>2c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93010004</v>
      </c>
      <c r="H2033" s="134">
        <f>Systematic[[#This Row],[SampleVariableLabel]]+100*Systematic[[#This Row],[State]]</f>
        <v>93010304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93</v>
      </c>
      <c r="B2034" s="1">
        <f>IF(C2034=0,IF(B2033=Protocol!$V$20,1,B2033+1),B2033)</f>
        <v>1</v>
      </c>
      <c r="C2034" s="1">
        <f>IF(C2033+1=Protocol!$V$21,0,C2033+1)</f>
        <v>4</v>
      </c>
      <c r="D2034" s="1">
        <f t="shared" si="79"/>
        <v>5</v>
      </c>
      <c r="E2034" s="1" t="str">
        <f>INDEX(Protocol[Mark],MATCH(C2034,Protocol[Step],0))</f>
        <v>3U</v>
      </c>
      <c r="F2034" s="151" t="str">
        <f>INDEX(Variables[Variable],MATCH(Systematic[[#This Row],[VariableIndex]],Variables[Index],0))</f>
        <v>Specific flux (mt)</v>
      </c>
      <c r="G2034" s="134">
        <f>Systematic[[#This Row],[Sample]]*1000000+Systematic[[#This Row],[SubSample]]*10000+Systematic[[#This Row],[VariableIndex]]</f>
        <v>93010005</v>
      </c>
      <c r="H2034" s="134">
        <f>Systematic[[#This Row],[SampleVariableLabel]]+100*Systematic[[#This Row],[State]]</f>
        <v>93010405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93</v>
      </c>
      <c r="B2035" s="1">
        <f>IF(C2035=0,IF(B2034=Protocol!$V$20,1,B2034+1),B2034)</f>
        <v>1</v>
      </c>
      <c r="C2035" s="1">
        <f>IF(C2034+1=Protocol!$V$21,0,C2034+1)</f>
        <v>5</v>
      </c>
      <c r="D2035" s="1">
        <f t="shared" si="79"/>
        <v>6</v>
      </c>
      <c r="E2035" s="1" t="str">
        <f>INDEX(Protocol[Mark],MATCH(C2035,Protocol[Step],0))</f>
        <v>4G</v>
      </c>
      <c r="F2035" s="151" t="str">
        <f>INDEX(Variables[Variable],MATCH(Systematic[[#This Row],[VariableIndex]],Variables[Index],0))</f>
        <v>FCR (mt: ROX-corr.)</v>
      </c>
      <c r="G2035" s="134">
        <f>Systematic[[#This Row],[Sample]]*1000000+Systematic[[#This Row],[SubSample]]*10000+Systematic[[#This Row],[VariableIndex]]</f>
        <v>93010006</v>
      </c>
      <c r="H2035" s="134">
        <f>Systematic[[#This Row],[SampleVariableLabel]]+100*Systematic[[#This Row],[State]]</f>
        <v>93010506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93</v>
      </c>
      <c r="B2036" s="1">
        <f>IF(C2036=0,IF(B2035=Protocol!$V$20,1,B2035+1),B2035)</f>
        <v>1</v>
      </c>
      <c r="C2036" s="1">
        <f>IF(C2035+1=Protocol!$V$21,0,C2035+1)</f>
        <v>6</v>
      </c>
      <c r="D2036" s="1">
        <f t="shared" si="79"/>
        <v>1</v>
      </c>
      <c r="E2036" s="1" t="str">
        <f>INDEX(Protocol[Mark],MATCH(C2036,Protocol[Step],0))</f>
        <v>5S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93010001</v>
      </c>
      <c r="H2036" s="134">
        <f>Systematic[[#This Row],[SampleVariableLabel]]+100*Systematic[[#This Row],[State]]</f>
        <v>93010601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93</v>
      </c>
      <c r="B2037" s="1">
        <f>IF(C2037=0,IF(B2036=Protocol!$V$20,1,B2036+1),B2036)</f>
        <v>1</v>
      </c>
      <c r="C2037" s="1">
        <f>IF(C2036+1=Protocol!$V$21,0,C2036+1)</f>
        <v>7</v>
      </c>
      <c r="D2037" s="1">
        <f t="shared" si="79"/>
        <v>2</v>
      </c>
      <c r="E2037" s="1" t="str">
        <f>INDEX(Protocol[Mark],MATCH(C2037,Protocol[Step],0))</f>
        <v>6Oct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93010002</v>
      </c>
      <c r="H2037" s="134">
        <f>Systematic[[#This Row],[SampleVariableLabel]]+100*Systematic[[#This Row],[State]]</f>
        <v>93010702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93</v>
      </c>
      <c r="B2038" s="1">
        <f>IF(C2038=0,IF(B2037=Protocol!$V$20,1,B2037+1),B2037)</f>
        <v>1</v>
      </c>
      <c r="C2038" s="1">
        <f>IF(C2037+1=Protocol!$V$21,0,C2037+1)</f>
        <v>8</v>
      </c>
      <c r="D2038" s="1">
        <f t="shared" si="79"/>
        <v>3</v>
      </c>
      <c r="E2038" s="1" t="str">
        <f>INDEX(Protocol[Mark],MATCH(C2038,Protocol[Step],0))</f>
        <v>7Rot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93010003</v>
      </c>
      <c r="H2038" s="134">
        <f>Systematic[[#This Row],[SampleVariableLabel]]+100*Systematic[[#This Row],[State]]</f>
        <v>93010803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93</v>
      </c>
      <c r="B2039" s="1">
        <f>IF(C2039=0,IF(B2038=Protocol!$V$20,1,B2038+1),B2038)</f>
        <v>1</v>
      </c>
      <c r="C2039" s="1">
        <f>IF(C2038+1=Protocol!$V$21,0,C2038+1)</f>
        <v>9</v>
      </c>
      <c r="D2039" s="1">
        <f t="shared" si="79"/>
        <v>4</v>
      </c>
      <c r="E2039" s="1" t="str">
        <f>INDEX(Protocol[Mark],MATCH(C2039,Protocol[Step],0))</f>
        <v>8Gp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93010004</v>
      </c>
      <c r="H2039" s="134">
        <f>Systematic[[#This Row],[SampleVariableLabel]]+100*Systematic[[#This Row],[State]]</f>
        <v>93010904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93</v>
      </c>
      <c r="B2040" s="1">
        <f>IF(C2040=0,IF(B2039=Protocol!$V$20,1,B2039+1),B2039)</f>
        <v>1</v>
      </c>
      <c r="C2040" s="1">
        <f>IF(C2039+1=Protocol!$V$21,0,C2039+1)</f>
        <v>10</v>
      </c>
      <c r="D2040" s="1">
        <f t="shared" si="79"/>
        <v>5</v>
      </c>
      <c r="E2040" s="1" t="str">
        <f>INDEX(Protocol[Mark],MATCH(C2040,Protocol[Step],0))</f>
        <v>9Ama</v>
      </c>
      <c r="F2040" s="151" t="str">
        <f>INDEX(Variables[Variable],MATCH(Systematic[[#This Row],[VariableIndex]],Variables[Index],0))</f>
        <v>Specific flux (mt)</v>
      </c>
      <c r="G2040" s="134">
        <f>Systematic[[#This Row],[Sample]]*1000000+Systematic[[#This Row],[SubSample]]*10000+Systematic[[#This Row],[VariableIndex]]</f>
        <v>93010005</v>
      </c>
      <c r="H2040" s="134">
        <f>Systematic[[#This Row],[SampleVariableLabel]]+100*Systematic[[#This Row],[State]]</f>
        <v>93011005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93</v>
      </c>
      <c r="B2041" s="1">
        <f>IF(C2041=0,IF(B2040=Protocol!$V$20,1,B2040+1),B2040)</f>
        <v>1</v>
      </c>
      <c r="C2041" s="1">
        <f>IF(C2040+1=Protocol!$V$21,0,C2040+1)</f>
        <v>11</v>
      </c>
      <c r="D2041" s="1">
        <f t="shared" si="79"/>
        <v>6</v>
      </c>
      <c r="E2041" s="1" t="str">
        <f>INDEX(Protocol[Mark],MATCH(C2041,Protocol[Step],0))</f>
        <v>10Tm</v>
      </c>
      <c r="F2041" s="151" t="str">
        <f>INDEX(Variables[Variable],MATCH(Systematic[[#This Row],[VariableIndex]],Variables[Index],0))</f>
        <v>FCR (mt: ROX-corr.)</v>
      </c>
      <c r="G2041" s="134">
        <f>Systematic[[#This Row],[Sample]]*1000000+Systematic[[#This Row],[SubSample]]*10000+Systematic[[#This Row],[VariableIndex]]</f>
        <v>93010006</v>
      </c>
      <c r="H2041" s="134">
        <f>Systematic[[#This Row],[SampleVariableLabel]]+100*Systematic[[#This Row],[State]]</f>
        <v>93011106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93</v>
      </c>
      <c r="B2042" s="1">
        <f>IF(C2042=0,IF(B2041=Protocol!$V$20,1,B2041+1),B2041)</f>
        <v>1</v>
      </c>
      <c r="C2042" s="1">
        <f>IF(C2041+1=Protocol!$V$21,0,C2041+1)</f>
        <v>12</v>
      </c>
      <c r="D2042" s="1">
        <f t="shared" si="79"/>
        <v>1</v>
      </c>
      <c r="E2042" s="1" t="str">
        <f>INDEX(Protocol[Mark],MATCH(C2042,Protocol[Step],0))</f>
        <v>11Azd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93010001</v>
      </c>
      <c r="H2042" s="134">
        <f>Systematic[[#This Row],[SampleVariableLabel]]+100*Systematic[[#This Row],[State]]</f>
        <v>93011201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94</v>
      </c>
      <c r="B2043" s="1">
        <f>IF(C2043=0,IF(B2042=Protocol!$V$20,1,B2042+1),B2042)</f>
        <v>1</v>
      </c>
      <c r="C2043" s="1">
        <f>IF(C2042+1=Protocol!$V$21,0,C2042+1)</f>
        <v>0</v>
      </c>
      <c r="D2043" s="1">
        <f t="shared" si="79"/>
        <v>2</v>
      </c>
      <c r="E2043" s="1" t="str">
        <f>INDEX(Protocol[Mark],MATCH(C2043,Protocol[Step],0))</f>
        <v>1mt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94010002</v>
      </c>
      <c r="H2043" s="134">
        <f>Systematic[[#This Row],[SampleVariableLabel]]+100*Systematic[[#This Row],[State]]</f>
        <v>94010002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94</v>
      </c>
      <c r="B2044" s="1">
        <f>IF(C2044=0,IF(B2043=Protocol!$V$20,1,B2043+1),B2043)</f>
        <v>1</v>
      </c>
      <c r="C2044" s="1">
        <f>IF(C2043+1=Protocol!$V$21,0,C2043+1)</f>
        <v>1</v>
      </c>
      <c r="D2044" s="1">
        <f t="shared" si="79"/>
        <v>3</v>
      </c>
      <c r="E2044" s="1" t="str">
        <f>INDEX(Protocol[Mark],MATCH(C2044,Protocol[Step],0))</f>
        <v>1PM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94010003</v>
      </c>
      <c r="H2044" s="134">
        <f>Systematic[[#This Row],[SampleVariableLabel]]+100*Systematic[[#This Row],[State]]</f>
        <v>94010103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94</v>
      </c>
      <c r="B2045" s="1">
        <f>IF(C2045=0,IF(B2044=Protocol!$V$20,1,B2044+1),B2044)</f>
        <v>1</v>
      </c>
      <c r="C2045" s="1">
        <f>IF(C2044+1=Protocol!$V$21,0,C2044+1)</f>
        <v>2</v>
      </c>
      <c r="D2045" s="1">
        <f t="shared" si="79"/>
        <v>4</v>
      </c>
      <c r="E2045" s="1" t="str">
        <f>INDEX(Protocol[Mark],MATCH(C2045,Protocol[Step],0))</f>
        <v>2D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94010004</v>
      </c>
      <c r="H2045" s="134">
        <f>Systematic[[#This Row],[SampleVariableLabel]]+100*Systematic[[#This Row],[State]]</f>
        <v>94010204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94</v>
      </c>
      <c r="B2046" s="1">
        <f>IF(C2046=0,IF(B2045=Protocol!$V$20,1,B2045+1),B2045)</f>
        <v>1</v>
      </c>
      <c r="C2046" s="1">
        <f>IF(C2045+1=Protocol!$V$21,0,C2045+1)</f>
        <v>3</v>
      </c>
      <c r="D2046" s="1">
        <f t="shared" si="79"/>
        <v>5</v>
      </c>
      <c r="E2046" s="1" t="str">
        <f>INDEX(Protocol[Mark],MATCH(C2046,Protocol[Step],0))</f>
        <v>2c</v>
      </c>
      <c r="F2046" s="151" t="str">
        <f>INDEX(Variables[Variable],MATCH(Systematic[[#This Row],[VariableIndex]],Variables[Index],0))</f>
        <v>Specific flux (mt)</v>
      </c>
      <c r="G2046" s="134">
        <f>Systematic[[#This Row],[Sample]]*1000000+Systematic[[#This Row],[SubSample]]*10000+Systematic[[#This Row],[VariableIndex]]</f>
        <v>94010005</v>
      </c>
      <c r="H2046" s="134">
        <f>Systematic[[#This Row],[SampleVariableLabel]]+100*Systematic[[#This Row],[State]]</f>
        <v>94010305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94</v>
      </c>
      <c r="B2047" s="1">
        <f>IF(C2047=0,IF(B2046=Protocol!$V$20,1,B2046+1),B2046)</f>
        <v>1</v>
      </c>
      <c r="C2047" s="1">
        <f>IF(C2046+1=Protocol!$V$21,0,C2046+1)</f>
        <v>4</v>
      </c>
      <c r="D2047" s="1">
        <f t="shared" si="79"/>
        <v>6</v>
      </c>
      <c r="E2047" s="1" t="str">
        <f>INDEX(Protocol[Mark],MATCH(C2047,Protocol[Step],0))</f>
        <v>3U</v>
      </c>
      <c r="F2047" s="151" t="str">
        <f>INDEX(Variables[Variable],MATCH(Systematic[[#This Row],[VariableIndex]],Variables[Index],0))</f>
        <v>FCR (mt: ROX-corr.)</v>
      </c>
      <c r="G2047" s="134">
        <f>Systematic[[#This Row],[Sample]]*1000000+Systematic[[#This Row],[SubSample]]*10000+Systematic[[#This Row],[VariableIndex]]</f>
        <v>94010006</v>
      </c>
      <c r="H2047" s="134">
        <f>Systematic[[#This Row],[SampleVariableLabel]]+100*Systematic[[#This Row],[State]]</f>
        <v>94010406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94</v>
      </c>
      <c r="B2048" s="1">
        <f>IF(C2048=0,IF(B2047=Protocol!$V$20,1,B2047+1),B2047)</f>
        <v>1</v>
      </c>
      <c r="C2048" s="1">
        <f>IF(C2047+1=Protocol!$V$21,0,C2047+1)</f>
        <v>5</v>
      </c>
      <c r="D2048" s="1">
        <f t="shared" si="79"/>
        <v>1</v>
      </c>
      <c r="E2048" s="1" t="str">
        <f>INDEX(Protocol[Mark],MATCH(C2048,Protocol[Step],0))</f>
        <v>4G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94010001</v>
      </c>
      <c r="H2048" s="134">
        <f>Systematic[[#This Row],[SampleVariableLabel]]+100*Systematic[[#This Row],[State]]</f>
        <v>94010501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94</v>
      </c>
      <c r="B2049" s="1">
        <f>IF(C2049=0,IF(B2048=Protocol!$V$20,1,B2048+1),B2048)</f>
        <v>1</v>
      </c>
      <c r="C2049" s="1">
        <f>IF(C2048+1=Protocol!$V$21,0,C2048+1)</f>
        <v>6</v>
      </c>
      <c r="D2049" s="1">
        <f t="shared" si="79"/>
        <v>2</v>
      </c>
      <c r="E2049" s="1" t="str">
        <f>INDEX(Protocol[Mark],MATCH(C2049,Protocol[Step],0))</f>
        <v>5S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94010002</v>
      </c>
      <c r="H2049" s="134">
        <f>Systematic[[#This Row],[SampleVariableLabel]]+100*Systematic[[#This Row],[State]]</f>
        <v>94010602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94</v>
      </c>
      <c r="B2050" s="1">
        <f>IF(C2050=0,IF(B2049=Protocol!$V$20,1,B2049+1),B2049)</f>
        <v>1</v>
      </c>
      <c r="C2050" s="1">
        <f>IF(C2049+1=Protocol!$V$21,0,C2049+1)</f>
        <v>7</v>
      </c>
      <c r="D2050" s="1">
        <f t="shared" si="79"/>
        <v>3</v>
      </c>
      <c r="E2050" s="1" t="str">
        <f>INDEX(Protocol[Mark],MATCH(C2050,Protocol[Step],0))</f>
        <v>6Oct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94010003</v>
      </c>
      <c r="H2050" s="134">
        <f>Systematic[[#This Row],[SampleVariableLabel]]+100*Systematic[[#This Row],[State]]</f>
        <v>94010703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94</v>
      </c>
      <c r="B2051" s="1">
        <f>IF(C2051=0,IF(B2050=Protocol!$V$20,1,B2050+1),B2050)</f>
        <v>1</v>
      </c>
      <c r="C2051" s="1">
        <f>IF(C2050+1=Protocol!$V$21,0,C2050+1)</f>
        <v>8</v>
      </c>
      <c r="D2051" s="1">
        <f t="shared" ref="D2051:D2114" si="81">IF(D2050=nVariables,1,D2050+1)</f>
        <v>4</v>
      </c>
      <c r="E2051" s="1" t="str">
        <f>INDEX(Protocol[Mark],MATCH(C2051,Protocol[Step],0))</f>
        <v>7Rot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94010004</v>
      </c>
      <c r="H2051" s="134">
        <f>Systematic[[#This Row],[SampleVariableLabel]]+100*Systematic[[#This Row],[State]]</f>
        <v>94010804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94</v>
      </c>
      <c r="B2052" s="1">
        <f>IF(C2052=0,IF(B2051=Protocol!$V$20,1,B2051+1),B2051)</f>
        <v>1</v>
      </c>
      <c r="C2052" s="1">
        <f>IF(C2051+1=Protocol!$V$21,0,C2051+1)</f>
        <v>9</v>
      </c>
      <c r="D2052" s="1">
        <f t="shared" si="81"/>
        <v>5</v>
      </c>
      <c r="E2052" s="1" t="str">
        <f>INDEX(Protocol[Mark],MATCH(C2052,Protocol[Step],0))</f>
        <v>8Gp</v>
      </c>
      <c r="F2052" s="151" t="str">
        <f>INDEX(Variables[Variable],MATCH(Systematic[[#This Row],[VariableIndex]],Variables[Index],0))</f>
        <v>Specific flux (mt)</v>
      </c>
      <c r="G2052" s="134">
        <f>Systematic[[#This Row],[Sample]]*1000000+Systematic[[#This Row],[SubSample]]*10000+Systematic[[#This Row],[VariableIndex]]</f>
        <v>94010005</v>
      </c>
      <c r="H2052" s="134">
        <f>Systematic[[#This Row],[SampleVariableLabel]]+100*Systematic[[#This Row],[State]]</f>
        <v>94010905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94</v>
      </c>
      <c r="B2053" s="1">
        <f>IF(C2053=0,IF(B2052=Protocol!$V$20,1,B2052+1),B2052)</f>
        <v>1</v>
      </c>
      <c r="C2053" s="1">
        <f>IF(C2052+1=Protocol!$V$21,0,C2052+1)</f>
        <v>10</v>
      </c>
      <c r="D2053" s="1">
        <f t="shared" si="81"/>
        <v>6</v>
      </c>
      <c r="E2053" s="1" t="str">
        <f>INDEX(Protocol[Mark],MATCH(C2053,Protocol[Step],0))</f>
        <v>9Ama</v>
      </c>
      <c r="F2053" s="151" t="str">
        <f>INDEX(Variables[Variable],MATCH(Systematic[[#This Row],[VariableIndex]],Variables[Index],0))</f>
        <v>FCR (mt: ROX-corr.)</v>
      </c>
      <c r="G2053" s="134">
        <f>Systematic[[#This Row],[Sample]]*1000000+Systematic[[#This Row],[SubSample]]*10000+Systematic[[#This Row],[VariableIndex]]</f>
        <v>94010006</v>
      </c>
      <c r="H2053" s="134">
        <f>Systematic[[#This Row],[SampleVariableLabel]]+100*Systematic[[#This Row],[State]]</f>
        <v>94011006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94</v>
      </c>
      <c r="B2054" s="1">
        <f>IF(C2054=0,IF(B2053=Protocol!$V$20,1,B2053+1),B2053)</f>
        <v>1</v>
      </c>
      <c r="C2054" s="1">
        <f>IF(C2053+1=Protocol!$V$21,0,C2053+1)</f>
        <v>11</v>
      </c>
      <c r="D2054" s="1">
        <f t="shared" si="81"/>
        <v>1</v>
      </c>
      <c r="E2054" s="1" t="str">
        <f>INDEX(Protocol[Mark],MATCH(C2054,Protocol[Step],0))</f>
        <v>10Tm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94010001</v>
      </c>
      <c r="H2054" s="134">
        <f>Systematic[[#This Row],[SampleVariableLabel]]+100*Systematic[[#This Row],[State]]</f>
        <v>94011101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94</v>
      </c>
      <c r="B2055" s="1">
        <f>IF(C2055=0,IF(B2054=Protocol!$V$20,1,B2054+1),B2054)</f>
        <v>1</v>
      </c>
      <c r="C2055" s="1">
        <f>IF(C2054+1=Protocol!$V$21,0,C2054+1)</f>
        <v>12</v>
      </c>
      <c r="D2055" s="1">
        <f t="shared" si="81"/>
        <v>2</v>
      </c>
      <c r="E2055" s="1" t="str">
        <f>INDEX(Protocol[Mark],MATCH(C2055,Protocol[Step],0))</f>
        <v>11Azd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94010002</v>
      </c>
      <c r="H2055" s="134">
        <f>Systematic[[#This Row],[SampleVariableLabel]]+100*Systematic[[#This Row],[State]]</f>
        <v>94011202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95</v>
      </c>
      <c r="B2056" s="1">
        <f>IF(C2056=0,IF(B2055=Protocol!$V$20,1,B2055+1),B2055)</f>
        <v>1</v>
      </c>
      <c r="C2056" s="1">
        <f>IF(C2055+1=Protocol!$V$21,0,C2055+1)</f>
        <v>0</v>
      </c>
      <c r="D2056" s="1">
        <f t="shared" si="81"/>
        <v>3</v>
      </c>
      <c r="E2056" s="1" t="str">
        <f>INDEX(Protocol[Mark],MATCH(C2056,Protocol[Step],0))</f>
        <v>1mt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95010003</v>
      </c>
      <c r="H2056" s="134">
        <f>Systematic[[#This Row],[SampleVariableLabel]]+100*Systematic[[#This Row],[State]]</f>
        <v>95010003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95</v>
      </c>
      <c r="B2057" s="1">
        <f>IF(C2057=0,IF(B2056=Protocol!$V$20,1,B2056+1),B2056)</f>
        <v>1</v>
      </c>
      <c r="C2057" s="1">
        <f>IF(C2056+1=Protocol!$V$21,0,C2056+1)</f>
        <v>1</v>
      </c>
      <c r="D2057" s="1">
        <f t="shared" si="81"/>
        <v>4</v>
      </c>
      <c r="E2057" s="1" t="str">
        <f>INDEX(Protocol[Mark],MATCH(C2057,Protocol[Step],0))</f>
        <v>1PM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95010004</v>
      </c>
      <c r="H2057" s="134">
        <f>Systematic[[#This Row],[SampleVariableLabel]]+100*Systematic[[#This Row],[State]]</f>
        <v>95010104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95</v>
      </c>
      <c r="B2058" s="1">
        <f>IF(C2058=0,IF(B2057=Protocol!$V$20,1,B2057+1),B2057)</f>
        <v>1</v>
      </c>
      <c r="C2058" s="1">
        <f>IF(C2057+1=Protocol!$V$21,0,C2057+1)</f>
        <v>2</v>
      </c>
      <c r="D2058" s="1">
        <f t="shared" si="81"/>
        <v>5</v>
      </c>
      <c r="E2058" s="1" t="str">
        <f>INDEX(Protocol[Mark],MATCH(C2058,Protocol[Step],0))</f>
        <v>2D</v>
      </c>
      <c r="F2058" s="151" t="str">
        <f>INDEX(Variables[Variable],MATCH(Systematic[[#This Row],[VariableIndex]],Variables[Index],0))</f>
        <v>Specific flux (mt)</v>
      </c>
      <c r="G2058" s="134">
        <f>Systematic[[#This Row],[Sample]]*1000000+Systematic[[#This Row],[SubSample]]*10000+Systematic[[#This Row],[VariableIndex]]</f>
        <v>95010005</v>
      </c>
      <c r="H2058" s="134">
        <f>Systematic[[#This Row],[SampleVariableLabel]]+100*Systematic[[#This Row],[State]]</f>
        <v>95010205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95</v>
      </c>
      <c r="B2059" s="1">
        <f>IF(C2059=0,IF(B2058=Protocol!$V$20,1,B2058+1),B2058)</f>
        <v>1</v>
      </c>
      <c r="C2059" s="1">
        <f>IF(C2058+1=Protocol!$V$21,0,C2058+1)</f>
        <v>3</v>
      </c>
      <c r="D2059" s="1">
        <f t="shared" si="81"/>
        <v>6</v>
      </c>
      <c r="E2059" s="1" t="str">
        <f>INDEX(Protocol[Mark],MATCH(C2059,Protocol[Step],0))</f>
        <v>2c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95010006</v>
      </c>
      <c r="H2059" s="134">
        <f>Systematic[[#This Row],[SampleVariableLabel]]+100*Systematic[[#This Row],[State]]</f>
        <v>95010306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95</v>
      </c>
      <c r="B2060" s="1">
        <f>IF(C2060=0,IF(B2059=Protocol!$V$20,1,B2059+1),B2059)</f>
        <v>1</v>
      </c>
      <c r="C2060" s="1">
        <f>IF(C2059+1=Protocol!$V$21,0,C2059+1)</f>
        <v>4</v>
      </c>
      <c r="D2060" s="1">
        <f t="shared" si="81"/>
        <v>1</v>
      </c>
      <c r="E2060" s="1" t="str">
        <f>INDEX(Protocol[Mark],MATCH(C2060,Protocol[Step],0))</f>
        <v>3U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95010001</v>
      </c>
      <c r="H2060" s="134">
        <f>Systematic[[#This Row],[SampleVariableLabel]]+100*Systematic[[#This Row],[State]]</f>
        <v>95010401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95</v>
      </c>
      <c r="B2061" s="1">
        <f>IF(C2061=0,IF(B2060=Protocol!$V$20,1,B2060+1),B2060)</f>
        <v>1</v>
      </c>
      <c r="C2061" s="1">
        <f>IF(C2060+1=Protocol!$V$21,0,C2060+1)</f>
        <v>5</v>
      </c>
      <c r="D2061" s="1">
        <f t="shared" si="81"/>
        <v>2</v>
      </c>
      <c r="E2061" s="1" t="str">
        <f>INDEX(Protocol[Mark],MATCH(C2061,Protocol[Step],0))</f>
        <v>4G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95010002</v>
      </c>
      <c r="H2061" s="134">
        <f>Systematic[[#This Row],[SampleVariableLabel]]+100*Systematic[[#This Row],[State]]</f>
        <v>95010502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95</v>
      </c>
      <c r="B2062" s="1">
        <f>IF(C2062=0,IF(B2061=Protocol!$V$20,1,B2061+1),B2061)</f>
        <v>1</v>
      </c>
      <c r="C2062" s="1">
        <f>IF(C2061+1=Protocol!$V$21,0,C2061+1)</f>
        <v>6</v>
      </c>
      <c r="D2062" s="1">
        <f t="shared" si="81"/>
        <v>3</v>
      </c>
      <c r="E2062" s="1" t="str">
        <f>INDEX(Protocol[Mark],MATCH(C2062,Protocol[Step],0))</f>
        <v>5S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95010003</v>
      </c>
      <c r="H2062" s="134">
        <f>Systematic[[#This Row],[SampleVariableLabel]]+100*Systematic[[#This Row],[State]]</f>
        <v>95010603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95</v>
      </c>
      <c r="B2063" s="1">
        <f>IF(C2063=0,IF(B2062=Protocol!$V$20,1,B2062+1),B2062)</f>
        <v>1</v>
      </c>
      <c r="C2063" s="1">
        <f>IF(C2062+1=Protocol!$V$21,0,C2062+1)</f>
        <v>7</v>
      </c>
      <c r="D2063" s="1">
        <f t="shared" si="81"/>
        <v>4</v>
      </c>
      <c r="E2063" s="1" t="str">
        <f>INDEX(Protocol[Mark],MATCH(C2063,Protocol[Step],0))</f>
        <v>6Oct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95010004</v>
      </c>
      <c r="H2063" s="134">
        <f>Systematic[[#This Row],[SampleVariableLabel]]+100*Systematic[[#This Row],[State]]</f>
        <v>95010704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95</v>
      </c>
      <c r="B2064" s="1">
        <f>IF(C2064=0,IF(B2063=Protocol!$V$20,1,B2063+1),B2063)</f>
        <v>1</v>
      </c>
      <c r="C2064" s="1">
        <f>IF(C2063+1=Protocol!$V$21,0,C2063+1)</f>
        <v>8</v>
      </c>
      <c r="D2064" s="1">
        <f t="shared" si="81"/>
        <v>5</v>
      </c>
      <c r="E2064" s="1" t="str">
        <f>INDEX(Protocol[Mark],MATCH(C2064,Protocol[Step],0))</f>
        <v>7Rot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95010005</v>
      </c>
      <c r="H2064" s="134">
        <f>Systematic[[#This Row],[SampleVariableLabel]]+100*Systematic[[#This Row],[State]]</f>
        <v>95010805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95</v>
      </c>
      <c r="B2065" s="1">
        <f>IF(C2065=0,IF(B2064=Protocol!$V$20,1,B2064+1),B2064)</f>
        <v>1</v>
      </c>
      <c r="C2065" s="1">
        <f>IF(C2064+1=Protocol!$V$21,0,C2064+1)</f>
        <v>9</v>
      </c>
      <c r="D2065" s="1">
        <f t="shared" si="81"/>
        <v>6</v>
      </c>
      <c r="E2065" s="1" t="str">
        <f>INDEX(Protocol[Mark],MATCH(C2065,Protocol[Step],0))</f>
        <v>8Gp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95010006</v>
      </c>
      <c r="H2065" s="134">
        <f>Systematic[[#This Row],[SampleVariableLabel]]+100*Systematic[[#This Row],[State]]</f>
        <v>95010906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95</v>
      </c>
      <c r="B2066" s="1">
        <f>IF(C2066=0,IF(B2065=Protocol!$V$20,1,B2065+1),B2065)</f>
        <v>1</v>
      </c>
      <c r="C2066" s="1">
        <f>IF(C2065+1=Protocol!$V$21,0,C2065+1)</f>
        <v>10</v>
      </c>
      <c r="D2066" s="1">
        <f t="shared" si="81"/>
        <v>1</v>
      </c>
      <c r="E2066" s="1" t="str">
        <f>INDEX(Protocol[Mark],MATCH(C2066,Protocol[Step],0))</f>
        <v>9Ama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95010001</v>
      </c>
      <c r="H2066" s="134">
        <f>Systematic[[#This Row],[SampleVariableLabel]]+100*Systematic[[#This Row],[State]]</f>
        <v>95011001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95</v>
      </c>
      <c r="B2067" s="1">
        <f>IF(C2067=0,IF(B2066=Protocol!$V$20,1,B2066+1),B2066)</f>
        <v>1</v>
      </c>
      <c r="C2067" s="1">
        <f>IF(C2066+1=Protocol!$V$21,0,C2066+1)</f>
        <v>11</v>
      </c>
      <c r="D2067" s="1">
        <f t="shared" si="81"/>
        <v>2</v>
      </c>
      <c r="E2067" s="1" t="str">
        <f>INDEX(Protocol[Mark],MATCH(C2067,Protocol[Step],0))</f>
        <v>10Tm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95010002</v>
      </c>
      <c r="H2067" s="134">
        <f>Systematic[[#This Row],[SampleVariableLabel]]+100*Systematic[[#This Row],[State]]</f>
        <v>95011102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95</v>
      </c>
      <c r="B2068" s="1">
        <f>IF(C2068=0,IF(B2067=Protocol!$V$20,1,B2067+1),B2067)</f>
        <v>1</v>
      </c>
      <c r="C2068" s="1">
        <f>IF(C2067+1=Protocol!$V$21,0,C2067+1)</f>
        <v>12</v>
      </c>
      <c r="D2068" s="1">
        <f t="shared" si="81"/>
        <v>3</v>
      </c>
      <c r="E2068" s="1" t="str">
        <f>INDEX(Protocol[Mark],MATCH(C2068,Protocol[Step],0))</f>
        <v>11Azd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95010003</v>
      </c>
      <c r="H2068" s="134">
        <f>Systematic[[#This Row],[SampleVariableLabel]]+100*Systematic[[#This Row],[State]]</f>
        <v>95011203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96</v>
      </c>
      <c r="B2069" s="1">
        <f>IF(C2069=0,IF(B2068=Protocol!$V$20,1,B2068+1),B2068)</f>
        <v>1</v>
      </c>
      <c r="C2069" s="1">
        <f>IF(C2068+1=Protocol!$V$21,0,C2068+1)</f>
        <v>0</v>
      </c>
      <c r="D2069" s="1">
        <f t="shared" si="81"/>
        <v>4</v>
      </c>
      <c r="E2069" s="1" t="str">
        <f>INDEX(Protocol[Mark],MATCH(C2069,Protocol[Step],0))</f>
        <v>1mt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96010004</v>
      </c>
      <c r="H2069" s="134">
        <f>Systematic[[#This Row],[SampleVariableLabel]]+100*Systematic[[#This Row],[State]]</f>
        <v>96010004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96</v>
      </c>
      <c r="B2070" s="1">
        <f>IF(C2070=0,IF(B2069=Protocol!$V$20,1,B2069+1),B2069)</f>
        <v>1</v>
      </c>
      <c r="C2070" s="1">
        <f>IF(C2069+1=Protocol!$V$21,0,C2069+1)</f>
        <v>1</v>
      </c>
      <c r="D2070" s="1">
        <f t="shared" si="81"/>
        <v>5</v>
      </c>
      <c r="E2070" s="1" t="str">
        <f>INDEX(Protocol[Mark],MATCH(C2070,Protocol[Step],0))</f>
        <v>1PM</v>
      </c>
      <c r="F2070" s="151" t="str">
        <f>INDEX(Variables[Variable],MATCH(Systematic[[#This Row],[VariableIndex]],Variables[Index],0))</f>
        <v>Specific flux (mt)</v>
      </c>
      <c r="G2070" s="134">
        <f>Systematic[[#This Row],[Sample]]*1000000+Systematic[[#This Row],[SubSample]]*10000+Systematic[[#This Row],[VariableIndex]]</f>
        <v>96010005</v>
      </c>
      <c r="H2070" s="134">
        <f>Systematic[[#This Row],[SampleVariableLabel]]+100*Systematic[[#This Row],[State]]</f>
        <v>96010105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96</v>
      </c>
      <c r="B2071" s="1">
        <f>IF(C2071=0,IF(B2070=Protocol!$V$20,1,B2070+1),B2070)</f>
        <v>1</v>
      </c>
      <c r="C2071" s="1">
        <f>IF(C2070+1=Protocol!$V$21,0,C2070+1)</f>
        <v>2</v>
      </c>
      <c r="D2071" s="1">
        <f t="shared" si="81"/>
        <v>6</v>
      </c>
      <c r="E2071" s="1" t="str">
        <f>INDEX(Protocol[Mark],MATCH(C2071,Protocol[Step],0))</f>
        <v>2D</v>
      </c>
      <c r="F2071" s="151" t="str">
        <f>INDEX(Variables[Variable],MATCH(Systematic[[#This Row],[VariableIndex]],Variables[Index],0))</f>
        <v>FCR (mt: ROX-corr.)</v>
      </c>
      <c r="G2071" s="134">
        <f>Systematic[[#This Row],[Sample]]*1000000+Systematic[[#This Row],[SubSample]]*10000+Systematic[[#This Row],[VariableIndex]]</f>
        <v>96010006</v>
      </c>
      <c r="H2071" s="134">
        <f>Systematic[[#This Row],[SampleVariableLabel]]+100*Systematic[[#This Row],[State]]</f>
        <v>96010206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96</v>
      </c>
      <c r="B2072" s="1">
        <f>IF(C2072=0,IF(B2071=Protocol!$V$20,1,B2071+1),B2071)</f>
        <v>1</v>
      </c>
      <c r="C2072" s="1">
        <f>IF(C2071+1=Protocol!$V$21,0,C2071+1)</f>
        <v>3</v>
      </c>
      <c r="D2072" s="1">
        <f t="shared" si="81"/>
        <v>1</v>
      </c>
      <c r="E2072" s="1" t="str">
        <f>INDEX(Protocol[Mark],MATCH(C2072,Protocol[Step],0))</f>
        <v>2c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96010001</v>
      </c>
      <c r="H2072" s="134">
        <f>Systematic[[#This Row],[SampleVariableLabel]]+100*Systematic[[#This Row],[State]]</f>
        <v>96010301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96</v>
      </c>
      <c r="B2073" s="1">
        <f>IF(C2073=0,IF(B2072=Protocol!$V$20,1,B2072+1),B2072)</f>
        <v>1</v>
      </c>
      <c r="C2073" s="1">
        <f>IF(C2072+1=Protocol!$V$21,0,C2072+1)</f>
        <v>4</v>
      </c>
      <c r="D2073" s="1">
        <f t="shared" si="81"/>
        <v>2</v>
      </c>
      <c r="E2073" s="1" t="str">
        <f>INDEX(Protocol[Mark],MATCH(C2073,Protocol[Step],0))</f>
        <v>3U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96010002</v>
      </c>
      <c r="H2073" s="134">
        <f>Systematic[[#This Row],[SampleVariableLabel]]+100*Systematic[[#This Row],[State]]</f>
        <v>96010402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96</v>
      </c>
      <c r="B2074" s="1">
        <f>IF(C2074=0,IF(B2073=Protocol!$V$20,1,B2073+1),B2073)</f>
        <v>1</v>
      </c>
      <c r="C2074" s="1">
        <f>IF(C2073+1=Protocol!$V$21,0,C2073+1)</f>
        <v>5</v>
      </c>
      <c r="D2074" s="1">
        <f t="shared" si="81"/>
        <v>3</v>
      </c>
      <c r="E2074" s="1" t="str">
        <f>INDEX(Protocol[Mark],MATCH(C2074,Protocol[Step],0))</f>
        <v>4G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96010003</v>
      </c>
      <c r="H2074" s="134">
        <f>Systematic[[#This Row],[SampleVariableLabel]]+100*Systematic[[#This Row],[State]]</f>
        <v>96010503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96</v>
      </c>
      <c r="B2075" s="1">
        <f>IF(C2075=0,IF(B2074=Protocol!$V$20,1,B2074+1),B2074)</f>
        <v>1</v>
      </c>
      <c r="C2075" s="1">
        <f>IF(C2074+1=Protocol!$V$21,0,C2074+1)</f>
        <v>6</v>
      </c>
      <c r="D2075" s="1">
        <f t="shared" si="81"/>
        <v>4</v>
      </c>
      <c r="E2075" s="1" t="str">
        <f>INDEX(Protocol[Mark],MATCH(C2075,Protocol[Step],0))</f>
        <v>5S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96010004</v>
      </c>
      <c r="H2075" s="134">
        <f>Systematic[[#This Row],[SampleVariableLabel]]+100*Systematic[[#This Row],[State]]</f>
        <v>96010604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96</v>
      </c>
      <c r="B2076" s="1">
        <f>IF(C2076=0,IF(B2075=Protocol!$V$20,1,B2075+1),B2075)</f>
        <v>1</v>
      </c>
      <c r="C2076" s="1">
        <f>IF(C2075+1=Protocol!$V$21,0,C2075+1)</f>
        <v>7</v>
      </c>
      <c r="D2076" s="1">
        <f t="shared" si="81"/>
        <v>5</v>
      </c>
      <c r="E2076" s="1" t="str">
        <f>INDEX(Protocol[Mark],MATCH(C2076,Protocol[Step],0))</f>
        <v>6Oct</v>
      </c>
      <c r="F2076" s="151" t="str">
        <f>INDEX(Variables[Variable],MATCH(Systematic[[#This Row],[VariableIndex]],Variables[Index],0))</f>
        <v>Specific flux (mt)</v>
      </c>
      <c r="G2076" s="134">
        <f>Systematic[[#This Row],[Sample]]*1000000+Systematic[[#This Row],[SubSample]]*10000+Systematic[[#This Row],[VariableIndex]]</f>
        <v>96010005</v>
      </c>
      <c r="H2076" s="134">
        <f>Systematic[[#This Row],[SampleVariableLabel]]+100*Systematic[[#This Row],[State]]</f>
        <v>96010705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96</v>
      </c>
      <c r="B2077" s="1">
        <f>IF(C2077=0,IF(B2076=Protocol!$V$20,1,B2076+1),B2076)</f>
        <v>1</v>
      </c>
      <c r="C2077" s="1">
        <f>IF(C2076+1=Protocol!$V$21,0,C2076+1)</f>
        <v>8</v>
      </c>
      <c r="D2077" s="1">
        <f t="shared" si="81"/>
        <v>6</v>
      </c>
      <c r="E2077" s="1" t="str">
        <f>INDEX(Protocol[Mark],MATCH(C2077,Protocol[Step],0))</f>
        <v>7Rot</v>
      </c>
      <c r="F2077" s="151" t="str">
        <f>INDEX(Variables[Variable],MATCH(Systematic[[#This Row],[VariableIndex]],Variables[Index],0))</f>
        <v>FCR (mt: ROX-corr.)</v>
      </c>
      <c r="G2077" s="134">
        <f>Systematic[[#This Row],[Sample]]*1000000+Systematic[[#This Row],[SubSample]]*10000+Systematic[[#This Row],[VariableIndex]]</f>
        <v>96010006</v>
      </c>
      <c r="H2077" s="134">
        <f>Systematic[[#This Row],[SampleVariableLabel]]+100*Systematic[[#This Row],[State]]</f>
        <v>96010806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96</v>
      </c>
      <c r="B2078" s="1">
        <f>IF(C2078=0,IF(B2077=Protocol!$V$20,1,B2077+1),B2077)</f>
        <v>1</v>
      </c>
      <c r="C2078" s="1">
        <f>IF(C2077+1=Protocol!$V$21,0,C2077+1)</f>
        <v>9</v>
      </c>
      <c r="D2078" s="1">
        <f t="shared" si="81"/>
        <v>1</v>
      </c>
      <c r="E2078" s="1" t="str">
        <f>INDEX(Protocol[Mark],MATCH(C2078,Protocol[Step],0))</f>
        <v>8Gp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96010001</v>
      </c>
      <c r="H2078" s="134">
        <f>Systematic[[#This Row],[SampleVariableLabel]]+100*Systematic[[#This Row],[State]]</f>
        <v>96010901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96</v>
      </c>
      <c r="B2079" s="1">
        <f>IF(C2079=0,IF(B2078=Protocol!$V$20,1,B2078+1),B2078)</f>
        <v>1</v>
      </c>
      <c r="C2079" s="1">
        <f>IF(C2078+1=Protocol!$V$21,0,C2078+1)</f>
        <v>10</v>
      </c>
      <c r="D2079" s="1">
        <f t="shared" si="81"/>
        <v>2</v>
      </c>
      <c r="E2079" s="1" t="str">
        <f>INDEX(Protocol[Mark],MATCH(C2079,Protocol[Step],0))</f>
        <v>9Ama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96010002</v>
      </c>
      <c r="H2079" s="134">
        <f>Systematic[[#This Row],[SampleVariableLabel]]+100*Systematic[[#This Row],[State]]</f>
        <v>96011002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96</v>
      </c>
      <c r="B2080" s="1">
        <f>IF(C2080=0,IF(B2079=Protocol!$V$20,1,B2079+1),B2079)</f>
        <v>1</v>
      </c>
      <c r="C2080" s="1">
        <f>IF(C2079+1=Protocol!$V$21,0,C2079+1)</f>
        <v>11</v>
      </c>
      <c r="D2080" s="1">
        <f t="shared" si="81"/>
        <v>3</v>
      </c>
      <c r="E2080" s="1" t="str">
        <f>INDEX(Protocol[Mark],MATCH(C2080,Protocol[Step],0))</f>
        <v>10Tm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96010003</v>
      </c>
      <c r="H2080" s="134">
        <f>Systematic[[#This Row],[SampleVariableLabel]]+100*Systematic[[#This Row],[State]]</f>
        <v>96011103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96</v>
      </c>
      <c r="B2081" s="1">
        <f>IF(C2081=0,IF(B2080=Protocol!$V$20,1,B2080+1),B2080)</f>
        <v>1</v>
      </c>
      <c r="C2081" s="1">
        <f>IF(C2080+1=Protocol!$V$21,0,C2080+1)</f>
        <v>12</v>
      </c>
      <c r="D2081" s="1">
        <f t="shared" si="81"/>
        <v>4</v>
      </c>
      <c r="E2081" s="1" t="str">
        <f>INDEX(Protocol[Mark],MATCH(C2081,Protocol[Step],0))</f>
        <v>11Azd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96010004</v>
      </c>
      <c r="H2081" s="134">
        <f>Systematic[[#This Row],[SampleVariableLabel]]+100*Systematic[[#This Row],[State]]</f>
        <v>96011204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97</v>
      </c>
      <c r="B2082" s="1">
        <f>IF(C2082=0,IF(B2081=Protocol!$V$20,1,B2081+1),B2081)</f>
        <v>1</v>
      </c>
      <c r="C2082" s="1">
        <f>IF(C2081+1=Protocol!$V$21,0,C2081+1)</f>
        <v>0</v>
      </c>
      <c r="D2082" s="1">
        <f t="shared" si="81"/>
        <v>5</v>
      </c>
      <c r="E2082" s="1" t="str">
        <f>INDEX(Protocol[Mark],MATCH(C2082,Protocol[Step],0))</f>
        <v>1mt</v>
      </c>
      <c r="F2082" s="151" t="str">
        <f>INDEX(Variables[Variable],MATCH(Systematic[[#This Row],[VariableIndex]],Variables[Index],0))</f>
        <v>Specific flux (mt)</v>
      </c>
      <c r="G2082" s="134">
        <f>Systematic[[#This Row],[Sample]]*1000000+Systematic[[#This Row],[SubSample]]*10000+Systematic[[#This Row],[VariableIndex]]</f>
        <v>97010005</v>
      </c>
      <c r="H2082" s="134">
        <f>Systematic[[#This Row],[SampleVariableLabel]]+100*Systematic[[#This Row],[State]]</f>
        <v>97010005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97</v>
      </c>
      <c r="B2083" s="1">
        <f>IF(C2083=0,IF(B2082=Protocol!$V$20,1,B2082+1),B2082)</f>
        <v>1</v>
      </c>
      <c r="C2083" s="1">
        <f>IF(C2082+1=Protocol!$V$21,0,C2082+1)</f>
        <v>1</v>
      </c>
      <c r="D2083" s="1">
        <f t="shared" si="81"/>
        <v>6</v>
      </c>
      <c r="E2083" s="1" t="str">
        <f>INDEX(Protocol[Mark],MATCH(C2083,Protocol[Step],0))</f>
        <v>1PM</v>
      </c>
      <c r="F2083" s="151" t="str">
        <f>INDEX(Variables[Variable],MATCH(Systematic[[#This Row],[VariableIndex]],Variables[Index],0))</f>
        <v>FCR (mt: ROX-corr.)</v>
      </c>
      <c r="G2083" s="134">
        <f>Systematic[[#This Row],[Sample]]*1000000+Systematic[[#This Row],[SubSample]]*10000+Systematic[[#This Row],[VariableIndex]]</f>
        <v>97010006</v>
      </c>
      <c r="H2083" s="134">
        <f>Systematic[[#This Row],[SampleVariableLabel]]+100*Systematic[[#This Row],[State]]</f>
        <v>97010106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97</v>
      </c>
      <c r="B2084" s="1">
        <f>IF(C2084=0,IF(B2083=Protocol!$V$20,1,B2083+1),B2083)</f>
        <v>1</v>
      </c>
      <c r="C2084" s="1">
        <f>IF(C2083+1=Protocol!$V$21,0,C2083+1)</f>
        <v>2</v>
      </c>
      <c r="D2084" s="1">
        <f t="shared" si="81"/>
        <v>1</v>
      </c>
      <c r="E2084" s="1" t="str">
        <f>INDEX(Protocol[Mark],MATCH(C2084,Protocol[Step],0))</f>
        <v>2D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97010001</v>
      </c>
      <c r="H2084" s="134">
        <f>Systematic[[#This Row],[SampleVariableLabel]]+100*Systematic[[#This Row],[State]]</f>
        <v>97010201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97</v>
      </c>
      <c r="B2085" s="1">
        <f>IF(C2085=0,IF(B2084=Protocol!$V$20,1,B2084+1),B2084)</f>
        <v>1</v>
      </c>
      <c r="C2085" s="1">
        <f>IF(C2084+1=Protocol!$V$21,0,C2084+1)</f>
        <v>3</v>
      </c>
      <c r="D2085" s="1">
        <f t="shared" si="81"/>
        <v>2</v>
      </c>
      <c r="E2085" s="1" t="str">
        <f>INDEX(Protocol[Mark],MATCH(C2085,Protocol[Step],0))</f>
        <v>2c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97010002</v>
      </c>
      <c r="H2085" s="134">
        <f>Systematic[[#This Row],[SampleVariableLabel]]+100*Systematic[[#This Row],[State]]</f>
        <v>97010302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97</v>
      </c>
      <c r="B2086" s="1">
        <f>IF(C2086=0,IF(B2085=Protocol!$V$20,1,B2085+1),B2085)</f>
        <v>1</v>
      </c>
      <c r="C2086" s="1">
        <f>IF(C2085+1=Protocol!$V$21,0,C2085+1)</f>
        <v>4</v>
      </c>
      <c r="D2086" s="1">
        <f t="shared" si="81"/>
        <v>3</v>
      </c>
      <c r="E2086" s="1" t="str">
        <f>INDEX(Protocol[Mark],MATCH(C2086,Protocol[Step],0))</f>
        <v>3U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97010003</v>
      </c>
      <c r="H2086" s="134">
        <f>Systematic[[#This Row],[SampleVariableLabel]]+100*Systematic[[#This Row],[State]]</f>
        <v>97010403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97</v>
      </c>
      <c r="B2087" s="1">
        <f>IF(C2087=0,IF(B2086=Protocol!$V$20,1,B2086+1),B2086)</f>
        <v>1</v>
      </c>
      <c r="C2087" s="1">
        <f>IF(C2086+1=Protocol!$V$21,0,C2086+1)</f>
        <v>5</v>
      </c>
      <c r="D2087" s="1">
        <f t="shared" si="81"/>
        <v>4</v>
      </c>
      <c r="E2087" s="1" t="str">
        <f>INDEX(Protocol[Mark],MATCH(C2087,Protocol[Step],0))</f>
        <v>4G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97010004</v>
      </c>
      <c r="H2087" s="134">
        <f>Systematic[[#This Row],[SampleVariableLabel]]+100*Systematic[[#This Row],[State]]</f>
        <v>97010504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97</v>
      </c>
      <c r="B2088" s="1">
        <f>IF(C2088=0,IF(B2087=Protocol!$V$20,1,B2087+1),B2087)</f>
        <v>1</v>
      </c>
      <c r="C2088" s="1">
        <f>IF(C2087+1=Protocol!$V$21,0,C2087+1)</f>
        <v>6</v>
      </c>
      <c r="D2088" s="1">
        <f t="shared" si="81"/>
        <v>5</v>
      </c>
      <c r="E2088" s="1" t="str">
        <f>INDEX(Protocol[Mark],MATCH(C2088,Protocol[Step],0))</f>
        <v>5S</v>
      </c>
      <c r="F2088" s="151" t="str">
        <f>INDEX(Variables[Variable],MATCH(Systematic[[#This Row],[VariableIndex]],Variables[Index],0))</f>
        <v>Specific flux (mt)</v>
      </c>
      <c r="G2088" s="134">
        <f>Systematic[[#This Row],[Sample]]*1000000+Systematic[[#This Row],[SubSample]]*10000+Systematic[[#This Row],[VariableIndex]]</f>
        <v>97010005</v>
      </c>
      <c r="H2088" s="134">
        <f>Systematic[[#This Row],[SampleVariableLabel]]+100*Systematic[[#This Row],[State]]</f>
        <v>97010605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97</v>
      </c>
      <c r="B2089" s="1">
        <f>IF(C2089=0,IF(B2088=Protocol!$V$20,1,B2088+1),B2088)</f>
        <v>1</v>
      </c>
      <c r="C2089" s="1">
        <f>IF(C2088+1=Protocol!$V$21,0,C2088+1)</f>
        <v>7</v>
      </c>
      <c r="D2089" s="1">
        <f t="shared" si="81"/>
        <v>6</v>
      </c>
      <c r="E2089" s="1" t="str">
        <f>INDEX(Protocol[Mark],MATCH(C2089,Protocol[Step],0))</f>
        <v>6Oct</v>
      </c>
      <c r="F2089" s="151" t="str">
        <f>INDEX(Variables[Variable],MATCH(Systematic[[#This Row],[VariableIndex]],Variables[Index],0))</f>
        <v>FCR (mt: ROX-corr.)</v>
      </c>
      <c r="G2089" s="134">
        <f>Systematic[[#This Row],[Sample]]*1000000+Systematic[[#This Row],[SubSample]]*10000+Systematic[[#This Row],[VariableIndex]]</f>
        <v>97010006</v>
      </c>
      <c r="H2089" s="134">
        <f>Systematic[[#This Row],[SampleVariableLabel]]+100*Systematic[[#This Row],[State]]</f>
        <v>97010706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97</v>
      </c>
      <c r="B2090" s="1">
        <f>IF(C2090=0,IF(B2089=Protocol!$V$20,1,B2089+1),B2089)</f>
        <v>1</v>
      </c>
      <c r="C2090" s="1">
        <f>IF(C2089+1=Protocol!$V$21,0,C2089+1)</f>
        <v>8</v>
      </c>
      <c r="D2090" s="1">
        <f t="shared" si="81"/>
        <v>1</v>
      </c>
      <c r="E2090" s="1" t="str">
        <f>INDEX(Protocol[Mark],MATCH(C2090,Protocol[Step],0))</f>
        <v>7Rot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97010001</v>
      </c>
      <c r="H2090" s="134">
        <f>Systematic[[#This Row],[SampleVariableLabel]]+100*Systematic[[#This Row],[State]]</f>
        <v>97010801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97</v>
      </c>
      <c r="B2091" s="1">
        <f>IF(C2091=0,IF(B2090=Protocol!$V$20,1,B2090+1),B2090)</f>
        <v>1</v>
      </c>
      <c r="C2091" s="1">
        <f>IF(C2090+1=Protocol!$V$21,0,C2090+1)</f>
        <v>9</v>
      </c>
      <c r="D2091" s="1">
        <f t="shared" si="81"/>
        <v>2</v>
      </c>
      <c r="E2091" s="1" t="str">
        <f>INDEX(Protocol[Mark],MATCH(C2091,Protocol[Step],0))</f>
        <v>8Gp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97010002</v>
      </c>
      <c r="H2091" s="134">
        <f>Systematic[[#This Row],[SampleVariableLabel]]+100*Systematic[[#This Row],[State]]</f>
        <v>97010902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97</v>
      </c>
      <c r="B2092" s="1">
        <f>IF(C2092=0,IF(B2091=Protocol!$V$20,1,B2091+1),B2091)</f>
        <v>1</v>
      </c>
      <c r="C2092" s="1">
        <f>IF(C2091+1=Protocol!$V$21,0,C2091+1)</f>
        <v>10</v>
      </c>
      <c r="D2092" s="1">
        <f t="shared" si="81"/>
        <v>3</v>
      </c>
      <c r="E2092" s="1" t="str">
        <f>INDEX(Protocol[Mark],MATCH(C2092,Protocol[Step],0))</f>
        <v>9Ama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97010003</v>
      </c>
      <c r="H2092" s="134">
        <f>Systematic[[#This Row],[SampleVariableLabel]]+100*Systematic[[#This Row],[State]]</f>
        <v>97011003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97</v>
      </c>
      <c r="B2093" s="1">
        <f>IF(C2093=0,IF(B2092=Protocol!$V$20,1,B2092+1),B2092)</f>
        <v>1</v>
      </c>
      <c r="C2093" s="1">
        <f>IF(C2092+1=Protocol!$V$21,0,C2092+1)</f>
        <v>11</v>
      </c>
      <c r="D2093" s="1">
        <f t="shared" si="81"/>
        <v>4</v>
      </c>
      <c r="E2093" s="1" t="str">
        <f>INDEX(Protocol[Mark],MATCH(C2093,Protocol[Step],0))</f>
        <v>10Tm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97010004</v>
      </c>
      <c r="H2093" s="134">
        <f>Systematic[[#This Row],[SampleVariableLabel]]+100*Systematic[[#This Row],[State]]</f>
        <v>97011104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97</v>
      </c>
      <c r="B2094" s="1">
        <f>IF(C2094=0,IF(B2093=Protocol!$V$20,1,B2093+1),B2093)</f>
        <v>1</v>
      </c>
      <c r="C2094" s="1">
        <f>IF(C2093+1=Protocol!$V$21,0,C2093+1)</f>
        <v>12</v>
      </c>
      <c r="D2094" s="1">
        <f t="shared" si="81"/>
        <v>5</v>
      </c>
      <c r="E2094" s="1" t="str">
        <f>INDEX(Protocol[Mark],MATCH(C2094,Protocol[Step],0))</f>
        <v>11Azd</v>
      </c>
      <c r="F2094" s="151" t="str">
        <f>INDEX(Variables[Variable],MATCH(Systematic[[#This Row],[VariableIndex]],Variables[Index],0))</f>
        <v>Specific flux (mt)</v>
      </c>
      <c r="G2094" s="134">
        <f>Systematic[[#This Row],[Sample]]*1000000+Systematic[[#This Row],[SubSample]]*10000+Systematic[[#This Row],[VariableIndex]]</f>
        <v>97010005</v>
      </c>
      <c r="H2094" s="134">
        <f>Systematic[[#This Row],[SampleVariableLabel]]+100*Systematic[[#This Row],[State]]</f>
        <v>97011205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98</v>
      </c>
      <c r="B2095" s="1">
        <f>IF(C2095=0,IF(B2094=Protocol!$V$20,1,B2094+1),B2094)</f>
        <v>1</v>
      </c>
      <c r="C2095" s="1">
        <f>IF(C2094+1=Protocol!$V$21,0,C2094+1)</f>
        <v>0</v>
      </c>
      <c r="D2095" s="1">
        <f t="shared" si="81"/>
        <v>6</v>
      </c>
      <c r="E2095" s="1" t="str">
        <f>INDEX(Protocol[Mark],MATCH(C2095,Protocol[Step],0))</f>
        <v>1mt</v>
      </c>
      <c r="F2095" s="151" t="str">
        <f>INDEX(Variables[Variable],MATCH(Systematic[[#This Row],[VariableIndex]],Variables[Index],0))</f>
        <v>FCR (mt: ROX-corr.)</v>
      </c>
      <c r="G2095" s="134">
        <f>Systematic[[#This Row],[Sample]]*1000000+Systematic[[#This Row],[SubSample]]*10000+Systematic[[#This Row],[VariableIndex]]</f>
        <v>98010006</v>
      </c>
      <c r="H2095" s="134">
        <f>Systematic[[#This Row],[SampleVariableLabel]]+100*Systematic[[#This Row],[State]]</f>
        <v>98010006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98</v>
      </c>
      <c r="B2096" s="1">
        <f>IF(C2096=0,IF(B2095=Protocol!$V$20,1,B2095+1),B2095)</f>
        <v>1</v>
      </c>
      <c r="C2096" s="1">
        <f>IF(C2095+1=Protocol!$V$21,0,C2095+1)</f>
        <v>1</v>
      </c>
      <c r="D2096" s="1">
        <f t="shared" si="81"/>
        <v>1</v>
      </c>
      <c r="E2096" s="1" t="str">
        <f>INDEX(Protocol[Mark],MATCH(C2096,Protocol[Step],0))</f>
        <v>1PM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98010001</v>
      </c>
      <c r="H2096" s="134">
        <f>Systematic[[#This Row],[SampleVariableLabel]]+100*Systematic[[#This Row],[State]]</f>
        <v>98010101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98</v>
      </c>
      <c r="B2097" s="1">
        <f>IF(C2097=0,IF(B2096=Protocol!$V$20,1,B2096+1),B2096)</f>
        <v>1</v>
      </c>
      <c r="C2097" s="1">
        <f>IF(C2096+1=Protocol!$V$21,0,C2096+1)</f>
        <v>2</v>
      </c>
      <c r="D2097" s="1">
        <f t="shared" si="81"/>
        <v>2</v>
      </c>
      <c r="E2097" s="1" t="str">
        <f>INDEX(Protocol[Mark],MATCH(C2097,Protocol[Step],0))</f>
        <v>2D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98010002</v>
      </c>
      <c r="H2097" s="134">
        <f>Systematic[[#This Row],[SampleVariableLabel]]+100*Systematic[[#This Row],[State]]</f>
        <v>98010202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98</v>
      </c>
      <c r="B2098" s="1">
        <f>IF(C2098=0,IF(B2097=Protocol!$V$20,1,B2097+1),B2097)</f>
        <v>1</v>
      </c>
      <c r="C2098" s="1">
        <f>IF(C2097+1=Protocol!$V$21,0,C2097+1)</f>
        <v>3</v>
      </c>
      <c r="D2098" s="1">
        <f t="shared" si="81"/>
        <v>3</v>
      </c>
      <c r="E2098" s="1" t="str">
        <f>INDEX(Protocol[Mark],MATCH(C2098,Protocol[Step],0))</f>
        <v>2c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98010003</v>
      </c>
      <c r="H2098" s="134">
        <f>Systematic[[#This Row],[SampleVariableLabel]]+100*Systematic[[#This Row],[State]]</f>
        <v>98010303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98</v>
      </c>
      <c r="B2099" s="1">
        <f>IF(C2099=0,IF(B2098=Protocol!$V$20,1,B2098+1),B2098)</f>
        <v>1</v>
      </c>
      <c r="C2099" s="1">
        <f>IF(C2098+1=Protocol!$V$21,0,C2098+1)</f>
        <v>4</v>
      </c>
      <c r="D2099" s="1">
        <f t="shared" si="81"/>
        <v>4</v>
      </c>
      <c r="E2099" s="1" t="str">
        <f>INDEX(Protocol[Mark],MATCH(C2099,Protocol[Step],0))</f>
        <v>3U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98010004</v>
      </c>
      <c r="H2099" s="134">
        <f>Systematic[[#This Row],[SampleVariableLabel]]+100*Systematic[[#This Row],[State]]</f>
        <v>98010404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98</v>
      </c>
      <c r="B2100" s="1">
        <f>IF(C2100=0,IF(B2099=Protocol!$V$20,1,B2099+1),B2099)</f>
        <v>1</v>
      </c>
      <c r="C2100" s="1">
        <f>IF(C2099+1=Protocol!$V$21,0,C2099+1)</f>
        <v>5</v>
      </c>
      <c r="D2100" s="1">
        <f t="shared" si="81"/>
        <v>5</v>
      </c>
      <c r="E2100" s="1" t="str">
        <f>INDEX(Protocol[Mark],MATCH(C2100,Protocol[Step],0))</f>
        <v>4G</v>
      </c>
      <c r="F2100" s="151" t="str">
        <f>INDEX(Variables[Variable],MATCH(Systematic[[#This Row],[VariableIndex]],Variables[Index],0))</f>
        <v>Specific flux (mt)</v>
      </c>
      <c r="G2100" s="134">
        <f>Systematic[[#This Row],[Sample]]*1000000+Systematic[[#This Row],[SubSample]]*10000+Systematic[[#This Row],[VariableIndex]]</f>
        <v>98010005</v>
      </c>
      <c r="H2100" s="134">
        <f>Systematic[[#This Row],[SampleVariableLabel]]+100*Systematic[[#This Row],[State]]</f>
        <v>98010505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98</v>
      </c>
      <c r="B2101" s="1">
        <f>IF(C2101=0,IF(B2100=Protocol!$V$20,1,B2100+1),B2100)</f>
        <v>1</v>
      </c>
      <c r="C2101" s="1">
        <f>IF(C2100+1=Protocol!$V$21,0,C2100+1)</f>
        <v>6</v>
      </c>
      <c r="D2101" s="1">
        <f t="shared" si="81"/>
        <v>6</v>
      </c>
      <c r="E2101" s="1" t="str">
        <f>INDEX(Protocol[Mark],MATCH(C2101,Protocol[Step],0))</f>
        <v>5S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98010006</v>
      </c>
      <c r="H2101" s="134">
        <f>Systematic[[#This Row],[SampleVariableLabel]]+100*Systematic[[#This Row],[State]]</f>
        <v>98010606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98</v>
      </c>
      <c r="B2102" s="1">
        <f>IF(C2102=0,IF(B2101=Protocol!$V$20,1,B2101+1),B2101)</f>
        <v>1</v>
      </c>
      <c r="C2102" s="1">
        <f>IF(C2101+1=Protocol!$V$21,0,C2101+1)</f>
        <v>7</v>
      </c>
      <c r="D2102" s="1">
        <f t="shared" si="81"/>
        <v>1</v>
      </c>
      <c r="E2102" s="1" t="str">
        <f>INDEX(Protocol[Mark],MATCH(C2102,Protocol[Step],0))</f>
        <v>6Oct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98010001</v>
      </c>
      <c r="H2102" s="134">
        <f>Systematic[[#This Row],[SampleVariableLabel]]+100*Systematic[[#This Row],[State]]</f>
        <v>98010701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98</v>
      </c>
      <c r="B2103" s="1">
        <f>IF(C2103=0,IF(B2102=Protocol!$V$20,1,B2102+1),B2102)</f>
        <v>1</v>
      </c>
      <c r="C2103" s="1">
        <f>IF(C2102+1=Protocol!$V$21,0,C2102+1)</f>
        <v>8</v>
      </c>
      <c r="D2103" s="1">
        <f t="shared" si="81"/>
        <v>2</v>
      </c>
      <c r="E2103" s="1" t="str">
        <f>INDEX(Protocol[Mark],MATCH(C2103,Protocol[Step],0))</f>
        <v>7Rot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98010002</v>
      </c>
      <c r="H2103" s="134">
        <f>Systematic[[#This Row],[SampleVariableLabel]]+100*Systematic[[#This Row],[State]]</f>
        <v>98010802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98</v>
      </c>
      <c r="B2104" s="1">
        <f>IF(C2104=0,IF(B2103=Protocol!$V$20,1,B2103+1),B2103)</f>
        <v>1</v>
      </c>
      <c r="C2104" s="1">
        <f>IF(C2103+1=Protocol!$V$21,0,C2103+1)</f>
        <v>9</v>
      </c>
      <c r="D2104" s="1">
        <f t="shared" si="81"/>
        <v>3</v>
      </c>
      <c r="E2104" s="1" t="str">
        <f>INDEX(Protocol[Mark],MATCH(C2104,Protocol[Step],0))</f>
        <v>8Gp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98010003</v>
      </c>
      <c r="H2104" s="134">
        <f>Systematic[[#This Row],[SampleVariableLabel]]+100*Systematic[[#This Row],[State]]</f>
        <v>98010903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98</v>
      </c>
      <c r="B2105" s="1">
        <f>IF(C2105=0,IF(B2104=Protocol!$V$20,1,B2104+1),B2104)</f>
        <v>1</v>
      </c>
      <c r="C2105" s="1">
        <f>IF(C2104+1=Protocol!$V$21,0,C2104+1)</f>
        <v>10</v>
      </c>
      <c r="D2105" s="1">
        <f t="shared" si="81"/>
        <v>4</v>
      </c>
      <c r="E2105" s="1" t="str">
        <f>INDEX(Protocol[Mark],MATCH(C2105,Protocol[Step],0))</f>
        <v>9Ama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98010004</v>
      </c>
      <c r="H2105" s="134">
        <f>Systematic[[#This Row],[SampleVariableLabel]]+100*Systematic[[#This Row],[State]]</f>
        <v>98011004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98</v>
      </c>
      <c r="B2106" s="1">
        <f>IF(C2106=0,IF(B2105=Protocol!$V$20,1,B2105+1),B2105)</f>
        <v>1</v>
      </c>
      <c r="C2106" s="1">
        <f>IF(C2105+1=Protocol!$V$21,0,C2105+1)</f>
        <v>11</v>
      </c>
      <c r="D2106" s="1">
        <f t="shared" si="81"/>
        <v>5</v>
      </c>
      <c r="E2106" s="1" t="str">
        <f>INDEX(Protocol[Mark],MATCH(C2106,Protocol[Step],0))</f>
        <v>10Tm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98010005</v>
      </c>
      <c r="H2106" s="134">
        <f>Systematic[[#This Row],[SampleVariableLabel]]+100*Systematic[[#This Row],[State]]</f>
        <v>98011105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98</v>
      </c>
      <c r="B2107" s="1">
        <f>IF(C2107=0,IF(B2106=Protocol!$V$20,1,B2106+1),B2106)</f>
        <v>1</v>
      </c>
      <c r="C2107" s="1">
        <f>IF(C2106+1=Protocol!$V$21,0,C2106+1)</f>
        <v>12</v>
      </c>
      <c r="D2107" s="1">
        <f t="shared" si="81"/>
        <v>6</v>
      </c>
      <c r="E2107" s="1" t="str">
        <f>INDEX(Protocol[Mark],MATCH(C2107,Protocol[Step],0))</f>
        <v>11Azd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98010006</v>
      </c>
      <c r="H2107" s="134">
        <f>Systematic[[#This Row],[SampleVariableLabel]]+100*Systematic[[#This Row],[State]]</f>
        <v>98011206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99</v>
      </c>
      <c r="B2108" s="1">
        <f>IF(C2108=0,IF(B2107=Protocol!$V$20,1,B2107+1),B2107)</f>
        <v>1</v>
      </c>
      <c r="C2108" s="1">
        <f>IF(C2107+1=Protocol!$V$21,0,C2107+1)</f>
        <v>0</v>
      </c>
      <c r="D2108" s="1">
        <f t="shared" si="81"/>
        <v>1</v>
      </c>
      <c r="E2108" s="1" t="str">
        <f>INDEX(Protocol[Mark],MATCH(C2108,Protocol[Step],0))</f>
        <v>1mt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99010001</v>
      </c>
      <c r="H2108" s="134">
        <f>Systematic[[#This Row],[SampleVariableLabel]]+100*Systematic[[#This Row],[State]]</f>
        <v>99010001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99</v>
      </c>
      <c r="B2109" s="1">
        <f>IF(C2109=0,IF(B2108=Protocol!$V$20,1,B2108+1),B2108)</f>
        <v>1</v>
      </c>
      <c r="C2109" s="1">
        <f>IF(C2108+1=Protocol!$V$21,0,C2108+1)</f>
        <v>1</v>
      </c>
      <c r="D2109" s="1">
        <f t="shared" si="81"/>
        <v>2</v>
      </c>
      <c r="E2109" s="1" t="str">
        <f>INDEX(Protocol[Mark],MATCH(C2109,Protocol[Step],0))</f>
        <v>1PM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99010002</v>
      </c>
      <c r="H2109" s="134">
        <f>Systematic[[#This Row],[SampleVariableLabel]]+100*Systematic[[#This Row],[State]]</f>
        <v>99010102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99</v>
      </c>
      <c r="B2110" s="1">
        <f>IF(C2110=0,IF(B2109=Protocol!$V$20,1,B2109+1),B2109)</f>
        <v>1</v>
      </c>
      <c r="C2110" s="1">
        <f>IF(C2109+1=Protocol!$V$21,0,C2109+1)</f>
        <v>2</v>
      </c>
      <c r="D2110" s="1">
        <f t="shared" si="81"/>
        <v>3</v>
      </c>
      <c r="E2110" s="1" t="str">
        <f>INDEX(Protocol[Mark],MATCH(C2110,Protocol[Step],0))</f>
        <v>2D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99010003</v>
      </c>
      <c r="H2110" s="134">
        <f>Systematic[[#This Row],[SampleVariableLabel]]+100*Systematic[[#This Row],[State]]</f>
        <v>99010203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99</v>
      </c>
      <c r="B2111" s="1">
        <f>IF(C2111=0,IF(B2110=Protocol!$V$20,1,B2110+1),B2110)</f>
        <v>1</v>
      </c>
      <c r="C2111" s="1">
        <f>IF(C2110+1=Protocol!$V$21,0,C2110+1)</f>
        <v>3</v>
      </c>
      <c r="D2111" s="1">
        <f t="shared" si="81"/>
        <v>4</v>
      </c>
      <c r="E2111" s="1" t="str">
        <f>INDEX(Protocol[Mark],MATCH(C2111,Protocol[Step],0))</f>
        <v>2c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99010004</v>
      </c>
      <c r="H2111" s="134">
        <f>Systematic[[#This Row],[SampleVariableLabel]]+100*Systematic[[#This Row],[State]]</f>
        <v>99010304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99</v>
      </c>
      <c r="B2112" s="1">
        <f>IF(C2112=0,IF(B2111=Protocol!$V$20,1,B2111+1),B2111)</f>
        <v>1</v>
      </c>
      <c r="C2112" s="1">
        <f>IF(C2111+1=Protocol!$V$21,0,C2111+1)</f>
        <v>4</v>
      </c>
      <c r="D2112" s="1">
        <f t="shared" si="81"/>
        <v>5</v>
      </c>
      <c r="E2112" s="1" t="str">
        <f>INDEX(Protocol[Mark],MATCH(C2112,Protocol[Step],0))</f>
        <v>3U</v>
      </c>
      <c r="F2112" s="151" t="str">
        <f>INDEX(Variables[Variable],MATCH(Systematic[[#This Row],[VariableIndex]],Variables[Index],0))</f>
        <v>Specific flux (mt)</v>
      </c>
      <c r="G2112" s="134">
        <f>Systematic[[#This Row],[Sample]]*1000000+Systematic[[#This Row],[SubSample]]*10000+Systematic[[#This Row],[VariableIndex]]</f>
        <v>99010005</v>
      </c>
      <c r="H2112" s="134">
        <f>Systematic[[#This Row],[SampleVariableLabel]]+100*Systematic[[#This Row],[State]]</f>
        <v>99010405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99</v>
      </c>
      <c r="B2113" s="1">
        <f>IF(C2113=0,IF(B2112=Protocol!$V$20,1,B2112+1),B2112)</f>
        <v>1</v>
      </c>
      <c r="C2113" s="1">
        <f>IF(C2112+1=Protocol!$V$21,0,C2112+1)</f>
        <v>5</v>
      </c>
      <c r="D2113" s="1">
        <f t="shared" si="81"/>
        <v>6</v>
      </c>
      <c r="E2113" s="1" t="str">
        <f>INDEX(Protocol[Mark],MATCH(C2113,Protocol[Step],0))</f>
        <v>4G</v>
      </c>
      <c r="F2113" s="151" t="str">
        <f>INDEX(Variables[Variable],MATCH(Systematic[[#This Row],[VariableIndex]],Variables[Index],0))</f>
        <v>FCR (mt: ROX-corr.)</v>
      </c>
      <c r="G2113" s="134">
        <f>Systematic[[#This Row],[Sample]]*1000000+Systematic[[#This Row],[SubSample]]*10000+Systematic[[#This Row],[VariableIndex]]</f>
        <v>99010006</v>
      </c>
      <c r="H2113" s="134">
        <f>Systematic[[#This Row],[SampleVariableLabel]]+100*Systematic[[#This Row],[State]]</f>
        <v>99010506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99</v>
      </c>
      <c r="B2114" s="1">
        <f>IF(C2114=0,IF(B2113=Protocol!$V$20,1,B2113+1),B2113)</f>
        <v>1</v>
      </c>
      <c r="C2114" s="1">
        <f>IF(C2113+1=Protocol!$V$21,0,C2113+1)</f>
        <v>6</v>
      </c>
      <c r="D2114" s="1">
        <f t="shared" si="81"/>
        <v>1</v>
      </c>
      <c r="E2114" s="1" t="str">
        <f>INDEX(Protocol[Mark],MATCH(C2114,Protocol[Step],0))</f>
        <v>5S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99010001</v>
      </c>
      <c r="H2114" s="134">
        <f>Systematic[[#This Row],[SampleVariableLabel]]+100*Systematic[[#This Row],[State]]</f>
        <v>99010601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99</v>
      </c>
      <c r="B2115" s="1">
        <f>IF(C2115=0,IF(B2114=Protocol!$V$20,1,B2114+1),B2114)</f>
        <v>1</v>
      </c>
      <c r="C2115" s="1">
        <f>IF(C2114+1=Protocol!$V$21,0,C2114+1)</f>
        <v>7</v>
      </c>
      <c r="D2115" s="1">
        <f t="shared" ref="D2115:D2178" si="83">IF(D2114=nVariables,1,D2114+1)</f>
        <v>2</v>
      </c>
      <c r="E2115" s="1" t="str">
        <f>INDEX(Protocol[Mark],MATCH(C2115,Protocol[Step],0))</f>
        <v>6Oct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99010002</v>
      </c>
      <c r="H2115" s="134">
        <f>Systematic[[#This Row],[SampleVariableLabel]]+100*Systematic[[#This Row],[State]]</f>
        <v>99010702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99</v>
      </c>
      <c r="B2116" s="1">
        <f>IF(C2116=0,IF(B2115=Protocol!$V$20,1,B2115+1),B2115)</f>
        <v>1</v>
      </c>
      <c r="C2116" s="1">
        <f>IF(C2115+1=Protocol!$V$21,0,C2115+1)</f>
        <v>8</v>
      </c>
      <c r="D2116" s="1">
        <f t="shared" si="83"/>
        <v>3</v>
      </c>
      <c r="E2116" s="1" t="str">
        <f>INDEX(Protocol[Mark],MATCH(C2116,Protocol[Step],0))</f>
        <v>7Rot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99010003</v>
      </c>
      <c r="H2116" s="134">
        <f>Systematic[[#This Row],[SampleVariableLabel]]+100*Systematic[[#This Row],[State]]</f>
        <v>99010803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99</v>
      </c>
      <c r="B2117" s="1">
        <f>IF(C2117=0,IF(B2116=Protocol!$V$20,1,B2116+1),B2116)</f>
        <v>1</v>
      </c>
      <c r="C2117" s="1">
        <f>IF(C2116+1=Protocol!$V$21,0,C2116+1)</f>
        <v>9</v>
      </c>
      <c r="D2117" s="1">
        <f t="shared" si="83"/>
        <v>4</v>
      </c>
      <c r="E2117" s="1" t="str">
        <f>INDEX(Protocol[Mark],MATCH(C2117,Protocol[Step],0))</f>
        <v>8Gp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99010004</v>
      </c>
      <c r="H2117" s="134">
        <f>Systematic[[#This Row],[SampleVariableLabel]]+100*Systematic[[#This Row],[State]]</f>
        <v>99010904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99</v>
      </c>
      <c r="B2118" s="1">
        <f>IF(C2118=0,IF(B2117=Protocol!$V$20,1,B2117+1),B2117)</f>
        <v>1</v>
      </c>
      <c r="C2118" s="1">
        <f>IF(C2117+1=Protocol!$V$21,0,C2117+1)</f>
        <v>10</v>
      </c>
      <c r="D2118" s="1">
        <f t="shared" si="83"/>
        <v>5</v>
      </c>
      <c r="E2118" s="1" t="str">
        <f>INDEX(Protocol[Mark],MATCH(C2118,Protocol[Step],0))</f>
        <v>9Ama</v>
      </c>
      <c r="F2118" s="151" t="str">
        <f>INDEX(Variables[Variable],MATCH(Systematic[[#This Row],[VariableIndex]],Variables[Index],0))</f>
        <v>Specific flux (mt)</v>
      </c>
      <c r="G2118" s="134">
        <f>Systematic[[#This Row],[Sample]]*1000000+Systematic[[#This Row],[SubSample]]*10000+Systematic[[#This Row],[VariableIndex]]</f>
        <v>99010005</v>
      </c>
      <c r="H2118" s="134">
        <f>Systematic[[#This Row],[SampleVariableLabel]]+100*Systematic[[#This Row],[State]]</f>
        <v>99011005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99</v>
      </c>
      <c r="B2119" s="1">
        <f>IF(C2119=0,IF(B2118=Protocol!$V$20,1,B2118+1),B2118)</f>
        <v>1</v>
      </c>
      <c r="C2119" s="1">
        <f>IF(C2118+1=Protocol!$V$21,0,C2118+1)</f>
        <v>11</v>
      </c>
      <c r="D2119" s="1">
        <f t="shared" si="83"/>
        <v>6</v>
      </c>
      <c r="E2119" s="1" t="str">
        <f>INDEX(Protocol[Mark],MATCH(C2119,Protocol[Step],0))</f>
        <v>10Tm</v>
      </c>
      <c r="F2119" s="151" t="str">
        <f>INDEX(Variables[Variable],MATCH(Systematic[[#This Row],[VariableIndex]],Variables[Index],0))</f>
        <v>FCR (mt: ROX-corr.)</v>
      </c>
      <c r="G2119" s="134">
        <f>Systematic[[#This Row],[Sample]]*1000000+Systematic[[#This Row],[SubSample]]*10000+Systematic[[#This Row],[VariableIndex]]</f>
        <v>99010006</v>
      </c>
      <c r="H2119" s="134">
        <f>Systematic[[#This Row],[SampleVariableLabel]]+100*Systematic[[#This Row],[State]]</f>
        <v>99011106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99</v>
      </c>
      <c r="B2120" s="1">
        <f>IF(C2120=0,IF(B2119=Protocol!$V$20,1,B2119+1),B2119)</f>
        <v>1</v>
      </c>
      <c r="C2120" s="1">
        <f>IF(C2119+1=Protocol!$V$21,0,C2119+1)</f>
        <v>12</v>
      </c>
      <c r="D2120" s="1">
        <f t="shared" si="83"/>
        <v>1</v>
      </c>
      <c r="E2120" s="1" t="str">
        <f>INDEX(Protocol[Mark],MATCH(C2120,Protocol[Step],0))</f>
        <v>11Azd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99010001</v>
      </c>
      <c r="H2120" s="134">
        <f>Systematic[[#This Row],[SampleVariableLabel]]+100*Systematic[[#This Row],[State]]</f>
        <v>99011201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100</v>
      </c>
      <c r="B2121" s="1">
        <f>IF(C2121=0,IF(B2120=Protocol!$V$20,1,B2120+1),B2120)</f>
        <v>1</v>
      </c>
      <c r="C2121" s="1">
        <f>IF(C2120+1=Protocol!$V$21,0,C2120+1)</f>
        <v>0</v>
      </c>
      <c r="D2121" s="1">
        <f t="shared" si="83"/>
        <v>2</v>
      </c>
      <c r="E2121" s="1" t="str">
        <f>INDEX(Protocol[Mark],MATCH(C2121,Protocol[Step],0))</f>
        <v>1mt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100010002</v>
      </c>
      <c r="H2121" s="134">
        <f>Systematic[[#This Row],[SampleVariableLabel]]+100*Systematic[[#This Row],[State]]</f>
        <v>100010002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100</v>
      </c>
      <c r="B2122" s="1">
        <f>IF(C2122=0,IF(B2121=Protocol!$V$20,1,B2121+1),B2121)</f>
        <v>1</v>
      </c>
      <c r="C2122" s="1">
        <f>IF(C2121+1=Protocol!$V$21,0,C2121+1)</f>
        <v>1</v>
      </c>
      <c r="D2122" s="1">
        <f t="shared" si="83"/>
        <v>3</v>
      </c>
      <c r="E2122" s="1" t="str">
        <f>INDEX(Protocol[Mark],MATCH(C2122,Protocol[Step],0))</f>
        <v>1PM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100010003</v>
      </c>
      <c r="H2122" s="134">
        <f>Systematic[[#This Row],[SampleVariableLabel]]+100*Systematic[[#This Row],[State]]</f>
        <v>100010103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100</v>
      </c>
      <c r="B2123" s="1">
        <f>IF(C2123=0,IF(B2122=Protocol!$V$20,1,B2122+1),B2122)</f>
        <v>1</v>
      </c>
      <c r="C2123" s="1">
        <f>IF(C2122+1=Protocol!$V$21,0,C2122+1)</f>
        <v>2</v>
      </c>
      <c r="D2123" s="1">
        <f t="shared" si="83"/>
        <v>4</v>
      </c>
      <c r="E2123" s="1" t="str">
        <f>INDEX(Protocol[Mark],MATCH(C2123,Protocol[Step],0))</f>
        <v>2D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100010004</v>
      </c>
      <c r="H2123" s="134">
        <f>Systematic[[#This Row],[SampleVariableLabel]]+100*Systematic[[#This Row],[State]]</f>
        <v>100010204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100</v>
      </c>
      <c r="B2124" s="1">
        <f>IF(C2124=0,IF(B2123=Protocol!$V$20,1,B2123+1),B2123)</f>
        <v>1</v>
      </c>
      <c r="C2124" s="1">
        <f>IF(C2123+1=Protocol!$V$21,0,C2123+1)</f>
        <v>3</v>
      </c>
      <c r="D2124" s="1">
        <f t="shared" si="83"/>
        <v>5</v>
      </c>
      <c r="E2124" s="1" t="str">
        <f>INDEX(Protocol[Mark],MATCH(C2124,Protocol[Step],0))</f>
        <v>2c</v>
      </c>
      <c r="F2124" s="151" t="str">
        <f>INDEX(Variables[Variable],MATCH(Systematic[[#This Row],[VariableIndex]],Variables[Index],0))</f>
        <v>Specific flux (mt)</v>
      </c>
      <c r="G2124" s="134">
        <f>Systematic[[#This Row],[Sample]]*1000000+Systematic[[#This Row],[SubSample]]*10000+Systematic[[#This Row],[VariableIndex]]</f>
        <v>100010005</v>
      </c>
      <c r="H2124" s="134">
        <f>Systematic[[#This Row],[SampleVariableLabel]]+100*Systematic[[#This Row],[State]]</f>
        <v>100010305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100</v>
      </c>
      <c r="B2125" s="1">
        <f>IF(C2125=0,IF(B2124=Protocol!$V$20,1,B2124+1),B2124)</f>
        <v>1</v>
      </c>
      <c r="C2125" s="1">
        <f>IF(C2124+1=Protocol!$V$21,0,C2124+1)</f>
        <v>4</v>
      </c>
      <c r="D2125" s="1">
        <f t="shared" si="83"/>
        <v>6</v>
      </c>
      <c r="E2125" s="1" t="str">
        <f>INDEX(Protocol[Mark],MATCH(C2125,Protocol[Step],0))</f>
        <v>3U</v>
      </c>
      <c r="F2125" s="151" t="str">
        <f>INDEX(Variables[Variable],MATCH(Systematic[[#This Row],[VariableIndex]],Variables[Index],0))</f>
        <v>FCR (mt: ROX-corr.)</v>
      </c>
      <c r="G2125" s="134">
        <f>Systematic[[#This Row],[Sample]]*1000000+Systematic[[#This Row],[SubSample]]*10000+Systematic[[#This Row],[VariableIndex]]</f>
        <v>100010006</v>
      </c>
      <c r="H2125" s="134">
        <f>Systematic[[#This Row],[SampleVariableLabel]]+100*Systematic[[#This Row],[State]]</f>
        <v>100010406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100</v>
      </c>
      <c r="B2126" s="1">
        <f>IF(C2126=0,IF(B2125=Protocol!$V$20,1,B2125+1),B2125)</f>
        <v>1</v>
      </c>
      <c r="C2126" s="1">
        <f>IF(C2125+1=Protocol!$V$21,0,C2125+1)</f>
        <v>5</v>
      </c>
      <c r="D2126" s="1">
        <f t="shared" si="83"/>
        <v>1</v>
      </c>
      <c r="E2126" s="1" t="str">
        <f>INDEX(Protocol[Mark],MATCH(C2126,Protocol[Step],0))</f>
        <v>4G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100010001</v>
      </c>
      <c r="H2126" s="134">
        <f>Systematic[[#This Row],[SampleVariableLabel]]+100*Systematic[[#This Row],[State]]</f>
        <v>100010501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100</v>
      </c>
      <c r="B2127" s="1">
        <f>IF(C2127=0,IF(B2126=Protocol!$V$20,1,B2126+1),B2126)</f>
        <v>1</v>
      </c>
      <c r="C2127" s="1">
        <f>IF(C2126+1=Protocol!$V$21,0,C2126+1)</f>
        <v>6</v>
      </c>
      <c r="D2127" s="1">
        <f t="shared" si="83"/>
        <v>2</v>
      </c>
      <c r="E2127" s="1" t="str">
        <f>INDEX(Protocol[Mark],MATCH(C2127,Protocol[Step],0))</f>
        <v>5S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100010002</v>
      </c>
      <c r="H2127" s="134">
        <f>Systematic[[#This Row],[SampleVariableLabel]]+100*Systematic[[#This Row],[State]]</f>
        <v>100010602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100</v>
      </c>
      <c r="B2128" s="1">
        <f>IF(C2128=0,IF(B2127=Protocol!$V$20,1,B2127+1),B2127)</f>
        <v>1</v>
      </c>
      <c r="C2128" s="1">
        <f>IF(C2127+1=Protocol!$V$21,0,C2127+1)</f>
        <v>7</v>
      </c>
      <c r="D2128" s="1">
        <f t="shared" si="83"/>
        <v>3</v>
      </c>
      <c r="E2128" s="1" t="str">
        <f>INDEX(Protocol[Mark],MATCH(C2128,Protocol[Step],0))</f>
        <v>6Oct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100010003</v>
      </c>
      <c r="H2128" s="134">
        <f>Systematic[[#This Row],[SampleVariableLabel]]+100*Systematic[[#This Row],[State]]</f>
        <v>100010703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100</v>
      </c>
      <c r="B2129" s="1">
        <f>IF(C2129=0,IF(B2128=Protocol!$V$20,1,B2128+1),B2128)</f>
        <v>1</v>
      </c>
      <c r="C2129" s="1">
        <f>IF(C2128+1=Protocol!$V$21,0,C2128+1)</f>
        <v>8</v>
      </c>
      <c r="D2129" s="1">
        <f t="shared" si="83"/>
        <v>4</v>
      </c>
      <c r="E2129" s="1" t="str">
        <f>INDEX(Protocol[Mark],MATCH(C2129,Protocol[Step],0))</f>
        <v>7Rot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100010004</v>
      </c>
      <c r="H2129" s="134">
        <f>Systematic[[#This Row],[SampleVariableLabel]]+100*Systematic[[#This Row],[State]]</f>
        <v>100010804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100</v>
      </c>
      <c r="B2130" s="1">
        <f>IF(C2130=0,IF(B2129=Protocol!$V$20,1,B2129+1),B2129)</f>
        <v>1</v>
      </c>
      <c r="C2130" s="1">
        <f>IF(C2129+1=Protocol!$V$21,0,C2129+1)</f>
        <v>9</v>
      </c>
      <c r="D2130" s="1">
        <f t="shared" si="83"/>
        <v>5</v>
      </c>
      <c r="E2130" s="1" t="str">
        <f>INDEX(Protocol[Mark],MATCH(C2130,Protocol[Step],0))</f>
        <v>8Gp</v>
      </c>
      <c r="F2130" s="151" t="str">
        <f>INDEX(Variables[Variable],MATCH(Systematic[[#This Row],[VariableIndex]],Variables[Index],0))</f>
        <v>Specific flux (mt)</v>
      </c>
      <c r="G2130" s="134">
        <f>Systematic[[#This Row],[Sample]]*1000000+Systematic[[#This Row],[SubSample]]*10000+Systematic[[#This Row],[VariableIndex]]</f>
        <v>100010005</v>
      </c>
      <c r="H2130" s="134">
        <f>Systematic[[#This Row],[SampleVariableLabel]]+100*Systematic[[#This Row],[State]]</f>
        <v>100010905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100</v>
      </c>
      <c r="B2131" s="1">
        <f>IF(C2131=0,IF(B2130=Protocol!$V$20,1,B2130+1),B2130)</f>
        <v>1</v>
      </c>
      <c r="C2131" s="1">
        <f>IF(C2130+1=Protocol!$V$21,0,C2130+1)</f>
        <v>10</v>
      </c>
      <c r="D2131" s="1">
        <f t="shared" si="83"/>
        <v>6</v>
      </c>
      <c r="E2131" s="1" t="str">
        <f>INDEX(Protocol[Mark],MATCH(C2131,Protocol[Step],0))</f>
        <v>9Ama</v>
      </c>
      <c r="F2131" s="151" t="str">
        <f>INDEX(Variables[Variable],MATCH(Systematic[[#This Row],[VariableIndex]],Variables[Index],0))</f>
        <v>FCR (mt: ROX-corr.)</v>
      </c>
      <c r="G2131" s="134">
        <f>Systematic[[#This Row],[Sample]]*1000000+Systematic[[#This Row],[SubSample]]*10000+Systematic[[#This Row],[VariableIndex]]</f>
        <v>100010006</v>
      </c>
      <c r="H2131" s="134">
        <f>Systematic[[#This Row],[SampleVariableLabel]]+100*Systematic[[#This Row],[State]]</f>
        <v>100011006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100</v>
      </c>
      <c r="B2132" s="1">
        <f>IF(C2132=0,IF(B2131=Protocol!$V$20,1,B2131+1),B2131)</f>
        <v>1</v>
      </c>
      <c r="C2132" s="1">
        <f>IF(C2131+1=Protocol!$V$21,0,C2131+1)</f>
        <v>11</v>
      </c>
      <c r="D2132" s="1">
        <f t="shared" si="83"/>
        <v>1</v>
      </c>
      <c r="E2132" s="1" t="str">
        <f>INDEX(Protocol[Mark],MATCH(C2132,Protocol[Step],0))</f>
        <v>10Tm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100010001</v>
      </c>
      <c r="H2132" s="134">
        <f>Systematic[[#This Row],[SampleVariableLabel]]+100*Systematic[[#This Row],[State]]</f>
        <v>100011101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100</v>
      </c>
      <c r="B2133" s="1">
        <f>IF(C2133=0,IF(B2132=Protocol!$V$20,1,B2132+1),B2132)</f>
        <v>1</v>
      </c>
      <c r="C2133" s="1">
        <f>IF(C2132+1=Protocol!$V$21,0,C2132+1)</f>
        <v>12</v>
      </c>
      <c r="D2133" s="1">
        <f t="shared" si="83"/>
        <v>2</v>
      </c>
      <c r="E2133" s="1" t="str">
        <f>INDEX(Protocol[Mark],MATCH(C2133,Protocol[Step],0))</f>
        <v>11Azd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100010002</v>
      </c>
      <c r="H2133" s="134">
        <f>Systematic[[#This Row],[SampleVariableLabel]]+100*Systematic[[#This Row],[State]]</f>
        <v>100011202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101</v>
      </c>
      <c r="B2134" s="1">
        <f>IF(C2134=0,IF(B2133=Protocol!$V$20,1,B2133+1),B2133)</f>
        <v>1</v>
      </c>
      <c r="C2134" s="1">
        <f>IF(C2133+1=Protocol!$V$21,0,C2133+1)</f>
        <v>0</v>
      </c>
      <c r="D2134" s="1">
        <f t="shared" si="83"/>
        <v>3</v>
      </c>
      <c r="E2134" s="1" t="str">
        <f>INDEX(Protocol[Mark],MATCH(C2134,Protocol[Step],0))</f>
        <v>1mt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101010003</v>
      </c>
      <c r="H2134" s="134">
        <f>Systematic[[#This Row],[SampleVariableLabel]]+100*Systematic[[#This Row],[State]]</f>
        <v>101010003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101</v>
      </c>
      <c r="B2135" s="1">
        <f>IF(C2135=0,IF(B2134=Protocol!$V$20,1,B2134+1),B2134)</f>
        <v>1</v>
      </c>
      <c r="C2135" s="1">
        <f>IF(C2134+1=Protocol!$V$21,0,C2134+1)</f>
        <v>1</v>
      </c>
      <c r="D2135" s="1">
        <f t="shared" si="83"/>
        <v>4</v>
      </c>
      <c r="E2135" s="1" t="str">
        <f>INDEX(Protocol[Mark],MATCH(C2135,Protocol[Step],0))</f>
        <v>1PM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101010004</v>
      </c>
      <c r="H2135" s="134">
        <f>Systematic[[#This Row],[SampleVariableLabel]]+100*Systematic[[#This Row],[State]]</f>
        <v>101010104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101</v>
      </c>
      <c r="B2136" s="1">
        <f>IF(C2136=0,IF(B2135=Protocol!$V$20,1,B2135+1),B2135)</f>
        <v>1</v>
      </c>
      <c r="C2136" s="1">
        <f>IF(C2135+1=Protocol!$V$21,0,C2135+1)</f>
        <v>2</v>
      </c>
      <c r="D2136" s="1">
        <f t="shared" si="83"/>
        <v>5</v>
      </c>
      <c r="E2136" s="1" t="str">
        <f>INDEX(Protocol[Mark],MATCH(C2136,Protocol[Step],0))</f>
        <v>2D</v>
      </c>
      <c r="F2136" s="151" t="str">
        <f>INDEX(Variables[Variable],MATCH(Systematic[[#This Row],[VariableIndex]],Variables[Index],0))</f>
        <v>Specific flux (mt)</v>
      </c>
      <c r="G2136" s="134">
        <f>Systematic[[#This Row],[Sample]]*1000000+Systematic[[#This Row],[SubSample]]*10000+Systematic[[#This Row],[VariableIndex]]</f>
        <v>101010005</v>
      </c>
      <c r="H2136" s="134">
        <f>Systematic[[#This Row],[SampleVariableLabel]]+100*Systematic[[#This Row],[State]]</f>
        <v>101010205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101</v>
      </c>
      <c r="B2137" s="1">
        <f>IF(C2137=0,IF(B2136=Protocol!$V$20,1,B2136+1),B2136)</f>
        <v>1</v>
      </c>
      <c r="C2137" s="1">
        <f>IF(C2136+1=Protocol!$V$21,0,C2136+1)</f>
        <v>3</v>
      </c>
      <c r="D2137" s="1">
        <f t="shared" si="83"/>
        <v>6</v>
      </c>
      <c r="E2137" s="1" t="str">
        <f>INDEX(Protocol[Mark],MATCH(C2137,Protocol[Step],0))</f>
        <v>2c</v>
      </c>
      <c r="F2137" s="151" t="str">
        <f>INDEX(Variables[Variable],MATCH(Systematic[[#This Row],[VariableIndex]],Variables[Index],0))</f>
        <v>FCR (mt: ROX-corr.)</v>
      </c>
      <c r="G2137" s="134">
        <f>Systematic[[#This Row],[Sample]]*1000000+Systematic[[#This Row],[SubSample]]*10000+Systematic[[#This Row],[VariableIndex]]</f>
        <v>101010006</v>
      </c>
      <c r="H2137" s="134">
        <f>Systematic[[#This Row],[SampleVariableLabel]]+100*Systematic[[#This Row],[State]]</f>
        <v>101010306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101</v>
      </c>
      <c r="B2138" s="1">
        <f>IF(C2138=0,IF(B2137=Protocol!$V$20,1,B2137+1),B2137)</f>
        <v>1</v>
      </c>
      <c r="C2138" s="1">
        <f>IF(C2137+1=Protocol!$V$21,0,C2137+1)</f>
        <v>4</v>
      </c>
      <c r="D2138" s="1">
        <f t="shared" si="83"/>
        <v>1</v>
      </c>
      <c r="E2138" s="1" t="str">
        <f>INDEX(Protocol[Mark],MATCH(C2138,Protocol[Step],0))</f>
        <v>3U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101010001</v>
      </c>
      <c r="H2138" s="134">
        <f>Systematic[[#This Row],[SampleVariableLabel]]+100*Systematic[[#This Row],[State]]</f>
        <v>101010401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101</v>
      </c>
      <c r="B2139" s="1">
        <f>IF(C2139=0,IF(B2138=Protocol!$V$20,1,B2138+1),B2138)</f>
        <v>1</v>
      </c>
      <c r="C2139" s="1">
        <f>IF(C2138+1=Protocol!$V$21,0,C2138+1)</f>
        <v>5</v>
      </c>
      <c r="D2139" s="1">
        <f t="shared" si="83"/>
        <v>2</v>
      </c>
      <c r="E2139" s="1" t="str">
        <f>INDEX(Protocol[Mark],MATCH(C2139,Protocol[Step],0))</f>
        <v>4G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101010002</v>
      </c>
      <c r="H2139" s="134">
        <f>Systematic[[#This Row],[SampleVariableLabel]]+100*Systematic[[#This Row],[State]]</f>
        <v>101010502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101</v>
      </c>
      <c r="B2140" s="1">
        <f>IF(C2140=0,IF(B2139=Protocol!$V$20,1,B2139+1),B2139)</f>
        <v>1</v>
      </c>
      <c r="C2140" s="1">
        <f>IF(C2139+1=Protocol!$V$21,0,C2139+1)</f>
        <v>6</v>
      </c>
      <c r="D2140" s="1">
        <f t="shared" si="83"/>
        <v>3</v>
      </c>
      <c r="E2140" s="1" t="str">
        <f>INDEX(Protocol[Mark],MATCH(C2140,Protocol[Step],0))</f>
        <v>5S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101010003</v>
      </c>
      <c r="H2140" s="134">
        <f>Systematic[[#This Row],[SampleVariableLabel]]+100*Systematic[[#This Row],[State]]</f>
        <v>101010603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101</v>
      </c>
      <c r="B2141" s="1">
        <f>IF(C2141=0,IF(B2140=Protocol!$V$20,1,B2140+1),B2140)</f>
        <v>1</v>
      </c>
      <c r="C2141" s="1">
        <f>IF(C2140+1=Protocol!$V$21,0,C2140+1)</f>
        <v>7</v>
      </c>
      <c r="D2141" s="1">
        <f t="shared" si="83"/>
        <v>4</v>
      </c>
      <c r="E2141" s="1" t="str">
        <f>INDEX(Protocol[Mark],MATCH(C2141,Protocol[Step],0))</f>
        <v>6Oct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101010004</v>
      </c>
      <c r="H2141" s="134">
        <f>Systematic[[#This Row],[SampleVariableLabel]]+100*Systematic[[#This Row],[State]]</f>
        <v>101010704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101</v>
      </c>
      <c r="B2142" s="1">
        <f>IF(C2142=0,IF(B2141=Protocol!$V$20,1,B2141+1),B2141)</f>
        <v>1</v>
      </c>
      <c r="C2142" s="1">
        <f>IF(C2141+1=Protocol!$V$21,0,C2141+1)</f>
        <v>8</v>
      </c>
      <c r="D2142" s="1">
        <f t="shared" si="83"/>
        <v>5</v>
      </c>
      <c r="E2142" s="1" t="str">
        <f>INDEX(Protocol[Mark],MATCH(C2142,Protocol[Step],0))</f>
        <v>7Rot</v>
      </c>
      <c r="F2142" s="151" t="str">
        <f>INDEX(Variables[Variable],MATCH(Systematic[[#This Row],[VariableIndex]],Variables[Index],0))</f>
        <v>Specific flux (mt)</v>
      </c>
      <c r="G2142" s="134">
        <f>Systematic[[#This Row],[Sample]]*1000000+Systematic[[#This Row],[SubSample]]*10000+Systematic[[#This Row],[VariableIndex]]</f>
        <v>101010005</v>
      </c>
      <c r="H2142" s="134">
        <f>Systematic[[#This Row],[SampleVariableLabel]]+100*Systematic[[#This Row],[State]]</f>
        <v>101010805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101</v>
      </c>
      <c r="B2143" s="1">
        <f>IF(C2143=0,IF(B2142=Protocol!$V$20,1,B2142+1),B2142)</f>
        <v>1</v>
      </c>
      <c r="C2143" s="1">
        <f>IF(C2142+1=Protocol!$V$21,0,C2142+1)</f>
        <v>9</v>
      </c>
      <c r="D2143" s="1">
        <f t="shared" si="83"/>
        <v>6</v>
      </c>
      <c r="E2143" s="1" t="str">
        <f>INDEX(Protocol[Mark],MATCH(C2143,Protocol[Step],0))</f>
        <v>8Gp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101010006</v>
      </c>
      <c r="H2143" s="134">
        <f>Systematic[[#This Row],[SampleVariableLabel]]+100*Systematic[[#This Row],[State]]</f>
        <v>101010906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101</v>
      </c>
      <c r="B2144" s="1">
        <f>IF(C2144=0,IF(B2143=Protocol!$V$20,1,B2143+1),B2143)</f>
        <v>1</v>
      </c>
      <c r="C2144" s="1">
        <f>IF(C2143+1=Protocol!$V$21,0,C2143+1)</f>
        <v>10</v>
      </c>
      <c r="D2144" s="1">
        <f t="shared" si="83"/>
        <v>1</v>
      </c>
      <c r="E2144" s="1" t="str">
        <f>INDEX(Protocol[Mark],MATCH(C2144,Protocol[Step],0))</f>
        <v>9Ama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101010001</v>
      </c>
      <c r="H2144" s="134">
        <f>Systematic[[#This Row],[SampleVariableLabel]]+100*Systematic[[#This Row],[State]]</f>
        <v>101011001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101</v>
      </c>
      <c r="B2145" s="1">
        <f>IF(C2145=0,IF(B2144=Protocol!$V$20,1,B2144+1),B2144)</f>
        <v>1</v>
      </c>
      <c r="C2145" s="1">
        <f>IF(C2144+1=Protocol!$V$21,0,C2144+1)</f>
        <v>11</v>
      </c>
      <c r="D2145" s="1">
        <f t="shared" si="83"/>
        <v>2</v>
      </c>
      <c r="E2145" s="1" t="str">
        <f>INDEX(Protocol[Mark],MATCH(C2145,Protocol[Step],0))</f>
        <v>10Tm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101010002</v>
      </c>
      <c r="H2145" s="134">
        <f>Systematic[[#This Row],[SampleVariableLabel]]+100*Systematic[[#This Row],[State]]</f>
        <v>101011102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101</v>
      </c>
      <c r="B2146" s="1">
        <f>IF(C2146=0,IF(B2145=Protocol!$V$20,1,B2145+1),B2145)</f>
        <v>1</v>
      </c>
      <c r="C2146" s="1">
        <f>IF(C2145+1=Protocol!$V$21,0,C2145+1)</f>
        <v>12</v>
      </c>
      <c r="D2146" s="1">
        <f t="shared" si="83"/>
        <v>3</v>
      </c>
      <c r="E2146" s="1" t="str">
        <f>INDEX(Protocol[Mark],MATCH(C2146,Protocol[Step],0))</f>
        <v>11Azd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101010003</v>
      </c>
      <c r="H2146" s="134">
        <f>Systematic[[#This Row],[SampleVariableLabel]]+100*Systematic[[#This Row],[State]]</f>
        <v>101011203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102</v>
      </c>
      <c r="B2147" s="1">
        <f>IF(C2147=0,IF(B2146=Protocol!$V$20,1,B2146+1),B2146)</f>
        <v>1</v>
      </c>
      <c r="C2147" s="1">
        <f>IF(C2146+1=Protocol!$V$21,0,C2146+1)</f>
        <v>0</v>
      </c>
      <c r="D2147" s="1">
        <f t="shared" si="83"/>
        <v>4</v>
      </c>
      <c r="E2147" s="1" t="str">
        <f>INDEX(Protocol[Mark],MATCH(C2147,Protocol[Step],0))</f>
        <v>1mt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102010004</v>
      </c>
      <c r="H2147" s="134">
        <f>Systematic[[#This Row],[SampleVariableLabel]]+100*Systematic[[#This Row],[State]]</f>
        <v>102010004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102</v>
      </c>
      <c r="B2148" s="1">
        <f>IF(C2148=0,IF(B2147=Protocol!$V$20,1,B2147+1),B2147)</f>
        <v>1</v>
      </c>
      <c r="C2148" s="1">
        <f>IF(C2147+1=Protocol!$V$21,0,C2147+1)</f>
        <v>1</v>
      </c>
      <c r="D2148" s="1">
        <f t="shared" si="83"/>
        <v>5</v>
      </c>
      <c r="E2148" s="1" t="str">
        <f>INDEX(Protocol[Mark],MATCH(C2148,Protocol[Step],0))</f>
        <v>1PM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102010005</v>
      </c>
      <c r="H2148" s="134">
        <f>Systematic[[#This Row],[SampleVariableLabel]]+100*Systematic[[#This Row],[State]]</f>
        <v>102010105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102</v>
      </c>
      <c r="B2149" s="1">
        <f>IF(C2149=0,IF(B2148=Protocol!$V$20,1,B2148+1),B2148)</f>
        <v>1</v>
      </c>
      <c r="C2149" s="1">
        <f>IF(C2148+1=Protocol!$V$21,0,C2148+1)</f>
        <v>2</v>
      </c>
      <c r="D2149" s="1">
        <f t="shared" si="83"/>
        <v>6</v>
      </c>
      <c r="E2149" s="1" t="str">
        <f>INDEX(Protocol[Mark],MATCH(C2149,Protocol[Step],0))</f>
        <v>2D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102010006</v>
      </c>
      <c r="H2149" s="134">
        <f>Systematic[[#This Row],[SampleVariableLabel]]+100*Systematic[[#This Row],[State]]</f>
        <v>102010206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102</v>
      </c>
      <c r="B2150" s="1">
        <f>IF(C2150=0,IF(B2149=Protocol!$V$20,1,B2149+1),B2149)</f>
        <v>1</v>
      </c>
      <c r="C2150" s="1">
        <f>IF(C2149+1=Protocol!$V$21,0,C2149+1)</f>
        <v>3</v>
      </c>
      <c r="D2150" s="1">
        <f t="shared" si="83"/>
        <v>1</v>
      </c>
      <c r="E2150" s="1" t="str">
        <f>INDEX(Protocol[Mark],MATCH(C2150,Protocol[Step],0))</f>
        <v>2c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102010001</v>
      </c>
      <c r="H2150" s="134">
        <f>Systematic[[#This Row],[SampleVariableLabel]]+100*Systematic[[#This Row],[State]]</f>
        <v>102010301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102</v>
      </c>
      <c r="B2151" s="1">
        <f>IF(C2151=0,IF(B2150=Protocol!$V$20,1,B2150+1),B2150)</f>
        <v>1</v>
      </c>
      <c r="C2151" s="1">
        <f>IF(C2150+1=Protocol!$V$21,0,C2150+1)</f>
        <v>4</v>
      </c>
      <c r="D2151" s="1">
        <f t="shared" si="83"/>
        <v>2</v>
      </c>
      <c r="E2151" s="1" t="str">
        <f>INDEX(Protocol[Mark],MATCH(C2151,Protocol[Step],0))</f>
        <v>3U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102010002</v>
      </c>
      <c r="H2151" s="134">
        <f>Systematic[[#This Row],[SampleVariableLabel]]+100*Systematic[[#This Row],[State]]</f>
        <v>102010402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102</v>
      </c>
      <c r="B2152" s="1">
        <f>IF(C2152=0,IF(B2151=Protocol!$V$20,1,B2151+1),B2151)</f>
        <v>1</v>
      </c>
      <c r="C2152" s="1">
        <f>IF(C2151+1=Protocol!$V$21,0,C2151+1)</f>
        <v>5</v>
      </c>
      <c r="D2152" s="1">
        <f t="shared" si="83"/>
        <v>3</v>
      </c>
      <c r="E2152" s="1" t="str">
        <f>INDEX(Protocol[Mark],MATCH(C2152,Protocol[Step],0))</f>
        <v>4G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102010003</v>
      </c>
      <c r="H2152" s="134">
        <f>Systematic[[#This Row],[SampleVariableLabel]]+100*Systematic[[#This Row],[State]]</f>
        <v>102010503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102</v>
      </c>
      <c r="B2153" s="1">
        <f>IF(C2153=0,IF(B2152=Protocol!$V$20,1,B2152+1),B2152)</f>
        <v>1</v>
      </c>
      <c r="C2153" s="1">
        <f>IF(C2152+1=Protocol!$V$21,0,C2152+1)</f>
        <v>6</v>
      </c>
      <c r="D2153" s="1">
        <f t="shared" si="83"/>
        <v>4</v>
      </c>
      <c r="E2153" s="1" t="str">
        <f>INDEX(Protocol[Mark],MATCH(C2153,Protocol[Step],0))</f>
        <v>5S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102010004</v>
      </c>
      <c r="H2153" s="134">
        <f>Systematic[[#This Row],[SampleVariableLabel]]+100*Systematic[[#This Row],[State]]</f>
        <v>102010604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102</v>
      </c>
      <c r="B2154" s="1">
        <f>IF(C2154=0,IF(B2153=Protocol!$V$20,1,B2153+1),B2153)</f>
        <v>1</v>
      </c>
      <c r="C2154" s="1">
        <f>IF(C2153+1=Protocol!$V$21,0,C2153+1)</f>
        <v>7</v>
      </c>
      <c r="D2154" s="1">
        <f t="shared" si="83"/>
        <v>5</v>
      </c>
      <c r="E2154" s="1" t="str">
        <f>INDEX(Protocol[Mark],MATCH(C2154,Protocol[Step],0))</f>
        <v>6Oct</v>
      </c>
      <c r="F2154" s="151" t="str">
        <f>INDEX(Variables[Variable],MATCH(Systematic[[#This Row],[VariableIndex]],Variables[Index],0))</f>
        <v>Specific flux (mt)</v>
      </c>
      <c r="G2154" s="134">
        <f>Systematic[[#This Row],[Sample]]*1000000+Systematic[[#This Row],[SubSample]]*10000+Systematic[[#This Row],[VariableIndex]]</f>
        <v>102010005</v>
      </c>
      <c r="H2154" s="134">
        <f>Systematic[[#This Row],[SampleVariableLabel]]+100*Systematic[[#This Row],[State]]</f>
        <v>102010705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102</v>
      </c>
      <c r="B2155" s="1">
        <f>IF(C2155=0,IF(B2154=Protocol!$V$20,1,B2154+1),B2154)</f>
        <v>1</v>
      </c>
      <c r="C2155" s="1">
        <f>IF(C2154+1=Protocol!$V$21,0,C2154+1)</f>
        <v>8</v>
      </c>
      <c r="D2155" s="1">
        <f t="shared" si="83"/>
        <v>6</v>
      </c>
      <c r="E2155" s="1" t="str">
        <f>INDEX(Protocol[Mark],MATCH(C2155,Protocol[Step],0))</f>
        <v>7Rot</v>
      </c>
      <c r="F2155" s="151" t="str">
        <f>INDEX(Variables[Variable],MATCH(Systematic[[#This Row],[VariableIndex]],Variables[Index],0))</f>
        <v>FCR (mt: ROX-corr.)</v>
      </c>
      <c r="G2155" s="134">
        <f>Systematic[[#This Row],[Sample]]*1000000+Systematic[[#This Row],[SubSample]]*10000+Systematic[[#This Row],[VariableIndex]]</f>
        <v>102010006</v>
      </c>
      <c r="H2155" s="134">
        <f>Systematic[[#This Row],[SampleVariableLabel]]+100*Systematic[[#This Row],[State]]</f>
        <v>102010806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102</v>
      </c>
      <c r="B2156" s="1">
        <f>IF(C2156=0,IF(B2155=Protocol!$V$20,1,B2155+1),B2155)</f>
        <v>1</v>
      </c>
      <c r="C2156" s="1">
        <f>IF(C2155+1=Protocol!$V$21,0,C2155+1)</f>
        <v>9</v>
      </c>
      <c r="D2156" s="1">
        <f t="shared" si="83"/>
        <v>1</v>
      </c>
      <c r="E2156" s="1" t="str">
        <f>INDEX(Protocol[Mark],MATCH(C2156,Protocol[Step],0))</f>
        <v>8Gp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102010001</v>
      </c>
      <c r="H2156" s="134">
        <f>Systematic[[#This Row],[SampleVariableLabel]]+100*Systematic[[#This Row],[State]]</f>
        <v>102010901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102</v>
      </c>
      <c r="B2157" s="1">
        <f>IF(C2157=0,IF(B2156=Protocol!$V$20,1,B2156+1),B2156)</f>
        <v>1</v>
      </c>
      <c r="C2157" s="1">
        <f>IF(C2156+1=Protocol!$V$21,0,C2156+1)</f>
        <v>10</v>
      </c>
      <c r="D2157" s="1">
        <f t="shared" si="83"/>
        <v>2</v>
      </c>
      <c r="E2157" s="1" t="str">
        <f>INDEX(Protocol[Mark],MATCH(C2157,Protocol[Step],0))</f>
        <v>9Ama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102010002</v>
      </c>
      <c r="H2157" s="134">
        <f>Systematic[[#This Row],[SampleVariableLabel]]+100*Systematic[[#This Row],[State]]</f>
        <v>102011002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102</v>
      </c>
      <c r="B2158" s="1">
        <f>IF(C2158=0,IF(B2157=Protocol!$V$20,1,B2157+1),B2157)</f>
        <v>1</v>
      </c>
      <c r="C2158" s="1">
        <f>IF(C2157+1=Protocol!$V$21,0,C2157+1)</f>
        <v>11</v>
      </c>
      <c r="D2158" s="1">
        <f t="shared" si="83"/>
        <v>3</v>
      </c>
      <c r="E2158" s="1" t="str">
        <f>INDEX(Protocol[Mark],MATCH(C2158,Protocol[Step],0))</f>
        <v>10Tm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102010003</v>
      </c>
      <c r="H2158" s="134">
        <f>Systematic[[#This Row],[SampleVariableLabel]]+100*Systematic[[#This Row],[State]]</f>
        <v>102011103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102</v>
      </c>
      <c r="B2159" s="1">
        <f>IF(C2159=0,IF(B2158=Protocol!$V$20,1,B2158+1),B2158)</f>
        <v>1</v>
      </c>
      <c r="C2159" s="1">
        <f>IF(C2158+1=Protocol!$V$21,0,C2158+1)</f>
        <v>12</v>
      </c>
      <c r="D2159" s="1">
        <f t="shared" si="83"/>
        <v>4</v>
      </c>
      <c r="E2159" s="1" t="str">
        <f>INDEX(Protocol[Mark],MATCH(C2159,Protocol[Step],0))</f>
        <v>11Azd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102010004</v>
      </c>
      <c r="H2159" s="134">
        <f>Systematic[[#This Row],[SampleVariableLabel]]+100*Systematic[[#This Row],[State]]</f>
        <v>102011204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103</v>
      </c>
      <c r="B2160" s="1">
        <f>IF(C2160=0,IF(B2159=Protocol!$V$20,1,B2159+1),B2159)</f>
        <v>1</v>
      </c>
      <c r="C2160" s="1">
        <f>IF(C2159+1=Protocol!$V$21,0,C2159+1)</f>
        <v>0</v>
      </c>
      <c r="D2160" s="1">
        <f t="shared" si="83"/>
        <v>5</v>
      </c>
      <c r="E2160" s="1" t="str">
        <f>INDEX(Protocol[Mark],MATCH(C2160,Protocol[Step],0))</f>
        <v>1mt</v>
      </c>
      <c r="F2160" s="151" t="str">
        <f>INDEX(Variables[Variable],MATCH(Systematic[[#This Row],[VariableIndex]],Variables[Index],0))</f>
        <v>Specific flux (mt)</v>
      </c>
      <c r="G2160" s="134">
        <f>Systematic[[#This Row],[Sample]]*1000000+Systematic[[#This Row],[SubSample]]*10000+Systematic[[#This Row],[VariableIndex]]</f>
        <v>103010005</v>
      </c>
      <c r="H2160" s="134">
        <f>Systematic[[#This Row],[SampleVariableLabel]]+100*Systematic[[#This Row],[State]]</f>
        <v>103010005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103</v>
      </c>
      <c r="B2161" s="1">
        <f>IF(C2161=0,IF(B2160=Protocol!$V$20,1,B2160+1),B2160)</f>
        <v>1</v>
      </c>
      <c r="C2161" s="1">
        <f>IF(C2160+1=Protocol!$V$21,0,C2160+1)</f>
        <v>1</v>
      </c>
      <c r="D2161" s="1">
        <f t="shared" si="83"/>
        <v>6</v>
      </c>
      <c r="E2161" s="1" t="str">
        <f>INDEX(Protocol[Mark],MATCH(C2161,Protocol[Step],0))</f>
        <v>1PM</v>
      </c>
      <c r="F2161" s="151" t="str">
        <f>INDEX(Variables[Variable],MATCH(Systematic[[#This Row],[VariableIndex]],Variables[Index],0))</f>
        <v>FCR (mt: ROX-corr.)</v>
      </c>
      <c r="G2161" s="134">
        <f>Systematic[[#This Row],[Sample]]*1000000+Systematic[[#This Row],[SubSample]]*10000+Systematic[[#This Row],[VariableIndex]]</f>
        <v>103010006</v>
      </c>
      <c r="H2161" s="134">
        <f>Systematic[[#This Row],[SampleVariableLabel]]+100*Systematic[[#This Row],[State]]</f>
        <v>103010106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103</v>
      </c>
      <c r="B2162" s="1">
        <f>IF(C2162=0,IF(B2161=Protocol!$V$20,1,B2161+1),B2161)</f>
        <v>1</v>
      </c>
      <c r="C2162" s="1">
        <f>IF(C2161+1=Protocol!$V$21,0,C2161+1)</f>
        <v>2</v>
      </c>
      <c r="D2162" s="1">
        <f t="shared" si="83"/>
        <v>1</v>
      </c>
      <c r="E2162" s="1" t="str">
        <f>INDEX(Protocol[Mark],MATCH(C2162,Protocol[Step],0))</f>
        <v>2D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103010001</v>
      </c>
      <c r="H2162" s="134">
        <f>Systematic[[#This Row],[SampleVariableLabel]]+100*Systematic[[#This Row],[State]]</f>
        <v>103010201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103</v>
      </c>
      <c r="B2163" s="1">
        <f>IF(C2163=0,IF(B2162=Protocol!$V$20,1,B2162+1),B2162)</f>
        <v>1</v>
      </c>
      <c r="C2163" s="1">
        <f>IF(C2162+1=Protocol!$V$21,0,C2162+1)</f>
        <v>3</v>
      </c>
      <c r="D2163" s="1">
        <f t="shared" si="83"/>
        <v>2</v>
      </c>
      <c r="E2163" s="1" t="str">
        <f>INDEX(Protocol[Mark],MATCH(C2163,Protocol[Step],0))</f>
        <v>2c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103010002</v>
      </c>
      <c r="H2163" s="134">
        <f>Systematic[[#This Row],[SampleVariableLabel]]+100*Systematic[[#This Row],[State]]</f>
        <v>103010302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103</v>
      </c>
      <c r="B2164" s="1">
        <f>IF(C2164=0,IF(B2163=Protocol!$V$20,1,B2163+1),B2163)</f>
        <v>1</v>
      </c>
      <c r="C2164" s="1">
        <f>IF(C2163+1=Protocol!$V$21,0,C2163+1)</f>
        <v>4</v>
      </c>
      <c r="D2164" s="1">
        <f t="shared" si="83"/>
        <v>3</v>
      </c>
      <c r="E2164" s="1" t="str">
        <f>INDEX(Protocol[Mark],MATCH(C2164,Protocol[Step],0))</f>
        <v>3U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103010003</v>
      </c>
      <c r="H2164" s="134">
        <f>Systematic[[#This Row],[SampleVariableLabel]]+100*Systematic[[#This Row],[State]]</f>
        <v>103010403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103</v>
      </c>
      <c r="B2165" s="1">
        <f>IF(C2165=0,IF(B2164=Protocol!$V$20,1,B2164+1),B2164)</f>
        <v>1</v>
      </c>
      <c r="C2165" s="1">
        <f>IF(C2164+1=Protocol!$V$21,0,C2164+1)</f>
        <v>5</v>
      </c>
      <c r="D2165" s="1">
        <f t="shared" si="83"/>
        <v>4</v>
      </c>
      <c r="E2165" s="1" t="str">
        <f>INDEX(Protocol[Mark],MATCH(C2165,Protocol[Step],0))</f>
        <v>4G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103010004</v>
      </c>
      <c r="H2165" s="134">
        <f>Systematic[[#This Row],[SampleVariableLabel]]+100*Systematic[[#This Row],[State]]</f>
        <v>103010504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103</v>
      </c>
      <c r="B2166" s="1">
        <f>IF(C2166=0,IF(B2165=Protocol!$V$20,1,B2165+1),B2165)</f>
        <v>1</v>
      </c>
      <c r="C2166" s="1">
        <f>IF(C2165+1=Protocol!$V$21,0,C2165+1)</f>
        <v>6</v>
      </c>
      <c r="D2166" s="1">
        <f t="shared" si="83"/>
        <v>5</v>
      </c>
      <c r="E2166" s="1" t="str">
        <f>INDEX(Protocol[Mark],MATCH(C2166,Protocol[Step],0))</f>
        <v>5S</v>
      </c>
      <c r="F2166" s="151" t="str">
        <f>INDEX(Variables[Variable],MATCH(Systematic[[#This Row],[VariableIndex]],Variables[Index],0))</f>
        <v>Specific flux (mt)</v>
      </c>
      <c r="G2166" s="134">
        <f>Systematic[[#This Row],[Sample]]*1000000+Systematic[[#This Row],[SubSample]]*10000+Systematic[[#This Row],[VariableIndex]]</f>
        <v>103010005</v>
      </c>
      <c r="H2166" s="134">
        <f>Systematic[[#This Row],[SampleVariableLabel]]+100*Systematic[[#This Row],[State]]</f>
        <v>103010605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103</v>
      </c>
      <c r="B2167" s="1">
        <f>IF(C2167=0,IF(B2166=Protocol!$V$20,1,B2166+1),B2166)</f>
        <v>1</v>
      </c>
      <c r="C2167" s="1">
        <f>IF(C2166+1=Protocol!$V$21,0,C2166+1)</f>
        <v>7</v>
      </c>
      <c r="D2167" s="1">
        <f t="shared" si="83"/>
        <v>6</v>
      </c>
      <c r="E2167" s="1" t="str">
        <f>INDEX(Protocol[Mark],MATCH(C2167,Protocol[Step],0))</f>
        <v>6Oct</v>
      </c>
      <c r="F2167" s="151" t="str">
        <f>INDEX(Variables[Variable],MATCH(Systematic[[#This Row],[VariableIndex]],Variables[Index],0))</f>
        <v>FCR (mt: ROX-corr.)</v>
      </c>
      <c r="G2167" s="134">
        <f>Systematic[[#This Row],[Sample]]*1000000+Systematic[[#This Row],[SubSample]]*10000+Systematic[[#This Row],[VariableIndex]]</f>
        <v>103010006</v>
      </c>
      <c r="H2167" s="134">
        <f>Systematic[[#This Row],[SampleVariableLabel]]+100*Systematic[[#This Row],[State]]</f>
        <v>103010706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103</v>
      </c>
      <c r="B2168" s="1">
        <f>IF(C2168=0,IF(B2167=Protocol!$V$20,1,B2167+1),B2167)</f>
        <v>1</v>
      </c>
      <c r="C2168" s="1">
        <f>IF(C2167+1=Protocol!$V$21,0,C2167+1)</f>
        <v>8</v>
      </c>
      <c r="D2168" s="1">
        <f t="shared" si="83"/>
        <v>1</v>
      </c>
      <c r="E2168" s="1" t="str">
        <f>INDEX(Protocol[Mark],MATCH(C2168,Protocol[Step],0))</f>
        <v>7Rot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103010001</v>
      </c>
      <c r="H2168" s="134">
        <f>Systematic[[#This Row],[SampleVariableLabel]]+100*Systematic[[#This Row],[State]]</f>
        <v>103010801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103</v>
      </c>
      <c r="B2169" s="1">
        <f>IF(C2169=0,IF(B2168=Protocol!$V$20,1,B2168+1),B2168)</f>
        <v>1</v>
      </c>
      <c r="C2169" s="1">
        <f>IF(C2168+1=Protocol!$V$21,0,C2168+1)</f>
        <v>9</v>
      </c>
      <c r="D2169" s="1">
        <f t="shared" si="83"/>
        <v>2</v>
      </c>
      <c r="E2169" s="1" t="str">
        <f>INDEX(Protocol[Mark],MATCH(C2169,Protocol[Step],0))</f>
        <v>8Gp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103010002</v>
      </c>
      <c r="H2169" s="134">
        <f>Systematic[[#This Row],[SampleVariableLabel]]+100*Systematic[[#This Row],[State]]</f>
        <v>103010902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103</v>
      </c>
      <c r="B2170" s="1">
        <f>IF(C2170=0,IF(B2169=Protocol!$V$20,1,B2169+1),B2169)</f>
        <v>1</v>
      </c>
      <c r="C2170" s="1">
        <f>IF(C2169+1=Protocol!$V$21,0,C2169+1)</f>
        <v>10</v>
      </c>
      <c r="D2170" s="1">
        <f t="shared" si="83"/>
        <v>3</v>
      </c>
      <c r="E2170" s="1" t="str">
        <f>INDEX(Protocol[Mark],MATCH(C2170,Protocol[Step],0))</f>
        <v>9Ama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103010003</v>
      </c>
      <c r="H2170" s="134">
        <f>Systematic[[#This Row],[SampleVariableLabel]]+100*Systematic[[#This Row],[State]]</f>
        <v>103011003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103</v>
      </c>
      <c r="B2171" s="1">
        <f>IF(C2171=0,IF(B2170=Protocol!$V$20,1,B2170+1),B2170)</f>
        <v>1</v>
      </c>
      <c r="C2171" s="1">
        <f>IF(C2170+1=Protocol!$V$21,0,C2170+1)</f>
        <v>11</v>
      </c>
      <c r="D2171" s="1">
        <f t="shared" si="83"/>
        <v>4</v>
      </c>
      <c r="E2171" s="1" t="str">
        <f>INDEX(Protocol[Mark],MATCH(C2171,Protocol[Step],0))</f>
        <v>10Tm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103010004</v>
      </c>
      <c r="H2171" s="134">
        <f>Systematic[[#This Row],[SampleVariableLabel]]+100*Systematic[[#This Row],[State]]</f>
        <v>103011104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103</v>
      </c>
      <c r="B2172" s="1">
        <f>IF(C2172=0,IF(B2171=Protocol!$V$20,1,B2171+1),B2171)</f>
        <v>1</v>
      </c>
      <c r="C2172" s="1">
        <f>IF(C2171+1=Protocol!$V$21,0,C2171+1)</f>
        <v>12</v>
      </c>
      <c r="D2172" s="1">
        <f t="shared" si="83"/>
        <v>5</v>
      </c>
      <c r="E2172" s="1" t="str">
        <f>INDEX(Protocol[Mark],MATCH(C2172,Protocol[Step],0))</f>
        <v>11Azd</v>
      </c>
      <c r="F2172" s="151" t="str">
        <f>INDEX(Variables[Variable],MATCH(Systematic[[#This Row],[VariableIndex]],Variables[Index],0))</f>
        <v>Specific flux (mt)</v>
      </c>
      <c r="G2172" s="134">
        <f>Systematic[[#This Row],[Sample]]*1000000+Systematic[[#This Row],[SubSample]]*10000+Systematic[[#This Row],[VariableIndex]]</f>
        <v>103010005</v>
      </c>
      <c r="H2172" s="134">
        <f>Systematic[[#This Row],[SampleVariableLabel]]+100*Systematic[[#This Row],[State]]</f>
        <v>103011205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104</v>
      </c>
      <c r="B2173" s="1">
        <f>IF(C2173=0,IF(B2172=Protocol!$V$20,1,B2172+1),B2172)</f>
        <v>1</v>
      </c>
      <c r="C2173" s="1">
        <f>IF(C2172+1=Protocol!$V$21,0,C2172+1)</f>
        <v>0</v>
      </c>
      <c r="D2173" s="1">
        <f t="shared" si="83"/>
        <v>6</v>
      </c>
      <c r="E2173" s="1" t="str">
        <f>INDEX(Protocol[Mark],MATCH(C2173,Protocol[Step],0))</f>
        <v>1mt</v>
      </c>
      <c r="F2173" s="151" t="str">
        <f>INDEX(Variables[Variable],MATCH(Systematic[[#This Row],[VariableIndex]],Variables[Index],0))</f>
        <v>FCR (mt: ROX-corr.)</v>
      </c>
      <c r="G2173" s="134">
        <f>Systematic[[#This Row],[Sample]]*1000000+Systematic[[#This Row],[SubSample]]*10000+Systematic[[#This Row],[VariableIndex]]</f>
        <v>104010006</v>
      </c>
      <c r="H2173" s="134">
        <f>Systematic[[#This Row],[SampleVariableLabel]]+100*Systematic[[#This Row],[State]]</f>
        <v>104010006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104</v>
      </c>
      <c r="B2174" s="1">
        <f>IF(C2174=0,IF(B2173=Protocol!$V$20,1,B2173+1),B2173)</f>
        <v>1</v>
      </c>
      <c r="C2174" s="1">
        <f>IF(C2173+1=Protocol!$V$21,0,C2173+1)</f>
        <v>1</v>
      </c>
      <c r="D2174" s="1">
        <f t="shared" si="83"/>
        <v>1</v>
      </c>
      <c r="E2174" s="1" t="str">
        <f>INDEX(Protocol[Mark],MATCH(C2174,Protocol[Step],0))</f>
        <v>1PM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104010001</v>
      </c>
      <c r="H2174" s="134">
        <f>Systematic[[#This Row],[SampleVariableLabel]]+100*Systematic[[#This Row],[State]]</f>
        <v>104010101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104</v>
      </c>
      <c r="B2175" s="1">
        <f>IF(C2175=0,IF(B2174=Protocol!$V$20,1,B2174+1),B2174)</f>
        <v>1</v>
      </c>
      <c r="C2175" s="1">
        <f>IF(C2174+1=Protocol!$V$21,0,C2174+1)</f>
        <v>2</v>
      </c>
      <c r="D2175" s="1">
        <f t="shared" si="83"/>
        <v>2</v>
      </c>
      <c r="E2175" s="1" t="str">
        <f>INDEX(Protocol[Mark],MATCH(C2175,Protocol[Step],0))</f>
        <v>2D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104010002</v>
      </c>
      <c r="H2175" s="134">
        <f>Systematic[[#This Row],[SampleVariableLabel]]+100*Systematic[[#This Row],[State]]</f>
        <v>104010202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104</v>
      </c>
      <c r="B2176" s="1">
        <f>IF(C2176=0,IF(B2175=Protocol!$V$20,1,B2175+1),B2175)</f>
        <v>1</v>
      </c>
      <c r="C2176" s="1">
        <f>IF(C2175+1=Protocol!$V$21,0,C2175+1)</f>
        <v>3</v>
      </c>
      <c r="D2176" s="1">
        <f t="shared" si="83"/>
        <v>3</v>
      </c>
      <c r="E2176" s="1" t="str">
        <f>INDEX(Protocol[Mark],MATCH(C2176,Protocol[Step],0))</f>
        <v>2c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104010003</v>
      </c>
      <c r="H2176" s="134">
        <f>Systematic[[#This Row],[SampleVariableLabel]]+100*Systematic[[#This Row],[State]]</f>
        <v>104010303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104</v>
      </c>
      <c r="B2177" s="1">
        <f>IF(C2177=0,IF(B2176=Protocol!$V$20,1,B2176+1),B2176)</f>
        <v>1</v>
      </c>
      <c r="C2177" s="1">
        <f>IF(C2176+1=Protocol!$V$21,0,C2176+1)</f>
        <v>4</v>
      </c>
      <c r="D2177" s="1">
        <f t="shared" si="83"/>
        <v>4</v>
      </c>
      <c r="E2177" s="1" t="str">
        <f>INDEX(Protocol[Mark],MATCH(C2177,Protocol[Step],0))</f>
        <v>3U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104010004</v>
      </c>
      <c r="H2177" s="134">
        <f>Systematic[[#This Row],[SampleVariableLabel]]+100*Systematic[[#This Row],[State]]</f>
        <v>104010404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104</v>
      </c>
      <c r="B2178" s="1">
        <f>IF(C2178=0,IF(B2177=Protocol!$V$20,1,B2177+1),B2177)</f>
        <v>1</v>
      </c>
      <c r="C2178" s="1">
        <f>IF(C2177+1=Protocol!$V$21,0,C2177+1)</f>
        <v>5</v>
      </c>
      <c r="D2178" s="1">
        <f t="shared" si="83"/>
        <v>5</v>
      </c>
      <c r="E2178" s="1" t="str">
        <f>INDEX(Protocol[Mark],MATCH(C2178,Protocol[Step],0))</f>
        <v>4G</v>
      </c>
      <c r="F2178" s="151" t="str">
        <f>INDEX(Variables[Variable],MATCH(Systematic[[#This Row],[VariableIndex]],Variables[Index],0))</f>
        <v>Specific flux (mt)</v>
      </c>
      <c r="G2178" s="134">
        <f>Systematic[[#This Row],[Sample]]*1000000+Systematic[[#This Row],[SubSample]]*10000+Systematic[[#This Row],[VariableIndex]]</f>
        <v>104010005</v>
      </c>
      <c r="H2178" s="134">
        <f>Systematic[[#This Row],[SampleVariableLabel]]+100*Systematic[[#This Row],[State]]</f>
        <v>104010505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104</v>
      </c>
      <c r="B2179" s="1">
        <f>IF(C2179=0,IF(B2178=Protocol!$V$20,1,B2178+1),B2178)</f>
        <v>1</v>
      </c>
      <c r="C2179" s="1">
        <f>IF(C2178+1=Protocol!$V$21,0,C2178+1)</f>
        <v>6</v>
      </c>
      <c r="D2179" s="1">
        <f t="shared" ref="D2179:D2242" si="85">IF(D2178=nVariables,1,D2178+1)</f>
        <v>6</v>
      </c>
      <c r="E2179" s="1" t="str">
        <f>INDEX(Protocol[Mark],MATCH(C2179,Protocol[Step],0))</f>
        <v>5S</v>
      </c>
      <c r="F2179" s="151" t="str">
        <f>INDEX(Variables[Variable],MATCH(Systematic[[#This Row],[VariableIndex]],Variables[Index],0))</f>
        <v>FCR (mt: ROX-corr.)</v>
      </c>
      <c r="G2179" s="134">
        <f>Systematic[[#This Row],[Sample]]*1000000+Systematic[[#This Row],[SubSample]]*10000+Systematic[[#This Row],[VariableIndex]]</f>
        <v>104010006</v>
      </c>
      <c r="H2179" s="134">
        <f>Systematic[[#This Row],[SampleVariableLabel]]+100*Systematic[[#This Row],[State]]</f>
        <v>104010606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104</v>
      </c>
      <c r="B2180" s="1">
        <f>IF(C2180=0,IF(B2179=Protocol!$V$20,1,B2179+1),B2179)</f>
        <v>1</v>
      </c>
      <c r="C2180" s="1">
        <f>IF(C2179+1=Protocol!$V$21,0,C2179+1)</f>
        <v>7</v>
      </c>
      <c r="D2180" s="1">
        <f t="shared" si="85"/>
        <v>1</v>
      </c>
      <c r="E2180" s="1" t="str">
        <f>INDEX(Protocol[Mark],MATCH(C2180,Protocol[Step],0))</f>
        <v>6Oct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104010001</v>
      </c>
      <c r="H2180" s="134">
        <f>Systematic[[#This Row],[SampleVariableLabel]]+100*Systematic[[#This Row],[State]]</f>
        <v>104010701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104</v>
      </c>
      <c r="B2181" s="1">
        <f>IF(C2181=0,IF(B2180=Protocol!$V$20,1,B2180+1),B2180)</f>
        <v>1</v>
      </c>
      <c r="C2181" s="1">
        <f>IF(C2180+1=Protocol!$V$21,0,C2180+1)</f>
        <v>8</v>
      </c>
      <c r="D2181" s="1">
        <f t="shared" si="85"/>
        <v>2</v>
      </c>
      <c r="E2181" s="1" t="str">
        <f>INDEX(Protocol[Mark],MATCH(C2181,Protocol[Step],0))</f>
        <v>7Rot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104010002</v>
      </c>
      <c r="H2181" s="134">
        <f>Systematic[[#This Row],[SampleVariableLabel]]+100*Systematic[[#This Row],[State]]</f>
        <v>104010802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104</v>
      </c>
      <c r="B2182" s="1">
        <f>IF(C2182=0,IF(B2181=Protocol!$V$20,1,B2181+1),B2181)</f>
        <v>1</v>
      </c>
      <c r="C2182" s="1">
        <f>IF(C2181+1=Protocol!$V$21,0,C2181+1)</f>
        <v>9</v>
      </c>
      <c r="D2182" s="1">
        <f t="shared" si="85"/>
        <v>3</v>
      </c>
      <c r="E2182" s="1" t="str">
        <f>INDEX(Protocol[Mark],MATCH(C2182,Protocol[Step],0))</f>
        <v>8Gp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104010003</v>
      </c>
      <c r="H2182" s="134">
        <f>Systematic[[#This Row],[SampleVariableLabel]]+100*Systematic[[#This Row],[State]]</f>
        <v>104010903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104</v>
      </c>
      <c r="B2183" s="1">
        <f>IF(C2183=0,IF(B2182=Protocol!$V$20,1,B2182+1),B2182)</f>
        <v>1</v>
      </c>
      <c r="C2183" s="1">
        <f>IF(C2182+1=Protocol!$V$21,0,C2182+1)</f>
        <v>10</v>
      </c>
      <c r="D2183" s="1">
        <f t="shared" si="85"/>
        <v>4</v>
      </c>
      <c r="E2183" s="1" t="str">
        <f>INDEX(Protocol[Mark],MATCH(C2183,Protocol[Step],0))</f>
        <v>9Ama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104010004</v>
      </c>
      <c r="H2183" s="134">
        <f>Systematic[[#This Row],[SampleVariableLabel]]+100*Systematic[[#This Row],[State]]</f>
        <v>104011004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104</v>
      </c>
      <c r="B2184" s="1">
        <f>IF(C2184=0,IF(B2183=Protocol!$V$20,1,B2183+1),B2183)</f>
        <v>1</v>
      </c>
      <c r="C2184" s="1">
        <f>IF(C2183+1=Protocol!$V$21,0,C2183+1)</f>
        <v>11</v>
      </c>
      <c r="D2184" s="1">
        <f t="shared" si="85"/>
        <v>5</v>
      </c>
      <c r="E2184" s="1" t="str">
        <f>INDEX(Protocol[Mark],MATCH(C2184,Protocol[Step],0))</f>
        <v>10Tm</v>
      </c>
      <c r="F2184" s="151" t="str">
        <f>INDEX(Variables[Variable],MATCH(Systematic[[#This Row],[VariableIndex]],Variables[Index],0))</f>
        <v>Specific flux (mt)</v>
      </c>
      <c r="G2184" s="134">
        <f>Systematic[[#This Row],[Sample]]*1000000+Systematic[[#This Row],[SubSample]]*10000+Systematic[[#This Row],[VariableIndex]]</f>
        <v>104010005</v>
      </c>
      <c r="H2184" s="134">
        <f>Systematic[[#This Row],[SampleVariableLabel]]+100*Systematic[[#This Row],[State]]</f>
        <v>104011105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104</v>
      </c>
      <c r="B2185" s="1">
        <f>IF(C2185=0,IF(B2184=Protocol!$V$20,1,B2184+1),B2184)</f>
        <v>1</v>
      </c>
      <c r="C2185" s="1">
        <f>IF(C2184+1=Protocol!$V$21,0,C2184+1)</f>
        <v>12</v>
      </c>
      <c r="D2185" s="1">
        <f t="shared" si="85"/>
        <v>6</v>
      </c>
      <c r="E2185" s="1" t="str">
        <f>INDEX(Protocol[Mark],MATCH(C2185,Protocol[Step],0))</f>
        <v>11Azd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104010006</v>
      </c>
      <c r="H2185" s="134">
        <f>Systematic[[#This Row],[SampleVariableLabel]]+100*Systematic[[#This Row],[State]]</f>
        <v>104011206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105</v>
      </c>
      <c r="B2186" s="1">
        <f>IF(C2186=0,IF(B2185=Protocol!$V$20,1,B2185+1),B2185)</f>
        <v>1</v>
      </c>
      <c r="C2186" s="1">
        <f>IF(C2185+1=Protocol!$V$21,0,C2185+1)</f>
        <v>0</v>
      </c>
      <c r="D2186" s="1">
        <f t="shared" si="85"/>
        <v>1</v>
      </c>
      <c r="E2186" s="1" t="str">
        <f>INDEX(Protocol[Mark],MATCH(C2186,Protocol[Step],0))</f>
        <v>1mt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105010001</v>
      </c>
      <c r="H2186" s="134">
        <f>Systematic[[#This Row],[SampleVariableLabel]]+100*Systematic[[#This Row],[State]]</f>
        <v>105010001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105</v>
      </c>
      <c r="B2187" s="1">
        <f>IF(C2187=0,IF(B2186=Protocol!$V$20,1,B2186+1),B2186)</f>
        <v>1</v>
      </c>
      <c r="C2187" s="1">
        <f>IF(C2186+1=Protocol!$V$21,0,C2186+1)</f>
        <v>1</v>
      </c>
      <c r="D2187" s="1">
        <f t="shared" si="85"/>
        <v>2</v>
      </c>
      <c r="E2187" s="1" t="str">
        <f>INDEX(Protocol[Mark],MATCH(C2187,Protocol[Step],0))</f>
        <v>1PM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105010002</v>
      </c>
      <c r="H2187" s="134">
        <f>Systematic[[#This Row],[SampleVariableLabel]]+100*Systematic[[#This Row],[State]]</f>
        <v>105010102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105</v>
      </c>
      <c r="B2188" s="1">
        <f>IF(C2188=0,IF(B2187=Protocol!$V$20,1,B2187+1),B2187)</f>
        <v>1</v>
      </c>
      <c r="C2188" s="1">
        <f>IF(C2187+1=Protocol!$V$21,0,C2187+1)</f>
        <v>2</v>
      </c>
      <c r="D2188" s="1">
        <f t="shared" si="85"/>
        <v>3</v>
      </c>
      <c r="E2188" s="1" t="str">
        <f>INDEX(Protocol[Mark],MATCH(C2188,Protocol[Step],0))</f>
        <v>2D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105010003</v>
      </c>
      <c r="H2188" s="134">
        <f>Systematic[[#This Row],[SampleVariableLabel]]+100*Systematic[[#This Row],[State]]</f>
        <v>105010203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105</v>
      </c>
      <c r="B2189" s="1">
        <f>IF(C2189=0,IF(B2188=Protocol!$V$20,1,B2188+1),B2188)</f>
        <v>1</v>
      </c>
      <c r="C2189" s="1">
        <f>IF(C2188+1=Protocol!$V$21,0,C2188+1)</f>
        <v>3</v>
      </c>
      <c r="D2189" s="1">
        <f t="shared" si="85"/>
        <v>4</v>
      </c>
      <c r="E2189" s="1" t="str">
        <f>INDEX(Protocol[Mark],MATCH(C2189,Protocol[Step],0))</f>
        <v>2c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105010004</v>
      </c>
      <c r="H2189" s="134">
        <f>Systematic[[#This Row],[SampleVariableLabel]]+100*Systematic[[#This Row],[State]]</f>
        <v>105010304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105</v>
      </c>
      <c r="B2190" s="1">
        <f>IF(C2190=0,IF(B2189=Protocol!$V$20,1,B2189+1),B2189)</f>
        <v>1</v>
      </c>
      <c r="C2190" s="1">
        <f>IF(C2189+1=Protocol!$V$21,0,C2189+1)</f>
        <v>4</v>
      </c>
      <c r="D2190" s="1">
        <f t="shared" si="85"/>
        <v>5</v>
      </c>
      <c r="E2190" s="1" t="str">
        <f>INDEX(Protocol[Mark],MATCH(C2190,Protocol[Step],0))</f>
        <v>3U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105010005</v>
      </c>
      <c r="H2190" s="134">
        <f>Systematic[[#This Row],[SampleVariableLabel]]+100*Systematic[[#This Row],[State]]</f>
        <v>105010405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105</v>
      </c>
      <c r="B2191" s="1">
        <f>IF(C2191=0,IF(B2190=Protocol!$V$20,1,B2190+1),B2190)</f>
        <v>1</v>
      </c>
      <c r="C2191" s="1">
        <f>IF(C2190+1=Protocol!$V$21,0,C2190+1)</f>
        <v>5</v>
      </c>
      <c r="D2191" s="1">
        <f t="shared" si="85"/>
        <v>6</v>
      </c>
      <c r="E2191" s="1" t="str">
        <f>INDEX(Protocol[Mark],MATCH(C2191,Protocol[Step],0))</f>
        <v>4G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105010006</v>
      </c>
      <c r="H2191" s="134">
        <f>Systematic[[#This Row],[SampleVariableLabel]]+100*Systematic[[#This Row],[State]]</f>
        <v>105010506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105</v>
      </c>
      <c r="B2192" s="1">
        <f>IF(C2192=0,IF(B2191=Protocol!$V$20,1,B2191+1),B2191)</f>
        <v>1</v>
      </c>
      <c r="C2192" s="1">
        <f>IF(C2191+1=Protocol!$V$21,0,C2191+1)</f>
        <v>6</v>
      </c>
      <c r="D2192" s="1">
        <f t="shared" si="85"/>
        <v>1</v>
      </c>
      <c r="E2192" s="1" t="str">
        <f>INDEX(Protocol[Mark],MATCH(C2192,Protocol[Step],0))</f>
        <v>5S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105010001</v>
      </c>
      <c r="H2192" s="134">
        <f>Systematic[[#This Row],[SampleVariableLabel]]+100*Systematic[[#This Row],[State]]</f>
        <v>105010601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105</v>
      </c>
      <c r="B2193" s="1">
        <f>IF(C2193=0,IF(B2192=Protocol!$V$20,1,B2192+1),B2192)</f>
        <v>1</v>
      </c>
      <c r="C2193" s="1">
        <f>IF(C2192+1=Protocol!$V$21,0,C2192+1)</f>
        <v>7</v>
      </c>
      <c r="D2193" s="1">
        <f t="shared" si="85"/>
        <v>2</v>
      </c>
      <c r="E2193" s="1" t="str">
        <f>INDEX(Protocol[Mark],MATCH(C2193,Protocol[Step],0))</f>
        <v>6Oct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105010002</v>
      </c>
      <c r="H2193" s="134">
        <f>Systematic[[#This Row],[SampleVariableLabel]]+100*Systematic[[#This Row],[State]]</f>
        <v>105010702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105</v>
      </c>
      <c r="B2194" s="1">
        <f>IF(C2194=0,IF(B2193=Protocol!$V$20,1,B2193+1),B2193)</f>
        <v>1</v>
      </c>
      <c r="C2194" s="1">
        <f>IF(C2193+1=Protocol!$V$21,0,C2193+1)</f>
        <v>8</v>
      </c>
      <c r="D2194" s="1">
        <f t="shared" si="85"/>
        <v>3</v>
      </c>
      <c r="E2194" s="1" t="str">
        <f>INDEX(Protocol[Mark],MATCH(C2194,Protocol[Step],0))</f>
        <v>7Rot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105010003</v>
      </c>
      <c r="H2194" s="134">
        <f>Systematic[[#This Row],[SampleVariableLabel]]+100*Systematic[[#This Row],[State]]</f>
        <v>105010803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105</v>
      </c>
      <c r="B2195" s="1">
        <f>IF(C2195=0,IF(B2194=Protocol!$V$20,1,B2194+1),B2194)</f>
        <v>1</v>
      </c>
      <c r="C2195" s="1">
        <f>IF(C2194+1=Protocol!$V$21,0,C2194+1)</f>
        <v>9</v>
      </c>
      <c r="D2195" s="1">
        <f t="shared" si="85"/>
        <v>4</v>
      </c>
      <c r="E2195" s="1" t="str">
        <f>INDEX(Protocol[Mark],MATCH(C2195,Protocol[Step],0))</f>
        <v>8Gp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105010004</v>
      </c>
      <c r="H2195" s="134">
        <f>Systematic[[#This Row],[SampleVariableLabel]]+100*Systematic[[#This Row],[State]]</f>
        <v>105010904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105</v>
      </c>
      <c r="B2196" s="1">
        <f>IF(C2196=0,IF(B2195=Protocol!$V$20,1,B2195+1),B2195)</f>
        <v>1</v>
      </c>
      <c r="C2196" s="1">
        <f>IF(C2195+1=Protocol!$V$21,0,C2195+1)</f>
        <v>10</v>
      </c>
      <c r="D2196" s="1">
        <f t="shared" si="85"/>
        <v>5</v>
      </c>
      <c r="E2196" s="1" t="str">
        <f>INDEX(Protocol[Mark],MATCH(C2196,Protocol[Step],0))</f>
        <v>9Ama</v>
      </c>
      <c r="F2196" s="151" t="str">
        <f>INDEX(Variables[Variable],MATCH(Systematic[[#This Row],[VariableIndex]],Variables[Index],0))</f>
        <v>Specific flux (mt)</v>
      </c>
      <c r="G2196" s="134">
        <f>Systematic[[#This Row],[Sample]]*1000000+Systematic[[#This Row],[SubSample]]*10000+Systematic[[#This Row],[VariableIndex]]</f>
        <v>105010005</v>
      </c>
      <c r="H2196" s="134">
        <f>Systematic[[#This Row],[SampleVariableLabel]]+100*Systematic[[#This Row],[State]]</f>
        <v>105011005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105</v>
      </c>
      <c r="B2197" s="1">
        <f>IF(C2197=0,IF(B2196=Protocol!$V$20,1,B2196+1),B2196)</f>
        <v>1</v>
      </c>
      <c r="C2197" s="1">
        <f>IF(C2196+1=Protocol!$V$21,0,C2196+1)</f>
        <v>11</v>
      </c>
      <c r="D2197" s="1">
        <f t="shared" si="85"/>
        <v>6</v>
      </c>
      <c r="E2197" s="1" t="str">
        <f>INDEX(Protocol[Mark],MATCH(C2197,Protocol[Step],0))</f>
        <v>10Tm</v>
      </c>
      <c r="F2197" s="151" t="str">
        <f>INDEX(Variables[Variable],MATCH(Systematic[[#This Row],[VariableIndex]],Variables[Index],0))</f>
        <v>FCR (mt: ROX-corr.)</v>
      </c>
      <c r="G2197" s="134">
        <f>Systematic[[#This Row],[Sample]]*1000000+Systematic[[#This Row],[SubSample]]*10000+Systematic[[#This Row],[VariableIndex]]</f>
        <v>105010006</v>
      </c>
      <c r="H2197" s="134">
        <f>Systematic[[#This Row],[SampleVariableLabel]]+100*Systematic[[#This Row],[State]]</f>
        <v>105011106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105</v>
      </c>
      <c r="B2198" s="1">
        <f>IF(C2198=0,IF(B2197=Protocol!$V$20,1,B2197+1),B2197)</f>
        <v>1</v>
      </c>
      <c r="C2198" s="1">
        <f>IF(C2197+1=Protocol!$V$21,0,C2197+1)</f>
        <v>12</v>
      </c>
      <c r="D2198" s="1">
        <f t="shared" si="85"/>
        <v>1</v>
      </c>
      <c r="E2198" s="1" t="str">
        <f>INDEX(Protocol[Mark],MATCH(C2198,Protocol[Step],0))</f>
        <v>11Azd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105010001</v>
      </c>
      <c r="H2198" s="134">
        <f>Systematic[[#This Row],[SampleVariableLabel]]+100*Systematic[[#This Row],[State]]</f>
        <v>105011201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106</v>
      </c>
      <c r="B2199" s="1">
        <f>IF(C2199=0,IF(B2198=Protocol!$V$20,1,B2198+1),B2198)</f>
        <v>1</v>
      </c>
      <c r="C2199" s="1">
        <f>IF(C2198+1=Protocol!$V$21,0,C2198+1)</f>
        <v>0</v>
      </c>
      <c r="D2199" s="1">
        <f t="shared" si="85"/>
        <v>2</v>
      </c>
      <c r="E2199" s="1" t="str">
        <f>INDEX(Protocol[Mark],MATCH(C2199,Protocol[Step],0))</f>
        <v>1mt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106010002</v>
      </c>
      <c r="H2199" s="134">
        <f>Systematic[[#This Row],[SampleVariableLabel]]+100*Systematic[[#This Row],[State]]</f>
        <v>106010002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106</v>
      </c>
      <c r="B2200" s="1">
        <f>IF(C2200=0,IF(B2199=Protocol!$V$20,1,B2199+1),B2199)</f>
        <v>1</v>
      </c>
      <c r="C2200" s="1">
        <f>IF(C2199+1=Protocol!$V$21,0,C2199+1)</f>
        <v>1</v>
      </c>
      <c r="D2200" s="1">
        <f t="shared" si="85"/>
        <v>3</v>
      </c>
      <c r="E2200" s="1" t="str">
        <f>INDEX(Protocol[Mark],MATCH(C2200,Protocol[Step],0))</f>
        <v>1PM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106010003</v>
      </c>
      <c r="H2200" s="134">
        <f>Systematic[[#This Row],[SampleVariableLabel]]+100*Systematic[[#This Row],[State]]</f>
        <v>106010103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106</v>
      </c>
      <c r="B2201" s="1">
        <f>IF(C2201=0,IF(B2200=Protocol!$V$20,1,B2200+1),B2200)</f>
        <v>1</v>
      </c>
      <c r="C2201" s="1">
        <f>IF(C2200+1=Protocol!$V$21,0,C2200+1)</f>
        <v>2</v>
      </c>
      <c r="D2201" s="1">
        <f t="shared" si="85"/>
        <v>4</v>
      </c>
      <c r="E2201" s="1" t="str">
        <f>INDEX(Protocol[Mark],MATCH(C2201,Protocol[Step],0))</f>
        <v>2D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106010004</v>
      </c>
      <c r="H2201" s="134">
        <f>Systematic[[#This Row],[SampleVariableLabel]]+100*Systematic[[#This Row],[State]]</f>
        <v>106010204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106</v>
      </c>
      <c r="B2202" s="1">
        <f>IF(C2202=0,IF(B2201=Protocol!$V$20,1,B2201+1),B2201)</f>
        <v>1</v>
      </c>
      <c r="C2202" s="1">
        <f>IF(C2201+1=Protocol!$V$21,0,C2201+1)</f>
        <v>3</v>
      </c>
      <c r="D2202" s="1">
        <f t="shared" si="85"/>
        <v>5</v>
      </c>
      <c r="E2202" s="1" t="str">
        <f>INDEX(Protocol[Mark],MATCH(C2202,Protocol[Step],0))</f>
        <v>2c</v>
      </c>
      <c r="F2202" s="151" t="str">
        <f>INDEX(Variables[Variable],MATCH(Systematic[[#This Row],[VariableIndex]],Variables[Index],0))</f>
        <v>Specific flux (mt)</v>
      </c>
      <c r="G2202" s="134">
        <f>Systematic[[#This Row],[Sample]]*1000000+Systematic[[#This Row],[SubSample]]*10000+Systematic[[#This Row],[VariableIndex]]</f>
        <v>106010005</v>
      </c>
      <c r="H2202" s="134">
        <f>Systematic[[#This Row],[SampleVariableLabel]]+100*Systematic[[#This Row],[State]]</f>
        <v>106010305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106</v>
      </c>
      <c r="B2203" s="1">
        <f>IF(C2203=0,IF(B2202=Protocol!$V$20,1,B2202+1),B2202)</f>
        <v>1</v>
      </c>
      <c r="C2203" s="1">
        <f>IF(C2202+1=Protocol!$V$21,0,C2202+1)</f>
        <v>4</v>
      </c>
      <c r="D2203" s="1">
        <f t="shared" si="85"/>
        <v>6</v>
      </c>
      <c r="E2203" s="1" t="str">
        <f>INDEX(Protocol[Mark],MATCH(C2203,Protocol[Step],0))</f>
        <v>3U</v>
      </c>
      <c r="F2203" s="151" t="str">
        <f>INDEX(Variables[Variable],MATCH(Systematic[[#This Row],[VariableIndex]],Variables[Index],0))</f>
        <v>FCR (mt: ROX-corr.)</v>
      </c>
      <c r="G2203" s="134">
        <f>Systematic[[#This Row],[Sample]]*1000000+Systematic[[#This Row],[SubSample]]*10000+Systematic[[#This Row],[VariableIndex]]</f>
        <v>106010006</v>
      </c>
      <c r="H2203" s="134">
        <f>Systematic[[#This Row],[SampleVariableLabel]]+100*Systematic[[#This Row],[State]]</f>
        <v>106010406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106</v>
      </c>
      <c r="B2204" s="1">
        <f>IF(C2204=0,IF(B2203=Protocol!$V$20,1,B2203+1),B2203)</f>
        <v>1</v>
      </c>
      <c r="C2204" s="1">
        <f>IF(C2203+1=Protocol!$V$21,0,C2203+1)</f>
        <v>5</v>
      </c>
      <c r="D2204" s="1">
        <f t="shared" si="85"/>
        <v>1</v>
      </c>
      <c r="E2204" s="1" t="str">
        <f>INDEX(Protocol[Mark],MATCH(C2204,Protocol[Step],0))</f>
        <v>4G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106010001</v>
      </c>
      <c r="H2204" s="134">
        <f>Systematic[[#This Row],[SampleVariableLabel]]+100*Systematic[[#This Row],[State]]</f>
        <v>106010501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106</v>
      </c>
      <c r="B2205" s="1">
        <f>IF(C2205=0,IF(B2204=Protocol!$V$20,1,B2204+1),B2204)</f>
        <v>1</v>
      </c>
      <c r="C2205" s="1">
        <f>IF(C2204+1=Protocol!$V$21,0,C2204+1)</f>
        <v>6</v>
      </c>
      <c r="D2205" s="1">
        <f t="shared" si="85"/>
        <v>2</v>
      </c>
      <c r="E2205" s="1" t="str">
        <f>INDEX(Protocol[Mark],MATCH(C2205,Protocol[Step],0))</f>
        <v>5S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106010002</v>
      </c>
      <c r="H2205" s="134">
        <f>Systematic[[#This Row],[SampleVariableLabel]]+100*Systematic[[#This Row],[State]]</f>
        <v>106010602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106</v>
      </c>
      <c r="B2206" s="1">
        <f>IF(C2206=0,IF(B2205=Protocol!$V$20,1,B2205+1),B2205)</f>
        <v>1</v>
      </c>
      <c r="C2206" s="1">
        <f>IF(C2205+1=Protocol!$V$21,0,C2205+1)</f>
        <v>7</v>
      </c>
      <c r="D2206" s="1">
        <f t="shared" si="85"/>
        <v>3</v>
      </c>
      <c r="E2206" s="1" t="str">
        <f>INDEX(Protocol[Mark],MATCH(C2206,Protocol[Step],0))</f>
        <v>6Oct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106010003</v>
      </c>
      <c r="H2206" s="134">
        <f>Systematic[[#This Row],[SampleVariableLabel]]+100*Systematic[[#This Row],[State]]</f>
        <v>106010703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106</v>
      </c>
      <c r="B2207" s="1">
        <f>IF(C2207=0,IF(B2206=Protocol!$V$20,1,B2206+1),B2206)</f>
        <v>1</v>
      </c>
      <c r="C2207" s="1">
        <f>IF(C2206+1=Protocol!$V$21,0,C2206+1)</f>
        <v>8</v>
      </c>
      <c r="D2207" s="1">
        <f t="shared" si="85"/>
        <v>4</v>
      </c>
      <c r="E2207" s="1" t="str">
        <f>INDEX(Protocol[Mark],MATCH(C2207,Protocol[Step],0))</f>
        <v>7Rot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106010004</v>
      </c>
      <c r="H2207" s="134">
        <f>Systematic[[#This Row],[SampleVariableLabel]]+100*Systematic[[#This Row],[State]]</f>
        <v>106010804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106</v>
      </c>
      <c r="B2208" s="1">
        <f>IF(C2208=0,IF(B2207=Protocol!$V$20,1,B2207+1),B2207)</f>
        <v>1</v>
      </c>
      <c r="C2208" s="1">
        <f>IF(C2207+1=Protocol!$V$21,0,C2207+1)</f>
        <v>9</v>
      </c>
      <c r="D2208" s="1">
        <f t="shared" si="85"/>
        <v>5</v>
      </c>
      <c r="E2208" s="1" t="str">
        <f>INDEX(Protocol[Mark],MATCH(C2208,Protocol[Step],0))</f>
        <v>8Gp</v>
      </c>
      <c r="F2208" s="151" t="str">
        <f>INDEX(Variables[Variable],MATCH(Systematic[[#This Row],[VariableIndex]],Variables[Index],0))</f>
        <v>Specific flux (mt)</v>
      </c>
      <c r="G2208" s="134">
        <f>Systematic[[#This Row],[Sample]]*1000000+Systematic[[#This Row],[SubSample]]*10000+Systematic[[#This Row],[VariableIndex]]</f>
        <v>106010005</v>
      </c>
      <c r="H2208" s="134">
        <f>Systematic[[#This Row],[SampleVariableLabel]]+100*Systematic[[#This Row],[State]]</f>
        <v>106010905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106</v>
      </c>
      <c r="B2209" s="1">
        <f>IF(C2209=0,IF(B2208=Protocol!$V$20,1,B2208+1),B2208)</f>
        <v>1</v>
      </c>
      <c r="C2209" s="1">
        <f>IF(C2208+1=Protocol!$V$21,0,C2208+1)</f>
        <v>10</v>
      </c>
      <c r="D2209" s="1">
        <f t="shared" si="85"/>
        <v>6</v>
      </c>
      <c r="E2209" s="1" t="str">
        <f>INDEX(Protocol[Mark],MATCH(C2209,Protocol[Step],0))</f>
        <v>9Ama</v>
      </c>
      <c r="F2209" s="151" t="str">
        <f>INDEX(Variables[Variable],MATCH(Systematic[[#This Row],[VariableIndex]],Variables[Index],0))</f>
        <v>FCR (mt: ROX-corr.)</v>
      </c>
      <c r="G2209" s="134">
        <f>Systematic[[#This Row],[Sample]]*1000000+Systematic[[#This Row],[SubSample]]*10000+Systematic[[#This Row],[VariableIndex]]</f>
        <v>106010006</v>
      </c>
      <c r="H2209" s="134">
        <f>Systematic[[#This Row],[SampleVariableLabel]]+100*Systematic[[#This Row],[State]]</f>
        <v>106011006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106</v>
      </c>
      <c r="B2210" s="1">
        <f>IF(C2210=0,IF(B2209=Protocol!$V$20,1,B2209+1),B2209)</f>
        <v>1</v>
      </c>
      <c r="C2210" s="1">
        <f>IF(C2209+1=Protocol!$V$21,0,C2209+1)</f>
        <v>11</v>
      </c>
      <c r="D2210" s="1">
        <f t="shared" si="85"/>
        <v>1</v>
      </c>
      <c r="E2210" s="1" t="str">
        <f>INDEX(Protocol[Mark],MATCH(C2210,Protocol[Step],0))</f>
        <v>10Tm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106010001</v>
      </c>
      <c r="H2210" s="134">
        <f>Systematic[[#This Row],[SampleVariableLabel]]+100*Systematic[[#This Row],[State]]</f>
        <v>106011101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106</v>
      </c>
      <c r="B2211" s="1">
        <f>IF(C2211=0,IF(B2210=Protocol!$V$20,1,B2210+1),B2210)</f>
        <v>1</v>
      </c>
      <c r="C2211" s="1">
        <f>IF(C2210+1=Protocol!$V$21,0,C2210+1)</f>
        <v>12</v>
      </c>
      <c r="D2211" s="1">
        <f t="shared" si="85"/>
        <v>2</v>
      </c>
      <c r="E2211" s="1" t="str">
        <f>INDEX(Protocol[Mark],MATCH(C2211,Protocol[Step],0))</f>
        <v>11Azd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106010002</v>
      </c>
      <c r="H2211" s="134">
        <f>Systematic[[#This Row],[SampleVariableLabel]]+100*Systematic[[#This Row],[State]]</f>
        <v>106011202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107</v>
      </c>
      <c r="B2212" s="1">
        <f>IF(C2212=0,IF(B2211=Protocol!$V$20,1,B2211+1),B2211)</f>
        <v>1</v>
      </c>
      <c r="C2212" s="1">
        <f>IF(C2211+1=Protocol!$V$21,0,C2211+1)</f>
        <v>0</v>
      </c>
      <c r="D2212" s="1">
        <f t="shared" si="85"/>
        <v>3</v>
      </c>
      <c r="E2212" s="1" t="str">
        <f>INDEX(Protocol[Mark],MATCH(C2212,Protocol[Step],0))</f>
        <v>1mt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107010003</v>
      </c>
      <c r="H2212" s="134">
        <f>Systematic[[#This Row],[SampleVariableLabel]]+100*Systematic[[#This Row],[State]]</f>
        <v>107010003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107</v>
      </c>
      <c r="B2213" s="1">
        <f>IF(C2213=0,IF(B2212=Protocol!$V$20,1,B2212+1),B2212)</f>
        <v>1</v>
      </c>
      <c r="C2213" s="1">
        <f>IF(C2212+1=Protocol!$V$21,0,C2212+1)</f>
        <v>1</v>
      </c>
      <c r="D2213" s="1">
        <f t="shared" si="85"/>
        <v>4</v>
      </c>
      <c r="E2213" s="1" t="str">
        <f>INDEX(Protocol[Mark],MATCH(C2213,Protocol[Step],0))</f>
        <v>1PM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107010004</v>
      </c>
      <c r="H2213" s="134">
        <f>Systematic[[#This Row],[SampleVariableLabel]]+100*Systematic[[#This Row],[State]]</f>
        <v>107010104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107</v>
      </c>
      <c r="B2214" s="1">
        <f>IF(C2214=0,IF(B2213=Protocol!$V$20,1,B2213+1),B2213)</f>
        <v>1</v>
      </c>
      <c r="C2214" s="1">
        <f>IF(C2213+1=Protocol!$V$21,0,C2213+1)</f>
        <v>2</v>
      </c>
      <c r="D2214" s="1">
        <f t="shared" si="85"/>
        <v>5</v>
      </c>
      <c r="E2214" s="1" t="str">
        <f>INDEX(Protocol[Mark],MATCH(C2214,Protocol[Step],0))</f>
        <v>2D</v>
      </c>
      <c r="F2214" s="151" t="str">
        <f>INDEX(Variables[Variable],MATCH(Systematic[[#This Row],[VariableIndex]],Variables[Index],0))</f>
        <v>Specific flux (mt)</v>
      </c>
      <c r="G2214" s="134">
        <f>Systematic[[#This Row],[Sample]]*1000000+Systematic[[#This Row],[SubSample]]*10000+Systematic[[#This Row],[VariableIndex]]</f>
        <v>107010005</v>
      </c>
      <c r="H2214" s="134">
        <f>Systematic[[#This Row],[SampleVariableLabel]]+100*Systematic[[#This Row],[State]]</f>
        <v>107010205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107</v>
      </c>
      <c r="B2215" s="1">
        <f>IF(C2215=0,IF(B2214=Protocol!$V$20,1,B2214+1),B2214)</f>
        <v>1</v>
      </c>
      <c r="C2215" s="1">
        <f>IF(C2214+1=Protocol!$V$21,0,C2214+1)</f>
        <v>3</v>
      </c>
      <c r="D2215" s="1">
        <f t="shared" si="85"/>
        <v>6</v>
      </c>
      <c r="E2215" s="1" t="str">
        <f>INDEX(Protocol[Mark],MATCH(C2215,Protocol[Step],0))</f>
        <v>2c</v>
      </c>
      <c r="F2215" s="151" t="str">
        <f>INDEX(Variables[Variable],MATCH(Systematic[[#This Row],[VariableIndex]],Variables[Index],0))</f>
        <v>FCR (mt: ROX-corr.)</v>
      </c>
      <c r="G2215" s="134">
        <f>Systematic[[#This Row],[Sample]]*1000000+Systematic[[#This Row],[SubSample]]*10000+Systematic[[#This Row],[VariableIndex]]</f>
        <v>107010006</v>
      </c>
      <c r="H2215" s="134">
        <f>Systematic[[#This Row],[SampleVariableLabel]]+100*Systematic[[#This Row],[State]]</f>
        <v>107010306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107</v>
      </c>
      <c r="B2216" s="1">
        <f>IF(C2216=0,IF(B2215=Protocol!$V$20,1,B2215+1),B2215)</f>
        <v>1</v>
      </c>
      <c r="C2216" s="1">
        <f>IF(C2215+1=Protocol!$V$21,0,C2215+1)</f>
        <v>4</v>
      </c>
      <c r="D2216" s="1">
        <f t="shared" si="85"/>
        <v>1</v>
      </c>
      <c r="E2216" s="1" t="str">
        <f>INDEX(Protocol[Mark],MATCH(C2216,Protocol[Step],0))</f>
        <v>3U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107010001</v>
      </c>
      <c r="H2216" s="134">
        <f>Systematic[[#This Row],[SampleVariableLabel]]+100*Systematic[[#This Row],[State]]</f>
        <v>107010401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107</v>
      </c>
      <c r="B2217" s="1">
        <f>IF(C2217=0,IF(B2216=Protocol!$V$20,1,B2216+1),B2216)</f>
        <v>1</v>
      </c>
      <c r="C2217" s="1">
        <f>IF(C2216+1=Protocol!$V$21,0,C2216+1)</f>
        <v>5</v>
      </c>
      <c r="D2217" s="1">
        <f t="shared" si="85"/>
        <v>2</v>
      </c>
      <c r="E2217" s="1" t="str">
        <f>INDEX(Protocol[Mark],MATCH(C2217,Protocol[Step],0))</f>
        <v>4G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107010002</v>
      </c>
      <c r="H2217" s="134">
        <f>Systematic[[#This Row],[SampleVariableLabel]]+100*Systematic[[#This Row],[State]]</f>
        <v>107010502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107</v>
      </c>
      <c r="B2218" s="1">
        <f>IF(C2218=0,IF(B2217=Protocol!$V$20,1,B2217+1),B2217)</f>
        <v>1</v>
      </c>
      <c r="C2218" s="1">
        <f>IF(C2217+1=Protocol!$V$21,0,C2217+1)</f>
        <v>6</v>
      </c>
      <c r="D2218" s="1">
        <f t="shared" si="85"/>
        <v>3</v>
      </c>
      <c r="E2218" s="1" t="str">
        <f>INDEX(Protocol[Mark],MATCH(C2218,Protocol[Step],0))</f>
        <v>5S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107010003</v>
      </c>
      <c r="H2218" s="134">
        <f>Systematic[[#This Row],[SampleVariableLabel]]+100*Systematic[[#This Row],[State]]</f>
        <v>107010603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107</v>
      </c>
      <c r="B2219" s="1">
        <f>IF(C2219=0,IF(B2218=Protocol!$V$20,1,B2218+1),B2218)</f>
        <v>1</v>
      </c>
      <c r="C2219" s="1">
        <f>IF(C2218+1=Protocol!$V$21,0,C2218+1)</f>
        <v>7</v>
      </c>
      <c r="D2219" s="1">
        <f t="shared" si="85"/>
        <v>4</v>
      </c>
      <c r="E2219" s="1" t="str">
        <f>INDEX(Protocol[Mark],MATCH(C2219,Protocol[Step],0))</f>
        <v>6Oct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107010004</v>
      </c>
      <c r="H2219" s="134">
        <f>Systematic[[#This Row],[SampleVariableLabel]]+100*Systematic[[#This Row],[State]]</f>
        <v>107010704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107</v>
      </c>
      <c r="B2220" s="1">
        <f>IF(C2220=0,IF(B2219=Protocol!$V$20,1,B2219+1),B2219)</f>
        <v>1</v>
      </c>
      <c r="C2220" s="1">
        <f>IF(C2219+1=Protocol!$V$21,0,C2219+1)</f>
        <v>8</v>
      </c>
      <c r="D2220" s="1">
        <f t="shared" si="85"/>
        <v>5</v>
      </c>
      <c r="E2220" s="1" t="str">
        <f>INDEX(Protocol[Mark],MATCH(C2220,Protocol[Step],0))</f>
        <v>7Rot</v>
      </c>
      <c r="F2220" s="151" t="str">
        <f>INDEX(Variables[Variable],MATCH(Systematic[[#This Row],[VariableIndex]],Variables[Index],0))</f>
        <v>Specific flux (mt)</v>
      </c>
      <c r="G2220" s="134">
        <f>Systematic[[#This Row],[Sample]]*1000000+Systematic[[#This Row],[SubSample]]*10000+Systematic[[#This Row],[VariableIndex]]</f>
        <v>107010005</v>
      </c>
      <c r="H2220" s="134">
        <f>Systematic[[#This Row],[SampleVariableLabel]]+100*Systematic[[#This Row],[State]]</f>
        <v>107010805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107</v>
      </c>
      <c r="B2221" s="1">
        <f>IF(C2221=0,IF(B2220=Protocol!$V$20,1,B2220+1),B2220)</f>
        <v>1</v>
      </c>
      <c r="C2221" s="1">
        <f>IF(C2220+1=Protocol!$V$21,0,C2220+1)</f>
        <v>9</v>
      </c>
      <c r="D2221" s="1">
        <f t="shared" si="85"/>
        <v>6</v>
      </c>
      <c r="E2221" s="1" t="str">
        <f>INDEX(Protocol[Mark],MATCH(C2221,Protocol[Step],0))</f>
        <v>8Gp</v>
      </c>
      <c r="F2221" s="151" t="str">
        <f>INDEX(Variables[Variable],MATCH(Systematic[[#This Row],[VariableIndex]],Variables[Index],0))</f>
        <v>FCR (mt: ROX-corr.)</v>
      </c>
      <c r="G2221" s="134">
        <f>Systematic[[#This Row],[Sample]]*1000000+Systematic[[#This Row],[SubSample]]*10000+Systematic[[#This Row],[VariableIndex]]</f>
        <v>107010006</v>
      </c>
      <c r="H2221" s="134">
        <f>Systematic[[#This Row],[SampleVariableLabel]]+100*Systematic[[#This Row],[State]]</f>
        <v>107010906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107</v>
      </c>
      <c r="B2222" s="1">
        <f>IF(C2222=0,IF(B2221=Protocol!$V$20,1,B2221+1),B2221)</f>
        <v>1</v>
      </c>
      <c r="C2222" s="1">
        <f>IF(C2221+1=Protocol!$V$21,0,C2221+1)</f>
        <v>10</v>
      </c>
      <c r="D2222" s="1">
        <f t="shared" si="85"/>
        <v>1</v>
      </c>
      <c r="E2222" s="1" t="str">
        <f>INDEX(Protocol[Mark],MATCH(C2222,Protocol[Step],0))</f>
        <v>9Ama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107010001</v>
      </c>
      <c r="H2222" s="134">
        <f>Systematic[[#This Row],[SampleVariableLabel]]+100*Systematic[[#This Row],[State]]</f>
        <v>107011001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107</v>
      </c>
      <c r="B2223" s="1">
        <f>IF(C2223=0,IF(B2222=Protocol!$V$20,1,B2222+1),B2222)</f>
        <v>1</v>
      </c>
      <c r="C2223" s="1">
        <f>IF(C2222+1=Protocol!$V$21,0,C2222+1)</f>
        <v>11</v>
      </c>
      <c r="D2223" s="1">
        <f t="shared" si="85"/>
        <v>2</v>
      </c>
      <c r="E2223" s="1" t="str">
        <f>INDEX(Protocol[Mark],MATCH(C2223,Protocol[Step],0))</f>
        <v>10Tm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107010002</v>
      </c>
      <c r="H2223" s="134">
        <f>Systematic[[#This Row],[SampleVariableLabel]]+100*Systematic[[#This Row],[State]]</f>
        <v>107011102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107</v>
      </c>
      <c r="B2224" s="1">
        <f>IF(C2224=0,IF(B2223=Protocol!$V$20,1,B2223+1),B2223)</f>
        <v>1</v>
      </c>
      <c r="C2224" s="1">
        <f>IF(C2223+1=Protocol!$V$21,0,C2223+1)</f>
        <v>12</v>
      </c>
      <c r="D2224" s="1">
        <f t="shared" si="85"/>
        <v>3</v>
      </c>
      <c r="E2224" s="1" t="str">
        <f>INDEX(Protocol[Mark],MATCH(C2224,Protocol[Step],0))</f>
        <v>11Azd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107010003</v>
      </c>
      <c r="H2224" s="134">
        <f>Systematic[[#This Row],[SampleVariableLabel]]+100*Systematic[[#This Row],[State]]</f>
        <v>107011203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108</v>
      </c>
      <c r="B2225" s="1">
        <f>IF(C2225=0,IF(B2224=Protocol!$V$20,1,B2224+1),B2224)</f>
        <v>1</v>
      </c>
      <c r="C2225" s="1">
        <f>IF(C2224+1=Protocol!$V$21,0,C2224+1)</f>
        <v>0</v>
      </c>
      <c r="D2225" s="1">
        <f t="shared" si="85"/>
        <v>4</v>
      </c>
      <c r="E2225" s="1" t="str">
        <f>INDEX(Protocol[Mark],MATCH(C2225,Protocol[Step],0))</f>
        <v>1mt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108010004</v>
      </c>
      <c r="H2225" s="134">
        <f>Systematic[[#This Row],[SampleVariableLabel]]+100*Systematic[[#This Row],[State]]</f>
        <v>108010004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108</v>
      </c>
      <c r="B2226" s="1">
        <f>IF(C2226=0,IF(B2225=Protocol!$V$20,1,B2225+1),B2225)</f>
        <v>1</v>
      </c>
      <c r="C2226" s="1">
        <f>IF(C2225+1=Protocol!$V$21,0,C2225+1)</f>
        <v>1</v>
      </c>
      <c r="D2226" s="1">
        <f t="shared" si="85"/>
        <v>5</v>
      </c>
      <c r="E2226" s="1" t="str">
        <f>INDEX(Protocol[Mark],MATCH(C2226,Protocol[Step],0))</f>
        <v>1PM</v>
      </c>
      <c r="F2226" s="151" t="str">
        <f>INDEX(Variables[Variable],MATCH(Systematic[[#This Row],[VariableIndex]],Variables[Index],0))</f>
        <v>Specific flux (mt)</v>
      </c>
      <c r="G2226" s="134">
        <f>Systematic[[#This Row],[Sample]]*1000000+Systematic[[#This Row],[SubSample]]*10000+Systematic[[#This Row],[VariableIndex]]</f>
        <v>108010005</v>
      </c>
      <c r="H2226" s="134">
        <f>Systematic[[#This Row],[SampleVariableLabel]]+100*Systematic[[#This Row],[State]]</f>
        <v>108010105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108</v>
      </c>
      <c r="B2227" s="1">
        <f>IF(C2227=0,IF(B2226=Protocol!$V$20,1,B2226+1),B2226)</f>
        <v>1</v>
      </c>
      <c r="C2227" s="1">
        <f>IF(C2226+1=Protocol!$V$21,0,C2226+1)</f>
        <v>2</v>
      </c>
      <c r="D2227" s="1">
        <f t="shared" si="85"/>
        <v>6</v>
      </c>
      <c r="E2227" s="1" t="str">
        <f>INDEX(Protocol[Mark],MATCH(C2227,Protocol[Step],0))</f>
        <v>2D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108010006</v>
      </c>
      <c r="H2227" s="134">
        <f>Systematic[[#This Row],[SampleVariableLabel]]+100*Systematic[[#This Row],[State]]</f>
        <v>108010206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108</v>
      </c>
      <c r="B2228" s="1">
        <f>IF(C2228=0,IF(B2227=Protocol!$V$20,1,B2227+1),B2227)</f>
        <v>1</v>
      </c>
      <c r="C2228" s="1">
        <f>IF(C2227+1=Protocol!$V$21,0,C2227+1)</f>
        <v>3</v>
      </c>
      <c r="D2228" s="1">
        <f t="shared" si="85"/>
        <v>1</v>
      </c>
      <c r="E2228" s="1" t="str">
        <f>INDEX(Protocol[Mark],MATCH(C2228,Protocol[Step],0))</f>
        <v>2c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108010001</v>
      </c>
      <c r="H2228" s="134">
        <f>Systematic[[#This Row],[SampleVariableLabel]]+100*Systematic[[#This Row],[State]]</f>
        <v>108010301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108</v>
      </c>
      <c r="B2229" s="1">
        <f>IF(C2229=0,IF(B2228=Protocol!$V$20,1,B2228+1),B2228)</f>
        <v>1</v>
      </c>
      <c r="C2229" s="1">
        <f>IF(C2228+1=Protocol!$V$21,0,C2228+1)</f>
        <v>4</v>
      </c>
      <c r="D2229" s="1">
        <f t="shared" si="85"/>
        <v>2</v>
      </c>
      <c r="E2229" s="1" t="str">
        <f>INDEX(Protocol[Mark],MATCH(C2229,Protocol[Step],0))</f>
        <v>3U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108010002</v>
      </c>
      <c r="H2229" s="134">
        <f>Systematic[[#This Row],[SampleVariableLabel]]+100*Systematic[[#This Row],[State]]</f>
        <v>108010402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108</v>
      </c>
      <c r="B2230" s="1">
        <f>IF(C2230=0,IF(B2229=Protocol!$V$20,1,B2229+1),B2229)</f>
        <v>1</v>
      </c>
      <c r="C2230" s="1">
        <f>IF(C2229+1=Protocol!$V$21,0,C2229+1)</f>
        <v>5</v>
      </c>
      <c r="D2230" s="1">
        <f t="shared" si="85"/>
        <v>3</v>
      </c>
      <c r="E2230" s="1" t="str">
        <f>INDEX(Protocol[Mark],MATCH(C2230,Protocol[Step],0))</f>
        <v>4G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108010003</v>
      </c>
      <c r="H2230" s="134">
        <f>Systematic[[#This Row],[SampleVariableLabel]]+100*Systematic[[#This Row],[State]]</f>
        <v>108010503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108</v>
      </c>
      <c r="B2231" s="1">
        <f>IF(C2231=0,IF(B2230=Protocol!$V$20,1,B2230+1),B2230)</f>
        <v>1</v>
      </c>
      <c r="C2231" s="1">
        <f>IF(C2230+1=Protocol!$V$21,0,C2230+1)</f>
        <v>6</v>
      </c>
      <c r="D2231" s="1">
        <f t="shared" si="85"/>
        <v>4</v>
      </c>
      <c r="E2231" s="1" t="str">
        <f>INDEX(Protocol[Mark],MATCH(C2231,Protocol[Step],0))</f>
        <v>5S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108010004</v>
      </c>
      <c r="H2231" s="134">
        <f>Systematic[[#This Row],[SampleVariableLabel]]+100*Systematic[[#This Row],[State]]</f>
        <v>108010604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108</v>
      </c>
      <c r="B2232" s="1">
        <f>IF(C2232=0,IF(B2231=Protocol!$V$20,1,B2231+1),B2231)</f>
        <v>1</v>
      </c>
      <c r="C2232" s="1">
        <f>IF(C2231+1=Protocol!$V$21,0,C2231+1)</f>
        <v>7</v>
      </c>
      <c r="D2232" s="1">
        <f t="shared" si="85"/>
        <v>5</v>
      </c>
      <c r="E2232" s="1" t="str">
        <f>INDEX(Protocol[Mark],MATCH(C2232,Protocol[Step],0))</f>
        <v>6Oct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108010005</v>
      </c>
      <c r="H2232" s="134">
        <f>Systematic[[#This Row],[SampleVariableLabel]]+100*Systematic[[#This Row],[State]]</f>
        <v>108010705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108</v>
      </c>
      <c r="B2233" s="1">
        <f>IF(C2233=0,IF(B2232=Protocol!$V$20,1,B2232+1),B2232)</f>
        <v>1</v>
      </c>
      <c r="C2233" s="1">
        <f>IF(C2232+1=Protocol!$V$21,0,C2232+1)</f>
        <v>8</v>
      </c>
      <c r="D2233" s="1">
        <f t="shared" si="85"/>
        <v>6</v>
      </c>
      <c r="E2233" s="1" t="str">
        <f>INDEX(Protocol[Mark],MATCH(C2233,Protocol[Step],0))</f>
        <v>7Rot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108010006</v>
      </c>
      <c r="H2233" s="134">
        <f>Systematic[[#This Row],[SampleVariableLabel]]+100*Systematic[[#This Row],[State]]</f>
        <v>108010806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108</v>
      </c>
      <c r="B2234" s="1">
        <f>IF(C2234=0,IF(B2233=Protocol!$V$20,1,B2233+1),B2233)</f>
        <v>1</v>
      </c>
      <c r="C2234" s="1">
        <f>IF(C2233+1=Protocol!$V$21,0,C2233+1)</f>
        <v>9</v>
      </c>
      <c r="D2234" s="1">
        <f t="shared" si="85"/>
        <v>1</v>
      </c>
      <c r="E2234" s="1" t="str">
        <f>INDEX(Protocol[Mark],MATCH(C2234,Protocol[Step],0))</f>
        <v>8Gp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108010001</v>
      </c>
      <c r="H2234" s="134">
        <f>Systematic[[#This Row],[SampleVariableLabel]]+100*Systematic[[#This Row],[State]]</f>
        <v>108010901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108</v>
      </c>
      <c r="B2235" s="1">
        <f>IF(C2235=0,IF(B2234=Protocol!$V$20,1,B2234+1),B2234)</f>
        <v>1</v>
      </c>
      <c r="C2235" s="1">
        <f>IF(C2234+1=Protocol!$V$21,0,C2234+1)</f>
        <v>10</v>
      </c>
      <c r="D2235" s="1">
        <f t="shared" si="85"/>
        <v>2</v>
      </c>
      <c r="E2235" s="1" t="str">
        <f>INDEX(Protocol[Mark],MATCH(C2235,Protocol[Step],0))</f>
        <v>9Ama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108010002</v>
      </c>
      <c r="H2235" s="134">
        <f>Systematic[[#This Row],[SampleVariableLabel]]+100*Systematic[[#This Row],[State]]</f>
        <v>108011002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108</v>
      </c>
      <c r="B2236" s="1">
        <f>IF(C2236=0,IF(B2235=Protocol!$V$20,1,B2235+1),B2235)</f>
        <v>1</v>
      </c>
      <c r="C2236" s="1">
        <f>IF(C2235+1=Protocol!$V$21,0,C2235+1)</f>
        <v>11</v>
      </c>
      <c r="D2236" s="1">
        <f t="shared" si="85"/>
        <v>3</v>
      </c>
      <c r="E2236" s="1" t="str">
        <f>INDEX(Protocol[Mark],MATCH(C2236,Protocol[Step],0))</f>
        <v>10Tm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108010003</v>
      </c>
      <c r="H2236" s="134">
        <f>Systematic[[#This Row],[SampleVariableLabel]]+100*Systematic[[#This Row],[State]]</f>
        <v>108011103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108</v>
      </c>
      <c r="B2237" s="1">
        <f>IF(C2237=0,IF(B2236=Protocol!$V$20,1,B2236+1),B2236)</f>
        <v>1</v>
      </c>
      <c r="C2237" s="1">
        <f>IF(C2236+1=Protocol!$V$21,0,C2236+1)</f>
        <v>12</v>
      </c>
      <c r="D2237" s="1">
        <f t="shared" si="85"/>
        <v>4</v>
      </c>
      <c r="E2237" s="1" t="str">
        <f>INDEX(Protocol[Mark],MATCH(C2237,Protocol[Step],0))</f>
        <v>11Azd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108010004</v>
      </c>
      <c r="H2237" s="134">
        <f>Systematic[[#This Row],[SampleVariableLabel]]+100*Systematic[[#This Row],[State]]</f>
        <v>108011204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109</v>
      </c>
      <c r="B2238" s="1">
        <f>IF(C2238=0,IF(B2237=Protocol!$V$20,1,B2237+1),B2237)</f>
        <v>1</v>
      </c>
      <c r="C2238" s="1">
        <f>IF(C2237+1=Protocol!$V$21,0,C2237+1)</f>
        <v>0</v>
      </c>
      <c r="D2238" s="1">
        <f t="shared" si="85"/>
        <v>5</v>
      </c>
      <c r="E2238" s="1" t="str">
        <f>INDEX(Protocol[Mark],MATCH(C2238,Protocol[Step],0))</f>
        <v>1mt</v>
      </c>
      <c r="F2238" s="151" t="str">
        <f>INDEX(Variables[Variable],MATCH(Systematic[[#This Row],[VariableIndex]],Variables[Index],0))</f>
        <v>Specific flux (mt)</v>
      </c>
      <c r="G2238" s="134">
        <f>Systematic[[#This Row],[Sample]]*1000000+Systematic[[#This Row],[SubSample]]*10000+Systematic[[#This Row],[VariableIndex]]</f>
        <v>109010005</v>
      </c>
      <c r="H2238" s="134">
        <f>Systematic[[#This Row],[SampleVariableLabel]]+100*Systematic[[#This Row],[State]]</f>
        <v>109010005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109</v>
      </c>
      <c r="B2239" s="1">
        <f>IF(C2239=0,IF(B2238=Protocol!$V$20,1,B2238+1),B2238)</f>
        <v>1</v>
      </c>
      <c r="C2239" s="1">
        <f>IF(C2238+1=Protocol!$V$21,0,C2238+1)</f>
        <v>1</v>
      </c>
      <c r="D2239" s="1">
        <f t="shared" si="85"/>
        <v>6</v>
      </c>
      <c r="E2239" s="1" t="str">
        <f>INDEX(Protocol[Mark],MATCH(C2239,Protocol[Step],0))</f>
        <v>1PM</v>
      </c>
      <c r="F2239" s="151" t="str">
        <f>INDEX(Variables[Variable],MATCH(Systematic[[#This Row],[VariableIndex]],Variables[Index],0))</f>
        <v>FCR (mt: ROX-corr.)</v>
      </c>
      <c r="G2239" s="134">
        <f>Systematic[[#This Row],[Sample]]*1000000+Systematic[[#This Row],[SubSample]]*10000+Systematic[[#This Row],[VariableIndex]]</f>
        <v>109010006</v>
      </c>
      <c r="H2239" s="134">
        <f>Systematic[[#This Row],[SampleVariableLabel]]+100*Systematic[[#This Row],[State]]</f>
        <v>109010106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109</v>
      </c>
      <c r="B2240" s="1">
        <f>IF(C2240=0,IF(B2239=Protocol!$V$20,1,B2239+1),B2239)</f>
        <v>1</v>
      </c>
      <c r="C2240" s="1">
        <f>IF(C2239+1=Protocol!$V$21,0,C2239+1)</f>
        <v>2</v>
      </c>
      <c r="D2240" s="1">
        <f t="shared" si="85"/>
        <v>1</v>
      </c>
      <c r="E2240" s="1" t="str">
        <f>INDEX(Protocol[Mark],MATCH(C2240,Protocol[Step],0))</f>
        <v>2D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109010001</v>
      </c>
      <c r="H2240" s="134">
        <f>Systematic[[#This Row],[SampleVariableLabel]]+100*Systematic[[#This Row],[State]]</f>
        <v>109010201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109</v>
      </c>
      <c r="B2241" s="1">
        <f>IF(C2241=0,IF(B2240=Protocol!$V$20,1,B2240+1),B2240)</f>
        <v>1</v>
      </c>
      <c r="C2241" s="1">
        <f>IF(C2240+1=Protocol!$V$21,0,C2240+1)</f>
        <v>3</v>
      </c>
      <c r="D2241" s="1">
        <f t="shared" si="85"/>
        <v>2</v>
      </c>
      <c r="E2241" s="1" t="str">
        <f>INDEX(Protocol[Mark],MATCH(C2241,Protocol[Step],0))</f>
        <v>2c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109010002</v>
      </c>
      <c r="H2241" s="134">
        <f>Systematic[[#This Row],[SampleVariableLabel]]+100*Systematic[[#This Row],[State]]</f>
        <v>109010302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109</v>
      </c>
      <c r="B2242" s="1">
        <f>IF(C2242=0,IF(B2241=Protocol!$V$20,1,B2241+1),B2241)</f>
        <v>1</v>
      </c>
      <c r="C2242" s="1">
        <f>IF(C2241+1=Protocol!$V$21,0,C2241+1)</f>
        <v>4</v>
      </c>
      <c r="D2242" s="1">
        <f t="shared" si="85"/>
        <v>3</v>
      </c>
      <c r="E2242" s="1" t="str">
        <f>INDEX(Protocol[Mark],MATCH(C2242,Protocol[Step],0))</f>
        <v>3U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109010003</v>
      </c>
      <c r="H2242" s="134">
        <f>Systematic[[#This Row],[SampleVariableLabel]]+100*Systematic[[#This Row],[State]]</f>
        <v>109010403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109</v>
      </c>
      <c r="B2243" s="1">
        <f>IF(C2243=0,IF(B2242=Protocol!$V$20,1,B2242+1),B2242)</f>
        <v>1</v>
      </c>
      <c r="C2243" s="1">
        <f>IF(C2242+1=Protocol!$V$21,0,C2242+1)</f>
        <v>5</v>
      </c>
      <c r="D2243" s="1">
        <f t="shared" ref="D2243:D2306" si="87">IF(D2242=nVariables,1,D2242+1)</f>
        <v>4</v>
      </c>
      <c r="E2243" s="1" t="str">
        <f>INDEX(Protocol[Mark],MATCH(C2243,Protocol[Step],0))</f>
        <v>4G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109010004</v>
      </c>
      <c r="H2243" s="134">
        <f>Systematic[[#This Row],[SampleVariableLabel]]+100*Systematic[[#This Row],[State]]</f>
        <v>109010504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109</v>
      </c>
      <c r="B2244" s="1">
        <f>IF(C2244=0,IF(B2243=Protocol!$V$20,1,B2243+1),B2243)</f>
        <v>1</v>
      </c>
      <c r="C2244" s="1">
        <f>IF(C2243+1=Protocol!$V$21,0,C2243+1)</f>
        <v>6</v>
      </c>
      <c r="D2244" s="1">
        <f t="shared" si="87"/>
        <v>5</v>
      </c>
      <c r="E2244" s="1" t="str">
        <f>INDEX(Protocol[Mark],MATCH(C2244,Protocol[Step],0))</f>
        <v>5S</v>
      </c>
      <c r="F2244" s="151" t="str">
        <f>INDEX(Variables[Variable],MATCH(Systematic[[#This Row],[VariableIndex]],Variables[Index],0))</f>
        <v>Specific flux (mt)</v>
      </c>
      <c r="G2244" s="134">
        <f>Systematic[[#This Row],[Sample]]*1000000+Systematic[[#This Row],[SubSample]]*10000+Systematic[[#This Row],[VariableIndex]]</f>
        <v>109010005</v>
      </c>
      <c r="H2244" s="134">
        <f>Systematic[[#This Row],[SampleVariableLabel]]+100*Systematic[[#This Row],[State]]</f>
        <v>109010605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109</v>
      </c>
      <c r="B2245" s="1">
        <f>IF(C2245=0,IF(B2244=Protocol!$V$20,1,B2244+1),B2244)</f>
        <v>1</v>
      </c>
      <c r="C2245" s="1">
        <f>IF(C2244+1=Protocol!$V$21,0,C2244+1)</f>
        <v>7</v>
      </c>
      <c r="D2245" s="1">
        <f t="shared" si="87"/>
        <v>6</v>
      </c>
      <c r="E2245" s="1" t="str">
        <f>INDEX(Protocol[Mark],MATCH(C2245,Protocol[Step],0))</f>
        <v>6Oct</v>
      </c>
      <c r="F2245" s="151" t="str">
        <f>INDEX(Variables[Variable],MATCH(Systematic[[#This Row],[VariableIndex]],Variables[Index],0))</f>
        <v>FCR (mt: ROX-corr.)</v>
      </c>
      <c r="G2245" s="134">
        <f>Systematic[[#This Row],[Sample]]*1000000+Systematic[[#This Row],[SubSample]]*10000+Systematic[[#This Row],[VariableIndex]]</f>
        <v>109010006</v>
      </c>
      <c r="H2245" s="134">
        <f>Systematic[[#This Row],[SampleVariableLabel]]+100*Systematic[[#This Row],[State]]</f>
        <v>109010706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109</v>
      </c>
      <c r="B2246" s="1">
        <f>IF(C2246=0,IF(B2245=Protocol!$V$20,1,B2245+1),B2245)</f>
        <v>1</v>
      </c>
      <c r="C2246" s="1">
        <f>IF(C2245+1=Protocol!$V$21,0,C2245+1)</f>
        <v>8</v>
      </c>
      <c r="D2246" s="1">
        <f t="shared" si="87"/>
        <v>1</v>
      </c>
      <c r="E2246" s="1" t="str">
        <f>INDEX(Protocol[Mark],MATCH(C2246,Protocol[Step],0))</f>
        <v>7Rot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109010001</v>
      </c>
      <c r="H2246" s="134">
        <f>Systematic[[#This Row],[SampleVariableLabel]]+100*Systematic[[#This Row],[State]]</f>
        <v>109010801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109</v>
      </c>
      <c r="B2247" s="1">
        <f>IF(C2247=0,IF(B2246=Protocol!$V$20,1,B2246+1),B2246)</f>
        <v>1</v>
      </c>
      <c r="C2247" s="1">
        <f>IF(C2246+1=Protocol!$V$21,0,C2246+1)</f>
        <v>9</v>
      </c>
      <c r="D2247" s="1">
        <f t="shared" si="87"/>
        <v>2</v>
      </c>
      <c r="E2247" s="1" t="str">
        <f>INDEX(Protocol[Mark],MATCH(C2247,Protocol[Step],0))</f>
        <v>8Gp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109010002</v>
      </c>
      <c r="H2247" s="134">
        <f>Systematic[[#This Row],[SampleVariableLabel]]+100*Systematic[[#This Row],[State]]</f>
        <v>109010902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109</v>
      </c>
      <c r="B2248" s="1">
        <f>IF(C2248=0,IF(B2247=Protocol!$V$20,1,B2247+1),B2247)</f>
        <v>1</v>
      </c>
      <c r="C2248" s="1">
        <f>IF(C2247+1=Protocol!$V$21,0,C2247+1)</f>
        <v>10</v>
      </c>
      <c r="D2248" s="1">
        <f t="shared" si="87"/>
        <v>3</v>
      </c>
      <c r="E2248" s="1" t="str">
        <f>INDEX(Protocol[Mark],MATCH(C2248,Protocol[Step],0))</f>
        <v>9Ama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109010003</v>
      </c>
      <c r="H2248" s="134">
        <f>Systematic[[#This Row],[SampleVariableLabel]]+100*Systematic[[#This Row],[State]]</f>
        <v>109011003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109</v>
      </c>
      <c r="B2249" s="1">
        <f>IF(C2249=0,IF(B2248=Protocol!$V$20,1,B2248+1),B2248)</f>
        <v>1</v>
      </c>
      <c r="C2249" s="1">
        <f>IF(C2248+1=Protocol!$V$21,0,C2248+1)</f>
        <v>11</v>
      </c>
      <c r="D2249" s="1">
        <f t="shared" si="87"/>
        <v>4</v>
      </c>
      <c r="E2249" s="1" t="str">
        <f>INDEX(Protocol[Mark],MATCH(C2249,Protocol[Step],0))</f>
        <v>10Tm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109010004</v>
      </c>
      <c r="H2249" s="134">
        <f>Systematic[[#This Row],[SampleVariableLabel]]+100*Systematic[[#This Row],[State]]</f>
        <v>109011104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109</v>
      </c>
      <c r="B2250" s="1">
        <f>IF(C2250=0,IF(B2249=Protocol!$V$20,1,B2249+1),B2249)</f>
        <v>1</v>
      </c>
      <c r="C2250" s="1">
        <f>IF(C2249+1=Protocol!$V$21,0,C2249+1)</f>
        <v>12</v>
      </c>
      <c r="D2250" s="1">
        <f t="shared" si="87"/>
        <v>5</v>
      </c>
      <c r="E2250" s="1" t="str">
        <f>INDEX(Protocol[Mark],MATCH(C2250,Protocol[Step],0))</f>
        <v>11Azd</v>
      </c>
      <c r="F2250" s="151" t="str">
        <f>INDEX(Variables[Variable],MATCH(Systematic[[#This Row],[VariableIndex]],Variables[Index],0))</f>
        <v>Specific flux (mt)</v>
      </c>
      <c r="G2250" s="134">
        <f>Systematic[[#This Row],[Sample]]*1000000+Systematic[[#This Row],[SubSample]]*10000+Systematic[[#This Row],[VariableIndex]]</f>
        <v>109010005</v>
      </c>
      <c r="H2250" s="134">
        <f>Systematic[[#This Row],[SampleVariableLabel]]+100*Systematic[[#This Row],[State]]</f>
        <v>109011205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110</v>
      </c>
      <c r="B2251" s="1">
        <f>IF(C2251=0,IF(B2250=Protocol!$V$20,1,B2250+1),B2250)</f>
        <v>1</v>
      </c>
      <c r="C2251" s="1">
        <f>IF(C2250+1=Protocol!$V$21,0,C2250+1)</f>
        <v>0</v>
      </c>
      <c r="D2251" s="1">
        <f t="shared" si="87"/>
        <v>6</v>
      </c>
      <c r="E2251" s="1" t="str">
        <f>INDEX(Protocol[Mark],MATCH(C2251,Protocol[Step],0))</f>
        <v>1mt</v>
      </c>
      <c r="F2251" s="151" t="str">
        <f>INDEX(Variables[Variable],MATCH(Systematic[[#This Row],[VariableIndex]],Variables[Index],0))</f>
        <v>FCR (mt: ROX-corr.)</v>
      </c>
      <c r="G2251" s="134">
        <f>Systematic[[#This Row],[Sample]]*1000000+Systematic[[#This Row],[SubSample]]*10000+Systematic[[#This Row],[VariableIndex]]</f>
        <v>110010006</v>
      </c>
      <c r="H2251" s="134">
        <f>Systematic[[#This Row],[SampleVariableLabel]]+100*Systematic[[#This Row],[State]]</f>
        <v>110010006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110</v>
      </c>
      <c r="B2252" s="1">
        <f>IF(C2252=0,IF(B2251=Protocol!$V$20,1,B2251+1),B2251)</f>
        <v>1</v>
      </c>
      <c r="C2252" s="1">
        <f>IF(C2251+1=Protocol!$V$21,0,C2251+1)</f>
        <v>1</v>
      </c>
      <c r="D2252" s="1">
        <f t="shared" si="87"/>
        <v>1</v>
      </c>
      <c r="E2252" s="1" t="str">
        <f>INDEX(Protocol[Mark],MATCH(C2252,Protocol[Step],0))</f>
        <v>1PM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110010001</v>
      </c>
      <c r="H2252" s="134">
        <f>Systematic[[#This Row],[SampleVariableLabel]]+100*Systematic[[#This Row],[State]]</f>
        <v>110010101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110</v>
      </c>
      <c r="B2253" s="1">
        <f>IF(C2253=0,IF(B2252=Protocol!$V$20,1,B2252+1),B2252)</f>
        <v>1</v>
      </c>
      <c r="C2253" s="1">
        <f>IF(C2252+1=Protocol!$V$21,0,C2252+1)</f>
        <v>2</v>
      </c>
      <c r="D2253" s="1">
        <f t="shared" si="87"/>
        <v>2</v>
      </c>
      <c r="E2253" s="1" t="str">
        <f>INDEX(Protocol[Mark],MATCH(C2253,Protocol[Step],0))</f>
        <v>2D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110010002</v>
      </c>
      <c r="H2253" s="134">
        <f>Systematic[[#This Row],[SampleVariableLabel]]+100*Systematic[[#This Row],[State]]</f>
        <v>110010202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110</v>
      </c>
      <c r="B2254" s="1">
        <f>IF(C2254=0,IF(B2253=Protocol!$V$20,1,B2253+1),B2253)</f>
        <v>1</v>
      </c>
      <c r="C2254" s="1">
        <f>IF(C2253+1=Protocol!$V$21,0,C2253+1)</f>
        <v>3</v>
      </c>
      <c r="D2254" s="1">
        <f t="shared" si="87"/>
        <v>3</v>
      </c>
      <c r="E2254" s="1" t="str">
        <f>INDEX(Protocol[Mark],MATCH(C2254,Protocol[Step],0))</f>
        <v>2c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110010003</v>
      </c>
      <c r="H2254" s="134">
        <f>Systematic[[#This Row],[SampleVariableLabel]]+100*Systematic[[#This Row],[State]]</f>
        <v>110010303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110</v>
      </c>
      <c r="B2255" s="1">
        <f>IF(C2255=0,IF(B2254=Protocol!$V$20,1,B2254+1),B2254)</f>
        <v>1</v>
      </c>
      <c r="C2255" s="1">
        <f>IF(C2254+1=Protocol!$V$21,0,C2254+1)</f>
        <v>4</v>
      </c>
      <c r="D2255" s="1">
        <f t="shared" si="87"/>
        <v>4</v>
      </c>
      <c r="E2255" s="1" t="str">
        <f>INDEX(Protocol[Mark],MATCH(C2255,Protocol[Step],0))</f>
        <v>3U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110010004</v>
      </c>
      <c r="H2255" s="134">
        <f>Systematic[[#This Row],[SampleVariableLabel]]+100*Systematic[[#This Row],[State]]</f>
        <v>110010404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110</v>
      </c>
      <c r="B2256" s="1">
        <f>IF(C2256=0,IF(B2255=Protocol!$V$20,1,B2255+1),B2255)</f>
        <v>1</v>
      </c>
      <c r="C2256" s="1">
        <f>IF(C2255+1=Protocol!$V$21,0,C2255+1)</f>
        <v>5</v>
      </c>
      <c r="D2256" s="1">
        <f t="shared" si="87"/>
        <v>5</v>
      </c>
      <c r="E2256" s="1" t="str">
        <f>INDEX(Protocol[Mark],MATCH(C2256,Protocol[Step],0))</f>
        <v>4G</v>
      </c>
      <c r="F2256" s="151" t="str">
        <f>INDEX(Variables[Variable],MATCH(Systematic[[#This Row],[VariableIndex]],Variables[Index],0))</f>
        <v>Specific flux (mt)</v>
      </c>
      <c r="G2256" s="134">
        <f>Systematic[[#This Row],[Sample]]*1000000+Systematic[[#This Row],[SubSample]]*10000+Systematic[[#This Row],[VariableIndex]]</f>
        <v>110010005</v>
      </c>
      <c r="H2256" s="134">
        <f>Systematic[[#This Row],[SampleVariableLabel]]+100*Systematic[[#This Row],[State]]</f>
        <v>110010505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110</v>
      </c>
      <c r="B2257" s="1">
        <f>IF(C2257=0,IF(B2256=Protocol!$V$20,1,B2256+1),B2256)</f>
        <v>1</v>
      </c>
      <c r="C2257" s="1">
        <f>IF(C2256+1=Protocol!$V$21,0,C2256+1)</f>
        <v>6</v>
      </c>
      <c r="D2257" s="1">
        <f t="shared" si="87"/>
        <v>6</v>
      </c>
      <c r="E2257" s="1" t="str">
        <f>INDEX(Protocol[Mark],MATCH(C2257,Protocol[Step],0))</f>
        <v>5S</v>
      </c>
      <c r="F2257" s="151" t="str">
        <f>INDEX(Variables[Variable],MATCH(Systematic[[#This Row],[VariableIndex]],Variables[Index],0))</f>
        <v>FCR (mt: ROX-corr.)</v>
      </c>
      <c r="G2257" s="134">
        <f>Systematic[[#This Row],[Sample]]*1000000+Systematic[[#This Row],[SubSample]]*10000+Systematic[[#This Row],[VariableIndex]]</f>
        <v>110010006</v>
      </c>
      <c r="H2257" s="134">
        <f>Systematic[[#This Row],[SampleVariableLabel]]+100*Systematic[[#This Row],[State]]</f>
        <v>110010606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110</v>
      </c>
      <c r="B2258" s="1">
        <f>IF(C2258=0,IF(B2257=Protocol!$V$20,1,B2257+1),B2257)</f>
        <v>1</v>
      </c>
      <c r="C2258" s="1">
        <f>IF(C2257+1=Protocol!$V$21,0,C2257+1)</f>
        <v>7</v>
      </c>
      <c r="D2258" s="1">
        <f t="shared" si="87"/>
        <v>1</v>
      </c>
      <c r="E2258" s="1" t="str">
        <f>INDEX(Protocol[Mark],MATCH(C2258,Protocol[Step],0))</f>
        <v>6Oct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110010001</v>
      </c>
      <c r="H2258" s="134">
        <f>Systematic[[#This Row],[SampleVariableLabel]]+100*Systematic[[#This Row],[State]]</f>
        <v>110010701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110</v>
      </c>
      <c r="B2259" s="1">
        <f>IF(C2259=0,IF(B2258=Protocol!$V$20,1,B2258+1),B2258)</f>
        <v>1</v>
      </c>
      <c r="C2259" s="1">
        <f>IF(C2258+1=Protocol!$V$21,0,C2258+1)</f>
        <v>8</v>
      </c>
      <c r="D2259" s="1">
        <f t="shared" si="87"/>
        <v>2</v>
      </c>
      <c r="E2259" s="1" t="str">
        <f>INDEX(Protocol[Mark],MATCH(C2259,Protocol[Step],0))</f>
        <v>7Rot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110010002</v>
      </c>
      <c r="H2259" s="134">
        <f>Systematic[[#This Row],[SampleVariableLabel]]+100*Systematic[[#This Row],[State]]</f>
        <v>110010802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110</v>
      </c>
      <c r="B2260" s="1">
        <f>IF(C2260=0,IF(B2259=Protocol!$V$20,1,B2259+1),B2259)</f>
        <v>1</v>
      </c>
      <c r="C2260" s="1">
        <f>IF(C2259+1=Protocol!$V$21,0,C2259+1)</f>
        <v>9</v>
      </c>
      <c r="D2260" s="1">
        <f t="shared" si="87"/>
        <v>3</v>
      </c>
      <c r="E2260" s="1" t="str">
        <f>INDEX(Protocol[Mark],MATCH(C2260,Protocol[Step],0))</f>
        <v>8Gp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110010003</v>
      </c>
      <c r="H2260" s="134">
        <f>Systematic[[#This Row],[SampleVariableLabel]]+100*Systematic[[#This Row],[State]]</f>
        <v>110010903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110</v>
      </c>
      <c r="B2261" s="1">
        <f>IF(C2261=0,IF(B2260=Protocol!$V$20,1,B2260+1),B2260)</f>
        <v>1</v>
      </c>
      <c r="C2261" s="1">
        <f>IF(C2260+1=Protocol!$V$21,0,C2260+1)</f>
        <v>10</v>
      </c>
      <c r="D2261" s="1">
        <f t="shared" si="87"/>
        <v>4</v>
      </c>
      <c r="E2261" s="1" t="str">
        <f>INDEX(Protocol[Mark],MATCH(C2261,Protocol[Step],0))</f>
        <v>9Ama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110010004</v>
      </c>
      <c r="H2261" s="134">
        <f>Systematic[[#This Row],[SampleVariableLabel]]+100*Systematic[[#This Row],[State]]</f>
        <v>110011004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110</v>
      </c>
      <c r="B2262" s="1">
        <f>IF(C2262=0,IF(B2261=Protocol!$V$20,1,B2261+1),B2261)</f>
        <v>1</v>
      </c>
      <c r="C2262" s="1">
        <f>IF(C2261+1=Protocol!$V$21,0,C2261+1)</f>
        <v>11</v>
      </c>
      <c r="D2262" s="1">
        <f t="shared" si="87"/>
        <v>5</v>
      </c>
      <c r="E2262" s="1" t="str">
        <f>INDEX(Protocol[Mark],MATCH(C2262,Protocol[Step],0))</f>
        <v>10Tm</v>
      </c>
      <c r="F2262" s="151" t="str">
        <f>INDEX(Variables[Variable],MATCH(Systematic[[#This Row],[VariableIndex]],Variables[Index],0))</f>
        <v>Specific flux (mt)</v>
      </c>
      <c r="G2262" s="134">
        <f>Systematic[[#This Row],[Sample]]*1000000+Systematic[[#This Row],[SubSample]]*10000+Systematic[[#This Row],[VariableIndex]]</f>
        <v>110010005</v>
      </c>
      <c r="H2262" s="134">
        <f>Systematic[[#This Row],[SampleVariableLabel]]+100*Systematic[[#This Row],[State]]</f>
        <v>110011105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110</v>
      </c>
      <c r="B2263" s="1">
        <f>IF(C2263=0,IF(B2262=Protocol!$V$20,1,B2262+1),B2262)</f>
        <v>1</v>
      </c>
      <c r="C2263" s="1">
        <f>IF(C2262+1=Protocol!$V$21,0,C2262+1)</f>
        <v>12</v>
      </c>
      <c r="D2263" s="1">
        <f t="shared" si="87"/>
        <v>6</v>
      </c>
      <c r="E2263" s="1" t="str">
        <f>INDEX(Protocol[Mark],MATCH(C2263,Protocol[Step],0))</f>
        <v>11Azd</v>
      </c>
      <c r="F2263" s="151" t="str">
        <f>INDEX(Variables[Variable],MATCH(Systematic[[#This Row],[VariableIndex]],Variables[Index],0))</f>
        <v>FCR (mt: ROX-corr.)</v>
      </c>
      <c r="G2263" s="134">
        <f>Systematic[[#This Row],[Sample]]*1000000+Systematic[[#This Row],[SubSample]]*10000+Systematic[[#This Row],[VariableIndex]]</f>
        <v>110010006</v>
      </c>
      <c r="H2263" s="134">
        <f>Systematic[[#This Row],[SampleVariableLabel]]+100*Systematic[[#This Row],[State]]</f>
        <v>110011206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111</v>
      </c>
      <c r="B2264" s="1">
        <f>IF(C2264=0,IF(B2263=Protocol!$V$20,1,B2263+1),B2263)</f>
        <v>1</v>
      </c>
      <c r="C2264" s="1">
        <f>IF(C2263+1=Protocol!$V$21,0,C2263+1)</f>
        <v>0</v>
      </c>
      <c r="D2264" s="1">
        <f t="shared" si="87"/>
        <v>1</v>
      </c>
      <c r="E2264" s="1" t="str">
        <f>INDEX(Protocol[Mark],MATCH(C2264,Protocol[Step],0))</f>
        <v>1mt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111010001</v>
      </c>
      <c r="H2264" s="134">
        <f>Systematic[[#This Row],[SampleVariableLabel]]+100*Systematic[[#This Row],[State]]</f>
        <v>111010001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111</v>
      </c>
      <c r="B2265" s="1">
        <f>IF(C2265=0,IF(B2264=Protocol!$V$20,1,B2264+1),B2264)</f>
        <v>1</v>
      </c>
      <c r="C2265" s="1">
        <f>IF(C2264+1=Protocol!$V$21,0,C2264+1)</f>
        <v>1</v>
      </c>
      <c r="D2265" s="1">
        <f t="shared" si="87"/>
        <v>2</v>
      </c>
      <c r="E2265" s="1" t="str">
        <f>INDEX(Protocol[Mark],MATCH(C2265,Protocol[Step],0))</f>
        <v>1PM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111010002</v>
      </c>
      <c r="H2265" s="134">
        <f>Systematic[[#This Row],[SampleVariableLabel]]+100*Systematic[[#This Row],[State]]</f>
        <v>111010102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111</v>
      </c>
      <c r="B2266" s="1">
        <f>IF(C2266=0,IF(B2265=Protocol!$V$20,1,B2265+1),B2265)</f>
        <v>1</v>
      </c>
      <c r="C2266" s="1">
        <f>IF(C2265+1=Protocol!$V$21,0,C2265+1)</f>
        <v>2</v>
      </c>
      <c r="D2266" s="1">
        <f t="shared" si="87"/>
        <v>3</v>
      </c>
      <c r="E2266" s="1" t="str">
        <f>INDEX(Protocol[Mark],MATCH(C2266,Protocol[Step],0))</f>
        <v>2D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111010003</v>
      </c>
      <c r="H2266" s="134">
        <f>Systematic[[#This Row],[SampleVariableLabel]]+100*Systematic[[#This Row],[State]]</f>
        <v>111010203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111</v>
      </c>
      <c r="B2267" s="1">
        <f>IF(C2267=0,IF(B2266=Protocol!$V$20,1,B2266+1),B2266)</f>
        <v>1</v>
      </c>
      <c r="C2267" s="1">
        <f>IF(C2266+1=Protocol!$V$21,0,C2266+1)</f>
        <v>3</v>
      </c>
      <c r="D2267" s="1">
        <f t="shared" si="87"/>
        <v>4</v>
      </c>
      <c r="E2267" s="1" t="str">
        <f>INDEX(Protocol[Mark],MATCH(C2267,Protocol[Step],0))</f>
        <v>2c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111010004</v>
      </c>
      <c r="H2267" s="134">
        <f>Systematic[[#This Row],[SampleVariableLabel]]+100*Systematic[[#This Row],[State]]</f>
        <v>111010304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111</v>
      </c>
      <c r="B2268" s="1">
        <f>IF(C2268=0,IF(B2267=Protocol!$V$20,1,B2267+1),B2267)</f>
        <v>1</v>
      </c>
      <c r="C2268" s="1">
        <f>IF(C2267+1=Protocol!$V$21,0,C2267+1)</f>
        <v>4</v>
      </c>
      <c r="D2268" s="1">
        <f t="shared" si="87"/>
        <v>5</v>
      </c>
      <c r="E2268" s="1" t="str">
        <f>INDEX(Protocol[Mark],MATCH(C2268,Protocol[Step],0))</f>
        <v>3U</v>
      </c>
      <c r="F2268" s="151" t="str">
        <f>INDEX(Variables[Variable],MATCH(Systematic[[#This Row],[VariableIndex]],Variables[Index],0))</f>
        <v>Specific flux (mt)</v>
      </c>
      <c r="G2268" s="134">
        <f>Systematic[[#This Row],[Sample]]*1000000+Systematic[[#This Row],[SubSample]]*10000+Systematic[[#This Row],[VariableIndex]]</f>
        <v>111010005</v>
      </c>
      <c r="H2268" s="134">
        <f>Systematic[[#This Row],[SampleVariableLabel]]+100*Systematic[[#This Row],[State]]</f>
        <v>111010405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111</v>
      </c>
      <c r="B2269" s="1">
        <f>IF(C2269=0,IF(B2268=Protocol!$V$20,1,B2268+1),B2268)</f>
        <v>1</v>
      </c>
      <c r="C2269" s="1">
        <f>IF(C2268+1=Protocol!$V$21,0,C2268+1)</f>
        <v>5</v>
      </c>
      <c r="D2269" s="1">
        <f t="shared" si="87"/>
        <v>6</v>
      </c>
      <c r="E2269" s="1" t="str">
        <f>INDEX(Protocol[Mark],MATCH(C2269,Protocol[Step],0))</f>
        <v>4G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111010006</v>
      </c>
      <c r="H2269" s="134">
        <f>Systematic[[#This Row],[SampleVariableLabel]]+100*Systematic[[#This Row],[State]]</f>
        <v>111010506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111</v>
      </c>
      <c r="B2270" s="1">
        <f>IF(C2270=0,IF(B2269=Protocol!$V$20,1,B2269+1),B2269)</f>
        <v>1</v>
      </c>
      <c r="C2270" s="1">
        <f>IF(C2269+1=Protocol!$V$21,0,C2269+1)</f>
        <v>6</v>
      </c>
      <c r="D2270" s="1">
        <f t="shared" si="87"/>
        <v>1</v>
      </c>
      <c r="E2270" s="1" t="str">
        <f>INDEX(Protocol[Mark],MATCH(C2270,Protocol[Step],0))</f>
        <v>5S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111010001</v>
      </c>
      <c r="H2270" s="134">
        <f>Systematic[[#This Row],[SampleVariableLabel]]+100*Systematic[[#This Row],[State]]</f>
        <v>111010601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111</v>
      </c>
      <c r="B2271" s="1">
        <f>IF(C2271=0,IF(B2270=Protocol!$V$20,1,B2270+1),B2270)</f>
        <v>1</v>
      </c>
      <c r="C2271" s="1">
        <f>IF(C2270+1=Protocol!$V$21,0,C2270+1)</f>
        <v>7</v>
      </c>
      <c r="D2271" s="1">
        <f t="shared" si="87"/>
        <v>2</v>
      </c>
      <c r="E2271" s="1" t="str">
        <f>INDEX(Protocol[Mark],MATCH(C2271,Protocol[Step],0))</f>
        <v>6Oct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111010002</v>
      </c>
      <c r="H2271" s="134">
        <f>Systematic[[#This Row],[SampleVariableLabel]]+100*Systematic[[#This Row],[State]]</f>
        <v>111010702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111</v>
      </c>
      <c r="B2272" s="1">
        <f>IF(C2272=0,IF(B2271=Protocol!$V$20,1,B2271+1),B2271)</f>
        <v>1</v>
      </c>
      <c r="C2272" s="1">
        <f>IF(C2271+1=Protocol!$V$21,0,C2271+1)</f>
        <v>8</v>
      </c>
      <c r="D2272" s="1">
        <f t="shared" si="87"/>
        <v>3</v>
      </c>
      <c r="E2272" s="1" t="str">
        <f>INDEX(Protocol[Mark],MATCH(C2272,Protocol[Step],0))</f>
        <v>7Rot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111010003</v>
      </c>
      <c r="H2272" s="134">
        <f>Systematic[[#This Row],[SampleVariableLabel]]+100*Systematic[[#This Row],[State]]</f>
        <v>111010803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111</v>
      </c>
      <c r="B2273" s="1">
        <f>IF(C2273=0,IF(B2272=Protocol!$V$20,1,B2272+1),B2272)</f>
        <v>1</v>
      </c>
      <c r="C2273" s="1">
        <f>IF(C2272+1=Protocol!$V$21,0,C2272+1)</f>
        <v>9</v>
      </c>
      <c r="D2273" s="1">
        <f t="shared" si="87"/>
        <v>4</v>
      </c>
      <c r="E2273" s="1" t="str">
        <f>INDEX(Protocol[Mark],MATCH(C2273,Protocol[Step],0))</f>
        <v>8Gp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111010004</v>
      </c>
      <c r="H2273" s="134">
        <f>Systematic[[#This Row],[SampleVariableLabel]]+100*Systematic[[#This Row],[State]]</f>
        <v>111010904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111</v>
      </c>
      <c r="B2274" s="1">
        <f>IF(C2274=0,IF(B2273=Protocol!$V$20,1,B2273+1),B2273)</f>
        <v>1</v>
      </c>
      <c r="C2274" s="1">
        <f>IF(C2273+1=Protocol!$V$21,0,C2273+1)</f>
        <v>10</v>
      </c>
      <c r="D2274" s="1">
        <f t="shared" si="87"/>
        <v>5</v>
      </c>
      <c r="E2274" s="1" t="str">
        <f>INDEX(Protocol[Mark],MATCH(C2274,Protocol[Step],0))</f>
        <v>9Ama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111010005</v>
      </c>
      <c r="H2274" s="134">
        <f>Systematic[[#This Row],[SampleVariableLabel]]+100*Systematic[[#This Row],[State]]</f>
        <v>111011005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111</v>
      </c>
      <c r="B2275" s="1">
        <f>IF(C2275=0,IF(B2274=Protocol!$V$20,1,B2274+1),B2274)</f>
        <v>1</v>
      </c>
      <c r="C2275" s="1">
        <f>IF(C2274+1=Protocol!$V$21,0,C2274+1)</f>
        <v>11</v>
      </c>
      <c r="D2275" s="1">
        <f t="shared" si="87"/>
        <v>6</v>
      </c>
      <c r="E2275" s="1" t="str">
        <f>INDEX(Protocol[Mark],MATCH(C2275,Protocol[Step],0))</f>
        <v>10Tm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111010006</v>
      </c>
      <c r="H2275" s="134">
        <f>Systematic[[#This Row],[SampleVariableLabel]]+100*Systematic[[#This Row],[State]]</f>
        <v>111011106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111</v>
      </c>
      <c r="B2276" s="1">
        <f>IF(C2276=0,IF(B2275=Protocol!$V$20,1,B2275+1),B2275)</f>
        <v>1</v>
      </c>
      <c r="C2276" s="1">
        <f>IF(C2275+1=Protocol!$V$21,0,C2275+1)</f>
        <v>12</v>
      </c>
      <c r="D2276" s="1">
        <f t="shared" si="87"/>
        <v>1</v>
      </c>
      <c r="E2276" s="1" t="str">
        <f>INDEX(Protocol[Mark],MATCH(C2276,Protocol[Step],0))</f>
        <v>11Azd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111010001</v>
      </c>
      <c r="H2276" s="134">
        <f>Systematic[[#This Row],[SampleVariableLabel]]+100*Systematic[[#This Row],[State]]</f>
        <v>111011201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112</v>
      </c>
      <c r="B2277" s="1">
        <f>IF(C2277=0,IF(B2276=Protocol!$V$20,1,B2276+1),B2276)</f>
        <v>1</v>
      </c>
      <c r="C2277" s="1">
        <f>IF(C2276+1=Protocol!$V$21,0,C2276+1)</f>
        <v>0</v>
      </c>
      <c r="D2277" s="1">
        <f t="shared" si="87"/>
        <v>2</v>
      </c>
      <c r="E2277" s="1" t="str">
        <f>INDEX(Protocol[Mark],MATCH(C2277,Protocol[Step],0))</f>
        <v>1mt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112010002</v>
      </c>
      <c r="H2277" s="134">
        <f>Systematic[[#This Row],[SampleVariableLabel]]+100*Systematic[[#This Row],[State]]</f>
        <v>112010002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112</v>
      </c>
      <c r="B2278" s="1">
        <f>IF(C2278=0,IF(B2277=Protocol!$V$20,1,B2277+1),B2277)</f>
        <v>1</v>
      </c>
      <c r="C2278" s="1">
        <f>IF(C2277+1=Protocol!$V$21,0,C2277+1)</f>
        <v>1</v>
      </c>
      <c r="D2278" s="1">
        <f t="shared" si="87"/>
        <v>3</v>
      </c>
      <c r="E2278" s="1" t="str">
        <f>INDEX(Protocol[Mark],MATCH(C2278,Protocol[Step],0))</f>
        <v>1PM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112010003</v>
      </c>
      <c r="H2278" s="134">
        <f>Systematic[[#This Row],[SampleVariableLabel]]+100*Systematic[[#This Row],[State]]</f>
        <v>112010103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112</v>
      </c>
      <c r="B2279" s="1">
        <f>IF(C2279=0,IF(B2278=Protocol!$V$20,1,B2278+1),B2278)</f>
        <v>1</v>
      </c>
      <c r="C2279" s="1">
        <f>IF(C2278+1=Protocol!$V$21,0,C2278+1)</f>
        <v>2</v>
      </c>
      <c r="D2279" s="1">
        <f t="shared" si="87"/>
        <v>4</v>
      </c>
      <c r="E2279" s="1" t="str">
        <f>INDEX(Protocol[Mark],MATCH(C2279,Protocol[Step],0))</f>
        <v>2D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112010004</v>
      </c>
      <c r="H2279" s="134">
        <f>Systematic[[#This Row],[SampleVariableLabel]]+100*Systematic[[#This Row],[State]]</f>
        <v>112010204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112</v>
      </c>
      <c r="B2280" s="1">
        <f>IF(C2280=0,IF(B2279=Protocol!$V$20,1,B2279+1),B2279)</f>
        <v>1</v>
      </c>
      <c r="C2280" s="1">
        <f>IF(C2279+1=Protocol!$V$21,0,C2279+1)</f>
        <v>3</v>
      </c>
      <c r="D2280" s="1">
        <f t="shared" si="87"/>
        <v>5</v>
      </c>
      <c r="E2280" s="1" t="str">
        <f>INDEX(Protocol[Mark],MATCH(C2280,Protocol[Step],0))</f>
        <v>2c</v>
      </c>
      <c r="F2280" s="151" t="str">
        <f>INDEX(Variables[Variable],MATCH(Systematic[[#This Row],[VariableIndex]],Variables[Index],0))</f>
        <v>Specific flux (mt)</v>
      </c>
      <c r="G2280" s="134">
        <f>Systematic[[#This Row],[Sample]]*1000000+Systematic[[#This Row],[SubSample]]*10000+Systematic[[#This Row],[VariableIndex]]</f>
        <v>112010005</v>
      </c>
      <c r="H2280" s="134">
        <f>Systematic[[#This Row],[SampleVariableLabel]]+100*Systematic[[#This Row],[State]]</f>
        <v>112010305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112</v>
      </c>
      <c r="B2281" s="1">
        <f>IF(C2281=0,IF(B2280=Protocol!$V$20,1,B2280+1),B2280)</f>
        <v>1</v>
      </c>
      <c r="C2281" s="1">
        <f>IF(C2280+1=Protocol!$V$21,0,C2280+1)</f>
        <v>4</v>
      </c>
      <c r="D2281" s="1">
        <f t="shared" si="87"/>
        <v>6</v>
      </c>
      <c r="E2281" s="1" t="str">
        <f>INDEX(Protocol[Mark],MATCH(C2281,Protocol[Step],0))</f>
        <v>3U</v>
      </c>
      <c r="F2281" s="151" t="str">
        <f>INDEX(Variables[Variable],MATCH(Systematic[[#This Row],[VariableIndex]],Variables[Index],0))</f>
        <v>FCR (mt: ROX-corr.)</v>
      </c>
      <c r="G2281" s="134">
        <f>Systematic[[#This Row],[Sample]]*1000000+Systematic[[#This Row],[SubSample]]*10000+Systematic[[#This Row],[VariableIndex]]</f>
        <v>112010006</v>
      </c>
      <c r="H2281" s="134">
        <f>Systematic[[#This Row],[SampleVariableLabel]]+100*Systematic[[#This Row],[State]]</f>
        <v>112010406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112</v>
      </c>
      <c r="B2282" s="1">
        <f>IF(C2282=0,IF(B2281=Protocol!$V$20,1,B2281+1),B2281)</f>
        <v>1</v>
      </c>
      <c r="C2282" s="1">
        <f>IF(C2281+1=Protocol!$V$21,0,C2281+1)</f>
        <v>5</v>
      </c>
      <c r="D2282" s="1">
        <f t="shared" si="87"/>
        <v>1</v>
      </c>
      <c r="E2282" s="1" t="str">
        <f>INDEX(Protocol[Mark],MATCH(C2282,Protocol[Step],0))</f>
        <v>4G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112010001</v>
      </c>
      <c r="H2282" s="134">
        <f>Systematic[[#This Row],[SampleVariableLabel]]+100*Systematic[[#This Row],[State]]</f>
        <v>112010501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112</v>
      </c>
      <c r="B2283" s="1">
        <f>IF(C2283=0,IF(B2282=Protocol!$V$20,1,B2282+1),B2282)</f>
        <v>1</v>
      </c>
      <c r="C2283" s="1">
        <f>IF(C2282+1=Protocol!$V$21,0,C2282+1)</f>
        <v>6</v>
      </c>
      <c r="D2283" s="1">
        <f t="shared" si="87"/>
        <v>2</v>
      </c>
      <c r="E2283" s="1" t="str">
        <f>INDEX(Protocol[Mark],MATCH(C2283,Protocol[Step],0))</f>
        <v>5S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112010002</v>
      </c>
      <c r="H2283" s="134">
        <f>Systematic[[#This Row],[SampleVariableLabel]]+100*Systematic[[#This Row],[State]]</f>
        <v>112010602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112</v>
      </c>
      <c r="B2284" s="1">
        <f>IF(C2284=0,IF(B2283=Protocol!$V$20,1,B2283+1),B2283)</f>
        <v>1</v>
      </c>
      <c r="C2284" s="1">
        <f>IF(C2283+1=Protocol!$V$21,0,C2283+1)</f>
        <v>7</v>
      </c>
      <c r="D2284" s="1">
        <f t="shared" si="87"/>
        <v>3</v>
      </c>
      <c r="E2284" s="1" t="str">
        <f>INDEX(Protocol[Mark],MATCH(C2284,Protocol[Step],0))</f>
        <v>6Oct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112010003</v>
      </c>
      <c r="H2284" s="134">
        <f>Systematic[[#This Row],[SampleVariableLabel]]+100*Systematic[[#This Row],[State]]</f>
        <v>112010703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112</v>
      </c>
      <c r="B2285" s="1">
        <f>IF(C2285=0,IF(B2284=Protocol!$V$20,1,B2284+1),B2284)</f>
        <v>1</v>
      </c>
      <c r="C2285" s="1">
        <f>IF(C2284+1=Protocol!$V$21,0,C2284+1)</f>
        <v>8</v>
      </c>
      <c r="D2285" s="1">
        <f t="shared" si="87"/>
        <v>4</v>
      </c>
      <c r="E2285" s="1" t="str">
        <f>INDEX(Protocol[Mark],MATCH(C2285,Protocol[Step],0))</f>
        <v>7Rot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112010004</v>
      </c>
      <c r="H2285" s="134">
        <f>Systematic[[#This Row],[SampleVariableLabel]]+100*Systematic[[#This Row],[State]]</f>
        <v>112010804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112</v>
      </c>
      <c r="B2286" s="1">
        <f>IF(C2286=0,IF(B2285=Protocol!$V$20,1,B2285+1),B2285)</f>
        <v>1</v>
      </c>
      <c r="C2286" s="1">
        <f>IF(C2285+1=Protocol!$V$21,0,C2285+1)</f>
        <v>9</v>
      </c>
      <c r="D2286" s="1">
        <f t="shared" si="87"/>
        <v>5</v>
      </c>
      <c r="E2286" s="1" t="str">
        <f>INDEX(Protocol[Mark],MATCH(C2286,Protocol[Step],0))</f>
        <v>8Gp</v>
      </c>
      <c r="F2286" s="151" t="str">
        <f>INDEX(Variables[Variable],MATCH(Systematic[[#This Row],[VariableIndex]],Variables[Index],0))</f>
        <v>Specific flux (mt)</v>
      </c>
      <c r="G2286" s="134">
        <f>Systematic[[#This Row],[Sample]]*1000000+Systematic[[#This Row],[SubSample]]*10000+Systematic[[#This Row],[VariableIndex]]</f>
        <v>112010005</v>
      </c>
      <c r="H2286" s="134">
        <f>Systematic[[#This Row],[SampleVariableLabel]]+100*Systematic[[#This Row],[State]]</f>
        <v>112010905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112</v>
      </c>
      <c r="B2287" s="1">
        <f>IF(C2287=0,IF(B2286=Protocol!$V$20,1,B2286+1),B2286)</f>
        <v>1</v>
      </c>
      <c r="C2287" s="1">
        <f>IF(C2286+1=Protocol!$V$21,0,C2286+1)</f>
        <v>10</v>
      </c>
      <c r="D2287" s="1">
        <f t="shared" si="87"/>
        <v>6</v>
      </c>
      <c r="E2287" s="1" t="str">
        <f>INDEX(Protocol[Mark],MATCH(C2287,Protocol[Step],0))</f>
        <v>9Ama</v>
      </c>
      <c r="F2287" s="151" t="str">
        <f>INDEX(Variables[Variable],MATCH(Systematic[[#This Row],[VariableIndex]],Variables[Index],0))</f>
        <v>FCR (mt: ROX-corr.)</v>
      </c>
      <c r="G2287" s="134">
        <f>Systematic[[#This Row],[Sample]]*1000000+Systematic[[#This Row],[SubSample]]*10000+Systematic[[#This Row],[VariableIndex]]</f>
        <v>112010006</v>
      </c>
      <c r="H2287" s="134">
        <f>Systematic[[#This Row],[SampleVariableLabel]]+100*Systematic[[#This Row],[State]]</f>
        <v>112011006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112</v>
      </c>
      <c r="B2288" s="1">
        <f>IF(C2288=0,IF(B2287=Protocol!$V$20,1,B2287+1),B2287)</f>
        <v>1</v>
      </c>
      <c r="C2288" s="1">
        <f>IF(C2287+1=Protocol!$V$21,0,C2287+1)</f>
        <v>11</v>
      </c>
      <c r="D2288" s="1">
        <f t="shared" si="87"/>
        <v>1</v>
      </c>
      <c r="E2288" s="1" t="str">
        <f>INDEX(Protocol[Mark],MATCH(C2288,Protocol[Step],0))</f>
        <v>10Tm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112010001</v>
      </c>
      <c r="H2288" s="134">
        <f>Systematic[[#This Row],[SampleVariableLabel]]+100*Systematic[[#This Row],[State]]</f>
        <v>112011101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112</v>
      </c>
      <c r="B2289" s="1">
        <f>IF(C2289=0,IF(B2288=Protocol!$V$20,1,B2288+1),B2288)</f>
        <v>1</v>
      </c>
      <c r="C2289" s="1">
        <f>IF(C2288+1=Protocol!$V$21,0,C2288+1)</f>
        <v>12</v>
      </c>
      <c r="D2289" s="1">
        <f t="shared" si="87"/>
        <v>2</v>
      </c>
      <c r="E2289" s="1" t="str">
        <f>INDEX(Protocol[Mark],MATCH(C2289,Protocol[Step],0))</f>
        <v>11Azd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112010002</v>
      </c>
      <c r="H2289" s="134">
        <f>Systematic[[#This Row],[SampleVariableLabel]]+100*Systematic[[#This Row],[State]]</f>
        <v>112011202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113</v>
      </c>
      <c r="B2290" s="1">
        <f>IF(C2290=0,IF(B2289=Protocol!$V$20,1,B2289+1),B2289)</f>
        <v>1</v>
      </c>
      <c r="C2290" s="1">
        <f>IF(C2289+1=Protocol!$V$21,0,C2289+1)</f>
        <v>0</v>
      </c>
      <c r="D2290" s="1">
        <f t="shared" si="87"/>
        <v>3</v>
      </c>
      <c r="E2290" s="1" t="str">
        <f>INDEX(Protocol[Mark],MATCH(C2290,Protocol[Step],0))</f>
        <v>1mt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113010003</v>
      </c>
      <c r="H2290" s="134">
        <f>Systematic[[#This Row],[SampleVariableLabel]]+100*Systematic[[#This Row],[State]]</f>
        <v>113010003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113</v>
      </c>
      <c r="B2291" s="1">
        <f>IF(C2291=0,IF(B2290=Protocol!$V$20,1,B2290+1),B2290)</f>
        <v>1</v>
      </c>
      <c r="C2291" s="1">
        <f>IF(C2290+1=Protocol!$V$21,0,C2290+1)</f>
        <v>1</v>
      </c>
      <c r="D2291" s="1">
        <f t="shared" si="87"/>
        <v>4</v>
      </c>
      <c r="E2291" s="1" t="str">
        <f>INDEX(Protocol[Mark],MATCH(C2291,Protocol[Step],0))</f>
        <v>1PM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113010004</v>
      </c>
      <c r="H2291" s="134">
        <f>Systematic[[#This Row],[SampleVariableLabel]]+100*Systematic[[#This Row],[State]]</f>
        <v>113010104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113</v>
      </c>
      <c r="B2292" s="1">
        <f>IF(C2292=0,IF(B2291=Protocol!$V$20,1,B2291+1),B2291)</f>
        <v>1</v>
      </c>
      <c r="C2292" s="1">
        <f>IF(C2291+1=Protocol!$V$21,0,C2291+1)</f>
        <v>2</v>
      </c>
      <c r="D2292" s="1">
        <f t="shared" si="87"/>
        <v>5</v>
      </c>
      <c r="E2292" s="1" t="str">
        <f>INDEX(Protocol[Mark],MATCH(C2292,Protocol[Step],0))</f>
        <v>2D</v>
      </c>
      <c r="F2292" s="151" t="str">
        <f>INDEX(Variables[Variable],MATCH(Systematic[[#This Row],[VariableIndex]],Variables[Index],0))</f>
        <v>Specific flux (mt)</v>
      </c>
      <c r="G2292" s="134">
        <f>Systematic[[#This Row],[Sample]]*1000000+Systematic[[#This Row],[SubSample]]*10000+Systematic[[#This Row],[VariableIndex]]</f>
        <v>113010005</v>
      </c>
      <c r="H2292" s="134">
        <f>Systematic[[#This Row],[SampleVariableLabel]]+100*Systematic[[#This Row],[State]]</f>
        <v>113010205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113</v>
      </c>
      <c r="B2293" s="1">
        <f>IF(C2293=0,IF(B2292=Protocol!$V$20,1,B2292+1),B2292)</f>
        <v>1</v>
      </c>
      <c r="C2293" s="1">
        <f>IF(C2292+1=Protocol!$V$21,0,C2292+1)</f>
        <v>3</v>
      </c>
      <c r="D2293" s="1">
        <f t="shared" si="87"/>
        <v>6</v>
      </c>
      <c r="E2293" s="1" t="str">
        <f>INDEX(Protocol[Mark],MATCH(C2293,Protocol[Step],0))</f>
        <v>2c</v>
      </c>
      <c r="F2293" s="151" t="str">
        <f>INDEX(Variables[Variable],MATCH(Systematic[[#This Row],[VariableIndex]],Variables[Index],0))</f>
        <v>FCR (mt: ROX-corr.)</v>
      </c>
      <c r="G2293" s="134">
        <f>Systematic[[#This Row],[Sample]]*1000000+Systematic[[#This Row],[SubSample]]*10000+Systematic[[#This Row],[VariableIndex]]</f>
        <v>113010006</v>
      </c>
      <c r="H2293" s="134">
        <f>Systematic[[#This Row],[SampleVariableLabel]]+100*Systematic[[#This Row],[State]]</f>
        <v>113010306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113</v>
      </c>
      <c r="B2294" s="1">
        <f>IF(C2294=0,IF(B2293=Protocol!$V$20,1,B2293+1),B2293)</f>
        <v>1</v>
      </c>
      <c r="C2294" s="1">
        <f>IF(C2293+1=Protocol!$V$21,0,C2293+1)</f>
        <v>4</v>
      </c>
      <c r="D2294" s="1">
        <f t="shared" si="87"/>
        <v>1</v>
      </c>
      <c r="E2294" s="1" t="str">
        <f>INDEX(Protocol[Mark],MATCH(C2294,Protocol[Step],0))</f>
        <v>3U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113010001</v>
      </c>
      <c r="H2294" s="134">
        <f>Systematic[[#This Row],[SampleVariableLabel]]+100*Systematic[[#This Row],[State]]</f>
        <v>113010401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113</v>
      </c>
      <c r="B2295" s="1">
        <f>IF(C2295=0,IF(B2294=Protocol!$V$20,1,B2294+1),B2294)</f>
        <v>1</v>
      </c>
      <c r="C2295" s="1">
        <f>IF(C2294+1=Protocol!$V$21,0,C2294+1)</f>
        <v>5</v>
      </c>
      <c r="D2295" s="1">
        <f t="shared" si="87"/>
        <v>2</v>
      </c>
      <c r="E2295" s="1" t="str">
        <f>INDEX(Protocol[Mark],MATCH(C2295,Protocol[Step],0))</f>
        <v>4G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113010002</v>
      </c>
      <c r="H2295" s="134">
        <f>Systematic[[#This Row],[SampleVariableLabel]]+100*Systematic[[#This Row],[State]]</f>
        <v>113010502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113</v>
      </c>
      <c r="B2296" s="1">
        <f>IF(C2296=0,IF(B2295=Protocol!$V$20,1,B2295+1),B2295)</f>
        <v>1</v>
      </c>
      <c r="C2296" s="1">
        <f>IF(C2295+1=Protocol!$V$21,0,C2295+1)</f>
        <v>6</v>
      </c>
      <c r="D2296" s="1">
        <f t="shared" si="87"/>
        <v>3</v>
      </c>
      <c r="E2296" s="1" t="str">
        <f>INDEX(Protocol[Mark],MATCH(C2296,Protocol[Step],0))</f>
        <v>5S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113010003</v>
      </c>
      <c r="H2296" s="134">
        <f>Systematic[[#This Row],[SampleVariableLabel]]+100*Systematic[[#This Row],[State]]</f>
        <v>113010603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113</v>
      </c>
      <c r="B2297" s="1">
        <f>IF(C2297=0,IF(B2296=Protocol!$V$20,1,B2296+1),B2296)</f>
        <v>1</v>
      </c>
      <c r="C2297" s="1">
        <f>IF(C2296+1=Protocol!$V$21,0,C2296+1)</f>
        <v>7</v>
      </c>
      <c r="D2297" s="1">
        <f t="shared" si="87"/>
        <v>4</v>
      </c>
      <c r="E2297" s="1" t="str">
        <f>INDEX(Protocol[Mark],MATCH(C2297,Protocol[Step],0))</f>
        <v>6Oct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113010004</v>
      </c>
      <c r="H2297" s="134">
        <f>Systematic[[#This Row],[SampleVariableLabel]]+100*Systematic[[#This Row],[State]]</f>
        <v>113010704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113</v>
      </c>
      <c r="B2298" s="1">
        <f>IF(C2298=0,IF(B2297=Protocol!$V$20,1,B2297+1),B2297)</f>
        <v>1</v>
      </c>
      <c r="C2298" s="1">
        <f>IF(C2297+1=Protocol!$V$21,0,C2297+1)</f>
        <v>8</v>
      </c>
      <c r="D2298" s="1">
        <f t="shared" si="87"/>
        <v>5</v>
      </c>
      <c r="E2298" s="1" t="str">
        <f>INDEX(Protocol[Mark],MATCH(C2298,Protocol[Step],0))</f>
        <v>7Rot</v>
      </c>
      <c r="F2298" s="151" t="str">
        <f>INDEX(Variables[Variable],MATCH(Systematic[[#This Row],[VariableIndex]],Variables[Index],0))</f>
        <v>Specific flux (mt)</v>
      </c>
      <c r="G2298" s="134">
        <f>Systematic[[#This Row],[Sample]]*1000000+Systematic[[#This Row],[SubSample]]*10000+Systematic[[#This Row],[VariableIndex]]</f>
        <v>113010005</v>
      </c>
      <c r="H2298" s="134">
        <f>Systematic[[#This Row],[SampleVariableLabel]]+100*Systematic[[#This Row],[State]]</f>
        <v>113010805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113</v>
      </c>
      <c r="B2299" s="1">
        <f>IF(C2299=0,IF(B2298=Protocol!$V$20,1,B2298+1),B2298)</f>
        <v>1</v>
      </c>
      <c r="C2299" s="1">
        <f>IF(C2298+1=Protocol!$V$21,0,C2298+1)</f>
        <v>9</v>
      </c>
      <c r="D2299" s="1">
        <f t="shared" si="87"/>
        <v>6</v>
      </c>
      <c r="E2299" s="1" t="str">
        <f>INDEX(Protocol[Mark],MATCH(C2299,Protocol[Step],0))</f>
        <v>8Gp</v>
      </c>
      <c r="F2299" s="151" t="str">
        <f>INDEX(Variables[Variable],MATCH(Systematic[[#This Row],[VariableIndex]],Variables[Index],0))</f>
        <v>FCR (mt: ROX-corr.)</v>
      </c>
      <c r="G2299" s="134">
        <f>Systematic[[#This Row],[Sample]]*1000000+Systematic[[#This Row],[SubSample]]*10000+Systematic[[#This Row],[VariableIndex]]</f>
        <v>113010006</v>
      </c>
      <c r="H2299" s="134">
        <f>Systematic[[#This Row],[SampleVariableLabel]]+100*Systematic[[#This Row],[State]]</f>
        <v>113010906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113</v>
      </c>
      <c r="B2300" s="1">
        <f>IF(C2300=0,IF(B2299=Protocol!$V$20,1,B2299+1),B2299)</f>
        <v>1</v>
      </c>
      <c r="C2300" s="1">
        <f>IF(C2299+1=Protocol!$V$21,0,C2299+1)</f>
        <v>10</v>
      </c>
      <c r="D2300" s="1">
        <f t="shared" si="87"/>
        <v>1</v>
      </c>
      <c r="E2300" s="1" t="str">
        <f>INDEX(Protocol[Mark],MATCH(C2300,Protocol[Step],0))</f>
        <v>9Ama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113010001</v>
      </c>
      <c r="H2300" s="134">
        <f>Systematic[[#This Row],[SampleVariableLabel]]+100*Systematic[[#This Row],[State]]</f>
        <v>113011001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113</v>
      </c>
      <c r="B2301" s="1">
        <f>IF(C2301=0,IF(B2300=Protocol!$V$20,1,B2300+1),B2300)</f>
        <v>1</v>
      </c>
      <c r="C2301" s="1">
        <f>IF(C2300+1=Protocol!$V$21,0,C2300+1)</f>
        <v>11</v>
      </c>
      <c r="D2301" s="1">
        <f t="shared" si="87"/>
        <v>2</v>
      </c>
      <c r="E2301" s="1" t="str">
        <f>INDEX(Protocol[Mark],MATCH(C2301,Protocol[Step],0))</f>
        <v>10Tm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113010002</v>
      </c>
      <c r="H2301" s="134">
        <f>Systematic[[#This Row],[SampleVariableLabel]]+100*Systematic[[#This Row],[State]]</f>
        <v>113011102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113</v>
      </c>
      <c r="B2302" s="1">
        <f>IF(C2302=0,IF(B2301=Protocol!$V$20,1,B2301+1),B2301)</f>
        <v>1</v>
      </c>
      <c r="C2302" s="1">
        <f>IF(C2301+1=Protocol!$V$21,0,C2301+1)</f>
        <v>12</v>
      </c>
      <c r="D2302" s="1">
        <f t="shared" si="87"/>
        <v>3</v>
      </c>
      <c r="E2302" s="1" t="str">
        <f>INDEX(Protocol[Mark],MATCH(C2302,Protocol[Step],0))</f>
        <v>11Azd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113010003</v>
      </c>
      <c r="H2302" s="134">
        <f>Systematic[[#This Row],[SampleVariableLabel]]+100*Systematic[[#This Row],[State]]</f>
        <v>113011203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114</v>
      </c>
      <c r="B2303" s="1">
        <f>IF(C2303=0,IF(B2302=Protocol!$V$20,1,B2302+1),B2302)</f>
        <v>1</v>
      </c>
      <c r="C2303" s="1">
        <f>IF(C2302+1=Protocol!$V$21,0,C2302+1)</f>
        <v>0</v>
      </c>
      <c r="D2303" s="1">
        <f t="shared" si="87"/>
        <v>4</v>
      </c>
      <c r="E2303" s="1" t="str">
        <f>INDEX(Protocol[Mark],MATCH(C2303,Protocol[Step],0))</f>
        <v>1mt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114010004</v>
      </c>
      <c r="H2303" s="134">
        <f>Systematic[[#This Row],[SampleVariableLabel]]+100*Systematic[[#This Row],[State]]</f>
        <v>114010004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114</v>
      </c>
      <c r="B2304" s="1">
        <f>IF(C2304=0,IF(B2303=Protocol!$V$20,1,B2303+1),B2303)</f>
        <v>1</v>
      </c>
      <c r="C2304" s="1">
        <f>IF(C2303+1=Protocol!$V$21,0,C2303+1)</f>
        <v>1</v>
      </c>
      <c r="D2304" s="1">
        <f t="shared" si="87"/>
        <v>5</v>
      </c>
      <c r="E2304" s="1" t="str">
        <f>INDEX(Protocol[Mark],MATCH(C2304,Protocol[Step],0))</f>
        <v>1PM</v>
      </c>
      <c r="F2304" s="151" t="str">
        <f>INDEX(Variables[Variable],MATCH(Systematic[[#This Row],[VariableIndex]],Variables[Index],0))</f>
        <v>Specific flux (mt)</v>
      </c>
      <c r="G2304" s="134">
        <f>Systematic[[#This Row],[Sample]]*1000000+Systematic[[#This Row],[SubSample]]*10000+Systematic[[#This Row],[VariableIndex]]</f>
        <v>114010005</v>
      </c>
      <c r="H2304" s="134">
        <f>Systematic[[#This Row],[SampleVariableLabel]]+100*Systematic[[#This Row],[State]]</f>
        <v>114010105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114</v>
      </c>
      <c r="B2305" s="1">
        <f>IF(C2305=0,IF(B2304=Protocol!$V$20,1,B2304+1),B2304)</f>
        <v>1</v>
      </c>
      <c r="C2305" s="1">
        <f>IF(C2304+1=Protocol!$V$21,0,C2304+1)</f>
        <v>2</v>
      </c>
      <c r="D2305" s="1">
        <f t="shared" si="87"/>
        <v>6</v>
      </c>
      <c r="E2305" s="1" t="str">
        <f>INDEX(Protocol[Mark],MATCH(C2305,Protocol[Step],0))</f>
        <v>2D</v>
      </c>
      <c r="F2305" s="151" t="str">
        <f>INDEX(Variables[Variable],MATCH(Systematic[[#This Row],[VariableIndex]],Variables[Index],0))</f>
        <v>FCR (mt: ROX-corr.)</v>
      </c>
      <c r="G2305" s="134">
        <f>Systematic[[#This Row],[Sample]]*1000000+Systematic[[#This Row],[SubSample]]*10000+Systematic[[#This Row],[VariableIndex]]</f>
        <v>114010006</v>
      </c>
      <c r="H2305" s="134">
        <f>Systematic[[#This Row],[SampleVariableLabel]]+100*Systematic[[#This Row],[State]]</f>
        <v>114010206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114</v>
      </c>
      <c r="B2306" s="1">
        <f>IF(C2306=0,IF(B2305=Protocol!$V$20,1,B2305+1),B2305)</f>
        <v>1</v>
      </c>
      <c r="C2306" s="1">
        <f>IF(C2305+1=Protocol!$V$21,0,C2305+1)</f>
        <v>3</v>
      </c>
      <c r="D2306" s="1">
        <f t="shared" si="87"/>
        <v>1</v>
      </c>
      <c r="E2306" s="1" t="str">
        <f>INDEX(Protocol[Mark],MATCH(C2306,Protocol[Step],0))</f>
        <v>2c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114010001</v>
      </c>
      <c r="H2306" s="134">
        <f>Systematic[[#This Row],[SampleVariableLabel]]+100*Systematic[[#This Row],[State]]</f>
        <v>114010301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114</v>
      </c>
      <c r="B2307" s="1">
        <f>IF(C2307=0,IF(B2306=Protocol!$V$20,1,B2306+1),B2306)</f>
        <v>1</v>
      </c>
      <c r="C2307" s="1">
        <f>IF(C2306+1=Protocol!$V$21,0,C2306+1)</f>
        <v>4</v>
      </c>
      <c r="D2307" s="1">
        <f t="shared" ref="D2307:D2370" si="89">IF(D2306=nVariables,1,D2306+1)</f>
        <v>2</v>
      </c>
      <c r="E2307" s="1" t="str">
        <f>INDEX(Protocol[Mark],MATCH(C2307,Protocol[Step],0))</f>
        <v>3U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114010002</v>
      </c>
      <c r="H2307" s="134">
        <f>Systematic[[#This Row],[SampleVariableLabel]]+100*Systematic[[#This Row],[State]]</f>
        <v>114010402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114</v>
      </c>
      <c r="B2308" s="1">
        <f>IF(C2308=0,IF(B2307=Protocol!$V$20,1,B2307+1),B2307)</f>
        <v>1</v>
      </c>
      <c r="C2308" s="1">
        <f>IF(C2307+1=Protocol!$V$21,0,C2307+1)</f>
        <v>5</v>
      </c>
      <c r="D2308" s="1">
        <f t="shared" si="89"/>
        <v>3</v>
      </c>
      <c r="E2308" s="1" t="str">
        <f>INDEX(Protocol[Mark],MATCH(C2308,Protocol[Step],0))</f>
        <v>4G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114010003</v>
      </c>
      <c r="H2308" s="134">
        <f>Systematic[[#This Row],[SampleVariableLabel]]+100*Systematic[[#This Row],[State]]</f>
        <v>114010503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114</v>
      </c>
      <c r="B2309" s="1">
        <f>IF(C2309=0,IF(B2308=Protocol!$V$20,1,B2308+1),B2308)</f>
        <v>1</v>
      </c>
      <c r="C2309" s="1">
        <f>IF(C2308+1=Protocol!$V$21,0,C2308+1)</f>
        <v>6</v>
      </c>
      <c r="D2309" s="1">
        <f t="shared" si="89"/>
        <v>4</v>
      </c>
      <c r="E2309" s="1" t="str">
        <f>INDEX(Protocol[Mark],MATCH(C2309,Protocol[Step],0))</f>
        <v>5S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114010004</v>
      </c>
      <c r="H2309" s="134">
        <f>Systematic[[#This Row],[SampleVariableLabel]]+100*Systematic[[#This Row],[State]]</f>
        <v>114010604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114</v>
      </c>
      <c r="B2310" s="1">
        <f>IF(C2310=0,IF(B2309=Protocol!$V$20,1,B2309+1),B2309)</f>
        <v>1</v>
      </c>
      <c r="C2310" s="1">
        <f>IF(C2309+1=Protocol!$V$21,0,C2309+1)</f>
        <v>7</v>
      </c>
      <c r="D2310" s="1">
        <f t="shared" si="89"/>
        <v>5</v>
      </c>
      <c r="E2310" s="1" t="str">
        <f>INDEX(Protocol[Mark],MATCH(C2310,Protocol[Step],0))</f>
        <v>6Oct</v>
      </c>
      <c r="F2310" s="151" t="str">
        <f>INDEX(Variables[Variable],MATCH(Systematic[[#This Row],[VariableIndex]],Variables[Index],0))</f>
        <v>Specific flux (mt)</v>
      </c>
      <c r="G2310" s="134">
        <f>Systematic[[#This Row],[Sample]]*1000000+Systematic[[#This Row],[SubSample]]*10000+Systematic[[#This Row],[VariableIndex]]</f>
        <v>114010005</v>
      </c>
      <c r="H2310" s="134">
        <f>Systematic[[#This Row],[SampleVariableLabel]]+100*Systematic[[#This Row],[State]]</f>
        <v>114010705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114</v>
      </c>
      <c r="B2311" s="1">
        <f>IF(C2311=0,IF(B2310=Protocol!$V$20,1,B2310+1),B2310)</f>
        <v>1</v>
      </c>
      <c r="C2311" s="1">
        <f>IF(C2310+1=Protocol!$V$21,0,C2310+1)</f>
        <v>8</v>
      </c>
      <c r="D2311" s="1">
        <f t="shared" si="89"/>
        <v>6</v>
      </c>
      <c r="E2311" s="1" t="str">
        <f>INDEX(Protocol[Mark],MATCH(C2311,Protocol[Step],0))</f>
        <v>7Rot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114010006</v>
      </c>
      <c r="H2311" s="134">
        <f>Systematic[[#This Row],[SampleVariableLabel]]+100*Systematic[[#This Row],[State]]</f>
        <v>114010806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114</v>
      </c>
      <c r="B2312" s="1">
        <f>IF(C2312=0,IF(B2311=Protocol!$V$20,1,B2311+1),B2311)</f>
        <v>1</v>
      </c>
      <c r="C2312" s="1">
        <f>IF(C2311+1=Protocol!$V$21,0,C2311+1)</f>
        <v>9</v>
      </c>
      <c r="D2312" s="1">
        <f t="shared" si="89"/>
        <v>1</v>
      </c>
      <c r="E2312" s="1" t="str">
        <f>INDEX(Protocol[Mark],MATCH(C2312,Protocol[Step],0))</f>
        <v>8Gp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114010001</v>
      </c>
      <c r="H2312" s="134">
        <f>Systematic[[#This Row],[SampleVariableLabel]]+100*Systematic[[#This Row],[State]]</f>
        <v>114010901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114</v>
      </c>
      <c r="B2313" s="1">
        <f>IF(C2313=0,IF(B2312=Protocol!$V$20,1,B2312+1),B2312)</f>
        <v>1</v>
      </c>
      <c r="C2313" s="1">
        <f>IF(C2312+1=Protocol!$V$21,0,C2312+1)</f>
        <v>10</v>
      </c>
      <c r="D2313" s="1">
        <f t="shared" si="89"/>
        <v>2</v>
      </c>
      <c r="E2313" s="1" t="str">
        <f>INDEX(Protocol[Mark],MATCH(C2313,Protocol[Step],0))</f>
        <v>9Ama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114010002</v>
      </c>
      <c r="H2313" s="134">
        <f>Systematic[[#This Row],[SampleVariableLabel]]+100*Systematic[[#This Row],[State]]</f>
        <v>114011002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114</v>
      </c>
      <c r="B2314" s="1">
        <f>IF(C2314=0,IF(B2313=Protocol!$V$20,1,B2313+1),B2313)</f>
        <v>1</v>
      </c>
      <c r="C2314" s="1">
        <f>IF(C2313+1=Protocol!$V$21,0,C2313+1)</f>
        <v>11</v>
      </c>
      <c r="D2314" s="1">
        <f t="shared" si="89"/>
        <v>3</v>
      </c>
      <c r="E2314" s="1" t="str">
        <f>INDEX(Protocol[Mark],MATCH(C2314,Protocol[Step],0))</f>
        <v>10Tm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114010003</v>
      </c>
      <c r="H2314" s="134">
        <f>Systematic[[#This Row],[SampleVariableLabel]]+100*Systematic[[#This Row],[State]]</f>
        <v>114011103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114</v>
      </c>
      <c r="B2315" s="1">
        <f>IF(C2315=0,IF(B2314=Protocol!$V$20,1,B2314+1),B2314)</f>
        <v>1</v>
      </c>
      <c r="C2315" s="1">
        <f>IF(C2314+1=Protocol!$V$21,0,C2314+1)</f>
        <v>12</v>
      </c>
      <c r="D2315" s="1">
        <f t="shared" si="89"/>
        <v>4</v>
      </c>
      <c r="E2315" s="1" t="str">
        <f>INDEX(Protocol[Mark],MATCH(C2315,Protocol[Step],0))</f>
        <v>11Azd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114010004</v>
      </c>
      <c r="H2315" s="134">
        <f>Systematic[[#This Row],[SampleVariableLabel]]+100*Systematic[[#This Row],[State]]</f>
        <v>114011204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115</v>
      </c>
      <c r="B2316" s="1">
        <f>IF(C2316=0,IF(B2315=Protocol!$V$20,1,B2315+1),B2315)</f>
        <v>1</v>
      </c>
      <c r="C2316" s="1">
        <f>IF(C2315+1=Protocol!$V$21,0,C2315+1)</f>
        <v>0</v>
      </c>
      <c r="D2316" s="1">
        <f t="shared" si="89"/>
        <v>5</v>
      </c>
      <c r="E2316" s="1" t="str">
        <f>INDEX(Protocol[Mark],MATCH(C2316,Protocol[Step],0))</f>
        <v>1mt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115010005</v>
      </c>
      <c r="H2316" s="134">
        <f>Systematic[[#This Row],[SampleVariableLabel]]+100*Systematic[[#This Row],[State]]</f>
        <v>115010005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115</v>
      </c>
      <c r="B2317" s="1">
        <f>IF(C2317=0,IF(B2316=Protocol!$V$20,1,B2316+1),B2316)</f>
        <v>1</v>
      </c>
      <c r="C2317" s="1">
        <f>IF(C2316+1=Protocol!$V$21,0,C2316+1)</f>
        <v>1</v>
      </c>
      <c r="D2317" s="1">
        <f t="shared" si="89"/>
        <v>6</v>
      </c>
      <c r="E2317" s="1" t="str">
        <f>INDEX(Protocol[Mark],MATCH(C2317,Protocol[Step],0))</f>
        <v>1PM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115010006</v>
      </c>
      <c r="H2317" s="134">
        <f>Systematic[[#This Row],[SampleVariableLabel]]+100*Systematic[[#This Row],[State]]</f>
        <v>115010106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115</v>
      </c>
      <c r="B2318" s="1">
        <f>IF(C2318=0,IF(B2317=Protocol!$V$20,1,B2317+1),B2317)</f>
        <v>1</v>
      </c>
      <c r="C2318" s="1">
        <f>IF(C2317+1=Protocol!$V$21,0,C2317+1)</f>
        <v>2</v>
      </c>
      <c r="D2318" s="1">
        <f t="shared" si="89"/>
        <v>1</v>
      </c>
      <c r="E2318" s="1" t="str">
        <f>INDEX(Protocol[Mark],MATCH(C2318,Protocol[Step],0))</f>
        <v>2D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115010001</v>
      </c>
      <c r="H2318" s="134">
        <f>Systematic[[#This Row],[SampleVariableLabel]]+100*Systematic[[#This Row],[State]]</f>
        <v>115010201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115</v>
      </c>
      <c r="B2319" s="1">
        <f>IF(C2319=0,IF(B2318=Protocol!$V$20,1,B2318+1),B2318)</f>
        <v>1</v>
      </c>
      <c r="C2319" s="1">
        <f>IF(C2318+1=Protocol!$V$21,0,C2318+1)</f>
        <v>3</v>
      </c>
      <c r="D2319" s="1">
        <f t="shared" si="89"/>
        <v>2</v>
      </c>
      <c r="E2319" s="1" t="str">
        <f>INDEX(Protocol[Mark],MATCH(C2319,Protocol[Step],0))</f>
        <v>2c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115010002</v>
      </c>
      <c r="H2319" s="134">
        <f>Systematic[[#This Row],[SampleVariableLabel]]+100*Systematic[[#This Row],[State]]</f>
        <v>115010302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115</v>
      </c>
      <c r="B2320" s="1">
        <f>IF(C2320=0,IF(B2319=Protocol!$V$20,1,B2319+1),B2319)</f>
        <v>1</v>
      </c>
      <c r="C2320" s="1">
        <f>IF(C2319+1=Protocol!$V$21,0,C2319+1)</f>
        <v>4</v>
      </c>
      <c r="D2320" s="1">
        <f t="shared" si="89"/>
        <v>3</v>
      </c>
      <c r="E2320" s="1" t="str">
        <f>INDEX(Protocol[Mark],MATCH(C2320,Protocol[Step],0))</f>
        <v>3U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115010003</v>
      </c>
      <c r="H2320" s="134">
        <f>Systematic[[#This Row],[SampleVariableLabel]]+100*Systematic[[#This Row],[State]]</f>
        <v>115010403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115</v>
      </c>
      <c r="B2321" s="1">
        <f>IF(C2321=0,IF(B2320=Protocol!$V$20,1,B2320+1),B2320)</f>
        <v>1</v>
      </c>
      <c r="C2321" s="1">
        <f>IF(C2320+1=Protocol!$V$21,0,C2320+1)</f>
        <v>5</v>
      </c>
      <c r="D2321" s="1">
        <f t="shared" si="89"/>
        <v>4</v>
      </c>
      <c r="E2321" s="1" t="str">
        <f>INDEX(Protocol[Mark],MATCH(C2321,Protocol[Step],0))</f>
        <v>4G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115010004</v>
      </c>
      <c r="H2321" s="134">
        <f>Systematic[[#This Row],[SampleVariableLabel]]+100*Systematic[[#This Row],[State]]</f>
        <v>115010504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115</v>
      </c>
      <c r="B2322" s="1">
        <f>IF(C2322=0,IF(B2321=Protocol!$V$20,1,B2321+1),B2321)</f>
        <v>1</v>
      </c>
      <c r="C2322" s="1">
        <f>IF(C2321+1=Protocol!$V$21,0,C2321+1)</f>
        <v>6</v>
      </c>
      <c r="D2322" s="1">
        <f t="shared" si="89"/>
        <v>5</v>
      </c>
      <c r="E2322" s="1" t="str">
        <f>INDEX(Protocol[Mark],MATCH(C2322,Protocol[Step],0))</f>
        <v>5S</v>
      </c>
      <c r="F2322" s="151" t="str">
        <f>INDEX(Variables[Variable],MATCH(Systematic[[#This Row],[VariableIndex]],Variables[Index],0))</f>
        <v>Specific flux (mt)</v>
      </c>
      <c r="G2322" s="134">
        <f>Systematic[[#This Row],[Sample]]*1000000+Systematic[[#This Row],[SubSample]]*10000+Systematic[[#This Row],[VariableIndex]]</f>
        <v>115010005</v>
      </c>
      <c r="H2322" s="134">
        <f>Systematic[[#This Row],[SampleVariableLabel]]+100*Systematic[[#This Row],[State]]</f>
        <v>115010605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115</v>
      </c>
      <c r="B2323" s="1">
        <f>IF(C2323=0,IF(B2322=Protocol!$V$20,1,B2322+1),B2322)</f>
        <v>1</v>
      </c>
      <c r="C2323" s="1">
        <f>IF(C2322+1=Protocol!$V$21,0,C2322+1)</f>
        <v>7</v>
      </c>
      <c r="D2323" s="1">
        <f t="shared" si="89"/>
        <v>6</v>
      </c>
      <c r="E2323" s="1" t="str">
        <f>INDEX(Protocol[Mark],MATCH(C2323,Protocol[Step],0))</f>
        <v>6Oct</v>
      </c>
      <c r="F2323" s="151" t="str">
        <f>INDEX(Variables[Variable],MATCH(Systematic[[#This Row],[VariableIndex]],Variables[Index],0))</f>
        <v>FCR (mt: ROX-corr.)</v>
      </c>
      <c r="G2323" s="134">
        <f>Systematic[[#This Row],[Sample]]*1000000+Systematic[[#This Row],[SubSample]]*10000+Systematic[[#This Row],[VariableIndex]]</f>
        <v>115010006</v>
      </c>
      <c r="H2323" s="134">
        <f>Systematic[[#This Row],[SampleVariableLabel]]+100*Systematic[[#This Row],[State]]</f>
        <v>115010706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115</v>
      </c>
      <c r="B2324" s="1">
        <f>IF(C2324=0,IF(B2323=Protocol!$V$20,1,B2323+1),B2323)</f>
        <v>1</v>
      </c>
      <c r="C2324" s="1">
        <f>IF(C2323+1=Protocol!$V$21,0,C2323+1)</f>
        <v>8</v>
      </c>
      <c r="D2324" s="1">
        <f t="shared" si="89"/>
        <v>1</v>
      </c>
      <c r="E2324" s="1" t="str">
        <f>INDEX(Protocol[Mark],MATCH(C2324,Protocol[Step],0))</f>
        <v>7Rot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115010001</v>
      </c>
      <c r="H2324" s="134">
        <f>Systematic[[#This Row],[SampleVariableLabel]]+100*Systematic[[#This Row],[State]]</f>
        <v>115010801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115</v>
      </c>
      <c r="B2325" s="1">
        <f>IF(C2325=0,IF(B2324=Protocol!$V$20,1,B2324+1),B2324)</f>
        <v>1</v>
      </c>
      <c r="C2325" s="1">
        <f>IF(C2324+1=Protocol!$V$21,0,C2324+1)</f>
        <v>9</v>
      </c>
      <c r="D2325" s="1">
        <f t="shared" si="89"/>
        <v>2</v>
      </c>
      <c r="E2325" s="1" t="str">
        <f>INDEX(Protocol[Mark],MATCH(C2325,Protocol[Step],0))</f>
        <v>8Gp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115010002</v>
      </c>
      <c r="H2325" s="134">
        <f>Systematic[[#This Row],[SampleVariableLabel]]+100*Systematic[[#This Row],[State]]</f>
        <v>115010902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115</v>
      </c>
      <c r="B2326" s="1">
        <f>IF(C2326=0,IF(B2325=Protocol!$V$20,1,B2325+1),B2325)</f>
        <v>1</v>
      </c>
      <c r="C2326" s="1">
        <f>IF(C2325+1=Protocol!$V$21,0,C2325+1)</f>
        <v>10</v>
      </c>
      <c r="D2326" s="1">
        <f t="shared" si="89"/>
        <v>3</v>
      </c>
      <c r="E2326" s="1" t="str">
        <f>INDEX(Protocol[Mark],MATCH(C2326,Protocol[Step],0))</f>
        <v>9Ama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115010003</v>
      </c>
      <c r="H2326" s="134">
        <f>Systematic[[#This Row],[SampleVariableLabel]]+100*Systematic[[#This Row],[State]]</f>
        <v>115011003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115</v>
      </c>
      <c r="B2327" s="1">
        <f>IF(C2327=0,IF(B2326=Protocol!$V$20,1,B2326+1),B2326)</f>
        <v>1</v>
      </c>
      <c r="C2327" s="1">
        <f>IF(C2326+1=Protocol!$V$21,0,C2326+1)</f>
        <v>11</v>
      </c>
      <c r="D2327" s="1">
        <f t="shared" si="89"/>
        <v>4</v>
      </c>
      <c r="E2327" s="1" t="str">
        <f>INDEX(Protocol[Mark],MATCH(C2327,Protocol[Step],0))</f>
        <v>10Tm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115010004</v>
      </c>
      <c r="H2327" s="134">
        <f>Systematic[[#This Row],[SampleVariableLabel]]+100*Systematic[[#This Row],[State]]</f>
        <v>115011104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115</v>
      </c>
      <c r="B2328" s="1">
        <f>IF(C2328=0,IF(B2327=Protocol!$V$20,1,B2327+1),B2327)</f>
        <v>1</v>
      </c>
      <c r="C2328" s="1">
        <f>IF(C2327+1=Protocol!$V$21,0,C2327+1)</f>
        <v>12</v>
      </c>
      <c r="D2328" s="1">
        <f t="shared" si="89"/>
        <v>5</v>
      </c>
      <c r="E2328" s="1" t="str">
        <f>INDEX(Protocol[Mark],MATCH(C2328,Protocol[Step],0))</f>
        <v>11Azd</v>
      </c>
      <c r="F2328" s="151" t="str">
        <f>INDEX(Variables[Variable],MATCH(Systematic[[#This Row],[VariableIndex]],Variables[Index],0))</f>
        <v>Specific flux (mt)</v>
      </c>
      <c r="G2328" s="134">
        <f>Systematic[[#This Row],[Sample]]*1000000+Systematic[[#This Row],[SubSample]]*10000+Systematic[[#This Row],[VariableIndex]]</f>
        <v>115010005</v>
      </c>
      <c r="H2328" s="134">
        <f>Systematic[[#This Row],[SampleVariableLabel]]+100*Systematic[[#This Row],[State]]</f>
        <v>115011205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116</v>
      </c>
      <c r="B2329" s="1">
        <f>IF(C2329=0,IF(B2328=Protocol!$V$20,1,B2328+1),B2328)</f>
        <v>1</v>
      </c>
      <c r="C2329" s="1">
        <f>IF(C2328+1=Protocol!$V$21,0,C2328+1)</f>
        <v>0</v>
      </c>
      <c r="D2329" s="1">
        <f t="shared" si="89"/>
        <v>6</v>
      </c>
      <c r="E2329" s="1" t="str">
        <f>INDEX(Protocol[Mark],MATCH(C2329,Protocol[Step],0))</f>
        <v>1mt</v>
      </c>
      <c r="F2329" s="151" t="str">
        <f>INDEX(Variables[Variable],MATCH(Systematic[[#This Row],[VariableIndex]],Variables[Index],0))</f>
        <v>FCR (mt: ROX-corr.)</v>
      </c>
      <c r="G2329" s="134">
        <f>Systematic[[#This Row],[Sample]]*1000000+Systematic[[#This Row],[SubSample]]*10000+Systematic[[#This Row],[VariableIndex]]</f>
        <v>116010006</v>
      </c>
      <c r="H2329" s="134">
        <f>Systematic[[#This Row],[SampleVariableLabel]]+100*Systematic[[#This Row],[State]]</f>
        <v>116010006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116</v>
      </c>
      <c r="B2330" s="1">
        <f>IF(C2330=0,IF(B2329=Protocol!$V$20,1,B2329+1),B2329)</f>
        <v>1</v>
      </c>
      <c r="C2330" s="1">
        <f>IF(C2329+1=Protocol!$V$21,0,C2329+1)</f>
        <v>1</v>
      </c>
      <c r="D2330" s="1">
        <f t="shared" si="89"/>
        <v>1</v>
      </c>
      <c r="E2330" s="1" t="str">
        <f>INDEX(Protocol[Mark],MATCH(C2330,Protocol[Step],0))</f>
        <v>1PM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116010001</v>
      </c>
      <c r="H2330" s="134">
        <f>Systematic[[#This Row],[SampleVariableLabel]]+100*Systematic[[#This Row],[State]]</f>
        <v>116010101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116</v>
      </c>
      <c r="B2331" s="1">
        <f>IF(C2331=0,IF(B2330=Protocol!$V$20,1,B2330+1),B2330)</f>
        <v>1</v>
      </c>
      <c r="C2331" s="1">
        <f>IF(C2330+1=Protocol!$V$21,0,C2330+1)</f>
        <v>2</v>
      </c>
      <c r="D2331" s="1">
        <f t="shared" si="89"/>
        <v>2</v>
      </c>
      <c r="E2331" s="1" t="str">
        <f>INDEX(Protocol[Mark],MATCH(C2331,Protocol[Step],0))</f>
        <v>2D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116010002</v>
      </c>
      <c r="H2331" s="134">
        <f>Systematic[[#This Row],[SampleVariableLabel]]+100*Systematic[[#This Row],[State]]</f>
        <v>116010202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116</v>
      </c>
      <c r="B2332" s="1">
        <f>IF(C2332=0,IF(B2331=Protocol!$V$20,1,B2331+1),B2331)</f>
        <v>1</v>
      </c>
      <c r="C2332" s="1">
        <f>IF(C2331+1=Protocol!$V$21,0,C2331+1)</f>
        <v>3</v>
      </c>
      <c r="D2332" s="1">
        <f t="shared" si="89"/>
        <v>3</v>
      </c>
      <c r="E2332" s="1" t="str">
        <f>INDEX(Protocol[Mark],MATCH(C2332,Protocol[Step],0))</f>
        <v>2c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116010003</v>
      </c>
      <c r="H2332" s="134">
        <f>Systematic[[#This Row],[SampleVariableLabel]]+100*Systematic[[#This Row],[State]]</f>
        <v>116010303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116</v>
      </c>
      <c r="B2333" s="1">
        <f>IF(C2333=0,IF(B2332=Protocol!$V$20,1,B2332+1),B2332)</f>
        <v>1</v>
      </c>
      <c r="C2333" s="1">
        <f>IF(C2332+1=Protocol!$V$21,0,C2332+1)</f>
        <v>4</v>
      </c>
      <c r="D2333" s="1">
        <f t="shared" si="89"/>
        <v>4</v>
      </c>
      <c r="E2333" s="1" t="str">
        <f>INDEX(Protocol[Mark],MATCH(C2333,Protocol[Step],0))</f>
        <v>3U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116010004</v>
      </c>
      <c r="H2333" s="134">
        <f>Systematic[[#This Row],[SampleVariableLabel]]+100*Systematic[[#This Row],[State]]</f>
        <v>116010404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116</v>
      </c>
      <c r="B2334" s="1">
        <f>IF(C2334=0,IF(B2333=Protocol!$V$20,1,B2333+1),B2333)</f>
        <v>1</v>
      </c>
      <c r="C2334" s="1">
        <f>IF(C2333+1=Protocol!$V$21,0,C2333+1)</f>
        <v>5</v>
      </c>
      <c r="D2334" s="1">
        <f t="shared" si="89"/>
        <v>5</v>
      </c>
      <c r="E2334" s="1" t="str">
        <f>INDEX(Protocol[Mark],MATCH(C2334,Protocol[Step],0))</f>
        <v>4G</v>
      </c>
      <c r="F2334" s="151" t="str">
        <f>INDEX(Variables[Variable],MATCH(Systematic[[#This Row],[VariableIndex]],Variables[Index],0))</f>
        <v>Specific flux (mt)</v>
      </c>
      <c r="G2334" s="134">
        <f>Systematic[[#This Row],[Sample]]*1000000+Systematic[[#This Row],[SubSample]]*10000+Systematic[[#This Row],[VariableIndex]]</f>
        <v>116010005</v>
      </c>
      <c r="H2334" s="134">
        <f>Systematic[[#This Row],[SampleVariableLabel]]+100*Systematic[[#This Row],[State]]</f>
        <v>116010505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116</v>
      </c>
      <c r="B2335" s="1">
        <f>IF(C2335=0,IF(B2334=Protocol!$V$20,1,B2334+1),B2334)</f>
        <v>1</v>
      </c>
      <c r="C2335" s="1">
        <f>IF(C2334+1=Protocol!$V$21,0,C2334+1)</f>
        <v>6</v>
      </c>
      <c r="D2335" s="1">
        <f t="shared" si="89"/>
        <v>6</v>
      </c>
      <c r="E2335" s="1" t="str">
        <f>INDEX(Protocol[Mark],MATCH(C2335,Protocol[Step],0))</f>
        <v>5S</v>
      </c>
      <c r="F2335" s="151" t="str">
        <f>INDEX(Variables[Variable],MATCH(Systematic[[#This Row],[VariableIndex]],Variables[Index],0))</f>
        <v>FCR (mt: ROX-corr.)</v>
      </c>
      <c r="G2335" s="134">
        <f>Systematic[[#This Row],[Sample]]*1000000+Systematic[[#This Row],[SubSample]]*10000+Systematic[[#This Row],[VariableIndex]]</f>
        <v>116010006</v>
      </c>
      <c r="H2335" s="134">
        <f>Systematic[[#This Row],[SampleVariableLabel]]+100*Systematic[[#This Row],[State]]</f>
        <v>116010606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116</v>
      </c>
      <c r="B2336" s="1">
        <f>IF(C2336=0,IF(B2335=Protocol!$V$20,1,B2335+1),B2335)</f>
        <v>1</v>
      </c>
      <c r="C2336" s="1">
        <f>IF(C2335+1=Protocol!$V$21,0,C2335+1)</f>
        <v>7</v>
      </c>
      <c r="D2336" s="1">
        <f t="shared" si="89"/>
        <v>1</v>
      </c>
      <c r="E2336" s="1" t="str">
        <f>INDEX(Protocol[Mark],MATCH(C2336,Protocol[Step],0))</f>
        <v>6Oct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116010001</v>
      </c>
      <c r="H2336" s="134">
        <f>Systematic[[#This Row],[SampleVariableLabel]]+100*Systematic[[#This Row],[State]]</f>
        <v>116010701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116</v>
      </c>
      <c r="B2337" s="1">
        <f>IF(C2337=0,IF(B2336=Protocol!$V$20,1,B2336+1),B2336)</f>
        <v>1</v>
      </c>
      <c r="C2337" s="1">
        <f>IF(C2336+1=Protocol!$V$21,0,C2336+1)</f>
        <v>8</v>
      </c>
      <c r="D2337" s="1">
        <f t="shared" si="89"/>
        <v>2</v>
      </c>
      <c r="E2337" s="1" t="str">
        <f>INDEX(Protocol[Mark],MATCH(C2337,Protocol[Step],0))</f>
        <v>7Rot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116010002</v>
      </c>
      <c r="H2337" s="134">
        <f>Systematic[[#This Row],[SampleVariableLabel]]+100*Systematic[[#This Row],[State]]</f>
        <v>116010802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116</v>
      </c>
      <c r="B2338" s="1">
        <f>IF(C2338=0,IF(B2337=Protocol!$V$20,1,B2337+1),B2337)</f>
        <v>1</v>
      </c>
      <c r="C2338" s="1">
        <f>IF(C2337+1=Protocol!$V$21,0,C2337+1)</f>
        <v>9</v>
      </c>
      <c r="D2338" s="1">
        <f t="shared" si="89"/>
        <v>3</v>
      </c>
      <c r="E2338" s="1" t="str">
        <f>INDEX(Protocol[Mark],MATCH(C2338,Protocol[Step],0))</f>
        <v>8Gp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116010003</v>
      </c>
      <c r="H2338" s="134">
        <f>Systematic[[#This Row],[SampleVariableLabel]]+100*Systematic[[#This Row],[State]]</f>
        <v>116010903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116</v>
      </c>
      <c r="B2339" s="1">
        <f>IF(C2339=0,IF(B2338=Protocol!$V$20,1,B2338+1),B2338)</f>
        <v>1</v>
      </c>
      <c r="C2339" s="1">
        <f>IF(C2338+1=Protocol!$V$21,0,C2338+1)</f>
        <v>10</v>
      </c>
      <c r="D2339" s="1">
        <f t="shared" si="89"/>
        <v>4</v>
      </c>
      <c r="E2339" s="1" t="str">
        <f>INDEX(Protocol[Mark],MATCH(C2339,Protocol[Step],0))</f>
        <v>9Ama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116010004</v>
      </c>
      <c r="H2339" s="134">
        <f>Systematic[[#This Row],[SampleVariableLabel]]+100*Systematic[[#This Row],[State]]</f>
        <v>116011004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116</v>
      </c>
      <c r="B2340" s="1">
        <f>IF(C2340=0,IF(B2339=Protocol!$V$20,1,B2339+1),B2339)</f>
        <v>1</v>
      </c>
      <c r="C2340" s="1">
        <f>IF(C2339+1=Protocol!$V$21,0,C2339+1)</f>
        <v>11</v>
      </c>
      <c r="D2340" s="1">
        <f t="shared" si="89"/>
        <v>5</v>
      </c>
      <c r="E2340" s="1" t="str">
        <f>INDEX(Protocol[Mark],MATCH(C2340,Protocol[Step],0))</f>
        <v>10Tm</v>
      </c>
      <c r="F2340" s="151" t="str">
        <f>INDEX(Variables[Variable],MATCH(Systematic[[#This Row],[VariableIndex]],Variables[Index],0))</f>
        <v>Specific flux (mt)</v>
      </c>
      <c r="G2340" s="134">
        <f>Systematic[[#This Row],[Sample]]*1000000+Systematic[[#This Row],[SubSample]]*10000+Systematic[[#This Row],[VariableIndex]]</f>
        <v>116010005</v>
      </c>
      <c r="H2340" s="134">
        <f>Systematic[[#This Row],[SampleVariableLabel]]+100*Systematic[[#This Row],[State]]</f>
        <v>116011105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116</v>
      </c>
      <c r="B2341" s="1">
        <f>IF(C2341=0,IF(B2340=Protocol!$V$20,1,B2340+1),B2340)</f>
        <v>1</v>
      </c>
      <c r="C2341" s="1">
        <f>IF(C2340+1=Protocol!$V$21,0,C2340+1)</f>
        <v>12</v>
      </c>
      <c r="D2341" s="1">
        <f t="shared" si="89"/>
        <v>6</v>
      </c>
      <c r="E2341" s="1" t="str">
        <f>INDEX(Protocol[Mark],MATCH(C2341,Protocol[Step],0))</f>
        <v>11Azd</v>
      </c>
      <c r="F2341" s="151" t="str">
        <f>INDEX(Variables[Variable],MATCH(Systematic[[#This Row],[VariableIndex]],Variables[Index],0))</f>
        <v>FCR (mt: ROX-corr.)</v>
      </c>
      <c r="G2341" s="134">
        <f>Systematic[[#This Row],[Sample]]*1000000+Systematic[[#This Row],[SubSample]]*10000+Systematic[[#This Row],[VariableIndex]]</f>
        <v>116010006</v>
      </c>
      <c r="H2341" s="134">
        <f>Systematic[[#This Row],[SampleVariableLabel]]+100*Systematic[[#This Row],[State]]</f>
        <v>116011206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117</v>
      </c>
      <c r="B2342" s="1">
        <f>IF(C2342=0,IF(B2341=Protocol!$V$20,1,B2341+1),B2341)</f>
        <v>1</v>
      </c>
      <c r="C2342" s="1">
        <f>IF(C2341+1=Protocol!$V$21,0,C2341+1)</f>
        <v>0</v>
      </c>
      <c r="D2342" s="1">
        <f t="shared" si="89"/>
        <v>1</v>
      </c>
      <c r="E2342" s="1" t="str">
        <f>INDEX(Protocol[Mark],MATCH(C2342,Protocol[Step],0))</f>
        <v>1mt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117010001</v>
      </c>
      <c r="H2342" s="134">
        <f>Systematic[[#This Row],[SampleVariableLabel]]+100*Systematic[[#This Row],[State]]</f>
        <v>117010001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117</v>
      </c>
      <c r="B2343" s="1">
        <f>IF(C2343=0,IF(B2342=Protocol!$V$20,1,B2342+1),B2342)</f>
        <v>1</v>
      </c>
      <c r="C2343" s="1">
        <f>IF(C2342+1=Protocol!$V$21,0,C2342+1)</f>
        <v>1</v>
      </c>
      <c r="D2343" s="1">
        <f t="shared" si="89"/>
        <v>2</v>
      </c>
      <c r="E2343" s="1" t="str">
        <f>INDEX(Protocol[Mark],MATCH(C2343,Protocol[Step],0))</f>
        <v>1PM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117010002</v>
      </c>
      <c r="H2343" s="134">
        <f>Systematic[[#This Row],[SampleVariableLabel]]+100*Systematic[[#This Row],[State]]</f>
        <v>117010102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117</v>
      </c>
      <c r="B2344" s="1">
        <f>IF(C2344=0,IF(B2343=Protocol!$V$20,1,B2343+1),B2343)</f>
        <v>1</v>
      </c>
      <c r="C2344" s="1">
        <f>IF(C2343+1=Protocol!$V$21,0,C2343+1)</f>
        <v>2</v>
      </c>
      <c r="D2344" s="1">
        <f t="shared" si="89"/>
        <v>3</v>
      </c>
      <c r="E2344" s="1" t="str">
        <f>INDEX(Protocol[Mark],MATCH(C2344,Protocol[Step],0))</f>
        <v>2D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117010003</v>
      </c>
      <c r="H2344" s="134">
        <f>Systematic[[#This Row],[SampleVariableLabel]]+100*Systematic[[#This Row],[State]]</f>
        <v>117010203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117</v>
      </c>
      <c r="B2345" s="1">
        <f>IF(C2345=0,IF(B2344=Protocol!$V$20,1,B2344+1),B2344)</f>
        <v>1</v>
      </c>
      <c r="C2345" s="1">
        <f>IF(C2344+1=Protocol!$V$21,0,C2344+1)</f>
        <v>3</v>
      </c>
      <c r="D2345" s="1">
        <f t="shared" si="89"/>
        <v>4</v>
      </c>
      <c r="E2345" s="1" t="str">
        <f>INDEX(Protocol[Mark],MATCH(C2345,Protocol[Step],0))</f>
        <v>2c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117010004</v>
      </c>
      <c r="H2345" s="134">
        <f>Systematic[[#This Row],[SampleVariableLabel]]+100*Systematic[[#This Row],[State]]</f>
        <v>117010304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117</v>
      </c>
      <c r="B2346" s="1">
        <f>IF(C2346=0,IF(B2345=Protocol!$V$20,1,B2345+1),B2345)</f>
        <v>1</v>
      </c>
      <c r="C2346" s="1">
        <f>IF(C2345+1=Protocol!$V$21,0,C2345+1)</f>
        <v>4</v>
      </c>
      <c r="D2346" s="1">
        <f t="shared" si="89"/>
        <v>5</v>
      </c>
      <c r="E2346" s="1" t="str">
        <f>INDEX(Protocol[Mark],MATCH(C2346,Protocol[Step],0))</f>
        <v>3U</v>
      </c>
      <c r="F2346" s="151" t="str">
        <f>INDEX(Variables[Variable],MATCH(Systematic[[#This Row],[VariableIndex]],Variables[Index],0))</f>
        <v>Specific flux (mt)</v>
      </c>
      <c r="G2346" s="134">
        <f>Systematic[[#This Row],[Sample]]*1000000+Systematic[[#This Row],[SubSample]]*10000+Systematic[[#This Row],[VariableIndex]]</f>
        <v>117010005</v>
      </c>
      <c r="H2346" s="134">
        <f>Systematic[[#This Row],[SampleVariableLabel]]+100*Systematic[[#This Row],[State]]</f>
        <v>117010405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117</v>
      </c>
      <c r="B2347" s="1">
        <f>IF(C2347=0,IF(B2346=Protocol!$V$20,1,B2346+1),B2346)</f>
        <v>1</v>
      </c>
      <c r="C2347" s="1">
        <f>IF(C2346+1=Protocol!$V$21,0,C2346+1)</f>
        <v>5</v>
      </c>
      <c r="D2347" s="1">
        <f t="shared" si="89"/>
        <v>6</v>
      </c>
      <c r="E2347" s="1" t="str">
        <f>INDEX(Protocol[Mark],MATCH(C2347,Protocol[Step],0))</f>
        <v>4G</v>
      </c>
      <c r="F2347" s="151" t="str">
        <f>INDEX(Variables[Variable],MATCH(Systematic[[#This Row],[VariableIndex]],Variables[Index],0))</f>
        <v>FCR (mt: ROX-corr.)</v>
      </c>
      <c r="G2347" s="134">
        <f>Systematic[[#This Row],[Sample]]*1000000+Systematic[[#This Row],[SubSample]]*10000+Systematic[[#This Row],[VariableIndex]]</f>
        <v>117010006</v>
      </c>
      <c r="H2347" s="134">
        <f>Systematic[[#This Row],[SampleVariableLabel]]+100*Systematic[[#This Row],[State]]</f>
        <v>117010506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117</v>
      </c>
      <c r="B2348" s="1">
        <f>IF(C2348=0,IF(B2347=Protocol!$V$20,1,B2347+1),B2347)</f>
        <v>1</v>
      </c>
      <c r="C2348" s="1">
        <f>IF(C2347+1=Protocol!$V$21,0,C2347+1)</f>
        <v>6</v>
      </c>
      <c r="D2348" s="1">
        <f t="shared" si="89"/>
        <v>1</v>
      </c>
      <c r="E2348" s="1" t="str">
        <f>INDEX(Protocol[Mark],MATCH(C2348,Protocol[Step],0))</f>
        <v>5S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117010001</v>
      </c>
      <c r="H2348" s="134">
        <f>Systematic[[#This Row],[SampleVariableLabel]]+100*Systematic[[#This Row],[State]]</f>
        <v>117010601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117</v>
      </c>
      <c r="B2349" s="1">
        <f>IF(C2349=0,IF(B2348=Protocol!$V$20,1,B2348+1),B2348)</f>
        <v>1</v>
      </c>
      <c r="C2349" s="1">
        <f>IF(C2348+1=Protocol!$V$21,0,C2348+1)</f>
        <v>7</v>
      </c>
      <c r="D2349" s="1">
        <f t="shared" si="89"/>
        <v>2</v>
      </c>
      <c r="E2349" s="1" t="str">
        <f>INDEX(Protocol[Mark],MATCH(C2349,Protocol[Step],0))</f>
        <v>6Oct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117010002</v>
      </c>
      <c r="H2349" s="134">
        <f>Systematic[[#This Row],[SampleVariableLabel]]+100*Systematic[[#This Row],[State]]</f>
        <v>117010702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117</v>
      </c>
      <c r="B2350" s="1">
        <f>IF(C2350=0,IF(B2349=Protocol!$V$20,1,B2349+1),B2349)</f>
        <v>1</v>
      </c>
      <c r="C2350" s="1">
        <f>IF(C2349+1=Protocol!$V$21,0,C2349+1)</f>
        <v>8</v>
      </c>
      <c r="D2350" s="1">
        <f t="shared" si="89"/>
        <v>3</v>
      </c>
      <c r="E2350" s="1" t="str">
        <f>INDEX(Protocol[Mark],MATCH(C2350,Protocol[Step],0))</f>
        <v>7Rot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117010003</v>
      </c>
      <c r="H2350" s="134">
        <f>Systematic[[#This Row],[SampleVariableLabel]]+100*Systematic[[#This Row],[State]]</f>
        <v>117010803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117</v>
      </c>
      <c r="B2351" s="1">
        <f>IF(C2351=0,IF(B2350=Protocol!$V$20,1,B2350+1),B2350)</f>
        <v>1</v>
      </c>
      <c r="C2351" s="1">
        <f>IF(C2350+1=Protocol!$V$21,0,C2350+1)</f>
        <v>9</v>
      </c>
      <c r="D2351" s="1">
        <f t="shared" si="89"/>
        <v>4</v>
      </c>
      <c r="E2351" s="1" t="str">
        <f>INDEX(Protocol[Mark],MATCH(C2351,Protocol[Step],0))</f>
        <v>8Gp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117010004</v>
      </c>
      <c r="H2351" s="134">
        <f>Systematic[[#This Row],[SampleVariableLabel]]+100*Systematic[[#This Row],[State]]</f>
        <v>117010904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117</v>
      </c>
      <c r="B2352" s="1">
        <f>IF(C2352=0,IF(B2351=Protocol!$V$20,1,B2351+1),B2351)</f>
        <v>1</v>
      </c>
      <c r="C2352" s="1">
        <f>IF(C2351+1=Protocol!$V$21,0,C2351+1)</f>
        <v>10</v>
      </c>
      <c r="D2352" s="1">
        <f t="shared" si="89"/>
        <v>5</v>
      </c>
      <c r="E2352" s="1" t="str">
        <f>INDEX(Protocol[Mark],MATCH(C2352,Protocol[Step],0))</f>
        <v>9Ama</v>
      </c>
      <c r="F2352" s="151" t="str">
        <f>INDEX(Variables[Variable],MATCH(Systematic[[#This Row],[VariableIndex]],Variables[Index],0))</f>
        <v>Specific flux (mt)</v>
      </c>
      <c r="G2352" s="134">
        <f>Systematic[[#This Row],[Sample]]*1000000+Systematic[[#This Row],[SubSample]]*10000+Systematic[[#This Row],[VariableIndex]]</f>
        <v>117010005</v>
      </c>
      <c r="H2352" s="134">
        <f>Systematic[[#This Row],[SampleVariableLabel]]+100*Systematic[[#This Row],[State]]</f>
        <v>117011005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117</v>
      </c>
      <c r="B2353" s="1">
        <f>IF(C2353=0,IF(B2352=Protocol!$V$20,1,B2352+1),B2352)</f>
        <v>1</v>
      </c>
      <c r="C2353" s="1">
        <f>IF(C2352+1=Protocol!$V$21,0,C2352+1)</f>
        <v>11</v>
      </c>
      <c r="D2353" s="1">
        <f t="shared" si="89"/>
        <v>6</v>
      </c>
      <c r="E2353" s="1" t="str">
        <f>INDEX(Protocol[Mark],MATCH(C2353,Protocol[Step],0))</f>
        <v>10Tm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117010006</v>
      </c>
      <c r="H2353" s="134">
        <f>Systematic[[#This Row],[SampleVariableLabel]]+100*Systematic[[#This Row],[State]]</f>
        <v>117011106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117</v>
      </c>
      <c r="B2354" s="1">
        <f>IF(C2354=0,IF(B2353=Protocol!$V$20,1,B2353+1),B2353)</f>
        <v>1</v>
      </c>
      <c r="C2354" s="1">
        <f>IF(C2353+1=Protocol!$V$21,0,C2353+1)</f>
        <v>12</v>
      </c>
      <c r="D2354" s="1">
        <f t="shared" si="89"/>
        <v>1</v>
      </c>
      <c r="E2354" s="1" t="str">
        <f>INDEX(Protocol[Mark],MATCH(C2354,Protocol[Step],0))</f>
        <v>11Azd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117010001</v>
      </c>
      <c r="H2354" s="134">
        <f>Systematic[[#This Row],[SampleVariableLabel]]+100*Systematic[[#This Row],[State]]</f>
        <v>117011201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118</v>
      </c>
      <c r="B2355" s="1">
        <f>IF(C2355=0,IF(B2354=Protocol!$V$20,1,B2354+1),B2354)</f>
        <v>1</v>
      </c>
      <c r="C2355" s="1">
        <f>IF(C2354+1=Protocol!$V$21,0,C2354+1)</f>
        <v>0</v>
      </c>
      <c r="D2355" s="1">
        <f t="shared" si="89"/>
        <v>2</v>
      </c>
      <c r="E2355" s="1" t="str">
        <f>INDEX(Protocol[Mark],MATCH(C2355,Protocol[Step],0))</f>
        <v>1mt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118010002</v>
      </c>
      <c r="H2355" s="134">
        <f>Systematic[[#This Row],[SampleVariableLabel]]+100*Systematic[[#This Row],[State]]</f>
        <v>118010002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118</v>
      </c>
      <c r="B2356" s="1">
        <f>IF(C2356=0,IF(B2355=Protocol!$V$20,1,B2355+1),B2355)</f>
        <v>1</v>
      </c>
      <c r="C2356" s="1">
        <f>IF(C2355+1=Protocol!$V$21,0,C2355+1)</f>
        <v>1</v>
      </c>
      <c r="D2356" s="1">
        <f t="shared" si="89"/>
        <v>3</v>
      </c>
      <c r="E2356" s="1" t="str">
        <f>INDEX(Protocol[Mark],MATCH(C2356,Protocol[Step],0))</f>
        <v>1PM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118010003</v>
      </c>
      <c r="H2356" s="134">
        <f>Systematic[[#This Row],[SampleVariableLabel]]+100*Systematic[[#This Row],[State]]</f>
        <v>118010103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118</v>
      </c>
      <c r="B2357" s="1">
        <f>IF(C2357=0,IF(B2356=Protocol!$V$20,1,B2356+1),B2356)</f>
        <v>1</v>
      </c>
      <c r="C2357" s="1">
        <f>IF(C2356+1=Protocol!$V$21,0,C2356+1)</f>
        <v>2</v>
      </c>
      <c r="D2357" s="1">
        <f t="shared" si="89"/>
        <v>4</v>
      </c>
      <c r="E2357" s="1" t="str">
        <f>INDEX(Protocol[Mark],MATCH(C2357,Protocol[Step],0))</f>
        <v>2D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118010004</v>
      </c>
      <c r="H2357" s="134">
        <f>Systematic[[#This Row],[SampleVariableLabel]]+100*Systematic[[#This Row],[State]]</f>
        <v>118010204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118</v>
      </c>
      <c r="B2358" s="1">
        <f>IF(C2358=0,IF(B2357=Protocol!$V$20,1,B2357+1),B2357)</f>
        <v>1</v>
      </c>
      <c r="C2358" s="1">
        <f>IF(C2357+1=Protocol!$V$21,0,C2357+1)</f>
        <v>3</v>
      </c>
      <c r="D2358" s="1">
        <f t="shared" si="89"/>
        <v>5</v>
      </c>
      <c r="E2358" s="1" t="str">
        <f>INDEX(Protocol[Mark],MATCH(C2358,Protocol[Step],0))</f>
        <v>2c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118010005</v>
      </c>
      <c r="H2358" s="134">
        <f>Systematic[[#This Row],[SampleVariableLabel]]+100*Systematic[[#This Row],[State]]</f>
        <v>118010305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118</v>
      </c>
      <c r="B2359" s="1">
        <f>IF(C2359=0,IF(B2358=Protocol!$V$20,1,B2358+1),B2358)</f>
        <v>1</v>
      </c>
      <c r="C2359" s="1">
        <f>IF(C2358+1=Protocol!$V$21,0,C2358+1)</f>
        <v>4</v>
      </c>
      <c r="D2359" s="1">
        <f t="shared" si="89"/>
        <v>6</v>
      </c>
      <c r="E2359" s="1" t="str">
        <f>INDEX(Protocol[Mark],MATCH(C2359,Protocol[Step],0))</f>
        <v>3U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118010006</v>
      </c>
      <c r="H2359" s="134">
        <f>Systematic[[#This Row],[SampleVariableLabel]]+100*Systematic[[#This Row],[State]]</f>
        <v>118010406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118</v>
      </c>
      <c r="B2360" s="1">
        <f>IF(C2360=0,IF(B2359=Protocol!$V$20,1,B2359+1),B2359)</f>
        <v>1</v>
      </c>
      <c r="C2360" s="1">
        <f>IF(C2359+1=Protocol!$V$21,0,C2359+1)</f>
        <v>5</v>
      </c>
      <c r="D2360" s="1">
        <f t="shared" si="89"/>
        <v>1</v>
      </c>
      <c r="E2360" s="1" t="str">
        <f>INDEX(Protocol[Mark],MATCH(C2360,Protocol[Step],0))</f>
        <v>4G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118010001</v>
      </c>
      <c r="H2360" s="134">
        <f>Systematic[[#This Row],[SampleVariableLabel]]+100*Systematic[[#This Row],[State]]</f>
        <v>118010501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118</v>
      </c>
      <c r="B2361" s="1">
        <f>IF(C2361=0,IF(B2360=Protocol!$V$20,1,B2360+1),B2360)</f>
        <v>1</v>
      </c>
      <c r="C2361" s="1">
        <f>IF(C2360+1=Protocol!$V$21,0,C2360+1)</f>
        <v>6</v>
      </c>
      <c r="D2361" s="1">
        <f t="shared" si="89"/>
        <v>2</v>
      </c>
      <c r="E2361" s="1" t="str">
        <f>INDEX(Protocol[Mark],MATCH(C2361,Protocol[Step],0))</f>
        <v>5S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118010002</v>
      </c>
      <c r="H2361" s="134">
        <f>Systematic[[#This Row],[SampleVariableLabel]]+100*Systematic[[#This Row],[State]]</f>
        <v>118010602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118</v>
      </c>
      <c r="B2362" s="1">
        <f>IF(C2362=0,IF(B2361=Protocol!$V$20,1,B2361+1),B2361)</f>
        <v>1</v>
      </c>
      <c r="C2362" s="1">
        <f>IF(C2361+1=Protocol!$V$21,0,C2361+1)</f>
        <v>7</v>
      </c>
      <c r="D2362" s="1">
        <f t="shared" si="89"/>
        <v>3</v>
      </c>
      <c r="E2362" s="1" t="str">
        <f>INDEX(Protocol[Mark],MATCH(C2362,Protocol[Step],0))</f>
        <v>6Oct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118010003</v>
      </c>
      <c r="H2362" s="134">
        <f>Systematic[[#This Row],[SampleVariableLabel]]+100*Systematic[[#This Row],[State]]</f>
        <v>118010703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118</v>
      </c>
      <c r="B2363" s="1">
        <f>IF(C2363=0,IF(B2362=Protocol!$V$20,1,B2362+1),B2362)</f>
        <v>1</v>
      </c>
      <c r="C2363" s="1">
        <f>IF(C2362+1=Protocol!$V$21,0,C2362+1)</f>
        <v>8</v>
      </c>
      <c r="D2363" s="1">
        <f t="shared" si="89"/>
        <v>4</v>
      </c>
      <c r="E2363" s="1" t="str">
        <f>INDEX(Protocol[Mark],MATCH(C2363,Protocol[Step],0))</f>
        <v>7Rot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118010004</v>
      </c>
      <c r="H2363" s="134">
        <f>Systematic[[#This Row],[SampleVariableLabel]]+100*Systematic[[#This Row],[State]]</f>
        <v>118010804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118</v>
      </c>
      <c r="B2364" s="1">
        <f>IF(C2364=0,IF(B2363=Protocol!$V$20,1,B2363+1),B2363)</f>
        <v>1</v>
      </c>
      <c r="C2364" s="1">
        <f>IF(C2363+1=Protocol!$V$21,0,C2363+1)</f>
        <v>9</v>
      </c>
      <c r="D2364" s="1">
        <f t="shared" si="89"/>
        <v>5</v>
      </c>
      <c r="E2364" s="1" t="str">
        <f>INDEX(Protocol[Mark],MATCH(C2364,Protocol[Step],0))</f>
        <v>8Gp</v>
      </c>
      <c r="F2364" s="151" t="str">
        <f>INDEX(Variables[Variable],MATCH(Systematic[[#This Row],[VariableIndex]],Variables[Index],0))</f>
        <v>Specific flux (mt)</v>
      </c>
      <c r="G2364" s="134">
        <f>Systematic[[#This Row],[Sample]]*1000000+Systematic[[#This Row],[SubSample]]*10000+Systematic[[#This Row],[VariableIndex]]</f>
        <v>118010005</v>
      </c>
      <c r="H2364" s="134">
        <f>Systematic[[#This Row],[SampleVariableLabel]]+100*Systematic[[#This Row],[State]]</f>
        <v>118010905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118</v>
      </c>
      <c r="B2365" s="1">
        <f>IF(C2365=0,IF(B2364=Protocol!$V$20,1,B2364+1),B2364)</f>
        <v>1</v>
      </c>
      <c r="C2365" s="1">
        <f>IF(C2364+1=Protocol!$V$21,0,C2364+1)</f>
        <v>10</v>
      </c>
      <c r="D2365" s="1">
        <f t="shared" si="89"/>
        <v>6</v>
      </c>
      <c r="E2365" s="1" t="str">
        <f>INDEX(Protocol[Mark],MATCH(C2365,Protocol[Step],0))</f>
        <v>9Ama</v>
      </c>
      <c r="F2365" s="151" t="str">
        <f>INDEX(Variables[Variable],MATCH(Systematic[[#This Row],[VariableIndex]],Variables[Index],0))</f>
        <v>FCR (mt: ROX-corr.)</v>
      </c>
      <c r="G2365" s="134">
        <f>Systematic[[#This Row],[Sample]]*1000000+Systematic[[#This Row],[SubSample]]*10000+Systematic[[#This Row],[VariableIndex]]</f>
        <v>118010006</v>
      </c>
      <c r="H2365" s="134">
        <f>Systematic[[#This Row],[SampleVariableLabel]]+100*Systematic[[#This Row],[State]]</f>
        <v>118011006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118</v>
      </c>
      <c r="B2366" s="1">
        <f>IF(C2366=0,IF(B2365=Protocol!$V$20,1,B2365+1),B2365)</f>
        <v>1</v>
      </c>
      <c r="C2366" s="1">
        <f>IF(C2365+1=Protocol!$V$21,0,C2365+1)</f>
        <v>11</v>
      </c>
      <c r="D2366" s="1">
        <f t="shared" si="89"/>
        <v>1</v>
      </c>
      <c r="E2366" s="1" t="str">
        <f>INDEX(Protocol[Mark],MATCH(C2366,Protocol[Step],0))</f>
        <v>10Tm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118010001</v>
      </c>
      <c r="H2366" s="134">
        <f>Systematic[[#This Row],[SampleVariableLabel]]+100*Systematic[[#This Row],[State]]</f>
        <v>118011101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118</v>
      </c>
      <c r="B2367" s="1">
        <f>IF(C2367=0,IF(B2366=Protocol!$V$20,1,B2366+1),B2366)</f>
        <v>1</v>
      </c>
      <c r="C2367" s="1">
        <f>IF(C2366+1=Protocol!$V$21,0,C2366+1)</f>
        <v>12</v>
      </c>
      <c r="D2367" s="1">
        <f t="shared" si="89"/>
        <v>2</v>
      </c>
      <c r="E2367" s="1" t="str">
        <f>INDEX(Protocol[Mark],MATCH(C2367,Protocol[Step],0))</f>
        <v>11Azd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118010002</v>
      </c>
      <c r="H2367" s="134">
        <f>Systematic[[#This Row],[SampleVariableLabel]]+100*Systematic[[#This Row],[State]]</f>
        <v>118011202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119</v>
      </c>
      <c r="B2368" s="1">
        <f>IF(C2368=0,IF(B2367=Protocol!$V$20,1,B2367+1),B2367)</f>
        <v>1</v>
      </c>
      <c r="C2368" s="1">
        <f>IF(C2367+1=Protocol!$V$21,0,C2367+1)</f>
        <v>0</v>
      </c>
      <c r="D2368" s="1">
        <f t="shared" si="89"/>
        <v>3</v>
      </c>
      <c r="E2368" s="1" t="str">
        <f>INDEX(Protocol[Mark],MATCH(C2368,Protocol[Step],0))</f>
        <v>1mt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119010003</v>
      </c>
      <c r="H2368" s="134">
        <f>Systematic[[#This Row],[SampleVariableLabel]]+100*Systematic[[#This Row],[State]]</f>
        <v>119010003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119</v>
      </c>
      <c r="B2369" s="1">
        <f>IF(C2369=0,IF(B2368=Protocol!$V$20,1,B2368+1),B2368)</f>
        <v>1</v>
      </c>
      <c r="C2369" s="1">
        <f>IF(C2368+1=Protocol!$V$21,0,C2368+1)</f>
        <v>1</v>
      </c>
      <c r="D2369" s="1">
        <f t="shared" si="89"/>
        <v>4</v>
      </c>
      <c r="E2369" s="1" t="str">
        <f>INDEX(Protocol[Mark],MATCH(C2369,Protocol[Step],0))</f>
        <v>1PM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119010004</v>
      </c>
      <c r="H2369" s="134">
        <f>Systematic[[#This Row],[SampleVariableLabel]]+100*Systematic[[#This Row],[State]]</f>
        <v>119010104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119</v>
      </c>
      <c r="B2370" s="1">
        <f>IF(C2370=0,IF(B2369=Protocol!$V$20,1,B2369+1),B2369)</f>
        <v>1</v>
      </c>
      <c r="C2370" s="1">
        <f>IF(C2369+1=Protocol!$V$21,0,C2369+1)</f>
        <v>2</v>
      </c>
      <c r="D2370" s="1">
        <f t="shared" si="89"/>
        <v>5</v>
      </c>
      <c r="E2370" s="1" t="str">
        <f>INDEX(Protocol[Mark],MATCH(C2370,Protocol[Step],0))</f>
        <v>2D</v>
      </c>
      <c r="F2370" s="151" t="str">
        <f>INDEX(Variables[Variable],MATCH(Systematic[[#This Row],[VariableIndex]],Variables[Index],0))</f>
        <v>Specific flux (mt)</v>
      </c>
      <c r="G2370" s="134">
        <f>Systematic[[#This Row],[Sample]]*1000000+Systematic[[#This Row],[SubSample]]*10000+Systematic[[#This Row],[VariableIndex]]</f>
        <v>119010005</v>
      </c>
      <c r="H2370" s="134">
        <f>Systematic[[#This Row],[SampleVariableLabel]]+100*Systematic[[#This Row],[State]]</f>
        <v>119010205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119</v>
      </c>
      <c r="B2371" s="1">
        <f>IF(C2371=0,IF(B2370=Protocol!$V$20,1,B2370+1),B2370)</f>
        <v>1</v>
      </c>
      <c r="C2371" s="1">
        <f>IF(C2370+1=Protocol!$V$21,0,C2370+1)</f>
        <v>3</v>
      </c>
      <c r="D2371" s="1">
        <f t="shared" ref="D2371:D2434" si="91">IF(D2370=nVariables,1,D2370+1)</f>
        <v>6</v>
      </c>
      <c r="E2371" s="1" t="str">
        <f>INDEX(Protocol[Mark],MATCH(C2371,Protocol[Step],0))</f>
        <v>2c</v>
      </c>
      <c r="F2371" s="151" t="str">
        <f>INDEX(Variables[Variable],MATCH(Systematic[[#This Row],[VariableIndex]],Variables[Index],0))</f>
        <v>FCR (mt: ROX-corr.)</v>
      </c>
      <c r="G2371" s="134">
        <f>Systematic[[#This Row],[Sample]]*1000000+Systematic[[#This Row],[SubSample]]*10000+Systematic[[#This Row],[VariableIndex]]</f>
        <v>119010006</v>
      </c>
      <c r="H2371" s="134">
        <f>Systematic[[#This Row],[SampleVariableLabel]]+100*Systematic[[#This Row],[State]]</f>
        <v>119010306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119</v>
      </c>
      <c r="B2372" s="1">
        <f>IF(C2372=0,IF(B2371=Protocol!$V$20,1,B2371+1),B2371)</f>
        <v>1</v>
      </c>
      <c r="C2372" s="1">
        <f>IF(C2371+1=Protocol!$V$21,0,C2371+1)</f>
        <v>4</v>
      </c>
      <c r="D2372" s="1">
        <f t="shared" si="91"/>
        <v>1</v>
      </c>
      <c r="E2372" s="1" t="str">
        <f>INDEX(Protocol[Mark],MATCH(C2372,Protocol[Step],0))</f>
        <v>3U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119010001</v>
      </c>
      <c r="H2372" s="134">
        <f>Systematic[[#This Row],[SampleVariableLabel]]+100*Systematic[[#This Row],[State]]</f>
        <v>119010401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119</v>
      </c>
      <c r="B2373" s="1">
        <f>IF(C2373=0,IF(B2372=Protocol!$V$20,1,B2372+1),B2372)</f>
        <v>1</v>
      </c>
      <c r="C2373" s="1">
        <f>IF(C2372+1=Protocol!$V$21,0,C2372+1)</f>
        <v>5</v>
      </c>
      <c r="D2373" s="1">
        <f t="shared" si="91"/>
        <v>2</v>
      </c>
      <c r="E2373" s="1" t="str">
        <f>INDEX(Protocol[Mark],MATCH(C2373,Protocol[Step],0))</f>
        <v>4G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119010002</v>
      </c>
      <c r="H2373" s="134">
        <f>Systematic[[#This Row],[SampleVariableLabel]]+100*Systematic[[#This Row],[State]]</f>
        <v>119010502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119</v>
      </c>
      <c r="B2374" s="1">
        <f>IF(C2374=0,IF(B2373=Protocol!$V$20,1,B2373+1),B2373)</f>
        <v>1</v>
      </c>
      <c r="C2374" s="1">
        <f>IF(C2373+1=Protocol!$V$21,0,C2373+1)</f>
        <v>6</v>
      </c>
      <c r="D2374" s="1">
        <f t="shared" si="91"/>
        <v>3</v>
      </c>
      <c r="E2374" s="1" t="str">
        <f>INDEX(Protocol[Mark],MATCH(C2374,Protocol[Step],0))</f>
        <v>5S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119010003</v>
      </c>
      <c r="H2374" s="134">
        <f>Systematic[[#This Row],[SampleVariableLabel]]+100*Systematic[[#This Row],[State]]</f>
        <v>119010603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119</v>
      </c>
      <c r="B2375" s="1">
        <f>IF(C2375=0,IF(B2374=Protocol!$V$20,1,B2374+1),B2374)</f>
        <v>1</v>
      </c>
      <c r="C2375" s="1">
        <f>IF(C2374+1=Protocol!$V$21,0,C2374+1)</f>
        <v>7</v>
      </c>
      <c r="D2375" s="1">
        <f t="shared" si="91"/>
        <v>4</v>
      </c>
      <c r="E2375" s="1" t="str">
        <f>INDEX(Protocol[Mark],MATCH(C2375,Protocol[Step],0))</f>
        <v>6Oct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119010004</v>
      </c>
      <c r="H2375" s="134">
        <f>Systematic[[#This Row],[SampleVariableLabel]]+100*Systematic[[#This Row],[State]]</f>
        <v>119010704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119</v>
      </c>
      <c r="B2376" s="1">
        <f>IF(C2376=0,IF(B2375=Protocol!$V$20,1,B2375+1),B2375)</f>
        <v>1</v>
      </c>
      <c r="C2376" s="1">
        <f>IF(C2375+1=Protocol!$V$21,0,C2375+1)</f>
        <v>8</v>
      </c>
      <c r="D2376" s="1">
        <f t="shared" si="91"/>
        <v>5</v>
      </c>
      <c r="E2376" s="1" t="str">
        <f>INDEX(Protocol[Mark],MATCH(C2376,Protocol[Step],0))</f>
        <v>7Rot</v>
      </c>
      <c r="F2376" s="151" t="str">
        <f>INDEX(Variables[Variable],MATCH(Systematic[[#This Row],[VariableIndex]],Variables[Index],0))</f>
        <v>Specific flux (mt)</v>
      </c>
      <c r="G2376" s="134">
        <f>Systematic[[#This Row],[Sample]]*1000000+Systematic[[#This Row],[SubSample]]*10000+Systematic[[#This Row],[VariableIndex]]</f>
        <v>119010005</v>
      </c>
      <c r="H2376" s="134">
        <f>Systematic[[#This Row],[SampleVariableLabel]]+100*Systematic[[#This Row],[State]]</f>
        <v>119010805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119</v>
      </c>
      <c r="B2377" s="1">
        <f>IF(C2377=0,IF(B2376=Protocol!$V$20,1,B2376+1),B2376)</f>
        <v>1</v>
      </c>
      <c r="C2377" s="1">
        <f>IF(C2376+1=Protocol!$V$21,0,C2376+1)</f>
        <v>9</v>
      </c>
      <c r="D2377" s="1">
        <f t="shared" si="91"/>
        <v>6</v>
      </c>
      <c r="E2377" s="1" t="str">
        <f>INDEX(Protocol[Mark],MATCH(C2377,Protocol[Step],0))</f>
        <v>8Gp</v>
      </c>
      <c r="F2377" s="151" t="str">
        <f>INDEX(Variables[Variable],MATCH(Systematic[[#This Row],[VariableIndex]],Variables[Index],0))</f>
        <v>FCR (mt: ROX-corr.)</v>
      </c>
      <c r="G2377" s="134">
        <f>Systematic[[#This Row],[Sample]]*1000000+Systematic[[#This Row],[SubSample]]*10000+Systematic[[#This Row],[VariableIndex]]</f>
        <v>119010006</v>
      </c>
      <c r="H2377" s="134">
        <f>Systematic[[#This Row],[SampleVariableLabel]]+100*Systematic[[#This Row],[State]]</f>
        <v>119010906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119</v>
      </c>
      <c r="B2378" s="1">
        <f>IF(C2378=0,IF(B2377=Protocol!$V$20,1,B2377+1),B2377)</f>
        <v>1</v>
      </c>
      <c r="C2378" s="1">
        <f>IF(C2377+1=Protocol!$V$21,0,C2377+1)</f>
        <v>10</v>
      </c>
      <c r="D2378" s="1">
        <f t="shared" si="91"/>
        <v>1</v>
      </c>
      <c r="E2378" s="1" t="str">
        <f>INDEX(Protocol[Mark],MATCH(C2378,Protocol[Step],0))</f>
        <v>9Ama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119010001</v>
      </c>
      <c r="H2378" s="134">
        <f>Systematic[[#This Row],[SampleVariableLabel]]+100*Systematic[[#This Row],[State]]</f>
        <v>119011001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119</v>
      </c>
      <c r="B2379" s="1">
        <f>IF(C2379=0,IF(B2378=Protocol!$V$20,1,B2378+1),B2378)</f>
        <v>1</v>
      </c>
      <c r="C2379" s="1">
        <f>IF(C2378+1=Protocol!$V$21,0,C2378+1)</f>
        <v>11</v>
      </c>
      <c r="D2379" s="1">
        <f t="shared" si="91"/>
        <v>2</v>
      </c>
      <c r="E2379" s="1" t="str">
        <f>INDEX(Protocol[Mark],MATCH(C2379,Protocol[Step],0))</f>
        <v>10Tm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119010002</v>
      </c>
      <c r="H2379" s="134">
        <f>Systematic[[#This Row],[SampleVariableLabel]]+100*Systematic[[#This Row],[State]]</f>
        <v>119011102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119</v>
      </c>
      <c r="B2380" s="1">
        <f>IF(C2380=0,IF(B2379=Protocol!$V$20,1,B2379+1),B2379)</f>
        <v>1</v>
      </c>
      <c r="C2380" s="1">
        <f>IF(C2379+1=Protocol!$V$21,0,C2379+1)</f>
        <v>12</v>
      </c>
      <c r="D2380" s="1">
        <f t="shared" si="91"/>
        <v>3</v>
      </c>
      <c r="E2380" s="1" t="str">
        <f>INDEX(Protocol[Mark],MATCH(C2380,Protocol[Step],0))</f>
        <v>11Azd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119010003</v>
      </c>
      <c r="H2380" s="134">
        <f>Systematic[[#This Row],[SampleVariableLabel]]+100*Systematic[[#This Row],[State]]</f>
        <v>119011203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120</v>
      </c>
      <c r="B2381" s="1">
        <f>IF(C2381=0,IF(B2380=Protocol!$V$20,1,B2380+1),B2380)</f>
        <v>1</v>
      </c>
      <c r="C2381" s="1">
        <f>IF(C2380+1=Protocol!$V$21,0,C2380+1)</f>
        <v>0</v>
      </c>
      <c r="D2381" s="1">
        <f t="shared" si="91"/>
        <v>4</v>
      </c>
      <c r="E2381" s="1" t="str">
        <f>INDEX(Protocol[Mark],MATCH(C2381,Protocol[Step],0))</f>
        <v>1mt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120010004</v>
      </c>
      <c r="H2381" s="134">
        <f>Systematic[[#This Row],[SampleVariableLabel]]+100*Systematic[[#This Row],[State]]</f>
        <v>120010004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120</v>
      </c>
      <c r="B2382" s="1">
        <f>IF(C2382=0,IF(B2381=Protocol!$V$20,1,B2381+1),B2381)</f>
        <v>1</v>
      </c>
      <c r="C2382" s="1">
        <f>IF(C2381+1=Protocol!$V$21,0,C2381+1)</f>
        <v>1</v>
      </c>
      <c r="D2382" s="1">
        <f t="shared" si="91"/>
        <v>5</v>
      </c>
      <c r="E2382" s="1" t="str">
        <f>INDEX(Protocol[Mark],MATCH(C2382,Protocol[Step],0))</f>
        <v>1PM</v>
      </c>
      <c r="F2382" s="151" t="str">
        <f>INDEX(Variables[Variable],MATCH(Systematic[[#This Row],[VariableIndex]],Variables[Index],0))</f>
        <v>Specific flux (mt)</v>
      </c>
      <c r="G2382" s="134">
        <f>Systematic[[#This Row],[Sample]]*1000000+Systematic[[#This Row],[SubSample]]*10000+Systematic[[#This Row],[VariableIndex]]</f>
        <v>120010005</v>
      </c>
      <c r="H2382" s="134">
        <f>Systematic[[#This Row],[SampleVariableLabel]]+100*Systematic[[#This Row],[State]]</f>
        <v>120010105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120</v>
      </c>
      <c r="B2383" s="1">
        <f>IF(C2383=0,IF(B2382=Protocol!$V$20,1,B2382+1),B2382)</f>
        <v>1</v>
      </c>
      <c r="C2383" s="1">
        <f>IF(C2382+1=Protocol!$V$21,0,C2382+1)</f>
        <v>2</v>
      </c>
      <c r="D2383" s="1">
        <f t="shared" si="91"/>
        <v>6</v>
      </c>
      <c r="E2383" s="1" t="str">
        <f>INDEX(Protocol[Mark],MATCH(C2383,Protocol[Step],0))</f>
        <v>2D</v>
      </c>
      <c r="F2383" s="151" t="str">
        <f>INDEX(Variables[Variable],MATCH(Systematic[[#This Row],[VariableIndex]],Variables[Index],0))</f>
        <v>FCR (mt: ROX-corr.)</v>
      </c>
      <c r="G2383" s="134">
        <f>Systematic[[#This Row],[Sample]]*1000000+Systematic[[#This Row],[SubSample]]*10000+Systematic[[#This Row],[VariableIndex]]</f>
        <v>120010006</v>
      </c>
      <c r="H2383" s="134">
        <f>Systematic[[#This Row],[SampleVariableLabel]]+100*Systematic[[#This Row],[State]]</f>
        <v>120010206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120</v>
      </c>
      <c r="B2384" s="1">
        <f>IF(C2384=0,IF(B2383=Protocol!$V$20,1,B2383+1),B2383)</f>
        <v>1</v>
      </c>
      <c r="C2384" s="1">
        <f>IF(C2383+1=Protocol!$V$21,0,C2383+1)</f>
        <v>3</v>
      </c>
      <c r="D2384" s="1">
        <f t="shared" si="91"/>
        <v>1</v>
      </c>
      <c r="E2384" s="1" t="str">
        <f>INDEX(Protocol[Mark],MATCH(C2384,Protocol[Step],0))</f>
        <v>2c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120010001</v>
      </c>
      <c r="H2384" s="134">
        <f>Systematic[[#This Row],[SampleVariableLabel]]+100*Systematic[[#This Row],[State]]</f>
        <v>120010301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120</v>
      </c>
      <c r="B2385" s="1">
        <f>IF(C2385=0,IF(B2384=Protocol!$V$20,1,B2384+1),B2384)</f>
        <v>1</v>
      </c>
      <c r="C2385" s="1">
        <f>IF(C2384+1=Protocol!$V$21,0,C2384+1)</f>
        <v>4</v>
      </c>
      <c r="D2385" s="1">
        <f t="shared" si="91"/>
        <v>2</v>
      </c>
      <c r="E2385" s="1" t="str">
        <f>INDEX(Protocol[Mark],MATCH(C2385,Protocol[Step],0))</f>
        <v>3U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120010002</v>
      </c>
      <c r="H2385" s="134">
        <f>Systematic[[#This Row],[SampleVariableLabel]]+100*Systematic[[#This Row],[State]]</f>
        <v>120010402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120</v>
      </c>
      <c r="B2386" s="1">
        <f>IF(C2386=0,IF(B2385=Protocol!$V$20,1,B2385+1),B2385)</f>
        <v>1</v>
      </c>
      <c r="C2386" s="1">
        <f>IF(C2385+1=Protocol!$V$21,0,C2385+1)</f>
        <v>5</v>
      </c>
      <c r="D2386" s="1">
        <f t="shared" si="91"/>
        <v>3</v>
      </c>
      <c r="E2386" s="1" t="str">
        <f>INDEX(Protocol[Mark],MATCH(C2386,Protocol[Step],0))</f>
        <v>4G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120010003</v>
      </c>
      <c r="H2386" s="134">
        <f>Systematic[[#This Row],[SampleVariableLabel]]+100*Systematic[[#This Row],[State]]</f>
        <v>120010503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120</v>
      </c>
      <c r="B2387" s="1">
        <f>IF(C2387=0,IF(B2386=Protocol!$V$20,1,B2386+1),B2386)</f>
        <v>1</v>
      </c>
      <c r="C2387" s="1">
        <f>IF(C2386+1=Protocol!$V$21,0,C2386+1)</f>
        <v>6</v>
      </c>
      <c r="D2387" s="1">
        <f t="shared" si="91"/>
        <v>4</v>
      </c>
      <c r="E2387" s="1" t="str">
        <f>INDEX(Protocol[Mark],MATCH(C2387,Protocol[Step],0))</f>
        <v>5S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120010004</v>
      </c>
      <c r="H2387" s="134">
        <f>Systematic[[#This Row],[SampleVariableLabel]]+100*Systematic[[#This Row],[State]]</f>
        <v>120010604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120</v>
      </c>
      <c r="B2388" s="1">
        <f>IF(C2388=0,IF(B2387=Protocol!$V$20,1,B2387+1),B2387)</f>
        <v>1</v>
      </c>
      <c r="C2388" s="1">
        <f>IF(C2387+1=Protocol!$V$21,0,C2387+1)</f>
        <v>7</v>
      </c>
      <c r="D2388" s="1">
        <f t="shared" si="91"/>
        <v>5</v>
      </c>
      <c r="E2388" s="1" t="str">
        <f>INDEX(Protocol[Mark],MATCH(C2388,Protocol[Step],0))</f>
        <v>6Oct</v>
      </c>
      <c r="F2388" s="151" t="str">
        <f>INDEX(Variables[Variable],MATCH(Systematic[[#This Row],[VariableIndex]],Variables[Index],0))</f>
        <v>Specific flux (mt)</v>
      </c>
      <c r="G2388" s="134">
        <f>Systematic[[#This Row],[Sample]]*1000000+Systematic[[#This Row],[SubSample]]*10000+Systematic[[#This Row],[VariableIndex]]</f>
        <v>120010005</v>
      </c>
      <c r="H2388" s="134">
        <f>Systematic[[#This Row],[SampleVariableLabel]]+100*Systematic[[#This Row],[State]]</f>
        <v>120010705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120</v>
      </c>
      <c r="B2389" s="1">
        <f>IF(C2389=0,IF(B2388=Protocol!$V$20,1,B2388+1),B2388)</f>
        <v>1</v>
      </c>
      <c r="C2389" s="1">
        <f>IF(C2388+1=Protocol!$V$21,0,C2388+1)</f>
        <v>8</v>
      </c>
      <c r="D2389" s="1">
        <f t="shared" si="91"/>
        <v>6</v>
      </c>
      <c r="E2389" s="1" t="str">
        <f>INDEX(Protocol[Mark],MATCH(C2389,Protocol[Step],0))</f>
        <v>7Rot</v>
      </c>
      <c r="F2389" s="151" t="str">
        <f>INDEX(Variables[Variable],MATCH(Systematic[[#This Row],[VariableIndex]],Variables[Index],0))</f>
        <v>FCR (mt: ROX-corr.)</v>
      </c>
      <c r="G2389" s="134">
        <f>Systematic[[#This Row],[Sample]]*1000000+Systematic[[#This Row],[SubSample]]*10000+Systematic[[#This Row],[VariableIndex]]</f>
        <v>120010006</v>
      </c>
      <c r="H2389" s="134">
        <f>Systematic[[#This Row],[SampleVariableLabel]]+100*Systematic[[#This Row],[State]]</f>
        <v>120010806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120</v>
      </c>
      <c r="B2390" s="1">
        <f>IF(C2390=0,IF(B2389=Protocol!$V$20,1,B2389+1),B2389)</f>
        <v>1</v>
      </c>
      <c r="C2390" s="1">
        <f>IF(C2389+1=Protocol!$V$21,0,C2389+1)</f>
        <v>9</v>
      </c>
      <c r="D2390" s="1">
        <f t="shared" si="91"/>
        <v>1</v>
      </c>
      <c r="E2390" s="1" t="str">
        <f>INDEX(Protocol[Mark],MATCH(C2390,Protocol[Step],0))</f>
        <v>8Gp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120010001</v>
      </c>
      <c r="H2390" s="134">
        <f>Systematic[[#This Row],[SampleVariableLabel]]+100*Systematic[[#This Row],[State]]</f>
        <v>120010901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120</v>
      </c>
      <c r="B2391" s="1">
        <f>IF(C2391=0,IF(B2390=Protocol!$V$20,1,B2390+1),B2390)</f>
        <v>1</v>
      </c>
      <c r="C2391" s="1">
        <f>IF(C2390+1=Protocol!$V$21,0,C2390+1)</f>
        <v>10</v>
      </c>
      <c r="D2391" s="1">
        <f t="shared" si="91"/>
        <v>2</v>
      </c>
      <c r="E2391" s="1" t="str">
        <f>INDEX(Protocol[Mark],MATCH(C2391,Protocol[Step],0))</f>
        <v>9Ama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120010002</v>
      </c>
      <c r="H2391" s="134">
        <f>Systematic[[#This Row],[SampleVariableLabel]]+100*Systematic[[#This Row],[State]]</f>
        <v>120011002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120</v>
      </c>
      <c r="B2392" s="1">
        <f>IF(C2392=0,IF(B2391=Protocol!$V$20,1,B2391+1),B2391)</f>
        <v>1</v>
      </c>
      <c r="C2392" s="1">
        <f>IF(C2391+1=Protocol!$V$21,0,C2391+1)</f>
        <v>11</v>
      </c>
      <c r="D2392" s="1">
        <f t="shared" si="91"/>
        <v>3</v>
      </c>
      <c r="E2392" s="1" t="str">
        <f>INDEX(Protocol[Mark],MATCH(C2392,Protocol[Step],0))</f>
        <v>10Tm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120010003</v>
      </c>
      <c r="H2392" s="134">
        <f>Systematic[[#This Row],[SampleVariableLabel]]+100*Systematic[[#This Row],[State]]</f>
        <v>120011103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120</v>
      </c>
      <c r="B2393" s="1">
        <f>IF(C2393=0,IF(B2392=Protocol!$V$20,1,B2392+1),B2392)</f>
        <v>1</v>
      </c>
      <c r="C2393" s="1">
        <f>IF(C2392+1=Protocol!$V$21,0,C2392+1)</f>
        <v>12</v>
      </c>
      <c r="D2393" s="1">
        <f t="shared" si="91"/>
        <v>4</v>
      </c>
      <c r="E2393" s="1" t="str">
        <f>INDEX(Protocol[Mark],MATCH(C2393,Protocol[Step],0))</f>
        <v>11Azd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120010004</v>
      </c>
      <c r="H2393" s="134">
        <f>Systematic[[#This Row],[SampleVariableLabel]]+100*Systematic[[#This Row],[State]]</f>
        <v>120011204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121</v>
      </c>
      <c r="B2394" s="1">
        <f>IF(C2394=0,IF(B2393=Protocol!$V$20,1,B2393+1),B2393)</f>
        <v>1</v>
      </c>
      <c r="C2394" s="1">
        <f>IF(C2393+1=Protocol!$V$21,0,C2393+1)</f>
        <v>0</v>
      </c>
      <c r="D2394" s="1">
        <f t="shared" si="91"/>
        <v>5</v>
      </c>
      <c r="E2394" s="1" t="str">
        <f>INDEX(Protocol[Mark],MATCH(C2394,Protocol[Step],0))</f>
        <v>1mt</v>
      </c>
      <c r="F2394" s="151" t="str">
        <f>INDEX(Variables[Variable],MATCH(Systematic[[#This Row],[VariableIndex]],Variables[Index],0))</f>
        <v>Specific flux (mt)</v>
      </c>
      <c r="G2394" s="134">
        <f>Systematic[[#This Row],[Sample]]*1000000+Systematic[[#This Row],[SubSample]]*10000+Systematic[[#This Row],[VariableIndex]]</f>
        <v>121010005</v>
      </c>
      <c r="H2394" s="134">
        <f>Systematic[[#This Row],[SampleVariableLabel]]+100*Systematic[[#This Row],[State]]</f>
        <v>121010005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121</v>
      </c>
      <c r="B2395" s="1">
        <f>IF(C2395=0,IF(B2394=Protocol!$V$20,1,B2394+1),B2394)</f>
        <v>1</v>
      </c>
      <c r="C2395" s="1">
        <f>IF(C2394+1=Protocol!$V$21,0,C2394+1)</f>
        <v>1</v>
      </c>
      <c r="D2395" s="1">
        <f t="shared" si="91"/>
        <v>6</v>
      </c>
      <c r="E2395" s="1" t="str">
        <f>INDEX(Protocol[Mark],MATCH(C2395,Protocol[Step],0))</f>
        <v>1PM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121010006</v>
      </c>
      <c r="H2395" s="134">
        <f>Systematic[[#This Row],[SampleVariableLabel]]+100*Systematic[[#This Row],[State]]</f>
        <v>121010106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121</v>
      </c>
      <c r="B2396" s="1">
        <f>IF(C2396=0,IF(B2395=Protocol!$V$20,1,B2395+1),B2395)</f>
        <v>1</v>
      </c>
      <c r="C2396" s="1">
        <f>IF(C2395+1=Protocol!$V$21,0,C2395+1)</f>
        <v>2</v>
      </c>
      <c r="D2396" s="1">
        <f t="shared" si="91"/>
        <v>1</v>
      </c>
      <c r="E2396" s="1" t="str">
        <f>INDEX(Protocol[Mark],MATCH(C2396,Protocol[Step],0))</f>
        <v>2D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121010001</v>
      </c>
      <c r="H2396" s="134">
        <f>Systematic[[#This Row],[SampleVariableLabel]]+100*Systematic[[#This Row],[State]]</f>
        <v>121010201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121</v>
      </c>
      <c r="B2397" s="1">
        <f>IF(C2397=0,IF(B2396=Protocol!$V$20,1,B2396+1),B2396)</f>
        <v>1</v>
      </c>
      <c r="C2397" s="1">
        <f>IF(C2396+1=Protocol!$V$21,0,C2396+1)</f>
        <v>3</v>
      </c>
      <c r="D2397" s="1">
        <f t="shared" si="91"/>
        <v>2</v>
      </c>
      <c r="E2397" s="1" t="str">
        <f>INDEX(Protocol[Mark],MATCH(C2397,Protocol[Step],0))</f>
        <v>2c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121010002</v>
      </c>
      <c r="H2397" s="134">
        <f>Systematic[[#This Row],[SampleVariableLabel]]+100*Systematic[[#This Row],[State]]</f>
        <v>121010302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121</v>
      </c>
      <c r="B2398" s="1">
        <f>IF(C2398=0,IF(B2397=Protocol!$V$20,1,B2397+1),B2397)</f>
        <v>1</v>
      </c>
      <c r="C2398" s="1">
        <f>IF(C2397+1=Protocol!$V$21,0,C2397+1)</f>
        <v>4</v>
      </c>
      <c r="D2398" s="1">
        <f t="shared" si="91"/>
        <v>3</v>
      </c>
      <c r="E2398" s="1" t="str">
        <f>INDEX(Protocol[Mark],MATCH(C2398,Protocol[Step],0))</f>
        <v>3U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121010003</v>
      </c>
      <c r="H2398" s="134">
        <f>Systematic[[#This Row],[SampleVariableLabel]]+100*Systematic[[#This Row],[State]]</f>
        <v>121010403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121</v>
      </c>
      <c r="B2399" s="1">
        <f>IF(C2399=0,IF(B2398=Protocol!$V$20,1,B2398+1),B2398)</f>
        <v>1</v>
      </c>
      <c r="C2399" s="1">
        <f>IF(C2398+1=Protocol!$V$21,0,C2398+1)</f>
        <v>5</v>
      </c>
      <c r="D2399" s="1">
        <f t="shared" si="91"/>
        <v>4</v>
      </c>
      <c r="E2399" s="1" t="str">
        <f>INDEX(Protocol[Mark],MATCH(C2399,Protocol[Step],0))</f>
        <v>4G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121010004</v>
      </c>
      <c r="H2399" s="134">
        <f>Systematic[[#This Row],[SampleVariableLabel]]+100*Systematic[[#This Row],[State]]</f>
        <v>121010504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121</v>
      </c>
      <c r="B2400" s="1">
        <f>IF(C2400=0,IF(B2399=Protocol!$V$20,1,B2399+1),B2399)</f>
        <v>1</v>
      </c>
      <c r="C2400" s="1">
        <f>IF(C2399+1=Protocol!$V$21,0,C2399+1)</f>
        <v>6</v>
      </c>
      <c r="D2400" s="1">
        <f t="shared" si="91"/>
        <v>5</v>
      </c>
      <c r="E2400" s="1" t="str">
        <f>INDEX(Protocol[Mark],MATCH(C2400,Protocol[Step],0))</f>
        <v>5S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121010005</v>
      </c>
      <c r="H2400" s="134">
        <f>Systematic[[#This Row],[SampleVariableLabel]]+100*Systematic[[#This Row],[State]]</f>
        <v>121010605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121</v>
      </c>
      <c r="B2401" s="1">
        <f>IF(C2401=0,IF(B2400=Protocol!$V$20,1,B2400+1),B2400)</f>
        <v>1</v>
      </c>
      <c r="C2401" s="1">
        <f>IF(C2400+1=Protocol!$V$21,0,C2400+1)</f>
        <v>7</v>
      </c>
      <c r="D2401" s="1">
        <f t="shared" si="91"/>
        <v>6</v>
      </c>
      <c r="E2401" s="1" t="str">
        <f>INDEX(Protocol[Mark],MATCH(C2401,Protocol[Step],0))</f>
        <v>6Oct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121010006</v>
      </c>
      <c r="H2401" s="134">
        <f>Systematic[[#This Row],[SampleVariableLabel]]+100*Systematic[[#This Row],[State]]</f>
        <v>121010706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121</v>
      </c>
      <c r="B2402" s="1">
        <f>IF(C2402=0,IF(B2401=Protocol!$V$20,1,B2401+1),B2401)</f>
        <v>1</v>
      </c>
      <c r="C2402" s="1">
        <f>IF(C2401+1=Protocol!$V$21,0,C2401+1)</f>
        <v>8</v>
      </c>
      <c r="D2402" s="1">
        <f t="shared" si="91"/>
        <v>1</v>
      </c>
      <c r="E2402" s="1" t="str">
        <f>INDEX(Protocol[Mark],MATCH(C2402,Protocol[Step],0))</f>
        <v>7Rot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121010001</v>
      </c>
      <c r="H2402" s="134">
        <f>Systematic[[#This Row],[SampleVariableLabel]]+100*Systematic[[#This Row],[State]]</f>
        <v>121010801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121</v>
      </c>
      <c r="B2403" s="1">
        <f>IF(C2403=0,IF(B2402=Protocol!$V$20,1,B2402+1),B2402)</f>
        <v>1</v>
      </c>
      <c r="C2403" s="1">
        <f>IF(C2402+1=Protocol!$V$21,0,C2402+1)</f>
        <v>9</v>
      </c>
      <c r="D2403" s="1">
        <f t="shared" si="91"/>
        <v>2</v>
      </c>
      <c r="E2403" s="1" t="str">
        <f>INDEX(Protocol[Mark],MATCH(C2403,Protocol[Step],0))</f>
        <v>8Gp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121010002</v>
      </c>
      <c r="H2403" s="134">
        <f>Systematic[[#This Row],[SampleVariableLabel]]+100*Systematic[[#This Row],[State]]</f>
        <v>121010902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121</v>
      </c>
      <c r="B2404" s="1">
        <f>IF(C2404=0,IF(B2403=Protocol!$V$20,1,B2403+1),B2403)</f>
        <v>1</v>
      </c>
      <c r="C2404" s="1">
        <f>IF(C2403+1=Protocol!$V$21,0,C2403+1)</f>
        <v>10</v>
      </c>
      <c r="D2404" s="1">
        <f t="shared" si="91"/>
        <v>3</v>
      </c>
      <c r="E2404" s="1" t="str">
        <f>INDEX(Protocol[Mark],MATCH(C2404,Protocol[Step],0))</f>
        <v>9Ama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121010003</v>
      </c>
      <c r="H2404" s="134">
        <f>Systematic[[#This Row],[SampleVariableLabel]]+100*Systematic[[#This Row],[State]]</f>
        <v>121011003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121</v>
      </c>
      <c r="B2405" s="1">
        <f>IF(C2405=0,IF(B2404=Protocol!$V$20,1,B2404+1),B2404)</f>
        <v>1</v>
      </c>
      <c r="C2405" s="1">
        <f>IF(C2404+1=Protocol!$V$21,0,C2404+1)</f>
        <v>11</v>
      </c>
      <c r="D2405" s="1">
        <f t="shared" si="91"/>
        <v>4</v>
      </c>
      <c r="E2405" s="1" t="str">
        <f>INDEX(Protocol[Mark],MATCH(C2405,Protocol[Step],0))</f>
        <v>10Tm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121010004</v>
      </c>
      <c r="H2405" s="134">
        <f>Systematic[[#This Row],[SampleVariableLabel]]+100*Systematic[[#This Row],[State]]</f>
        <v>121011104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121</v>
      </c>
      <c r="B2406" s="1">
        <f>IF(C2406=0,IF(B2405=Protocol!$V$20,1,B2405+1),B2405)</f>
        <v>1</v>
      </c>
      <c r="C2406" s="1">
        <f>IF(C2405+1=Protocol!$V$21,0,C2405+1)</f>
        <v>12</v>
      </c>
      <c r="D2406" s="1">
        <f t="shared" si="91"/>
        <v>5</v>
      </c>
      <c r="E2406" s="1" t="str">
        <f>INDEX(Protocol[Mark],MATCH(C2406,Protocol[Step],0))</f>
        <v>11Azd</v>
      </c>
      <c r="F2406" s="151" t="str">
        <f>INDEX(Variables[Variable],MATCH(Systematic[[#This Row],[VariableIndex]],Variables[Index],0))</f>
        <v>Specific flux (mt)</v>
      </c>
      <c r="G2406" s="134">
        <f>Systematic[[#This Row],[Sample]]*1000000+Systematic[[#This Row],[SubSample]]*10000+Systematic[[#This Row],[VariableIndex]]</f>
        <v>121010005</v>
      </c>
      <c r="H2406" s="134">
        <f>Systematic[[#This Row],[SampleVariableLabel]]+100*Systematic[[#This Row],[State]]</f>
        <v>121011205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122</v>
      </c>
      <c r="B2407" s="1">
        <f>IF(C2407=0,IF(B2406=Protocol!$V$20,1,B2406+1),B2406)</f>
        <v>1</v>
      </c>
      <c r="C2407" s="1">
        <f>IF(C2406+1=Protocol!$V$21,0,C2406+1)</f>
        <v>0</v>
      </c>
      <c r="D2407" s="1">
        <f t="shared" si="91"/>
        <v>6</v>
      </c>
      <c r="E2407" s="1" t="str">
        <f>INDEX(Protocol[Mark],MATCH(C2407,Protocol[Step],0))</f>
        <v>1mt</v>
      </c>
      <c r="F2407" s="151" t="str">
        <f>INDEX(Variables[Variable],MATCH(Systematic[[#This Row],[VariableIndex]],Variables[Index],0))</f>
        <v>FCR (mt: ROX-corr.)</v>
      </c>
      <c r="G2407" s="134">
        <f>Systematic[[#This Row],[Sample]]*1000000+Systematic[[#This Row],[SubSample]]*10000+Systematic[[#This Row],[VariableIndex]]</f>
        <v>122010006</v>
      </c>
      <c r="H2407" s="134">
        <f>Systematic[[#This Row],[SampleVariableLabel]]+100*Systematic[[#This Row],[State]]</f>
        <v>122010006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122</v>
      </c>
      <c r="B2408" s="1">
        <f>IF(C2408=0,IF(B2407=Protocol!$V$20,1,B2407+1),B2407)</f>
        <v>1</v>
      </c>
      <c r="C2408" s="1">
        <f>IF(C2407+1=Protocol!$V$21,0,C2407+1)</f>
        <v>1</v>
      </c>
      <c r="D2408" s="1">
        <f t="shared" si="91"/>
        <v>1</v>
      </c>
      <c r="E2408" s="1" t="str">
        <f>INDEX(Protocol[Mark],MATCH(C2408,Protocol[Step],0))</f>
        <v>1PM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122010001</v>
      </c>
      <c r="H2408" s="134">
        <f>Systematic[[#This Row],[SampleVariableLabel]]+100*Systematic[[#This Row],[State]]</f>
        <v>122010101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122</v>
      </c>
      <c r="B2409" s="1">
        <f>IF(C2409=0,IF(B2408=Protocol!$V$20,1,B2408+1),B2408)</f>
        <v>1</v>
      </c>
      <c r="C2409" s="1">
        <f>IF(C2408+1=Protocol!$V$21,0,C2408+1)</f>
        <v>2</v>
      </c>
      <c r="D2409" s="1">
        <f t="shared" si="91"/>
        <v>2</v>
      </c>
      <c r="E2409" s="1" t="str">
        <f>INDEX(Protocol[Mark],MATCH(C2409,Protocol[Step],0))</f>
        <v>2D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122010002</v>
      </c>
      <c r="H2409" s="134">
        <f>Systematic[[#This Row],[SampleVariableLabel]]+100*Systematic[[#This Row],[State]]</f>
        <v>122010202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122</v>
      </c>
      <c r="B2410" s="1">
        <f>IF(C2410=0,IF(B2409=Protocol!$V$20,1,B2409+1),B2409)</f>
        <v>1</v>
      </c>
      <c r="C2410" s="1">
        <f>IF(C2409+1=Protocol!$V$21,0,C2409+1)</f>
        <v>3</v>
      </c>
      <c r="D2410" s="1">
        <f t="shared" si="91"/>
        <v>3</v>
      </c>
      <c r="E2410" s="1" t="str">
        <f>INDEX(Protocol[Mark],MATCH(C2410,Protocol[Step],0))</f>
        <v>2c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122010003</v>
      </c>
      <c r="H2410" s="134">
        <f>Systematic[[#This Row],[SampleVariableLabel]]+100*Systematic[[#This Row],[State]]</f>
        <v>122010303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122</v>
      </c>
      <c r="B2411" s="1">
        <f>IF(C2411=0,IF(B2410=Protocol!$V$20,1,B2410+1),B2410)</f>
        <v>1</v>
      </c>
      <c r="C2411" s="1">
        <f>IF(C2410+1=Protocol!$V$21,0,C2410+1)</f>
        <v>4</v>
      </c>
      <c r="D2411" s="1">
        <f t="shared" si="91"/>
        <v>4</v>
      </c>
      <c r="E2411" s="1" t="str">
        <f>INDEX(Protocol[Mark],MATCH(C2411,Protocol[Step],0))</f>
        <v>3U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122010004</v>
      </c>
      <c r="H2411" s="134">
        <f>Systematic[[#This Row],[SampleVariableLabel]]+100*Systematic[[#This Row],[State]]</f>
        <v>122010404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122</v>
      </c>
      <c r="B2412" s="1">
        <f>IF(C2412=0,IF(B2411=Protocol!$V$20,1,B2411+1),B2411)</f>
        <v>1</v>
      </c>
      <c r="C2412" s="1">
        <f>IF(C2411+1=Protocol!$V$21,0,C2411+1)</f>
        <v>5</v>
      </c>
      <c r="D2412" s="1">
        <f t="shared" si="91"/>
        <v>5</v>
      </c>
      <c r="E2412" s="1" t="str">
        <f>INDEX(Protocol[Mark],MATCH(C2412,Protocol[Step],0))</f>
        <v>4G</v>
      </c>
      <c r="F2412" s="151" t="str">
        <f>INDEX(Variables[Variable],MATCH(Systematic[[#This Row],[VariableIndex]],Variables[Index],0))</f>
        <v>Specific flux (mt)</v>
      </c>
      <c r="G2412" s="134">
        <f>Systematic[[#This Row],[Sample]]*1000000+Systematic[[#This Row],[SubSample]]*10000+Systematic[[#This Row],[VariableIndex]]</f>
        <v>122010005</v>
      </c>
      <c r="H2412" s="134">
        <f>Systematic[[#This Row],[SampleVariableLabel]]+100*Systematic[[#This Row],[State]]</f>
        <v>122010505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122</v>
      </c>
      <c r="B2413" s="1">
        <f>IF(C2413=0,IF(B2412=Protocol!$V$20,1,B2412+1),B2412)</f>
        <v>1</v>
      </c>
      <c r="C2413" s="1">
        <f>IF(C2412+1=Protocol!$V$21,0,C2412+1)</f>
        <v>6</v>
      </c>
      <c r="D2413" s="1">
        <f t="shared" si="91"/>
        <v>6</v>
      </c>
      <c r="E2413" s="1" t="str">
        <f>INDEX(Protocol[Mark],MATCH(C2413,Protocol[Step],0))</f>
        <v>5S</v>
      </c>
      <c r="F2413" s="151" t="str">
        <f>INDEX(Variables[Variable],MATCH(Systematic[[#This Row],[VariableIndex]],Variables[Index],0))</f>
        <v>FCR (mt: ROX-corr.)</v>
      </c>
      <c r="G2413" s="134">
        <f>Systematic[[#This Row],[Sample]]*1000000+Systematic[[#This Row],[SubSample]]*10000+Systematic[[#This Row],[VariableIndex]]</f>
        <v>122010006</v>
      </c>
      <c r="H2413" s="134">
        <f>Systematic[[#This Row],[SampleVariableLabel]]+100*Systematic[[#This Row],[State]]</f>
        <v>122010606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122</v>
      </c>
      <c r="B2414" s="1">
        <f>IF(C2414=0,IF(B2413=Protocol!$V$20,1,B2413+1),B2413)</f>
        <v>1</v>
      </c>
      <c r="C2414" s="1">
        <f>IF(C2413+1=Protocol!$V$21,0,C2413+1)</f>
        <v>7</v>
      </c>
      <c r="D2414" s="1">
        <f t="shared" si="91"/>
        <v>1</v>
      </c>
      <c r="E2414" s="1" t="str">
        <f>INDEX(Protocol[Mark],MATCH(C2414,Protocol[Step],0))</f>
        <v>6Oct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122010001</v>
      </c>
      <c r="H2414" s="134">
        <f>Systematic[[#This Row],[SampleVariableLabel]]+100*Systematic[[#This Row],[State]]</f>
        <v>122010701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122</v>
      </c>
      <c r="B2415" s="1">
        <f>IF(C2415=0,IF(B2414=Protocol!$V$20,1,B2414+1),B2414)</f>
        <v>1</v>
      </c>
      <c r="C2415" s="1">
        <f>IF(C2414+1=Protocol!$V$21,0,C2414+1)</f>
        <v>8</v>
      </c>
      <c r="D2415" s="1">
        <f t="shared" si="91"/>
        <v>2</v>
      </c>
      <c r="E2415" s="1" t="str">
        <f>INDEX(Protocol[Mark],MATCH(C2415,Protocol[Step],0))</f>
        <v>7Rot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122010002</v>
      </c>
      <c r="H2415" s="134">
        <f>Systematic[[#This Row],[SampleVariableLabel]]+100*Systematic[[#This Row],[State]]</f>
        <v>122010802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122</v>
      </c>
      <c r="B2416" s="1">
        <f>IF(C2416=0,IF(B2415=Protocol!$V$20,1,B2415+1),B2415)</f>
        <v>1</v>
      </c>
      <c r="C2416" s="1">
        <f>IF(C2415+1=Protocol!$V$21,0,C2415+1)</f>
        <v>9</v>
      </c>
      <c r="D2416" s="1">
        <f t="shared" si="91"/>
        <v>3</v>
      </c>
      <c r="E2416" s="1" t="str">
        <f>INDEX(Protocol[Mark],MATCH(C2416,Protocol[Step],0))</f>
        <v>8Gp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122010003</v>
      </c>
      <c r="H2416" s="134">
        <f>Systematic[[#This Row],[SampleVariableLabel]]+100*Systematic[[#This Row],[State]]</f>
        <v>122010903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122</v>
      </c>
      <c r="B2417" s="1">
        <f>IF(C2417=0,IF(B2416=Protocol!$V$20,1,B2416+1),B2416)</f>
        <v>1</v>
      </c>
      <c r="C2417" s="1">
        <f>IF(C2416+1=Protocol!$V$21,0,C2416+1)</f>
        <v>10</v>
      </c>
      <c r="D2417" s="1">
        <f t="shared" si="91"/>
        <v>4</v>
      </c>
      <c r="E2417" s="1" t="str">
        <f>INDEX(Protocol[Mark],MATCH(C2417,Protocol[Step],0))</f>
        <v>9Ama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122010004</v>
      </c>
      <c r="H2417" s="134">
        <f>Systematic[[#This Row],[SampleVariableLabel]]+100*Systematic[[#This Row],[State]]</f>
        <v>122011004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122</v>
      </c>
      <c r="B2418" s="1">
        <f>IF(C2418=0,IF(B2417=Protocol!$V$20,1,B2417+1),B2417)</f>
        <v>1</v>
      </c>
      <c r="C2418" s="1">
        <f>IF(C2417+1=Protocol!$V$21,0,C2417+1)</f>
        <v>11</v>
      </c>
      <c r="D2418" s="1">
        <f t="shared" si="91"/>
        <v>5</v>
      </c>
      <c r="E2418" s="1" t="str">
        <f>INDEX(Protocol[Mark],MATCH(C2418,Protocol[Step],0))</f>
        <v>10Tm</v>
      </c>
      <c r="F2418" s="151" t="str">
        <f>INDEX(Variables[Variable],MATCH(Systematic[[#This Row],[VariableIndex]],Variables[Index],0))</f>
        <v>Specific flux (mt)</v>
      </c>
      <c r="G2418" s="134">
        <f>Systematic[[#This Row],[Sample]]*1000000+Systematic[[#This Row],[SubSample]]*10000+Systematic[[#This Row],[VariableIndex]]</f>
        <v>122010005</v>
      </c>
      <c r="H2418" s="134">
        <f>Systematic[[#This Row],[SampleVariableLabel]]+100*Systematic[[#This Row],[State]]</f>
        <v>122011105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122</v>
      </c>
      <c r="B2419" s="1">
        <f>IF(C2419=0,IF(B2418=Protocol!$V$20,1,B2418+1),B2418)</f>
        <v>1</v>
      </c>
      <c r="C2419" s="1">
        <f>IF(C2418+1=Protocol!$V$21,0,C2418+1)</f>
        <v>12</v>
      </c>
      <c r="D2419" s="1">
        <f t="shared" si="91"/>
        <v>6</v>
      </c>
      <c r="E2419" s="1" t="str">
        <f>INDEX(Protocol[Mark],MATCH(C2419,Protocol[Step],0))</f>
        <v>11Azd</v>
      </c>
      <c r="F2419" s="151" t="str">
        <f>INDEX(Variables[Variable],MATCH(Systematic[[#This Row],[VariableIndex]],Variables[Index],0))</f>
        <v>FCR (mt: ROX-corr.)</v>
      </c>
      <c r="G2419" s="134">
        <f>Systematic[[#This Row],[Sample]]*1000000+Systematic[[#This Row],[SubSample]]*10000+Systematic[[#This Row],[VariableIndex]]</f>
        <v>122010006</v>
      </c>
      <c r="H2419" s="134">
        <f>Systematic[[#This Row],[SampleVariableLabel]]+100*Systematic[[#This Row],[State]]</f>
        <v>122011206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123</v>
      </c>
      <c r="B2420" s="1">
        <f>IF(C2420=0,IF(B2419=Protocol!$V$20,1,B2419+1),B2419)</f>
        <v>1</v>
      </c>
      <c r="C2420" s="1">
        <f>IF(C2419+1=Protocol!$V$21,0,C2419+1)</f>
        <v>0</v>
      </c>
      <c r="D2420" s="1">
        <f t="shared" si="91"/>
        <v>1</v>
      </c>
      <c r="E2420" s="1" t="str">
        <f>INDEX(Protocol[Mark],MATCH(C2420,Protocol[Step],0))</f>
        <v>1mt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123010001</v>
      </c>
      <c r="H2420" s="134">
        <f>Systematic[[#This Row],[SampleVariableLabel]]+100*Systematic[[#This Row],[State]]</f>
        <v>123010001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123</v>
      </c>
      <c r="B2421" s="1">
        <f>IF(C2421=0,IF(B2420=Protocol!$V$20,1,B2420+1),B2420)</f>
        <v>1</v>
      </c>
      <c r="C2421" s="1">
        <f>IF(C2420+1=Protocol!$V$21,0,C2420+1)</f>
        <v>1</v>
      </c>
      <c r="D2421" s="1">
        <f t="shared" si="91"/>
        <v>2</v>
      </c>
      <c r="E2421" s="1" t="str">
        <f>INDEX(Protocol[Mark],MATCH(C2421,Protocol[Step],0))</f>
        <v>1PM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123010002</v>
      </c>
      <c r="H2421" s="134">
        <f>Systematic[[#This Row],[SampleVariableLabel]]+100*Systematic[[#This Row],[State]]</f>
        <v>123010102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123</v>
      </c>
      <c r="B2422" s="1">
        <f>IF(C2422=0,IF(B2421=Protocol!$V$20,1,B2421+1),B2421)</f>
        <v>1</v>
      </c>
      <c r="C2422" s="1">
        <f>IF(C2421+1=Protocol!$V$21,0,C2421+1)</f>
        <v>2</v>
      </c>
      <c r="D2422" s="1">
        <f t="shared" si="91"/>
        <v>3</v>
      </c>
      <c r="E2422" s="1" t="str">
        <f>INDEX(Protocol[Mark],MATCH(C2422,Protocol[Step],0))</f>
        <v>2D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123010003</v>
      </c>
      <c r="H2422" s="134">
        <f>Systematic[[#This Row],[SampleVariableLabel]]+100*Systematic[[#This Row],[State]]</f>
        <v>123010203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123</v>
      </c>
      <c r="B2423" s="1">
        <f>IF(C2423=0,IF(B2422=Protocol!$V$20,1,B2422+1),B2422)</f>
        <v>1</v>
      </c>
      <c r="C2423" s="1">
        <f>IF(C2422+1=Protocol!$V$21,0,C2422+1)</f>
        <v>3</v>
      </c>
      <c r="D2423" s="1">
        <f t="shared" si="91"/>
        <v>4</v>
      </c>
      <c r="E2423" s="1" t="str">
        <f>INDEX(Protocol[Mark],MATCH(C2423,Protocol[Step],0))</f>
        <v>2c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123010004</v>
      </c>
      <c r="H2423" s="134">
        <f>Systematic[[#This Row],[SampleVariableLabel]]+100*Systematic[[#This Row],[State]]</f>
        <v>123010304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123</v>
      </c>
      <c r="B2424" s="1">
        <f>IF(C2424=0,IF(B2423=Protocol!$V$20,1,B2423+1),B2423)</f>
        <v>1</v>
      </c>
      <c r="C2424" s="1">
        <f>IF(C2423+1=Protocol!$V$21,0,C2423+1)</f>
        <v>4</v>
      </c>
      <c r="D2424" s="1">
        <f t="shared" si="91"/>
        <v>5</v>
      </c>
      <c r="E2424" s="1" t="str">
        <f>INDEX(Protocol[Mark],MATCH(C2424,Protocol[Step],0))</f>
        <v>3U</v>
      </c>
      <c r="F2424" s="151" t="str">
        <f>INDEX(Variables[Variable],MATCH(Systematic[[#This Row],[VariableIndex]],Variables[Index],0))</f>
        <v>Specific flux (mt)</v>
      </c>
      <c r="G2424" s="134">
        <f>Systematic[[#This Row],[Sample]]*1000000+Systematic[[#This Row],[SubSample]]*10000+Systematic[[#This Row],[VariableIndex]]</f>
        <v>123010005</v>
      </c>
      <c r="H2424" s="134">
        <f>Systematic[[#This Row],[SampleVariableLabel]]+100*Systematic[[#This Row],[State]]</f>
        <v>123010405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123</v>
      </c>
      <c r="B2425" s="1">
        <f>IF(C2425=0,IF(B2424=Protocol!$V$20,1,B2424+1),B2424)</f>
        <v>1</v>
      </c>
      <c r="C2425" s="1">
        <f>IF(C2424+1=Protocol!$V$21,0,C2424+1)</f>
        <v>5</v>
      </c>
      <c r="D2425" s="1">
        <f t="shared" si="91"/>
        <v>6</v>
      </c>
      <c r="E2425" s="1" t="str">
        <f>INDEX(Protocol[Mark],MATCH(C2425,Protocol[Step],0))</f>
        <v>4G</v>
      </c>
      <c r="F2425" s="151" t="str">
        <f>INDEX(Variables[Variable],MATCH(Systematic[[#This Row],[VariableIndex]],Variables[Index],0))</f>
        <v>FCR (mt: ROX-corr.)</v>
      </c>
      <c r="G2425" s="134">
        <f>Systematic[[#This Row],[Sample]]*1000000+Systematic[[#This Row],[SubSample]]*10000+Systematic[[#This Row],[VariableIndex]]</f>
        <v>123010006</v>
      </c>
      <c r="H2425" s="134">
        <f>Systematic[[#This Row],[SampleVariableLabel]]+100*Systematic[[#This Row],[State]]</f>
        <v>123010506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123</v>
      </c>
      <c r="B2426" s="1">
        <f>IF(C2426=0,IF(B2425=Protocol!$V$20,1,B2425+1),B2425)</f>
        <v>1</v>
      </c>
      <c r="C2426" s="1">
        <f>IF(C2425+1=Protocol!$V$21,0,C2425+1)</f>
        <v>6</v>
      </c>
      <c r="D2426" s="1">
        <f t="shared" si="91"/>
        <v>1</v>
      </c>
      <c r="E2426" s="1" t="str">
        <f>INDEX(Protocol[Mark],MATCH(C2426,Protocol[Step],0))</f>
        <v>5S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123010001</v>
      </c>
      <c r="H2426" s="134">
        <f>Systematic[[#This Row],[SampleVariableLabel]]+100*Systematic[[#This Row],[State]]</f>
        <v>123010601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123</v>
      </c>
      <c r="B2427" s="1">
        <f>IF(C2427=0,IF(B2426=Protocol!$V$20,1,B2426+1),B2426)</f>
        <v>1</v>
      </c>
      <c r="C2427" s="1">
        <f>IF(C2426+1=Protocol!$V$21,0,C2426+1)</f>
        <v>7</v>
      </c>
      <c r="D2427" s="1">
        <f t="shared" si="91"/>
        <v>2</v>
      </c>
      <c r="E2427" s="1" t="str">
        <f>INDEX(Protocol[Mark],MATCH(C2427,Protocol[Step],0))</f>
        <v>6Oct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123010002</v>
      </c>
      <c r="H2427" s="134">
        <f>Systematic[[#This Row],[SampleVariableLabel]]+100*Systematic[[#This Row],[State]]</f>
        <v>123010702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123</v>
      </c>
      <c r="B2428" s="1">
        <f>IF(C2428=0,IF(B2427=Protocol!$V$20,1,B2427+1),B2427)</f>
        <v>1</v>
      </c>
      <c r="C2428" s="1">
        <f>IF(C2427+1=Protocol!$V$21,0,C2427+1)</f>
        <v>8</v>
      </c>
      <c r="D2428" s="1">
        <f t="shared" si="91"/>
        <v>3</v>
      </c>
      <c r="E2428" s="1" t="str">
        <f>INDEX(Protocol[Mark],MATCH(C2428,Protocol[Step],0))</f>
        <v>7Rot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123010003</v>
      </c>
      <c r="H2428" s="134">
        <f>Systematic[[#This Row],[SampleVariableLabel]]+100*Systematic[[#This Row],[State]]</f>
        <v>123010803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123</v>
      </c>
      <c r="B2429" s="1">
        <f>IF(C2429=0,IF(B2428=Protocol!$V$20,1,B2428+1),B2428)</f>
        <v>1</v>
      </c>
      <c r="C2429" s="1">
        <f>IF(C2428+1=Protocol!$V$21,0,C2428+1)</f>
        <v>9</v>
      </c>
      <c r="D2429" s="1">
        <f t="shared" si="91"/>
        <v>4</v>
      </c>
      <c r="E2429" s="1" t="str">
        <f>INDEX(Protocol[Mark],MATCH(C2429,Protocol[Step],0))</f>
        <v>8Gp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123010004</v>
      </c>
      <c r="H2429" s="134">
        <f>Systematic[[#This Row],[SampleVariableLabel]]+100*Systematic[[#This Row],[State]]</f>
        <v>123010904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123</v>
      </c>
      <c r="B2430" s="1">
        <f>IF(C2430=0,IF(B2429=Protocol!$V$20,1,B2429+1),B2429)</f>
        <v>1</v>
      </c>
      <c r="C2430" s="1">
        <f>IF(C2429+1=Protocol!$V$21,0,C2429+1)</f>
        <v>10</v>
      </c>
      <c r="D2430" s="1">
        <f t="shared" si="91"/>
        <v>5</v>
      </c>
      <c r="E2430" s="1" t="str">
        <f>INDEX(Protocol[Mark],MATCH(C2430,Protocol[Step],0))</f>
        <v>9Ama</v>
      </c>
      <c r="F2430" s="151" t="str">
        <f>INDEX(Variables[Variable],MATCH(Systematic[[#This Row],[VariableIndex]],Variables[Index],0))</f>
        <v>Specific flux (mt)</v>
      </c>
      <c r="G2430" s="134">
        <f>Systematic[[#This Row],[Sample]]*1000000+Systematic[[#This Row],[SubSample]]*10000+Systematic[[#This Row],[VariableIndex]]</f>
        <v>123010005</v>
      </c>
      <c r="H2430" s="134">
        <f>Systematic[[#This Row],[SampleVariableLabel]]+100*Systematic[[#This Row],[State]]</f>
        <v>123011005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123</v>
      </c>
      <c r="B2431" s="1">
        <f>IF(C2431=0,IF(B2430=Protocol!$V$20,1,B2430+1),B2430)</f>
        <v>1</v>
      </c>
      <c r="C2431" s="1">
        <f>IF(C2430+1=Protocol!$V$21,0,C2430+1)</f>
        <v>11</v>
      </c>
      <c r="D2431" s="1">
        <f t="shared" si="91"/>
        <v>6</v>
      </c>
      <c r="E2431" s="1" t="str">
        <f>INDEX(Protocol[Mark],MATCH(C2431,Protocol[Step],0))</f>
        <v>10Tm</v>
      </c>
      <c r="F2431" s="151" t="str">
        <f>INDEX(Variables[Variable],MATCH(Systematic[[#This Row],[VariableIndex]],Variables[Index],0))</f>
        <v>FCR (mt: ROX-corr.)</v>
      </c>
      <c r="G2431" s="134">
        <f>Systematic[[#This Row],[Sample]]*1000000+Systematic[[#This Row],[SubSample]]*10000+Systematic[[#This Row],[VariableIndex]]</f>
        <v>123010006</v>
      </c>
      <c r="H2431" s="134">
        <f>Systematic[[#This Row],[SampleVariableLabel]]+100*Systematic[[#This Row],[State]]</f>
        <v>123011106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123</v>
      </c>
      <c r="B2432" s="1">
        <f>IF(C2432=0,IF(B2431=Protocol!$V$20,1,B2431+1),B2431)</f>
        <v>1</v>
      </c>
      <c r="C2432" s="1">
        <f>IF(C2431+1=Protocol!$V$21,0,C2431+1)</f>
        <v>12</v>
      </c>
      <c r="D2432" s="1">
        <f t="shared" si="91"/>
        <v>1</v>
      </c>
      <c r="E2432" s="1" t="str">
        <f>INDEX(Protocol[Mark],MATCH(C2432,Protocol[Step],0))</f>
        <v>11Azd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123010001</v>
      </c>
      <c r="H2432" s="134">
        <f>Systematic[[#This Row],[SampleVariableLabel]]+100*Systematic[[#This Row],[State]]</f>
        <v>123011201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124</v>
      </c>
      <c r="B2433" s="1">
        <f>IF(C2433=0,IF(B2432=Protocol!$V$20,1,B2432+1),B2432)</f>
        <v>1</v>
      </c>
      <c r="C2433" s="1">
        <f>IF(C2432+1=Protocol!$V$21,0,C2432+1)</f>
        <v>0</v>
      </c>
      <c r="D2433" s="1">
        <f t="shared" si="91"/>
        <v>2</v>
      </c>
      <c r="E2433" s="1" t="str">
        <f>INDEX(Protocol[Mark],MATCH(C2433,Protocol[Step],0))</f>
        <v>1mt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124010002</v>
      </c>
      <c r="H2433" s="134">
        <f>Systematic[[#This Row],[SampleVariableLabel]]+100*Systematic[[#This Row],[State]]</f>
        <v>124010002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124</v>
      </c>
      <c r="B2434" s="1">
        <f>IF(C2434=0,IF(B2433=Protocol!$V$20,1,B2433+1),B2433)</f>
        <v>1</v>
      </c>
      <c r="C2434" s="1">
        <f>IF(C2433+1=Protocol!$V$21,0,C2433+1)</f>
        <v>1</v>
      </c>
      <c r="D2434" s="1">
        <f t="shared" si="91"/>
        <v>3</v>
      </c>
      <c r="E2434" s="1" t="str">
        <f>INDEX(Protocol[Mark],MATCH(C2434,Protocol[Step],0))</f>
        <v>1PM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124010003</v>
      </c>
      <c r="H2434" s="134">
        <f>Systematic[[#This Row],[SampleVariableLabel]]+100*Systematic[[#This Row],[State]]</f>
        <v>124010103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124</v>
      </c>
      <c r="B2435" s="1">
        <f>IF(C2435=0,IF(B2434=Protocol!$V$20,1,B2434+1),B2434)</f>
        <v>1</v>
      </c>
      <c r="C2435" s="1">
        <f>IF(C2434+1=Protocol!$V$21,0,C2434+1)</f>
        <v>2</v>
      </c>
      <c r="D2435" s="1">
        <f t="shared" ref="D2435:D2498" si="93">IF(D2434=nVariables,1,D2434+1)</f>
        <v>4</v>
      </c>
      <c r="E2435" s="1" t="str">
        <f>INDEX(Protocol[Mark],MATCH(C2435,Protocol[Step],0))</f>
        <v>2D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124010004</v>
      </c>
      <c r="H2435" s="134">
        <f>Systematic[[#This Row],[SampleVariableLabel]]+100*Systematic[[#This Row],[State]]</f>
        <v>124010204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124</v>
      </c>
      <c r="B2436" s="1">
        <f>IF(C2436=0,IF(B2435=Protocol!$V$20,1,B2435+1),B2435)</f>
        <v>1</v>
      </c>
      <c r="C2436" s="1">
        <f>IF(C2435+1=Protocol!$V$21,0,C2435+1)</f>
        <v>3</v>
      </c>
      <c r="D2436" s="1">
        <f t="shared" si="93"/>
        <v>5</v>
      </c>
      <c r="E2436" s="1" t="str">
        <f>INDEX(Protocol[Mark],MATCH(C2436,Protocol[Step],0))</f>
        <v>2c</v>
      </c>
      <c r="F2436" s="151" t="str">
        <f>INDEX(Variables[Variable],MATCH(Systematic[[#This Row],[VariableIndex]],Variables[Index],0))</f>
        <v>Specific flux (mt)</v>
      </c>
      <c r="G2436" s="134">
        <f>Systematic[[#This Row],[Sample]]*1000000+Systematic[[#This Row],[SubSample]]*10000+Systematic[[#This Row],[VariableIndex]]</f>
        <v>124010005</v>
      </c>
      <c r="H2436" s="134">
        <f>Systematic[[#This Row],[SampleVariableLabel]]+100*Systematic[[#This Row],[State]]</f>
        <v>124010305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124</v>
      </c>
      <c r="B2437" s="1">
        <f>IF(C2437=0,IF(B2436=Protocol!$V$20,1,B2436+1),B2436)</f>
        <v>1</v>
      </c>
      <c r="C2437" s="1">
        <f>IF(C2436+1=Protocol!$V$21,0,C2436+1)</f>
        <v>4</v>
      </c>
      <c r="D2437" s="1">
        <f t="shared" si="93"/>
        <v>6</v>
      </c>
      <c r="E2437" s="1" t="str">
        <f>INDEX(Protocol[Mark],MATCH(C2437,Protocol[Step],0))</f>
        <v>3U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124010006</v>
      </c>
      <c r="H2437" s="134">
        <f>Systematic[[#This Row],[SampleVariableLabel]]+100*Systematic[[#This Row],[State]]</f>
        <v>124010406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124</v>
      </c>
      <c r="B2438" s="1">
        <f>IF(C2438=0,IF(B2437=Protocol!$V$20,1,B2437+1),B2437)</f>
        <v>1</v>
      </c>
      <c r="C2438" s="1">
        <f>IF(C2437+1=Protocol!$V$21,0,C2437+1)</f>
        <v>5</v>
      </c>
      <c r="D2438" s="1">
        <f t="shared" si="93"/>
        <v>1</v>
      </c>
      <c r="E2438" s="1" t="str">
        <f>INDEX(Protocol[Mark],MATCH(C2438,Protocol[Step],0))</f>
        <v>4G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124010001</v>
      </c>
      <c r="H2438" s="134">
        <f>Systematic[[#This Row],[SampleVariableLabel]]+100*Systematic[[#This Row],[State]]</f>
        <v>124010501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124</v>
      </c>
      <c r="B2439" s="1">
        <f>IF(C2439=0,IF(B2438=Protocol!$V$20,1,B2438+1),B2438)</f>
        <v>1</v>
      </c>
      <c r="C2439" s="1">
        <f>IF(C2438+1=Protocol!$V$21,0,C2438+1)</f>
        <v>6</v>
      </c>
      <c r="D2439" s="1">
        <f t="shared" si="93"/>
        <v>2</v>
      </c>
      <c r="E2439" s="1" t="str">
        <f>INDEX(Protocol[Mark],MATCH(C2439,Protocol[Step],0))</f>
        <v>5S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124010002</v>
      </c>
      <c r="H2439" s="134">
        <f>Systematic[[#This Row],[SampleVariableLabel]]+100*Systematic[[#This Row],[State]]</f>
        <v>124010602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124</v>
      </c>
      <c r="B2440" s="1">
        <f>IF(C2440=0,IF(B2439=Protocol!$V$20,1,B2439+1),B2439)</f>
        <v>1</v>
      </c>
      <c r="C2440" s="1">
        <f>IF(C2439+1=Protocol!$V$21,0,C2439+1)</f>
        <v>7</v>
      </c>
      <c r="D2440" s="1">
        <f t="shared" si="93"/>
        <v>3</v>
      </c>
      <c r="E2440" s="1" t="str">
        <f>INDEX(Protocol[Mark],MATCH(C2440,Protocol[Step],0))</f>
        <v>6Oct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124010003</v>
      </c>
      <c r="H2440" s="134">
        <f>Systematic[[#This Row],[SampleVariableLabel]]+100*Systematic[[#This Row],[State]]</f>
        <v>124010703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124</v>
      </c>
      <c r="B2441" s="1">
        <f>IF(C2441=0,IF(B2440=Protocol!$V$20,1,B2440+1),B2440)</f>
        <v>1</v>
      </c>
      <c r="C2441" s="1">
        <f>IF(C2440+1=Protocol!$V$21,0,C2440+1)</f>
        <v>8</v>
      </c>
      <c r="D2441" s="1">
        <f t="shared" si="93"/>
        <v>4</v>
      </c>
      <c r="E2441" s="1" t="str">
        <f>INDEX(Protocol[Mark],MATCH(C2441,Protocol[Step],0))</f>
        <v>7Rot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124010004</v>
      </c>
      <c r="H2441" s="134">
        <f>Systematic[[#This Row],[SampleVariableLabel]]+100*Systematic[[#This Row],[State]]</f>
        <v>124010804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124</v>
      </c>
      <c r="B2442" s="1">
        <f>IF(C2442=0,IF(B2441=Protocol!$V$20,1,B2441+1),B2441)</f>
        <v>1</v>
      </c>
      <c r="C2442" s="1">
        <f>IF(C2441+1=Protocol!$V$21,0,C2441+1)</f>
        <v>9</v>
      </c>
      <c r="D2442" s="1">
        <f t="shared" si="93"/>
        <v>5</v>
      </c>
      <c r="E2442" s="1" t="str">
        <f>INDEX(Protocol[Mark],MATCH(C2442,Protocol[Step],0))</f>
        <v>8Gp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124010005</v>
      </c>
      <c r="H2442" s="134">
        <f>Systematic[[#This Row],[SampleVariableLabel]]+100*Systematic[[#This Row],[State]]</f>
        <v>124010905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124</v>
      </c>
      <c r="B2443" s="1">
        <f>IF(C2443=0,IF(B2442=Protocol!$V$20,1,B2442+1),B2442)</f>
        <v>1</v>
      </c>
      <c r="C2443" s="1">
        <f>IF(C2442+1=Protocol!$V$21,0,C2442+1)</f>
        <v>10</v>
      </c>
      <c r="D2443" s="1">
        <f t="shared" si="93"/>
        <v>6</v>
      </c>
      <c r="E2443" s="1" t="str">
        <f>INDEX(Protocol[Mark],MATCH(C2443,Protocol[Step],0))</f>
        <v>9Ama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124010006</v>
      </c>
      <c r="H2443" s="134">
        <f>Systematic[[#This Row],[SampleVariableLabel]]+100*Systematic[[#This Row],[State]]</f>
        <v>124011006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124</v>
      </c>
      <c r="B2444" s="1">
        <f>IF(C2444=0,IF(B2443=Protocol!$V$20,1,B2443+1),B2443)</f>
        <v>1</v>
      </c>
      <c r="C2444" s="1">
        <f>IF(C2443+1=Protocol!$V$21,0,C2443+1)</f>
        <v>11</v>
      </c>
      <c r="D2444" s="1">
        <f t="shared" si="93"/>
        <v>1</v>
      </c>
      <c r="E2444" s="1" t="str">
        <f>INDEX(Protocol[Mark],MATCH(C2444,Protocol[Step],0))</f>
        <v>10Tm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124010001</v>
      </c>
      <c r="H2444" s="134">
        <f>Systematic[[#This Row],[SampleVariableLabel]]+100*Systematic[[#This Row],[State]]</f>
        <v>124011101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124</v>
      </c>
      <c r="B2445" s="1">
        <f>IF(C2445=0,IF(B2444=Protocol!$V$20,1,B2444+1),B2444)</f>
        <v>1</v>
      </c>
      <c r="C2445" s="1">
        <f>IF(C2444+1=Protocol!$V$21,0,C2444+1)</f>
        <v>12</v>
      </c>
      <c r="D2445" s="1">
        <f t="shared" si="93"/>
        <v>2</v>
      </c>
      <c r="E2445" s="1" t="str">
        <f>INDEX(Protocol[Mark],MATCH(C2445,Protocol[Step],0))</f>
        <v>11Azd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124010002</v>
      </c>
      <c r="H2445" s="134">
        <f>Systematic[[#This Row],[SampleVariableLabel]]+100*Systematic[[#This Row],[State]]</f>
        <v>124011202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125</v>
      </c>
      <c r="B2446" s="1">
        <f>IF(C2446=0,IF(B2445=Protocol!$V$20,1,B2445+1),B2445)</f>
        <v>1</v>
      </c>
      <c r="C2446" s="1">
        <f>IF(C2445+1=Protocol!$V$21,0,C2445+1)</f>
        <v>0</v>
      </c>
      <c r="D2446" s="1">
        <f t="shared" si="93"/>
        <v>3</v>
      </c>
      <c r="E2446" s="1" t="str">
        <f>INDEX(Protocol[Mark],MATCH(C2446,Protocol[Step],0))</f>
        <v>1mt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125010003</v>
      </c>
      <c r="H2446" s="134">
        <f>Systematic[[#This Row],[SampleVariableLabel]]+100*Systematic[[#This Row],[State]]</f>
        <v>125010003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125</v>
      </c>
      <c r="B2447" s="1">
        <f>IF(C2447=0,IF(B2446=Protocol!$V$20,1,B2446+1),B2446)</f>
        <v>1</v>
      </c>
      <c r="C2447" s="1">
        <f>IF(C2446+1=Protocol!$V$21,0,C2446+1)</f>
        <v>1</v>
      </c>
      <c r="D2447" s="1">
        <f t="shared" si="93"/>
        <v>4</v>
      </c>
      <c r="E2447" s="1" t="str">
        <f>INDEX(Protocol[Mark],MATCH(C2447,Protocol[Step],0))</f>
        <v>1PM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125010004</v>
      </c>
      <c r="H2447" s="134">
        <f>Systematic[[#This Row],[SampleVariableLabel]]+100*Systematic[[#This Row],[State]]</f>
        <v>125010104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125</v>
      </c>
      <c r="B2448" s="1">
        <f>IF(C2448=0,IF(B2447=Protocol!$V$20,1,B2447+1),B2447)</f>
        <v>1</v>
      </c>
      <c r="C2448" s="1">
        <f>IF(C2447+1=Protocol!$V$21,0,C2447+1)</f>
        <v>2</v>
      </c>
      <c r="D2448" s="1">
        <f t="shared" si="93"/>
        <v>5</v>
      </c>
      <c r="E2448" s="1" t="str">
        <f>INDEX(Protocol[Mark],MATCH(C2448,Protocol[Step],0))</f>
        <v>2D</v>
      </c>
      <c r="F2448" s="151" t="str">
        <f>INDEX(Variables[Variable],MATCH(Systematic[[#This Row],[VariableIndex]],Variables[Index],0))</f>
        <v>Specific flux (mt)</v>
      </c>
      <c r="G2448" s="134">
        <f>Systematic[[#This Row],[Sample]]*1000000+Systematic[[#This Row],[SubSample]]*10000+Systematic[[#This Row],[VariableIndex]]</f>
        <v>125010005</v>
      </c>
      <c r="H2448" s="134">
        <f>Systematic[[#This Row],[SampleVariableLabel]]+100*Systematic[[#This Row],[State]]</f>
        <v>125010205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125</v>
      </c>
      <c r="B2449" s="1">
        <f>IF(C2449=0,IF(B2448=Protocol!$V$20,1,B2448+1),B2448)</f>
        <v>1</v>
      </c>
      <c r="C2449" s="1">
        <f>IF(C2448+1=Protocol!$V$21,0,C2448+1)</f>
        <v>3</v>
      </c>
      <c r="D2449" s="1">
        <f t="shared" si="93"/>
        <v>6</v>
      </c>
      <c r="E2449" s="1" t="str">
        <f>INDEX(Protocol[Mark],MATCH(C2449,Protocol[Step],0))</f>
        <v>2c</v>
      </c>
      <c r="F2449" s="151" t="str">
        <f>INDEX(Variables[Variable],MATCH(Systematic[[#This Row],[VariableIndex]],Variables[Index],0))</f>
        <v>FCR (mt: ROX-corr.)</v>
      </c>
      <c r="G2449" s="134">
        <f>Systematic[[#This Row],[Sample]]*1000000+Systematic[[#This Row],[SubSample]]*10000+Systematic[[#This Row],[VariableIndex]]</f>
        <v>125010006</v>
      </c>
      <c r="H2449" s="134">
        <f>Systematic[[#This Row],[SampleVariableLabel]]+100*Systematic[[#This Row],[State]]</f>
        <v>125010306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125</v>
      </c>
      <c r="B2450" s="1">
        <f>IF(C2450=0,IF(B2449=Protocol!$V$20,1,B2449+1),B2449)</f>
        <v>1</v>
      </c>
      <c r="C2450" s="1">
        <f>IF(C2449+1=Protocol!$V$21,0,C2449+1)</f>
        <v>4</v>
      </c>
      <c r="D2450" s="1">
        <f t="shared" si="93"/>
        <v>1</v>
      </c>
      <c r="E2450" s="1" t="str">
        <f>INDEX(Protocol[Mark],MATCH(C2450,Protocol[Step],0))</f>
        <v>3U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125010001</v>
      </c>
      <c r="H2450" s="134">
        <f>Systematic[[#This Row],[SampleVariableLabel]]+100*Systematic[[#This Row],[State]]</f>
        <v>125010401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125</v>
      </c>
      <c r="B2451" s="1">
        <f>IF(C2451=0,IF(B2450=Protocol!$V$20,1,B2450+1),B2450)</f>
        <v>1</v>
      </c>
      <c r="C2451" s="1">
        <f>IF(C2450+1=Protocol!$V$21,0,C2450+1)</f>
        <v>5</v>
      </c>
      <c r="D2451" s="1">
        <f t="shared" si="93"/>
        <v>2</v>
      </c>
      <c r="E2451" s="1" t="str">
        <f>INDEX(Protocol[Mark],MATCH(C2451,Protocol[Step],0))</f>
        <v>4G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125010002</v>
      </c>
      <c r="H2451" s="134">
        <f>Systematic[[#This Row],[SampleVariableLabel]]+100*Systematic[[#This Row],[State]]</f>
        <v>125010502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125</v>
      </c>
      <c r="B2452" s="1">
        <f>IF(C2452=0,IF(B2451=Protocol!$V$20,1,B2451+1),B2451)</f>
        <v>1</v>
      </c>
      <c r="C2452" s="1">
        <f>IF(C2451+1=Protocol!$V$21,0,C2451+1)</f>
        <v>6</v>
      </c>
      <c r="D2452" s="1">
        <f t="shared" si="93"/>
        <v>3</v>
      </c>
      <c r="E2452" s="1" t="str">
        <f>INDEX(Protocol[Mark],MATCH(C2452,Protocol[Step],0))</f>
        <v>5S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125010003</v>
      </c>
      <c r="H2452" s="134">
        <f>Systematic[[#This Row],[SampleVariableLabel]]+100*Systematic[[#This Row],[State]]</f>
        <v>125010603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125</v>
      </c>
      <c r="B2453" s="1">
        <f>IF(C2453=0,IF(B2452=Protocol!$V$20,1,B2452+1),B2452)</f>
        <v>1</v>
      </c>
      <c r="C2453" s="1">
        <f>IF(C2452+1=Protocol!$V$21,0,C2452+1)</f>
        <v>7</v>
      </c>
      <c r="D2453" s="1">
        <f t="shared" si="93"/>
        <v>4</v>
      </c>
      <c r="E2453" s="1" t="str">
        <f>INDEX(Protocol[Mark],MATCH(C2453,Protocol[Step],0))</f>
        <v>6Oct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125010004</v>
      </c>
      <c r="H2453" s="134">
        <f>Systematic[[#This Row],[SampleVariableLabel]]+100*Systematic[[#This Row],[State]]</f>
        <v>125010704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125</v>
      </c>
      <c r="B2454" s="1">
        <f>IF(C2454=0,IF(B2453=Protocol!$V$20,1,B2453+1),B2453)</f>
        <v>1</v>
      </c>
      <c r="C2454" s="1">
        <f>IF(C2453+1=Protocol!$V$21,0,C2453+1)</f>
        <v>8</v>
      </c>
      <c r="D2454" s="1">
        <f t="shared" si="93"/>
        <v>5</v>
      </c>
      <c r="E2454" s="1" t="str">
        <f>INDEX(Protocol[Mark],MATCH(C2454,Protocol[Step],0))</f>
        <v>7Rot</v>
      </c>
      <c r="F2454" s="151" t="str">
        <f>INDEX(Variables[Variable],MATCH(Systematic[[#This Row],[VariableIndex]],Variables[Index],0))</f>
        <v>Specific flux (mt)</v>
      </c>
      <c r="G2454" s="134">
        <f>Systematic[[#This Row],[Sample]]*1000000+Systematic[[#This Row],[SubSample]]*10000+Systematic[[#This Row],[VariableIndex]]</f>
        <v>125010005</v>
      </c>
      <c r="H2454" s="134">
        <f>Systematic[[#This Row],[SampleVariableLabel]]+100*Systematic[[#This Row],[State]]</f>
        <v>125010805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125</v>
      </c>
      <c r="B2455" s="1">
        <f>IF(C2455=0,IF(B2454=Protocol!$V$20,1,B2454+1),B2454)</f>
        <v>1</v>
      </c>
      <c r="C2455" s="1">
        <f>IF(C2454+1=Protocol!$V$21,0,C2454+1)</f>
        <v>9</v>
      </c>
      <c r="D2455" s="1">
        <f t="shared" si="93"/>
        <v>6</v>
      </c>
      <c r="E2455" s="1" t="str">
        <f>INDEX(Protocol[Mark],MATCH(C2455,Protocol[Step],0))</f>
        <v>8Gp</v>
      </c>
      <c r="F2455" s="151" t="str">
        <f>INDEX(Variables[Variable],MATCH(Systematic[[#This Row],[VariableIndex]],Variables[Index],0))</f>
        <v>FCR (mt: ROX-corr.)</v>
      </c>
      <c r="G2455" s="134">
        <f>Systematic[[#This Row],[Sample]]*1000000+Systematic[[#This Row],[SubSample]]*10000+Systematic[[#This Row],[VariableIndex]]</f>
        <v>125010006</v>
      </c>
      <c r="H2455" s="134">
        <f>Systematic[[#This Row],[SampleVariableLabel]]+100*Systematic[[#This Row],[State]]</f>
        <v>125010906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125</v>
      </c>
      <c r="B2456" s="1">
        <f>IF(C2456=0,IF(B2455=Protocol!$V$20,1,B2455+1),B2455)</f>
        <v>1</v>
      </c>
      <c r="C2456" s="1">
        <f>IF(C2455+1=Protocol!$V$21,0,C2455+1)</f>
        <v>10</v>
      </c>
      <c r="D2456" s="1">
        <f t="shared" si="93"/>
        <v>1</v>
      </c>
      <c r="E2456" s="1" t="str">
        <f>INDEX(Protocol[Mark],MATCH(C2456,Protocol[Step],0))</f>
        <v>9Ama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125010001</v>
      </c>
      <c r="H2456" s="134">
        <f>Systematic[[#This Row],[SampleVariableLabel]]+100*Systematic[[#This Row],[State]]</f>
        <v>125011001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125</v>
      </c>
      <c r="B2457" s="1">
        <f>IF(C2457=0,IF(B2456=Protocol!$V$20,1,B2456+1),B2456)</f>
        <v>1</v>
      </c>
      <c r="C2457" s="1">
        <f>IF(C2456+1=Protocol!$V$21,0,C2456+1)</f>
        <v>11</v>
      </c>
      <c r="D2457" s="1">
        <f t="shared" si="93"/>
        <v>2</v>
      </c>
      <c r="E2457" s="1" t="str">
        <f>INDEX(Protocol[Mark],MATCH(C2457,Protocol[Step],0))</f>
        <v>10Tm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125010002</v>
      </c>
      <c r="H2457" s="134">
        <f>Systematic[[#This Row],[SampleVariableLabel]]+100*Systematic[[#This Row],[State]]</f>
        <v>125011102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125</v>
      </c>
      <c r="B2458" s="1">
        <f>IF(C2458=0,IF(B2457=Protocol!$V$20,1,B2457+1),B2457)</f>
        <v>1</v>
      </c>
      <c r="C2458" s="1">
        <f>IF(C2457+1=Protocol!$V$21,0,C2457+1)</f>
        <v>12</v>
      </c>
      <c r="D2458" s="1">
        <f t="shared" si="93"/>
        <v>3</v>
      </c>
      <c r="E2458" s="1" t="str">
        <f>INDEX(Protocol[Mark],MATCH(C2458,Protocol[Step],0))</f>
        <v>11Azd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125010003</v>
      </c>
      <c r="H2458" s="134">
        <f>Systematic[[#This Row],[SampleVariableLabel]]+100*Systematic[[#This Row],[State]]</f>
        <v>125011203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126</v>
      </c>
      <c r="B2459" s="1">
        <f>IF(C2459=0,IF(B2458=Protocol!$V$20,1,B2458+1),B2458)</f>
        <v>1</v>
      </c>
      <c r="C2459" s="1">
        <f>IF(C2458+1=Protocol!$V$21,0,C2458+1)</f>
        <v>0</v>
      </c>
      <c r="D2459" s="1">
        <f t="shared" si="93"/>
        <v>4</v>
      </c>
      <c r="E2459" s="1" t="str">
        <f>INDEX(Protocol[Mark],MATCH(C2459,Protocol[Step],0))</f>
        <v>1mt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126010004</v>
      </c>
      <c r="H2459" s="134">
        <f>Systematic[[#This Row],[SampleVariableLabel]]+100*Systematic[[#This Row],[State]]</f>
        <v>126010004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126</v>
      </c>
      <c r="B2460" s="1">
        <f>IF(C2460=0,IF(B2459=Protocol!$V$20,1,B2459+1),B2459)</f>
        <v>1</v>
      </c>
      <c r="C2460" s="1">
        <f>IF(C2459+1=Protocol!$V$21,0,C2459+1)</f>
        <v>1</v>
      </c>
      <c r="D2460" s="1">
        <f t="shared" si="93"/>
        <v>5</v>
      </c>
      <c r="E2460" s="1" t="str">
        <f>INDEX(Protocol[Mark],MATCH(C2460,Protocol[Step],0))</f>
        <v>1PM</v>
      </c>
      <c r="F2460" s="151" t="str">
        <f>INDEX(Variables[Variable],MATCH(Systematic[[#This Row],[VariableIndex]],Variables[Index],0))</f>
        <v>Specific flux (mt)</v>
      </c>
      <c r="G2460" s="134">
        <f>Systematic[[#This Row],[Sample]]*1000000+Systematic[[#This Row],[SubSample]]*10000+Systematic[[#This Row],[VariableIndex]]</f>
        <v>126010005</v>
      </c>
      <c r="H2460" s="134">
        <f>Systematic[[#This Row],[SampleVariableLabel]]+100*Systematic[[#This Row],[State]]</f>
        <v>126010105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126</v>
      </c>
      <c r="B2461" s="1">
        <f>IF(C2461=0,IF(B2460=Protocol!$V$20,1,B2460+1),B2460)</f>
        <v>1</v>
      </c>
      <c r="C2461" s="1">
        <f>IF(C2460+1=Protocol!$V$21,0,C2460+1)</f>
        <v>2</v>
      </c>
      <c r="D2461" s="1">
        <f t="shared" si="93"/>
        <v>6</v>
      </c>
      <c r="E2461" s="1" t="str">
        <f>INDEX(Protocol[Mark],MATCH(C2461,Protocol[Step],0))</f>
        <v>2D</v>
      </c>
      <c r="F2461" s="151" t="str">
        <f>INDEX(Variables[Variable],MATCH(Systematic[[#This Row],[VariableIndex]],Variables[Index],0))</f>
        <v>FCR (mt: ROX-corr.)</v>
      </c>
      <c r="G2461" s="134">
        <f>Systematic[[#This Row],[Sample]]*1000000+Systematic[[#This Row],[SubSample]]*10000+Systematic[[#This Row],[VariableIndex]]</f>
        <v>126010006</v>
      </c>
      <c r="H2461" s="134">
        <f>Systematic[[#This Row],[SampleVariableLabel]]+100*Systematic[[#This Row],[State]]</f>
        <v>126010206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126</v>
      </c>
      <c r="B2462" s="1">
        <f>IF(C2462=0,IF(B2461=Protocol!$V$20,1,B2461+1),B2461)</f>
        <v>1</v>
      </c>
      <c r="C2462" s="1">
        <f>IF(C2461+1=Protocol!$V$21,0,C2461+1)</f>
        <v>3</v>
      </c>
      <c r="D2462" s="1">
        <f t="shared" si="93"/>
        <v>1</v>
      </c>
      <c r="E2462" s="1" t="str">
        <f>INDEX(Protocol[Mark],MATCH(C2462,Protocol[Step],0))</f>
        <v>2c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126010001</v>
      </c>
      <c r="H2462" s="134">
        <f>Systematic[[#This Row],[SampleVariableLabel]]+100*Systematic[[#This Row],[State]]</f>
        <v>126010301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126</v>
      </c>
      <c r="B2463" s="1">
        <f>IF(C2463=0,IF(B2462=Protocol!$V$20,1,B2462+1),B2462)</f>
        <v>1</v>
      </c>
      <c r="C2463" s="1">
        <f>IF(C2462+1=Protocol!$V$21,0,C2462+1)</f>
        <v>4</v>
      </c>
      <c r="D2463" s="1">
        <f t="shared" si="93"/>
        <v>2</v>
      </c>
      <c r="E2463" s="1" t="str">
        <f>INDEX(Protocol[Mark],MATCH(C2463,Protocol[Step],0))</f>
        <v>3U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126010002</v>
      </c>
      <c r="H2463" s="134">
        <f>Systematic[[#This Row],[SampleVariableLabel]]+100*Systematic[[#This Row],[State]]</f>
        <v>126010402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126</v>
      </c>
      <c r="B2464" s="1">
        <f>IF(C2464=0,IF(B2463=Protocol!$V$20,1,B2463+1),B2463)</f>
        <v>1</v>
      </c>
      <c r="C2464" s="1">
        <f>IF(C2463+1=Protocol!$V$21,0,C2463+1)</f>
        <v>5</v>
      </c>
      <c r="D2464" s="1">
        <f t="shared" si="93"/>
        <v>3</v>
      </c>
      <c r="E2464" s="1" t="str">
        <f>INDEX(Protocol[Mark],MATCH(C2464,Protocol[Step],0))</f>
        <v>4G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126010003</v>
      </c>
      <c r="H2464" s="134">
        <f>Systematic[[#This Row],[SampleVariableLabel]]+100*Systematic[[#This Row],[State]]</f>
        <v>126010503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126</v>
      </c>
      <c r="B2465" s="1">
        <f>IF(C2465=0,IF(B2464=Protocol!$V$20,1,B2464+1),B2464)</f>
        <v>1</v>
      </c>
      <c r="C2465" s="1">
        <f>IF(C2464+1=Protocol!$V$21,0,C2464+1)</f>
        <v>6</v>
      </c>
      <c r="D2465" s="1">
        <f t="shared" si="93"/>
        <v>4</v>
      </c>
      <c r="E2465" s="1" t="str">
        <f>INDEX(Protocol[Mark],MATCH(C2465,Protocol[Step],0))</f>
        <v>5S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126010004</v>
      </c>
      <c r="H2465" s="134">
        <f>Systematic[[#This Row],[SampleVariableLabel]]+100*Systematic[[#This Row],[State]]</f>
        <v>126010604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126</v>
      </c>
      <c r="B2466" s="1">
        <f>IF(C2466=0,IF(B2465=Protocol!$V$20,1,B2465+1),B2465)</f>
        <v>1</v>
      </c>
      <c r="C2466" s="1">
        <f>IF(C2465+1=Protocol!$V$21,0,C2465+1)</f>
        <v>7</v>
      </c>
      <c r="D2466" s="1">
        <f t="shared" si="93"/>
        <v>5</v>
      </c>
      <c r="E2466" s="1" t="str">
        <f>INDEX(Protocol[Mark],MATCH(C2466,Protocol[Step],0))</f>
        <v>6Oct</v>
      </c>
      <c r="F2466" s="151" t="str">
        <f>INDEX(Variables[Variable],MATCH(Systematic[[#This Row],[VariableIndex]],Variables[Index],0))</f>
        <v>Specific flux (mt)</v>
      </c>
      <c r="G2466" s="134">
        <f>Systematic[[#This Row],[Sample]]*1000000+Systematic[[#This Row],[SubSample]]*10000+Systematic[[#This Row],[VariableIndex]]</f>
        <v>126010005</v>
      </c>
      <c r="H2466" s="134">
        <f>Systematic[[#This Row],[SampleVariableLabel]]+100*Systematic[[#This Row],[State]]</f>
        <v>126010705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126</v>
      </c>
      <c r="B2467" s="1">
        <f>IF(C2467=0,IF(B2466=Protocol!$V$20,1,B2466+1),B2466)</f>
        <v>1</v>
      </c>
      <c r="C2467" s="1">
        <f>IF(C2466+1=Protocol!$V$21,0,C2466+1)</f>
        <v>8</v>
      </c>
      <c r="D2467" s="1">
        <f t="shared" si="93"/>
        <v>6</v>
      </c>
      <c r="E2467" s="1" t="str">
        <f>INDEX(Protocol[Mark],MATCH(C2467,Protocol[Step],0))</f>
        <v>7Rot</v>
      </c>
      <c r="F2467" s="151" t="str">
        <f>INDEX(Variables[Variable],MATCH(Systematic[[#This Row],[VariableIndex]],Variables[Index],0))</f>
        <v>FCR (mt: ROX-corr.)</v>
      </c>
      <c r="G2467" s="134">
        <f>Systematic[[#This Row],[Sample]]*1000000+Systematic[[#This Row],[SubSample]]*10000+Systematic[[#This Row],[VariableIndex]]</f>
        <v>126010006</v>
      </c>
      <c r="H2467" s="134">
        <f>Systematic[[#This Row],[SampleVariableLabel]]+100*Systematic[[#This Row],[State]]</f>
        <v>126010806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126</v>
      </c>
      <c r="B2468" s="1">
        <f>IF(C2468=0,IF(B2467=Protocol!$V$20,1,B2467+1),B2467)</f>
        <v>1</v>
      </c>
      <c r="C2468" s="1">
        <f>IF(C2467+1=Protocol!$V$21,0,C2467+1)</f>
        <v>9</v>
      </c>
      <c r="D2468" s="1">
        <f t="shared" si="93"/>
        <v>1</v>
      </c>
      <c r="E2468" s="1" t="str">
        <f>INDEX(Protocol[Mark],MATCH(C2468,Protocol[Step],0))</f>
        <v>8Gp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126010001</v>
      </c>
      <c r="H2468" s="134">
        <f>Systematic[[#This Row],[SampleVariableLabel]]+100*Systematic[[#This Row],[State]]</f>
        <v>126010901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126</v>
      </c>
      <c r="B2469" s="1">
        <f>IF(C2469=0,IF(B2468=Protocol!$V$20,1,B2468+1),B2468)</f>
        <v>1</v>
      </c>
      <c r="C2469" s="1">
        <f>IF(C2468+1=Protocol!$V$21,0,C2468+1)</f>
        <v>10</v>
      </c>
      <c r="D2469" s="1">
        <f t="shared" si="93"/>
        <v>2</v>
      </c>
      <c r="E2469" s="1" t="str">
        <f>INDEX(Protocol[Mark],MATCH(C2469,Protocol[Step],0))</f>
        <v>9Ama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126010002</v>
      </c>
      <c r="H2469" s="134">
        <f>Systematic[[#This Row],[SampleVariableLabel]]+100*Systematic[[#This Row],[State]]</f>
        <v>126011002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126</v>
      </c>
      <c r="B2470" s="1">
        <f>IF(C2470=0,IF(B2469=Protocol!$V$20,1,B2469+1),B2469)</f>
        <v>1</v>
      </c>
      <c r="C2470" s="1">
        <f>IF(C2469+1=Protocol!$V$21,0,C2469+1)</f>
        <v>11</v>
      </c>
      <c r="D2470" s="1">
        <f t="shared" si="93"/>
        <v>3</v>
      </c>
      <c r="E2470" s="1" t="str">
        <f>INDEX(Protocol[Mark],MATCH(C2470,Protocol[Step],0))</f>
        <v>10Tm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126010003</v>
      </c>
      <c r="H2470" s="134">
        <f>Systematic[[#This Row],[SampleVariableLabel]]+100*Systematic[[#This Row],[State]]</f>
        <v>126011103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126</v>
      </c>
      <c r="B2471" s="1">
        <f>IF(C2471=0,IF(B2470=Protocol!$V$20,1,B2470+1),B2470)</f>
        <v>1</v>
      </c>
      <c r="C2471" s="1">
        <f>IF(C2470+1=Protocol!$V$21,0,C2470+1)</f>
        <v>12</v>
      </c>
      <c r="D2471" s="1">
        <f t="shared" si="93"/>
        <v>4</v>
      </c>
      <c r="E2471" s="1" t="str">
        <f>INDEX(Protocol[Mark],MATCH(C2471,Protocol[Step],0))</f>
        <v>11Azd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126010004</v>
      </c>
      <c r="H2471" s="134">
        <f>Systematic[[#This Row],[SampleVariableLabel]]+100*Systematic[[#This Row],[State]]</f>
        <v>126011204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127</v>
      </c>
      <c r="B2472" s="1">
        <f>IF(C2472=0,IF(B2471=Protocol!$V$20,1,B2471+1),B2471)</f>
        <v>1</v>
      </c>
      <c r="C2472" s="1">
        <f>IF(C2471+1=Protocol!$V$21,0,C2471+1)</f>
        <v>0</v>
      </c>
      <c r="D2472" s="1">
        <f t="shared" si="93"/>
        <v>5</v>
      </c>
      <c r="E2472" s="1" t="str">
        <f>INDEX(Protocol[Mark],MATCH(C2472,Protocol[Step],0))</f>
        <v>1mt</v>
      </c>
      <c r="F2472" s="151" t="str">
        <f>INDEX(Variables[Variable],MATCH(Systematic[[#This Row],[VariableIndex]],Variables[Index],0))</f>
        <v>Specific flux (mt)</v>
      </c>
      <c r="G2472" s="134">
        <f>Systematic[[#This Row],[Sample]]*1000000+Systematic[[#This Row],[SubSample]]*10000+Systematic[[#This Row],[VariableIndex]]</f>
        <v>127010005</v>
      </c>
      <c r="H2472" s="134">
        <f>Systematic[[#This Row],[SampleVariableLabel]]+100*Systematic[[#This Row],[State]]</f>
        <v>127010005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127</v>
      </c>
      <c r="B2473" s="1">
        <f>IF(C2473=0,IF(B2472=Protocol!$V$20,1,B2472+1),B2472)</f>
        <v>1</v>
      </c>
      <c r="C2473" s="1">
        <f>IF(C2472+1=Protocol!$V$21,0,C2472+1)</f>
        <v>1</v>
      </c>
      <c r="D2473" s="1">
        <f t="shared" si="93"/>
        <v>6</v>
      </c>
      <c r="E2473" s="1" t="str">
        <f>INDEX(Protocol[Mark],MATCH(C2473,Protocol[Step],0))</f>
        <v>1PM</v>
      </c>
      <c r="F2473" s="151" t="str">
        <f>INDEX(Variables[Variable],MATCH(Systematic[[#This Row],[VariableIndex]],Variables[Index],0))</f>
        <v>FCR (mt: ROX-corr.)</v>
      </c>
      <c r="G2473" s="134">
        <f>Systematic[[#This Row],[Sample]]*1000000+Systematic[[#This Row],[SubSample]]*10000+Systematic[[#This Row],[VariableIndex]]</f>
        <v>127010006</v>
      </c>
      <c r="H2473" s="134">
        <f>Systematic[[#This Row],[SampleVariableLabel]]+100*Systematic[[#This Row],[State]]</f>
        <v>127010106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127</v>
      </c>
      <c r="B2474" s="1">
        <f>IF(C2474=0,IF(B2473=Protocol!$V$20,1,B2473+1),B2473)</f>
        <v>1</v>
      </c>
      <c r="C2474" s="1">
        <f>IF(C2473+1=Protocol!$V$21,0,C2473+1)</f>
        <v>2</v>
      </c>
      <c r="D2474" s="1">
        <f t="shared" si="93"/>
        <v>1</v>
      </c>
      <c r="E2474" s="1" t="str">
        <f>INDEX(Protocol[Mark],MATCH(C2474,Protocol[Step],0))</f>
        <v>2D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127010001</v>
      </c>
      <c r="H2474" s="134">
        <f>Systematic[[#This Row],[SampleVariableLabel]]+100*Systematic[[#This Row],[State]]</f>
        <v>127010201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127</v>
      </c>
      <c r="B2475" s="1">
        <f>IF(C2475=0,IF(B2474=Protocol!$V$20,1,B2474+1),B2474)</f>
        <v>1</v>
      </c>
      <c r="C2475" s="1">
        <f>IF(C2474+1=Protocol!$V$21,0,C2474+1)</f>
        <v>3</v>
      </c>
      <c r="D2475" s="1">
        <f t="shared" si="93"/>
        <v>2</v>
      </c>
      <c r="E2475" s="1" t="str">
        <f>INDEX(Protocol[Mark],MATCH(C2475,Protocol[Step],0))</f>
        <v>2c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127010002</v>
      </c>
      <c r="H2475" s="134">
        <f>Systematic[[#This Row],[SampleVariableLabel]]+100*Systematic[[#This Row],[State]]</f>
        <v>127010302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127</v>
      </c>
      <c r="B2476" s="1">
        <f>IF(C2476=0,IF(B2475=Protocol!$V$20,1,B2475+1),B2475)</f>
        <v>1</v>
      </c>
      <c r="C2476" s="1">
        <f>IF(C2475+1=Protocol!$V$21,0,C2475+1)</f>
        <v>4</v>
      </c>
      <c r="D2476" s="1">
        <f t="shared" si="93"/>
        <v>3</v>
      </c>
      <c r="E2476" s="1" t="str">
        <f>INDEX(Protocol[Mark],MATCH(C2476,Protocol[Step],0))</f>
        <v>3U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127010003</v>
      </c>
      <c r="H2476" s="134">
        <f>Systematic[[#This Row],[SampleVariableLabel]]+100*Systematic[[#This Row],[State]]</f>
        <v>127010403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127</v>
      </c>
      <c r="B2477" s="1">
        <f>IF(C2477=0,IF(B2476=Protocol!$V$20,1,B2476+1),B2476)</f>
        <v>1</v>
      </c>
      <c r="C2477" s="1">
        <f>IF(C2476+1=Protocol!$V$21,0,C2476+1)</f>
        <v>5</v>
      </c>
      <c r="D2477" s="1">
        <f t="shared" si="93"/>
        <v>4</v>
      </c>
      <c r="E2477" s="1" t="str">
        <f>INDEX(Protocol[Mark],MATCH(C2477,Protocol[Step],0))</f>
        <v>4G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127010004</v>
      </c>
      <c r="H2477" s="134">
        <f>Systematic[[#This Row],[SampleVariableLabel]]+100*Systematic[[#This Row],[State]]</f>
        <v>127010504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127</v>
      </c>
      <c r="B2478" s="1">
        <f>IF(C2478=0,IF(B2477=Protocol!$V$20,1,B2477+1),B2477)</f>
        <v>1</v>
      </c>
      <c r="C2478" s="1">
        <f>IF(C2477+1=Protocol!$V$21,0,C2477+1)</f>
        <v>6</v>
      </c>
      <c r="D2478" s="1">
        <f t="shared" si="93"/>
        <v>5</v>
      </c>
      <c r="E2478" s="1" t="str">
        <f>INDEX(Protocol[Mark],MATCH(C2478,Protocol[Step],0))</f>
        <v>5S</v>
      </c>
      <c r="F2478" s="151" t="str">
        <f>INDEX(Variables[Variable],MATCH(Systematic[[#This Row],[VariableIndex]],Variables[Index],0))</f>
        <v>Specific flux (mt)</v>
      </c>
      <c r="G2478" s="134">
        <f>Systematic[[#This Row],[Sample]]*1000000+Systematic[[#This Row],[SubSample]]*10000+Systematic[[#This Row],[VariableIndex]]</f>
        <v>127010005</v>
      </c>
      <c r="H2478" s="134">
        <f>Systematic[[#This Row],[SampleVariableLabel]]+100*Systematic[[#This Row],[State]]</f>
        <v>127010605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127</v>
      </c>
      <c r="B2479" s="1">
        <f>IF(C2479=0,IF(B2478=Protocol!$V$20,1,B2478+1),B2478)</f>
        <v>1</v>
      </c>
      <c r="C2479" s="1">
        <f>IF(C2478+1=Protocol!$V$21,0,C2478+1)</f>
        <v>7</v>
      </c>
      <c r="D2479" s="1">
        <f t="shared" si="93"/>
        <v>6</v>
      </c>
      <c r="E2479" s="1" t="str">
        <f>INDEX(Protocol[Mark],MATCH(C2479,Protocol[Step],0))</f>
        <v>6Oct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127010006</v>
      </c>
      <c r="H2479" s="134">
        <f>Systematic[[#This Row],[SampleVariableLabel]]+100*Systematic[[#This Row],[State]]</f>
        <v>127010706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127</v>
      </c>
      <c r="B2480" s="1">
        <f>IF(C2480=0,IF(B2479=Protocol!$V$20,1,B2479+1),B2479)</f>
        <v>1</v>
      </c>
      <c r="C2480" s="1">
        <f>IF(C2479+1=Protocol!$V$21,0,C2479+1)</f>
        <v>8</v>
      </c>
      <c r="D2480" s="1">
        <f t="shared" si="93"/>
        <v>1</v>
      </c>
      <c r="E2480" s="1" t="str">
        <f>INDEX(Protocol[Mark],MATCH(C2480,Protocol[Step],0))</f>
        <v>7Rot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127010001</v>
      </c>
      <c r="H2480" s="134">
        <f>Systematic[[#This Row],[SampleVariableLabel]]+100*Systematic[[#This Row],[State]]</f>
        <v>127010801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127</v>
      </c>
      <c r="B2481" s="1">
        <f>IF(C2481=0,IF(B2480=Protocol!$V$20,1,B2480+1),B2480)</f>
        <v>1</v>
      </c>
      <c r="C2481" s="1">
        <f>IF(C2480+1=Protocol!$V$21,0,C2480+1)</f>
        <v>9</v>
      </c>
      <c r="D2481" s="1">
        <f t="shared" si="93"/>
        <v>2</v>
      </c>
      <c r="E2481" s="1" t="str">
        <f>INDEX(Protocol[Mark],MATCH(C2481,Protocol[Step],0))</f>
        <v>8Gp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127010002</v>
      </c>
      <c r="H2481" s="134">
        <f>Systematic[[#This Row],[SampleVariableLabel]]+100*Systematic[[#This Row],[State]]</f>
        <v>127010902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127</v>
      </c>
      <c r="B2482" s="1">
        <f>IF(C2482=0,IF(B2481=Protocol!$V$20,1,B2481+1),B2481)</f>
        <v>1</v>
      </c>
      <c r="C2482" s="1">
        <f>IF(C2481+1=Protocol!$V$21,0,C2481+1)</f>
        <v>10</v>
      </c>
      <c r="D2482" s="1">
        <f t="shared" si="93"/>
        <v>3</v>
      </c>
      <c r="E2482" s="1" t="str">
        <f>INDEX(Protocol[Mark],MATCH(C2482,Protocol[Step],0))</f>
        <v>9Ama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127010003</v>
      </c>
      <c r="H2482" s="134">
        <f>Systematic[[#This Row],[SampleVariableLabel]]+100*Systematic[[#This Row],[State]]</f>
        <v>127011003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127</v>
      </c>
      <c r="B2483" s="1">
        <f>IF(C2483=0,IF(B2482=Protocol!$V$20,1,B2482+1),B2482)</f>
        <v>1</v>
      </c>
      <c r="C2483" s="1">
        <f>IF(C2482+1=Protocol!$V$21,0,C2482+1)</f>
        <v>11</v>
      </c>
      <c r="D2483" s="1">
        <f t="shared" si="93"/>
        <v>4</v>
      </c>
      <c r="E2483" s="1" t="str">
        <f>INDEX(Protocol[Mark],MATCH(C2483,Protocol[Step],0))</f>
        <v>10Tm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127010004</v>
      </c>
      <c r="H2483" s="134">
        <f>Systematic[[#This Row],[SampleVariableLabel]]+100*Systematic[[#This Row],[State]]</f>
        <v>127011104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127</v>
      </c>
      <c r="B2484" s="1">
        <f>IF(C2484=0,IF(B2483=Protocol!$V$20,1,B2483+1),B2483)</f>
        <v>1</v>
      </c>
      <c r="C2484" s="1">
        <f>IF(C2483+1=Protocol!$V$21,0,C2483+1)</f>
        <v>12</v>
      </c>
      <c r="D2484" s="1">
        <f t="shared" si="93"/>
        <v>5</v>
      </c>
      <c r="E2484" s="1" t="str">
        <f>INDEX(Protocol[Mark],MATCH(C2484,Protocol[Step],0))</f>
        <v>11Azd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127010005</v>
      </c>
      <c r="H2484" s="134">
        <f>Systematic[[#This Row],[SampleVariableLabel]]+100*Systematic[[#This Row],[State]]</f>
        <v>127011205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128</v>
      </c>
      <c r="B2485" s="1">
        <f>IF(C2485=0,IF(B2484=Protocol!$V$20,1,B2484+1),B2484)</f>
        <v>1</v>
      </c>
      <c r="C2485" s="1">
        <f>IF(C2484+1=Protocol!$V$21,0,C2484+1)</f>
        <v>0</v>
      </c>
      <c r="D2485" s="1">
        <f t="shared" si="93"/>
        <v>6</v>
      </c>
      <c r="E2485" s="1" t="str">
        <f>INDEX(Protocol[Mark],MATCH(C2485,Protocol[Step],0))</f>
        <v>1mt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128010006</v>
      </c>
      <c r="H2485" s="134">
        <f>Systematic[[#This Row],[SampleVariableLabel]]+100*Systematic[[#This Row],[State]]</f>
        <v>128010006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128</v>
      </c>
      <c r="B2486" s="1">
        <f>IF(C2486=0,IF(B2485=Protocol!$V$20,1,B2485+1),B2485)</f>
        <v>1</v>
      </c>
      <c r="C2486" s="1">
        <f>IF(C2485+1=Protocol!$V$21,0,C2485+1)</f>
        <v>1</v>
      </c>
      <c r="D2486" s="1">
        <f t="shared" si="93"/>
        <v>1</v>
      </c>
      <c r="E2486" s="1" t="str">
        <f>INDEX(Protocol[Mark],MATCH(C2486,Protocol[Step],0))</f>
        <v>1PM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128010001</v>
      </c>
      <c r="H2486" s="134">
        <f>Systematic[[#This Row],[SampleVariableLabel]]+100*Systematic[[#This Row],[State]]</f>
        <v>128010101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128</v>
      </c>
      <c r="B2487" s="1">
        <f>IF(C2487=0,IF(B2486=Protocol!$V$20,1,B2486+1),B2486)</f>
        <v>1</v>
      </c>
      <c r="C2487" s="1">
        <f>IF(C2486+1=Protocol!$V$21,0,C2486+1)</f>
        <v>2</v>
      </c>
      <c r="D2487" s="1">
        <f t="shared" si="93"/>
        <v>2</v>
      </c>
      <c r="E2487" s="1" t="str">
        <f>INDEX(Protocol[Mark],MATCH(C2487,Protocol[Step],0))</f>
        <v>2D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128010002</v>
      </c>
      <c r="H2487" s="134">
        <f>Systematic[[#This Row],[SampleVariableLabel]]+100*Systematic[[#This Row],[State]]</f>
        <v>128010202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128</v>
      </c>
      <c r="B2488" s="1">
        <f>IF(C2488=0,IF(B2487=Protocol!$V$20,1,B2487+1),B2487)</f>
        <v>1</v>
      </c>
      <c r="C2488" s="1">
        <f>IF(C2487+1=Protocol!$V$21,0,C2487+1)</f>
        <v>3</v>
      </c>
      <c r="D2488" s="1">
        <f t="shared" si="93"/>
        <v>3</v>
      </c>
      <c r="E2488" s="1" t="str">
        <f>INDEX(Protocol[Mark],MATCH(C2488,Protocol[Step],0))</f>
        <v>2c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128010003</v>
      </c>
      <c r="H2488" s="134">
        <f>Systematic[[#This Row],[SampleVariableLabel]]+100*Systematic[[#This Row],[State]]</f>
        <v>128010303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128</v>
      </c>
      <c r="B2489" s="1">
        <f>IF(C2489=0,IF(B2488=Protocol!$V$20,1,B2488+1),B2488)</f>
        <v>1</v>
      </c>
      <c r="C2489" s="1">
        <f>IF(C2488+1=Protocol!$V$21,0,C2488+1)</f>
        <v>4</v>
      </c>
      <c r="D2489" s="1">
        <f t="shared" si="93"/>
        <v>4</v>
      </c>
      <c r="E2489" s="1" t="str">
        <f>INDEX(Protocol[Mark],MATCH(C2489,Protocol[Step],0))</f>
        <v>3U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128010004</v>
      </c>
      <c r="H2489" s="134">
        <f>Systematic[[#This Row],[SampleVariableLabel]]+100*Systematic[[#This Row],[State]]</f>
        <v>128010404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128</v>
      </c>
      <c r="B2490" s="1">
        <f>IF(C2490=0,IF(B2489=Protocol!$V$20,1,B2489+1),B2489)</f>
        <v>1</v>
      </c>
      <c r="C2490" s="1">
        <f>IF(C2489+1=Protocol!$V$21,0,C2489+1)</f>
        <v>5</v>
      </c>
      <c r="D2490" s="1">
        <f t="shared" si="93"/>
        <v>5</v>
      </c>
      <c r="E2490" s="1" t="str">
        <f>INDEX(Protocol[Mark],MATCH(C2490,Protocol[Step],0))</f>
        <v>4G</v>
      </c>
      <c r="F2490" s="151" t="str">
        <f>INDEX(Variables[Variable],MATCH(Systematic[[#This Row],[VariableIndex]],Variables[Index],0))</f>
        <v>Specific flux (mt)</v>
      </c>
      <c r="G2490" s="134">
        <f>Systematic[[#This Row],[Sample]]*1000000+Systematic[[#This Row],[SubSample]]*10000+Systematic[[#This Row],[VariableIndex]]</f>
        <v>128010005</v>
      </c>
      <c r="H2490" s="134">
        <f>Systematic[[#This Row],[SampleVariableLabel]]+100*Systematic[[#This Row],[State]]</f>
        <v>128010505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128</v>
      </c>
      <c r="B2491" s="1">
        <f>IF(C2491=0,IF(B2490=Protocol!$V$20,1,B2490+1),B2490)</f>
        <v>1</v>
      </c>
      <c r="C2491" s="1">
        <f>IF(C2490+1=Protocol!$V$21,0,C2490+1)</f>
        <v>6</v>
      </c>
      <c r="D2491" s="1">
        <f t="shared" si="93"/>
        <v>6</v>
      </c>
      <c r="E2491" s="1" t="str">
        <f>INDEX(Protocol[Mark],MATCH(C2491,Protocol[Step],0))</f>
        <v>5S</v>
      </c>
      <c r="F2491" s="151" t="str">
        <f>INDEX(Variables[Variable],MATCH(Systematic[[#This Row],[VariableIndex]],Variables[Index],0))</f>
        <v>FCR (mt: ROX-corr.)</v>
      </c>
      <c r="G2491" s="134">
        <f>Systematic[[#This Row],[Sample]]*1000000+Systematic[[#This Row],[SubSample]]*10000+Systematic[[#This Row],[VariableIndex]]</f>
        <v>128010006</v>
      </c>
      <c r="H2491" s="134">
        <f>Systematic[[#This Row],[SampleVariableLabel]]+100*Systematic[[#This Row],[State]]</f>
        <v>128010606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128</v>
      </c>
      <c r="B2492" s="1">
        <f>IF(C2492=0,IF(B2491=Protocol!$V$20,1,B2491+1),B2491)</f>
        <v>1</v>
      </c>
      <c r="C2492" s="1">
        <f>IF(C2491+1=Protocol!$V$21,0,C2491+1)</f>
        <v>7</v>
      </c>
      <c r="D2492" s="1">
        <f t="shared" si="93"/>
        <v>1</v>
      </c>
      <c r="E2492" s="1" t="str">
        <f>INDEX(Protocol[Mark],MATCH(C2492,Protocol[Step],0))</f>
        <v>6Oct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128010001</v>
      </c>
      <c r="H2492" s="134">
        <f>Systematic[[#This Row],[SampleVariableLabel]]+100*Systematic[[#This Row],[State]]</f>
        <v>128010701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128</v>
      </c>
      <c r="B2493" s="1">
        <f>IF(C2493=0,IF(B2492=Protocol!$V$20,1,B2492+1),B2492)</f>
        <v>1</v>
      </c>
      <c r="C2493" s="1">
        <f>IF(C2492+1=Protocol!$V$21,0,C2492+1)</f>
        <v>8</v>
      </c>
      <c r="D2493" s="1">
        <f t="shared" si="93"/>
        <v>2</v>
      </c>
      <c r="E2493" s="1" t="str">
        <f>INDEX(Protocol[Mark],MATCH(C2493,Protocol[Step],0))</f>
        <v>7Rot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128010002</v>
      </c>
      <c r="H2493" s="134">
        <f>Systematic[[#This Row],[SampleVariableLabel]]+100*Systematic[[#This Row],[State]]</f>
        <v>128010802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128</v>
      </c>
      <c r="B2494" s="1">
        <f>IF(C2494=0,IF(B2493=Protocol!$V$20,1,B2493+1),B2493)</f>
        <v>1</v>
      </c>
      <c r="C2494" s="1">
        <f>IF(C2493+1=Protocol!$V$21,0,C2493+1)</f>
        <v>9</v>
      </c>
      <c r="D2494" s="1">
        <f t="shared" si="93"/>
        <v>3</v>
      </c>
      <c r="E2494" s="1" t="str">
        <f>INDEX(Protocol[Mark],MATCH(C2494,Protocol[Step],0))</f>
        <v>8Gp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128010003</v>
      </c>
      <c r="H2494" s="134">
        <f>Systematic[[#This Row],[SampleVariableLabel]]+100*Systematic[[#This Row],[State]]</f>
        <v>128010903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128</v>
      </c>
      <c r="B2495" s="1">
        <f>IF(C2495=0,IF(B2494=Protocol!$V$20,1,B2494+1),B2494)</f>
        <v>1</v>
      </c>
      <c r="C2495" s="1">
        <f>IF(C2494+1=Protocol!$V$21,0,C2494+1)</f>
        <v>10</v>
      </c>
      <c r="D2495" s="1">
        <f t="shared" si="93"/>
        <v>4</v>
      </c>
      <c r="E2495" s="1" t="str">
        <f>INDEX(Protocol[Mark],MATCH(C2495,Protocol[Step],0))</f>
        <v>9Ama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128010004</v>
      </c>
      <c r="H2495" s="134">
        <f>Systematic[[#This Row],[SampleVariableLabel]]+100*Systematic[[#This Row],[State]]</f>
        <v>128011004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128</v>
      </c>
      <c r="B2496" s="1">
        <f>IF(C2496=0,IF(B2495=Protocol!$V$20,1,B2495+1),B2495)</f>
        <v>1</v>
      </c>
      <c r="C2496" s="1">
        <f>IF(C2495+1=Protocol!$V$21,0,C2495+1)</f>
        <v>11</v>
      </c>
      <c r="D2496" s="1">
        <f t="shared" si="93"/>
        <v>5</v>
      </c>
      <c r="E2496" s="1" t="str">
        <f>INDEX(Protocol[Mark],MATCH(C2496,Protocol[Step],0))</f>
        <v>10Tm</v>
      </c>
      <c r="F2496" s="151" t="str">
        <f>INDEX(Variables[Variable],MATCH(Systematic[[#This Row],[VariableIndex]],Variables[Index],0))</f>
        <v>Specific flux (mt)</v>
      </c>
      <c r="G2496" s="134">
        <f>Systematic[[#This Row],[Sample]]*1000000+Systematic[[#This Row],[SubSample]]*10000+Systematic[[#This Row],[VariableIndex]]</f>
        <v>128010005</v>
      </c>
      <c r="H2496" s="134">
        <f>Systematic[[#This Row],[SampleVariableLabel]]+100*Systematic[[#This Row],[State]]</f>
        <v>128011105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128</v>
      </c>
      <c r="B2497" s="1">
        <f>IF(C2497=0,IF(B2496=Protocol!$V$20,1,B2496+1),B2496)</f>
        <v>1</v>
      </c>
      <c r="C2497" s="1">
        <f>IF(C2496+1=Protocol!$V$21,0,C2496+1)</f>
        <v>12</v>
      </c>
      <c r="D2497" s="1">
        <f t="shared" si="93"/>
        <v>6</v>
      </c>
      <c r="E2497" s="1" t="str">
        <f>INDEX(Protocol[Mark],MATCH(C2497,Protocol[Step],0))</f>
        <v>11Azd</v>
      </c>
      <c r="F2497" s="151" t="str">
        <f>INDEX(Variables[Variable],MATCH(Systematic[[#This Row],[VariableIndex]],Variables[Index],0))</f>
        <v>FCR (mt: ROX-corr.)</v>
      </c>
      <c r="G2497" s="134">
        <f>Systematic[[#This Row],[Sample]]*1000000+Systematic[[#This Row],[SubSample]]*10000+Systematic[[#This Row],[VariableIndex]]</f>
        <v>128010006</v>
      </c>
      <c r="H2497" s="134">
        <f>Systematic[[#This Row],[SampleVariableLabel]]+100*Systematic[[#This Row],[State]]</f>
        <v>128011206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129</v>
      </c>
      <c r="B2498" s="1">
        <f>IF(C2498=0,IF(B2497=Protocol!$V$20,1,B2497+1),B2497)</f>
        <v>1</v>
      </c>
      <c r="C2498" s="1">
        <f>IF(C2497+1=Protocol!$V$21,0,C2497+1)</f>
        <v>0</v>
      </c>
      <c r="D2498" s="1">
        <f t="shared" si="93"/>
        <v>1</v>
      </c>
      <c r="E2498" s="1" t="str">
        <f>INDEX(Protocol[Mark],MATCH(C2498,Protocol[Step],0))</f>
        <v>1mt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129010001</v>
      </c>
      <c r="H2498" s="134">
        <f>Systematic[[#This Row],[SampleVariableLabel]]+100*Systematic[[#This Row],[State]]</f>
        <v>129010001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129</v>
      </c>
      <c r="B2499" s="1">
        <f>IF(C2499=0,IF(B2498=Protocol!$V$20,1,B2498+1),B2498)</f>
        <v>1</v>
      </c>
      <c r="C2499" s="1">
        <f>IF(C2498+1=Protocol!$V$21,0,C2498+1)</f>
        <v>1</v>
      </c>
      <c r="D2499" s="1">
        <f t="shared" ref="D2499:D2562" si="95">IF(D2498=nVariables,1,D2498+1)</f>
        <v>2</v>
      </c>
      <c r="E2499" s="1" t="str">
        <f>INDEX(Protocol[Mark],MATCH(C2499,Protocol[Step],0))</f>
        <v>1PM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129010002</v>
      </c>
      <c r="H2499" s="134">
        <f>Systematic[[#This Row],[SampleVariableLabel]]+100*Systematic[[#This Row],[State]]</f>
        <v>129010102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129</v>
      </c>
      <c r="B2500" s="1">
        <f>IF(C2500=0,IF(B2499=Protocol!$V$20,1,B2499+1),B2499)</f>
        <v>1</v>
      </c>
      <c r="C2500" s="1">
        <f>IF(C2499+1=Protocol!$V$21,0,C2499+1)</f>
        <v>2</v>
      </c>
      <c r="D2500" s="1">
        <f t="shared" si="95"/>
        <v>3</v>
      </c>
      <c r="E2500" s="1" t="str">
        <f>INDEX(Protocol[Mark],MATCH(C2500,Protocol[Step],0))</f>
        <v>2D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129010003</v>
      </c>
      <c r="H2500" s="134">
        <f>Systematic[[#This Row],[SampleVariableLabel]]+100*Systematic[[#This Row],[State]]</f>
        <v>129010203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129</v>
      </c>
      <c r="B2501" s="1">
        <f>IF(C2501=0,IF(B2500=Protocol!$V$20,1,B2500+1),B2500)</f>
        <v>1</v>
      </c>
      <c r="C2501" s="1">
        <f>IF(C2500+1=Protocol!$V$21,0,C2500+1)</f>
        <v>3</v>
      </c>
      <c r="D2501" s="1">
        <f t="shared" si="95"/>
        <v>4</v>
      </c>
      <c r="E2501" s="1" t="str">
        <f>INDEX(Protocol[Mark],MATCH(C2501,Protocol[Step],0))</f>
        <v>2c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129010004</v>
      </c>
      <c r="H2501" s="134">
        <f>Systematic[[#This Row],[SampleVariableLabel]]+100*Systematic[[#This Row],[State]]</f>
        <v>129010304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129</v>
      </c>
      <c r="B2502" s="1">
        <f>IF(C2502=0,IF(B2501=Protocol!$V$20,1,B2501+1),B2501)</f>
        <v>1</v>
      </c>
      <c r="C2502" s="1">
        <f>IF(C2501+1=Protocol!$V$21,0,C2501+1)</f>
        <v>4</v>
      </c>
      <c r="D2502" s="1">
        <f t="shared" si="95"/>
        <v>5</v>
      </c>
      <c r="E2502" s="1" t="str">
        <f>INDEX(Protocol[Mark],MATCH(C2502,Protocol[Step],0))</f>
        <v>3U</v>
      </c>
      <c r="F2502" s="151" t="str">
        <f>INDEX(Variables[Variable],MATCH(Systematic[[#This Row],[VariableIndex]],Variables[Index],0))</f>
        <v>Specific flux (mt)</v>
      </c>
      <c r="G2502" s="134">
        <f>Systematic[[#This Row],[Sample]]*1000000+Systematic[[#This Row],[SubSample]]*10000+Systematic[[#This Row],[VariableIndex]]</f>
        <v>129010005</v>
      </c>
      <c r="H2502" s="134">
        <f>Systematic[[#This Row],[SampleVariableLabel]]+100*Systematic[[#This Row],[State]]</f>
        <v>129010405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129</v>
      </c>
      <c r="B2503" s="1">
        <f>IF(C2503=0,IF(B2502=Protocol!$V$20,1,B2502+1),B2502)</f>
        <v>1</v>
      </c>
      <c r="C2503" s="1">
        <f>IF(C2502+1=Protocol!$V$21,0,C2502+1)</f>
        <v>5</v>
      </c>
      <c r="D2503" s="1">
        <f t="shared" si="95"/>
        <v>6</v>
      </c>
      <c r="E2503" s="1" t="str">
        <f>INDEX(Protocol[Mark],MATCH(C2503,Protocol[Step],0))</f>
        <v>4G</v>
      </c>
      <c r="F2503" s="151" t="str">
        <f>INDEX(Variables[Variable],MATCH(Systematic[[#This Row],[VariableIndex]],Variables[Index],0))</f>
        <v>FCR (mt: ROX-corr.)</v>
      </c>
      <c r="G2503" s="134">
        <f>Systematic[[#This Row],[Sample]]*1000000+Systematic[[#This Row],[SubSample]]*10000+Systematic[[#This Row],[VariableIndex]]</f>
        <v>129010006</v>
      </c>
      <c r="H2503" s="134">
        <f>Systematic[[#This Row],[SampleVariableLabel]]+100*Systematic[[#This Row],[State]]</f>
        <v>129010506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129</v>
      </c>
      <c r="B2504" s="1">
        <f>IF(C2504=0,IF(B2503=Protocol!$V$20,1,B2503+1),B2503)</f>
        <v>1</v>
      </c>
      <c r="C2504" s="1">
        <f>IF(C2503+1=Protocol!$V$21,0,C2503+1)</f>
        <v>6</v>
      </c>
      <c r="D2504" s="1">
        <f t="shared" si="95"/>
        <v>1</v>
      </c>
      <c r="E2504" s="1" t="str">
        <f>INDEX(Protocol[Mark],MATCH(C2504,Protocol[Step],0))</f>
        <v>5S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129010001</v>
      </c>
      <c r="H2504" s="134">
        <f>Systematic[[#This Row],[SampleVariableLabel]]+100*Systematic[[#This Row],[State]]</f>
        <v>129010601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129</v>
      </c>
      <c r="B2505" s="1">
        <f>IF(C2505=0,IF(B2504=Protocol!$V$20,1,B2504+1),B2504)</f>
        <v>1</v>
      </c>
      <c r="C2505" s="1">
        <f>IF(C2504+1=Protocol!$V$21,0,C2504+1)</f>
        <v>7</v>
      </c>
      <c r="D2505" s="1">
        <f t="shared" si="95"/>
        <v>2</v>
      </c>
      <c r="E2505" s="1" t="str">
        <f>INDEX(Protocol[Mark],MATCH(C2505,Protocol[Step],0))</f>
        <v>6Oct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129010002</v>
      </c>
      <c r="H2505" s="134">
        <f>Systematic[[#This Row],[SampleVariableLabel]]+100*Systematic[[#This Row],[State]]</f>
        <v>129010702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129</v>
      </c>
      <c r="B2506" s="1">
        <f>IF(C2506=0,IF(B2505=Protocol!$V$20,1,B2505+1),B2505)</f>
        <v>1</v>
      </c>
      <c r="C2506" s="1">
        <f>IF(C2505+1=Protocol!$V$21,0,C2505+1)</f>
        <v>8</v>
      </c>
      <c r="D2506" s="1">
        <f t="shared" si="95"/>
        <v>3</v>
      </c>
      <c r="E2506" s="1" t="str">
        <f>INDEX(Protocol[Mark],MATCH(C2506,Protocol[Step],0))</f>
        <v>7Rot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129010003</v>
      </c>
      <c r="H2506" s="134">
        <f>Systematic[[#This Row],[SampleVariableLabel]]+100*Systematic[[#This Row],[State]]</f>
        <v>129010803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129</v>
      </c>
      <c r="B2507" s="1">
        <f>IF(C2507=0,IF(B2506=Protocol!$V$20,1,B2506+1),B2506)</f>
        <v>1</v>
      </c>
      <c r="C2507" s="1">
        <f>IF(C2506+1=Protocol!$V$21,0,C2506+1)</f>
        <v>9</v>
      </c>
      <c r="D2507" s="1">
        <f t="shared" si="95"/>
        <v>4</v>
      </c>
      <c r="E2507" s="1" t="str">
        <f>INDEX(Protocol[Mark],MATCH(C2507,Protocol[Step],0))</f>
        <v>8Gp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129010004</v>
      </c>
      <c r="H2507" s="134">
        <f>Systematic[[#This Row],[SampleVariableLabel]]+100*Systematic[[#This Row],[State]]</f>
        <v>129010904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129</v>
      </c>
      <c r="B2508" s="1">
        <f>IF(C2508=0,IF(B2507=Protocol!$V$20,1,B2507+1),B2507)</f>
        <v>1</v>
      </c>
      <c r="C2508" s="1">
        <f>IF(C2507+1=Protocol!$V$21,0,C2507+1)</f>
        <v>10</v>
      </c>
      <c r="D2508" s="1">
        <f t="shared" si="95"/>
        <v>5</v>
      </c>
      <c r="E2508" s="1" t="str">
        <f>INDEX(Protocol[Mark],MATCH(C2508,Protocol[Step],0))</f>
        <v>9Ama</v>
      </c>
      <c r="F2508" s="151" t="str">
        <f>INDEX(Variables[Variable],MATCH(Systematic[[#This Row],[VariableIndex]],Variables[Index],0))</f>
        <v>Specific flux (mt)</v>
      </c>
      <c r="G2508" s="134">
        <f>Systematic[[#This Row],[Sample]]*1000000+Systematic[[#This Row],[SubSample]]*10000+Systematic[[#This Row],[VariableIndex]]</f>
        <v>129010005</v>
      </c>
      <c r="H2508" s="134">
        <f>Systematic[[#This Row],[SampleVariableLabel]]+100*Systematic[[#This Row],[State]]</f>
        <v>129011005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129</v>
      </c>
      <c r="B2509" s="1">
        <f>IF(C2509=0,IF(B2508=Protocol!$V$20,1,B2508+1),B2508)</f>
        <v>1</v>
      </c>
      <c r="C2509" s="1">
        <f>IF(C2508+1=Protocol!$V$21,0,C2508+1)</f>
        <v>11</v>
      </c>
      <c r="D2509" s="1">
        <f t="shared" si="95"/>
        <v>6</v>
      </c>
      <c r="E2509" s="1" t="str">
        <f>INDEX(Protocol[Mark],MATCH(C2509,Protocol[Step],0))</f>
        <v>10Tm</v>
      </c>
      <c r="F2509" s="151" t="str">
        <f>INDEX(Variables[Variable],MATCH(Systematic[[#This Row],[VariableIndex]],Variables[Index],0))</f>
        <v>FCR (mt: ROX-corr.)</v>
      </c>
      <c r="G2509" s="134">
        <f>Systematic[[#This Row],[Sample]]*1000000+Systematic[[#This Row],[SubSample]]*10000+Systematic[[#This Row],[VariableIndex]]</f>
        <v>129010006</v>
      </c>
      <c r="H2509" s="134">
        <f>Systematic[[#This Row],[SampleVariableLabel]]+100*Systematic[[#This Row],[State]]</f>
        <v>129011106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129</v>
      </c>
      <c r="B2510" s="1">
        <f>IF(C2510=0,IF(B2509=Protocol!$V$20,1,B2509+1),B2509)</f>
        <v>1</v>
      </c>
      <c r="C2510" s="1">
        <f>IF(C2509+1=Protocol!$V$21,0,C2509+1)</f>
        <v>12</v>
      </c>
      <c r="D2510" s="1">
        <f t="shared" si="95"/>
        <v>1</v>
      </c>
      <c r="E2510" s="1" t="str">
        <f>INDEX(Protocol[Mark],MATCH(C2510,Protocol[Step],0))</f>
        <v>11Azd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129010001</v>
      </c>
      <c r="H2510" s="134">
        <f>Systematic[[#This Row],[SampleVariableLabel]]+100*Systematic[[#This Row],[State]]</f>
        <v>129011201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130</v>
      </c>
      <c r="B2511" s="1">
        <f>IF(C2511=0,IF(B2510=Protocol!$V$20,1,B2510+1),B2510)</f>
        <v>1</v>
      </c>
      <c r="C2511" s="1">
        <f>IF(C2510+1=Protocol!$V$21,0,C2510+1)</f>
        <v>0</v>
      </c>
      <c r="D2511" s="1">
        <f t="shared" si="95"/>
        <v>2</v>
      </c>
      <c r="E2511" s="1" t="str">
        <f>INDEX(Protocol[Mark],MATCH(C2511,Protocol[Step],0))</f>
        <v>1mt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130010002</v>
      </c>
      <c r="H2511" s="134">
        <f>Systematic[[#This Row],[SampleVariableLabel]]+100*Systematic[[#This Row],[State]]</f>
        <v>130010002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130</v>
      </c>
      <c r="B2512" s="1">
        <f>IF(C2512=0,IF(B2511=Protocol!$V$20,1,B2511+1),B2511)</f>
        <v>1</v>
      </c>
      <c r="C2512" s="1">
        <f>IF(C2511+1=Protocol!$V$21,0,C2511+1)</f>
        <v>1</v>
      </c>
      <c r="D2512" s="1">
        <f t="shared" si="95"/>
        <v>3</v>
      </c>
      <c r="E2512" s="1" t="str">
        <f>INDEX(Protocol[Mark],MATCH(C2512,Protocol[Step],0))</f>
        <v>1PM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130010003</v>
      </c>
      <c r="H2512" s="134">
        <f>Systematic[[#This Row],[SampleVariableLabel]]+100*Systematic[[#This Row],[State]]</f>
        <v>130010103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130</v>
      </c>
      <c r="B2513" s="1">
        <f>IF(C2513=0,IF(B2512=Protocol!$V$20,1,B2512+1),B2512)</f>
        <v>1</v>
      </c>
      <c r="C2513" s="1">
        <f>IF(C2512+1=Protocol!$V$21,0,C2512+1)</f>
        <v>2</v>
      </c>
      <c r="D2513" s="1">
        <f t="shared" si="95"/>
        <v>4</v>
      </c>
      <c r="E2513" s="1" t="str">
        <f>INDEX(Protocol[Mark],MATCH(C2513,Protocol[Step],0))</f>
        <v>2D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130010004</v>
      </c>
      <c r="H2513" s="134">
        <f>Systematic[[#This Row],[SampleVariableLabel]]+100*Systematic[[#This Row],[State]]</f>
        <v>130010204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130</v>
      </c>
      <c r="B2514" s="1">
        <f>IF(C2514=0,IF(B2513=Protocol!$V$20,1,B2513+1),B2513)</f>
        <v>1</v>
      </c>
      <c r="C2514" s="1">
        <f>IF(C2513+1=Protocol!$V$21,0,C2513+1)</f>
        <v>3</v>
      </c>
      <c r="D2514" s="1">
        <f t="shared" si="95"/>
        <v>5</v>
      </c>
      <c r="E2514" s="1" t="str">
        <f>INDEX(Protocol[Mark],MATCH(C2514,Protocol[Step],0))</f>
        <v>2c</v>
      </c>
      <c r="F2514" s="151" t="str">
        <f>INDEX(Variables[Variable],MATCH(Systematic[[#This Row],[VariableIndex]],Variables[Index],0))</f>
        <v>Specific flux (mt)</v>
      </c>
      <c r="G2514" s="134">
        <f>Systematic[[#This Row],[Sample]]*1000000+Systematic[[#This Row],[SubSample]]*10000+Systematic[[#This Row],[VariableIndex]]</f>
        <v>130010005</v>
      </c>
      <c r="H2514" s="134">
        <f>Systematic[[#This Row],[SampleVariableLabel]]+100*Systematic[[#This Row],[State]]</f>
        <v>130010305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130</v>
      </c>
      <c r="B2515" s="1">
        <f>IF(C2515=0,IF(B2514=Protocol!$V$20,1,B2514+1),B2514)</f>
        <v>1</v>
      </c>
      <c r="C2515" s="1">
        <f>IF(C2514+1=Protocol!$V$21,0,C2514+1)</f>
        <v>4</v>
      </c>
      <c r="D2515" s="1">
        <f t="shared" si="95"/>
        <v>6</v>
      </c>
      <c r="E2515" s="1" t="str">
        <f>INDEX(Protocol[Mark],MATCH(C2515,Protocol[Step],0))</f>
        <v>3U</v>
      </c>
      <c r="F2515" s="151" t="str">
        <f>INDEX(Variables[Variable],MATCH(Systematic[[#This Row],[VariableIndex]],Variables[Index],0))</f>
        <v>FCR (mt: ROX-corr.)</v>
      </c>
      <c r="G2515" s="134">
        <f>Systematic[[#This Row],[Sample]]*1000000+Systematic[[#This Row],[SubSample]]*10000+Systematic[[#This Row],[VariableIndex]]</f>
        <v>130010006</v>
      </c>
      <c r="H2515" s="134">
        <f>Systematic[[#This Row],[SampleVariableLabel]]+100*Systematic[[#This Row],[State]]</f>
        <v>130010406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130</v>
      </c>
      <c r="B2516" s="1">
        <f>IF(C2516=0,IF(B2515=Protocol!$V$20,1,B2515+1),B2515)</f>
        <v>1</v>
      </c>
      <c r="C2516" s="1">
        <f>IF(C2515+1=Protocol!$V$21,0,C2515+1)</f>
        <v>5</v>
      </c>
      <c r="D2516" s="1">
        <f t="shared" si="95"/>
        <v>1</v>
      </c>
      <c r="E2516" s="1" t="str">
        <f>INDEX(Protocol[Mark],MATCH(C2516,Protocol[Step],0))</f>
        <v>4G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130010001</v>
      </c>
      <c r="H2516" s="134">
        <f>Systematic[[#This Row],[SampleVariableLabel]]+100*Systematic[[#This Row],[State]]</f>
        <v>130010501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130</v>
      </c>
      <c r="B2517" s="1">
        <f>IF(C2517=0,IF(B2516=Protocol!$V$20,1,B2516+1),B2516)</f>
        <v>1</v>
      </c>
      <c r="C2517" s="1">
        <f>IF(C2516+1=Protocol!$V$21,0,C2516+1)</f>
        <v>6</v>
      </c>
      <c r="D2517" s="1">
        <f t="shared" si="95"/>
        <v>2</v>
      </c>
      <c r="E2517" s="1" t="str">
        <f>INDEX(Protocol[Mark],MATCH(C2517,Protocol[Step],0))</f>
        <v>5S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130010002</v>
      </c>
      <c r="H2517" s="134">
        <f>Systematic[[#This Row],[SampleVariableLabel]]+100*Systematic[[#This Row],[State]]</f>
        <v>130010602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130</v>
      </c>
      <c r="B2518" s="1">
        <f>IF(C2518=0,IF(B2517=Protocol!$V$20,1,B2517+1),B2517)</f>
        <v>1</v>
      </c>
      <c r="C2518" s="1">
        <f>IF(C2517+1=Protocol!$V$21,0,C2517+1)</f>
        <v>7</v>
      </c>
      <c r="D2518" s="1">
        <f t="shared" si="95"/>
        <v>3</v>
      </c>
      <c r="E2518" s="1" t="str">
        <f>INDEX(Protocol[Mark],MATCH(C2518,Protocol[Step],0))</f>
        <v>6Oct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130010003</v>
      </c>
      <c r="H2518" s="134">
        <f>Systematic[[#This Row],[SampleVariableLabel]]+100*Systematic[[#This Row],[State]]</f>
        <v>130010703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130</v>
      </c>
      <c r="B2519" s="1">
        <f>IF(C2519=0,IF(B2518=Protocol!$V$20,1,B2518+1),B2518)</f>
        <v>1</v>
      </c>
      <c r="C2519" s="1">
        <f>IF(C2518+1=Protocol!$V$21,0,C2518+1)</f>
        <v>8</v>
      </c>
      <c r="D2519" s="1">
        <f t="shared" si="95"/>
        <v>4</v>
      </c>
      <c r="E2519" s="1" t="str">
        <f>INDEX(Protocol[Mark],MATCH(C2519,Protocol[Step],0))</f>
        <v>7Rot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130010004</v>
      </c>
      <c r="H2519" s="134">
        <f>Systematic[[#This Row],[SampleVariableLabel]]+100*Systematic[[#This Row],[State]]</f>
        <v>130010804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130</v>
      </c>
      <c r="B2520" s="1">
        <f>IF(C2520=0,IF(B2519=Protocol!$V$20,1,B2519+1),B2519)</f>
        <v>1</v>
      </c>
      <c r="C2520" s="1">
        <f>IF(C2519+1=Protocol!$V$21,0,C2519+1)</f>
        <v>9</v>
      </c>
      <c r="D2520" s="1">
        <f t="shared" si="95"/>
        <v>5</v>
      </c>
      <c r="E2520" s="1" t="str">
        <f>INDEX(Protocol[Mark],MATCH(C2520,Protocol[Step],0))</f>
        <v>8Gp</v>
      </c>
      <c r="F2520" s="151" t="str">
        <f>INDEX(Variables[Variable],MATCH(Systematic[[#This Row],[VariableIndex]],Variables[Index],0))</f>
        <v>Specific flux (mt)</v>
      </c>
      <c r="G2520" s="134">
        <f>Systematic[[#This Row],[Sample]]*1000000+Systematic[[#This Row],[SubSample]]*10000+Systematic[[#This Row],[VariableIndex]]</f>
        <v>130010005</v>
      </c>
      <c r="H2520" s="134">
        <f>Systematic[[#This Row],[SampleVariableLabel]]+100*Systematic[[#This Row],[State]]</f>
        <v>130010905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130</v>
      </c>
      <c r="B2521" s="1">
        <f>IF(C2521=0,IF(B2520=Protocol!$V$20,1,B2520+1),B2520)</f>
        <v>1</v>
      </c>
      <c r="C2521" s="1">
        <f>IF(C2520+1=Protocol!$V$21,0,C2520+1)</f>
        <v>10</v>
      </c>
      <c r="D2521" s="1">
        <f t="shared" si="95"/>
        <v>6</v>
      </c>
      <c r="E2521" s="1" t="str">
        <f>INDEX(Protocol[Mark],MATCH(C2521,Protocol[Step],0))</f>
        <v>9Ama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130010006</v>
      </c>
      <c r="H2521" s="134">
        <f>Systematic[[#This Row],[SampleVariableLabel]]+100*Systematic[[#This Row],[State]]</f>
        <v>130011006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130</v>
      </c>
      <c r="B2522" s="1">
        <f>IF(C2522=0,IF(B2521=Protocol!$V$20,1,B2521+1),B2521)</f>
        <v>1</v>
      </c>
      <c r="C2522" s="1">
        <f>IF(C2521+1=Protocol!$V$21,0,C2521+1)</f>
        <v>11</v>
      </c>
      <c r="D2522" s="1">
        <f t="shared" si="95"/>
        <v>1</v>
      </c>
      <c r="E2522" s="1" t="str">
        <f>INDEX(Protocol[Mark],MATCH(C2522,Protocol[Step],0))</f>
        <v>10Tm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130010001</v>
      </c>
      <c r="H2522" s="134">
        <f>Systematic[[#This Row],[SampleVariableLabel]]+100*Systematic[[#This Row],[State]]</f>
        <v>130011101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130</v>
      </c>
      <c r="B2523" s="1">
        <f>IF(C2523=0,IF(B2522=Protocol!$V$20,1,B2522+1),B2522)</f>
        <v>1</v>
      </c>
      <c r="C2523" s="1">
        <f>IF(C2522+1=Protocol!$V$21,0,C2522+1)</f>
        <v>12</v>
      </c>
      <c r="D2523" s="1">
        <f t="shared" si="95"/>
        <v>2</v>
      </c>
      <c r="E2523" s="1" t="str">
        <f>INDEX(Protocol[Mark],MATCH(C2523,Protocol[Step],0))</f>
        <v>11Azd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130010002</v>
      </c>
      <c r="H2523" s="134">
        <f>Systematic[[#This Row],[SampleVariableLabel]]+100*Systematic[[#This Row],[State]]</f>
        <v>130011202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131</v>
      </c>
      <c r="B2524" s="1">
        <f>IF(C2524=0,IF(B2523=Protocol!$V$20,1,B2523+1),B2523)</f>
        <v>1</v>
      </c>
      <c r="C2524" s="1">
        <f>IF(C2523+1=Protocol!$V$21,0,C2523+1)</f>
        <v>0</v>
      </c>
      <c r="D2524" s="1">
        <f t="shared" si="95"/>
        <v>3</v>
      </c>
      <c r="E2524" s="1" t="str">
        <f>INDEX(Protocol[Mark],MATCH(C2524,Protocol[Step],0))</f>
        <v>1mt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131010003</v>
      </c>
      <c r="H2524" s="134">
        <f>Systematic[[#This Row],[SampleVariableLabel]]+100*Systematic[[#This Row],[State]]</f>
        <v>131010003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131</v>
      </c>
      <c r="B2525" s="1">
        <f>IF(C2525=0,IF(B2524=Protocol!$V$20,1,B2524+1),B2524)</f>
        <v>1</v>
      </c>
      <c r="C2525" s="1">
        <f>IF(C2524+1=Protocol!$V$21,0,C2524+1)</f>
        <v>1</v>
      </c>
      <c r="D2525" s="1">
        <f t="shared" si="95"/>
        <v>4</v>
      </c>
      <c r="E2525" s="1" t="str">
        <f>INDEX(Protocol[Mark],MATCH(C2525,Protocol[Step],0))</f>
        <v>1PM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131010004</v>
      </c>
      <c r="H2525" s="134">
        <f>Systematic[[#This Row],[SampleVariableLabel]]+100*Systematic[[#This Row],[State]]</f>
        <v>131010104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131</v>
      </c>
      <c r="B2526" s="1">
        <f>IF(C2526=0,IF(B2525=Protocol!$V$20,1,B2525+1),B2525)</f>
        <v>1</v>
      </c>
      <c r="C2526" s="1">
        <f>IF(C2525+1=Protocol!$V$21,0,C2525+1)</f>
        <v>2</v>
      </c>
      <c r="D2526" s="1">
        <f t="shared" si="95"/>
        <v>5</v>
      </c>
      <c r="E2526" s="1" t="str">
        <f>INDEX(Protocol[Mark],MATCH(C2526,Protocol[Step],0))</f>
        <v>2D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131010005</v>
      </c>
      <c r="H2526" s="134">
        <f>Systematic[[#This Row],[SampleVariableLabel]]+100*Systematic[[#This Row],[State]]</f>
        <v>131010205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131</v>
      </c>
      <c r="B2527" s="1">
        <f>IF(C2527=0,IF(B2526=Protocol!$V$20,1,B2526+1),B2526)</f>
        <v>1</v>
      </c>
      <c r="C2527" s="1">
        <f>IF(C2526+1=Protocol!$V$21,0,C2526+1)</f>
        <v>3</v>
      </c>
      <c r="D2527" s="1">
        <f t="shared" si="95"/>
        <v>6</v>
      </c>
      <c r="E2527" s="1" t="str">
        <f>INDEX(Protocol[Mark],MATCH(C2527,Protocol[Step],0))</f>
        <v>2c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131010006</v>
      </c>
      <c r="H2527" s="134">
        <f>Systematic[[#This Row],[SampleVariableLabel]]+100*Systematic[[#This Row],[State]]</f>
        <v>131010306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131</v>
      </c>
      <c r="B2528" s="1">
        <f>IF(C2528=0,IF(B2527=Protocol!$V$20,1,B2527+1),B2527)</f>
        <v>1</v>
      </c>
      <c r="C2528" s="1">
        <f>IF(C2527+1=Protocol!$V$21,0,C2527+1)</f>
        <v>4</v>
      </c>
      <c r="D2528" s="1">
        <f t="shared" si="95"/>
        <v>1</v>
      </c>
      <c r="E2528" s="1" t="str">
        <f>INDEX(Protocol[Mark],MATCH(C2528,Protocol[Step],0))</f>
        <v>3U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131010001</v>
      </c>
      <c r="H2528" s="134">
        <f>Systematic[[#This Row],[SampleVariableLabel]]+100*Systematic[[#This Row],[State]]</f>
        <v>131010401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131</v>
      </c>
      <c r="B2529" s="1">
        <f>IF(C2529=0,IF(B2528=Protocol!$V$20,1,B2528+1),B2528)</f>
        <v>1</v>
      </c>
      <c r="C2529" s="1">
        <f>IF(C2528+1=Protocol!$V$21,0,C2528+1)</f>
        <v>5</v>
      </c>
      <c r="D2529" s="1">
        <f t="shared" si="95"/>
        <v>2</v>
      </c>
      <c r="E2529" s="1" t="str">
        <f>INDEX(Protocol[Mark],MATCH(C2529,Protocol[Step],0))</f>
        <v>4G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131010002</v>
      </c>
      <c r="H2529" s="134">
        <f>Systematic[[#This Row],[SampleVariableLabel]]+100*Systematic[[#This Row],[State]]</f>
        <v>131010502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131</v>
      </c>
      <c r="B2530" s="1">
        <f>IF(C2530=0,IF(B2529=Protocol!$V$20,1,B2529+1),B2529)</f>
        <v>1</v>
      </c>
      <c r="C2530" s="1">
        <f>IF(C2529+1=Protocol!$V$21,0,C2529+1)</f>
        <v>6</v>
      </c>
      <c r="D2530" s="1">
        <f t="shared" si="95"/>
        <v>3</v>
      </c>
      <c r="E2530" s="1" t="str">
        <f>INDEX(Protocol[Mark],MATCH(C2530,Protocol[Step],0))</f>
        <v>5S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131010003</v>
      </c>
      <c r="H2530" s="134">
        <f>Systematic[[#This Row],[SampleVariableLabel]]+100*Systematic[[#This Row],[State]]</f>
        <v>131010603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131</v>
      </c>
      <c r="B2531" s="1">
        <f>IF(C2531=0,IF(B2530=Protocol!$V$20,1,B2530+1),B2530)</f>
        <v>1</v>
      </c>
      <c r="C2531" s="1">
        <f>IF(C2530+1=Protocol!$V$21,0,C2530+1)</f>
        <v>7</v>
      </c>
      <c r="D2531" s="1">
        <f t="shared" si="95"/>
        <v>4</v>
      </c>
      <c r="E2531" s="1" t="str">
        <f>INDEX(Protocol[Mark],MATCH(C2531,Protocol[Step],0))</f>
        <v>6Oct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131010004</v>
      </c>
      <c r="H2531" s="134">
        <f>Systematic[[#This Row],[SampleVariableLabel]]+100*Systematic[[#This Row],[State]]</f>
        <v>131010704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131</v>
      </c>
      <c r="B2532" s="1">
        <f>IF(C2532=0,IF(B2531=Protocol!$V$20,1,B2531+1),B2531)</f>
        <v>1</v>
      </c>
      <c r="C2532" s="1">
        <f>IF(C2531+1=Protocol!$V$21,0,C2531+1)</f>
        <v>8</v>
      </c>
      <c r="D2532" s="1">
        <f t="shared" si="95"/>
        <v>5</v>
      </c>
      <c r="E2532" s="1" t="str">
        <f>INDEX(Protocol[Mark],MATCH(C2532,Protocol[Step],0))</f>
        <v>7Rot</v>
      </c>
      <c r="F2532" s="151" t="str">
        <f>INDEX(Variables[Variable],MATCH(Systematic[[#This Row],[VariableIndex]],Variables[Index],0))</f>
        <v>Specific flux (mt)</v>
      </c>
      <c r="G2532" s="134">
        <f>Systematic[[#This Row],[Sample]]*1000000+Systematic[[#This Row],[SubSample]]*10000+Systematic[[#This Row],[VariableIndex]]</f>
        <v>131010005</v>
      </c>
      <c r="H2532" s="134">
        <f>Systematic[[#This Row],[SampleVariableLabel]]+100*Systematic[[#This Row],[State]]</f>
        <v>131010805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131</v>
      </c>
      <c r="B2533" s="1">
        <f>IF(C2533=0,IF(B2532=Protocol!$V$20,1,B2532+1),B2532)</f>
        <v>1</v>
      </c>
      <c r="C2533" s="1">
        <f>IF(C2532+1=Protocol!$V$21,0,C2532+1)</f>
        <v>9</v>
      </c>
      <c r="D2533" s="1">
        <f t="shared" si="95"/>
        <v>6</v>
      </c>
      <c r="E2533" s="1" t="str">
        <f>INDEX(Protocol[Mark],MATCH(C2533,Protocol[Step],0))</f>
        <v>8Gp</v>
      </c>
      <c r="F2533" s="151" t="str">
        <f>INDEX(Variables[Variable],MATCH(Systematic[[#This Row],[VariableIndex]],Variables[Index],0))</f>
        <v>FCR (mt: ROX-corr.)</v>
      </c>
      <c r="G2533" s="134">
        <f>Systematic[[#This Row],[Sample]]*1000000+Systematic[[#This Row],[SubSample]]*10000+Systematic[[#This Row],[VariableIndex]]</f>
        <v>131010006</v>
      </c>
      <c r="H2533" s="134">
        <f>Systematic[[#This Row],[SampleVariableLabel]]+100*Systematic[[#This Row],[State]]</f>
        <v>131010906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131</v>
      </c>
      <c r="B2534" s="1">
        <f>IF(C2534=0,IF(B2533=Protocol!$V$20,1,B2533+1),B2533)</f>
        <v>1</v>
      </c>
      <c r="C2534" s="1">
        <f>IF(C2533+1=Protocol!$V$21,0,C2533+1)</f>
        <v>10</v>
      </c>
      <c r="D2534" s="1">
        <f t="shared" si="95"/>
        <v>1</v>
      </c>
      <c r="E2534" s="1" t="str">
        <f>INDEX(Protocol[Mark],MATCH(C2534,Protocol[Step],0))</f>
        <v>9Ama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131010001</v>
      </c>
      <c r="H2534" s="134">
        <f>Systematic[[#This Row],[SampleVariableLabel]]+100*Systematic[[#This Row],[State]]</f>
        <v>131011001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131</v>
      </c>
      <c r="B2535" s="1">
        <f>IF(C2535=0,IF(B2534=Protocol!$V$20,1,B2534+1),B2534)</f>
        <v>1</v>
      </c>
      <c r="C2535" s="1">
        <f>IF(C2534+1=Protocol!$V$21,0,C2534+1)</f>
        <v>11</v>
      </c>
      <c r="D2535" s="1">
        <f t="shared" si="95"/>
        <v>2</v>
      </c>
      <c r="E2535" s="1" t="str">
        <f>INDEX(Protocol[Mark],MATCH(C2535,Protocol[Step],0))</f>
        <v>10Tm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131010002</v>
      </c>
      <c r="H2535" s="134">
        <f>Systematic[[#This Row],[SampleVariableLabel]]+100*Systematic[[#This Row],[State]]</f>
        <v>131011102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131</v>
      </c>
      <c r="B2536" s="1">
        <f>IF(C2536=0,IF(B2535=Protocol!$V$20,1,B2535+1),B2535)</f>
        <v>1</v>
      </c>
      <c r="C2536" s="1">
        <f>IF(C2535+1=Protocol!$V$21,0,C2535+1)</f>
        <v>12</v>
      </c>
      <c r="D2536" s="1">
        <f t="shared" si="95"/>
        <v>3</v>
      </c>
      <c r="E2536" s="1" t="str">
        <f>INDEX(Protocol[Mark],MATCH(C2536,Protocol[Step],0))</f>
        <v>11Azd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131010003</v>
      </c>
      <c r="H2536" s="134">
        <f>Systematic[[#This Row],[SampleVariableLabel]]+100*Systematic[[#This Row],[State]]</f>
        <v>131011203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132</v>
      </c>
      <c r="B2537" s="1">
        <f>IF(C2537=0,IF(B2536=Protocol!$V$20,1,B2536+1),B2536)</f>
        <v>1</v>
      </c>
      <c r="C2537" s="1">
        <f>IF(C2536+1=Protocol!$V$21,0,C2536+1)</f>
        <v>0</v>
      </c>
      <c r="D2537" s="1">
        <f t="shared" si="95"/>
        <v>4</v>
      </c>
      <c r="E2537" s="1" t="str">
        <f>INDEX(Protocol[Mark],MATCH(C2537,Protocol[Step],0))</f>
        <v>1mt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132010004</v>
      </c>
      <c r="H2537" s="134">
        <f>Systematic[[#This Row],[SampleVariableLabel]]+100*Systematic[[#This Row],[State]]</f>
        <v>132010004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132</v>
      </c>
      <c r="B2538" s="1">
        <f>IF(C2538=0,IF(B2537=Protocol!$V$20,1,B2537+1),B2537)</f>
        <v>1</v>
      </c>
      <c r="C2538" s="1">
        <f>IF(C2537+1=Protocol!$V$21,0,C2537+1)</f>
        <v>1</v>
      </c>
      <c r="D2538" s="1">
        <f t="shared" si="95"/>
        <v>5</v>
      </c>
      <c r="E2538" s="1" t="str">
        <f>INDEX(Protocol[Mark],MATCH(C2538,Protocol[Step],0))</f>
        <v>1PM</v>
      </c>
      <c r="F2538" s="151" t="str">
        <f>INDEX(Variables[Variable],MATCH(Systematic[[#This Row],[VariableIndex]],Variables[Index],0))</f>
        <v>Specific flux (mt)</v>
      </c>
      <c r="G2538" s="134">
        <f>Systematic[[#This Row],[Sample]]*1000000+Systematic[[#This Row],[SubSample]]*10000+Systematic[[#This Row],[VariableIndex]]</f>
        <v>132010005</v>
      </c>
      <c r="H2538" s="134">
        <f>Systematic[[#This Row],[SampleVariableLabel]]+100*Systematic[[#This Row],[State]]</f>
        <v>132010105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132</v>
      </c>
      <c r="B2539" s="1">
        <f>IF(C2539=0,IF(B2538=Protocol!$V$20,1,B2538+1),B2538)</f>
        <v>1</v>
      </c>
      <c r="C2539" s="1">
        <f>IF(C2538+1=Protocol!$V$21,0,C2538+1)</f>
        <v>2</v>
      </c>
      <c r="D2539" s="1">
        <f t="shared" si="95"/>
        <v>6</v>
      </c>
      <c r="E2539" s="1" t="str">
        <f>INDEX(Protocol[Mark],MATCH(C2539,Protocol[Step],0))</f>
        <v>2D</v>
      </c>
      <c r="F2539" s="151" t="str">
        <f>INDEX(Variables[Variable],MATCH(Systematic[[#This Row],[VariableIndex]],Variables[Index],0))</f>
        <v>FCR (mt: ROX-corr.)</v>
      </c>
      <c r="G2539" s="134">
        <f>Systematic[[#This Row],[Sample]]*1000000+Systematic[[#This Row],[SubSample]]*10000+Systematic[[#This Row],[VariableIndex]]</f>
        <v>132010006</v>
      </c>
      <c r="H2539" s="134">
        <f>Systematic[[#This Row],[SampleVariableLabel]]+100*Systematic[[#This Row],[State]]</f>
        <v>132010206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132</v>
      </c>
      <c r="B2540" s="1">
        <f>IF(C2540=0,IF(B2539=Protocol!$V$20,1,B2539+1),B2539)</f>
        <v>1</v>
      </c>
      <c r="C2540" s="1">
        <f>IF(C2539+1=Protocol!$V$21,0,C2539+1)</f>
        <v>3</v>
      </c>
      <c r="D2540" s="1">
        <f t="shared" si="95"/>
        <v>1</v>
      </c>
      <c r="E2540" s="1" t="str">
        <f>INDEX(Protocol[Mark],MATCH(C2540,Protocol[Step],0))</f>
        <v>2c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132010001</v>
      </c>
      <c r="H2540" s="134">
        <f>Systematic[[#This Row],[SampleVariableLabel]]+100*Systematic[[#This Row],[State]]</f>
        <v>132010301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132</v>
      </c>
      <c r="B2541" s="1">
        <f>IF(C2541=0,IF(B2540=Protocol!$V$20,1,B2540+1),B2540)</f>
        <v>1</v>
      </c>
      <c r="C2541" s="1">
        <f>IF(C2540+1=Protocol!$V$21,0,C2540+1)</f>
        <v>4</v>
      </c>
      <c r="D2541" s="1">
        <f t="shared" si="95"/>
        <v>2</v>
      </c>
      <c r="E2541" s="1" t="str">
        <f>INDEX(Protocol[Mark],MATCH(C2541,Protocol[Step],0))</f>
        <v>3U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132010002</v>
      </c>
      <c r="H2541" s="134">
        <f>Systematic[[#This Row],[SampleVariableLabel]]+100*Systematic[[#This Row],[State]]</f>
        <v>132010402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132</v>
      </c>
      <c r="B2542" s="1">
        <f>IF(C2542=0,IF(B2541=Protocol!$V$20,1,B2541+1),B2541)</f>
        <v>1</v>
      </c>
      <c r="C2542" s="1">
        <f>IF(C2541+1=Protocol!$V$21,0,C2541+1)</f>
        <v>5</v>
      </c>
      <c r="D2542" s="1">
        <f t="shared" si="95"/>
        <v>3</v>
      </c>
      <c r="E2542" s="1" t="str">
        <f>INDEX(Protocol[Mark],MATCH(C2542,Protocol[Step],0))</f>
        <v>4G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132010003</v>
      </c>
      <c r="H2542" s="134">
        <f>Systematic[[#This Row],[SampleVariableLabel]]+100*Systematic[[#This Row],[State]]</f>
        <v>132010503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132</v>
      </c>
      <c r="B2543" s="1">
        <f>IF(C2543=0,IF(B2542=Protocol!$V$20,1,B2542+1),B2542)</f>
        <v>1</v>
      </c>
      <c r="C2543" s="1">
        <f>IF(C2542+1=Protocol!$V$21,0,C2542+1)</f>
        <v>6</v>
      </c>
      <c r="D2543" s="1">
        <f t="shared" si="95"/>
        <v>4</v>
      </c>
      <c r="E2543" s="1" t="str">
        <f>INDEX(Protocol[Mark],MATCH(C2543,Protocol[Step],0))</f>
        <v>5S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132010004</v>
      </c>
      <c r="H2543" s="134">
        <f>Systematic[[#This Row],[SampleVariableLabel]]+100*Systematic[[#This Row],[State]]</f>
        <v>132010604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132</v>
      </c>
      <c r="B2544" s="1">
        <f>IF(C2544=0,IF(B2543=Protocol!$V$20,1,B2543+1),B2543)</f>
        <v>1</v>
      </c>
      <c r="C2544" s="1">
        <f>IF(C2543+1=Protocol!$V$21,0,C2543+1)</f>
        <v>7</v>
      </c>
      <c r="D2544" s="1">
        <f t="shared" si="95"/>
        <v>5</v>
      </c>
      <c r="E2544" s="1" t="str">
        <f>INDEX(Protocol[Mark],MATCH(C2544,Protocol[Step],0))</f>
        <v>6Oct</v>
      </c>
      <c r="F2544" s="151" t="str">
        <f>INDEX(Variables[Variable],MATCH(Systematic[[#This Row],[VariableIndex]],Variables[Index],0))</f>
        <v>Specific flux (mt)</v>
      </c>
      <c r="G2544" s="134">
        <f>Systematic[[#This Row],[Sample]]*1000000+Systematic[[#This Row],[SubSample]]*10000+Systematic[[#This Row],[VariableIndex]]</f>
        <v>132010005</v>
      </c>
      <c r="H2544" s="134">
        <f>Systematic[[#This Row],[SampleVariableLabel]]+100*Systematic[[#This Row],[State]]</f>
        <v>132010705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132</v>
      </c>
      <c r="B2545" s="1">
        <f>IF(C2545=0,IF(B2544=Protocol!$V$20,1,B2544+1),B2544)</f>
        <v>1</v>
      </c>
      <c r="C2545" s="1">
        <f>IF(C2544+1=Protocol!$V$21,0,C2544+1)</f>
        <v>8</v>
      </c>
      <c r="D2545" s="1">
        <f t="shared" si="95"/>
        <v>6</v>
      </c>
      <c r="E2545" s="1" t="str">
        <f>INDEX(Protocol[Mark],MATCH(C2545,Protocol[Step],0))</f>
        <v>7Rot</v>
      </c>
      <c r="F2545" s="151" t="str">
        <f>INDEX(Variables[Variable],MATCH(Systematic[[#This Row],[VariableIndex]],Variables[Index],0))</f>
        <v>FCR (mt: ROX-corr.)</v>
      </c>
      <c r="G2545" s="134">
        <f>Systematic[[#This Row],[Sample]]*1000000+Systematic[[#This Row],[SubSample]]*10000+Systematic[[#This Row],[VariableIndex]]</f>
        <v>132010006</v>
      </c>
      <c r="H2545" s="134">
        <f>Systematic[[#This Row],[SampleVariableLabel]]+100*Systematic[[#This Row],[State]]</f>
        <v>132010806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132</v>
      </c>
      <c r="B2546" s="1">
        <f>IF(C2546=0,IF(B2545=Protocol!$V$20,1,B2545+1),B2545)</f>
        <v>1</v>
      </c>
      <c r="C2546" s="1">
        <f>IF(C2545+1=Protocol!$V$21,0,C2545+1)</f>
        <v>9</v>
      </c>
      <c r="D2546" s="1">
        <f t="shared" si="95"/>
        <v>1</v>
      </c>
      <c r="E2546" s="1" t="str">
        <f>INDEX(Protocol[Mark],MATCH(C2546,Protocol[Step],0))</f>
        <v>8Gp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132010001</v>
      </c>
      <c r="H2546" s="134">
        <f>Systematic[[#This Row],[SampleVariableLabel]]+100*Systematic[[#This Row],[State]]</f>
        <v>132010901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132</v>
      </c>
      <c r="B2547" s="1">
        <f>IF(C2547=0,IF(B2546=Protocol!$V$20,1,B2546+1),B2546)</f>
        <v>1</v>
      </c>
      <c r="C2547" s="1">
        <f>IF(C2546+1=Protocol!$V$21,0,C2546+1)</f>
        <v>10</v>
      </c>
      <c r="D2547" s="1">
        <f t="shared" si="95"/>
        <v>2</v>
      </c>
      <c r="E2547" s="1" t="str">
        <f>INDEX(Protocol[Mark],MATCH(C2547,Protocol[Step],0))</f>
        <v>9Ama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132010002</v>
      </c>
      <c r="H2547" s="134">
        <f>Systematic[[#This Row],[SampleVariableLabel]]+100*Systematic[[#This Row],[State]]</f>
        <v>132011002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132</v>
      </c>
      <c r="B2548" s="1">
        <f>IF(C2548=0,IF(B2547=Protocol!$V$20,1,B2547+1),B2547)</f>
        <v>1</v>
      </c>
      <c r="C2548" s="1">
        <f>IF(C2547+1=Protocol!$V$21,0,C2547+1)</f>
        <v>11</v>
      </c>
      <c r="D2548" s="1">
        <f t="shared" si="95"/>
        <v>3</v>
      </c>
      <c r="E2548" s="1" t="str">
        <f>INDEX(Protocol[Mark],MATCH(C2548,Protocol[Step],0))</f>
        <v>10Tm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132010003</v>
      </c>
      <c r="H2548" s="134">
        <f>Systematic[[#This Row],[SampleVariableLabel]]+100*Systematic[[#This Row],[State]]</f>
        <v>132011103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132</v>
      </c>
      <c r="B2549" s="1">
        <f>IF(C2549=0,IF(B2548=Protocol!$V$20,1,B2548+1),B2548)</f>
        <v>1</v>
      </c>
      <c r="C2549" s="1">
        <f>IF(C2548+1=Protocol!$V$21,0,C2548+1)</f>
        <v>12</v>
      </c>
      <c r="D2549" s="1">
        <f t="shared" si="95"/>
        <v>4</v>
      </c>
      <c r="E2549" s="1" t="str">
        <f>INDEX(Protocol[Mark],MATCH(C2549,Protocol[Step],0))</f>
        <v>11Azd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132010004</v>
      </c>
      <c r="H2549" s="134">
        <f>Systematic[[#This Row],[SampleVariableLabel]]+100*Systematic[[#This Row],[State]]</f>
        <v>132011204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133</v>
      </c>
      <c r="B2550" s="1">
        <f>IF(C2550=0,IF(B2549=Protocol!$V$20,1,B2549+1),B2549)</f>
        <v>1</v>
      </c>
      <c r="C2550" s="1">
        <f>IF(C2549+1=Protocol!$V$21,0,C2549+1)</f>
        <v>0</v>
      </c>
      <c r="D2550" s="1">
        <f t="shared" si="95"/>
        <v>5</v>
      </c>
      <c r="E2550" s="1" t="str">
        <f>INDEX(Protocol[Mark],MATCH(C2550,Protocol[Step],0))</f>
        <v>1mt</v>
      </c>
      <c r="F2550" s="151" t="str">
        <f>INDEX(Variables[Variable],MATCH(Systematic[[#This Row],[VariableIndex]],Variables[Index],0))</f>
        <v>Specific flux (mt)</v>
      </c>
      <c r="G2550" s="134">
        <f>Systematic[[#This Row],[Sample]]*1000000+Systematic[[#This Row],[SubSample]]*10000+Systematic[[#This Row],[VariableIndex]]</f>
        <v>133010005</v>
      </c>
      <c r="H2550" s="134">
        <f>Systematic[[#This Row],[SampleVariableLabel]]+100*Systematic[[#This Row],[State]]</f>
        <v>133010005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133</v>
      </c>
      <c r="B2551" s="1">
        <f>IF(C2551=0,IF(B2550=Protocol!$V$20,1,B2550+1),B2550)</f>
        <v>1</v>
      </c>
      <c r="C2551" s="1">
        <f>IF(C2550+1=Protocol!$V$21,0,C2550+1)</f>
        <v>1</v>
      </c>
      <c r="D2551" s="1">
        <f t="shared" si="95"/>
        <v>6</v>
      </c>
      <c r="E2551" s="1" t="str">
        <f>INDEX(Protocol[Mark],MATCH(C2551,Protocol[Step],0))</f>
        <v>1PM</v>
      </c>
      <c r="F2551" s="151" t="str">
        <f>INDEX(Variables[Variable],MATCH(Systematic[[#This Row],[VariableIndex]],Variables[Index],0))</f>
        <v>FCR (mt: ROX-corr.)</v>
      </c>
      <c r="G2551" s="134">
        <f>Systematic[[#This Row],[Sample]]*1000000+Systematic[[#This Row],[SubSample]]*10000+Systematic[[#This Row],[VariableIndex]]</f>
        <v>133010006</v>
      </c>
      <c r="H2551" s="134">
        <f>Systematic[[#This Row],[SampleVariableLabel]]+100*Systematic[[#This Row],[State]]</f>
        <v>133010106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133</v>
      </c>
      <c r="B2552" s="1">
        <f>IF(C2552=0,IF(B2551=Protocol!$V$20,1,B2551+1),B2551)</f>
        <v>1</v>
      </c>
      <c r="C2552" s="1">
        <f>IF(C2551+1=Protocol!$V$21,0,C2551+1)</f>
        <v>2</v>
      </c>
      <c r="D2552" s="1">
        <f t="shared" si="95"/>
        <v>1</v>
      </c>
      <c r="E2552" s="1" t="str">
        <f>INDEX(Protocol[Mark],MATCH(C2552,Protocol[Step],0))</f>
        <v>2D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133010001</v>
      </c>
      <c r="H2552" s="134">
        <f>Systematic[[#This Row],[SampleVariableLabel]]+100*Systematic[[#This Row],[State]]</f>
        <v>133010201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133</v>
      </c>
      <c r="B2553" s="1">
        <f>IF(C2553=0,IF(B2552=Protocol!$V$20,1,B2552+1),B2552)</f>
        <v>1</v>
      </c>
      <c r="C2553" s="1">
        <f>IF(C2552+1=Protocol!$V$21,0,C2552+1)</f>
        <v>3</v>
      </c>
      <c r="D2553" s="1">
        <f t="shared" si="95"/>
        <v>2</v>
      </c>
      <c r="E2553" s="1" t="str">
        <f>INDEX(Protocol[Mark],MATCH(C2553,Protocol[Step],0))</f>
        <v>2c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133010002</v>
      </c>
      <c r="H2553" s="134">
        <f>Systematic[[#This Row],[SampleVariableLabel]]+100*Systematic[[#This Row],[State]]</f>
        <v>133010302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133</v>
      </c>
      <c r="B2554" s="1">
        <f>IF(C2554=0,IF(B2553=Protocol!$V$20,1,B2553+1),B2553)</f>
        <v>1</v>
      </c>
      <c r="C2554" s="1">
        <f>IF(C2553+1=Protocol!$V$21,0,C2553+1)</f>
        <v>4</v>
      </c>
      <c r="D2554" s="1">
        <f t="shared" si="95"/>
        <v>3</v>
      </c>
      <c r="E2554" s="1" t="str">
        <f>INDEX(Protocol[Mark],MATCH(C2554,Protocol[Step],0))</f>
        <v>3U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133010003</v>
      </c>
      <c r="H2554" s="134">
        <f>Systematic[[#This Row],[SampleVariableLabel]]+100*Systematic[[#This Row],[State]]</f>
        <v>133010403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133</v>
      </c>
      <c r="B2555" s="1">
        <f>IF(C2555=0,IF(B2554=Protocol!$V$20,1,B2554+1),B2554)</f>
        <v>1</v>
      </c>
      <c r="C2555" s="1">
        <f>IF(C2554+1=Protocol!$V$21,0,C2554+1)</f>
        <v>5</v>
      </c>
      <c r="D2555" s="1">
        <f t="shared" si="95"/>
        <v>4</v>
      </c>
      <c r="E2555" s="1" t="str">
        <f>INDEX(Protocol[Mark],MATCH(C2555,Protocol[Step],0))</f>
        <v>4G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133010004</v>
      </c>
      <c r="H2555" s="134">
        <f>Systematic[[#This Row],[SampleVariableLabel]]+100*Systematic[[#This Row],[State]]</f>
        <v>133010504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133</v>
      </c>
      <c r="B2556" s="1">
        <f>IF(C2556=0,IF(B2555=Protocol!$V$20,1,B2555+1),B2555)</f>
        <v>1</v>
      </c>
      <c r="C2556" s="1">
        <f>IF(C2555+1=Protocol!$V$21,0,C2555+1)</f>
        <v>6</v>
      </c>
      <c r="D2556" s="1">
        <f t="shared" si="95"/>
        <v>5</v>
      </c>
      <c r="E2556" s="1" t="str">
        <f>INDEX(Protocol[Mark],MATCH(C2556,Protocol[Step],0))</f>
        <v>5S</v>
      </c>
      <c r="F2556" s="151" t="str">
        <f>INDEX(Variables[Variable],MATCH(Systematic[[#This Row],[VariableIndex]],Variables[Index],0))</f>
        <v>Specific flux (mt)</v>
      </c>
      <c r="G2556" s="134">
        <f>Systematic[[#This Row],[Sample]]*1000000+Systematic[[#This Row],[SubSample]]*10000+Systematic[[#This Row],[VariableIndex]]</f>
        <v>133010005</v>
      </c>
      <c r="H2556" s="134">
        <f>Systematic[[#This Row],[SampleVariableLabel]]+100*Systematic[[#This Row],[State]]</f>
        <v>133010605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133</v>
      </c>
      <c r="B2557" s="1">
        <f>IF(C2557=0,IF(B2556=Protocol!$V$20,1,B2556+1),B2556)</f>
        <v>1</v>
      </c>
      <c r="C2557" s="1">
        <f>IF(C2556+1=Protocol!$V$21,0,C2556+1)</f>
        <v>7</v>
      </c>
      <c r="D2557" s="1">
        <f t="shared" si="95"/>
        <v>6</v>
      </c>
      <c r="E2557" s="1" t="str">
        <f>INDEX(Protocol[Mark],MATCH(C2557,Protocol[Step],0))</f>
        <v>6Oct</v>
      </c>
      <c r="F2557" s="151" t="str">
        <f>INDEX(Variables[Variable],MATCH(Systematic[[#This Row],[VariableIndex]],Variables[Index],0))</f>
        <v>FCR (mt: ROX-corr.)</v>
      </c>
      <c r="G2557" s="134">
        <f>Systematic[[#This Row],[Sample]]*1000000+Systematic[[#This Row],[SubSample]]*10000+Systematic[[#This Row],[VariableIndex]]</f>
        <v>133010006</v>
      </c>
      <c r="H2557" s="134">
        <f>Systematic[[#This Row],[SampleVariableLabel]]+100*Systematic[[#This Row],[State]]</f>
        <v>133010706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133</v>
      </c>
      <c r="B2558" s="1">
        <f>IF(C2558=0,IF(B2557=Protocol!$V$20,1,B2557+1),B2557)</f>
        <v>1</v>
      </c>
      <c r="C2558" s="1">
        <f>IF(C2557+1=Protocol!$V$21,0,C2557+1)</f>
        <v>8</v>
      </c>
      <c r="D2558" s="1">
        <f t="shared" si="95"/>
        <v>1</v>
      </c>
      <c r="E2558" s="1" t="str">
        <f>INDEX(Protocol[Mark],MATCH(C2558,Protocol[Step],0))</f>
        <v>7Rot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133010001</v>
      </c>
      <c r="H2558" s="134">
        <f>Systematic[[#This Row],[SampleVariableLabel]]+100*Systematic[[#This Row],[State]]</f>
        <v>133010801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133</v>
      </c>
      <c r="B2559" s="1">
        <f>IF(C2559=0,IF(B2558=Protocol!$V$20,1,B2558+1),B2558)</f>
        <v>1</v>
      </c>
      <c r="C2559" s="1">
        <f>IF(C2558+1=Protocol!$V$21,0,C2558+1)</f>
        <v>9</v>
      </c>
      <c r="D2559" s="1">
        <f t="shared" si="95"/>
        <v>2</v>
      </c>
      <c r="E2559" s="1" t="str">
        <f>INDEX(Protocol[Mark],MATCH(C2559,Protocol[Step],0))</f>
        <v>8Gp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133010002</v>
      </c>
      <c r="H2559" s="134">
        <f>Systematic[[#This Row],[SampleVariableLabel]]+100*Systematic[[#This Row],[State]]</f>
        <v>133010902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133</v>
      </c>
      <c r="B2560" s="1">
        <f>IF(C2560=0,IF(B2559=Protocol!$V$20,1,B2559+1),B2559)</f>
        <v>1</v>
      </c>
      <c r="C2560" s="1">
        <f>IF(C2559+1=Protocol!$V$21,0,C2559+1)</f>
        <v>10</v>
      </c>
      <c r="D2560" s="1">
        <f t="shared" si="95"/>
        <v>3</v>
      </c>
      <c r="E2560" s="1" t="str">
        <f>INDEX(Protocol[Mark],MATCH(C2560,Protocol[Step],0))</f>
        <v>9Ama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133010003</v>
      </c>
      <c r="H2560" s="134">
        <f>Systematic[[#This Row],[SampleVariableLabel]]+100*Systematic[[#This Row],[State]]</f>
        <v>133011003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133</v>
      </c>
      <c r="B2561" s="1">
        <f>IF(C2561=0,IF(B2560=Protocol!$V$20,1,B2560+1),B2560)</f>
        <v>1</v>
      </c>
      <c r="C2561" s="1">
        <f>IF(C2560+1=Protocol!$V$21,0,C2560+1)</f>
        <v>11</v>
      </c>
      <c r="D2561" s="1">
        <f t="shared" si="95"/>
        <v>4</v>
      </c>
      <c r="E2561" s="1" t="str">
        <f>INDEX(Protocol[Mark],MATCH(C2561,Protocol[Step],0))</f>
        <v>10Tm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133010004</v>
      </c>
      <c r="H2561" s="134">
        <f>Systematic[[#This Row],[SampleVariableLabel]]+100*Systematic[[#This Row],[State]]</f>
        <v>133011104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133</v>
      </c>
      <c r="B2562" s="1">
        <f>IF(C2562=0,IF(B2561=Protocol!$V$20,1,B2561+1),B2561)</f>
        <v>1</v>
      </c>
      <c r="C2562" s="1">
        <f>IF(C2561+1=Protocol!$V$21,0,C2561+1)</f>
        <v>12</v>
      </c>
      <c r="D2562" s="1">
        <f t="shared" si="95"/>
        <v>5</v>
      </c>
      <c r="E2562" s="1" t="str">
        <f>INDEX(Protocol[Mark],MATCH(C2562,Protocol[Step],0))</f>
        <v>11Azd</v>
      </c>
      <c r="F2562" s="151" t="str">
        <f>INDEX(Variables[Variable],MATCH(Systematic[[#This Row],[VariableIndex]],Variables[Index],0))</f>
        <v>Specific flux (mt)</v>
      </c>
      <c r="G2562" s="134">
        <f>Systematic[[#This Row],[Sample]]*1000000+Systematic[[#This Row],[SubSample]]*10000+Systematic[[#This Row],[VariableIndex]]</f>
        <v>133010005</v>
      </c>
      <c r="H2562" s="134">
        <f>Systematic[[#This Row],[SampleVariableLabel]]+100*Systematic[[#This Row],[State]]</f>
        <v>133011205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134</v>
      </c>
      <c r="B2563" s="1">
        <f>IF(C2563=0,IF(B2562=Protocol!$V$20,1,B2562+1),B2562)</f>
        <v>1</v>
      </c>
      <c r="C2563" s="1">
        <f>IF(C2562+1=Protocol!$V$21,0,C2562+1)</f>
        <v>0</v>
      </c>
      <c r="D2563" s="1">
        <f t="shared" ref="D2563:D2626" si="97">IF(D2562=nVariables,1,D2562+1)</f>
        <v>6</v>
      </c>
      <c r="E2563" s="1" t="str">
        <f>INDEX(Protocol[Mark],MATCH(C2563,Protocol[Step],0))</f>
        <v>1mt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134010006</v>
      </c>
      <c r="H2563" s="134">
        <f>Systematic[[#This Row],[SampleVariableLabel]]+100*Systematic[[#This Row],[State]]</f>
        <v>134010006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134</v>
      </c>
      <c r="B2564" s="1">
        <f>IF(C2564=0,IF(B2563=Protocol!$V$20,1,B2563+1),B2563)</f>
        <v>1</v>
      </c>
      <c r="C2564" s="1">
        <f>IF(C2563+1=Protocol!$V$21,0,C2563+1)</f>
        <v>1</v>
      </c>
      <c r="D2564" s="1">
        <f t="shared" si="97"/>
        <v>1</v>
      </c>
      <c r="E2564" s="1" t="str">
        <f>INDEX(Protocol[Mark],MATCH(C2564,Protocol[Step],0))</f>
        <v>1PM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134010001</v>
      </c>
      <c r="H2564" s="134">
        <f>Systematic[[#This Row],[SampleVariableLabel]]+100*Systematic[[#This Row],[State]]</f>
        <v>134010101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134</v>
      </c>
      <c r="B2565" s="1">
        <f>IF(C2565=0,IF(B2564=Protocol!$V$20,1,B2564+1),B2564)</f>
        <v>1</v>
      </c>
      <c r="C2565" s="1">
        <f>IF(C2564+1=Protocol!$V$21,0,C2564+1)</f>
        <v>2</v>
      </c>
      <c r="D2565" s="1">
        <f t="shared" si="97"/>
        <v>2</v>
      </c>
      <c r="E2565" s="1" t="str">
        <f>INDEX(Protocol[Mark],MATCH(C2565,Protocol[Step],0))</f>
        <v>2D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134010002</v>
      </c>
      <c r="H2565" s="134">
        <f>Systematic[[#This Row],[SampleVariableLabel]]+100*Systematic[[#This Row],[State]]</f>
        <v>134010202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134</v>
      </c>
      <c r="B2566" s="1">
        <f>IF(C2566=0,IF(B2565=Protocol!$V$20,1,B2565+1),B2565)</f>
        <v>1</v>
      </c>
      <c r="C2566" s="1">
        <f>IF(C2565+1=Protocol!$V$21,0,C2565+1)</f>
        <v>3</v>
      </c>
      <c r="D2566" s="1">
        <f t="shared" si="97"/>
        <v>3</v>
      </c>
      <c r="E2566" s="1" t="str">
        <f>INDEX(Protocol[Mark],MATCH(C2566,Protocol[Step],0))</f>
        <v>2c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134010003</v>
      </c>
      <c r="H2566" s="134">
        <f>Systematic[[#This Row],[SampleVariableLabel]]+100*Systematic[[#This Row],[State]]</f>
        <v>134010303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134</v>
      </c>
      <c r="B2567" s="1">
        <f>IF(C2567=0,IF(B2566=Protocol!$V$20,1,B2566+1),B2566)</f>
        <v>1</v>
      </c>
      <c r="C2567" s="1">
        <f>IF(C2566+1=Protocol!$V$21,0,C2566+1)</f>
        <v>4</v>
      </c>
      <c r="D2567" s="1">
        <f t="shared" si="97"/>
        <v>4</v>
      </c>
      <c r="E2567" s="1" t="str">
        <f>INDEX(Protocol[Mark],MATCH(C2567,Protocol[Step],0))</f>
        <v>3U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134010004</v>
      </c>
      <c r="H2567" s="134">
        <f>Systematic[[#This Row],[SampleVariableLabel]]+100*Systematic[[#This Row],[State]]</f>
        <v>134010404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134</v>
      </c>
      <c r="B2568" s="1">
        <f>IF(C2568=0,IF(B2567=Protocol!$V$20,1,B2567+1),B2567)</f>
        <v>1</v>
      </c>
      <c r="C2568" s="1">
        <f>IF(C2567+1=Protocol!$V$21,0,C2567+1)</f>
        <v>5</v>
      </c>
      <c r="D2568" s="1">
        <f t="shared" si="97"/>
        <v>5</v>
      </c>
      <c r="E2568" s="1" t="str">
        <f>INDEX(Protocol[Mark],MATCH(C2568,Protocol[Step],0))</f>
        <v>4G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134010005</v>
      </c>
      <c r="H2568" s="134">
        <f>Systematic[[#This Row],[SampleVariableLabel]]+100*Systematic[[#This Row],[State]]</f>
        <v>134010505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134</v>
      </c>
      <c r="B2569" s="1">
        <f>IF(C2569=0,IF(B2568=Protocol!$V$20,1,B2568+1),B2568)</f>
        <v>1</v>
      </c>
      <c r="C2569" s="1">
        <f>IF(C2568+1=Protocol!$V$21,0,C2568+1)</f>
        <v>6</v>
      </c>
      <c r="D2569" s="1">
        <f t="shared" si="97"/>
        <v>6</v>
      </c>
      <c r="E2569" s="1" t="str">
        <f>INDEX(Protocol[Mark],MATCH(C2569,Protocol[Step],0))</f>
        <v>5S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134010006</v>
      </c>
      <c r="H2569" s="134">
        <f>Systematic[[#This Row],[SampleVariableLabel]]+100*Systematic[[#This Row],[State]]</f>
        <v>134010606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134</v>
      </c>
      <c r="B2570" s="1">
        <f>IF(C2570=0,IF(B2569=Protocol!$V$20,1,B2569+1),B2569)</f>
        <v>1</v>
      </c>
      <c r="C2570" s="1">
        <f>IF(C2569+1=Protocol!$V$21,0,C2569+1)</f>
        <v>7</v>
      </c>
      <c r="D2570" s="1">
        <f t="shared" si="97"/>
        <v>1</v>
      </c>
      <c r="E2570" s="1" t="str">
        <f>INDEX(Protocol[Mark],MATCH(C2570,Protocol[Step],0))</f>
        <v>6Oct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134010001</v>
      </c>
      <c r="H2570" s="134">
        <f>Systematic[[#This Row],[SampleVariableLabel]]+100*Systematic[[#This Row],[State]]</f>
        <v>134010701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134</v>
      </c>
      <c r="B2571" s="1">
        <f>IF(C2571=0,IF(B2570=Protocol!$V$20,1,B2570+1),B2570)</f>
        <v>1</v>
      </c>
      <c r="C2571" s="1">
        <f>IF(C2570+1=Protocol!$V$21,0,C2570+1)</f>
        <v>8</v>
      </c>
      <c r="D2571" s="1">
        <f t="shared" si="97"/>
        <v>2</v>
      </c>
      <c r="E2571" s="1" t="str">
        <f>INDEX(Protocol[Mark],MATCH(C2571,Protocol[Step],0))</f>
        <v>7Rot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134010002</v>
      </c>
      <c r="H2571" s="134">
        <f>Systematic[[#This Row],[SampleVariableLabel]]+100*Systematic[[#This Row],[State]]</f>
        <v>134010802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134</v>
      </c>
      <c r="B2572" s="1">
        <f>IF(C2572=0,IF(B2571=Protocol!$V$20,1,B2571+1),B2571)</f>
        <v>1</v>
      </c>
      <c r="C2572" s="1">
        <f>IF(C2571+1=Protocol!$V$21,0,C2571+1)</f>
        <v>9</v>
      </c>
      <c r="D2572" s="1">
        <f t="shared" si="97"/>
        <v>3</v>
      </c>
      <c r="E2572" s="1" t="str">
        <f>INDEX(Protocol[Mark],MATCH(C2572,Protocol[Step],0))</f>
        <v>8Gp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134010003</v>
      </c>
      <c r="H2572" s="134">
        <f>Systematic[[#This Row],[SampleVariableLabel]]+100*Systematic[[#This Row],[State]]</f>
        <v>134010903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134</v>
      </c>
      <c r="B2573" s="1">
        <f>IF(C2573=0,IF(B2572=Protocol!$V$20,1,B2572+1),B2572)</f>
        <v>1</v>
      </c>
      <c r="C2573" s="1">
        <f>IF(C2572+1=Protocol!$V$21,0,C2572+1)</f>
        <v>10</v>
      </c>
      <c r="D2573" s="1">
        <f t="shared" si="97"/>
        <v>4</v>
      </c>
      <c r="E2573" s="1" t="str">
        <f>INDEX(Protocol[Mark],MATCH(C2573,Protocol[Step],0))</f>
        <v>9Ama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134010004</v>
      </c>
      <c r="H2573" s="134">
        <f>Systematic[[#This Row],[SampleVariableLabel]]+100*Systematic[[#This Row],[State]]</f>
        <v>134011004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134</v>
      </c>
      <c r="B2574" s="1">
        <f>IF(C2574=0,IF(B2573=Protocol!$V$20,1,B2573+1),B2573)</f>
        <v>1</v>
      </c>
      <c r="C2574" s="1">
        <f>IF(C2573+1=Protocol!$V$21,0,C2573+1)</f>
        <v>11</v>
      </c>
      <c r="D2574" s="1">
        <f t="shared" si="97"/>
        <v>5</v>
      </c>
      <c r="E2574" s="1" t="str">
        <f>INDEX(Protocol[Mark],MATCH(C2574,Protocol[Step],0))</f>
        <v>10Tm</v>
      </c>
      <c r="F2574" s="151" t="str">
        <f>INDEX(Variables[Variable],MATCH(Systematic[[#This Row],[VariableIndex]],Variables[Index],0))</f>
        <v>Specific flux (mt)</v>
      </c>
      <c r="G2574" s="134">
        <f>Systematic[[#This Row],[Sample]]*1000000+Systematic[[#This Row],[SubSample]]*10000+Systematic[[#This Row],[VariableIndex]]</f>
        <v>134010005</v>
      </c>
      <c r="H2574" s="134">
        <f>Systematic[[#This Row],[SampleVariableLabel]]+100*Systematic[[#This Row],[State]]</f>
        <v>134011105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134</v>
      </c>
      <c r="B2575" s="1">
        <f>IF(C2575=0,IF(B2574=Protocol!$V$20,1,B2574+1),B2574)</f>
        <v>1</v>
      </c>
      <c r="C2575" s="1">
        <f>IF(C2574+1=Protocol!$V$21,0,C2574+1)</f>
        <v>12</v>
      </c>
      <c r="D2575" s="1">
        <f t="shared" si="97"/>
        <v>6</v>
      </c>
      <c r="E2575" s="1" t="str">
        <f>INDEX(Protocol[Mark],MATCH(C2575,Protocol[Step],0))</f>
        <v>11Azd</v>
      </c>
      <c r="F2575" s="151" t="str">
        <f>INDEX(Variables[Variable],MATCH(Systematic[[#This Row],[VariableIndex]],Variables[Index],0))</f>
        <v>FCR (mt: ROX-corr.)</v>
      </c>
      <c r="G2575" s="134">
        <f>Systematic[[#This Row],[Sample]]*1000000+Systematic[[#This Row],[SubSample]]*10000+Systematic[[#This Row],[VariableIndex]]</f>
        <v>134010006</v>
      </c>
      <c r="H2575" s="134">
        <f>Systematic[[#This Row],[SampleVariableLabel]]+100*Systematic[[#This Row],[State]]</f>
        <v>134011206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135</v>
      </c>
      <c r="B2576" s="1">
        <f>IF(C2576=0,IF(B2575=Protocol!$V$20,1,B2575+1),B2575)</f>
        <v>1</v>
      </c>
      <c r="C2576" s="1">
        <f>IF(C2575+1=Protocol!$V$21,0,C2575+1)</f>
        <v>0</v>
      </c>
      <c r="D2576" s="1">
        <f t="shared" si="97"/>
        <v>1</v>
      </c>
      <c r="E2576" s="1" t="str">
        <f>INDEX(Protocol[Mark],MATCH(C2576,Protocol[Step],0))</f>
        <v>1mt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135010001</v>
      </c>
      <c r="H2576" s="134">
        <f>Systematic[[#This Row],[SampleVariableLabel]]+100*Systematic[[#This Row],[State]]</f>
        <v>135010001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135</v>
      </c>
      <c r="B2577" s="1">
        <f>IF(C2577=0,IF(B2576=Protocol!$V$20,1,B2576+1),B2576)</f>
        <v>1</v>
      </c>
      <c r="C2577" s="1">
        <f>IF(C2576+1=Protocol!$V$21,0,C2576+1)</f>
        <v>1</v>
      </c>
      <c r="D2577" s="1">
        <f t="shared" si="97"/>
        <v>2</v>
      </c>
      <c r="E2577" s="1" t="str">
        <f>INDEX(Protocol[Mark],MATCH(C2577,Protocol[Step],0))</f>
        <v>1PM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135010002</v>
      </c>
      <c r="H2577" s="134">
        <f>Systematic[[#This Row],[SampleVariableLabel]]+100*Systematic[[#This Row],[State]]</f>
        <v>135010102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135</v>
      </c>
      <c r="B2578" s="1">
        <f>IF(C2578=0,IF(B2577=Protocol!$V$20,1,B2577+1),B2577)</f>
        <v>1</v>
      </c>
      <c r="C2578" s="1">
        <f>IF(C2577+1=Protocol!$V$21,0,C2577+1)</f>
        <v>2</v>
      </c>
      <c r="D2578" s="1">
        <f t="shared" si="97"/>
        <v>3</v>
      </c>
      <c r="E2578" s="1" t="str">
        <f>INDEX(Protocol[Mark],MATCH(C2578,Protocol[Step],0))</f>
        <v>2D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135010003</v>
      </c>
      <c r="H2578" s="134">
        <f>Systematic[[#This Row],[SampleVariableLabel]]+100*Systematic[[#This Row],[State]]</f>
        <v>135010203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135</v>
      </c>
      <c r="B2579" s="1">
        <f>IF(C2579=0,IF(B2578=Protocol!$V$20,1,B2578+1),B2578)</f>
        <v>1</v>
      </c>
      <c r="C2579" s="1">
        <f>IF(C2578+1=Protocol!$V$21,0,C2578+1)</f>
        <v>3</v>
      </c>
      <c r="D2579" s="1">
        <f t="shared" si="97"/>
        <v>4</v>
      </c>
      <c r="E2579" s="1" t="str">
        <f>INDEX(Protocol[Mark],MATCH(C2579,Protocol[Step],0))</f>
        <v>2c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135010004</v>
      </c>
      <c r="H2579" s="134">
        <f>Systematic[[#This Row],[SampleVariableLabel]]+100*Systematic[[#This Row],[State]]</f>
        <v>135010304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135</v>
      </c>
      <c r="B2580" s="1">
        <f>IF(C2580=0,IF(B2579=Protocol!$V$20,1,B2579+1),B2579)</f>
        <v>1</v>
      </c>
      <c r="C2580" s="1">
        <f>IF(C2579+1=Protocol!$V$21,0,C2579+1)</f>
        <v>4</v>
      </c>
      <c r="D2580" s="1">
        <f t="shared" si="97"/>
        <v>5</v>
      </c>
      <c r="E2580" s="1" t="str">
        <f>INDEX(Protocol[Mark],MATCH(C2580,Protocol[Step],0))</f>
        <v>3U</v>
      </c>
      <c r="F2580" s="151" t="str">
        <f>INDEX(Variables[Variable],MATCH(Systematic[[#This Row],[VariableIndex]],Variables[Index],0))</f>
        <v>Specific flux (mt)</v>
      </c>
      <c r="G2580" s="134">
        <f>Systematic[[#This Row],[Sample]]*1000000+Systematic[[#This Row],[SubSample]]*10000+Systematic[[#This Row],[VariableIndex]]</f>
        <v>135010005</v>
      </c>
      <c r="H2580" s="134">
        <f>Systematic[[#This Row],[SampleVariableLabel]]+100*Systematic[[#This Row],[State]]</f>
        <v>135010405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135</v>
      </c>
      <c r="B2581" s="1">
        <f>IF(C2581=0,IF(B2580=Protocol!$V$20,1,B2580+1),B2580)</f>
        <v>1</v>
      </c>
      <c r="C2581" s="1">
        <f>IF(C2580+1=Protocol!$V$21,0,C2580+1)</f>
        <v>5</v>
      </c>
      <c r="D2581" s="1">
        <f t="shared" si="97"/>
        <v>6</v>
      </c>
      <c r="E2581" s="1" t="str">
        <f>INDEX(Protocol[Mark],MATCH(C2581,Protocol[Step],0))</f>
        <v>4G</v>
      </c>
      <c r="F2581" s="151" t="str">
        <f>INDEX(Variables[Variable],MATCH(Systematic[[#This Row],[VariableIndex]],Variables[Index],0))</f>
        <v>FCR (mt: ROX-corr.)</v>
      </c>
      <c r="G2581" s="134">
        <f>Systematic[[#This Row],[Sample]]*1000000+Systematic[[#This Row],[SubSample]]*10000+Systematic[[#This Row],[VariableIndex]]</f>
        <v>135010006</v>
      </c>
      <c r="H2581" s="134">
        <f>Systematic[[#This Row],[SampleVariableLabel]]+100*Systematic[[#This Row],[State]]</f>
        <v>135010506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135</v>
      </c>
      <c r="B2582" s="1">
        <f>IF(C2582=0,IF(B2581=Protocol!$V$20,1,B2581+1),B2581)</f>
        <v>1</v>
      </c>
      <c r="C2582" s="1">
        <f>IF(C2581+1=Protocol!$V$21,0,C2581+1)</f>
        <v>6</v>
      </c>
      <c r="D2582" s="1">
        <f t="shared" si="97"/>
        <v>1</v>
      </c>
      <c r="E2582" s="1" t="str">
        <f>INDEX(Protocol[Mark],MATCH(C2582,Protocol[Step],0))</f>
        <v>5S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135010001</v>
      </c>
      <c r="H2582" s="134">
        <f>Systematic[[#This Row],[SampleVariableLabel]]+100*Systematic[[#This Row],[State]]</f>
        <v>135010601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135</v>
      </c>
      <c r="B2583" s="1">
        <f>IF(C2583=0,IF(B2582=Protocol!$V$20,1,B2582+1),B2582)</f>
        <v>1</v>
      </c>
      <c r="C2583" s="1">
        <f>IF(C2582+1=Protocol!$V$21,0,C2582+1)</f>
        <v>7</v>
      </c>
      <c r="D2583" s="1">
        <f t="shared" si="97"/>
        <v>2</v>
      </c>
      <c r="E2583" s="1" t="str">
        <f>INDEX(Protocol[Mark],MATCH(C2583,Protocol[Step],0))</f>
        <v>6Oct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135010002</v>
      </c>
      <c r="H2583" s="134">
        <f>Systematic[[#This Row],[SampleVariableLabel]]+100*Systematic[[#This Row],[State]]</f>
        <v>135010702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135</v>
      </c>
      <c r="B2584" s="1">
        <f>IF(C2584=0,IF(B2583=Protocol!$V$20,1,B2583+1),B2583)</f>
        <v>1</v>
      </c>
      <c r="C2584" s="1">
        <f>IF(C2583+1=Protocol!$V$21,0,C2583+1)</f>
        <v>8</v>
      </c>
      <c r="D2584" s="1">
        <f t="shared" si="97"/>
        <v>3</v>
      </c>
      <c r="E2584" s="1" t="str">
        <f>INDEX(Protocol[Mark],MATCH(C2584,Protocol[Step],0))</f>
        <v>7Rot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135010003</v>
      </c>
      <c r="H2584" s="134">
        <f>Systematic[[#This Row],[SampleVariableLabel]]+100*Systematic[[#This Row],[State]]</f>
        <v>135010803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135</v>
      </c>
      <c r="B2585" s="1">
        <f>IF(C2585=0,IF(B2584=Protocol!$V$20,1,B2584+1),B2584)</f>
        <v>1</v>
      </c>
      <c r="C2585" s="1">
        <f>IF(C2584+1=Protocol!$V$21,0,C2584+1)</f>
        <v>9</v>
      </c>
      <c r="D2585" s="1">
        <f t="shared" si="97"/>
        <v>4</v>
      </c>
      <c r="E2585" s="1" t="str">
        <f>INDEX(Protocol[Mark],MATCH(C2585,Protocol[Step],0))</f>
        <v>8Gp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135010004</v>
      </c>
      <c r="H2585" s="134">
        <f>Systematic[[#This Row],[SampleVariableLabel]]+100*Systematic[[#This Row],[State]]</f>
        <v>135010904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135</v>
      </c>
      <c r="B2586" s="1">
        <f>IF(C2586=0,IF(B2585=Protocol!$V$20,1,B2585+1),B2585)</f>
        <v>1</v>
      </c>
      <c r="C2586" s="1">
        <f>IF(C2585+1=Protocol!$V$21,0,C2585+1)</f>
        <v>10</v>
      </c>
      <c r="D2586" s="1">
        <f t="shared" si="97"/>
        <v>5</v>
      </c>
      <c r="E2586" s="1" t="str">
        <f>INDEX(Protocol[Mark],MATCH(C2586,Protocol[Step],0))</f>
        <v>9Ama</v>
      </c>
      <c r="F2586" s="151" t="str">
        <f>INDEX(Variables[Variable],MATCH(Systematic[[#This Row],[VariableIndex]],Variables[Index],0))</f>
        <v>Specific flux (mt)</v>
      </c>
      <c r="G2586" s="134">
        <f>Systematic[[#This Row],[Sample]]*1000000+Systematic[[#This Row],[SubSample]]*10000+Systematic[[#This Row],[VariableIndex]]</f>
        <v>135010005</v>
      </c>
      <c r="H2586" s="134">
        <f>Systematic[[#This Row],[SampleVariableLabel]]+100*Systematic[[#This Row],[State]]</f>
        <v>135011005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135</v>
      </c>
      <c r="B2587" s="1">
        <f>IF(C2587=0,IF(B2586=Protocol!$V$20,1,B2586+1),B2586)</f>
        <v>1</v>
      </c>
      <c r="C2587" s="1">
        <f>IF(C2586+1=Protocol!$V$21,0,C2586+1)</f>
        <v>11</v>
      </c>
      <c r="D2587" s="1">
        <f t="shared" si="97"/>
        <v>6</v>
      </c>
      <c r="E2587" s="1" t="str">
        <f>INDEX(Protocol[Mark],MATCH(C2587,Protocol[Step],0))</f>
        <v>10Tm</v>
      </c>
      <c r="F2587" s="151" t="str">
        <f>INDEX(Variables[Variable],MATCH(Systematic[[#This Row],[VariableIndex]],Variables[Index],0))</f>
        <v>FCR (mt: ROX-corr.)</v>
      </c>
      <c r="G2587" s="134">
        <f>Systematic[[#This Row],[Sample]]*1000000+Systematic[[#This Row],[SubSample]]*10000+Systematic[[#This Row],[VariableIndex]]</f>
        <v>135010006</v>
      </c>
      <c r="H2587" s="134">
        <f>Systematic[[#This Row],[SampleVariableLabel]]+100*Systematic[[#This Row],[State]]</f>
        <v>135011106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135</v>
      </c>
      <c r="B2588" s="1">
        <f>IF(C2588=0,IF(B2587=Protocol!$V$20,1,B2587+1),B2587)</f>
        <v>1</v>
      </c>
      <c r="C2588" s="1">
        <f>IF(C2587+1=Protocol!$V$21,0,C2587+1)</f>
        <v>12</v>
      </c>
      <c r="D2588" s="1">
        <f t="shared" si="97"/>
        <v>1</v>
      </c>
      <c r="E2588" s="1" t="str">
        <f>INDEX(Protocol[Mark],MATCH(C2588,Protocol[Step],0))</f>
        <v>11Azd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135010001</v>
      </c>
      <c r="H2588" s="134">
        <f>Systematic[[#This Row],[SampleVariableLabel]]+100*Systematic[[#This Row],[State]]</f>
        <v>135011201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136</v>
      </c>
      <c r="B2589" s="1">
        <f>IF(C2589=0,IF(B2588=Protocol!$V$20,1,B2588+1),B2588)</f>
        <v>1</v>
      </c>
      <c r="C2589" s="1">
        <f>IF(C2588+1=Protocol!$V$21,0,C2588+1)</f>
        <v>0</v>
      </c>
      <c r="D2589" s="1">
        <f t="shared" si="97"/>
        <v>2</v>
      </c>
      <c r="E2589" s="1" t="str">
        <f>INDEX(Protocol[Mark],MATCH(C2589,Protocol[Step],0))</f>
        <v>1mt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136010002</v>
      </c>
      <c r="H2589" s="134">
        <f>Systematic[[#This Row],[SampleVariableLabel]]+100*Systematic[[#This Row],[State]]</f>
        <v>136010002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136</v>
      </c>
      <c r="B2590" s="1">
        <f>IF(C2590=0,IF(B2589=Protocol!$V$20,1,B2589+1),B2589)</f>
        <v>1</v>
      </c>
      <c r="C2590" s="1">
        <f>IF(C2589+1=Protocol!$V$21,0,C2589+1)</f>
        <v>1</v>
      </c>
      <c r="D2590" s="1">
        <f t="shared" si="97"/>
        <v>3</v>
      </c>
      <c r="E2590" s="1" t="str">
        <f>INDEX(Protocol[Mark],MATCH(C2590,Protocol[Step],0))</f>
        <v>1PM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136010003</v>
      </c>
      <c r="H2590" s="134">
        <f>Systematic[[#This Row],[SampleVariableLabel]]+100*Systematic[[#This Row],[State]]</f>
        <v>136010103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136</v>
      </c>
      <c r="B2591" s="1">
        <f>IF(C2591=0,IF(B2590=Protocol!$V$20,1,B2590+1),B2590)</f>
        <v>1</v>
      </c>
      <c r="C2591" s="1">
        <f>IF(C2590+1=Protocol!$V$21,0,C2590+1)</f>
        <v>2</v>
      </c>
      <c r="D2591" s="1">
        <f t="shared" si="97"/>
        <v>4</v>
      </c>
      <c r="E2591" s="1" t="str">
        <f>INDEX(Protocol[Mark],MATCH(C2591,Protocol[Step],0))</f>
        <v>2D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136010004</v>
      </c>
      <c r="H2591" s="134">
        <f>Systematic[[#This Row],[SampleVariableLabel]]+100*Systematic[[#This Row],[State]]</f>
        <v>136010204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136</v>
      </c>
      <c r="B2592" s="1">
        <f>IF(C2592=0,IF(B2591=Protocol!$V$20,1,B2591+1),B2591)</f>
        <v>1</v>
      </c>
      <c r="C2592" s="1">
        <f>IF(C2591+1=Protocol!$V$21,0,C2591+1)</f>
        <v>3</v>
      </c>
      <c r="D2592" s="1">
        <f t="shared" si="97"/>
        <v>5</v>
      </c>
      <c r="E2592" s="1" t="str">
        <f>INDEX(Protocol[Mark],MATCH(C2592,Protocol[Step],0))</f>
        <v>2c</v>
      </c>
      <c r="F2592" s="151" t="str">
        <f>INDEX(Variables[Variable],MATCH(Systematic[[#This Row],[VariableIndex]],Variables[Index],0))</f>
        <v>Specific flux (mt)</v>
      </c>
      <c r="G2592" s="134">
        <f>Systematic[[#This Row],[Sample]]*1000000+Systematic[[#This Row],[SubSample]]*10000+Systematic[[#This Row],[VariableIndex]]</f>
        <v>136010005</v>
      </c>
      <c r="H2592" s="134">
        <f>Systematic[[#This Row],[SampleVariableLabel]]+100*Systematic[[#This Row],[State]]</f>
        <v>136010305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136</v>
      </c>
      <c r="B2593" s="1">
        <f>IF(C2593=0,IF(B2592=Protocol!$V$20,1,B2592+1),B2592)</f>
        <v>1</v>
      </c>
      <c r="C2593" s="1">
        <f>IF(C2592+1=Protocol!$V$21,0,C2592+1)</f>
        <v>4</v>
      </c>
      <c r="D2593" s="1">
        <f t="shared" si="97"/>
        <v>6</v>
      </c>
      <c r="E2593" s="1" t="str">
        <f>INDEX(Protocol[Mark],MATCH(C2593,Protocol[Step],0))</f>
        <v>3U</v>
      </c>
      <c r="F2593" s="151" t="str">
        <f>INDEX(Variables[Variable],MATCH(Systematic[[#This Row],[VariableIndex]],Variables[Index],0))</f>
        <v>FCR (mt: ROX-corr.)</v>
      </c>
      <c r="G2593" s="134">
        <f>Systematic[[#This Row],[Sample]]*1000000+Systematic[[#This Row],[SubSample]]*10000+Systematic[[#This Row],[VariableIndex]]</f>
        <v>136010006</v>
      </c>
      <c r="H2593" s="134">
        <f>Systematic[[#This Row],[SampleVariableLabel]]+100*Systematic[[#This Row],[State]]</f>
        <v>136010406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136</v>
      </c>
      <c r="B2594" s="1">
        <f>IF(C2594=0,IF(B2593=Protocol!$V$20,1,B2593+1),B2593)</f>
        <v>1</v>
      </c>
      <c r="C2594" s="1">
        <f>IF(C2593+1=Protocol!$V$21,0,C2593+1)</f>
        <v>5</v>
      </c>
      <c r="D2594" s="1">
        <f t="shared" si="97"/>
        <v>1</v>
      </c>
      <c r="E2594" s="1" t="str">
        <f>INDEX(Protocol[Mark],MATCH(C2594,Protocol[Step],0))</f>
        <v>4G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136010001</v>
      </c>
      <c r="H2594" s="134">
        <f>Systematic[[#This Row],[SampleVariableLabel]]+100*Systematic[[#This Row],[State]]</f>
        <v>136010501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136</v>
      </c>
      <c r="B2595" s="1">
        <f>IF(C2595=0,IF(B2594=Protocol!$V$20,1,B2594+1),B2594)</f>
        <v>1</v>
      </c>
      <c r="C2595" s="1">
        <f>IF(C2594+1=Protocol!$V$21,0,C2594+1)</f>
        <v>6</v>
      </c>
      <c r="D2595" s="1">
        <f t="shared" si="97"/>
        <v>2</v>
      </c>
      <c r="E2595" s="1" t="str">
        <f>INDEX(Protocol[Mark],MATCH(C2595,Protocol[Step],0))</f>
        <v>5S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136010002</v>
      </c>
      <c r="H2595" s="134">
        <f>Systematic[[#This Row],[SampleVariableLabel]]+100*Systematic[[#This Row],[State]]</f>
        <v>136010602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136</v>
      </c>
      <c r="B2596" s="1">
        <f>IF(C2596=0,IF(B2595=Protocol!$V$20,1,B2595+1),B2595)</f>
        <v>1</v>
      </c>
      <c r="C2596" s="1">
        <f>IF(C2595+1=Protocol!$V$21,0,C2595+1)</f>
        <v>7</v>
      </c>
      <c r="D2596" s="1">
        <f t="shared" si="97"/>
        <v>3</v>
      </c>
      <c r="E2596" s="1" t="str">
        <f>INDEX(Protocol[Mark],MATCH(C2596,Protocol[Step],0))</f>
        <v>6Oct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136010003</v>
      </c>
      <c r="H2596" s="134">
        <f>Systematic[[#This Row],[SampleVariableLabel]]+100*Systematic[[#This Row],[State]]</f>
        <v>136010703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136</v>
      </c>
      <c r="B2597" s="1">
        <f>IF(C2597=0,IF(B2596=Protocol!$V$20,1,B2596+1),B2596)</f>
        <v>1</v>
      </c>
      <c r="C2597" s="1">
        <f>IF(C2596+1=Protocol!$V$21,0,C2596+1)</f>
        <v>8</v>
      </c>
      <c r="D2597" s="1">
        <f t="shared" si="97"/>
        <v>4</v>
      </c>
      <c r="E2597" s="1" t="str">
        <f>INDEX(Protocol[Mark],MATCH(C2597,Protocol[Step],0))</f>
        <v>7Rot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136010004</v>
      </c>
      <c r="H2597" s="134">
        <f>Systematic[[#This Row],[SampleVariableLabel]]+100*Systematic[[#This Row],[State]]</f>
        <v>136010804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136</v>
      </c>
      <c r="B2598" s="1">
        <f>IF(C2598=0,IF(B2597=Protocol!$V$20,1,B2597+1),B2597)</f>
        <v>1</v>
      </c>
      <c r="C2598" s="1">
        <f>IF(C2597+1=Protocol!$V$21,0,C2597+1)</f>
        <v>9</v>
      </c>
      <c r="D2598" s="1">
        <f t="shared" si="97"/>
        <v>5</v>
      </c>
      <c r="E2598" s="1" t="str">
        <f>INDEX(Protocol[Mark],MATCH(C2598,Protocol[Step],0))</f>
        <v>8Gp</v>
      </c>
      <c r="F2598" s="151" t="str">
        <f>INDEX(Variables[Variable],MATCH(Systematic[[#This Row],[VariableIndex]],Variables[Index],0))</f>
        <v>Specific flux (mt)</v>
      </c>
      <c r="G2598" s="134">
        <f>Systematic[[#This Row],[Sample]]*1000000+Systematic[[#This Row],[SubSample]]*10000+Systematic[[#This Row],[VariableIndex]]</f>
        <v>136010005</v>
      </c>
      <c r="H2598" s="134">
        <f>Systematic[[#This Row],[SampleVariableLabel]]+100*Systematic[[#This Row],[State]]</f>
        <v>136010905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136</v>
      </c>
      <c r="B2599" s="1">
        <f>IF(C2599=0,IF(B2598=Protocol!$V$20,1,B2598+1),B2598)</f>
        <v>1</v>
      </c>
      <c r="C2599" s="1">
        <f>IF(C2598+1=Protocol!$V$21,0,C2598+1)</f>
        <v>10</v>
      </c>
      <c r="D2599" s="1">
        <f t="shared" si="97"/>
        <v>6</v>
      </c>
      <c r="E2599" s="1" t="str">
        <f>INDEX(Protocol[Mark],MATCH(C2599,Protocol[Step],0))</f>
        <v>9Ama</v>
      </c>
      <c r="F2599" s="151" t="str">
        <f>INDEX(Variables[Variable],MATCH(Systematic[[#This Row],[VariableIndex]],Variables[Index],0))</f>
        <v>FCR (mt: ROX-corr.)</v>
      </c>
      <c r="G2599" s="134">
        <f>Systematic[[#This Row],[Sample]]*1000000+Systematic[[#This Row],[SubSample]]*10000+Systematic[[#This Row],[VariableIndex]]</f>
        <v>136010006</v>
      </c>
      <c r="H2599" s="134">
        <f>Systematic[[#This Row],[SampleVariableLabel]]+100*Systematic[[#This Row],[State]]</f>
        <v>136011006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136</v>
      </c>
      <c r="B2600" s="1">
        <f>IF(C2600=0,IF(B2599=Protocol!$V$20,1,B2599+1),B2599)</f>
        <v>1</v>
      </c>
      <c r="C2600" s="1">
        <f>IF(C2599+1=Protocol!$V$21,0,C2599+1)</f>
        <v>11</v>
      </c>
      <c r="D2600" s="1">
        <f t="shared" si="97"/>
        <v>1</v>
      </c>
      <c r="E2600" s="1" t="str">
        <f>INDEX(Protocol[Mark],MATCH(C2600,Protocol[Step],0))</f>
        <v>10Tm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136010001</v>
      </c>
      <c r="H2600" s="134">
        <f>Systematic[[#This Row],[SampleVariableLabel]]+100*Systematic[[#This Row],[State]]</f>
        <v>136011101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136</v>
      </c>
      <c r="B2601" s="1">
        <f>IF(C2601=0,IF(B2600=Protocol!$V$20,1,B2600+1),B2600)</f>
        <v>1</v>
      </c>
      <c r="C2601" s="1">
        <f>IF(C2600+1=Protocol!$V$21,0,C2600+1)</f>
        <v>12</v>
      </c>
      <c r="D2601" s="1">
        <f t="shared" si="97"/>
        <v>2</v>
      </c>
      <c r="E2601" s="1" t="str">
        <f>INDEX(Protocol[Mark],MATCH(C2601,Protocol[Step],0))</f>
        <v>11Azd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136010002</v>
      </c>
      <c r="H2601" s="134">
        <f>Systematic[[#This Row],[SampleVariableLabel]]+100*Systematic[[#This Row],[State]]</f>
        <v>136011202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137</v>
      </c>
      <c r="B2602" s="1">
        <f>IF(C2602=0,IF(B2601=Protocol!$V$20,1,B2601+1),B2601)</f>
        <v>1</v>
      </c>
      <c r="C2602" s="1">
        <f>IF(C2601+1=Protocol!$V$21,0,C2601+1)</f>
        <v>0</v>
      </c>
      <c r="D2602" s="1">
        <f t="shared" si="97"/>
        <v>3</v>
      </c>
      <c r="E2602" s="1" t="str">
        <f>INDEX(Protocol[Mark],MATCH(C2602,Protocol[Step],0))</f>
        <v>1mt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137010003</v>
      </c>
      <c r="H2602" s="134">
        <f>Systematic[[#This Row],[SampleVariableLabel]]+100*Systematic[[#This Row],[State]]</f>
        <v>137010003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137</v>
      </c>
      <c r="B2603" s="1">
        <f>IF(C2603=0,IF(B2602=Protocol!$V$20,1,B2602+1),B2602)</f>
        <v>1</v>
      </c>
      <c r="C2603" s="1">
        <f>IF(C2602+1=Protocol!$V$21,0,C2602+1)</f>
        <v>1</v>
      </c>
      <c r="D2603" s="1">
        <f t="shared" si="97"/>
        <v>4</v>
      </c>
      <c r="E2603" s="1" t="str">
        <f>INDEX(Protocol[Mark],MATCH(C2603,Protocol[Step],0))</f>
        <v>1PM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137010004</v>
      </c>
      <c r="H2603" s="134">
        <f>Systematic[[#This Row],[SampleVariableLabel]]+100*Systematic[[#This Row],[State]]</f>
        <v>137010104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137</v>
      </c>
      <c r="B2604" s="1">
        <f>IF(C2604=0,IF(B2603=Protocol!$V$20,1,B2603+1),B2603)</f>
        <v>1</v>
      </c>
      <c r="C2604" s="1">
        <f>IF(C2603+1=Protocol!$V$21,0,C2603+1)</f>
        <v>2</v>
      </c>
      <c r="D2604" s="1">
        <f t="shared" si="97"/>
        <v>5</v>
      </c>
      <c r="E2604" s="1" t="str">
        <f>INDEX(Protocol[Mark],MATCH(C2604,Protocol[Step],0))</f>
        <v>2D</v>
      </c>
      <c r="F2604" s="151" t="str">
        <f>INDEX(Variables[Variable],MATCH(Systematic[[#This Row],[VariableIndex]],Variables[Index],0))</f>
        <v>Specific flux (mt)</v>
      </c>
      <c r="G2604" s="134">
        <f>Systematic[[#This Row],[Sample]]*1000000+Systematic[[#This Row],[SubSample]]*10000+Systematic[[#This Row],[VariableIndex]]</f>
        <v>137010005</v>
      </c>
      <c r="H2604" s="134">
        <f>Systematic[[#This Row],[SampleVariableLabel]]+100*Systematic[[#This Row],[State]]</f>
        <v>137010205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137</v>
      </c>
      <c r="B2605" s="1">
        <f>IF(C2605=0,IF(B2604=Protocol!$V$20,1,B2604+1),B2604)</f>
        <v>1</v>
      </c>
      <c r="C2605" s="1">
        <f>IF(C2604+1=Protocol!$V$21,0,C2604+1)</f>
        <v>3</v>
      </c>
      <c r="D2605" s="1">
        <f t="shared" si="97"/>
        <v>6</v>
      </c>
      <c r="E2605" s="1" t="str">
        <f>INDEX(Protocol[Mark],MATCH(C2605,Protocol[Step],0))</f>
        <v>2c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137010006</v>
      </c>
      <c r="H2605" s="134">
        <f>Systematic[[#This Row],[SampleVariableLabel]]+100*Systematic[[#This Row],[State]]</f>
        <v>137010306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137</v>
      </c>
      <c r="B2606" s="1">
        <f>IF(C2606=0,IF(B2605=Protocol!$V$20,1,B2605+1),B2605)</f>
        <v>1</v>
      </c>
      <c r="C2606" s="1">
        <f>IF(C2605+1=Protocol!$V$21,0,C2605+1)</f>
        <v>4</v>
      </c>
      <c r="D2606" s="1">
        <f t="shared" si="97"/>
        <v>1</v>
      </c>
      <c r="E2606" s="1" t="str">
        <f>INDEX(Protocol[Mark],MATCH(C2606,Protocol[Step],0))</f>
        <v>3U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137010001</v>
      </c>
      <c r="H2606" s="134">
        <f>Systematic[[#This Row],[SampleVariableLabel]]+100*Systematic[[#This Row],[State]]</f>
        <v>137010401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137</v>
      </c>
      <c r="B2607" s="1">
        <f>IF(C2607=0,IF(B2606=Protocol!$V$20,1,B2606+1),B2606)</f>
        <v>1</v>
      </c>
      <c r="C2607" s="1">
        <f>IF(C2606+1=Protocol!$V$21,0,C2606+1)</f>
        <v>5</v>
      </c>
      <c r="D2607" s="1">
        <f t="shared" si="97"/>
        <v>2</v>
      </c>
      <c r="E2607" s="1" t="str">
        <f>INDEX(Protocol[Mark],MATCH(C2607,Protocol[Step],0))</f>
        <v>4G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137010002</v>
      </c>
      <c r="H2607" s="134">
        <f>Systematic[[#This Row],[SampleVariableLabel]]+100*Systematic[[#This Row],[State]]</f>
        <v>137010502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137</v>
      </c>
      <c r="B2608" s="1">
        <f>IF(C2608=0,IF(B2607=Protocol!$V$20,1,B2607+1),B2607)</f>
        <v>1</v>
      </c>
      <c r="C2608" s="1">
        <f>IF(C2607+1=Protocol!$V$21,0,C2607+1)</f>
        <v>6</v>
      </c>
      <c r="D2608" s="1">
        <f t="shared" si="97"/>
        <v>3</v>
      </c>
      <c r="E2608" s="1" t="str">
        <f>INDEX(Protocol[Mark],MATCH(C2608,Protocol[Step],0))</f>
        <v>5S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137010003</v>
      </c>
      <c r="H2608" s="134">
        <f>Systematic[[#This Row],[SampleVariableLabel]]+100*Systematic[[#This Row],[State]]</f>
        <v>137010603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137</v>
      </c>
      <c r="B2609" s="1">
        <f>IF(C2609=0,IF(B2608=Protocol!$V$20,1,B2608+1),B2608)</f>
        <v>1</v>
      </c>
      <c r="C2609" s="1">
        <f>IF(C2608+1=Protocol!$V$21,0,C2608+1)</f>
        <v>7</v>
      </c>
      <c r="D2609" s="1">
        <f t="shared" si="97"/>
        <v>4</v>
      </c>
      <c r="E2609" s="1" t="str">
        <f>INDEX(Protocol[Mark],MATCH(C2609,Protocol[Step],0))</f>
        <v>6Oct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137010004</v>
      </c>
      <c r="H2609" s="134">
        <f>Systematic[[#This Row],[SampleVariableLabel]]+100*Systematic[[#This Row],[State]]</f>
        <v>137010704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137</v>
      </c>
      <c r="B2610" s="1">
        <f>IF(C2610=0,IF(B2609=Protocol!$V$20,1,B2609+1),B2609)</f>
        <v>1</v>
      </c>
      <c r="C2610" s="1">
        <f>IF(C2609+1=Protocol!$V$21,0,C2609+1)</f>
        <v>8</v>
      </c>
      <c r="D2610" s="1">
        <f t="shared" si="97"/>
        <v>5</v>
      </c>
      <c r="E2610" s="1" t="str">
        <f>INDEX(Protocol[Mark],MATCH(C2610,Protocol[Step],0))</f>
        <v>7Rot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137010005</v>
      </c>
      <c r="H2610" s="134">
        <f>Systematic[[#This Row],[SampleVariableLabel]]+100*Systematic[[#This Row],[State]]</f>
        <v>137010805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137</v>
      </c>
      <c r="B2611" s="1">
        <f>IF(C2611=0,IF(B2610=Protocol!$V$20,1,B2610+1),B2610)</f>
        <v>1</v>
      </c>
      <c r="C2611" s="1">
        <f>IF(C2610+1=Protocol!$V$21,0,C2610+1)</f>
        <v>9</v>
      </c>
      <c r="D2611" s="1">
        <f t="shared" si="97"/>
        <v>6</v>
      </c>
      <c r="E2611" s="1" t="str">
        <f>INDEX(Protocol[Mark],MATCH(C2611,Protocol[Step],0))</f>
        <v>8Gp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137010006</v>
      </c>
      <c r="H2611" s="134">
        <f>Systematic[[#This Row],[SampleVariableLabel]]+100*Systematic[[#This Row],[State]]</f>
        <v>137010906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137</v>
      </c>
      <c r="B2612" s="1">
        <f>IF(C2612=0,IF(B2611=Protocol!$V$20,1,B2611+1),B2611)</f>
        <v>1</v>
      </c>
      <c r="C2612" s="1">
        <f>IF(C2611+1=Protocol!$V$21,0,C2611+1)</f>
        <v>10</v>
      </c>
      <c r="D2612" s="1">
        <f t="shared" si="97"/>
        <v>1</v>
      </c>
      <c r="E2612" s="1" t="str">
        <f>INDEX(Protocol[Mark],MATCH(C2612,Protocol[Step],0))</f>
        <v>9Ama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137010001</v>
      </c>
      <c r="H2612" s="134">
        <f>Systematic[[#This Row],[SampleVariableLabel]]+100*Systematic[[#This Row],[State]]</f>
        <v>137011001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137</v>
      </c>
      <c r="B2613" s="1">
        <f>IF(C2613=0,IF(B2612=Protocol!$V$20,1,B2612+1),B2612)</f>
        <v>1</v>
      </c>
      <c r="C2613" s="1">
        <f>IF(C2612+1=Protocol!$V$21,0,C2612+1)</f>
        <v>11</v>
      </c>
      <c r="D2613" s="1">
        <f t="shared" si="97"/>
        <v>2</v>
      </c>
      <c r="E2613" s="1" t="str">
        <f>INDEX(Protocol[Mark],MATCH(C2613,Protocol[Step],0))</f>
        <v>10Tm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137010002</v>
      </c>
      <c r="H2613" s="134">
        <f>Systematic[[#This Row],[SampleVariableLabel]]+100*Systematic[[#This Row],[State]]</f>
        <v>137011102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137</v>
      </c>
      <c r="B2614" s="1">
        <f>IF(C2614=0,IF(B2613=Protocol!$V$20,1,B2613+1),B2613)</f>
        <v>1</v>
      </c>
      <c r="C2614" s="1">
        <f>IF(C2613+1=Protocol!$V$21,0,C2613+1)</f>
        <v>12</v>
      </c>
      <c r="D2614" s="1">
        <f t="shared" si="97"/>
        <v>3</v>
      </c>
      <c r="E2614" s="1" t="str">
        <f>INDEX(Protocol[Mark],MATCH(C2614,Protocol[Step],0))</f>
        <v>11Azd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137010003</v>
      </c>
      <c r="H2614" s="134">
        <f>Systematic[[#This Row],[SampleVariableLabel]]+100*Systematic[[#This Row],[State]]</f>
        <v>137011203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138</v>
      </c>
      <c r="B2615" s="1">
        <f>IF(C2615=0,IF(B2614=Protocol!$V$20,1,B2614+1),B2614)</f>
        <v>1</v>
      </c>
      <c r="C2615" s="1">
        <f>IF(C2614+1=Protocol!$V$21,0,C2614+1)</f>
        <v>0</v>
      </c>
      <c r="D2615" s="1">
        <f t="shared" si="97"/>
        <v>4</v>
      </c>
      <c r="E2615" s="1" t="str">
        <f>INDEX(Protocol[Mark],MATCH(C2615,Protocol[Step],0))</f>
        <v>1mt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138010004</v>
      </c>
      <c r="H2615" s="134">
        <f>Systematic[[#This Row],[SampleVariableLabel]]+100*Systematic[[#This Row],[State]]</f>
        <v>138010004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138</v>
      </c>
      <c r="B2616" s="1">
        <f>IF(C2616=0,IF(B2615=Protocol!$V$20,1,B2615+1),B2615)</f>
        <v>1</v>
      </c>
      <c r="C2616" s="1">
        <f>IF(C2615+1=Protocol!$V$21,0,C2615+1)</f>
        <v>1</v>
      </c>
      <c r="D2616" s="1">
        <f t="shared" si="97"/>
        <v>5</v>
      </c>
      <c r="E2616" s="1" t="str">
        <f>INDEX(Protocol[Mark],MATCH(C2616,Protocol[Step],0))</f>
        <v>1PM</v>
      </c>
      <c r="F2616" s="151" t="str">
        <f>INDEX(Variables[Variable],MATCH(Systematic[[#This Row],[VariableIndex]],Variables[Index],0))</f>
        <v>Specific flux (mt)</v>
      </c>
      <c r="G2616" s="134">
        <f>Systematic[[#This Row],[Sample]]*1000000+Systematic[[#This Row],[SubSample]]*10000+Systematic[[#This Row],[VariableIndex]]</f>
        <v>138010005</v>
      </c>
      <c r="H2616" s="134">
        <f>Systematic[[#This Row],[SampleVariableLabel]]+100*Systematic[[#This Row],[State]]</f>
        <v>138010105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138</v>
      </c>
      <c r="B2617" s="1">
        <f>IF(C2617=0,IF(B2616=Protocol!$V$20,1,B2616+1),B2616)</f>
        <v>1</v>
      </c>
      <c r="C2617" s="1">
        <f>IF(C2616+1=Protocol!$V$21,0,C2616+1)</f>
        <v>2</v>
      </c>
      <c r="D2617" s="1">
        <f t="shared" si="97"/>
        <v>6</v>
      </c>
      <c r="E2617" s="1" t="str">
        <f>INDEX(Protocol[Mark],MATCH(C2617,Protocol[Step],0))</f>
        <v>2D</v>
      </c>
      <c r="F2617" s="151" t="str">
        <f>INDEX(Variables[Variable],MATCH(Systematic[[#This Row],[VariableIndex]],Variables[Index],0))</f>
        <v>FCR (mt: ROX-corr.)</v>
      </c>
      <c r="G2617" s="134">
        <f>Systematic[[#This Row],[Sample]]*1000000+Systematic[[#This Row],[SubSample]]*10000+Systematic[[#This Row],[VariableIndex]]</f>
        <v>138010006</v>
      </c>
      <c r="H2617" s="134">
        <f>Systematic[[#This Row],[SampleVariableLabel]]+100*Systematic[[#This Row],[State]]</f>
        <v>138010206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138</v>
      </c>
      <c r="B2618" s="1">
        <f>IF(C2618=0,IF(B2617=Protocol!$V$20,1,B2617+1),B2617)</f>
        <v>1</v>
      </c>
      <c r="C2618" s="1">
        <f>IF(C2617+1=Protocol!$V$21,0,C2617+1)</f>
        <v>3</v>
      </c>
      <c r="D2618" s="1">
        <f t="shared" si="97"/>
        <v>1</v>
      </c>
      <c r="E2618" s="1" t="str">
        <f>INDEX(Protocol[Mark],MATCH(C2618,Protocol[Step],0))</f>
        <v>2c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138010001</v>
      </c>
      <c r="H2618" s="134">
        <f>Systematic[[#This Row],[SampleVariableLabel]]+100*Systematic[[#This Row],[State]]</f>
        <v>138010301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138</v>
      </c>
      <c r="B2619" s="1">
        <f>IF(C2619=0,IF(B2618=Protocol!$V$20,1,B2618+1),B2618)</f>
        <v>1</v>
      </c>
      <c r="C2619" s="1">
        <f>IF(C2618+1=Protocol!$V$21,0,C2618+1)</f>
        <v>4</v>
      </c>
      <c r="D2619" s="1">
        <f t="shared" si="97"/>
        <v>2</v>
      </c>
      <c r="E2619" s="1" t="str">
        <f>INDEX(Protocol[Mark],MATCH(C2619,Protocol[Step],0))</f>
        <v>3U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138010002</v>
      </c>
      <c r="H2619" s="134">
        <f>Systematic[[#This Row],[SampleVariableLabel]]+100*Systematic[[#This Row],[State]]</f>
        <v>138010402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138</v>
      </c>
      <c r="B2620" s="1">
        <f>IF(C2620=0,IF(B2619=Protocol!$V$20,1,B2619+1),B2619)</f>
        <v>1</v>
      </c>
      <c r="C2620" s="1">
        <f>IF(C2619+1=Protocol!$V$21,0,C2619+1)</f>
        <v>5</v>
      </c>
      <c r="D2620" s="1">
        <f t="shared" si="97"/>
        <v>3</v>
      </c>
      <c r="E2620" s="1" t="str">
        <f>INDEX(Protocol[Mark],MATCH(C2620,Protocol[Step],0))</f>
        <v>4G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138010003</v>
      </c>
      <c r="H2620" s="134">
        <f>Systematic[[#This Row],[SampleVariableLabel]]+100*Systematic[[#This Row],[State]]</f>
        <v>138010503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138</v>
      </c>
      <c r="B2621" s="1">
        <f>IF(C2621=0,IF(B2620=Protocol!$V$20,1,B2620+1),B2620)</f>
        <v>1</v>
      </c>
      <c r="C2621" s="1">
        <f>IF(C2620+1=Protocol!$V$21,0,C2620+1)</f>
        <v>6</v>
      </c>
      <c r="D2621" s="1">
        <f t="shared" si="97"/>
        <v>4</v>
      </c>
      <c r="E2621" s="1" t="str">
        <f>INDEX(Protocol[Mark],MATCH(C2621,Protocol[Step],0))</f>
        <v>5S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138010004</v>
      </c>
      <c r="H2621" s="134">
        <f>Systematic[[#This Row],[SampleVariableLabel]]+100*Systematic[[#This Row],[State]]</f>
        <v>138010604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138</v>
      </c>
      <c r="B2622" s="1">
        <f>IF(C2622=0,IF(B2621=Protocol!$V$20,1,B2621+1),B2621)</f>
        <v>1</v>
      </c>
      <c r="C2622" s="1">
        <f>IF(C2621+1=Protocol!$V$21,0,C2621+1)</f>
        <v>7</v>
      </c>
      <c r="D2622" s="1">
        <f t="shared" si="97"/>
        <v>5</v>
      </c>
      <c r="E2622" s="1" t="str">
        <f>INDEX(Protocol[Mark],MATCH(C2622,Protocol[Step],0))</f>
        <v>6Oct</v>
      </c>
      <c r="F2622" s="151" t="str">
        <f>INDEX(Variables[Variable],MATCH(Systematic[[#This Row],[VariableIndex]],Variables[Index],0))</f>
        <v>Specific flux (mt)</v>
      </c>
      <c r="G2622" s="134">
        <f>Systematic[[#This Row],[Sample]]*1000000+Systematic[[#This Row],[SubSample]]*10000+Systematic[[#This Row],[VariableIndex]]</f>
        <v>138010005</v>
      </c>
      <c r="H2622" s="134">
        <f>Systematic[[#This Row],[SampleVariableLabel]]+100*Systematic[[#This Row],[State]]</f>
        <v>138010705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138</v>
      </c>
      <c r="B2623" s="1">
        <f>IF(C2623=0,IF(B2622=Protocol!$V$20,1,B2622+1),B2622)</f>
        <v>1</v>
      </c>
      <c r="C2623" s="1">
        <f>IF(C2622+1=Protocol!$V$21,0,C2622+1)</f>
        <v>8</v>
      </c>
      <c r="D2623" s="1">
        <f t="shared" si="97"/>
        <v>6</v>
      </c>
      <c r="E2623" s="1" t="str">
        <f>INDEX(Protocol[Mark],MATCH(C2623,Protocol[Step],0))</f>
        <v>7Rot</v>
      </c>
      <c r="F2623" s="151" t="str">
        <f>INDEX(Variables[Variable],MATCH(Systematic[[#This Row],[VariableIndex]],Variables[Index],0))</f>
        <v>FCR (mt: ROX-corr.)</v>
      </c>
      <c r="G2623" s="134">
        <f>Systematic[[#This Row],[Sample]]*1000000+Systematic[[#This Row],[SubSample]]*10000+Systematic[[#This Row],[VariableIndex]]</f>
        <v>138010006</v>
      </c>
      <c r="H2623" s="134">
        <f>Systematic[[#This Row],[SampleVariableLabel]]+100*Systematic[[#This Row],[State]]</f>
        <v>138010806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138</v>
      </c>
      <c r="B2624" s="1">
        <f>IF(C2624=0,IF(B2623=Protocol!$V$20,1,B2623+1),B2623)</f>
        <v>1</v>
      </c>
      <c r="C2624" s="1">
        <f>IF(C2623+1=Protocol!$V$21,0,C2623+1)</f>
        <v>9</v>
      </c>
      <c r="D2624" s="1">
        <f t="shared" si="97"/>
        <v>1</v>
      </c>
      <c r="E2624" s="1" t="str">
        <f>INDEX(Protocol[Mark],MATCH(C2624,Protocol[Step],0))</f>
        <v>8Gp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138010001</v>
      </c>
      <c r="H2624" s="134">
        <f>Systematic[[#This Row],[SampleVariableLabel]]+100*Systematic[[#This Row],[State]]</f>
        <v>138010901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138</v>
      </c>
      <c r="B2625" s="1">
        <f>IF(C2625=0,IF(B2624=Protocol!$V$20,1,B2624+1),B2624)</f>
        <v>1</v>
      </c>
      <c r="C2625" s="1">
        <f>IF(C2624+1=Protocol!$V$21,0,C2624+1)</f>
        <v>10</v>
      </c>
      <c r="D2625" s="1">
        <f t="shared" si="97"/>
        <v>2</v>
      </c>
      <c r="E2625" s="1" t="str">
        <f>INDEX(Protocol[Mark],MATCH(C2625,Protocol[Step],0))</f>
        <v>9Ama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138010002</v>
      </c>
      <c r="H2625" s="134">
        <f>Systematic[[#This Row],[SampleVariableLabel]]+100*Systematic[[#This Row],[State]]</f>
        <v>138011002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138</v>
      </c>
      <c r="B2626" s="1">
        <f>IF(C2626=0,IF(B2625=Protocol!$V$20,1,B2625+1),B2625)</f>
        <v>1</v>
      </c>
      <c r="C2626" s="1">
        <f>IF(C2625+1=Protocol!$V$21,0,C2625+1)</f>
        <v>11</v>
      </c>
      <c r="D2626" s="1">
        <f t="shared" si="97"/>
        <v>3</v>
      </c>
      <c r="E2626" s="1" t="str">
        <f>INDEX(Protocol[Mark],MATCH(C2626,Protocol[Step],0))</f>
        <v>10Tm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138010003</v>
      </c>
      <c r="H2626" s="134">
        <f>Systematic[[#This Row],[SampleVariableLabel]]+100*Systematic[[#This Row],[State]]</f>
        <v>138011103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138</v>
      </c>
      <c r="B2627" s="1">
        <f>IF(C2627=0,IF(B2626=Protocol!$V$20,1,B2626+1),B2626)</f>
        <v>1</v>
      </c>
      <c r="C2627" s="1">
        <f>IF(C2626+1=Protocol!$V$21,0,C2626+1)</f>
        <v>12</v>
      </c>
      <c r="D2627" s="1">
        <f t="shared" ref="D2627:D2690" si="99">IF(D2626=nVariables,1,D2626+1)</f>
        <v>4</v>
      </c>
      <c r="E2627" s="1" t="str">
        <f>INDEX(Protocol[Mark],MATCH(C2627,Protocol[Step],0))</f>
        <v>11Azd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138010004</v>
      </c>
      <c r="H2627" s="134">
        <f>Systematic[[#This Row],[SampleVariableLabel]]+100*Systematic[[#This Row],[State]]</f>
        <v>138011204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139</v>
      </c>
      <c r="B2628" s="1">
        <f>IF(C2628=0,IF(B2627=Protocol!$V$20,1,B2627+1),B2627)</f>
        <v>1</v>
      </c>
      <c r="C2628" s="1">
        <f>IF(C2627+1=Protocol!$V$21,0,C2627+1)</f>
        <v>0</v>
      </c>
      <c r="D2628" s="1">
        <f t="shared" si="99"/>
        <v>5</v>
      </c>
      <c r="E2628" s="1" t="str">
        <f>INDEX(Protocol[Mark],MATCH(C2628,Protocol[Step],0))</f>
        <v>1mt</v>
      </c>
      <c r="F2628" s="151" t="str">
        <f>INDEX(Variables[Variable],MATCH(Systematic[[#This Row],[VariableIndex]],Variables[Index],0))</f>
        <v>Specific flux (mt)</v>
      </c>
      <c r="G2628" s="134">
        <f>Systematic[[#This Row],[Sample]]*1000000+Systematic[[#This Row],[SubSample]]*10000+Systematic[[#This Row],[VariableIndex]]</f>
        <v>139010005</v>
      </c>
      <c r="H2628" s="134">
        <f>Systematic[[#This Row],[SampleVariableLabel]]+100*Systematic[[#This Row],[State]]</f>
        <v>139010005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139</v>
      </c>
      <c r="B2629" s="1">
        <f>IF(C2629=0,IF(B2628=Protocol!$V$20,1,B2628+1),B2628)</f>
        <v>1</v>
      </c>
      <c r="C2629" s="1">
        <f>IF(C2628+1=Protocol!$V$21,0,C2628+1)</f>
        <v>1</v>
      </c>
      <c r="D2629" s="1">
        <f t="shared" si="99"/>
        <v>6</v>
      </c>
      <c r="E2629" s="1" t="str">
        <f>INDEX(Protocol[Mark],MATCH(C2629,Protocol[Step],0))</f>
        <v>1PM</v>
      </c>
      <c r="F2629" s="151" t="str">
        <f>INDEX(Variables[Variable],MATCH(Systematic[[#This Row],[VariableIndex]],Variables[Index],0))</f>
        <v>FCR (mt: ROX-corr.)</v>
      </c>
      <c r="G2629" s="134">
        <f>Systematic[[#This Row],[Sample]]*1000000+Systematic[[#This Row],[SubSample]]*10000+Systematic[[#This Row],[VariableIndex]]</f>
        <v>139010006</v>
      </c>
      <c r="H2629" s="134">
        <f>Systematic[[#This Row],[SampleVariableLabel]]+100*Systematic[[#This Row],[State]]</f>
        <v>139010106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139</v>
      </c>
      <c r="B2630" s="1">
        <f>IF(C2630=0,IF(B2629=Protocol!$V$20,1,B2629+1),B2629)</f>
        <v>1</v>
      </c>
      <c r="C2630" s="1">
        <f>IF(C2629+1=Protocol!$V$21,0,C2629+1)</f>
        <v>2</v>
      </c>
      <c r="D2630" s="1">
        <f t="shared" si="99"/>
        <v>1</v>
      </c>
      <c r="E2630" s="1" t="str">
        <f>INDEX(Protocol[Mark],MATCH(C2630,Protocol[Step],0))</f>
        <v>2D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139010001</v>
      </c>
      <c r="H2630" s="134">
        <f>Systematic[[#This Row],[SampleVariableLabel]]+100*Systematic[[#This Row],[State]]</f>
        <v>139010201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139</v>
      </c>
      <c r="B2631" s="1">
        <f>IF(C2631=0,IF(B2630=Protocol!$V$20,1,B2630+1),B2630)</f>
        <v>1</v>
      </c>
      <c r="C2631" s="1">
        <f>IF(C2630+1=Protocol!$V$21,0,C2630+1)</f>
        <v>3</v>
      </c>
      <c r="D2631" s="1">
        <f t="shared" si="99"/>
        <v>2</v>
      </c>
      <c r="E2631" s="1" t="str">
        <f>INDEX(Protocol[Mark],MATCH(C2631,Protocol[Step],0))</f>
        <v>2c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139010002</v>
      </c>
      <c r="H2631" s="134">
        <f>Systematic[[#This Row],[SampleVariableLabel]]+100*Systematic[[#This Row],[State]]</f>
        <v>139010302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139</v>
      </c>
      <c r="B2632" s="1">
        <f>IF(C2632=0,IF(B2631=Protocol!$V$20,1,B2631+1),B2631)</f>
        <v>1</v>
      </c>
      <c r="C2632" s="1">
        <f>IF(C2631+1=Protocol!$V$21,0,C2631+1)</f>
        <v>4</v>
      </c>
      <c r="D2632" s="1">
        <f t="shared" si="99"/>
        <v>3</v>
      </c>
      <c r="E2632" s="1" t="str">
        <f>INDEX(Protocol[Mark],MATCH(C2632,Protocol[Step],0))</f>
        <v>3U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139010003</v>
      </c>
      <c r="H2632" s="134">
        <f>Systematic[[#This Row],[SampleVariableLabel]]+100*Systematic[[#This Row],[State]]</f>
        <v>139010403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139</v>
      </c>
      <c r="B2633" s="1">
        <f>IF(C2633=0,IF(B2632=Protocol!$V$20,1,B2632+1),B2632)</f>
        <v>1</v>
      </c>
      <c r="C2633" s="1">
        <f>IF(C2632+1=Protocol!$V$21,0,C2632+1)</f>
        <v>5</v>
      </c>
      <c r="D2633" s="1">
        <f t="shared" si="99"/>
        <v>4</v>
      </c>
      <c r="E2633" s="1" t="str">
        <f>INDEX(Protocol[Mark],MATCH(C2633,Protocol[Step],0))</f>
        <v>4G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139010004</v>
      </c>
      <c r="H2633" s="134">
        <f>Systematic[[#This Row],[SampleVariableLabel]]+100*Systematic[[#This Row],[State]]</f>
        <v>139010504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139</v>
      </c>
      <c r="B2634" s="1">
        <f>IF(C2634=0,IF(B2633=Protocol!$V$20,1,B2633+1),B2633)</f>
        <v>1</v>
      </c>
      <c r="C2634" s="1">
        <f>IF(C2633+1=Protocol!$V$21,0,C2633+1)</f>
        <v>6</v>
      </c>
      <c r="D2634" s="1">
        <f t="shared" si="99"/>
        <v>5</v>
      </c>
      <c r="E2634" s="1" t="str">
        <f>INDEX(Protocol[Mark],MATCH(C2634,Protocol[Step],0))</f>
        <v>5S</v>
      </c>
      <c r="F2634" s="151" t="str">
        <f>INDEX(Variables[Variable],MATCH(Systematic[[#This Row],[VariableIndex]],Variables[Index],0))</f>
        <v>Specific flux (mt)</v>
      </c>
      <c r="G2634" s="134">
        <f>Systematic[[#This Row],[Sample]]*1000000+Systematic[[#This Row],[SubSample]]*10000+Systematic[[#This Row],[VariableIndex]]</f>
        <v>139010005</v>
      </c>
      <c r="H2634" s="134">
        <f>Systematic[[#This Row],[SampleVariableLabel]]+100*Systematic[[#This Row],[State]]</f>
        <v>139010605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139</v>
      </c>
      <c r="B2635" s="1">
        <f>IF(C2635=0,IF(B2634=Protocol!$V$20,1,B2634+1),B2634)</f>
        <v>1</v>
      </c>
      <c r="C2635" s="1">
        <f>IF(C2634+1=Protocol!$V$21,0,C2634+1)</f>
        <v>7</v>
      </c>
      <c r="D2635" s="1">
        <f t="shared" si="99"/>
        <v>6</v>
      </c>
      <c r="E2635" s="1" t="str">
        <f>INDEX(Protocol[Mark],MATCH(C2635,Protocol[Step],0))</f>
        <v>6Oct</v>
      </c>
      <c r="F2635" s="151" t="str">
        <f>INDEX(Variables[Variable],MATCH(Systematic[[#This Row],[VariableIndex]],Variables[Index],0))</f>
        <v>FCR (mt: ROX-corr.)</v>
      </c>
      <c r="G2635" s="134">
        <f>Systematic[[#This Row],[Sample]]*1000000+Systematic[[#This Row],[SubSample]]*10000+Systematic[[#This Row],[VariableIndex]]</f>
        <v>139010006</v>
      </c>
      <c r="H2635" s="134">
        <f>Systematic[[#This Row],[SampleVariableLabel]]+100*Systematic[[#This Row],[State]]</f>
        <v>139010706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139</v>
      </c>
      <c r="B2636" s="1">
        <f>IF(C2636=0,IF(B2635=Protocol!$V$20,1,B2635+1),B2635)</f>
        <v>1</v>
      </c>
      <c r="C2636" s="1">
        <f>IF(C2635+1=Protocol!$V$21,0,C2635+1)</f>
        <v>8</v>
      </c>
      <c r="D2636" s="1">
        <f t="shared" si="99"/>
        <v>1</v>
      </c>
      <c r="E2636" s="1" t="str">
        <f>INDEX(Protocol[Mark],MATCH(C2636,Protocol[Step],0))</f>
        <v>7Rot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139010001</v>
      </c>
      <c r="H2636" s="134">
        <f>Systematic[[#This Row],[SampleVariableLabel]]+100*Systematic[[#This Row],[State]]</f>
        <v>139010801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139</v>
      </c>
      <c r="B2637" s="1">
        <f>IF(C2637=0,IF(B2636=Protocol!$V$20,1,B2636+1),B2636)</f>
        <v>1</v>
      </c>
      <c r="C2637" s="1">
        <f>IF(C2636+1=Protocol!$V$21,0,C2636+1)</f>
        <v>9</v>
      </c>
      <c r="D2637" s="1">
        <f t="shared" si="99"/>
        <v>2</v>
      </c>
      <c r="E2637" s="1" t="str">
        <f>INDEX(Protocol[Mark],MATCH(C2637,Protocol[Step],0))</f>
        <v>8Gp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139010002</v>
      </c>
      <c r="H2637" s="134">
        <f>Systematic[[#This Row],[SampleVariableLabel]]+100*Systematic[[#This Row],[State]]</f>
        <v>139010902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139</v>
      </c>
      <c r="B2638" s="1">
        <f>IF(C2638=0,IF(B2637=Protocol!$V$20,1,B2637+1),B2637)</f>
        <v>1</v>
      </c>
      <c r="C2638" s="1">
        <f>IF(C2637+1=Protocol!$V$21,0,C2637+1)</f>
        <v>10</v>
      </c>
      <c r="D2638" s="1">
        <f t="shared" si="99"/>
        <v>3</v>
      </c>
      <c r="E2638" s="1" t="str">
        <f>INDEX(Protocol[Mark],MATCH(C2638,Protocol[Step],0))</f>
        <v>9Ama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139010003</v>
      </c>
      <c r="H2638" s="134">
        <f>Systematic[[#This Row],[SampleVariableLabel]]+100*Systematic[[#This Row],[State]]</f>
        <v>139011003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139</v>
      </c>
      <c r="B2639" s="1">
        <f>IF(C2639=0,IF(B2638=Protocol!$V$20,1,B2638+1),B2638)</f>
        <v>1</v>
      </c>
      <c r="C2639" s="1">
        <f>IF(C2638+1=Protocol!$V$21,0,C2638+1)</f>
        <v>11</v>
      </c>
      <c r="D2639" s="1">
        <f t="shared" si="99"/>
        <v>4</v>
      </c>
      <c r="E2639" s="1" t="str">
        <f>INDEX(Protocol[Mark],MATCH(C2639,Protocol[Step],0))</f>
        <v>10Tm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139010004</v>
      </c>
      <c r="H2639" s="134">
        <f>Systematic[[#This Row],[SampleVariableLabel]]+100*Systematic[[#This Row],[State]]</f>
        <v>139011104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139</v>
      </c>
      <c r="B2640" s="1">
        <f>IF(C2640=0,IF(B2639=Protocol!$V$20,1,B2639+1),B2639)</f>
        <v>1</v>
      </c>
      <c r="C2640" s="1">
        <f>IF(C2639+1=Protocol!$V$21,0,C2639+1)</f>
        <v>12</v>
      </c>
      <c r="D2640" s="1">
        <f t="shared" si="99"/>
        <v>5</v>
      </c>
      <c r="E2640" s="1" t="str">
        <f>INDEX(Protocol[Mark],MATCH(C2640,Protocol[Step],0))</f>
        <v>11Azd</v>
      </c>
      <c r="F2640" s="151" t="str">
        <f>INDEX(Variables[Variable],MATCH(Systematic[[#This Row],[VariableIndex]],Variables[Index],0))</f>
        <v>Specific flux (mt)</v>
      </c>
      <c r="G2640" s="134">
        <f>Systematic[[#This Row],[Sample]]*1000000+Systematic[[#This Row],[SubSample]]*10000+Systematic[[#This Row],[VariableIndex]]</f>
        <v>139010005</v>
      </c>
      <c r="H2640" s="134">
        <f>Systematic[[#This Row],[SampleVariableLabel]]+100*Systematic[[#This Row],[State]]</f>
        <v>139011205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140</v>
      </c>
      <c r="B2641" s="1">
        <f>IF(C2641=0,IF(B2640=Protocol!$V$20,1,B2640+1),B2640)</f>
        <v>1</v>
      </c>
      <c r="C2641" s="1">
        <f>IF(C2640+1=Protocol!$V$21,0,C2640+1)</f>
        <v>0</v>
      </c>
      <c r="D2641" s="1">
        <f t="shared" si="99"/>
        <v>6</v>
      </c>
      <c r="E2641" s="1" t="str">
        <f>INDEX(Protocol[Mark],MATCH(C2641,Protocol[Step],0))</f>
        <v>1mt</v>
      </c>
      <c r="F2641" s="151" t="str">
        <f>INDEX(Variables[Variable],MATCH(Systematic[[#This Row],[VariableIndex]],Variables[Index],0))</f>
        <v>FCR (mt: ROX-corr.)</v>
      </c>
      <c r="G2641" s="134">
        <f>Systematic[[#This Row],[Sample]]*1000000+Systematic[[#This Row],[SubSample]]*10000+Systematic[[#This Row],[VariableIndex]]</f>
        <v>140010006</v>
      </c>
      <c r="H2641" s="134">
        <f>Systematic[[#This Row],[SampleVariableLabel]]+100*Systematic[[#This Row],[State]]</f>
        <v>140010006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140</v>
      </c>
      <c r="B2642" s="1">
        <f>IF(C2642=0,IF(B2641=Protocol!$V$20,1,B2641+1),B2641)</f>
        <v>1</v>
      </c>
      <c r="C2642" s="1">
        <f>IF(C2641+1=Protocol!$V$21,0,C2641+1)</f>
        <v>1</v>
      </c>
      <c r="D2642" s="1">
        <f t="shared" si="99"/>
        <v>1</v>
      </c>
      <c r="E2642" s="1" t="str">
        <f>INDEX(Protocol[Mark],MATCH(C2642,Protocol[Step],0))</f>
        <v>1PM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140010001</v>
      </c>
      <c r="H2642" s="134">
        <f>Systematic[[#This Row],[SampleVariableLabel]]+100*Systematic[[#This Row],[State]]</f>
        <v>140010101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140</v>
      </c>
      <c r="B2643" s="1">
        <f>IF(C2643=0,IF(B2642=Protocol!$V$20,1,B2642+1),B2642)</f>
        <v>1</v>
      </c>
      <c r="C2643" s="1">
        <f>IF(C2642+1=Protocol!$V$21,0,C2642+1)</f>
        <v>2</v>
      </c>
      <c r="D2643" s="1">
        <f t="shared" si="99"/>
        <v>2</v>
      </c>
      <c r="E2643" s="1" t="str">
        <f>INDEX(Protocol[Mark],MATCH(C2643,Protocol[Step],0))</f>
        <v>2D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140010002</v>
      </c>
      <c r="H2643" s="134">
        <f>Systematic[[#This Row],[SampleVariableLabel]]+100*Systematic[[#This Row],[State]]</f>
        <v>140010202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140</v>
      </c>
      <c r="B2644" s="1">
        <f>IF(C2644=0,IF(B2643=Protocol!$V$20,1,B2643+1),B2643)</f>
        <v>1</v>
      </c>
      <c r="C2644" s="1">
        <f>IF(C2643+1=Protocol!$V$21,0,C2643+1)</f>
        <v>3</v>
      </c>
      <c r="D2644" s="1">
        <f t="shared" si="99"/>
        <v>3</v>
      </c>
      <c r="E2644" s="1" t="str">
        <f>INDEX(Protocol[Mark],MATCH(C2644,Protocol[Step],0))</f>
        <v>2c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140010003</v>
      </c>
      <c r="H2644" s="134">
        <f>Systematic[[#This Row],[SampleVariableLabel]]+100*Systematic[[#This Row],[State]]</f>
        <v>140010303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140</v>
      </c>
      <c r="B2645" s="1">
        <f>IF(C2645=0,IF(B2644=Protocol!$V$20,1,B2644+1),B2644)</f>
        <v>1</v>
      </c>
      <c r="C2645" s="1">
        <f>IF(C2644+1=Protocol!$V$21,0,C2644+1)</f>
        <v>4</v>
      </c>
      <c r="D2645" s="1">
        <f t="shared" si="99"/>
        <v>4</v>
      </c>
      <c r="E2645" s="1" t="str">
        <f>INDEX(Protocol[Mark],MATCH(C2645,Protocol[Step],0))</f>
        <v>3U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140010004</v>
      </c>
      <c r="H2645" s="134">
        <f>Systematic[[#This Row],[SampleVariableLabel]]+100*Systematic[[#This Row],[State]]</f>
        <v>140010404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140</v>
      </c>
      <c r="B2646" s="1">
        <f>IF(C2646=0,IF(B2645=Protocol!$V$20,1,B2645+1),B2645)</f>
        <v>1</v>
      </c>
      <c r="C2646" s="1">
        <f>IF(C2645+1=Protocol!$V$21,0,C2645+1)</f>
        <v>5</v>
      </c>
      <c r="D2646" s="1">
        <f t="shared" si="99"/>
        <v>5</v>
      </c>
      <c r="E2646" s="1" t="str">
        <f>INDEX(Protocol[Mark],MATCH(C2646,Protocol[Step],0))</f>
        <v>4G</v>
      </c>
      <c r="F2646" s="151" t="str">
        <f>INDEX(Variables[Variable],MATCH(Systematic[[#This Row],[VariableIndex]],Variables[Index],0))</f>
        <v>Specific flux (mt)</v>
      </c>
      <c r="G2646" s="134">
        <f>Systematic[[#This Row],[Sample]]*1000000+Systematic[[#This Row],[SubSample]]*10000+Systematic[[#This Row],[VariableIndex]]</f>
        <v>140010005</v>
      </c>
      <c r="H2646" s="134">
        <f>Systematic[[#This Row],[SampleVariableLabel]]+100*Systematic[[#This Row],[State]]</f>
        <v>140010505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140</v>
      </c>
      <c r="B2647" s="1">
        <f>IF(C2647=0,IF(B2646=Protocol!$V$20,1,B2646+1),B2646)</f>
        <v>1</v>
      </c>
      <c r="C2647" s="1">
        <f>IF(C2646+1=Protocol!$V$21,0,C2646+1)</f>
        <v>6</v>
      </c>
      <c r="D2647" s="1">
        <f t="shared" si="99"/>
        <v>6</v>
      </c>
      <c r="E2647" s="1" t="str">
        <f>INDEX(Protocol[Mark],MATCH(C2647,Protocol[Step],0))</f>
        <v>5S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140010006</v>
      </c>
      <c r="H2647" s="134">
        <f>Systematic[[#This Row],[SampleVariableLabel]]+100*Systematic[[#This Row],[State]]</f>
        <v>140010606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140</v>
      </c>
      <c r="B2648" s="1">
        <f>IF(C2648=0,IF(B2647=Protocol!$V$20,1,B2647+1),B2647)</f>
        <v>1</v>
      </c>
      <c r="C2648" s="1">
        <f>IF(C2647+1=Protocol!$V$21,0,C2647+1)</f>
        <v>7</v>
      </c>
      <c r="D2648" s="1">
        <f t="shared" si="99"/>
        <v>1</v>
      </c>
      <c r="E2648" s="1" t="str">
        <f>INDEX(Protocol[Mark],MATCH(C2648,Protocol[Step],0))</f>
        <v>6Oct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140010001</v>
      </c>
      <c r="H2648" s="134">
        <f>Systematic[[#This Row],[SampleVariableLabel]]+100*Systematic[[#This Row],[State]]</f>
        <v>140010701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140</v>
      </c>
      <c r="B2649" s="1">
        <f>IF(C2649=0,IF(B2648=Protocol!$V$20,1,B2648+1),B2648)</f>
        <v>1</v>
      </c>
      <c r="C2649" s="1">
        <f>IF(C2648+1=Protocol!$V$21,0,C2648+1)</f>
        <v>8</v>
      </c>
      <c r="D2649" s="1">
        <f t="shared" si="99"/>
        <v>2</v>
      </c>
      <c r="E2649" s="1" t="str">
        <f>INDEX(Protocol[Mark],MATCH(C2649,Protocol[Step],0))</f>
        <v>7Rot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140010002</v>
      </c>
      <c r="H2649" s="134">
        <f>Systematic[[#This Row],[SampleVariableLabel]]+100*Systematic[[#This Row],[State]]</f>
        <v>140010802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140</v>
      </c>
      <c r="B2650" s="1">
        <f>IF(C2650=0,IF(B2649=Protocol!$V$20,1,B2649+1),B2649)</f>
        <v>1</v>
      </c>
      <c r="C2650" s="1">
        <f>IF(C2649+1=Protocol!$V$21,0,C2649+1)</f>
        <v>9</v>
      </c>
      <c r="D2650" s="1">
        <f t="shared" si="99"/>
        <v>3</v>
      </c>
      <c r="E2650" s="1" t="str">
        <f>INDEX(Protocol[Mark],MATCH(C2650,Protocol[Step],0))</f>
        <v>8Gp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140010003</v>
      </c>
      <c r="H2650" s="134">
        <f>Systematic[[#This Row],[SampleVariableLabel]]+100*Systematic[[#This Row],[State]]</f>
        <v>140010903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140</v>
      </c>
      <c r="B2651" s="1">
        <f>IF(C2651=0,IF(B2650=Protocol!$V$20,1,B2650+1),B2650)</f>
        <v>1</v>
      </c>
      <c r="C2651" s="1">
        <f>IF(C2650+1=Protocol!$V$21,0,C2650+1)</f>
        <v>10</v>
      </c>
      <c r="D2651" s="1">
        <f t="shared" si="99"/>
        <v>4</v>
      </c>
      <c r="E2651" s="1" t="str">
        <f>INDEX(Protocol[Mark],MATCH(C2651,Protocol[Step],0))</f>
        <v>9Ama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140010004</v>
      </c>
      <c r="H2651" s="134">
        <f>Systematic[[#This Row],[SampleVariableLabel]]+100*Systematic[[#This Row],[State]]</f>
        <v>140011004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140</v>
      </c>
      <c r="B2652" s="1">
        <f>IF(C2652=0,IF(B2651=Protocol!$V$20,1,B2651+1),B2651)</f>
        <v>1</v>
      </c>
      <c r="C2652" s="1">
        <f>IF(C2651+1=Protocol!$V$21,0,C2651+1)</f>
        <v>11</v>
      </c>
      <c r="D2652" s="1">
        <f t="shared" si="99"/>
        <v>5</v>
      </c>
      <c r="E2652" s="1" t="str">
        <f>INDEX(Protocol[Mark],MATCH(C2652,Protocol[Step],0))</f>
        <v>10Tm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140010005</v>
      </c>
      <c r="H2652" s="134">
        <f>Systematic[[#This Row],[SampleVariableLabel]]+100*Systematic[[#This Row],[State]]</f>
        <v>140011105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140</v>
      </c>
      <c r="B2653" s="1">
        <f>IF(C2653=0,IF(B2652=Protocol!$V$20,1,B2652+1),B2652)</f>
        <v>1</v>
      </c>
      <c r="C2653" s="1">
        <f>IF(C2652+1=Protocol!$V$21,0,C2652+1)</f>
        <v>12</v>
      </c>
      <c r="D2653" s="1">
        <f t="shared" si="99"/>
        <v>6</v>
      </c>
      <c r="E2653" s="1" t="str">
        <f>INDEX(Protocol[Mark],MATCH(C2653,Protocol[Step],0))</f>
        <v>11Azd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140010006</v>
      </c>
      <c r="H2653" s="134">
        <f>Systematic[[#This Row],[SampleVariableLabel]]+100*Systematic[[#This Row],[State]]</f>
        <v>140011206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141</v>
      </c>
      <c r="B2654" s="1">
        <f>IF(C2654=0,IF(B2653=Protocol!$V$20,1,B2653+1),B2653)</f>
        <v>1</v>
      </c>
      <c r="C2654" s="1">
        <f>IF(C2653+1=Protocol!$V$21,0,C2653+1)</f>
        <v>0</v>
      </c>
      <c r="D2654" s="1">
        <f t="shared" si="99"/>
        <v>1</v>
      </c>
      <c r="E2654" s="1" t="str">
        <f>INDEX(Protocol[Mark],MATCH(C2654,Protocol[Step],0))</f>
        <v>1mt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141010001</v>
      </c>
      <c r="H2654" s="134">
        <f>Systematic[[#This Row],[SampleVariableLabel]]+100*Systematic[[#This Row],[State]]</f>
        <v>141010001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141</v>
      </c>
      <c r="B2655" s="1">
        <f>IF(C2655=0,IF(B2654=Protocol!$V$20,1,B2654+1),B2654)</f>
        <v>1</v>
      </c>
      <c r="C2655" s="1">
        <f>IF(C2654+1=Protocol!$V$21,0,C2654+1)</f>
        <v>1</v>
      </c>
      <c r="D2655" s="1">
        <f t="shared" si="99"/>
        <v>2</v>
      </c>
      <c r="E2655" s="1" t="str">
        <f>INDEX(Protocol[Mark],MATCH(C2655,Protocol[Step],0))</f>
        <v>1PM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141010002</v>
      </c>
      <c r="H2655" s="134">
        <f>Systematic[[#This Row],[SampleVariableLabel]]+100*Systematic[[#This Row],[State]]</f>
        <v>141010102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141</v>
      </c>
      <c r="B2656" s="1">
        <f>IF(C2656=0,IF(B2655=Protocol!$V$20,1,B2655+1),B2655)</f>
        <v>1</v>
      </c>
      <c r="C2656" s="1">
        <f>IF(C2655+1=Protocol!$V$21,0,C2655+1)</f>
        <v>2</v>
      </c>
      <c r="D2656" s="1">
        <f t="shared" si="99"/>
        <v>3</v>
      </c>
      <c r="E2656" s="1" t="str">
        <f>INDEX(Protocol[Mark],MATCH(C2656,Protocol[Step],0))</f>
        <v>2D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141010003</v>
      </c>
      <c r="H2656" s="134">
        <f>Systematic[[#This Row],[SampleVariableLabel]]+100*Systematic[[#This Row],[State]]</f>
        <v>141010203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141</v>
      </c>
      <c r="B2657" s="1">
        <f>IF(C2657=0,IF(B2656=Protocol!$V$20,1,B2656+1),B2656)</f>
        <v>1</v>
      </c>
      <c r="C2657" s="1">
        <f>IF(C2656+1=Protocol!$V$21,0,C2656+1)</f>
        <v>3</v>
      </c>
      <c r="D2657" s="1">
        <f t="shared" si="99"/>
        <v>4</v>
      </c>
      <c r="E2657" s="1" t="str">
        <f>INDEX(Protocol[Mark],MATCH(C2657,Protocol[Step],0))</f>
        <v>2c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141010004</v>
      </c>
      <c r="H2657" s="134">
        <f>Systematic[[#This Row],[SampleVariableLabel]]+100*Systematic[[#This Row],[State]]</f>
        <v>141010304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141</v>
      </c>
      <c r="B2658" s="1">
        <f>IF(C2658=0,IF(B2657=Protocol!$V$20,1,B2657+1),B2657)</f>
        <v>1</v>
      </c>
      <c r="C2658" s="1">
        <f>IF(C2657+1=Protocol!$V$21,0,C2657+1)</f>
        <v>4</v>
      </c>
      <c r="D2658" s="1">
        <f t="shared" si="99"/>
        <v>5</v>
      </c>
      <c r="E2658" s="1" t="str">
        <f>INDEX(Protocol[Mark],MATCH(C2658,Protocol[Step],0))</f>
        <v>3U</v>
      </c>
      <c r="F2658" s="151" t="str">
        <f>INDEX(Variables[Variable],MATCH(Systematic[[#This Row],[VariableIndex]],Variables[Index],0))</f>
        <v>Specific flux (mt)</v>
      </c>
      <c r="G2658" s="134">
        <f>Systematic[[#This Row],[Sample]]*1000000+Systematic[[#This Row],[SubSample]]*10000+Systematic[[#This Row],[VariableIndex]]</f>
        <v>141010005</v>
      </c>
      <c r="H2658" s="134">
        <f>Systematic[[#This Row],[SampleVariableLabel]]+100*Systematic[[#This Row],[State]]</f>
        <v>141010405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141</v>
      </c>
      <c r="B2659" s="1">
        <f>IF(C2659=0,IF(B2658=Protocol!$V$20,1,B2658+1),B2658)</f>
        <v>1</v>
      </c>
      <c r="C2659" s="1">
        <f>IF(C2658+1=Protocol!$V$21,0,C2658+1)</f>
        <v>5</v>
      </c>
      <c r="D2659" s="1">
        <f t="shared" si="99"/>
        <v>6</v>
      </c>
      <c r="E2659" s="1" t="str">
        <f>INDEX(Protocol[Mark],MATCH(C2659,Protocol[Step],0))</f>
        <v>4G</v>
      </c>
      <c r="F2659" s="151" t="str">
        <f>INDEX(Variables[Variable],MATCH(Systematic[[#This Row],[VariableIndex]],Variables[Index],0))</f>
        <v>FCR (mt: ROX-corr.)</v>
      </c>
      <c r="G2659" s="134">
        <f>Systematic[[#This Row],[Sample]]*1000000+Systematic[[#This Row],[SubSample]]*10000+Systematic[[#This Row],[VariableIndex]]</f>
        <v>141010006</v>
      </c>
      <c r="H2659" s="134">
        <f>Systematic[[#This Row],[SampleVariableLabel]]+100*Systematic[[#This Row],[State]]</f>
        <v>141010506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141</v>
      </c>
      <c r="B2660" s="1">
        <f>IF(C2660=0,IF(B2659=Protocol!$V$20,1,B2659+1),B2659)</f>
        <v>1</v>
      </c>
      <c r="C2660" s="1">
        <f>IF(C2659+1=Protocol!$V$21,0,C2659+1)</f>
        <v>6</v>
      </c>
      <c r="D2660" s="1">
        <f t="shared" si="99"/>
        <v>1</v>
      </c>
      <c r="E2660" s="1" t="str">
        <f>INDEX(Protocol[Mark],MATCH(C2660,Protocol[Step],0))</f>
        <v>5S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141010001</v>
      </c>
      <c r="H2660" s="134">
        <f>Systematic[[#This Row],[SampleVariableLabel]]+100*Systematic[[#This Row],[State]]</f>
        <v>141010601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141</v>
      </c>
      <c r="B2661" s="1">
        <f>IF(C2661=0,IF(B2660=Protocol!$V$20,1,B2660+1),B2660)</f>
        <v>1</v>
      </c>
      <c r="C2661" s="1">
        <f>IF(C2660+1=Protocol!$V$21,0,C2660+1)</f>
        <v>7</v>
      </c>
      <c r="D2661" s="1">
        <f t="shared" si="99"/>
        <v>2</v>
      </c>
      <c r="E2661" s="1" t="str">
        <f>INDEX(Protocol[Mark],MATCH(C2661,Protocol[Step],0))</f>
        <v>6Oct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141010002</v>
      </c>
      <c r="H2661" s="134">
        <f>Systematic[[#This Row],[SampleVariableLabel]]+100*Systematic[[#This Row],[State]]</f>
        <v>141010702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141</v>
      </c>
      <c r="B2662" s="1">
        <f>IF(C2662=0,IF(B2661=Protocol!$V$20,1,B2661+1),B2661)</f>
        <v>1</v>
      </c>
      <c r="C2662" s="1">
        <f>IF(C2661+1=Protocol!$V$21,0,C2661+1)</f>
        <v>8</v>
      </c>
      <c r="D2662" s="1">
        <f t="shared" si="99"/>
        <v>3</v>
      </c>
      <c r="E2662" s="1" t="str">
        <f>INDEX(Protocol[Mark],MATCH(C2662,Protocol[Step],0))</f>
        <v>7Rot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141010003</v>
      </c>
      <c r="H2662" s="134">
        <f>Systematic[[#This Row],[SampleVariableLabel]]+100*Systematic[[#This Row],[State]]</f>
        <v>141010803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141</v>
      </c>
      <c r="B2663" s="1">
        <f>IF(C2663=0,IF(B2662=Protocol!$V$20,1,B2662+1),B2662)</f>
        <v>1</v>
      </c>
      <c r="C2663" s="1">
        <f>IF(C2662+1=Protocol!$V$21,0,C2662+1)</f>
        <v>9</v>
      </c>
      <c r="D2663" s="1">
        <f t="shared" si="99"/>
        <v>4</v>
      </c>
      <c r="E2663" s="1" t="str">
        <f>INDEX(Protocol[Mark],MATCH(C2663,Protocol[Step],0))</f>
        <v>8Gp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141010004</v>
      </c>
      <c r="H2663" s="134">
        <f>Systematic[[#This Row],[SampleVariableLabel]]+100*Systematic[[#This Row],[State]]</f>
        <v>141010904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141</v>
      </c>
      <c r="B2664" s="1">
        <f>IF(C2664=0,IF(B2663=Protocol!$V$20,1,B2663+1),B2663)</f>
        <v>1</v>
      </c>
      <c r="C2664" s="1">
        <f>IF(C2663+1=Protocol!$V$21,0,C2663+1)</f>
        <v>10</v>
      </c>
      <c r="D2664" s="1">
        <f t="shared" si="99"/>
        <v>5</v>
      </c>
      <c r="E2664" s="1" t="str">
        <f>INDEX(Protocol[Mark],MATCH(C2664,Protocol[Step],0))</f>
        <v>9Ama</v>
      </c>
      <c r="F2664" s="151" t="str">
        <f>INDEX(Variables[Variable],MATCH(Systematic[[#This Row],[VariableIndex]],Variables[Index],0))</f>
        <v>Specific flux (mt)</v>
      </c>
      <c r="G2664" s="134">
        <f>Systematic[[#This Row],[Sample]]*1000000+Systematic[[#This Row],[SubSample]]*10000+Systematic[[#This Row],[VariableIndex]]</f>
        <v>141010005</v>
      </c>
      <c r="H2664" s="134">
        <f>Systematic[[#This Row],[SampleVariableLabel]]+100*Systematic[[#This Row],[State]]</f>
        <v>141011005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141</v>
      </c>
      <c r="B2665" s="1">
        <f>IF(C2665=0,IF(B2664=Protocol!$V$20,1,B2664+1),B2664)</f>
        <v>1</v>
      </c>
      <c r="C2665" s="1">
        <f>IF(C2664+1=Protocol!$V$21,0,C2664+1)</f>
        <v>11</v>
      </c>
      <c r="D2665" s="1">
        <f t="shared" si="99"/>
        <v>6</v>
      </c>
      <c r="E2665" s="1" t="str">
        <f>INDEX(Protocol[Mark],MATCH(C2665,Protocol[Step],0))</f>
        <v>10Tm</v>
      </c>
      <c r="F2665" s="151" t="str">
        <f>INDEX(Variables[Variable],MATCH(Systematic[[#This Row],[VariableIndex]],Variables[Index],0))</f>
        <v>FCR (mt: ROX-corr.)</v>
      </c>
      <c r="G2665" s="134">
        <f>Systematic[[#This Row],[Sample]]*1000000+Systematic[[#This Row],[SubSample]]*10000+Systematic[[#This Row],[VariableIndex]]</f>
        <v>141010006</v>
      </c>
      <c r="H2665" s="134">
        <f>Systematic[[#This Row],[SampleVariableLabel]]+100*Systematic[[#This Row],[State]]</f>
        <v>141011106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141</v>
      </c>
      <c r="B2666" s="1">
        <f>IF(C2666=0,IF(B2665=Protocol!$V$20,1,B2665+1),B2665)</f>
        <v>1</v>
      </c>
      <c r="C2666" s="1">
        <f>IF(C2665+1=Protocol!$V$21,0,C2665+1)</f>
        <v>12</v>
      </c>
      <c r="D2666" s="1">
        <f t="shared" si="99"/>
        <v>1</v>
      </c>
      <c r="E2666" s="1" t="str">
        <f>INDEX(Protocol[Mark],MATCH(C2666,Protocol[Step],0))</f>
        <v>11Azd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141010001</v>
      </c>
      <c r="H2666" s="134">
        <f>Systematic[[#This Row],[SampleVariableLabel]]+100*Systematic[[#This Row],[State]]</f>
        <v>141011201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142</v>
      </c>
      <c r="B2667" s="1">
        <f>IF(C2667=0,IF(B2666=Protocol!$V$20,1,B2666+1),B2666)</f>
        <v>1</v>
      </c>
      <c r="C2667" s="1">
        <f>IF(C2666+1=Protocol!$V$21,0,C2666+1)</f>
        <v>0</v>
      </c>
      <c r="D2667" s="1">
        <f t="shared" si="99"/>
        <v>2</v>
      </c>
      <c r="E2667" s="1" t="str">
        <f>INDEX(Protocol[Mark],MATCH(C2667,Protocol[Step],0))</f>
        <v>1mt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142010002</v>
      </c>
      <c r="H2667" s="134">
        <f>Systematic[[#This Row],[SampleVariableLabel]]+100*Systematic[[#This Row],[State]]</f>
        <v>142010002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142</v>
      </c>
      <c r="B2668" s="1">
        <f>IF(C2668=0,IF(B2667=Protocol!$V$20,1,B2667+1),B2667)</f>
        <v>1</v>
      </c>
      <c r="C2668" s="1">
        <f>IF(C2667+1=Protocol!$V$21,0,C2667+1)</f>
        <v>1</v>
      </c>
      <c r="D2668" s="1">
        <f t="shared" si="99"/>
        <v>3</v>
      </c>
      <c r="E2668" s="1" t="str">
        <f>INDEX(Protocol[Mark],MATCH(C2668,Protocol[Step],0))</f>
        <v>1PM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142010003</v>
      </c>
      <c r="H2668" s="134">
        <f>Systematic[[#This Row],[SampleVariableLabel]]+100*Systematic[[#This Row],[State]]</f>
        <v>142010103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142</v>
      </c>
      <c r="B2669" s="1">
        <f>IF(C2669=0,IF(B2668=Protocol!$V$20,1,B2668+1),B2668)</f>
        <v>1</v>
      </c>
      <c r="C2669" s="1">
        <f>IF(C2668+1=Protocol!$V$21,0,C2668+1)</f>
        <v>2</v>
      </c>
      <c r="D2669" s="1">
        <f t="shared" si="99"/>
        <v>4</v>
      </c>
      <c r="E2669" s="1" t="str">
        <f>INDEX(Protocol[Mark],MATCH(C2669,Protocol[Step],0))</f>
        <v>2D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142010004</v>
      </c>
      <c r="H2669" s="134">
        <f>Systematic[[#This Row],[SampleVariableLabel]]+100*Systematic[[#This Row],[State]]</f>
        <v>142010204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142</v>
      </c>
      <c r="B2670" s="1">
        <f>IF(C2670=0,IF(B2669=Protocol!$V$20,1,B2669+1),B2669)</f>
        <v>1</v>
      </c>
      <c r="C2670" s="1">
        <f>IF(C2669+1=Protocol!$V$21,0,C2669+1)</f>
        <v>3</v>
      </c>
      <c r="D2670" s="1">
        <f t="shared" si="99"/>
        <v>5</v>
      </c>
      <c r="E2670" s="1" t="str">
        <f>INDEX(Protocol[Mark],MATCH(C2670,Protocol[Step],0))</f>
        <v>2c</v>
      </c>
      <c r="F2670" s="151" t="str">
        <f>INDEX(Variables[Variable],MATCH(Systematic[[#This Row],[VariableIndex]],Variables[Index],0))</f>
        <v>Specific flux (mt)</v>
      </c>
      <c r="G2670" s="134">
        <f>Systematic[[#This Row],[Sample]]*1000000+Systematic[[#This Row],[SubSample]]*10000+Systematic[[#This Row],[VariableIndex]]</f>
        <v>142010005</v>
      </c>
      <c r="H2670" s="134">
        <f>Systematic[[#This Row],[SampleVariableLabel]]+100*Systematic[[#This Row],[State]]</f>
        <v>142010305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142</v>
      </c>
      <c r="B2671" s="1">
        <f>IF(C2671=0,IF(B2670=Protocol!$V$20,1,B2670+1),B2670)</f>
        <v>1</v>
      </c>
      <c r="C2671" s="1">
        <f>IF(C2670+1=Protocol!$V$21,0,C2670+1)</f>
        <v>4</v>
      </c>
      <c r="D2671" s="1">
        <f t="shared" si="99"/>
        <v>6</v>
      </c>
      <c r="E2671" s="1" t="str">
        <f>INDEX(Protocol[Mark],MATCH(C2671,Protocol[Step],0))</f>
        <v>3U</v>
      </c>
      <c r="F2671" s="151" t="str">
        <f>INDEX(Variables[Variable],MATCH(Systematic[[#This Row],[VariableIndex]],Variables[Index],0))</f>
        <v>FCR (mt: ROX-corr.)</v>
      </c>
      <c r="G2671" s="134">
        <f>Systematic[[#This Row],[Sample]]*1000000+Systematic[[#This Row],[SubSample]]*10000+Systematic[[#This Row],[VariableIndex]]</f>
        <v>142010006</v>
      </c>
      <c r="H2671" s="134">
        <f>Systematic[[#This Row],[SampleVariableLabel]]+100*Systematic[[#This Row],[State]]</f>
        <v>142010406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142</v>
      </c>
      <c r="B2672" s="1">
        <f>IF(C2672=0,IF(B2671=Protocol!$V$20,1,B2671+1),B2671)</f>
        <v>1</v>
      </c>
      <c r="C2672" s="1">
        <f>IF(C2671+1=Protocol!$V$21,0,C2671+1)</f>
        <v>5</v>
      </c>
      <c r="D2672" s="1">
        <f t="shared" si="99"/>
        <v>1</v>
      </c>
      <c r="E2672" s="1" t="str">
        <f>INDEX(Protocol[Mark],MATCH(C2672,Protocol[Step],0))</f>
        <v>4G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142010001</v>
      </c>
      <c r="H2672" s="134">
        <f>Systematic[[#This Row],[SampleVariableLabel]]+100*Systematic[[#This Row],[State]]</f>
        <v>142010501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142</v>
      </c>
      <c r="B2673" s="1">
        <f>IF(C2673=0,IF(B2672=Protocol!$V$20,1,B2672+1),B2672)</f>
        <v>1</v>
      </c>
      <c r="C2673" s="1">
        <f>IF(C2672+1=Protocol!$V$21,0,C2672+1)</f>
        <v>6</v>
      </c>
      <c r="D2673" s="1">
        <f t="shared" si="99"/>
        <v>2</v>
      </c>
      <c r="E2673" s="1" t="str">
        <f>INDEX(Protocol[Mark],MATCH(C2673,Protocol[Step],0))</f>
        <v>5S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142010002</v>
      </c>
      <c r="H2673" s="134">
        <f>Systematic[[#This Row],[SampleVariableLabel]]+100*Systematic[[#This Row],[State]]</f>
        <v>142010602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142</v>
      </c>
      <c r="B2674" s="1">
        <f>IF(C2674=0,IF(B2673=Protocol!$V$20,1,B2673+1),B2673)</f>
        <v>1</v>
      </c>
      <c r="C2674" s="1">
        <f>IF(C2673+1=Protocol!$V$21,0,C2673+1)</f>
        <v>7</v>
      </c>
      <c r="D2674" s="1">
        <f t="shared" si="99"/>
        <v>3</v>
      </c>
      <c r="E2674" s="1" t="str">
        <f>INDEX(Protocol[Mark],MATCH(C2674,Protocol[Step],0))</f>
        <v>6Oct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142010003</v>
      </c>
      <c r="H2674" s="134">
        <f>Systematic[[#This Row],[SampleVariableLabel]]+100*Systematic[[#This Row],[State]]</f>
        <v>142010703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142</v>
      </c>
      <c r="B2675" s="1">
        <f>IF(C2675=0,IF(B2674=Protocol!$V$20,1,B2674+1),B2674)</f>
        <v>1</v>
      </c>
      <c r="C2675" s="1">
        <f>IF(C2674+1=Protocol!$V$21,0,C2674+1)</f>
        <v>8</v>
      </c>
      <c r="D2675" s="1">
        <f t="shared" si="99"/>
        <v>4</v>
      </c>
      <c r="E2675" s="1" t="str">
        <f>INDEX(Protocol[Mark],MATCH(C2675,Protocol[Step],0))</f>
        <v>7Rot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142010004</v>
      </c>
      <c r="H2675" s="134">
        <f>Systematic[[#This Row],[SampleVariableLabel]]+100*Systematic[[#This Row],[State]]</f>
        <v>142010804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142</v>
      </c>
      <c r="B2676" s="1">
        <f>IF(C2676=0,IF(B2675=Protocol!$V$20,1,B2675+1),B2675)</f>
        <v>1</v>
      </c>
      <c r="C2676" s="1">
        <f>IF(C2675+1=Protocol!$V$21,0,C2675+1)</f>
        <v>9</v>
      </c>
      <c r="D2676" s="1">
        <f t="shared" si="99"/>
        <v>5</v>
      </c>
      <c r="E2676" s="1" t="str">
        <f>INDEX(Protocol[Mark],MATCH(C2676,Protocol[Step],0))</f>
        <v>8Gp</v>
      </c>
      <c r="F2676" s="151" t="str">
        <f>INDEX(Variables[Variable],MATCH(Systematic[[#This Row],[VariableIndex]],Variables[Index],0))</f>
        <v>Specific flux (mt)</v>
      </c>
      <c r="G2676" s="134">
        <f>Systematic[[#This Row],[Sample]]*1000000+Systematic[[#This Row],[SubSample]]*10000+Systematic[[#This Row],[VariableIndex]]</f>
        <v>142010005</v>
      </c>
      <c r="H2676" s="134">
        <f>Systematic[[#This Row],[SampleVariableLabel]]+100*Systematic[[#This Row],[State]]</f>
        <v>142010905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142</v>
      </c>
      <c r="B2677" s="1">
        <f>IF(C2677=0,IF(B2676=Protocol!$V$20,1,B2676+1),B2676)</f>
        <v>1</v>
      </c>
      <c r="C2677" s="1">
        <f>IF(C2676+1=Protocol!$V$21,0,C2676+1)</f>
        <v>10</v>
      </c>
      <c r="D2677" s="1">
        <f t="shared" si="99"/>
        <v>6</v>
      </c>
      <c r="E2677" s="1" t="str">
        <f>INDEX(Protocol[Mark],MATCH(C2677,Protocol[Step],0))</f>
        <v>9Ama</v>
      </c>
      <c r="F2677" s="151" t="str">
        <f>INDEX(Variables[Variable],MATCH(Systematic[[#This Row],[VariableIndex]],Variables[Index],0))</f>
        <v>FCR (mt: ROX-corr.)</v>
      </c>
      <c r="G2677" s="134">
        <f>Systematic[[#This Row],[Sample]]*1000000+Systematic[[#This Row],[SubSample]]*10000+Systematic[[#This Row],[VariableIndex]]</f>
        <v>142010006</v>
      </c>
      <c r="H2677" s="134">
        <f>Systematic[[#This Row],[SampleVariableLabel]]+100*Systematic[[#This Row],[State]]</f>
        <v>142011006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142</v>
      </c>
      <c r="B2678" s="1">
        <f>IF(C2678=0,IF(B2677=Protocol!$V$20,1,B2677+1),B2677)</f>
        <v>1</v>
      </c>
      <c r="C2678" s="1">
        <f>IF(C2677+1=Protocol!$V$21,0,C2677+1)</f>
        <v>11</v>
      </c>
      <c r="D2678" s="1">
        <f t="shared" si="99"/>
        <v>1</v>
      </c>
      <c r="E2678" s="1" t="str">
        <f>INDEX(Protocol[Mark],MATCH(C2678,Protocol[Step],0))</f>
        <v>10Tm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142010001</v>
      </c>
      <c r="H2678" s="134">
        <f>Systematic[[#This Row],[SampleVariableLabel]]+100*Systematic[[#This Row],[State]]</f>
        <v>142011101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142</v>
      </c>
      <c r="B2679" s="1">
        <f>IF(C2679=0,IF(B2678=Protocol!$V$20,1,B2678+1),B2678)</f>
        <v>1</v>
      </c>
      <c r="C2679" s="1">
        <f>IF(C2678+1=Protocol!$V$21,0,C2678+1)</f>
        <v>12</v>
      </c>
      <c r="D2679" s="1">
        <f t="shared" si="99"/>
        <v>2</v>
      </c>
      <c r="E2679" s="1" t="str">
        <f>INDEX(Protocol[Mark],MATCH(C2679,Protocol[Step],0))</f>
        <v>11Azd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142010002</v>
      </c>
      <c r="H2679" s="134">
        <f>Systematic[[#This Row],[SampleVariableLabel]]+100*Systematic[[#This Row],[State]]</f>
        <v>142011202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143</v>
      </c>
      <c r="B2680" s="1">
        <f>IF(C2680=0,IF(B2679=Protocol!$V$20,1,B2679+1),B2679)</f>
        <v>1</v>
      </c>
      <c r="C2680" s="1">
        <f>IF(C2679+1=Protocol!$V$21,0,C2679+1)</f>
        <v>0</v>
      </c>
      <c r="D2680" s="1">
        <f t="shared" si="99"/>
        <v>3</v>
      </c>
      <c r="E2680" s="1" t="str">
        <f>INDEX(Protocol[Mark],MATCH(C2680,Protocol[Step],0))</f>
        <v>1mt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143010003</v>
      </c>
      <c r="H2680" s="134">
        <f>Systematic[[#This Row],[SampleVariableLabel]]+100*Systematic[[#This Row],[State]]</f>
        <v>143010003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143</v>
      </c>
      <c r="B2681" s="1">
        <f>IF(C2681=0,IF(B2680=Protocol!$V$20,1,B2680+1),B2680)</f>
        <v>1</v>
      </c>
      <c r="C2681" s="1">
        <f>IF(C2680+1=Protocol!$V$21,0,C2680+1)</f>
        <v>1</v>
      </c>
      <c r="D2681" s="1">
        <f t="shared" si="99"/>
        <v>4</v>
      </c>
      <c r="E2681" s="1" t="str">
        <f>INDEX(Protocol[Mark],MATCH(C2681,Protocol[Step],0))</f>
        <v>1PM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143010004</v>
      </c>
      <c r="H2681" s="134">
        <f>Systematic[[#This Row],[SampleVariableLabel]]+100*Systematic[[#This Row],[State]]</f>
        <v>143010104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143</v>
      </c>
      <c r="B2682" s="1">
        <f>IF(C2682=0,IF(B2681=Protocol!$V$20,1,B2681+1),B2681)</f>
        <v>1</v>
      </c>
      <c r="C2682" s="1">
        <f>IF(C2681+1=Protocol!$V$21,0,C2681+1)</f>
        <v>2</v>
      </c>
      <c r="D2682" s="1">
        <f t="shared" si="99"/>
        <v>5</v>
      </c>
      <c r="E2682" s="1" t="str">
        <f>INDEX(Protocol[Mark],MATCH(C2682,Protocol[Step],0))</f>
        <v>2D</v>
      </c>
      <c r="F2682" s="151" t="str">
        <f>INDEX(Variables[Variable],MATCH(Systematic[[#This Row],[VariableIndex]],Variables[Index],0))</f>
        <v>Specific flux (mt)</v>
      </c>
      <c r="G2682" s="134">
        <f>Systematic[[#This Row],[Sample]]*1000000+Systematic[[#This Row],[SubSample]]*10000+Systematic[[#This Row],[VariableIndex]]</f>
        <v>143010005</v>
      </c>
      <c r="H2682" s="134">
        <f>Systematic[[#This Row],[SampleVariableLabel]]+100*Systematic[[#This Row],[State]]</f>
        <v>143010205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143</v>
      </c>
      <c r="B2683" s="1">
        <f>IF(C2683=0,IF(B2682=Protocol!$V$20,1,B2682+1),B2682)</f>
        <v>1</v>
      </c>
      <c r="C2683" s="1">
        <f>IF(C2682+1=Protocol!$V$21,0,C2682+1)</f>
        <v>3</v>
      </c>
      <c r="D2683" s="1">
        <f t="shared" si="99"/>
        <v>6</v>
      </c>
      <c r="E2683" s="1" t="str">
        <f>INDEX(Protocol[Mark],MATCH(C2683,Protocol[Step],0))</f>
        <v>2c</v>
      </c>
      <c r="F2683" s="151" t="str">
        <f>INDEX(Variables[Variable],MATCH(Systematic[[#This Row],[VariableIndex]],Variables[Index],0))</f>
        <v>FCR (mt: ROX-corr.)</v>
      </c>
      <c r="G2683" s="134">
        <f>Systematic[[#This Row],[Sample]]*1000000+Systematic[[#This Row],[SubSample]]*10000+Systematic[[#This Row],[VariableIndex]]</f>
        <v>143010006</v>
      </c>
      <c r="H2683" s="134">
        <f>Systematic[[#This Row],[SampleVariableLabel]]+100*Systematic[[#This Row],[State]]</f>
        <v>143010306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143</v>
      </c>
      <c r="B2684" s="1">
        <f>IF(C2684=0,IF(B2683=Protocol!$V$20,1,B2683+1),B2683)</f>
        <v>1</v>
      </c>
      <c r="C2684" s="1">
        <f>IF(C2683+1=Protocol!$V$21,0,C2683+1)</f>
        <v>4</v>
      </c>
      <c r="D2684" s="1">
        <f t="shared" si="99"/>
        <v>1</v>
      </c>
      <c r="E2684" s="1" t="str">
        <f>INDEX(Protocol[Mark],MATCH(C2684,Protocol[Step],0))</f>
        <v>3U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143010001</v>
      </c>
      <c r="H2684" s="134">
        <f>Systematic[[#This Row],[SampleVariableLabel]]+100*Systematic[[#This Row],[State]]</f>
        <v>143010401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143</v>
      </c>
      <c r="B2685" s="1">
        <f>IF(C2685=0,IF(B2684=Protocol!$V$20,1,B2684+1),B2684)</f>
        <v>1</v>
      </c>
      <c r="C2685" s="1">
        <f>IF(C2684+1=Protocol!$V$21,0,C2684+1)</f>
        <v>5</v>
      </c>
      <c r="D2685" s="1">
        <f t="shared" si="99"/>
        <v>2</v>
      </c>
      <c r="E2685" s="1" t="str">
        <f>INDEX(Protocol[Mark],MATCH(C2685,Protocol[Step],0))</f>
        <v>4G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143010002</v>
      </c>
      <c r="H2685" s="134">
        <f>Systematic[[#This Row],[SampleVariableLabel]]+100*Systematic[[#This Row],[State]]</f>
        <v>143010502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143</v>
      </c>
      <c r="B2686" s="1">
        <f>IF(C2686=0,IF(B2685=Protocol!$V$20,1,B2685+1),B2685)</f>
        <v>1</v>
      </c>
      <c r="C2686" s="1">
        <f>IF(C2685+1=Protocol!$V$21,0,C2685+1)</f>
        <v>6</v>
      </c>
      <c r="D2686" s="1">
        <f t="shared" si="99"/>
        <v>3</v>
      </c>
      <c r="E2686" s="1" t="str">
        <f>INDEX(Protocol[Mark],MATCH(C2686,Protocol[Step],0))</f>
        <v>5S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143010003</v>
      </c>
      <c r="H2686" s="134">
        <f>Systematic[[#This Row],[SampleVariableLabel]]+100*Systematic[[#This Row],[State]]</f>
        <v>143010603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143</v>
      </c>
      <c r="B2687" s="1">
        <f>IF(C2687=0,IF(B2686=Protocol!$V$20,1,B2686+1),B2686)</f>
        <v>1</v>
      </c>
      <c r="C2687" s="1">
        <f>IF(C2686+1=Protocol!$V$21,0,C2686+1)</f>
        <v>7</v>
      </c>
      <c r="D2687" s="1">
        <f t="shared" si="99"/>
        <v>4</v>
      </c>
      <c r="E2687" s="1" t="str">
        <f>INDEX(Protocol[Mark],MATCH(C2687,Protocol[Step],0))</f>
        <v>6Oct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143010004</v>
      </c>
      <c r="H2687" s="134">
        <f>Systematic[[#This Row],[SampleVariableLabel]]+100*Systematic[[#This Row],[State]]</f>
        <v>143010704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143</v>
      </c>
      <c r="B2688" s="1">
        <f>IF(C2688=0,IF(B2687=Protocol!$V$20,1,B2687+1),B2687)</f>
        <v>1</v>
      </c>
      <c r="C2688" s="1">
        <f>IF(C2687+1=Protocol!$V$21,0,C2687+1)</f>
        <v>8</v>
      </c>
      <c r="D2688" s="1">
        <f t="shared" si="99"/>
        <v>5</v>
      </c>
      <c r="E2688" s="1" t="str">
        <f>INDEX(Protocol[Mark],MATCH(C2688,Protocol[Step],0))</f>
        <v>7Rot</v>
      </c>
      <c r="F2688" s="151" t="str">
        <f>INDEX(Variables[Variable],MATCH(Systematic[[#This Row],[VariableIndex]],Variables[Index],0))</f>
        <v>Specific flux (mt)</v>
      </c>
      <c r="G2688" s="134">
        <f>Systematic[[#This Row],[Sample]]*1000000+Systematic[[#This Row],[SubSample]]*10000+Systematic[[#This Row],[VariableIndex]]</f>
        <v>143010005</v>
      </c>
      <c r="H2688" s="134">
        <f>Systematic[[#This Row],[SampleVariableLabel]]+100*Systematic[[#This Row],[State]]</f>
        <v>143010805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143</v>
      </c>
      <c r="B2689" s="1">
        <f>IF(C2689=0,IF(B2688=Protocol!$V$20,1,B2688+1),B2688)</f>
        <v>1</v>
      </c>
      <c r="C2689" s="1">
        <f>IF(C2688+1=Protocol!$V$21,0,C2688+1)</f>
        <v>9</v>
      </c>
      <c r="D2689" s="1">
        <f t="shared" si="99"/>
        <v>6</v>
      </c>
      <c r="E2689" s="1" t="str">
        <f>INDEX(Protocol[Mark],MATCH(C2689,Protocol[Step],0))</f>
        <v>8Gp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143010006</v>
      </c>
      <c r="H2689" s="134">
        <f>Systematic[[#This Row],[SampleVariableLabel]]+100*Systematic[[#This Row],[State]]</f>
        <v>143010906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143</v>
      </c>
      <c r="B2690" s="1">
        <f>IF(C2690=0,IF(B2689=Protocol!$V$20,1,B2689+1),B2689)</f>
        <v>1</v>
      </c>
      <c r="C2690" s="1">
        <f>IF(C2689+1=Protocol!$V$21,0,C2689+1)</f>
        <v>10</v>
      </c>
      <c r="D2690" s="1">
        <f t="shared" si="99"/>
        <v>1</v>
      </c>
      <c r="E2690" s="1" t="str">
        <f>INDEX(Protocol[Mark],MATCH(C2690,Protocol[Step],0))</f>
        <v>9Ama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143010001</v>
      </c>
      <c r="H2690" s="134">
        <f>Systematic[[#This Row],[SampleVariableLabel]]+100*Systematic[[#This Row],[State]]</f>
        <v>143011001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143</v>
      </c>
      <c r="B2691" s="1">
        <f>IF(C2691=0,IF(B2690=Protocol!$V$20,1,B2690+1),B2690)</f>
        <v>1</v>
      </c>
      <c r="C2691" s="1">
        <f>IF(C2690+1=Protocol!$V$21,0,C2690+1)</f>
        <v>11</v>
      </c>
      <c r="D2691" s="1">
        <f t="shared" ref="D2691:D2754" si="101">IF(D2690=nVariables,1,D2690+1)</f>
        <v>2</v>
      </c>
      <c r="E2691" s="1" t="str">
        <f>INDEX(Protocol[Mark],MATCH(C2691,Protocol[Step],0))</f>
        <v>10Tm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143010002</v>
      </c>
      <c r="H2691" s="134">
        <f>Systematic[[#This Row],[SampleVariableLabel]]+100*Systematic[[#This Row],[State]]</f>
        <v>143011102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143</v>
      </c>
      <c r="B2692" s="1">
        <f>IF(C2692=0,IF(B2691=Protocol!$V$20,1,B2691+1),B2691)</f>
        <v>1</v>
      </c>
      <c r="C2692" s="1">
        <f>IF(C2691+1=Protocol!$V$21,0,C2691+1)</f>
        <v>12</v>
      </c>
      <c r="D2692" s="1">
        <f t="shared" si="101"/>
        <v>3</v>
      </c>
      <c r="E2692" s="1" t="str">
        <f>INDEX(Protocol[Mark],MATCH(C2692,Protocol[Step],0))</f>
        <v>11Azd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143010003</v>
      </c>
      <c r="H2692" s="134">
        <f>Systematic[[#This Row],[SampleVariableLabel]]+100*Systematic[[#This Row],[State]]</f>
        <v>143011203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144</v>
      </c>
      <c r="B2693" s="1">
        <f>IF(C2693=0,IF(B2692=Protocol!$V$20,1,B2692+1),B2692)</f>
        <v>1</v>
      </c>
      <c r="C2693" s="1">
        <f>IF(C2692+1=Protocol!$V$21,0,C2692+1)</f>
        <v>0</v>
      </c>
      <c r="D2693" s="1">
        <f t="shared" si="101"/>
        <v>4</v>
      </c>
      <c r="E2693" s="1" t="str">
        <f>INDEX(Protocol[Mark],MATCH(C2693,Protocol[Step],0))</f>
        <v>1mt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144010004</v>
      </c>
      <c r="H2693" s="134">
        <f>Systematic[[#This Row],[SampleVariableLabel]]+100*Systematic[[#This Row],[State]]</f>
        <v>144010004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144</v>
      </c>
      <c r="B2694" s="1">
        <f>IF(C2694=0,IF(B2693=Protocol!$V$20,1,B2693+1),B2693)</f>
        <v>1</v>
      </c>
      <c r="C2694" s="1">
        <f>IF(C2693+1=Protocol!$V$21,0,C2693+1)</f>
        <v>1</v>
      </c>
      <c r="D2694" s="1">
        <f t="shared" si="101"/>
        <v>5</v>
      </c>
      <c r="E2694" s="1" t="str">
        <f>INDEX(Protocol[Mark],MATCH(C2694,Protocol[Step],0))</f>
        <v>1PM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144010005</v>
      </c>
      <c r="H2694" s="134">
        <f>Systematic[[#This Row],[SampleVariableLabel]]+100*Systematic[[#This Row],[State]]</f>
        <v>144010105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144</v>
      </c>
      <c r="B2695" s="1">
        <f>IF(C2695=0,IF(B2694=Protocol!$V$20,1,B2694+1),B2694)</f>
        <v>1</v>
      </c>
      <c r="C2695" s="1">
        <f>IF(C2694+1=Protocol!$V$21,0,C2694+1)</f>
        <v>2</v>
      </c>
      <c r="D2695" s="1">
        <f t="shared" si="101"/>
        <v>6</v>
      </c>
      <c r="E2695" s="1" t="str">
        <f>INDEX(Protocol[Mark],MATCH(C2695,Protocol[Step],0))</f>
        <v>2D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144010006</v>
      </c>
      <c r="H2695" s="134">
        <f>Systematic[[#This Row],[SampleVariableLabel]]+100*Systematic[[#This Row],[State]]</f>
        <v>144010206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144</v>
      </c>
      <c r="B2696" s="1">
        <f>IF(C2696=0,IF(B2695=Protocol!$V$20,1,B2695+1),B2695)</f>
        <v>1</v>
      </c>
      <c r="C2696" s="1">
        <f>IF(C2695+1=Protocol!$V$21,0,C2695+1)</f>
        <v>3</v>
      </c>
      <c r="D2696" s="1">
        <f t="shared" si="101"/>
        <v>1</v>
      </c>
      <c r="E2696" s="1" t="str">
        <f>INDEX(Protocol[Mark],MATCH(C2696,Protocol[Step],0))</f>
        <v>2c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144010001</v>
      </c>
      <c r="H2696" s="134">
        <f>Systematic[[#This Row],[SampleVariableLabel]]+100*Systematic[[#This Row],[State]]</f>
        <v>144010301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144</v>
      </c>
      <c r="B2697" s="1">
        <f>IF(C2697=0,IF(B2696=Protocol!$V$20,1,B2696+1),B2696)</f>
        <v>1</v>
      </c>
      <c r="C2697" s="1">
        <f>IF(C2696+1=Protocol!$V$21,0,C2696+1)</f>
        <v>4</v>
      </c>
      <c r="D2697" s="1">
        <f t="shared" si="101"/>
        <v>2</v>
      </c>
      <c r="E2697" s="1" t="str">
        <f>INDEX(Protocol[Mark],MATCH(C2697,Protocol[Step],0))</f>
        <v>3U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144010002</v>
      </c>
      <c r="H2697" s="134">
        <f>Systematic[[#This Row],[SampleVariableLabel]]+100*Systematic[[#This Row],[State]]</f>
        <v>144010402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144</v>
      </c>
      <c r="B2698" s="1">
        <f>IF(C2698=0,IF(B2697=Protocol!$V$20,1,B2697+1),B2697)</f>
        <v>1</v>
      </c>
      <c r="C2698" s="1">
        <f>IF(C2697+1=Protocol!$V$21,0,C2697+1)</f>
        <v>5</v>
      </c>
      <c r="D2698" s="1">
        <f t="shared" si="101"/>
        <v>3</v>
      </c>
      <c r="E2698" s="1" t="str">
        <f>INDEX(Protocol[Mark],MATCH(C2698,Protocol[Step],0))</f>
        <v>4G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144010003</v>
      </c>
      <c r="H2698" s="134">
        <f>Systematic[[#This Row],[SampleVariableLabel]]+100*Systematic[[#This Row],[State]]</f>
        <v>144010503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144</v>
      </c>
      <c r="B2699" s="1">
        <f>IF(C2699=0,IF(B2698=Protocol!$V$20,1,B2698+1),B2698)</f>
        <v>1</v>
      </c>
      <c r="C2699" s="1">
        <f>IF(C2698+1=Protocol!$V$21,0,C2698+1)</f>
        <v>6</v>
      </c>
      <c r="D2699" s="1">
        <f t="shared" si="101"/>
        <v>4</v>
      </c>
      <c r="E2699" s="1" t="str">
        <f>INDEX(Protocol[Mark],MATCH(C2699,Protocol[Step],0))</f>
        <v>5S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144010004</v>
      </c>
      <c r="H2699" s="134">
        <f>Systematic[[#This Row],[SampleVariableLabel]]+100*Systematic[[#This Row],[State]]</f>
        <v>144010604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144</v>
      </c>
      <c r="B2700" s="1">
        <f>IF(C2700=0,IF(B2699=Protocol!$V$20,1,B2699+1),B2699)</f>
        <v>1</v>
      </c>
      <c r="C2700" s="1">
        <f>IF(C2699+1=Protocol!$V$21,0,C2699+1)</f>
        <v>7</v>
      </c>
      <c r="D2700" s="1">
        <f t="shared" si="101"/>
        <v>5</v>
      </c>
      <c r="E2700" s="1" t="str">
        <f>INDEX(Protocol[Mark],MATCH(C2700,Protocol[Step],0))</f>
        <v>6Oct</v>
      </c>
      <c r="F2700" s="151" t="str">
        <f>INDEX(Variables[Variable],MATCH(Systematic[[#This Row],[VariableIndex]],Variables[Index],0))</f>
        <v>Specific flux (mt)</v>
      </c>
      <c r="G2700" s="134">
        <f>Systematic[[#This Row],[Sample]]*1000000+Systematic[[#This Row],[SubSample]]*10000+Systematic[[#This Row],[VariableIndex]]</f>
        <v>144010005</v>
      </c>
      <c r="H2700" s="134">
        <f>Systematic[[#This Row],[SampleVariableLabel]]+100*Systematic[[#This Row],[State]]</f>
        <v>144010705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144</v>
      </c>
      <c r="B2701" s="1">
        <f>IF(C2701=0,IF(B2700=Protocol!$V$20,1,B2700+1),B2700)</f>
        <v>1</v>
      </c>
      <c r="C2701" s="1">
        <f>IF(C2700+1=Protocol!$V$21,0,C2700+1)</f>
        <v>8</v>
      </c>
      <c r="D2701" s="1">
        <f t="shared" si="101"/>
        <v>6</v>
      </c>
      <c r="E2701" s="1" t="str">
        <f>INDEX(Protocol[Mark],MATCH(C2701,Protocol[Step],0))</f>
        <v>7Rot</v>
      </c>
      <c r="F2701" s="151" t="str">
        <f>INDEX(Variables[Variable],MATCH(Systematic[[#This Row],[VariableIndex]],Variables[Index],0))</f>
        <v>FCR (mt: ROX-corr.)</v>
      </c>
      <c r="G2701" s="134">
        <f>Systematic[[#This Row],[Sample]]*1000000+Systematic[[#This Row],[SubSample]]*10000+Systematic[[#This Row],[VariableIndex]]</f>
        <v>144010006</v>
      </c>
      <c r="H2701" s="134">
        <f>Systematic[[#This Row],[SampleVariableLabel]]+100*Systematic[[#This Row],[State]]</f>
        <v>144010806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144</v>
      </c>
      <c r="B2702" s="1">
        <f>IF(C2702=0,IF(B2701=Protocol!$V$20,1,B2701+1),B2701)</f>
        <v>1</v>
      </c>
      <c r="C2702" s="1">
        <f>IF(C2701+1=Protocol!$V$21,0,C2701+1)</f>
        <v>9</v>
      </c>
      <c r="D2702" s="1">
        <f t="shared" si="101"/>
        <v>1</v>
      </c>
      <c r="E2702" s="1" t="str">
        <f>INDEX(Protocol[Mark],MATCH(C2702,Protocol[Step],0))</f>
        <v>8Gp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144010001</v>
      </c>
      <c r="H2702" s="134">
        <f>Systematic[[#This Row],[SampleVariableLabel]]+100*Systematic[[#This Row],[State]]</f>
        <v>144010901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144</v>
      </c>
      <c r="B2703" s="1">
        <f>IF(C2703=0,IF(B2702=Protocol!$V$20,1,B2702+1),B2702)</f>
        <v>1</v>
      </c>
      <c r="C2703" s="1">
        <f>IF(C2702+1=Protocol!$V$21,0,C2702+1)</f>
        <v>10</v>
      </c>
      <c r="D2703" s="1">
        <f t="shared" si="101"/>
        <v>2</v>
      </c>
      <c r="E2703" s="1" t="str">
        <f>INDEX(Protocol[Mark],MATCH(C2703,Protocol[Step],0))</f>
        <v>9Ama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144010002</v>
      </c>
      <c r="H2703" s="134">
        <f>Systematic[[#This Row],[SampleVariableLabel]]+100*Systematic[[#This Row],[State]]</f>
        <v>144011002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144</v>
      </c>
      <c r="B2704" s="1">
        <f>IF(C2704=0,IF(B2703=Protocol!$V$20,1,B2703+1),B2703)</f>
        <v>1</v>
      </c>
      <c r="C2704" s="1">
        <f>IF(C2703+1=Protocol!$V$21,0,C2703+1)</f>
        <v>11</v>
      </c>
      <c r="D2704" s="1">
        <f t="shared" si="101"/>
        <v>3</v>
      </c>
      <c r="E2704" s="1" t="str">
        <f>INDEX(Protocol[Mark],MATCH(C2704,Protocol[Step],0))</f>
        <v>10Tm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144010003</v>
      </c>
      <c r="H2704" s="134">
        <f>Systematic[[#This Row],[SampleVariableLabel]]+100*Systematic[[#This Row],[State]]</f>
        <v>144011103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144</v>
      </c>
      <c r="B2705" s="1">
        <f>IF(C2705=0,IF(B2704=Protocol!$V$20,1,B2704+1),B2704)</f>
        <v>1</v>
      </c>
      <c r="C2705" s="1">
        <f>IF(C2704+1=Protocol!$V$21,0,C2704+1)</f>
        <v>12</v>
      </c>
      <c r="D2705" s="1">
        <f t="shared" si="101"/>
        <v>4</v>
      </c>
      <c r="E2705" s="1" t="str">
        <f>INDEX(Protocol[Mark],MATCH(C2705,Protocol[Step],0))</f>
        <v>11Azd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144010004</v>
      </c>
      <c r="H2705" s="134">
        <f>Systematic[[#This Row],[SampleVariableLabel]]+100*Systematic[[#This Row],[State]]</f>
        <v>144011204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145</v>
      </c>
      <c r="B2706" s="1">
        <f>IF(C2706=0,IF(B2705=Protocol!$V$20,1,B2705+1),B2705)</f>
        <v>1</v>
      </c>
      <c r="C2706" s="1">
        <f>IF(C2705+1=Protocol!$V$21,0,C2705+1)</f>
        <v>0</v>
      </c>
      <c r="D2706" s="1">
        <f t="shared" si="101"/>
        <v>5</v>
      </c>
      <c r="E2706" s="1" t="str">
        <f>INDEX(Protocol[Mark],MATCH(C2706,Protocol[Step],0))</f>
        <v>1mt</v>
      </c>
      <c r="F2706" s="151" t="str">
        <f>INDEX(Variables[Variable],MATCH(Systematic[[#This Row],[VariableIndex]],Variables[Index],0))</f>
        <v>Specific flux (mt)</v>
      </c>
      <c r="G2706" s="134">
        <f>Systematic[[#This Row],[Sample]]*1000000+Systematic[[#This Row],[SubSample]]*10000+Systematic[[#This Row],[VariableIndex]]</f>
        <v>145010005</v>
      </c>
      <c r="H2706" s="134">
        <f>Systematic[[#This Row],[SampleVariableLabel]]+100*Systematic[[#This Row],[State]]</f>
        <v>145010005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145</v>
      </c>
      <c r="B2707" s="1">
        <f>IF(C2707=0,IF(B2706=Protocol!$V$20,1,B2706+1),B2706)</f>
        <v>1</v>
      </c>
      <c r="C2707" s="1">
        <f>IF(C2706+1=Protocol!$V$21,0,C2706+1)</f>
        <v>1</v>
      </c>
      <c r="D2707" s="1">
        <f t="shared" si="101"/>
        <v>6</v>
      </c>
      <c r="E2707" s="1" t="str">
        <f>INDEX(Protocol[Mark],MATCH(C2707,Protocol[Step],0))</f>
        <v>1PM</v>
      </c>
      <c r="F2707" s="151" t="str">
        <f>INDEX(Variables[Variable],MATCH(Systematic[[#This Row],[VariableIndex]],Variables[Index],0))</f>
        <v>FCR (mt: ROX-corr.)</v>
      </c>
      <c r="G2707" s="134">
        <f>Systematic[[#This Row],[Sample]]*1000000+Systematic[[#This Row],[SubSample]]*10000+Systematic[[#This Row],[VariableIndex]]</f>
        <v>145010006</v>
      </c>
      <c r="H2707" s="134">
        <f>Systematic[[#This Row],[SampleVariableLabel]]+100*Systematic[[#This Row],[State]]</f>
        <v>145010106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145</v>
      </c>
      <c r="B2708" s="1">
        <f>IF(C2708=0,IF(B2707=Protocol!$V$20,1,B2707+1),B2707)</f>
        <v>1</v>
      </c>
      <c r="C2708" s="1">
        <f>IF(C2707+1=Protocol!$V$21,0,C2707+1)</f>
        <v>2</v>
      </c>
      <c r="D2708" s="1">
        <f t="shared" si="101"/>
        <v>1</v>
      </c>
      <c r="E2708" s="1" t="str">
        <f>INDEX(Protocol[Mark],MATCH(C2708,Protocol[Step],0))</f>
        <v>2D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145010001</v>
      </c>
      <c r="H2708" s="134">
        <f>Systematic[[#This Row],[SampleVariableLabel]]+100*Systematic[[#This Row],[State]]</f>
        <v>145010201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145</v>
      </c>
      <c r="B2709" s="1">
        <f>IF(C2709=0,IF(B2708=Protocol!$V$20,1,B2708+1),B2708)</f>
        <v>1</v>
      </c>
      <c r="C2709" s="1">
        <f>IF(C2708+1=Protocol!$V$21,0,C2708+1)</f>
        <v>3</v>
      </c>
      <c r="D2709" s="1">
        <f t="shared" si="101"/>
        <v>2</v>
      </c>
      <c r="E2709" s="1" t="str">
        <f>INDEX(Protocol[Mark],MATCH(C2709,Protocol[Step],0))</f>
        <v>2c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145010002</v>
      </c>
      <c r="H2709" s="134">
        <f>Systematic[[#This Row],[SampleVariableLabel]]+100*Systematic[[#This Row],[State]]</f>
        <v>145010302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145</v>
      </c>
      <c r="B2710" s="1">
        <f>IF(C2710=0,IF(B2709=Protocol!$V$20,1,B2709+1),B2709)</f>
        <v>1</v>
      </c>
      <c r="C2710" s="1">
        <f>IF(C2709+1=Protocol!$V$21,0,C2709+1)</f>
        <v>4</v>
      </c>
      <c r="D2710" s="1">
        <f t="shared" si="101"/>
        <v>3</v>
      </c>
      <c r="E2710" s="1" t="str">
        <f>INDEX(Protocol[Mark],MATCH(C2710,Protocol[Step],0))</f>
        <v>3U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145010003</v>
      </c>
      <c r="H2710" s="134">
        <f>Systematic[[#This Row],[SampleVariableLabel]]+100*Systematic[[#This Row],[State]]</f>
        <v>145010403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145</v>
      </c>
      <c r="B2711" s="1">
        <f>IF(C2711=0,IF(B2710=Protocol!$V$20,1,B2710+1),B2710)</f>
        <v>1</v>
      </c>
      <c r="C2711" s="1">
        <f>IF(C2710+1=Protocol!$V$21,0,C2710+1)</f>
        <v>5</v>
      </c>
      <c r="D2711" s="1">
        <f t="shared" si="101"/>
        <v>4</v>
      </c>
      <c r="E2711" s="1" t="str">
        <f>INDEX(Protocol[Mark],MATCH(C2711,Protocol[Step],0))</f>
        <v>4G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145010004</v>
      </c>
      <c r="H2711" s="134">
        <f>Systematic[[#This Row],[SampleVariableLabel]]+100*Systematic[[#This Row],[State]]</f>
        <v>145010504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145</v>
      </c>
      <c r="B2712" s="1">
        <f>IF(C2712=0,IF(B2711=Protocol!$V$20,1,B2711+1),B2711)</f>
        <v>1</v>
      </c>
      <c r="C2712" s="1">
        <f>IF(C2711+1=Protocol!$V$21,0,C2711+1)</f>
        <v>6</v>
      </c>
      <c r="D2712" s="1">
        <f t="shared" si="101"/>
        <v>5</v>
      </c>
      <c r="E2712" s="1" t="str">
        <f>INDEX(Protocol[Mark],MATCH(C2712,Protocol[Step],0))</f>
        <v>5S</v>
      </c>
      <c r="F2712" s="151" t="str">
        <f>INDEX(Variables[Variable],MATCH(Systematic[[#This Row],[VariableIndex]],Variables[Index],0))</f>
        <v>Specific flux (mt)</v>
      </c>
      <c r="G2712" s="134">
        <f>Systematic[[#This Row],[Sample]]*1000000+Systematic[[#This Row],[SubSample]]*10000+Systematic[[#This Row],[VariableIndex]]</f>
        <v>145010005</v>
      </c>
      <c r="H2712" s="134">
        <f>Systematic[[#This Row],[SampleVariableLabel]]+100*Systematic[[#This Row],[State]]</f>
        <v>145010605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145</v>
      </c>
      <c r="B2713" s="1">
        <f>IF(C2713=0,IF(B2712=Protocol!$V$20,1,B2712+1),B2712)</f>
        <v>1</v>
      </c>
      <c r="C2713" s="1">
        <f>IF(C2712+1=Protocol!$V$21,0,C2712+1)</f>
        <v>7</v>
      </c>
      <c r="D2713" s="1">
        <f t="shared" si="101"/>
        <v>6</v>
      </c>
      <c r="E2713" s="1" t="str">
        <f>INDEX(Protocol[Mark],MATCH(C2713,Protocol[Step],0))</f>
        <v>6Oct</v>
      </c>
      <c r="F2713" s="151" t="str">
        <f>INDEX(Variables[Variable],MATCH(Systematic[[#This Row],[VariableIndex]],Variables[Index],0))</f>
        <v>FCR (mt: ROX-corr.)</v>
      </c>
      <c r="G2713" s="134">
        <f>Systematic[[#This Row],[Sample]]*1000000+Systematic[[#This Row],[SubSample]]*10000+Systematic[[#This Row],[VariableIndex]]</f>
        <v>145010006</v>
      </c>
      <c r="H2713" s="134">
        <f>Systematic[[#This Row],[SampleVariableLabel]]+100*Systematic[[#This Row],[State]]</f>
        <v>145010706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145</v>
      </c>
      <c r="B2714" s="1">
        <f>IF(C2714=0,IF(B2713=Protocol!$V$20,1,B2713+1),B2713)</f>
        <v>1</v>
      </c>
      <c r="C2714" s="1">
        <f>IF(C2713+1=Protocol!$V$21,0,C2713+1)</f>
        <v>8</v>
      </c>
      <c r="D2714" s="1">
        <f t="shared" si="101"/>
        <v>1</v>
      </c>
      <c r="E2714" s="1" t="str">
        <f>INDEX(Protocol[Mark],MATCH(C2714,Protocol[Step],0))</f>
        <v>7Rot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145010001</v>
      </c>
      <c r="H2714" s="134">
        <f>Systematic[[#This Row],[SampleVariableLabel]]+100*Systematic[[#This Row],[State]]</f>
        <v>145010801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145</v>
      </c>
      <c r="B2715" s="1">
        <f>IF(C2715=0,IF(B2714=Protocol!$V$20,1,B2714+1),B2714)</f>
        <v>1</v>
      </c>
      <c r="C2715" s="1">
        <f>IF(C2714+1=Protocol!$V$21,0,C2714+1)</f>
        <v>9</v>
      </c>
      <c r="D2715" s="1">
        <f t="shared" si="101"/>
        <v>2</v>
      </c>
      <c r="E2715" s="1" t="str">
        <f>INDEX(Protocol[Mark],MATCH(C2715,Protocol[Step],0))</f>
        <v>8Gp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145010002</v>
      </c>
      <c r="H2715" s="134">
        <f>Systematic[[#This Row],[SampleVariableLabel]]+100*Systematic[[#This Row],[State]]</f>
        <v>145010902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145</v>
      </c>
      <c r="B2716" s="1">
        <f>IF(C2716=0,IF(B2715=Protocol!$V$20,1,B2715+1),B2715)</f>
        <v>1</v>
      </c>
      <c r="C2716" s="1">
        <f>IF(C2715+1=Protocol!$V$21,0,C2715+1)</f>
        <v>10</v>
      </c>
      <c r="D2716" s="1">
        <f t="shared" si="101"/>
        <v>3</v>
      </c>
      <c r="E2716" s="1" t="str">
        <f>INDEX(Protocol[Mark],MATCH(C2716,Protocol[Step],0))</f>
        <v>9Ama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145010003</v>
      </c>
      <c r="H2716" s="134">
        <f>Systematic[[#This Row],[SampleVariableLabel]]+100*Systematic[[#This Row],[State]]</f>
        <v>145011003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145</v>
      </c>
      <c r="B2717" s="1">
        <f>IF(C2717=0,IF(B2716=Protocol!$V$20,1,B2716+1),B2716)</f>
        <v>1</v>
      </c>
      <c r="C2717" s="1">
        <f>IF(C2716+1=Protocol!$V$21,0,C2716+1)</f>
        <v>11</v>
      </c>
      <c r="D2717" s="1">
        <f t="shared" si="101"/>
        <v>4</v>
      </c>
      <c r="E2717" s="1" t="str">
        <f>INDEX(Protocol[Mark],MATCH(C2717,Protocol[Step],0))</f>
        <v>10Tm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145010004</v>
      </c>
      <c r="H2717" s="134">
        <f>Systematic[[#This Row],[SampleVariableLabel]]+100*Systematic[[#This Row],[State]]</f>
        <v>145011104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145</v>
      </c>
      <c r="B2718" s="1">
        <f>IF(C2718=0,IF(B2717=Protocol!$V$20,1,B2717+1),B2717)</f>
        <v>1</v>
      </c>
      <c r="C2718" s="1">
        <f>IF(C2717+1=Protocol!$V$21,0,C2717+1)</f>
        <v>12</v>
      </c>
      <c r="D2718" s="1">
        <f t="shared" si="101"/>
        <v>5</v>
      </c>
      <c r="E2718" s="1" t="str">
        <f>INDEX(Protocol[Mark],MATCH(C2718,Protocol[Step],0))</f>
        <v>11Azd</v>
      </c>
      <c r="F2718" s="151" t="str">
        <f>INDEX(Variables[Variable],MATCH(Systematic[[#This Row],[VariableIndex]],Variables[Index],0))</f>
        <v>Specific flux (mt)</v>
      </c>
      <c r="G2718" s="134">
        <f>Systematic[[#This Row],[Sample]]*1000000+Systematic[[#This Row],[SubSample]]*10000+Systematic[[#This Row],[VariableIndex]]</f>
        <v>145010005</v>
      </c>
      <c r="H2718" s="134">
        <f>Systematic[[#This Row],[SampleVariableLabel]]+100*Systematic[[#This Row],[State]]</f>
        <v>145011205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146</v>
      </c>
      <c r="B2719" s="1">
        <f>IF(C2719=0,IF(B2718=Protocol!$V$20,1,B2718+1),B2718)</f>
        <v>1</v>
      </c>
      <c r="C2719" s="1">
        <f>IF(C2718+1=Protocol!$V$21,0,C2718+1)</f>
        <v>0</v>
      </c>
      <c r="D2719" s="1">
        <f t="shared" si="101"/>
        <v>6</v>
      </c>
      <c r="E2719" s="1" t="str">
        <f>INDEX(Protocol[Mark],MATCH(C2719,Protocol[Step],0))</f>
        <v>1mt</v>
      </c>
      <c r="F2719" s="151" t="str">
        <f>INDEX(Variables[Variable],MATCH(Systematic[[#This Row],[VariableIndex]],Variables[Index],0))</f>
        <v>FCR (mt: ROX-corr.)</v>
      </c>
      <c r="G2719" s="134">
        <f>Systematic[[#This Row],[Sample]]*1000000+Systematic[[#This Row],[SubSample]]*10000+Systematic[[#This Row],[VariableIndex]]</f>
        <v>146010006</v>
      </c>
      <c r="H2719" s="134">
        <f>Systematic[[#This Row],[SampleVariableLabel]]+100*Systematic[[#This Row],[State]]</f>
        <v>146010006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146</v>
      </c>
      <c r="B2720" s="1">
        <f>IF(C2720=0,IF(B2719=Protocol!$V$20,1,B2719+1),B2719)</f>
        <v>1</v>
      </c>
      <c r="C2720" s="1">
        <f>IF(C2719+1=Protocol!$V$21,0,C2719+1)</f>
        <v>1</v>
      </c>
      <c r="D2720" s="1">
        <f t="shared" si="101"/>
        <v>1</v>
      </c>
      <c r="E2720" s="1" t="str">
        <f>INDEX(Protocol[Mark],MATCH(C2720,Protocol[Step],0))</f>
        <v>1PM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146010001</v>
      </c>
      <c r="H2720" s="134">
        <f>Systematic[[#This Row],[SampleVariableLabel]]+100*Systematic[[#This Row],[State]]</f>
        <v>146010101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146</v>
      </c>
      <c r="B2721" s="1">
        <f>IF(C2721=0,IF(B2720=Protocol!$V$20,1,B2720+1),B2720)</f>
        <v>1</v>
      </c>
      <c r="C2721" s="1">
        <f>IF(C2720+1=Protocol!$V$21,0,C2720+1)</f>
        <v>2</v>
      </c>
      <c r="D2721" s="1">
        <f t="shared" si="101"/>
        <v>2</v>
      </c>
      <c r="E2721" s="1" t="str">
        <f>INDEX(Protocol[Mark],MATCH(C2721,Protocol[Step],0))</f>
        <v>2D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146010002</v>
      </c>
      <c r="H2721" s="134">
        <f>Systematic[[#This Row],[SampleVariableLabel]]+100*Systematic[[#This Row],[State]]</f>
        <v>146010202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146</v>
      </c>
      <c r="B2722" s="1">
        <f>IF(C2722=0,IF(B2721=Protocol!$V$20,1,B2721+1),B2721)</f>
        <v>1</v>
      </c>
      <c r="C2722" s="1">
        <f>IF(C2721+1=Protocol!$V$21,0,C2721+1)</f>
        <v>3</v>
      </c>
      <c r="D2722" s="1">
        <f t="shared" si="101"/>
        <v>3</v>
      </c>
      <c r="E2722" s="1" t="str">
        <f>INDEX(Protocol[Mark],MATCH(C2722,Protocol[Step],0))</f>
        <v>2c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146010003</v>
      </c>
      <c r="H2722" s="134">
        <f>Systematic[[#This Row],[SampleVariableLabel]]+100*Systematic[[#This Row],[State]]</f>
        <v>146010303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146</v>
      </c>
      <c r="B2723" s="1">
        <f>IF(C2723=0,IF(B2722=Protocol!$V$20,1,B2722+1),B2722)</f>
        <v>1</v>
      </c>
      <c r="C2723" s="1">
        <f>IF(C2722+1=Protocol!$V$21,0,C2722+1)</f>
        <v>4</v>
      </c>
      <c r="D2723" s="1">
        <f t="shared" si="101"/>
        <v>4</v>
      </c>
      <c r="E2723" s="1" t="str">
        <f>INDEX(Protocol[Mark],MATCH(C2723,Protocol[Step],0))</f>
        <v>3U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146010004</v>
      </c>
      <c r="H2723" s="134">
        <f>Systematic[[#This Row],[SampleVariableLabel]]+100*Systematic[[#This Row],[State]]</f>
        <v>146010404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146</v>
      </c>
      <c r="B2724" s="1">
        <f>IF(C2724=0,IF(B2723=Protocol!$V$20,1,B2723+1),B2723)</f>
        <v>1</v>
      </c>
      <c r="C2724" s="1">
        <f>IF(C2723+1=Protocol!$V$21,0,C2723+1)</f>
        <v>5</v>
      </c>
      <c r="D2724" s="1">
        <f t="shared" si="101"/>
        <v>5</v>
      </c>
      <c r="E2724" s="1" t="str">
        <f>INDEX(Protocol[Mark],MATCH(C2724,Protocol[Step],0))</f>
        <v>4G</v>
      </c>
      <c r="F2724" s="151" t="str">
        <f>INDEX(Variables[Variable],MATCH(Systematic[[#This Row],[VariableIndex]],Variables[Index],0))</f>
        <v>Specific flux (mt)</v>
      </c>
      <c r="G2724" s="134">
        <f>Systematic[[#This Row],[Sample]]*1000000+Systematic[[#This Row],[SubSample]]*10000+Systematic[[#This Row],[VariableIndex]]</f>
        <v>146010005</v>
      </c>
      <c r="H2724" s="134">
        <f>Systematic[[#This Row],[SampleVariableLabel]]+100*Systematic[[#This Row],[State]]</f>
        <v>146010505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146</v>
      </c>
      <c r="B2725" s="1">
        <f>IF(C2725=0,IF(B2724=Protocol!$V$20,1,B2724+1),B2724)</f>
        <v>1</v>
      </c>
      <c r="C2725" s="1">
        <f>IF(C2724+1=Protocol!$V$21,0,C2724+1)</f>
        <v>6</v>
      </c>
      <c r="D2725" s="1">
        <f t="shared" si="101"/>
        <v>6</v>
      </c>
      <c r="E2725" s="1" t="str">
        <f>INDEX(Protocol[Mark],MATCH(C2725,Protocol[Step],0))</f>
        <v>5S</v>
      </c>
      <c r="F2725" s="151" t="str">
        <f>INDEX(Variables[Variable],MATCH(Systematic[[#This Row],[VariableIndex]],Variables[Index],0))</f>
        <v>FCR (mt: ROX-corr.)</v>
      </c>
      <c r="G2725" s="134">
        <f>Systematic[[#This Row],[Sample]]*1000000+Systematic[[#This Row],[SubSample]]*10000+Systematic[[#This Row],[VariableIndex]]</f>
        <v>146010006</v>
      </c>
      <c r="H2725" s="134">
        <f>Systematic[[#This Row],[SampleVariableLabel]]+100*Systematic[[#This Row],[State]]</f>
        <v>146010606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146</v>
      </c>
      <c r="B2726" s="1">
        <f>IF(C2726=0,IF(B2725=Protocol!$V$20,1,B2725+1),B2725)</f>
        <v>1</v>
      </c>
      <c r="C2726" s="1">
        <f>IF(C2725+1=Protocol!$V$21,0,C2725+1)</f>
        <v>7</v>
      </c>
      <c r="D2726" s="1">
        <f t="shared" si="101"/>
        <v>1</v>
      </c>
      <c r="E2726" s="1" t="str">
        <f>INDEX(Protocol[Mark],MATCH(C2726,Protocol[Step],0))</f>
        <v>6Oct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146010001</v>
      </c>
      <c r="H2726" s="134">
        <f>Systematic[[#This Row],[SampleVariableLabel]]+100*Systematic[[#This Row],[State]]</f>
        <v>146010701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146</v>
      </c>
      <c r="B2727" s="1">
        <f>IF(C2727=0,IF(B2726=Protocol!$V$20,1,B2726+1),B2726)</f>
        <v>1</v>
      </c>
      <c r="C2727" s="1">
        <f>IF(C2726+1=Protocol!$V$21,0,C2726+1)</f>
        <v>8</v>
      </c>
      <c r="D2727" s="1">
        <f t="shared" si="101"/>
        <v>2</v>
      </c>
      <c r="E2727" s="1" t="str">
        <f>INDEX(Protocol[Mark],MATCH(C2727,Protocol[Step],0))</f>
        <v>7Rot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146010002</v>
      </c>
      <c r="H2727" s="134">
        <f>Systematic[[#This Row],[SampleVariableLabel]]+100*Systematic[[#This Row],[State]]</f>
        <v>146010802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146</v>
      </c>
      <c r="B2728" s="1">
        <f>IF(C2728=0,IF(B2727=Protocol!$V$20,1,B2727+1),B2727)</f>
        <v>1</v>
      </c>
      <c r="C2728" s="1">
        <f>IF(C2727+1=Protocol!$V$21,0,C2727+1)</f>
        <v>9</v>
      </c>
      <c r="D2728" s="1">
        <f t="shared" si="101"/>
        <v>3</v>
      </c>
      <c r="E2728" s="1" t="str">
        <f>INDEX(Protocol[Mark],MATCH(C2728,Protocol[Step],0))</f>
        <v>8Gp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146010003</v>
      </c>
      <c r="H2728" s="134">
        <f>Systematic[[#This Row],[SampleVariableLabel]]+100*Systematic[[#This Row],[State]]</f>
        <v>146010903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146</v>
      </c>
      <c r="B2729" s="1">
        <f>IF(C2729=0,IF(B2728=Protocol!$V$20,1,B2728+1),B2728)</f>
        <v>1</v>
      </c>
      <c r="C2729" s="1">
        <f>IF(C2728+1=Protocol!$V$21,0,C2728+1)</f>
        <v>10</v>
      </c>
      <c r="D2729" s="1">
        <f t="shared" si="101"/>
        <v>4</v>
      </c>
      <c r="E2729" s="1" t="str">
        <f>INDEX(Protocol[Mark],MATCH(C2729,Protocol[Step],0))</f>
        <v>9Ama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146010004</v>
      </c>
      <c r="H2729" s="134">
        <f>Systematic[[#This Row],[SampleVariableLabel]]+100*Systematic[[#This Row],[State]]</f>
        <v>146011004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146</v>
      </c>
      <c r="B2730" s="1">
        <f>IF(C2730=0,IF(B2729=Protocol!$V$20,1,B2729+1),B2729)</f>
        <v>1</v>
      </c>
      <c r="C2730" s="1">
        <f>IF(C2729+1=Protocol!$V$21,0,C2729+1)</f>
        <v>11</v>
      </c>
      <c r="D2730" s="1">
        <f t="shared" si="101"/>
        <v>5</v>
      </c>
      <c r="E2730" s="1" t="str">
        <f>INDEX(Protocol[Mark],MATCH(C2730,Protocol[Step],0))</f>
        <v>10Tm</v>
      </c>
      <c r="F2730" s="151" t="str">
        <f>INDEX(Variables[Variable],MATCH(Systematic[[#This Row],[VariableIndex]],Variables[Index],0))</f>
        <v>Specific flux (mt)</v>
      </c>
      <c r="G2730" s="134">
        <f>Systematic[[#This Row],[Sample]]*1000000+Systematic[[#This Row],[SubSample]]*10000+Systematic[[#This Row],[VariableIndex]]</f>
        <v>146010005</v>
      </c>
      <c r="H2730" s="134">
        <f>Systematic[[#This Row],[SampleVariableLabel]]+100*Systematic[[#This Row],[State]]</f>
        <v>146011105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146</v>
      </c>
      <c r="B2731" s="1">
        <f>IF(C2731=0,IF(B2730=Protocol!$V$20,1,B2730+1),B2730)</f>
        <v>1</v>
      </c>
      <c r="C2731" s="1">
        <f>IF(C2730+1=Protocol!$V$21,0,C2730+1)</f>
        <v>12</v>
      </c>
      <c r="D2731" s="1">
        <f t="shared" si="101"/>
        <v>6</v>
      </c>
      <c r="E2731" s="1" t="str">
        <f>INDEX(Protocol[Mark],MATCH(C2731,Protocol[Step],0))</f>
        <v>11Azd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146010006</v>
      </c>
      <c r="H2731" s="134">
        <f>Systematic[[#This Row],[SampleVariableLabel]]+100*Systematic[[#This Row],[State]]</f>
        <v>146011206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147</v>
      </c>
      <c r="B2732" s="1">
        <f>IF(C2732=0,IF(B2731=Protocol!$V$20,1,B2731+1),B2731)</f>
        <v>1</v>
      </c>
      <c r="C2732" s="1">
        <f>IF(C2731+1=Protocol!$V$21,0,C2731+1)</f>
        <v>0</v>
      </c>
      <c r="D2732" s="1">
        <f t="shared" si="101"/>
        <v>1</v>
      </c>
      <c r="E2732" s="1" t="str">
        <f>INDEX(Protocol[Mark],MATCH(C2732,Protocol[Step],0))</f>
        <v>1mt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147010001</v>
      </c>
      <c r="H2732" s="134">
        <f>Systematic[[#This Row],[SampleVariableLabel]]+100*Systematic[[#This Row],[State]]</f>
        <v>147010001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147</v>
      </c>
      <c r="B2733" s="1">
        <f>IF(C2733=0,IF(B2732=Protocol!$V$20,1,B2732+1),B2732)</f>
        <v>1</v>
      </c>
      <c r="C2733" s="1">
        <f>IF(C2732+1=Protocol!$V$21,0,C2732+1)</f>
        <v>1</v>
      </c>
      <c r="D2733" s="1">
        <f t="shared" si="101"/>
        <v>2</v>
      </c>
      <c r="E2733" s="1" t="str">
        <f>INDEX(Protocol[Mark],MATCH(C2733,Protocol[Step],0))</f>
        <v>1PM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147010002</v>
      </c>
      <c r="H2733" s="134">
        <f>Systematic[[#This Row],[SampleVariableLabel]]+100*Systematic[[#This Row],[State]]</f>
        <v>147010102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147</v>
      </c>
      <c r="B2734" s="1">
        <f>IF(C2734=0,IF(B2733=Protocol!$V$20,1,B2733+1),B2733)</f>
        <v>1</v>
      </c>
      <c r="C2734" s="1">
        <f>IF(C2733+1=Protocol!$V$21,0,C2733+1)</f>
        <v>2</v>
      </c>
      <c r="D2734" s="1">
        <f t="shared" si="101"/>
        <v>3</v>
      </c>
      <c r="E2734" s="1" t="str">
        <f>INDEX(Protocol[Mark],MATCH(C2734,Protocol[Step],0))</f>
        <v>2D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147010003</v>
      </c>
      <c r="H2734" s="134">
        <f>Systematic[[#This Row],[SampleVariableLabel]]+100*Systematic[[#This Row],[State]]</f>
        <v>147010203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147</v>
      </c>
      <c r="B2735" s="1">
        <f>IF(C2735=0,IF(B2734=Protocol!$V$20,1,B2734+1),B2734)</f>
        <v>1</v>
      </c>
      <c r="C2735" s="1">
        <f>IF(C2734+1=Protocol!$V$21,0,C2734+1)</f>
        <v>3</v>
      </c>
      <c r="D2735" s="1">
        <f t="shared" si="101"/>
        <v>4</v>
      </c>
      <c r="E2735" s="1" t="str">
        <f>INDEX(Protocol[Mark],MATCH(C2735,Protocol[Step],0))</f>
        <v>2c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147010004</v>
      </c>
      <c r="H2735" s="134">
        <f>Systematic[[#This Row],[SampleVariableLabel]]+100*Systematic[[#This Row],[State]]</f>
        <v>147010304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147</v>
      </c>
      <c r="B2736" s="1">
        <f>IF(C2736=0,IF(B2735=Protocol!$V$20,1,B2735+1),B2735)</f>
        <v>1</v>
      </c>
      <c r="C2736" s="1">
        <f>IF(C2735+1=Protocol!$V$21,0,C2735+1)</f>
        <v>4</v>
      </c>
      <c r="D2736" s="1">
        <f t="shared" si="101"/>
        <v>5</v>
      </c>
      <c r="E2736" s="1" t="str">
        <f>INDEX(Protocol[Mark],MATCH(C2736,Protocol[Step],0))</f>
        <v>3U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147010005</v>
      </c>
      <c r="H2736" s="134">
        <f>Systematic[[#This Row],[SampleVariableLabel]]+100*Systematic[[#This Row],[State]]</f>
        <v>147010405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147</v>
      </c>
      <c r="B2737" s="1">
        <f>IF(C2737=0,IF(B2736=Protocol!$V$20,1,B2736+1),B2736)</f>
        <v>1</v>
      </c>
      <c r="C2737" s="1">
        <f>IF(C2736+1=Protocol!$V$21,0,C2736+1)</f>
        <v>5</v>
      </c>
      <c r="D2737" s="1">
        <f t="shared" si="101"/>
        <v>6</v>
      </c>
      <c r="E2737" s="1" t="str">
        <f>INDEX(Protocol[Mark],MATCH(C2737,Protocol[Step],0))</f>
        <v>4G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147010006</v>
      </c>
      <c r="H2737" s="134">
        <f>Systematic[[#This Row],[SampleVariableLabel]]+100*Systematic[[#This Row],[State]]</f>
        <v>147010506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147</v>
      </c>
      <c r="B2738" s="1">
        <f>IF(C2738=0,IF(B2737=Protocol!$V$20,1,B2737+1),B2737)</f>
        <v>1</v>
      </c>
      <c r="C2738" s="1">
        <f>IF(C2737+1=Protocol!$V$21,0,C2737+1)</f>
        <v>6</v>
      </c>
      <c r="D2738" s="1">
        <f t="shared" si="101"/>
        <v>1</v>
      </c>
      <c r="E2738" s="1" t="str">
        <f>INDEX(Protocol[Mark],MATCH(C2738,Protocol[Step],0))</f>
        <v>5S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147010001</v>
      </c>
      <c r="H2738" s="134">
        <f>Systematic[[#This Row],[SampleVariableLabel]]+100*Systematic[[#This Row],[State]]</f>
        <v>147010601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147</v>
      </c>
      <c r="B2739" s="1">
        <f>IF(C2739=0,IF(B2738=Protocol!$V$20,1,B2738+1),B2738)</f>
        <v>1</v>
      </c>
      <c r="C2739" s="1">
        <f>IF(C2738+1=Protocol!$V$21,0,C2738+1)</f>
        <v>7</v>
      </c>
      <c r="D2739" s="1">
        <f t="shared" si="101"/>
        <v>2</v>
      </c>
      <c r="E2739" s="1" t="str">
        <f>INDEX(Protocol[Mark],MATCH(C2739,Protocol[Step],0))</f>
        <v>6Oct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147010002</v>
      </c>
      <c r="H2739" s="134">
        <f>Systematic[[#This Row],[SampleVariableLabel]]+100*Systematic[[#This Row],[State]]</f>
        <v>147010702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147</v>
      </c>
      <c r="B2740" s="1">
        <f>IF(C2740=0,IF(B2739=Protocol!$V$20,1,B2739+1),B2739)</f>
        <v>1</v>
      </c>
      <c r="C2740" s="1">
        <f>IF(C2739+1=Protocol!$V$21,0,C2739+1)</f>
        <v>8</v>
      </c>
      <c r="D2740" s="1">
        <f t="shared" si="101"/>
        <v>3</v>
      </c>
      <c r="E2740" s="1" t="str">
        <f>INDEX(Protocol[Mark],MATCH(C2740,Protocol[Step],0))</f>
        <v>7Rot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147010003</v>
      </c>
      <c r="H2740" s="134">
        <f>Systematic[[#This Row],[SampleVariableLabel]]+100*Systematic[[#This Row],[State]]</f>
        <v>147010803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147</v>
      </c>
      <c r="B2741" s="1">
        <f>IF(C2741=0,IF(B2740=Protocol!$V$20,1,B2740+1),B2740)</f>
        <v>1</v>
      </c>
      <c r="C2741" s="1">
        <f>IF(C2740+1=Protocol!$V$21,0,C2740+1)</f>
        <v>9</v>
      </c>
      <c r="D2741" s="1">
        <f t="shared" si="101"/>
        <v>4</v>
      </c>
      <c r="E2741" s="1" t="str">
        <f>INDEX(Protocol[Mark],MATCH(C2741,Protocol[Step],0))</f>
        <v>8Gp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147010004</v>
      </c>
      <c r="H2741" s="134">
        <f>Systematic[[#This Row],[SampleVariableLabel]]+100*Systematic[[#This Row],[State]]</f>
        <v>147010904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147</v>
      </c>
      <c r="B2742" s="1">
        <f>IF(C2742=0,IF(B2741=Protocol!$V$20,1,B2741+1),B2741)</f>
        <v>1</v>
      </c>
      <c r="C2742" s="1">
        <f>IF(C2741+1=Protocol!$V$21,0,C2741+1)</f>
        <v>10</v>
      </c>
      <c r="D2742" s="1">
        <f t="shared" si="101"/>
        <v>5</v>
      </c>
      <c r="E2742" s="1" t="str">
        <f>INDEX(Protocol[Mark],MATCH(C2742,Protocol[Step],0))</f>
        <v>9Ama</v>
      </c>
      <c r="F2742" s="151" t="str">
        <f>INDEX(Variables[Variable],MATCH(Systematic[[#This Row],[VariableIndex]],Variables[Index],0))</f>
        <v>Specific flux (mt)</v>
      </c>
      <c r="G2742" s="134">
        <f>Systematic[[#This Row],[Sample]]*1000000+Systematic[[#This Row],[SubSample]]*10000+Systematic[[#This Row],[VariableIndex]]</f>
        <v>147010005</v>
      </c>
      <c r="H2742" s="134">
        <f>Systematic[[#This Row],[SampleVariableLabel]]+100*Systematic[[#This Row],[State]]</f>
        <v>147011005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147</v>
      </c>
      <c r="B2743" s="1">
        <f>IF(C2743=0,IF(B2742=Protocol!$V$20,1,B2742+1),B2742)</f>
        <v>1</v>
      </c>
      <c r="C2743" s="1">
        <f>IF(C2742+1=Protocol!$V$21,0,C2742+1)</f>
        <v>11</v>
      </c>
      <c r="D2743" s="1">
        <f t="shared" si="101"/>
        <v>6</v>
      </c>
      <c r="E2743" s="1" t="str">
        <f>INDEX(Protocol[Mark],MATCH(C2743,Protocol[Step],0))</f>
        <v>10Tm</v>
      </c>
      <c r="F2743" s="151" t="str">
        <f>INDEX(Variables[Variable],MATCH(Systematic[[#This Row],[VariableIndex]],Variables[Index],0))</f>
        <v>FCR (mt: ROX-corr.)</v>
      </c>
      <c r="G2743" s="134">
        <f>Systematic[[#This Row],[Sample]]*1000000+Systematic[[#This Row],[SubSample]]*10000+Systematic[[#This Row],[VariableIndex]]</f>
        <v>147010006</v>
      </c>
      <c r="H2743" s="134">
        <f>Systematic[[#This Row],[SampleVariableLabel]]+100*Systematic[[#This Row],[State]]</f>
        <v>147011106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147</v>
      </c>
      <c r="B2744" s="1">
        <f>IF(C2744=0,IF(B2743=Protocol!$V$20,1,B2743+1),B2743)</f>
        <v>1</v>
      </c>
      <c r="C2744" s="1">
        <f>IF(C2743+1=Protocol!$V$21,0,C2743+1)</f>
        <v>12</v>
      </c>
      <c r="D2744" s="1">
        <f t="shared" si="101"/>
        <v>1</v>
      </c>
      <c r="E2744" s="1" t="str">
        <f>INDEX(Protocol[Mark],MATCH(C2744,Protocol[Step],0))</f>
        <v>11Azd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147010001</v>
      </c>
      <c r="H2744" s="134">
        <f>Systematic[[#This Row],[SampleVariableLabel]]+100*Systematic[[#This Row],[State]]</f>
        <v>147011201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148</v>
      </c>
      <c r="B2745" s="1">
        <f>IF(C2745=0,IF(B2744=Protocol!$V$20,1,B2744+1),B2744)</f>
        <v>1</v>
      </c>
      <c r="C2745" s="1">
        <f>IF(C2744+1=Protocol!$V$21,0,C2744+1)</f>
        <v>0</v>
      </c>
      <c r="D2745" s="1">
        <f t="shared" si="101"/>
        <v>2</v>
      </c>
      <c r="E2745" s="1" t="str">
        <f>INDEX(Protocol[Mark],MATCH(C2745,Protocol[Step],0))</f>
        <v>1mt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148010002</v>
      </c>
      <c r="H2745" s="134">
        <f>Systematic[[#This Row],[SampleVariableLabel]]+100*Systematic[[#This Row],[State]]</f>
        <v>148010002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148</v>
      </c>
      <c r="B2746" s="1">
        <f>IF(C2746=0,IF(B2745=Protocol!$V$20,1,B2745+1),B2745)</f>
        <v>1</v>
      </c>
      <c r="C2746" s="1">
        <f>IF(C2745+1=Protocol!$V$21,0,C2745+1)</f>
        <v>1</v>
      </c>
      <c r="D2746" s="1">
        <f t="shared" si="101"/>
        <v>3</v>
      </c>
      <c r="E2746" s="1" t="str">
        <f>INDEX(Protocol[Mark],MATCH(C2746,Protocol[Step],0))</f>
        <v>1PM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148010003</v>
      </c>
      <c r="H2746" s="134">
        <f>Systematic[[#This Row],[SampleVariableLabel]]+100*Systematic[[#This Row],[State]]</f>
        <v>148010103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148</v>
      </c>
      <c r="B2747" s="1">
        <f>IF(C2747=0,IF(B2746=Protocol!$V$20,1,B2746+1),B2746)</f>
        <v>1</v>
      </c>
      <c r="C2747" s="1">
        <f>IF(C2746+1=Protocol!$V$21,0,C2746+1)</f>
        <v>2</v>
      </c>
      <c r="D2747" s="1">
        <f t="shared" si="101"/>
        <v>4</v>
      </c>
      <c r="E2747" s="1" t="str">
        <f>INDEX(Protocol[Mark],MATCH(C2747,Protocol[Step],0))</f>
        <v>2D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148010004</v>
      </c>
      <c r="H2747" s="134">
        <f>Systematic[[#This Row],[SampleVariableLabel]]+100*Systematic[[#This Row],[State]]</f>
        <v>148010204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148</v>
      </c>
      <c r="B2748" s="1">
        <f>IF(C2748=0,IF(B2747=Protocol!$V$20,1,B2747+1),B2747)</f>
        <v>1</v>
      </c>
      <c r="C2748" s="1">
        <f>IF(C2747+1=Protocol!$V$21,0,C2747+1)</f>
        <v>3</v>
      </c>
      <c r="D2748" s="1">
        <f t="shared" si="101"/>
        <v>5</v>
      </c>
      <c r="E2748" s="1" t="str">
        <f>INDEX(Protocol[Mark],MATCH(C2748,Protocol[Step],0))</f>
        <v>2c</v>
      </c>
      <c r="F2748" s="151" t="str">
        <f>INDEX(Variables[Variable],MATCH(Systematic[[#This Row],[VariableIndex]],Variables[Index],0))</f>
        <v>Specific flux (mt)</v>
      </c>
      <c r="G2748" s="134">
        <f>Systematic[[#This Row],[Sample]]*1000000+Systematic[[#This Row],[SubSample]]*10000+Systematic[[#This Row],[VariableIndex]]</f>
        <v>148010005</v>
      </c>
      <c r="H2748" s="134">
        <f>Systematic[[#This Row],[SampleVariableLabel]]+100*Systematic[[#This Row],[State]]</f>
        <v>148010305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148</v>
      </c>
      <c r="B2749" s="1">
        <f>IF(C2749=0,IF(B2748=Protocol!$V$20,1,B2748+1),B2748)</f>
        <v>1</v>
      </c>
      <c r="C2749" s="1">
        <f>IF(C2748+1=Protocol!$V$21,0,C2748+1)</f>
        <v>4</v>
      </c>
      <c r="D2749" s="1">
        <f t="shared" si="101"/>
        <v>6</v>
      </c>
      <c r="E2749" s="1" t="str">
        <f>INDEX(Protocol[Mark],MATCH(C2749,Protocol[Step],0))</f>
        <v>3U</v>
      </c>
      <c r="F2749" s="151" t="str">
        <f>INDEX(Variables[Variable],MATCH(Systematic[[#This Row],[VariableIndex]],Variables[Index],0))</f>
        <v>FCR (mt: ROX-corr.)</v>
      </c>
      <c r="G2749" s="134">
        <f>Systematic[[#This Row],[Sample]]*1000000+Systematic[[#This Row],[SubSample]]*10000+Systematic[[#This Row],[VariableIndex]]</f>
        <v>148010006</v>
      </c>
      <c r="H2749" s="134">
        <f>Systematic[[#This Row],[SampleVariableLabel]]+100*Systematic[[#This Row],[State]]</f>
        <v>148010406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148</v>
      </c>
      <c r="B2750" s="1">
        <f>IF(C2750=0,IF(B2749=Protocol!$V$20,1,B2749+1),B2749)</f>
        <v>1</v>
      </c>
      <c r="C2750" s="1">
        <f>IF(C2749+1=Protocol!$V$21,0,C2749+1)</f>
        <v>5</v>
      </c>
      <c r="D2750" s="1">
        <f t="shared" si="101"/>
        <v>1</v>
      </c>
      <c r="E2750" s="1" t="str">
        <f>INDEX(Protocol[Mark],MATCH(C2750,Protocol[Step],0))</f>
        <v>4G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148010001</v>
      </c>
      <c r="H2750" s="134">
        <f>Systematic[[#This Row],[SampleVariableLabel]]+100*Systematic[[#This Row],[State]]</f>
        <v>148010501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148</v>
      </c>
      <c r="B2751" s="1">
        <f>IF(C2751=0,IF(B2750=Protocol!$V$20,1,B2750+1),B2750)</f>
        <v>1</v>
      </c>
      <c r="C2751" s="1">
        <f>IF(C2750+1=Protocol!$V$21,0,C2750+1)</f>
        <v>6</v>
      </c>
      <c r="D2751" s="1">
        <f t="shared" si="101"/>
        <v>2</v>
      </c>
      <c r="E2751" s="1" t="str">
        <f>INDEX(Protocol[Mark],MATCH(C2751,Protocol[Step],0))</f>
        <v>5S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148010002</v>
      </c>
      <c r="H2751" s="134">
        <f>Systematic[[#This Row],[SampleVariableLabel]]+100*Systematic[[#This Row],[State]]</f>
        <v>148010602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148</v>
      </c>
      <c r="B2752" s="1">
        <f>IF(C2752=0,IF(B2751=Protocol!$V$20,1,B2751+1),B2751)</f>
        <v>1</v>
      </c>
      <c r="C2752" s="1">
        <f>IF(C2751+1=Protocol!$V$21,0,C2751+1)</f>
        <v>7</v>
      </c>
      <c r="D2752" s="1">
        <f t="shared" si="101"/>
        <v>3</v>
      </c>
      <c r="E2752" s="1" t="str">
        <f>INDEX(Protocol[Mark],MATCH(C2752,Protocol[Step],0))</f>
        <v>6Oct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148010003</v>
      </c>
      <c r="H2752" s="134">
        <f>Systematic[[#This Row],[SampleVariableLabel]]+100*Systematic[[#This Row],[State]]</f>
        <v>148010703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148</v>
      </c>
      <c r="B2753" s="1">
        <f>IF(C2753=0,IF(B2752=Protocol!$V$20,1,B2752+1),B2752)</f>
        <v>1</v>
      </c>
      <c r="C2753" s="1">
        <f>IF(C2752+1=Protocol!$V$21,0,C2752+1)</f>
        <v>8</v>
      </c>
      <c r="D2753" s="1">
        <f t="shared" si="101"/>
        <v>4</v>
      </c>
      <c r="E2753" s="1" t="str">
        <f>INDEX(Protocol[Mark],MATCH(C2753,Protocol[Step],0))</f>
        <v>7Rot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148010004</v>
      </c>
      <c r="H2753" s="134">
        <f>Systematic[[#This Row],[SampleVariableLabel]]+100*Systematic[[#This Row],[State]]</f>
        <v>148010804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148</v>
      </c>
      <c r="B2754" s="1">
        <f>IF(C2754=0,IF(B2753=Protocol!$V$20,1,B2753+1),B2753)</f>
        <v>1</v>
      </c>
      <c r="C2754" s="1">
        <f>IF(C2753+1=Protocol!$V$21,0,C2753+1)</f>
        <v>9</v>
      </c>
      <c r="D2754" s="1">
        <f t="shared" si="101"/>
        <v>5</v>
      </c>
      <c r="E2754" s="1" t="str">
        <f>INDEX(Protocol[Mark],MATCH(C2754,Protocol[Step],0))</f>
        <v>8Gp</v>
      </c>
      <c r="F2754" s="151" t="str">
        <f>INDEX(Variables[Variable],MATCH(Systematic[[#This Row],[VariableIndex]],Variables[Index],0))</f>
        <v>Specific flux (mt)</v>
      </c>
      <c r="G2754" s="134">
        <f>Systematic[[#This Row],[Sample]]*1000000+Systematic[[#This Row],[SubSample]]*10000+Systematic[[#This Row],[VariableIndex]]</f>
        <v>148010005</v>
      </c>
      <c r="H2754" s="134">
        <f>Systematic[[#This Row],[SampleVariableLabel]]+100*Systematic[[#This Row],[State]]</f>
        <v>148010905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148</v>
      </c>
      <c r="B2755" s="1">
        <f>IF(C2755=0,IF(B2754=Protocol!$V$20,1,B2754+1),B2754)</f>
        <v>1</v>
      </c>
      <c r="C2755" s="1">
        <f>IF(C2754+1=Protocol!$V$21,0,C2754+1)</f>
        <v>10</v>
      </c>
      <c r="D2755" s="1">
        <f t="shared" ref="D2755:D2818" si="103">IF(D2754=nVariables,1,D2754+1)</f>
        <v>6</v>
      </c>
      <c r="E2755" s="1" t="str">
        <f>INDEX(Protocol[Mark],MATCH(C2755,Protocol[Step],0))</f>
        <v>9Ama</v>
      </c>
      <c r="F2755" s="151" t="str">
        <f>INDEX(Variables[Variable],MATCH(Systematic[[#This Row],[VariableIndex]],Variables[Index],0))</f>
        <v>FCR (mt: ROX-corr.)</v>
      </c>
      <c r="G2755" s="134">
        <f>Systematic[[#This Row],[Sample]]*1000000+Systematic[[#This Row],[SubSample]]*10000+Systematic[[#This Row],[VariableIndex]]</f>
        <v>148010006</v>
      </c>
      <c r="H2755" s="134">
        <f>Systematic[[#This Row],[SampleVariableLabel]]+100*Systematic[[#This Row],[State]]</f>
        <v>148011006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148</v>
      </c>
      <c r="B2756" s="1">
        <f>IF(C2756=0,IF(B2755=Protocol!$V$20,1,B2755+1),B2755)</f>
        <v>1</v>
      </c>
      <c r="C2756" s="1">
        <f>IF(C2755+1=Protocol!$V$21,0,C2755+1)</f>
        <v>11</v>
      </c>
      <c r="D2756" s="1">
        <f t="shared" si="103"/>
        <v>1</v>
      </c>
      <c r="E2756" s="1" t="str">
        <f>INDEX(Protocol[Mark],MATCH(C2756,Protocol[Step],0))</f>
        <v>10Tm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148010001</v>
      </c>
      <c r="H2756" s="134">
        <f>Systematic[[#This Row],[SampleVariableLabel]]+100*Systematic[[#This Row],[State]]</f>
        <v>148011101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148</v>
      </c>
      <c r="B2757" s="1">
        <f>IF(C2757=0,IF(B2756=Protocol!$V$20,1,B2756+1),B2756)</f>
        <v>1</v>
      </c>
      <c r="C2757" s="1">
        <f>IF(C2756+1=Protocol!$V$21,0,C2756+1)</f>
        <v>12</v>
      </c>
      <c r="D2757" s="1">
        <f t="shared" si="103"/>
        <v>2</v>
      </c>
      <c r="E2757" s="1" t="str">
        <f>INDEX(Protocol[Mark],MATCH(C2757,Protocol[Step],0))</f>
        <v>11Azd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148010002</v>
      </c>
      <c r="H2757" s="134">
        <f>Systematic[[#This Row],[SampleVariableLabel]]+100*Systematic[[#This Row],[State]]</f>
        <v>148011202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149</v>
      </c>
      <c r="B2758" s="1">
        <f>IF(C2758=0,IF(B2757=Protocol!$V$20,1,B2757+1),B2757)</f>
        <v>1</v>
      </c>
      <c r="C2758" s="1">
        <f>IF(C2757+1=Protocol!$V$21,0,C2757+1)</f>
        <v>0</v>
      </c>
      <c r="D2758" s="1">
        <f t="shared" si="103"/>
        <v>3</v>
      </c>
      <c r="E2758" s="1" t="str">
        <f>INDEX(Protocol[Mark],MATCH(C2758,Protocol[Step],0))</f>
        <v>1mt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149010003</v>
      </c>
      <c r="H2758" s="134">
        <f>Systematic[[#This Row],[SampleVariableLabel]]+100*Systematic[[#This Row],[State]]</f>
        <v>149010003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149</v>
      </c>
      <c r="B2759" s="1">
        <f>IF(C2759=0,IF(B2758=Protocol!$V$20,1,B2758+1),B2758)</f>
        <v>1</v>
      </c>
      <c r="C2759" s="1">
        <f>IF(C2758+1=Protocol!$V$21,0,C2758+1)</f>
        <v>1</v>
      </c>
      <c r="D2759" s="1">
        <f t="shared" si="103"/>
        <v>4</v>
      </c>
      <c r="E2759" s="1" t="str">
        <f>INDEX(Protocol[Mark],MATCH(C2759,Protocol[Step],0))</f>
        <v>1PM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149010004</v>
      </c>
      <c r="H2759" s="134">
        <f>Systematic[[#This Row],[SampleVariableLabel]]+100*Systematic[[#This Row],[State]]</f>
        <v>149010104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149</v>
      </c>
      <c r="B2760" s="1">
        <f>IF(C2760=0,IF(B2759=Protocol!$V$20,1,B2759+1),B2759)</f>
        <v>1</v>
      </c>
      <c r="C2760" s="1">
        <f>IF(C2759+1=Protocol!$V$21,0,C2759+1)</f>
        <v>2</v>
      </c>
      <c r="D2760" s="1">
        <f t="shared" si="103"/>
        <v>5</v>
      </c>
      <c r="E2760" s="1" t="str">
        <f>INDEX(Protocol[Mark],MATCH(C2760,Protocol[Step],0))</f>
        <v>2D</v>
      </c>
      <c r="F2760" s="151" t="str">
        <f>INDEX(Variables[Variable],MATCH(Systematic[[#This Row],[VariableIndex]],Variables[Index],0))</f>
        <v>Specific flux (mt)</v>
      </c>
      <c r="G2760" s="134">
        <f>Systematic[[#This Row],[Sample]]*1000000+Systematic[[#This Row],[SubSample]]*10000+Systematic[[#This Row],[VariableIndex]]</f>
        <v>149010005</v>
      </c>
      <c r="H2760" s="134">
        <f>Systematic[[#This Row],[SampleVariableLabel]]+100*Systematic[[#This Row],[State]]</f>
        <v>149010205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149</v>
      </c>
      <c r="B2761" s="1">
        <f>IF(C2761=0,IF(B2760=Protocol!$V$20,1,B2760+1),B2760)</f>
        <v>1</v>
      </c>
      <c r="C2761" s="1">
        <f>IF(C2760+1=Protocol!$V$21,0,C2760+1)</f>
        <v>3</v>
      </c>
      <c r="D2761" s="1">
        <f t="shared" si="103"/>
        <v>6</v>
      </c>
      <c r="E2761" s="1" t="str">
        <f>INDEX(Protocol[Mark],MATCH(C2761,Protocol[Step],0))</f>
        <v>2c</v>
      </c>
      <c r="F2761" s="151" t="str">
        <f>INDEX(Variables[Variable],MATCH(Systematic[[#This Row],[VariableIndex]],Variables[Index],0))</f>
        <v>FCR (mt: ROX-corr.)</v>
      </c>
      <c r="G2761" s="134">
        <f>Systematic[[#This Row],[Sample]]*1000000+Systematic[[#This Row],[SubSample]]*10000+Systematic[[#This Row],[VariableIndex]]</f>
        <v>149010006</v>
      </c>
      <c r="H2761" s="134">
        <f>Systematic[[#This Row],[SampleVariableLabel]]+100*Systematic[[#This Row],[State]]</f>
        <v>149010306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149</v>
      </c>
      <c r="B2762" s="1">
        <f>IF(C2762=0,IF(B2761=Protocol!$V$20,1,B2761+1),B2761)</f>
        <v>1</v>
      </c>
      <c r="C2762" s="1">
        <f>IF(C2761+1=Protocol!$V$21,0,C2761+1)</f>
        <v>4</v>
      </c>
      <c r="D2762" s="1">
        <f t="shared" si="103"/>
        <v>1</v>
      </c>
      <c r="E2762" s="1" t="str">
        <f>INDEX(Protocol[Mark],MATCH(C2762,Protocol[Step],0))</f>
        <v>3U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149010001</v>
      </c>
      <c r="H2762" s="134">
        <f>Systematic[[#This Row],[SampleVariableLabel]]+100*Systematic[[#This Row],[State]]</f>
        <v>149010401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149</v>
      </c>
      <c r="B2763" s="1">
        <f>IF(C2763=0,IF(B2762=Protocol!$V$20,1,B2762+1),B2762)</f>
        <v>1</v>
      </c>
      <c r="C2763" s="1">
        <f>IF(C2762+1=Protocol!$V$21,0,C2762+1)</f>
        <v>5</v>
      </c>
      <c r="D2763" s="1">
        <f t="shared" si="103"/>
        <v>2</v>
      </c>
      <c r="E2763" s="1" t="str">
        <f>INDEX(Protocol[Mark],MATCH(C2763,Protocol[Step],0))</f>
        <v>4G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149010002</v>
      </c>
      <c r="H2763" s="134">
        <f>Systematic[[#This Row],[SampleVariableLabel]]+100*Systematic[[#This Row],[State]]</f>
        <v>149010502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149</v>
      </c>
      <c r="B2764" s="1">
        <f>IF(C2764=0,IF(B2763=Protocol!$V$20,1,B2763+1),B2763)</f>
        <v>1</v>
      </c>
      <c r="C2764" s="1">
        <f>IF(C2763+1=Protocol!$V$21,0,C2763+1)</f>
        <v>6</v>
      </c>
      <c r="D2764" s="1">
        <f t="shared" si="103"/>
        <v>3</v>
      </c>
      <c r="E2764" s="1" t="str">
        <f>INDEX(Protocol[Mark],MATCH(C2764,Protocol[Step],0))</f>
        <v>5S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149010003</v>
      </c>
      <c r="H2764" s="134">
        <f>Systematic[[#This Row],[SampleVariableLabel]]+100*Systematic[[#This Row],[State]]</f>
        <v>149010603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149</v>
      </c>
      <c r="B2765" s="1">
        <f>IF(C2765=0,IF(B2764=Protocol!$V$20,1,B2764+1),B2764)</f>
        <v>1</v>
      </c>
      <c r="C2765" s="1">
        <f>IF(C2764+1=Protocol!$V$21,0,C2764+1)</f>
        <v>7</v>
      </c>
      <c r="D2765" s="1">
        <f t="shared" si="103"/>
        <v>4</v>
      </c>
      <c r="E2765" s="1" t="str">
        <f>INDEX(Protocol[Mark],MATCH(C2765,Protocol[Step],0))</f>
        <v>6Oct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149010004</v>
      </c>
      <c r="H2765" s="134">
        <f>Systematic[[#This Row],[SampleVariableLabel]]+100*Systematic[[#This Row],[State]]</f>
        <v>149010704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149</v>
      </c>
      <c r="B2766" s="1">
        <f>IF(C2766=0,IF(B2765=Protocol!$V$20,1,B2765+1),B2765)</f>
        <v>1</v>
      </c>
      <c r="C2766" s="1">
        <f>IF(C2765+1=Protocol!$V$21,0,C2765+1)</f>
        <v>8</v>
      </c>
      <c r="D2766" s="1">
        <f t="shared" si="103"/>
        <v>5</v>
      </c>
      <c r="E2766" s="1" t="str">
        <f>INDEX(Protocol[Mark],MATCH(C2766,Protocol[Step],0))</f>
        <v>7Rot</v>
      </c>
      <c r="F2766" s="151" t="str">
        <f>INDEX(Variables[Variable],MATCH(Systematic[[#This Row],[VariableIndex]],Variables[Index],0))</f>
        <v>Specific flux (mt)</v>
      </c>
      <c r="G2766" s="134">
        <f>Systematic[[#This Row],[Sample]]*1000000+Systematic[[#This Row],[SubSample]]*10000+Systematic[[#This Row],[VariableIndex]]</f>
        <v>149010005</v>
      </c>
      <c r="H2766" s="134">
        <f>Systematic[[#This Row],[SampleVariableLabel]]+100*Systematic[[#This Row],[State]]</f>
        <v>149010805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149</v>
      </c>
      <c r="B2767" s="1">
        <f>IF(C2767=0,IF(B2766=Protocol!$V$20,1,B2766+1),B2766)</f>
        <v>1</v>
      </c>
      <c r="C2767" s="1">
        <f>IF(C2766+1=Protocol!$V$21,0,C2766+1)</f>
        <v>9</v>
      </c>
      <c r="D2767" s="1">
        <f t="shared" si="103"/>
        <v>6</v>
      </c>
      <c r="E2767" s="1" t="str">
        <f>INDEX(Protocol[Mark],MATCH(C2767,Protocol[Step],0))</f>
        <v>8Gp</v>
      </c>
      <c r="F2767" s="151" t="str">
        <f>INDEX(Variables[Variable],MATCH(Systematic[[#This Row],[VariableIndex]],Variables[Index],0))</f>
        <v>FCR (mt: ROX-corr.)</v>
      </c>
      <c r="G2767" s="134">
        <f>Systematic[[#This Row],[Sample]]*1000000+Systematic[[#This Row],[SubSample]]*10000+Systematic[[#This Row],[VariableIndex]]</f>
        <v>149010006</v>
      </c>
      <c r="H2767" s="134">
        <f>Systematic[[#This Row],[SampleVariableLabel]]+100*Systematic[[#This Row],[State]]</f>
        <v>149010906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149</v>
      </c>
      <c r="B2768" s="1">
        <f>IF(C2768=0,IF(B2767=Protocol!$V$20,1,B2767+1),B2767)</f>
        <v>1</v>
      </c>
      <c r="C2768" s="1">
        <f>IF(C2767+1=Protocol!$V$21,0,C2767+1)</f>
        <v>10</v>
      </c>
      <c r="D2768" s="1">
        <f t="shared" si="103"/>
        <v>1</v>
      </c>
      <c r="E2768" s="1" t="str">
        <f>INDEX(Protocol[Mark],MATCH(C2768,Protocol[Step],0))</f>
        <v>9Ama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149010001</v>
      </c>
      <c r="H2768" s="134">
        <f>Systematic[[#This Row],[SampleVariableLabel]]+100*Systematic[[#This Row],[State]]</f>
        <v>149011001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149</v>
      </c>
      <c r="B2769" s="1">
        <f>IF(C2769=0,IF(B2768=Protocol!$V$20,1,B2768+1),B2768)</f>
        <v>1</v>
      </c>
      <c r="C2769" s="1">
        <f>IF(C2768+1=Protocol!$V$21,0,C2768+1)</f>
        <v>11</v>
      </c>
      <c r="D2769" s="1">
        <f t="shared" si="103"/>
        <v>2</v>
      </c>
      <c r="E2769" s="1" t="str">
        <f>INDEX(Protocol[Mark],MATCH(C2769,Protocol[Step],0))</f>
        <v>10Tm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149010002</v>
      </c>
      <c r="H2769" s="134">
        <f>Systematic[[#This Row],[SampleVariableLabel]]+100*Systematic[[#This Row],[State]]</f>
        <v>149011102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149</v>
      </c>
      <c r="B2770" s="1">
        <f>IF(C2770=0,IF(B2769=Protocol!$V$20,1,B2769+1),B2769)</f>
        <v>1</v>
      </c>
      <c r="C2770" s="1">
        <f>IF(C2769+1=Protocol!$V$21,0,C2769+1)</f>
        <v>12</v>
      </c>
      <c r="D2770" s="1">
        <f t="shared" si="103"/>
        <v>3</v>
      </c>
      <c r="E2770" s="1" t="str">
        <f>INDEX(Protocol[Mark],MATCH(C2770,Protocol[Step],0))</f>
        <v>11Azd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149010003</v>
      </c>
      <c r="H2770" s="134">
        <f>Systematic[[#This Row],[SampleVariableLabel]]+100*Systematic[[#This Row],[State]]</f>
        <v>149011203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150</v>
      </c>
      <c r="B2771" s="1">
        <f>IF(C2771=0,IF(B2770=Protocol!$V$20,1,B2770+1),B2770)</f>
        <v>1</v>
      </c>
      <c r="C2771" s="1">
        <f>IF(C2770+1=Protocol!$V$21,0,C2770+1)</f>
        <v>0</v>
      </c>
      <c r="D2771" s="1">
        <f t="shared" si="103"/>
        <v>4</v>
      </c>
      <c r="E2771" s="1" t="str">
        <f>INDEX(Protocol[Mark],MATCH(C2771,Protocol[Step],0))</f>
        <v>1mt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150010004</v>
      </c>
      <c r="H2771" s="134">
        <f>Systematic[[#This Row],[SampleVariableLabel]]+100*Systematic[[#This Row],[State]]</f>
        <v>150010004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150</v>
      </c>
      <c r="B2772" s="1">
        <f>IF(C2772=0,IF(B2771=Protocol!$V$20,1,B2771+1),B2771)</f>
        <v>1</v>
      </c>
      <c r="C2772" s="1">
        <f>IF(C2771+1=Protocol!$V$21,0,C2771+1)</f>
        <v>1</v>
      </c>
      <c r="D2772" s="1">
        <f t="shared" si="103"/>
        <v>5</v>
      </c>
      <c r="E2772" s="1" t="str">
        <f>INDEX(Protocol[Mark],MATCH(C2772,Protocol[Step],0))</f>
        <v>1PM</v>
      </c>
      <c r="F2772" s="151" t="str">
        <f>INDEX(Variables[Variable],MATCH(Systematic[[#This Row],[VariableIndex]],Variables[Index],0))</f>
        <v>Specific flux (mt)</v>
      </c>
      <c r="G2772" s="134">
        <f>Systematic[[#This Row],[Sample]]*1000000+Systematic[[#This Row],[SubSample]]*10000+Systematic[[#This Row],[VariableIndex]]</f>
        <v>150010005</v>
      </c>
      <c r="H2772" s="134">
        <f>Systematic[[#This Row],[SampleVariableLabel]]+100*Systematic[[#This Row],[State]]</f>
        <v>150010105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150</v>
      </c>
      <c r="B2773" s="1">
        <f>IF(C2773=0,IF(B2772=Protocol!$V$20,1,B2772+1),B2772)</f>
        <v>1</v>
      </c>
      <c r="C2773" s="1">
        <f>IF(C2772+1=Protocol!$V$21,0,C2772+1)</f>
        <v>2</v>
      </c>
      <c r="D2773" s="1">
        <f t="shared" si="103"/>
        <v>6</v>
      </c>
      <c r="E2773" s="1" t="str">
        <f>INDEX(Protocol[Mark],MATCH(C2773,Protocol[Step],0))</f>
        <v>2D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150010006</v>
      </c>
      <c r="H2773" s="134">
        <f>Systematic[[#This Row],[SampleVariableLabel]]+100*Systematic[[#This Row],[State]]</f>
        <v>150010206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150</v>
      </c>
      <c r="B2774" s="1">
        <f>IF(C2774=0,IF(B2773=Protocol!$V$20,1,B2773+1),B2773)</f>
        <v>1</v>
      </c>
      <c r="C2774" s="1">
        <f>IF(C2773+1=Protocol!$V$21,0,C2773+1)</f>
        <v>3</v>
      </c>
      <c r="D2774" s="1">
        <f t="shared" si="103"/>
        <v>1</v>
      </c>
      <c r="E2774" s="1" t="str">
        <f>INDEX(Protocol[Mark],MATCH(C2774,Protocol[Step],0))</f>
        <v>2c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150010001</v>
      </c>
      <c r="H2774" s="134">
        <f>Systematic[[#This Row],[SampleVariableLabel]]+100*Systematic[[#This Row],[State]]</f>
        <v>150010301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150</v>
      </c>
      <c r="B2775" s="1">
        <f>IF(C2775=0,IF(B2774=Protocol!$V$20,1,B2774+1),B2774)</f>
        <v>1</v>
      </c>
      <c r="C2775" s="1">
        <f>IF(C2774+1=Protocol!$V$21,0,C2774+1)</f>
        <v>4</v>
      </c>
      <c r="D2775" s="1">
        <f t="shared" si="103"/>
        <v>2</v>
      </c>
      <c r="E2775" s="1" t="str">
        <f>INDEX(Protocol[Mark],MATCH(C2775,Protocol[Step],0))</f>
        <v>3U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150010002</v>
      </c>
      <c r="H2775" s="134">
        <f>Systematic[[#This Row],[SampleVariableLabel]]+100*Systematic[[#This Row],[State]]</f>
        <v>150010402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150</v>
      </c>
      <c r="B2776" s="1">
        <f>IF(C2776=0,IF(B2775=Protocol!$V$20,1,B2775+1),B2775)</f>
        <v>1</v>
      </c>
      <c r="C2776" s="1">
        <f>IF(C2775+1=Protocol!$V$21,0,C2775+1)</f>
        <v>5</v>
      </c>
      <c r="D2776" s="1">
        <f t="shared" si="103"/>
        <v>3</v>
      </c>
      <c r="E2776" s="1" t="str">
        <f>INDEX(Protocol[Mark],MATCH(C2776,Protocol[Step],0))</f>
        <v>4G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150010003</v>
      </c>
      <c r="H2776" s="134">
        <f>Systematic[[#This Row],[SampleVariableLabel]]+100*Systematic[[#This Row],[State]]</f>
        <v>150010503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150</v>
      </c>
      <c r="B2777" s="1">
        <f>IF(C2777=0,IF(B2776=Protocol!$V$20,1,B2776+1),B2776)</f>
        <v>1</v>
      </c>
      <c r="C2777" s="1">
        <f>IF(C2776+1=Protocol!$V$21,0,C2776+1)</f>
        <v>6</v>
      </c>
      <c r="D2777" s="1">
        <f t="shared" si="103"/>
        <v>4</v>
      </c>
      <c r="E2777" s="1" t="str">
        <f>INDEX(Protocol[Mark],MATCH(C2777,Protocol[Step],0))</f>
        <v>5S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150010004</v>
      </c>
      <c r="H2777" s="134">
        <f>Systematic[[#This Row],[SampleVariableLabel]]+100*Systematic[[#This Row],[State]]</f>
        <v>150010604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150</v>
      </c>
      <c r="B2778" s="1">
        <f>IF(C2778=0,IF(B2777=Protocol!$V$20,1,B2777+1),B2777)</f>
        <v>1</v>
      </c>
      <c r="C2778" s="1">
        <f>IF(C2777+1=Protocol!$V$21,0,C2777+1)</f>
        <v>7</v>
      </c>
      <c r="D2778" s="1">
        <f t="shared" si="103"/>
        <v>5</v>
      </c>
      <c r="E2778" s="1" t="str">
        <f>INDEX(Protocol[Mark],MATCH(C2778,Protocol[Step],0))</f>
        <v>6Oct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150010005</v>
      </c>
      <c r="H2778" s="134">
        <f>Systematic[[#This Row],[SampleVariableLabel]]+100*Systematic[[#This Row],[State]]</f>
        <v>150010705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150</v>
      </c>
      <c r="B2779" s="1">
        <f>IF(C2779=0,IF(B2778=Protocol!$V$20,1,B2778+1),B2778)</f>
        <v>1</v>
      </c>
      <c r="C2779" s="1">
        <f>IF(C2778+1=Protocol!$V$21,0,C2778+1)</f>
        <v>8</v>
      </c>
      <c r="D2779" s="1">
        <f t="shared" si="103"/>
        <v>6</v>
      </c>
      <c r="E2779" s="1" t="str">
        <f>INDEX(Protocol[Mark],MATCH(C2779,Protocol[Step],0))</f>
        <v>7Rot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150010006</v>
      </c>
      <c r="H2779" s="134">
        <f>Systematic[[#This Row],[SampleVariableLabel]]+100*Systematic[[#This Row],[State]]</f>
        <v>150010806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150</v>
      </c>
      <c r="B2780" s="1">
        <f>IF(C2780=0,IF(B2779=Protocol!$V$20,1,B2779+1),B2779)</f>
        <v>1</v>
      </c>
      <c r="C2780" s="1">
        <f>IF(C2779+1=Protocol!$V$21,0,C2779+1)</f>
        <v>9</v>
      </c>
      <c r="D2780" s="1">
        <f t="shared" si="103"/>
        <v>1</v>
      </c>
      <c r="E2780" s="1" t="str">
        <f>INDEX(Protocol[Mark],MATCH(C2780,Protocol[Step],0))</f>
        <v>8Gp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150010001</v>
      </c>
      <c r="H2780" s="134">
        <f>Systematic[[#This Row],[SampleVariableLabel]]+100*Systematic[[#This Row],[State]]</f>
        <v>150010901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150</v>
      </c>
      <c r="B2781" s="1">
        <f>IF(C2781=0,IF(B2780=Protocol!$V$20,1,B2780+1),B2780)</f>
        <v>1</v>
      </c>
      <c r="C2781" s="1">
        <f>IF(C2780+1=Protocol!$V$21,0,C2780+1)</f>
        <v>10</v>
      </c>
      <c r="D2781" s="1">
        <f t="shared" si="103"/>
        <v>2</v>
      </c>
      <c r="E2781" s="1" t="str">
        <f>INDEX(Protocol[Mark],MATCH(C2781,Protocol[Step],0))</f>
        <v>9Ama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150010002</v>
      </c>
      <c r="H2781" s="134">
        <f>Systematic[[#This Row],[SampleVariableLabel]]+100*Systematic[[#This Row],[State]]</f>
        <v>150011002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150</v>
      </c>
      <c r="B2782" s="1">
        <f>IF(C2782=0,IF(B2781=Protocol!$V$20,1,B2781+1),B2781)</f>
        <v>1</v>
      </c>
      <c r="C2782" s="1">
        <f>IF(C2781+1=Protocol!$V$21,0,C2781+1)</f>
        <v>11</v>
      </c>
      <c r="D2782" s="1">
        <f t="shared" si="103"/>
        <v>3</v>
      </c>
      <c r="E2782" s="1" t="str">
        <f>INDEX(Protocol[Mark],MATCH(C2782,Protocol[Step],0))</f>
        <v>10Tm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150010003</v>
      </c>
      <c r="H2782" s="134">
        <f>Systematic[[#This Row],[SampleVariableLabel]]+100*Systematic[[#This Row],[State]]</f>
        <v>150011103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150</v>
      </c>
      <c r="B2783" s="1">
        <f>IF(C2783=0,IF(B2782=Protocol!$V$20,1,B2782+1),B2782)</f>
        <v>1</v>
      </c>
      <c r="C2783" s="1">
        <f>IF(C2782+1=Protocol!$V$21,0,C2782+1)</f>
        <v>12</v>
      </c>
      <c r="D2783" s="1">
        <f t="shared" si="103"/>
        <v>4</v>
      </c>
      <c r="E2783" s="1" t="str">
        <f>INDEX(Protocol[Mark],MATCH(C2783,Protocol[Step],0))</f>
        <v>11Azd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150010004</v>
      </c>
      <c r="H2783" s="134">
        <f>Systematic[[#This Row],[SampleVariableLabel]]+100*Systematic[[#This Row],[State]]</f>
        <v>150011204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151</v>
      </c>
      <c r="B2784" s="1">
        <f>IF(C2784=0,IF(B2783=Protocol!$V$20,1,B2783+1),B2783)</f>
        <v>1</v>
      </c>
      <c r="C2784" s="1">
        <f>IF(C2783+1=Protocol!$V$21,0,C2783+1)</f>
        <v>0</v>
      </c>
      <c r="D2784" s="1">
        <f t="shared" si="103"/>
        <v>5</v>
      </c>
      <c r="E2784" s="1" t="str">
        <f>INDEX(Protocol[Mark],MATCH(C2784,Protocol[Step],0))</f>
        <v>1mt</v>
      </c>
      <c r="F2784" s="151" t="str">
        <f>INDEX(Variables[Variable],MATCH(Systematic[[#This Row],[VariableIndex]],Variables[Index],0))</f>
        <v>Specific flux (mt)</v>
      </c>
      <c r="G2784" s="134">
        <f>Systematic[[#This Row],[Sample]]*1000000+Systematic[[#This Row],[SubSample]]*10000+Systematic[[#This Row],[VariableIndex]]</f>
        <v>151010005</v>
      </c>
      <c r="H2784" s="134">
        <f>Systematic[[#This Row],[SampleVariableLabel]]+100*Systematic[[#This Row],[State]]</f>
        <v>151010005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151</v>
      </c>
      <c r="B2785" s="1">
        <f>IF(C2785=0,IF(B2784=Protocol!$V$20,1,B2784+1),B2784)</f>
        <v>1</v>
      </c>
      <c r="C2785" s="1">
        <f>IF(C2784+1=Protocol!$V$21,0,C2784+1)</f>
        <v>1</v>
      </c>
      <c r="D2785" s="1">
        <f t="shared" si="103"/>
        <v>6</v>
      </c>
      <c r="E2785" s="1" t="str">
        <f>INDEX(Protocol[Mark],MATCH(C2785,Protocol[Step],0))</f>
        <v>1PM</v>
      </c>
      <c r="F2785" s="151" t="str">
        <f>INDEX(Variables[Variable],MATCH(Systematic[[#This Row],[VariableIndex]],Variables[Index],0))</f>
        <v>FCR (mt: ROX-corr.)</v>
      </c>
      <c r="G2785" s="134">
        <f>Systematic[[#This Row],[Sample]]*1000000+Systematic[[#This Row],[SubSample]]*10000+Systematic[[#This Row],[VariableIndex]]</f>
        <v>151010006</v>
      </c>
      <c r="H2785" s="134">
        <f>Systematic[[#This Row],[SampleVariableLabel]]+100*Systematic[[#This Row],[State]]</f>
        <v>151010106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151</v>
      </c>
      <c r="B2786" s="1">
        <f>IF(C2786=0,IF(B2785=Protocol!$V$20,1,B2785+1),B2785)</f>
        <v>1</v>
      </c>
      <c r="C2786" s="1">
        <f>IF(C2785+1=Protocol!$V$21,0,C2785+1)</f>
        <v>2</v>
      </c>
      <c r="D2786" s="1">
        <f t="shared" si="103"/>
        <v>1</v>
      </c>
      <c r="E2786" s="1" t="str">
        <f>INDEX(Protocol[Mark],MATCH(C2786,Protocol[Step],0))</f>
        <v>2D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151010001</v>
      </c>
      <c r="H2786" s="134">
        <f>Systematic[[#This Row],[SampleVariableLabel]]+100*Systematic[[#This Row],[State]]</f>
        <v>151010201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151</v>
      </c>
      <c r="B2787" s="1">
        <f>IF(C2787=0,IF(B2786=Protocol!$V$20,1,B2786+1),B2786)</f>
        <v>1</v>
      </c>
      <c r="C2787" s="1">
        <f>IF(C2786+1=Protocol!$V$21,0,C2786+1)</f>
        <v>3</v>
      </c>
      <c r="D2787" s="1">
        <f t="shared" si="103"/>
        <v>2</v>
      </c>
      <c r="E2787" s="1" t="str">
        <f>INDEX(Protocol[Mark],MATCH(C2787,Protocol[Step],0))</f>
        <v>2c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151010002</v>
      </c>
      <c r="H2787" s="134">
        <f>Systematic[[#This Row],[SampleVariableLabel]]+100*Systematic[[#This Row],[State]]</f>
        <v>151010302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151</v>
      </c>
      <c r="B2788" s="1">
        <f>IF(C2788=0,IF(B2787=Protocol!$V$20,1,B2787+1),B2787)</f>
        <v>1</v>
      </c>
      <c r="C2788" s="1">
        <f>IF(C2787+1=Protocol!$V$21,0,C2787+1)</f>
        <v>4</v>
      </c>
      <c r="D2788" s="1">
        <f t="shared" si="103"/>
        <v>3</v>
      </c>
      <c r="E2788" s="1" t="str">
        <f>INDEX(Protocol[Mark],MATCH(C2788,Protocol[Step],0))</f>
        <v>3U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151010003</v>
      </c>
      <c r="H2788" s="134">
        <f>Systematic[[#This Row],[SampleVariableLabel]]+100*Systematic[[#This Row],[State]]</f>
        <v>151010403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151</v>
      </c>
      <c r="B2789" s="1">
        <f>IF(C2789=0,IF(B2788=Protocol!$V$20,1,B2788+1),B2788)</f>
        <v>1</v>
      </c>
      <c r="C2789" s="1">
        <f>IF(C2788+1=Protocol!$V$21,0,C2788+1)</f>
        <v>5</v>
      </c>
      <c r="D2789" s="1">
        <f t="shared" si="103"/>
        <v>4</v>
      </c>
      <c r="E2789" s="1" t="str">
        <f>INDEX(Protocol[Mark],MATCH(C2789,Protocol[Step],0))</f>
        <v>4G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151010004</v>
      </c>
      <c r="H2789" s="134">
        <f>Systematic[[#This Row],[SampleVariableLabel]]+100*Systematic[[#This Row],[State]]</f>
        <v>151010504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151</v>
      </c>
      <c r="B2790" s="1">
        <f>IF(C2790=0,IF(B2789=Protocol!$V$20,1,B2789+1),B2789)</f>
        <v>1</v>
      </c>
      <c r="C2790" s="1">
        <f>IF(C2789+1=Protocol!$V$21,0,C2789+1)</f>
        <v>6</v>
      </c>
      <c r="D2790" s="1">
        <f t="shared" si="103"/>
        <v>5</v>
      </c>
      <c r="E2790" s="1" t="str">
        <f>INDEX(Protocol[Mark],MATCH(C2790,Protocol[Step],0))</f>
        <v>5S</v>
      </c>
      <c r="F2790" s="151" t="str">
        <f>INDEX(Variables[Variable],MATCH(Systematic[[#This Row],[VariableIndex]],Variables[Index],0))</f>
        <v>Specific flux (mt)</v>
      </c>
      <c r="G2790" s="134">
        <f>Systematic[[#This Row],[Sample]]*1000000+Systematic[[#This Row],[SubSample]]*10000+Systematic[[#This Row],[VariableIndex]]</f>
        <v>151010005</v>
      </c>
      <c r="H2790" s="134">
        <f>Systematic[[#This Row],[SampleVariableLabel]]+100*Systematic[[#This Row],[State]]</f>
        <v>151010605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151</v>
      </c>
      <c r="B2791" s="1">
        <f>IF(C2791=0,IF(B2790=Protocol!$V$20,1,B2790+1),B2790)</f>
        <v>1</v>
      </c>
      <c r="C2791" s="1">
        <f>IF(C2790+1=Protocol!$V$21,0,C2790+1)</f>
        <v>7</v>
      </c>
      <c r="D2791" s="1">
        <f t="shared" si="103"/>
        <v>6</v>
      </c>
      <c r="E2791" s="1" t="str">
        <f>INDEX(Protocol[Mark],MATCH(C2791,Protocol[Step],0))</f>
        <v>6Oct</v>
      </c>
      <c r="F2791" s="151" t="str">
        <f>INDEX(Variables[Variable],MATCH(Systematic[[#This Row],[VariableIndex]],Variables[Index],0))</f>
        <v>FCR (mt: ROX-corr.)</v>
      </c>
      <c r="G2791" s="134">
        <f>Systematic[[#This Row],[Sample]]*1000000+Systematic[[#This Row],[SubSample]]*10000+Systematic[[#This Row],[VariableIndex]]</f>
        <v>151010006</v>
      </c>
      <c r="H2791" s="134">
        <f>Systematic[[#This Row],[SampleVariableLabel]]+100*Systematic[[#This Row],[State]]</f>
        <v>151010706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151</v>
      </c>
      <c r="B2792" s="1">
        <f>IF(C2792=0,IF(B2791=Protocol!$V$20,1,B2791+1),B2791)</f>
        <v>1</v>
      </c>
      <c r="C2792" s="1">
        <f>IF(C2791+1=Protocol!$V$21,0,C2791+1)</f>
        <v>8</v>
      </c>
      <c r="D2792" s="1">
        <f t="shared" si="103"/>
        <v>1</v>
      </c>
      <c r="E2792" s="1" t="str">
        <f>INDEX(Protocol[Mark],MATCH(C2792,Protocol[Step],0))</f>
        <v>7Rot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151010001</v>
      </c>
      <c r="H2792" s="134">
        <f>Systematic[[#This Row],[SampleVariableLabel]]+100*Systematic[[#This Row],[State]]</f>
        <v>151010801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151</v>
      </c>
      <c r="B2793" s="1">
        <f>IF(C2793=0,IF(B2792=Protocol!$V$20,1,B2792+1),B2792)</f>
        <v>1</v>
      </c>
      <c r="C2793" s="1">
        <f>IF(C2792+1=Protocol!$V$21,0,C2792+1)</f>
        <v>9</v>
      </c>
      <c r="D2793" s="1">
        <f t="shared" si="103"/>
        <v>2</v>
      </c>
      <c r="E2793" s="1" t="str">
        <f>INDEX(Protocol[Mark],MATCH(C2793,Protocol[Step],0))</f>
        <v>8Gp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151010002</v>
      </c>
      <c r="H2793" s="134">
        <f>Systematic[[#This Row],[SampleVariableLabel]]+100*Systematic[[#This Row],[State]]</f>
        <v>151010902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151</v>
      </c>
      <c r="B2794" s="1">
        <f>IF(C2794=0,IF(B2793=Protocol!$V$20,1,B2793+1),B2793)</f>
        <v>1</v>
      </c>
      <c r="C2794" s="1">
        <f>IF(C2793+1=Protocol!$V$21,0,C2793+1)</f>
        <v>10</v>
      </c>
      <c r="D2794" s="1">
        <f t="shared" si="103"/>
        <v>3</v>
      </c>
      <c r="E2794" s="1" t="str">
        <f>INDEX(Protocol[Mark],MATCH(C2794,Protocol[Step],0))</f>
        <v>9Ama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151010003</v>
      </c>
      <c r="H2794" s="134">
        <f>Systematic[[#This Row],[SampleVariableLabel]]+100*Systematic[[#This Row],[State]]</f>
        <v>151011003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151</v>
      </c>
      <c r="B2795" s="1">
        <f>IF(C2795=0,IF(B2794=Protocol!$V$20,1,B2794+1),B2794)</f>
        <v>1</v>
      </c>
      <c r="C2795" s="1">
        <f>IF(C2794+1=Protocol!$V$21,0,C2794+1)</f>
        <v>11</v>
      </c>
      <c r="D2795" s="1">
        <f t="shared" si="103"/>
        <v>4</v>
      </c>
      <c r="E2795" s="1" t="str">
        <f>INDEX(Protocol[Mark],MATCH(C2795,Protocol[Step],0))</f>
        <v>10Tm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151010004</v>
      </c>
      <c r="H2795" s="134">
        <f>Systematic[[#This Row],[SampleVariableLabel]]+100*Systematic[[#This Row],[State]]</f>
        <v>151011104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151</v>
      </c>
      <c r="B2796" s="1">
        <f>IF(C2796=0,IF(B2795=Protocol!$V$20,1,B2795+1),B2795)</f>
        <v>1</v>
      </c>
      <c r="C2796" s="1">
        <f>IF(C2795+1=Protocol!$V$21,0,C2795+1)</f>
        <v>12</v>
      </c>
      <c r="D2796" s="1">
        <f t="shared" si="103"/>
        <v>5</v>
      </c>
      <c r="E2796" s="1" t="str">
        <f>INDEX(Protocol[Mark],MATCH(C2796,Protocol[Step],0))</f>
        <v>11Azd</v>
      </c>
      <c r="F2796" s="151" t="str">
        <f>INDEX(Variables[Variable],MATCH(Systematic[[#This Row],[VariableIndex]],Variables[Index],0))</f>
        <v>Specific flux (mt)</v>
      </c>
      <c r="G2796" s="134">
        <f>Systematic[[#This Row],[Sample]]*1000000+Systematic[[#This Row],[SubSample]]*10000+Systematic[[#This Row],[VariableIndex]]</f>
        <v>151010005</v>
      </c>
      <c r="H2796" s="134">
        <f>Systematic[[#This Row],[SampleVariableLabel]]+100*Systematic[[#This Row],[State]]</f>
        <v>151011205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152</v>
      </c>
      <c r="B2797" s="1">
        <f>IF(C2797=0,IF(B2796=Protocol!$V$20,1,B2796+1),B2796)</f>
        <v>1</v>
      </c>
      <c r="C2797" s="1">
        <f>IF(C2796+1=Protocol!$V$21,0,C2796+1)</f>
        <v>0</v>
      </c>
      <c r="D2797" s="1">
        <f t="shared" si="103"/>
        <v>6</v>
      </c>
      <c r="E2797" s="1" t="str">
        <f>INDEX(Protocol[Mark],MATCH(C2797,Protocol[Step],0))</f>
        <v>1mt</v>
      </c>
      <c r="F2797" s="151" t="str">
        <f>INDEX(Variables[Variable],MATCH(Systematic[[#This Row],[VariableIndex]],Variables[Index],0))</f>
        <v>FCR (mt: ROX-corr.)</v>
      </c>
      <c r="G2797" s="134">
        <f>Systematic[[#This Row],[Sample]]*1000000+Systematic[[#This Row],[SubSample]]*10000+Systematic[[#This Row],[VariableIndex]]</f>
        <v>152010006</v>
      </c>
      <c r="H2797" s="134">
        <f>Systematic[[#This Row],[SampleVariableLabel]]+100*Systematic[[#This Row],[State]]</f>
        <v>152010006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152</v>
      </c>
      <c r="B2798" s="1">
        <f>IF(C2798=0,IF(B2797=Protocol!$V$20,1,B2797+1),B2797)</f>
        <v>1</v>
      </c>
      <c r="C2798" s="1">
        <f>IF(C2797+1=Protocol!$V$21,0,C2797+1)</f>
        <v>1</v>
      </c>
      <c r="D2798" s="1">
        <f t="shared" si="103"/>
        <v>1</v>
      </c>
      <c r="E2798" s="1" t="str">
        <f>INDEX(Protocol[Mark],MATCH(C2798,Protocol[Step],0))</f>
        <v>1PM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152010001</v>
      </c>
      <c r="H2798" s="134">
        <f>Systematic[[#This Row],[SampleVariableLabel]]+100*Systematic[[#This Row],[State]]</f>
        <v>152010101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152</v>
      </c>
      <c r="B2799" s="1">
        <f>IF(C2799=0,IF(B2798=Protocol!$V$20,1,B2798+1),B2798)</f>
        <v>1</v>
      </c>
      <c r="C2799" s="1">
        <f>IF(C2798+1=Protocol!$V$21,0,C2798+1)</f>
        <v>2</v>
      </c>
      <c r="D2799" s="1">
        <f t="shared" si="103"/>
        <v>2</v>
      </c>
      <c r="E2799" s="1" t="str">
        <f>INDEX(Protocol[Mark],MATCH(C2799,Protocol[Step],0))</f>
        <v>2D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152010002</v>
      </c>
      <c r="H2799" s="134">
        <f>Systematic[[#This Row],[SampleVariableLabel]]+100*Systematic[[#This Row],[State]]</f>
        <v>152010202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152</v>
      </c>
      <c r="B2800" s="1">
        <f>IF(C2800=0,IF(B2799=Protocol!$V$20,1,B2799+1),B2799)</f>
        <v>1</v>
      </c>
      <c r="C2800" s="1">
        <f>IF(C2799+1=Protocol!$V$21,0,C2799+1)</f>
        <v>3</v>
      </c>
      <c r="D2800" s="1">
        <f t="shared" si="103"/>
        <v>3</v>
      </c>
      <c r="E2800" s="1" t="str">
        <f>INDEX(Protocol[Mark],MATCH(C2800,Protocol[Step],0))</f>
        <v>2c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152010003</v>
      </c>
      <c r="H2800" s="134">
        <f>Systematic[[#This Row],[SampleVariableLabel]]+100*Systematic[[#This Row],[State]]</f>
        <v>152010303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152</v>
      </c>
      <c r="B2801" s="1">
        <f>IF(C2801=0,IF(B2800=Protocol!$V$20,1,B2800+1),B2800)</f>
        <v>1</v>
      </c>
      <c r="C2801" s="1">
        <f>IF(C2800+1=Protocol!$V$21,0,C2800+1)</f>
        <v>4</v>
      </c>
      <c r="D2801" s="1">
        <f t="shared" si="103"/>
        <v>4</v>
      </c>
      <c r="E2801" s="1" t="str">
        <f>INDEX(Protocol[Mark],MATCH(C2801,Protocol[Step],0))</f>
        <v>3U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152010004</v>
      </c>
      <c r="H2801" s="134">
        <f>Systematic[[#This Row],[SampleVariableLabel]]+100*Systematic[[#This Row],[State]]</f>
        <v>152010404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152</v>
      </c>
      <c r="B2802" s="1">
        <f>IF(C2802=0,IF(B2801=Protocol!$V$20,1,B2801+1),B2801)</f>
        <v>1</v>
      </c>
      <c r="C2802" s="1">
        <f>IF(C2801+1=Protocol!$V$21,0,C2801+1)</f>
        <v>5</v>
      </c>
      <c r="D2802" s="1">
        <f t="shared" si="103"/>
        <v>5</v>
      </c>
      <c r="E2802" s="1" t="str">
        <f>INDEX(Protocol[Mark],MATCH(C2802,Protocol[Step],0))</f>
        <v>4G</v>
      </c>
      <c r="F2802" s="151" t="str">
        <f>INDEX(Variables[Variable],MATCH(Systematic[[#This Row],[VariableIndex]],Variables[Index],0))</f>
        <v>Specific flux (mt)</v>
      </c>
      <c r="G2802" s="134">
        <f>Systematic[[#This Row],[Sample]]*1000000+Systematic[[#This Row],[SubSample]]*10000+Systematic[[#This Row],[VariableIndex]]</f>
        <v>152010005</v>
      </c>
      <c r="H2802" s="134">
        <f>Systematic[[#This Row],[SampleVariableLabel]]+100*Systematic[[#This Row],[State]]</f>
        <v>152010505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152</v>
      </c>
      <c r="B2803" s="1">
        <f>IF(C2803=0,IF(B2802=Protocol!$V$20,1,B2802+1),B2802)</f>
        <v>1</v>
      </c>
      <c r="C2803" s="1">
        <f>IF(C2802+1=Protocol!$V$21,0,C2802+1)</f>
        <v>6</v>
      </c>
      <c r="D2803" s="1">
        <f t="shared" si="103"/>
        <v>6</v>
      </c>
      <c r="E2803" s="1" t="str">
        <f>INDEX(Protocol[Mark],MATCH(C2803,Protocol[Step],0))</f>
        <v>5S</v>
      </c>
      <c r="F2803" s="151" t="str">
        <f>INDEX(Variables[Variable],MATCH(Systematic[[#This Row],[VariableIndex]],Variables[Index],0))</f>
        <v>FCR (mt: ROX-corr.)</v>
      </c>
      <c r="G2803" s="134">
        <f>Systematic[[#This Row],[Sample]]*1000000+Systematic[[#This Row],[SubSample]]*10000+Systematic[[#This Row],[VariableIndex]]</f>
        <v>152010006</v>
      </c>
      <c r="H2803" s="134">
        <f>Systematic[[#This Row],[SampleVariableLabel]]+100*Systematic[[#This Row],[State]]</f>
        <v>152010606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152</v>
      </c>
      <c r="B2804" s="1">
        <f>IF(C2804=0,IF(B2803=Protocol!$V$20,1,B2803+1),B2803)</f>
        <v>1</v>
      </c>
      <c r="C2804" s="1">
        <f>IF(C2803+1=Protocol!$V$21,0,C2803+1)</f>
        <v>7</v>
      </c>
      <c r="D2804" s="1">
        <f t="shared" si="103"/>
        <v>1</v>
      </c>
      <c r="E2804" s="1" t="str">
        <f>INDEX(Protocol[Mark],MATCH(C2804,Protocol[Step],0))</f>
        <v>6Oct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152010001</v>
      </c>
      <c r="H2804" s="134">
        <f>Systematic[[#This Row],[SampleVariableLabel]]+100*Systematic[[#This Row],[State]]</f>
        <v>152010701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152</v>
      </c>
      <c r="B2805" s="1">
        <f>IF(C2805=0,IF(B2804=Protocol!$V$20,1,B2804+1),B2804)</f>
        <v>1</v>
      </c>
      <c r="C2805" s="1">
        <f>IF(C2804+1=Protocol!$V$21,0,C2804+1)</f>
        <v>8</v>
      </c>
      <c r="D2805" s="1">
        <f t="shared" si="103"/>
        <v>2</v>
      </c>
      <c r="E2805" s="1" t="str">
        <f>INDEX(Protocol[Mark],MATCH(C2805,Protocol[Step],0))</f>
        <v>7Rot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152010002</v>
      </c>
      <c r="H2805" s="134">
        <f>Systematic[[#This Row],[SampleVariableLabel]]+100*Systematic[[#This Row],[State]]</f>
        <v>152010802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152</v>
      </c>
      <c r="B2806" s="1">
        <f>IF(C2806=0,IF(B2805=Protocol!$V$20,1,B2805+1),B2805)</f>
        <v>1</v>
      </c>
      <c r="C2806" s="1">
        <f>IF(C2805+1=Protocol!$V$21,0,C2805+1)</f>
        <v>9</v>
      </c>
      <c r="D2806" s="1">
        <f t="shared" si="103"/>
        <v>3</v>
      </c>
      <c r="E2806" s="1" t="str">
        <f>INDEX(Protocol[Mark],MATCH(C2806,Protocol[Step],0))</f>
        <v>8Gp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152010003</v>
      </c>
      <c r="H2806" s="134">
        <f>Systematic[[#This Row],[SampleVariableLabel]]+100*Systematic[[#This Row],[State]]</f>
        <v>152010903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152</v>
      </c>
      <c r="B2807" s="1">
        <f>IF(C2807=0,IF(B2806=Protocol!$V$20,1,B2806+1),B2806)</f>
        <v>1</v>
      </c>
      <c r="C2807" s="1">
        <f>IF(C2806+1=Protocol!$V$21,0,C2806+1)</f>
        <v>10</v>
      </c>
      <c r="D2807" s="1">
        <f t="shared" si="103"/>
        <v>4</v>
      </c>
      <c r="E2807" s="1" t="str">
        <f>INDEX(Protocol[Mark],MATCH(C2807,Protocol[Step],0))</f>
        <v>9Ama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152010004</v>
      </c>
      <c r="H2807" s="134">
        <f>Systematic[[#This Row],[SampleVariableLabel]]+100*Systematic[[#This Row],[State]]</f>
        <v>152011004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152</v>
      </c>
      <c r="B2808" s="1">
        <f>IF(C2808=0,IF(B2807=Protocol!$V$20,1,B2807+1),B2807)</f>
        <v>1</v>
      </c>
      <c r="C2808" s="1">
        <f>IF(C2807+1=Protocol!$V$21,0,C2807+1)</f>
        <v>11</v>
      </c>
      <c r="D2808" s="1">
        <f t="shared" si="103"/>
        <v>5</v>
      </c>
      <c r="E2808" s="1" t="str">
        <f>INDEX(Protocol[Mark],MATCH(C2808,Protocol[Step],0))</f>
        <v>10Tm</v>
      </c>
      <c r="F2808" s="151" t="str">
        <f>INDEX(Variables[Variable],MATCH(Systematic[[#This Row],[VariableIndex]],Variables[Index],0))</f>
        <v>Specific flux (mt)</v>
      </c>
      <c r="G2808" s="134">
        <f>Systematic[[#This Row],[Sample]]*1000000+Systematic[[#This Row],[SubSample]]*10000+Systematic[[#This Row],[VariableIndex]]</f>
        <v>152010005</v>
      </c>
      <c r="H2808" s="134">
        <f>Systematic[[#This Row],[SampleVariableLabel]]+100*Systematic[[#This Row],[State]]</f>
        <v>152011105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152</v>
      </c>
      <c r="B2809" s="1">
        <f>IF(C2809=0,IF(B2808=Protocol!$V$20,1,B2808+1),B2808)</f>
        <v>1</v>
      </c>
      <c r="C2809" s="1">
        <f>IF(C2808+1=Protocol!$V$21,0,C2808+1)</f>
        <v>12</v>
      </c>
      <c r="D2809" s="1">
        <f t="shared" si="103"/>
        <v>6</v>
      </c>
      <c r="E2809" s="1" t="str">
        <f>INDEX(Protocol[Mark],MATCH(C2809,Protocol[Step],0))</f>
        <v>11Azd</v>
      </c>
      <c r="F2809" s="151" t="str">
        <f>INDEX(Variables[Variable],MATCH(Systematic[[#This Row],[VariableIndex]],Variables[Index],0))</f>
        <v>FCR (mt: ROX-corr.)</v>
      </c>
      <c r="G2809" s="134">
        <f>Systematic[[#This Row],[Sample]]*1000000+Systematic[[#This Row],[SubSample]]*10000+Systematic[[#This Row],[VariableIndex]]</f>
        <v>152010006</v>
      </c>
      <c r="H2809" s="134">
        <f>Systematic[[#This Row],[SampleVariableLabel]]+100*Systematic[[#This Row],[State]]</f>
        <v>152011206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153</v>
      </c>
      <c r="B2810" s="1">
        <f>IF(C2810=0,IF(B2809=Protocol!$V$20,1,B2809+1),B2809)</f>
        <v>1</v>
      </c>
      <c r="C2810" s="1">
        <f>IF(C2809+1=Protocol!$V$21,0,C2809+1)</f>
        <v>0</v>
      </c>
      <c r="D2810" s="1">
        <f t="shared" si="103"/>
        <v>1</v>
      </c>
      <c r="E2810" s="1" t="str">
        <f>INDEX(Protocol[Mark],MATCH(C2810,Protocol[Step],0))</f>
        <v>1mt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153010001</v>
      </c>
      <c r="H2810" s="134">
        <f>Systematic[[#This Row],[SampleVariableLabel]]+100*Systematic[[#This Row],[State]]</f>
        <v>153010001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153</v>
      </c>
      <c r="B2811" s="1">
        <f>IF(C2811=0,IF(B2810=Protocol!$V$20,1,B2810+1),B2810)</f>
        <v>1</v>
      </c>
      <c r="C2811" s="1">
        <f>IF(C2810+1=Protocol!$V$21,0,C2810+1)</f>
        <v>1</v>
      </c>
      <c r="D2811" s="1">
        <f t="shared" si="103"/>
        <v>2</v>
      </c>
      <c r="E2811" s="1" t="str">
        <f>INDEX(Protocol[Mark],MATCH(C2811,Protocol[Step],0))</f>
        <v>1PM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153010002</v>
      </c>
      <c r="H2811" s="134">
        <f>Systematic[[#This Row],[SampleVariableLabel]]+100*Systematic[[#This Row],[State]]</f>
        <v>153010102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153</v>
      </c>
      <c r="B2812" s="1">
        <f>IF(C2812=0,IF(B2811=Protocol!$V$20,1,B2811+1),B2811)</f>
        <v>1</v>
      </c>
      <c r="C2812" s="1">
        <f>IF(C2811+1=Protocol!$V$21,0,C2811+1)</f>
        <v>2</v>
      </c>
      <c r="D2812" s="1">
        <f t="shared" si="103"/>
        <v>3</v>
      </c>
      <c r="E2812" s="1" t="str">
        <f>INDEX(Protocol[Mark],MATCH(C2812,Protocol[Step],0))</f>
        <v>2D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153010003</v>
      </c>
      <c r="H2812" s="134">
        <f>Systematic[[#This Row],[SampleVariableLabel]]+100*Systematic[[#This Row],[State]]</f>
        <v>153010203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153</v>
      </c>
      <c r="B2813" s="1">
        <f>IF(C2813=0,IF(B2812=Protocol!$V$20,1,B2812+1),B2812)</f>
        <v>1</v>
      </c>
      <c r="C2813" s="1">
        <f>IF(C2812+1=Protocol!$V$21,0,C2812+1)</f>
        <v>3</v>
      </c>
      <c r="D2813" s="1">
        <f t="shared" si="103"/>
        <v>4</v>
      </c>
      <c r="E2813" s="1" t="str">
        <f>INDEX(Protocol[Mark],MATCH(C2813,Protocol[Step],0))</f>
        <v>2c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153010004</v>
      </c>
      <c r="H2813" s="134">
        <f>Systematic[[#This Row],[SampleVariableLabel]]+100*Systematic[[#This Row],[State]]</f>
        <v>153010304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153</v>
      </c>
      <c r="B2814" s="1">
        <f>IF(C2814=0,IF(B2813=Protocol!$V$20,1,B2813+1),B2813)</f>
        <v>1</v>
      </c>
      <c r="C2814" s="1">
        <f>IF(C2813+1=Protocol!$V$21,0,C2813+1)</f>
        <v>4</v>
      </c>
      <c r="D2814" s="1">
        <f t="shared" si="103"/>
        <v>5</v>
      </c>
      <c r="E2814" s="1" t="str">
        <f>INDEX(Protocol[Mark],MATCH(C2814,Protocol[Step],0))</f>
        <v>3U</v>
      </c>
      <c r="F2814" s="151" t="str">
        <f>INDEX(Variables[Variable],MATCH(Systematic[[#This Row],[VariableIndex]],Variables[Index],0))</f>
        <v>Specific flux (mt)</v>
      </c>
      <c r="G2814" s="134">
        <f>Systematic[[#This Row],[Sample]]*1000000+Systematic[[#This Row],[SubSample]]*10000+Systematic[[#This Row],[VariableIndex]]</f>
        <v>153010005</v>
      </c>
      <c r="H2814" s="134">
        <f>Systematic[[#This Row],[SampleVariableLabel]]+100*Systematic[[#This Row],[State]]</f>
        <v>153010405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153</v>
      </c>
      <c r="B2815" s="1">
        <f>IF(C2815=0,IF(B2814=Protocol!$V$20,1,B2814+1),B2814)</f>
        <v>1</v>
      </c>
      <c r="C2815" s="1">
        <f>IF(C2814+1=Protocol!$V$21,0,C2814+1)</f>
        <v>5</v>
      </c>
      <c r="D2815" s="1">
        <f t="shared" si="103"/>
        <v>6</v>
      </c>
      <c r="E2815" s="1" t="str">
        <f>INDEX(Protocol[Mark],MATCH(C2815,Protocol[Step],0))</f>
        <v>4G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153010006</v>
      </c>
      <c r="H2815" s="134">
        <f>Systematic[[#This Row],[SampleVariableLabel]]+100*Systematic[[#This Row],[State]]</f>
        <v>153010506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153</v>
      </c>
      <c r="B2816" s="1">
        <f>IF(C2816=0,IF(B2815=Protocol!$V$20,1,B2815+1),B2815)</f>
        <v>1</v>
      </c>
      <c r="C2816" s="1">
        <f>IF(C2815+1=Protocol!$V$21,0,C2815+1)</f>
        <v>6</v>
      </c>
      <c r="D2816" s="1">
        <f t="shared" si="103"/>
        <v>1</v>
      </c>
      <c r="E2816" s="1" t="str">
        <f>INDEX(Protocol[Mark],MATCH(C2816,Protocol[Step],0))</f>
        <v>5S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153010001</v>
      </c>
      <c r="H2816" s="134">
        <f>Systematic[[#This Row],[SampleVariableLabel]]+100*Systematic[[#This Row],[State]]</f>
        <v>153010601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153</v>
      </c>
      <c r="B2817" s="1">
        <f>IF(C2817=0,IF(B2816=Protocol!$V$20,1,B2816+1),B2816)</f>
        <v>1</v>
      </c>
      <c r="C2817" s="1">
        <f>IF(C2816+1=Protocol!$V$21,0,C2816+1)</f>
        <v>7</v>
      </c>
      <c r="D2817" s="1">
        <f t="shared" si="103"/>
        <v>2</v>
      </c>
      <c r="E2817" s="1" t="str">
        <f>INDEX(Protocol[Mark],MATCH(C2817,Protocol[Step],0))</f>
        <v>6Oct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153010002</v>
      </c>
      <c r="H2817" s="134">
        <f>Systematic[[#This Row],[SampleVariableLabel]]+100*Systematic[[#This Row],[State]]</f>
        <v>153010702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153</v>
      </c>
      <c r="B2818" s="1">
        <f>IF(C2818=0,IF(B2817=Protocol!$V$20,1,B2817+1),B2817)</f>
        <v>1</v>
      </c>
      <c r="C2818" s="1">
        <f>IF(C2817+1=Protocol!$V$21,0,C2817+1)</f>
        <v>8</v>
      </c>
      <c r="D2818" s="1">
        <f t="shared" si="103"/>
        <v>3</v>
      </c>
      <c r="E2818" s="1" t="str">
        <f>INDEX(Protocol[Mark],MATCH(C2818,Protocol[Step],0))</f>
        <v>7Rot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153010003</v>
      </c>
      <c r="H2818" s="134">
        <f>Systematic[[#This Row],[SampleVariableLabel]]+100*Systematic[[#This Row],[State]]</f>
        <v>153010803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153</v>
      </c>
      <c r="B2819" s="1">
        <f>IF(C2819=0,IF(B2818=Protocol!$V$20,1,B2818+1),B2818)</f>
        <v>1</v>
      </c>
      <c r="C2819" s="1">
        <f>IF(C2818+1=Protocol!$V$21,0,C2818+1)</f>
        <v>9</v>
      </c>
      <c r="D2819" s="1">
        <f t="shared" ref="D2819:D2882" si="105">IF(D2818=nVariables,1,D2818+1)</f>
        <v>4</v>
      </c>
      <c r="E2819" s="1" t="str">
        <f>INDEX(Protocol[Mark],MATCH(C2819,Protocol[Step],0))</f>
        <v>8Gp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153010004</v>
      </c>
      <c r="H2819" s="134">
        <f>Systematic[[#This Row],[SampleVariableLabel]]+100*Systematic[[#This Row],[State]]</f>
        <v>153010904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153</v>
      </c>
      <c r="B2820" s="1">
        <f>IF(C2820=0,IF(B2819=Protocol!$V$20,1,B2819+1),B2819)</f>
        <v>1</v>
      </c>
      <c r="C2820" s="1">
        <f>IF(C2819+1=Protocol!$V$21,0,C2819+1)</f>
        <v>10</v>
      </c>
      <c r="D2820" s="1">
        <f t="shared" si="105"/>
        <v>5</v>
      </c>
      <c r="E2820" s="1" t="str">
        <f>INDEX(Protocol[Mark],MATCH(C2820,Protocol[Step],0))</f>
        <v>9Ama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153010005</v>
      </c>
      <c r="H2820" s="134">
        <f>Systematic[[#This Row],[SampleVariableLabel]]+100*Systematic[[#This Row],[State]]</f>
        <v>153011005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153</v>
      </c>
      <c r="B2821" s="1">
        <f>IF(C2821=0,IF(B2820=Protocol!$V$20,1,B2820+1),B2820)</f>
        <v>1</v>
      </c>
      <c r="C2821" s="1">
        <f>IF(C2820+1=Protocol!$V$21,0,C2820+1)</f>
        <v>11</v>
      </c>
      <c r="D2821" s="1">
        <f t="shared" si="105"/>
        <v>6</v>
      </c>
      <c r="E2821" s="1" t="str">
        <f>INDEX(Protocol[Mark],MATCH(C2821,Protocol[Step],0))</f>
        <v>10Tm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153010006</v>
      </c>
      <c r="H2821" s="134">
        <f>Systematic[[#This Row],[SampleVariableLabel]]+100*Systematic[[#This Row],[State]]</f>
        <v>153011106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153</v>
      </c>
      <c r="B2822" s="1">
        <f>IF(C2822=0,IF(B2821=Protocol!$V$20,1,B2821+1),B2821)</f>
        <v>1</v>
      </c>
      <c r="C2822" s="1">
        <f>IF(C2821+1=Protocol!$V$21,0,C2821+1)</f>
        <v>12</v>
      </c>
      <c r="D2822" s="1">
        <f t="shared" si="105"/>
        <v>1</v>
      </c>
      <c r="E2822" s="1" t="str">
        <f>INDEX(Protocol[Mark],MATCH(C2822,Protocol[Step],0))</f>
        <v>11Azd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153010001</v>
      </c>
      <c r="H2822" s="134">
        <f>Systematic[[#This Row],[SampleVariableLabel]]+100*Systematic[[#This Row],[State]]</f>
        <v>153011201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154</v>
      </c>
      <c r="B2823" s="1">
        <f>IF(C2823=0,IF(B2822=Protocol!$V$20,1,B2822+1),B2822)</f>
        <v>1</v>
      </c>
      <c r="C2823" s="1">
        <f>IF(C2822+1=Protocol!$V$21,0,C2822+1)</f>
        <v>0</v>
      </c>
      <c r="D2823" s="1">
        <f t="shared" si="105"/>
        <v>2</v>
      </c>
      <c r="E2823" s="1" t="str">
        <f>INDEX(Protocol[Mark],MATCH(C2823,Protocol[Step],0))</f>
        <v>1mt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154010002</v>
      </c>
      <c r="H2823" s="134">
        <f>Systematic[[#This Row],[SampleVariableLabel]]+100*Systematic[[#This Row],[State]]</f>
        <v>154010002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154</v>
      </c>
      <c r="B2824" s="1">
        <f>IF(C2824=0,IF(B2823=Protocol!$V$20,1,B2823+1),B2823)</f>
        <v>1</v>
      </c>
      <c r="C2824" s="1">
        <f>IF(C2823+1=Protocol!$V$21,0,C2823+1)</f>
        <v>1</v>
      </c>
      <c r="D2824" s="1">
        <f t="shared" si="105"/>
        <v>3</v>
      </c>
      <c r="E2824" s="1" t="str">
        <f>INDEX(Protocol[Mark],MATCH(C2824,Protocol[Step],0))</f>
        <v>1PM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154010003</v>
      </c>
      <c r="H2824" s="134">
        <f>Systematic[[#This Row],[SampleVariableLabel]]+100*Systematic[[#This Row],[State]]</f>
        <v>154010103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154</v>
      </c>
      <c r="B2825" s="1">
        <f>IF(C2825=0,IF(B2824=Protocol!$V$20,1,B2824+1),B2824)</f>
        <v>1</v>
      </c>
      <c r="C2825" s="1">
        <f>IF(C2824+1=Protocol!$V$21,0,C2824+1)</f>
        <v>2</v>
      </c>
      <c r="D2825" s="1">
        <f t="shared" si="105"/>
        <v>4</v>
      </c>
      <c r="E2825" s="1" t="str">
        <f>INDEX(Protocol[Mark],MATCH(C2825,Protocol[Step],0))</f>
        <v>2D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154010004</v>
      </c>
      <c r="H2825" s="134">
        <f>Systematic[[#This Row],[SampleVariableLabel]]+100*Systematic[[#This Row],[State]]</f>
        <v>154010204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154</v>
      </c>
      <c r="B2826" s="1">
        <f>IF(C2826=0,IF(B2825=Protocol!$V$20,1,B2825+1),B2825)</f>
        <v>1</v>
      </c>
      <c r="C2826" s="1">
        <f>IF(C2825+1=Protocol!$V$21,0,C2825+1)</f>
        <v>3</v>
      </c>
      <c r="D2826" s="1">
        <f t="shared" si="105"/>
        <v>5</v>
      </c>
      <c r="E2826" s="1" t="str">
        <f>INDEX(Protocol[Mark],MATCH(C2826,Protocol[Step],0))</f>
        <v>2c</v>
      </c>
      <c r="F2826" s="151" t="str">
        <f>INDEX(Variables[Variable],MATCH(Systematic[[#This Row],[VariableIndex]],Variables[Index],0))</f>
        <v>Specific flux (mt)</v>
      </c>
      <c r="G2826" s="134">
        <f>Systematic[[#This Row],[Sample]]*1000000+Systematic[[#This Row],[SubSample]]*10000+Systematic[[#This Row],[VariableIndex]]</f>
        <v>154010005</v>
      </c>
      <c r="H2826" s="134">
        <f>Systematic[[#This Row],[SampleVariableLabel]]+100*Systematic[[#This Row],[State]]</f>
        <v>154010305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154</v>
      </c>
      <c r="B2827" s="1">
        <f>IF(C2827=0,IF(B2826=Protocol!$V$20,1,B2826+1),B2826)</f>
        <v>1</v>
      </c>
      <c r="C2827" s="1">
        <f>IF(C2826+1=Protocol!$V$21,0,C2826+1)</f>
        <v>4</v>
      </c>
      <c r="D2827" s="1">
        <f t="shared" si="105"/>
        <v>6</v>
      </c>
      <c r="E2827" s="1" t="str">
        <f>INDEX(Protocol[Mark],MATCH(C2827,Protocol[Step],0))</f>
        <v>3U</v>
      </c>
      <c r="F2827" s="151" t="str">
        <f>INDEX(Variables[Variable],MATCH(Systematic[[#This Row],[VariableIndex]],Variables[Index],0))</f>
        <v>FCR (mt: ROX-corr.)</v>
      </c>
      <c r="G2827" s="134">
        <f>Systematic[[#This Row],[Sample]]*1000000+Systematic[[#This Row],[SubSample]]*10000+Systematic[[#This Row],[VariableIndex]]</f>
        <v>154010006</v>
      </c>
      <c r="H2827" s="134">
        <f>Systematic[[#This Row],[SampleVariableLabel]]+100*Systematic[[#This Row],[State]]</f>
        <v>154010406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154</v>
      </c>
      <c r="B2828" s="1">
        <f>IF(C2828=0,IF(B2827=Protocol!$V$20,1,B2827+1),B2827)</f>
        <v>1</v>
      </c>
      <c r="C2828" s="1">
        <f>IF(C2827+1=Protocol!$V$21,0,C2827+1)</f>
        <v>5</v>
      </c>
      <c r="D2828" s="1">
        <f t="shared" si="105"/>
        <v>1</v>
      </c>
      <c r="E2828" s="1" t="str">
        <f>INDEX(Protocol[Mark],MATCH(C2828,Protocol[Step],0))</f>
        <v>4G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154010001</v>
      </c>
      <c r="H2828" s="134">
        <f>Systematic[[#This Row],[SampleVariableLabel]]+100*Systematic[[#This Row],[State]]</f>
        <v>154010501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154</v>
      </c>
      <c r="B2829" s="1">
        <f>IF(C2829=0,IF(B2828=Protocol!$V$20,1,B2828+1),B2828)</f>
        <v>1</v>
      </c>
      <c r="C2829" s="1">
        <f>IF(C2828+1=Protocol!$V$21,0,C2828+1)</f>
        <v>6</v>
      </c>
      <c r="D2829" s="1">
        <f t="shared" si="105"/>
        <v>2</v>
      </c>
      <c r="E2829" s="1" t="str">
        <f>INDEX(Protocol[Mark],MATCH(C2829,Protocol[Step],0))</f>
        <v>5S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154010002</v>
      </c>
      <c r="H2829" s="134">
        <f>Systematic[[#This Row],[SampleVariableLabel]]+100*Systematic[[#This Row],[State]]</f>
        <v>154010602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154</v>
      </c>
      <c r="B2830" s="1">
        <f>IF(C2830=0,IF(B2829=Protocol!$V$20,1,B2829+1),B2829)</f>
        <v>1</v>
      </c>
      <c r="C2830" s="1">
        <f>IF(C2829+1=Protocol!$V$21,0,C2829+1)</f>
        <v>7</v>
      </c>
      <c r="D2830" s="1">
        <f t="shared" si="105"/>
        <v>3</v>
      </c>
      <c r="E2830" s="1" t="str">
        <f>INDEX(Protocol[Mark],MATCH(C2830,Protocol[Step],0))</f>
        <v>6Oct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154010003</v>
      </c>
      <c r="H2830" s="134">
        <f>Systematic[[#This Row],[SampleVariableLabel]]+100*Systematic[[#This Row],[State]]</f>
        <v>154010703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154</v>
      </c>
      <c r="B2831" s="1">
        <f>IF(C2831=0,IF(B2830=Protocol!$V$20,1,B2830+1),B2830)</f>
        <v>1</v>
      </c>
      <c r="C2831" s="1">
        <f>IF(C2830+1=Protocol!$V$21,0,C2830+1)</f>
        <v>8</v>
      </c>
      <c r="D2831" s="1">
        <f t="shared" si="105"/>
        <v>4</v>
      </c>
      <c r="E2831" s="1" t="str">
        <f>INDEX(Protocol[Mark],MATCH(C2831,Protocol[Step],0))</f>
        <v>7Rot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154010004</v>
      </c>
      <c r="H2831" s="134">
        <f>Systematic[[#This Row],[SampleVariableLabel]]+100*Systematic[[#This Row],[State]]</f>
        <v>154010804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154</v>
      </c>
      <c r="B2832" s="1">
        <f>IF(C2832=0,IF(B2831=Protocol!$V$20,1,B2831+1),B2831)</f>
        <v>1</v>
      </c>
      <c r="C2832" s="1">
        <f>IF(C2831+1=Protocol!$V$21,0,C2831+1)</f>
        <v>9</v>
      </c>
      <c r="D2832" s="1">
        <f t="shared" si="105"/>
        <v>5</v>
      </c>
      <c r="E2832" s="1" t="str">
        <f>INDEX(Protocol[Mark],MATCH(C2832,Protocol[Step],0))</f>
        <v>8Gp</v>
      </c>
      <c r="F2832" s="151" t="str">
        <f>INDEX(Variables[Variable],MATCH(Systematic[[#This Row],[VariableIndex]],Variables[Index],0))</f>
        <v>Specific flux (mt)</v>
      </c>
      <c r="G2832" s="134">
        <f>Systematic[[#This Row],[Sample]]*1000000+Systematic[[#This Row],[SubSample]]*10000+Systematic[[#This Row],[VariableIndex]]</f>
        <v>154010005</v>
      </c>
      <c r="H2832" s="134">
        <f>Systematic[[#This Row],[SampleVariableLabel]]+100*Systematic[[#This Row],[State]]</f>
        <v>154010905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154</v>
      </c>
      <c r="B2833" s="1">
        <f>IF(C2833=0,IF(B2832=Protocol!$V$20,1,B2832+1),B2832)</f>
        <v>1</v>
      </c>
      <c r="C2833" s="1">
        <f>IF(C2832+1=Protocol!$V$21,0,C2832+1)</f>
        <v>10</v>
      </c>
      <c r="D2833" s="1">
        <f t="shared" si="105"/>
        <v>6</v>
      </c>
      <c r="E2833" s="1" t="str">
        <f>INDEX(Protocol[Mark],MATCH(C2833,Protocol[Step],0))</f>
        <v>9Ama</v>
      </c>
      <c r="F2833" s="151" t="str">
        <f>INDEX(Variables[Variable],MATCH(Systematic[[#This Row],[VariableIndex]],Variables[Index],0))</f>
        <v>FCR (mt: ROX-corr.)</v>
      </c>
      <c r="G2833" s="134">
        <f>Systematic[[#This Row],[Sample]]*1000000+Systematic[[#This Row],[SubSample]]*10000+Systematic[[#This Row],[VariableIndex]]</f>
        <v>154010006</v>
      </c>
      <c r="H2833" s="134">
        <f>Systematic[[#This Row],[SampleVariableLabel]]+100*Systematic[[#This Row],[State]]</f>
        <v>154011006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154</v>
      </c>
      <c r="B2834" s="1">
        <f>IF(C2834=0,IF(B2833=Protocol!$V$20,1,B2833+1),B2833)</f>
        <v>1</v>
      </c>
      <c r="C2834" s="1">
        <f>IF(C2833+1=Protocol!$V$21,0,C2833+1)</f>
        <v>11</v>
      </c>
      <c r="D2834" s="1">
        <f t="shared" si="105"/>
        <v>1</v>
      </c>
      <c r="E2834" s="1" t="str">
        <f>INDEX(Protocol[Mark],MATCH(C2834,Protocol[Step],0))</f>
        <v>10Tm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154010001</v>
      </c>
      <c r="H2834" s="134">
        <f>Systematic[[#This Row],[SampleVariableLabel]]+100*Systematic[[#This Row],[State]]</f>
        <v>154011101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154</v>
      </c>
      <c r="B2835" s="1">
        <f>IF(C2835=0,IF(B2834=Protocol!$V$20,1,B2834+1),B2834)</f>
        <v>1</v>
      </c>
      <c r="C2835" s="1">
        <f>IF(C2834+1=Protocol!$V$21,0,C2834+1)</f>
        <v>12</v>
      </c>
      <c r="D2835" s="1">
        <f t="shared" si="105"/>
        <v>2</v>
      </c>
      <c r="E2835" s="1" t="str">
        <f>INDEX(Protocol[Mark],MATCH(C2835,Protocol[Step],0))</f>
        <v>11Azd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154010002</v>
      </c>
      <c r="H2835" s="134">
        <f>Systematic[[#This Row],[SampleVariableLabel]]+100*Systematic[[#This Row],[State]]</f>
        <v>154011202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155</v>
      </c>
      <c r="B2836" s="1">
        <f>IF(C2836=0,IF(B2835=Protocol!$V$20,1,B2835+1),B2835)</f>
        <v>1</v>
      </c>
      <c r="C2836" s="1">
        <f>IF(C2835+1=Protocol!$V$21,0,C2835+1)</f>
        <v>0</v>
      </c>
      <c r="D2836" s="1">
        <f t="shared" si="105"/>
        <v>3</v>
      </c>
      <c r="E2836" s="1" t="str">
        <f>INDEX(Protocol[Mark],MATCH(C2836,Protocol[Step],0))</f>
        <v>1mt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155010003</v>
      </c>
      <c r="H2836" s="134">
        <f>Systematic[[#This Row],[SampleVariableLabel]]+100*Systematic[[#This Row],[State]]</f>
        <v>155010003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155</v>
      </c>
      <c r="B2837" s="1">
        <f>IF(C2837=0,IF(B2836=Protocol!$V$20,1,B2836+1),B2836)</f>
        <v>1</v>
      </c>
      <c r="C2837" s="1">
        <f>IF(C2836+1=Protocol!$V$21,0,C2836+1)</f>
        <v>1</v>
      </c>
      <c r="D2837" s="1">
        <f t="shared" si="105"/>
        <v>4</v>
      </c>
      <c r="E2837" s="1" t="str">
        <f>INDEX(Protocol[Mark],MATCH(C2837,Protocol[Step],0))</f>
        <v>1PM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155010004</v>
      </c>
      <c r="H2837" s="134">
        <f>Systematic[[#This Row],[SampleVariableLabel]]+100*Systematic[[#This Row],[State]]</f>
        <v>155010104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155</v>
      </c>
      <c r="B2838" s="1">
        <f>IF(C2838=0,IF(B2837=Protocol!$V$20,1,B2837+1),B2837)</f>
        <v>1</v>
      </c>
      <c r="C2838" s="1">
        <f>IF(C2837+1=Protocol!$V$21,0,C2837+1)</f>
        <v>2</v>
      </c>
      <c r="D2838" s="1">
        <f t="shared" si="105"/>
        <v>5</v>
      </c>
      <c r="E2838" s="1" t="str">
        <f>INDEX(Protocol[Mark],MATCH(C2838,Protocol[Step],0))</f>
        <v>2D</v>
      </c>
      <c r="F2838" s="151" t="str">
        <f>INDEX(Variables[Variable],MATCH(Systematic[[#This Row],[VariableIndex]],Variables[Index],0))</f>
        <v>Specific flux (mt)</v>
      </c>
      <c r="G2838" s="134">
        <f>Systematic[[#This Row],[Sample]]*1000000+Systematic[[#This Row],[SubSample]]*10000+Systematic[[#This Row],[VariableIndex]]</f>
        <v>155010005</v>
      </c>
      <c r="H2838" s="134">
        <f>Systematic[[#This Row],[SampleVariableLabel]]+100*Systematic[[#This Row],[State]]</f>
        <v>155010205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155</v>
      </c>
      <c r="B2839" s="1">
        <f>IF(C2839=0,IF(B2838=Protocol!$V$20,1,B2838+1),B2838)</f>
        <v>1</v>
      </c>
      <c r="C2839" s="1">
        <f>IF(C2838+1=Protocol!$V$21,0,C2838+1)</f>
        <v>3</v>
      </c>
      <c r="D2839" s="1">
        <f t="shared" si="105"/>
        <v>6</v>
      </c>
      <c r="E2839" s="1" t="str">
        <f>INDEX(Protocol[Mark],MATCH(C2839,Protocol[Step],0))</f>
        <v>2c</v>
      </c>
      <c r="F2839" s="151" t="str">
        <f>INDEX(Variables[Variable],MATCH(Systematic[[#This Row],[VariableIndex]],Variables[Index],0))</f>
        <v>FCR (mt: ROX-corr.)</v>
      </c>
      <c r="G2839" s="134">
        <f>Systematic[[#This Row],[Sample]]*1000000+Systematic[[#This Row],[SubSample]]*10000+Systematic[[#This Row],[VariableIndex]]</f>
        <v>155010006</v>
      </c>
      <c r="H2839" s="134">
        <f>Systematic[[#This Row],[SampleVariableLabel]]+100*Systematic[[#This Row],[State]]</f>
        <v>155010306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155</v>
      </c>
      <c r="B2840" s="1">
        <f>IF(C2840=0,IF(B2839=Protocol!$V$20,1,B2839+1),B2839)</f>
        <v>1</v>
      </c>
      <c r="C2840" s="1">
        <f>IF(C2839+1=Protocol!$V$21,0,C2839+1)</f>
        <v>4</v>
      </c>
      <c r="D2840" s="1">
        <f t="shared" si="105"/>
        <v>1</v>
      </c>
      <c r="E2840" s="1" t="str">
        <f>INDEX(Protocol[Mark],MATCH(C2840,Protocol[Step],0))</f>
        <v>3U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155010001</v>
      </c>
      <c r="H2840" s="134">
        <f>Systematic[[#This Row],[SampleVariableLabel]]+100*Systematic[[#This Row],[State]]</f>
        <v>155010401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155</v>
      </c>
      <c r="B2841" s="1">
        <f>IF(C2841=0,IF(B2840=Protocol!$V$20,1,B2840+1),B2840)</f>
        <v>1</v>
      </c>
      <c r="C2841" s="1">
        <f>IF(C2840+1=Protocol!$V$21,0,C2840+1)</f>
        <v>5</v>
      </c>
      <c r="D2841" s="1">
        <f t="shared" si="105"/>
        <v>2</v>
      </c>
      <c r="E2841" s="1" t="str">
        <f>INDEX(Protocol[Mark],MATCH(C2841,Protocol[Step],0))</f>
        <v>4G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155010002</v>
      </c>
      <c r="H2841" s="134">
        <f>Systematic[[#This Row],[SampleVariableLabel]]+100*Systematic[[#This Row],[State]]</f>
        <v>155010502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155</v>
      </c>
      <c r="B2842" s="1">
        <f>IF(C2842=0,IF(B2841=Protocol!$V$20,1,B2841+1),B2841)</f>
        <v>1</v>
      </c>
      <c r="C2842" s="1">
        <f>IF(C2841+1=Protocol!$V$21,0,C2841+1)</f>
        <v>6</v>
      </c>
      <c r="D2842" s="1">
        <f t="shared" si="105"/>
        <v>3</v>
      </c>
      <c r="E2842" s="1" t="str">
        <f>INDEX(Protocol[Mark],MATCH(C2842,Protocol[Step],0))</f>
        <v>5S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155010003</v>
      </c>
      <c r="H2842" s="134">
        <f>Systematic[[#This Row],[SampleVariableLabel]]+100*Systematic[[#This Row],[State]]</f>
        <v>155010603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155</v>
      </c>
      <c r="B2843" s="1">
        <f>IF(C2843=0,IF(B2842=Protocol!$V$20,1,B2842+1),B2842)</f>
        <v>1</v>
      </c>
      <c r="C2843" s="1">
        <f>IF(C2842+1=Protocol!$V$21,0,C2842+1)</f>
        <v>7</v>
      </c>
      <c r="D2843" s="1">
        <f t="shared" si="105"/>
        <v>4</v>
      </c>
      <c r="E2843" s="1" t="str">
        <f>INDEX(Protocol[Mark],MATCH(C2843,Protocol[Step],0))</f>
        <v>6Oct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155010004</v>
      </c>
      <c r="H2843" s="134">
        <f>Systematic[[#This Row],[SampleVariableLabel]]+100*Systematic[[#This Row],[State]]</f>
        <v>155010704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155</v>
      </c>
      <c r="B2844" s="1">
        <f>IF(C2844=0,IF(B2843=Protocol!$V$20,1,B2843+1),B2843)</f>
        <v>1</v>
      </c>
      <c r="C2844" s="1">
        <f>IF(C2843+1=Protocol!$V$21,0,C2843+1)</f>
        <v>8</v>
      </c>
      <c r="D2844" s="1">
        <f t="shared" si="105"/>
        <v>5</v>
      </c>
      <c r="E2844" s="1" t="str">
        <f>INDEX(Protocol[Mark],MATCH(C2844,Protocol[Step],0))</f>
        <v>7Rot</v>
      </c>
      <c r="F2844" s="151" t="str">
        <f>INDEX(Variables[Variable],MATCH(Systematic[[#This Row],[VariableIndex]],Variables[Index],0))</f>
        <v>Specific flux (mt)</v>
      </c>
      <c r="G2844" s="134">
        <f>Systematic[[#This Row],[Sample]]*1000000+Systematic[[#This Row],[SubSample]]*10000+Systematic[[#This Row],[VariableIndex]]</f>
        <v>155010005</v>
      </c>
      <c r="H2844" s="134">
        <f>Systematic[[#This Row],[SampleVariableLabel]]+100*Systematic[[#This Row],[State]]</f>
        <v>155010805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155</v>
      </c>
      <c r="B2845" s="1">
        <f>IF(C2845=0,IF(B2844=Protocol!$V$20,1,B2844+1),B2844)</f>
        <v>1</v>
      </c>
      <c r="C2845" s="1">
        <f>IF(C2844+1=Protocol!$V$21,0,C2844+1)</f>
        <v>9</v>
      </c>
      <c r="D2845" s="1">
        <f t="shared" si="105"/>
        <v>6</v>
      </c>
      <c r="E2845" s="1" t="str">
        <f>INDEX(Protocol[Mark],MATCH(C2845,Protocol[Step],0))</f>
        <v>8Gp</v>
      </c>
      <c r="F2845" s="151" t="str">
        <f>INDEX(Variables[Variable],MATCH(Systematic[[#This Row],[VariableIndex]],Variables[Index],0))</f>
        <v>FCR (mt: ROX-corr.)</v>
      </c>
      <c r="G2845" s="134">
        <f>Systematic[[#This Row],[Sample]]*1000000+Systematic[[#This Row],[SubSample]]*10000+Systematic[[#This Row],[VariableIndex]]</f>
        <v>155010006</v>
      </c>
      <c r="H2845" s="134">
        <f>Systematic[[#This Row],[SampleVariableLabel]]+100*Systematic[[#This Row],[State]]</f>
        <v>155010906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155</v>
      </c>
      <c r="B2846" s="1">
        <f>IF(C2846=0,IF(B2845=Protocol!$V$20,1,B2845+1),B2845)</f>
        <v>1</v>
      </c>
      <c r="C2846" s="1">
        <f>IF(C2845+1=Protocol!$V$21,0,C2845+1)</f>
        <v>10</v>
      </c>
      <c r="D2846" s="1">
        <f t="shared" si="105"/>
        <v>1</v>
      </c>
      <c r="E2846" s="1" t="str">
        <f>INDEX(Protocol[Mark],MATCH(C2846,Protocol[Step],0))</f>
        <v>9Ama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155010001</v>
      </c>
      <c r="H2846" s="134">
        <f>Systematic[[#This Row],[SampleVariableLabel]]+100*Systematic[[#This Row],[State]]</f>
        <v>155011001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155</v>
      </c>
      <c r="B2847" s="1">
        <f>IF(C2847=0,IF(B2846=Protocol!$V$20,1,B2846+1),B2846)</f>
        <v>1</v>
      </c>
      <c r="C2847" s="1">
        <f>IF(C2846+1=Protocol!$V$21,0,C2846+1)</f>
        <v>11</v>
      </c>
      <c r="D2847" s="1">
        <f t="shared" si="105"/>
        <v>2</v>
      </c>
      <c r="E2847" s="1" t="str">
        <f>INDEX(Protocol[Mark],MATCH(C2847,Protocol[Step],0))</f>
        <v>10Tm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155010002</v>
      </c>
      <c r="H2847" s="134">
        <f>Systematic[[#This Row],[SampleVariableLabel]]+100*Systematic[[#This Row],[State]]</f>
        <v>155011102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155</v>
      </c>
      <c r="B2848" s="1">
        <f>IF(C2848=0,IF(B2847=Protocol!$V$20,1,B2847+1),B2847)</f>
        <v>1</v>
      </c>
      <c r="C2848" s="1">
        <f>IF(C2847+1=Protocol!$V$21,0,C2847+1)</f>
        <v>12</v>
      </c>
      <c r="D2848" s="1">
        <f t="shared" si="105"/>
        <v>3</v>
      </c>
      <c r="E2848" s="1" t="str">
        <f>INDEX(Protocol[Mark],MATCH(C2848,Protocol[Step],0))</f>
        <v>11Azd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155010003</v>
      </c>
      <c r="H2848" s="134">
        <f>Systematic[[#This Row],[SampleVariableLabel]]+100*Systematic[[#This Row],[State]]</f>
        <v>155011203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156</v>
      </c>
      <c r="B2849" s="1">
        <f>IF(C2849=0,IF(B2848=Protocol!$V$20,1,B2848+1),B2848)</f>
        <v>1</v>
      </c>
      <c r="C2849" s="1">
        <f>IF(C2848+1=Protocol!$V$21,0,C2848+1)</f>
        <v>0</v>
      </c>
      <c r="D2849" s="1">
        <f t="shared" si="105"/>
        <v>4</v>
      </c>
      <c r="E2849" s="1" t="str">
        <f>INDEX(Protocol[Mark],MATCH(C2849,Protocol[Step],0))</f>
        <v>1mt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156010004</v>
      </c>
      <c r="H2849" s="134">
        <f>Systematic[[#This Row],[SampleVariableLabel]]+100*Systematic[[#This Row],[State]]</f>
        <v>156010004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156</v>
      </c>
      <c r="B2850" s="1">
        <f>IF(C2850=0,IF(B2849=Protocol!$V$20,1,B2849+1),B2849)</f>
        <v>1</v>
      </c>
      <c r="C2850" s="1">
        <f>IF(C2849+1=Protocol!$V$21,0,C2849+1)</f>
        <v>1</v>
      </c>
      <c r="D2850" s="1">
        <f t="shared" si="105"/>
        <v>5</v>
      </c>
      <c r="E2850" s="1" t="str">
        <f>INDEX(Protocol[Mark],MATCH(C2850,Protocol[Step],0))</f>
        <v>1PM</v>
      </c>
      <c r="F2850" s="151" t="str">
        <f>INDEX(Variables[Variable],MATCH(Systematic[[#This Row],[VariableIndex]],Variables[Index],0))</f>
        <v>Specific flux (mt)</v>
      </c>
      <c r="G2850" s="134">
        <f>Systematic[[#This Row],[Sample]]*1000000+Systematic[[#This Row],[SubSample]]*10000+Systematic[[#This Row],[VariableIndex]]</f>
        <v>156010005</v>
      </c>
      <c r="H2850" s="134">
        <f>Systematic[[#This Row],[SampleVariableLabel]]+100*Systematic[[#This Row],[State]]</f>
        <v>156010105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156</v>
      </c>
      <c r="B2851" s="1">
        <f>IF(C2851=0,IF(B2850=Protocol!$V$20,1,B2850+1),B2850)</f>
        <v>1</v>
      </c>
      <c r="C2851" s="1">
        <f>IF(C2850+1=Protocol!$V$21,0,C2850+1)</f>
        <v>2</v>
      </c>
      <c r="D2851" s="1">
        <f t="shared" si="105"/>
        <v>6</v>
      </c>
      <c r="E2851" s="1" t="str">
        <f>INDEX(Protocol[Mark],MATCH(C2851,Protocol[Step],0))</f>
        <v>2D</v>
      </c>
      <c r="F2851" s="151" t="str">
        <f>INDEX(Variables[Variable],MATCH(Systematic[[#This Row],[VariableIndex]],Variables[Index],0))</f>
        <v>FCR (mt: ROX-corr.)</v>
      </c>
      <c r="G2851" s="134">
        <f>Systematic[[#This Row],[Sample]]*1000000+Systematic[[#This Row],[SubSample]]*10000+Systematic[[#This Row],[VariableIndex]]</f>
        <v>156010006</v>
      </c>
      <c r="H2851" s="134">
        <f>Systematic[[#This Row],[SampleVariableLabel]]+100*Systematic[[#This Row],[State]]</f>
        <v>156010206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156</v>
      </c>
      <c r="B2852" s="1">
        <f>IF(C2852=0,IF(B2851=Protocol!$V$20,1,B2851+1),B2851)</f>
        <v>1</v>
      </c>
      <c r="C2852" s="1">
        <f>IF(C2851+1=Protocol!$V$21,0,C2851+1)</f>
        <v>3</v>
      </c>
      <c r="D2852" s="1">
        <f t="shared" si="105"/>
        <v>1</v>
      </c>
      <c r="E2852" s="1" t="str">
        <f>INDEX(Protocol[Mark],MATCH(C2852,Protocol[Step],0))</f>
        <v>2c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156010001</v>
      </c>
      <c r="H2852" s="134">
        <f>Systematic[[#This Row],[SampleVariableLabel]]+100*Systematic[[#This Row],[State]]</f>
        <v>156010301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156</v>
      </c>
      <c r="B2853" s="1">
        <f>IF(C2853=0,IF(B2852=Protocol!$V$20,1,B2852+1),B2852)</f>
        <v>1</v>
      </c>
      <c r="C2853" s="1">
        <f>IF(C2852+1=Protocol!$V$21,0,C2852+1)</f>
        <v>4</v>
      </c>
      <c r="D2853" s="1">
        <f t="shared" si="105"/>
        <v>2</v>
      </c>
      <c r="E2853" s="1" t="str">
        <f>INDEX(Protocol[Mark],MATCH(C2853,Protocol[Step],0))</f>
        <v>3U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156010002</v>
      </c>
      <c r="H2853" s="134">
        <f>Systematic[[#This Row],[SampleVariableLabel]]+100*Systematic[[#This Row],[State]]</f>
        <v>156010402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156</v>
      </c>
      <c r="B2854" s="1">
        <f>IF(C2854=0,IF(B2853=Protocol!$V$20,1,B2853+1),B2853)</f>
        <v>1</v>
      </c>
      <c r="C2854" s="1">
        <f>IF(C2853+1=Protocol!$V$21,0,C2853+1)</f>
        <v>5</v>
      </c>
      <c r="D2854" s="1">
        <f t="shared" si="105"/>
        <v>3</v>
      </c>
      <c r="E2854" s="1" t="str">
        <f>INDEX(Protocol[Mark],MATCH(C2854,Protocol[Step],0))</f>
        <v>4G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156010003</v>
      </c>
      <c r="H2854" s="134">
        <f>Systematic[[#This Row],[SampleVariableLabel]]+100*Systematic[[#This Row],[State]]</f>
        <v>156010503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156</v>
      </c>
      <c r="B2855" s="1">
        <f>IF(C2855=0,IF(B2854=Protocol!$V$20,1,B2854+1),B2854)</f>
        <v>1</v>
      </c>
      <c r="C2855" s="1">
        <f>IF(C2854+1=Protocol!$V$21,0,C2854+1)</f>
        <v>6</v>
      </c>
      <c r="D2855" s="1">
        <f t="shared" si="105"/>
        <v>4</v>
      </c>
      <c r="E2855" s="1" t="str">
        <f>INDEX(Protocol[Mark],MATCH(C2855,Protocol[Step],0))</f>
        <v>5S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156010004</v>
      </c>
      <c r="H2855" s="134">
        <f>Systematic[[#This Row],[SampleVariableLabel]]+100*Systematic[[#This Row],[State]]</f>
        <v>156010604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156</v>
      </c>
      <c r="B2856" s="1">
        <f>IF(C2856=0,IF(B2855=Protocol!$V$20,1,B2855+1),B2855)</f>
        <v>1</v>
      </c>
      <c r="C2856" s="1">
        <f>IF(C2855+1=Protocol!$V$21,0,C2855+1)</f>
        <v>7</v>
      </c>
      <c r="D2856" s="1">
        <f t="shared" si="105"/>
        <v>5</v>
      </c>
      <c r="E2856" s="1" t="str">
        <f>INDEX(Protocol[Mark],MATCH(C2856,Protocol[Step],0))</f>
        <v>6Oct</v>
      </c>
      <c r="F2856" s="151" t="str">
        <f>INDEX(Variables[Variable],MATCH(Systematic[[#This Row],[VariableIndex]],Variables[Index],0))</f>
        <v>Specific flux (mt)</v>
      </c>
      <c r="G2856" s="134">
        <f>Systematic[[#This Row],[Sample]]*1000000+Systematic[[#This Row],[SubSample]]*10000+Systematic[[#This Row],[VariableIndex]]</f>
        <v>156010005</v>
      </c>
      <c r="H2856" s="134">
        <f>Systematic[[#This Row],[SampleVariableLabel]]+100*Systematic[[#This Row],[State]]</f>
        <v>156010705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156</v>
      </c>
      <c r="B2857" s="1">
        <f>IF(C2857=0,IF(B2856=Protocol!$V$20,1,B2856+1),B2856)</f>
        <v>1</v>
      </c>
      <c r="C2857" s="1">
        <f>IF(C2856+1=Protocol!$V$21,0,C2856+1)</f>
        <v>8</v>
      </c>
      <c r="D2857" s="1">
        <f t="shared" si="105"/>
        <v>6</v>
      </c>
      <c r="E2857" s="1" t="str">
        <f>INDEX(Protocol[Mark],MATCH(C2857,Protocol[Step],0))</f>
        <v>7Rot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156010006</v>
      </c>
      <c r="H2857" s="134">
        <f>Systematic[[#This Row],[SampleVariableLabel]]+100*Systematic[[#This Row],[State]]</f>
        <v>156010806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156</v>
      </c>
      <c r="B2858" s="1">
        <f>IF(C2858=0,IF(B2857=Protocol!$V$20,1,B2857+1),B2857)</f>
        <v>1</v>
      </c>
      <c r="C2858" s="1">
        <f>IF(C2857+1=Protocol!$V$21,0,C2857+1)</f>
        <v>9</v>
      </c>
      <c r="D2858" s="1">
        <f t="shared" si="105"/>
        <v>1</v>
      </c>
      <c r="E2858" s="1" t="str">
        <f>INDEX(Protocol[Mark],MATCH(C2858,Protocol[Step],0))</f>
        <v>8Gp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156010001</v>
      </c>
      <c r="H2858" s="134">
        <f>Systematic[[#This Row],[SampleVariableLabel]]+100*Systematic[[#This Row],[State]]</f>
        <v>156010901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156</v>
      </c>
      <c r="B2859" s="1">
        <f>IF(C2859=0,IF(B2858=Protocol!$V$20,1,B2858+1),B2858)</f>
        <v>1</v>
      </c>
      <c r="C2859" s="1">
        <f>IF(C2858+1=Protocol!$V$21,0,C2858+1)</f>
        <v>10</v>
      </c>
      <c r="D2859" s="1">
        <f t="shared" si="105"/>
        <v>2</v>
      </c>
      <c r="E2859" s="1" t="str">
        <f>INDEX(Protocol[Mark],MATCH(C2859,Protocol[Step],0))</f>
        <v>9Ama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156010002</v>
      </c>
      <c r="H2859" s="134">
        <f>Systematic[[#This Row],[SampleVariableLabel]]+100*Systematic[[#This Row],[State]]</f>
        <v>156011002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156</v>
      </c>
      <c r="B2860" s="1">
        <f>IF(C2860=0,IF(B2859=Protocol!$V$20,1,B2859+1),B2859)</f>
        <v>1</v>
      </c>
      <c r="C2860" s="1">
        <f>IF(C2859+1=Protocol!$V$21,0,C2859+1)</f>
        <v>11</v>
      </c>
      <c r="D2860" s="1">
        <f t="shared" si="105"/>
        <v>3</v>
      </c>
      <c r="E2860" s="1" t="str">
        <f>INDEX(Protocol[Mark],MATCH(C2860,Protocol[Step],0))</f>
        <v>10Tm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156010003</v>
      </c>
      <c r="H2860" s="134">
        <f>Systematic[[#This Row],[SampleVariableLabel]]+100*Systematic[[#This Row],[State]]</f>
        <v>156011103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156</v>
      </c>
      <c r="B2861" s="1">
        <f>IF(C2861=0,IF(B2860=Protocol!$V$20,1,B2860+1),B2860)</f>
        <v>1</v>
      </c>
      <c r="C2861" s="1">
        <f>IF(C2860+1=Protocol!$V$21,0,C2860+1)</f>
        <v>12</v>
      </c>
      <c r="D2861" s="1">
        <f t="shared" si="105"/>
        <v>4</v>
      </c>
      <c r="E2861" s="1" t="str">
        <f>INDEX(Protocol[Mark],MATCH(C2861,Protocol[Step],0))</f>
        <v>11Azd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156010004</v>
      </c>
      <c r="H2861" s="134">
        <f>Systematic[[#This Row],[SampleVariableLabel]]+100*Systematic[[#This Row],[State]]</f>
        <v>156011204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157</v>
      </c>
      <c r="B2862" s="1">
        <f>IF(C2862=0,IF(B2861=Protocol!$V$20,1,B2861+1),B2861)</f>
        <v>1</v>
      </c>
      <c r="C2862" s="1">
        <f>IF(C2861+1=Protocol!$V$21,0,C2861+1)</f>
        <v>0</v>
      </c>
      <c r="D2862" s="1">
        <f t="shared" si="105"/>
        <v>5</v>
      </c>
      <c r="E2862" s="1" t="str">
        <f>INDEX(Protocol[Mark],MATCH(C2862,Protocol[Step],0))</f>
        <v>1mt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157010005</v>
      </c>
      <c r="H2862" s="134">
        <f>Systematic[[#This Row],[SampleVariableLabel]]+100*Systematic[[#This Row],[State]]</f>
        <v>157010005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157</v>
      </c>
      <c r="B2863" s="1">
        <f>IF(C2863=0,IF(B2862=Protocol!$V$20,1,B2862+1),B2862)</f>
        <v>1</v>
      </c>
      <c r="C2863" s="1">
        <f>IF(C2862+1=Protocol!$V$21,0,C2862+1)</f>
        <v>1</v>
      </c>
      <c r="D2863" s="1">
        <f t="shared" si="105"/>
        <v>6</v>
      </c>
      <c r="E2863" s="1" t="str">
        <f>INDEX(Protocol[Mark],MATCH(C2863,Protocol[Step],0))</f>
        <v>1PM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157010006</v>
      </c>
      <c r="H2863" s="134">
        <f>Systematic[[#This Row],[SampleVariableLabel]]+100*Systematic[[#This Row],[State]]</f>
        <v>157010106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157</v>
      </c>
      <c r="B2864" s="1">
        <f>IF(C2864=0,IF(B2863=Protocol!$V$20,1,B2863+1),B2863)</f>
        <v>1</v>
      </c>
      <c r="C2864" s="1">
        <f>IF(C2863+1=Protocol!$V$21,0,C2863+1)</f>
        <v>2</v>
      </c>
      <c r="D2864" s="1">
        <f t="shared" si="105"/>
        <v>1</v>
      </c>
      <c r="E2864" s="1" t="str">
        <f>INDEX(Protocol[Mark],MATCH(C2864,Protocol[Step],0))</f>
        <v>2D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157010001</v>
      </c>
      <c r="H2864" s="134">
        <f>Systematic[[#This Row],[SampleVariableLabel]]+100*Systematic[[#This Row],[State]]</f>
        <v>157010201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157</v>
      </c>
      <c r="B2865" s="1">
        <f>IF(C2865=0,IF(B2864=Protocol!$V$20,1,B2864+1),B2864)</f>
        <v>1</v>
      </c>
      <c r="C2865" s="1">
        <f>IF(C2864+1=Protocol!$V$21,0,C2864+1)</f>
        <v>3</v>
      </c>
      <c r="D2865" s="1">
        <f t="shared" si="105"/>
        <v>2</v>
      </c>
      <c r="E2865" s="1" t="str">
        <f>INDEX(Protocol[Mark],MATCH(C2865,Protocol[Step],0))</f>
        <v>2c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157010002</v>
      </c>
      <c r="H2865" s="134">
        <f>Systematic[[#This Row],[SampleVariableLabel]]+100*Systematic[[#This Row],[State]]</f>
        <v>157010302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157</v>
      </c>
      <c r="B2866" s="1">
        <f>IF(C2866=0,IF(B2865=Protocol!$V$20,1,B2865+1),B2865)</f>
        <v>1</v>
      </c>
      <c r="C2866" s="1">
        <f>IF(C2865+1=Protocol!$V$21,0,C2865+1)</f>
        <v>4</v>
      </c>
      <c r="D2866" s="1">
        <f t="shared" si="105"/>
        <v>3</v>
      </c>
      <c r="E2866" s="1" t="str">
        <f>INDEX(Protocol[Mark],MATCH(C2866,Protocol[Step],0))</f>
        <v>3U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157010003</v>
      </c>
      <c r="H2866" s="134">
        <f>Systematic[[#This Row],[SampleVariableLabel]]+100*Systematic[[#This Row],[State]]</f>
        <v>157010403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157</v>
      </c>
      <c r="B2867" s="1">
        <f>IF(C2867=0,IF(B2866=Protocol!$V$20,1,B2866+1),B2866)</f>
        <v>1</v>
      </c>
      <c r="C2867" s="1">
        <f>IF(C2866+1=Protocol!$V$21,0,C2866+1)</f>
        <v>5</v>
      </c>
      <c r="D2867" s="1">
        <f t="shared" si="105"/>
        <v>4</v>
      </c>
      <c r="E2867" s="1" t="str">
        <f>INDEX(Protocol[Mark],MATCH(C2867,Protocol[Step],0))</f>
        <v>4G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157010004</v>
      </c>
      <c r="H2867" s="134">
        <f>Systematic[[#This Row],[SampleVariableLabel]]+100*Systematic[[#This Row],[State]]</f>
        <v>157010504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157</v>
      </c>
      <c r="B2868" s="1">
        <f>IF(C2868=0,IF(B2867=Protocol!$V$20,1,B2867+1),B2867)</f>
        <v>1</v>
      </c>
      <c r="C2868" s="1">
        <f>IF(C2867+1=Protocol!$V$21,0,C2867+1)</f>
        <v>6</v>
      </c>
      <c r="D2868" s="1">
        <f t="shared" si="105"/>
        <v>5</v>
      </c>
      <c r="E2868" s="1" t="str">
        <f>INDEX(Protocol[Mark],MATCH(C2868,Protocol[Step],0))</f>
        <v>5S</v>
      </c>
      <c r="F2868" s="151" t="str">
        <f>INDEX(Variables[Variable],MATCH(Systematic[[#This Row],[VariableIndex]],Variables[Index],0))</f>
        <v>Specific flux (mt)</v>
      </c>
      <c r="G2868" s="134">
        <f>Systematic[[#This Row],[Sample]]*1000000+Systematic[[#This Row],[SubSample]]*10000+Systematic[[#This Row],[VariableIndex]]</f>
        <v>157010005</v>
      </c>
      <c r="H2868" s="134">
        <f>Systematic[[#This Row],[SampleVariableLabel]]+100*Systematic[[#This Row],[State]]</f>
        <v>157010605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157</v>
      </c>
      <c r="B2869" s="1">
        <f>IF(C2869=0,IF(B2868=Protocol!$V$20,1,B2868+1),B2868)</f>
        <v>1</v>
      </c>
      <c r="C2869" s="1">
        <f>IF(C2868+1=Protocol!$V$21,0,C2868+1)</f>
        <v>7</v>
      </c>
      <c r="D2869" s="1">
        <f t="shared" si="105"/>
        <v>6</v>
      </c>
      <c r="E2869" s="1" t="str">
        <f>INDEX(Protocol[Mark],MATCH(C2869,Protocol[Step],0))</f>
        <v>6Oct</v>
      </c>
      <c r="F2869" s="151" t="str">
        <f>INDEX(Variables[Variable],MATCH(Systematic[[#This Row],[VariableIndex]],Variables[Index],0))</f>
        <v>FCR (mt: ROX-corr.)</v>
      </c>
      <c r="G2869" s="134">
        <f>Systematic[[#This Row],[Sample]]*1000000+Systematic[[#This Row],[SubSample]]*10000+Systematic[[#This Row],[VariableIndex]]</f>
        <v>157010006</v>
      </c>
      <c r="H2869" s="134">
        <f>Systematic[[#This Row],[SampleVariableLabel]]+100*Systematic[[#This Row],[State]]</f>
        <v>157010706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157</v>
      </c>
      <c r="B2870" s="1">
        <f>IF(C2870=0,IF(B2869=Protocol!$V$20,1,B2869+1),B2869)</f>
        <v>1</v>
      </c>
      <c r="C2870" s="1">
        <f>IF(C2869+1=Protocol!$V$21,0,C2869+1)</f>
        <v>8</v>
      </c>
      <c r="D2870" s="1">
        <f t="shared" si="105"/>
        <v>1</v>
      </c>
      <c r="E2870" s="1" t="str">
        <f>INDEX(Protocol[Mark],MATCH(C2870,Protocol[Step],0))</f>
        <v>7Rot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157010001</v>
      </c>
      <c r="H2870" s="134">
        <f>Systematic[[#This Row],[SampleVariableLabel]]+100*Systematic[[#This Row],[State]]</f>
        <v>157010801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157</v>
      </c>
      <c r="B2871" s="1">
        <f>IF(C2871=0,IF(B2870=Protocol!$V$20,1,B2870+1),B2870)</f>
        <v>1</v>
      </c>
      <c r="C2871" s="1">
        <f>IF(C2870+1=Protocol!$V$21,0,C2870+1)</f>
        <v>9</v>
      </c>
      <c r="D2871" s="1">
        <f t="shared" si="105"/>
        <v>2</v>
      </c>
      <c r="E2871" s="1" t="str">
        <f>INDEX(Protocol[Mark],MATCH(C2871,Protocol[Step],0))</f>
        <v>8Gp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157010002</v>
      </c>
      <c r="H2871" s="134">
        <f>Systematic[[#This Row],[SampleVariableLabel]]+100*Systematic[[#This Row],[State]]</f>
        <v>157010902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157</v>
      </c>
      <c r="B2872" s="1">
        <f>IF(C2872=0,IF(B2871=Protocol!$V$20,1,B2871+1),B2871)</f>
        <v>1</v>
      </c>
      <c r="C2872" s="1">
        <f>IF(C2871+1=Protocol!$V$21,0,C2871+1)</f>
        <v>10</v>
      </c>
      <c r="D2872" s="1">
        <f t="shared" si="105"/>
        <v>3</v>
      </c>
      <c r="E2872" s="1" t="str">
        <f>INDEX(Protocol[Mark],MATCH(C2872,Protocol[Step],0))</f>
        <v>9Ama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157010003</v>
      </c>
      <c r="H2872" s="134">
        <f>Systematic[[#This Row],[SampleVariableLabel]]+100*Systematic[[#This Row],[State]]</f>
        <v>157011003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157</v>
      </c>
      <c r="B2873" s="1">
        <f>IF(C2873=0,IF(B2872=Protocol!$V$20,1,B2872+1),B2872)</f>
        <v>1</v>
      </c>
      <c r="C2873" s="1">
        <f>IF(C2872+1=Protocol!$V$21,0,C2872+1)</f>
        <v>11</v>
      </c>
      <c r="D2873" s="1">
        <f t="shared" si="105"/>
        <v>4</v>
      </c>
      <c r="E2873" s="1" t="str">
        <f>INDEX(Protocol[Mark],MATCH(C2873,Protocol[Step],0))</f>
        <v>10Tm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157010004</v>
      </c>
      <c r="H2873" s="134">
        <f>Systematic[[#This Row],[SampleVariableLabel]]+100*Systematic[[#This Row],[State]]</f>
        <v>157011104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157</v>
      </c>
      <c r="B2874" s="1">
        <f>IF(C2874=0,IF(B2873=Protocol!$V$20,1,B2873+1),B2873)</f>
        <v>1</v>
      </c>
      <c r="C2874" s="1">
        <f>IF(C2873+1=Protocol!$V$21,0,C2873+1)</f>
        <v>12</v>
      </c>
      <c r="D2874" s="1">
        <f t="shared" si="105"/>
        <v>5</v>
      </c>
      <c r="E2874" s="1" t="str">
        <f>INDEX(Protocol[Mark],MATCH(C2874,Protocol[Step],0))</f>
        <v>11Azd</v>
      </c>
      <c r="F2874" s="151" t="str">
        <f>INDEX(Variables[Variable],MATCH(Systematic[[#This Row],[VariableIndex]],Variables[Index],0))</f>
        <v>Specific flux (mt)</v>
      </c>
      <c r="G2874" s="134">
        <f>Systematic[[#This Row],[Sample]]*1000000+Systematic[[#This Row],[SubSample]]*10000+Systematic[[#This Row],[VariableIndex]]</f>
        <v>157010005</v>
      </c>
      <c r="H2874" s="134">
        <f>Systematic[[#This Row],[SampleVariableLabel]]+100*Systematic[[#This Row],[State]]</f>
        <v>157011205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158</v>
      </c>
      <c r="B2875" s="1">
        <f>IF(C2875=0,IF(B2874=Protocol!$V$20,1,B2874+1),B2874)</f>
        <v>1</v>
      </c>
      <c r="C2875" s="1">
        <f>IF(C2874+1=Protocol!$V$21,0,C2874+1)</f>
        <v>0</v>
      </c>
      <c r="D2875" s="1">
        <f t="shared" si="105"/>
        <v>6</v>
      </c>
      <c r="E2875" s="1" t="str">
        <f>INDEX(Protocol[Mark],MATCH(C2875,Protocol[Step],0))</f>
        <v>1mt</v>
      </c>
      <c r="F2875" s="151" t="str">
        <f>INDEX(Variables[Variable],MATCH(Systematic[[#This Row],[VariableIndex]],Variables[Index],0))</f>
        <v>FCR (mt: ROX-corr.)</v>
      </c>
      <c r="G2875" s="134">
        <f>Systematic[[#This Row],[Sample]]*1000000+Systematic[[#This Row],[SubSample]]*10000+Systematic[[#This Row],[VariableIndex]]</f>
        <v>158010006</v>
      </c>
      <c r="H2875" s="134">
        <f>Systematic[[#This Row],[SampleVariableLabel]]+100*Systematic[[#This Row],[State]]</f>
        <v>158010006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158</v>
      </c>
      <c r="B2876" s="1">
        <f>IF(C2876=0,IF(B2875=Protocol!$V$20,1,B2875+1),B2875)</f>
        <v>1</v>
      </c>
      <c r="C2876" s="1">
        <f>IF(C2875+1=Protocol!$V$21,0,C2875+1)</f>
        <v>1</v>
      </c>
      <c r="D2876" s="1">
        <f t="shared" si="105"/>
        <v>1</v>
      </c>
      <c r="E2876" s="1" t="str">
        <f>INDEX(Protocol[Mark],MATCH(C2876,Protocol[Step],0))</f>
        <v>1PM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158010001</v>
      </c>
      <c r="H2876" s="134">
        <f>Systematic[[#This Row],[SampleVariableLabel]]+100*Systematic[[#This Row],[State]]</f>
        <v>158010101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158</v>
      </c>
      <c r="B2877" s="1">
        <f>IF(C2877=0,IF(B2876=Protocol!$V$20,1,B2876+1),B2876)</f>
        <v>1</v>
      </c>
      <c r="C2877" s="1">
        <f>IF(C2876+1=Protocol!$V$21,0,C2876+1)</f>
        <v>2</v>
      </c>
      <c r="D2877" s="1">
        <f t="shared" si="105"/>
        <v>2</v>
      </c>
      <c r="E2877" s="1" t="str">
        <f>INDEX(Protocol[Mark],MATCH(C2877,Protocol[Step],0))</f>
        <v>2D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158010002</v>
      </c>
      <c r="H2877" s="134">
        <f>Systematic[[#This Row],[SampleVariableLabel]]+100*Systematic[[#This Row],[State]]</f>
        <v>158010202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158</v>
      </c>
      <c r="B2878" s="1">
        <f>IF(C2878=0,IF(B2877=Protocol!$V$20,1,B2877+1),B2877)</f>
        <v>1</v>
      </c>
      <c r="C2878" s="1">
        <f>IF(C2877+1=Protocol!$V$21,0,C2877+1)</f>
        <v>3</v>
      </c>
      <c r="D2878" s="1">
        <f t="shared" si="105"/>
        <v>3</v>
      </c>
      <c r="E2878" s="1" t="str">
        <f>INDEX(Protocol[Mark],MATCH(C2878,Protocol[Step],0))</f>
        <v>2c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158010003</v>
      </c>
      <c r="H2878" s="134">
        <f>Systematic[[#This Row],[SampleVariableLabel]]+100*Systematic[[#This Row],[State]]</f>
        <v>158010303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158</v>
      </c>
      <c r="B2879" s="1">
        <f>IF(C2879=0,IF(B2878=Protocol!$V$20,1,B2878+1),B2878)</f>
        <v>1</v>
      </c>
      <c r="C2879" s="1">
        <f>IF(C2878+1=Protocol!$V$21,0,C2878+1)</f>
        <v>4</v>
      </c>
      <c r="D2879" s="1">
        <f t="shared" si="105"/>
        <v>4</v>
      </c>
      <c r="E2879" s="1" t="str">
        <f>INDEX(Protocol[Mark],MATCH(C2879,Protocol[Step],0))</f>
        <v>3U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158010004</v>
      </c>
      <c r="H2879" s="134">
        <f>Systematic[[#This Row],[SampleVariableLabel]]+100*Systematic[[#This Row],[State]]</f>
        <v>158010404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158</v>
      </c>
      <c r="B2880" s="1">
        <f>IF(C2880=0,IF(B2879=Protocol!$V$20,1,B2879+1),B2879)</f>
        <v>1</v>
      </c>
      <c r="C2880" s="1">
        <f>IF(C2879+1=Protocol!$V$21,0,C2879+1)</f>
        <v>5</v>
      </c>
      <c r="D2880" s="1">
        <f t="shared" si="105"/>
        <v>5</v>
      </c>
      <c r="E2880" s="1" t="str">
        <f>INDEX(Protocol[Mark],MATCH(C2880,Protocol[Step],0))</f>
        <v>4G</v>
      </c>
      <c r="F2880" s="151" t="str">
        <f>INDEX(Variables[Variable],MATCH(Systematic[[#This Row],[VariableIndex]],Variables[Index],0))</f>
        <v>Specific flux (mt)</v>
      </c>
      <c r="G2880" s="134">
        <f>Systematic[[#This Row],[Sample]]*1000000+Systematic[[#This Row],[SubSample]]*10000+Systematic[[#This Row],[VariableIndex]]</f>
        <v>158010005</v>
      </c>
      <c r="H2880" s="134">
        <f>Systematic[[#This Row],[SampleVariableLabel]]+100*Systematic[[#This Row],[State]]</f>
        <v>158010505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158</v>
      </c>
      <c r="B2881" s="1">
        <f>IF(C2881=0,IF(B2880=Protocol!$V$20,1,B2880+1),B2880)</f>
        <v>1</v>
      </c>
      <c r="C2881" s="1">
        <f>IF(C2880+1=Protocol!$V$21,0,C2880+1)</f>
        <v>6</v>
      </c>
      <c r="D2881" s="1">
        <f t="shared" si="105"/>
        <v>6</v>
      </c>
      <c r="E2881" s="1" t="str">
        <f>INDEX(Protocol[Mark],MATCH(C2881,Protocol[Step],0))</f>
        <v>5S</v>
      </c>
      <c r="F2881" s="151" t="str">
        <f>INDEX(Variables[Variable],MATCH(Systematic[[#This Row],[VariableIndex]],Variables[Index],0))</f>
        <v>FCR (mt: ROX-corr.)</v>
      </c>
      <c r="G2881" s="134">
        <f>Systematic[[#This Row],[Sample]]*1000000+Systematic[[#This Row],[SubSample]]*10000+Systematic[[#This Row],[VariableIndex]]</f>
        <v>158010006</v>
      </c>
      <c r="H2881" s="134">
        <f>Systematic[[#This Row],[SampleVariableLabel]]+100*Systematic[[#This Row],[State]]</f>
        <v>158010606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158</v>
      </c>
      <c r="B2882" s="1">
        <f>IF(C2882=0,IF(B2881=Protocol!$V$20,1,B2881+1),B2881)</f>
        <v>1</v>
      </c>
      <c r="C2882" s="1">
        <f>IF(C2881+1=Protocol!$V$21,0,C2881+1)</f>
        <v>7</v>
      </c>
      <c r="D2882" s="1">
        <f t="shared" si="105"/>
        <v>1</v>
      </c>
      <c r="E2882" s="1" t="str">
        <f>INDEX(Protocol[Mark],MATCH(C2882,Protocol[Step],0))</f>
        <v>6Oct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158010001</v>
      </c>
      <c r="H2882" s="134">
        <f>Systematic[[#This Row],[SampleVariableLabel]]+100*Systematic[[#This Row],[State]]</f>
        <v>158010701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158</v>
      </c>
      <c r="B2883" s="1">
        <f>IF(C2883=0,IF(B2882=Protocol!$V$20,1,B2882+1),B2882)</f>
        <v>1</v>
      </c>
      <c r="C2883" s="1">
        <f>IF(C2882+1=Protocol!$V$21,0,C2882+1)</f>
        <v>8</v>
      </c>
      <c r="D2883" s="1">
        <f t="shared" ref="D2883:D2946" si="107">IF(D2882=nVariables,1,D2882+1)</f>
        <v>2</v>
      </c>
      <c r="E2883" s="1" t="str">
        <f>INDEX(Protocol[Mark],MATCH(C2883,Protocol[Step],0))</f>
        <v>7Rot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158010002</v>
      </c>
      <c r="H2883" s="134">
        <f>Systematic[[#This Row],[SampleVariableLabel]]+100*Systematic[[#This Row],[State]]</f>
        <v>158010802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158</v>
      </c>
      <c r="B2884" s="1">
        <f>IF(C2884=0,IF(B2883=Protocol!$V$20,1,B2883+1),B2883)</f>
        <v>1</v>
      </c>
      <c r="C2884" s="1">
        <f>IF(C2883+1=Protocol!$V$21,0,C2883+1)</f>
        <v>9</v>
      </c>
      <c r="D2884" s="1">
        <f t="shared" si="107"/>
        <v>3</v>
      </c>
      <c r="E2884" s="1" t="str">
        <f>INDEX(Protocol[Mark],MATCH(C2884,Protocol[Step],0))</f>
        <v>8Gp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158010003</v>
      </c>
      <c r="H2884" s="134">
        <f>Systematic[[#This Row],[SampleVariableLabel]]+100*Systematic[[#This Row],[State]]</f>
        <v>158010903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158</v>
      </c>
      <c r="B2885" s="1">
        <f>IF(C2885=0,IF(B2884=Protocol!$V$20,1,B2884+1),B2884)</f>
        <v>1</v>
      </c>
      <c r="C2885" s="1">
        <f>IF(C2884+1=Protocol!$V$21,0,C2884+1)</f>
        <v>10</v>
      </c>
      <c r="D2885" s="1">
        <f t="shared" si="107"/>
        <v>4</v>
      </c>
      <c r="E2885" s="1" t="str">
        <f>INDEX(Protocol[Mark],MATCH(C2885,Protocol[Step],0))</f>
        <v>9Ama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158010004</v>
      </c>
      <c r="H2885" s="134">
        <f>Systematic[[#This Row],[SampleVariableLabel]]+100*Systematic[[#This Row],[State]]</f>
        <v>158011004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158</v>
      </c>
      <c r="B2886" s="1">
        <f>IF(C2886=0,IF(B2885=Protocol!$V$20,1,B2885+1),B2885)</f>
        <v>1</v>
      </c>
      <c r="C2886" s="1">
        <f>IF(C2885+1=Protocol!$V$21,0,C2885+1)</f>
        <v>11</v>
      </c>
      <c r="D2886" s="1">
        <f t="shared" si="107"/>
        <v>5</v>
      </c>
      <c r="E2886" s="1" t="str">
        <f>INDEX(Protocol[Mark],MATCH(C2886,Protocol[Step],0))</f>
        <v>10Tm</v>
      </c>
      <c r="F2886" s="151" t="str">
        <f>INDEX(Variables[Variable],MATCH(Systematic[[#This Row],[VariableIndex]],Variables[Index],0))</f>
        <v>Specific flux (mt)</v>
      </c>
      <c r="G2886" s="134">
        <f>Systematic[[#This Row],[Sample]]*1000000+Systematic[[#This Row],[SubSample]]*10000+Systematic[[#This Row],[VariableIndex]]</f>
        <v>158010005</v>
      </c>
      <c r="H2886" s="134">
        <f>Systematic[[#This Row],[SampleVariableLabel]]+100*Systematic[[#This Row],[State]]</f>
        <v>158011105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158</v>
      </c>
      <c r="B2887" s="1">
        <f>IF(C2887=0,IF(B2886=Protocol!$V$20,1,B2886+1),B2886)</f>
        <v>1</v>
      </c>
      <c r="C2887" s="1">
        <f>IF(C2886+1=Protocol!$V$21,0,C2886+1)</f>
        <v>12</v>
      </c>
      <c r="D2887" s="1">
        <f t="shared" si="107"/>
        <v>6</v>
      </c>
      <c r="E2887" s="1" t="str">
        <f>INDEX(Protocol[Mark],MATCH(C2887,Protocol[Step],0))</f>
        <v>11Azd</v>
      </c>
      <c r="F2887" s="151" t="str">
        <f>INDEX(Variables[Variable],MATCH(Systematic[[#This Row],[VariableIndex]],Variables[Index],0))</f>
        <v>FCR (mt: ROX-corr.)</v>
      </c>
      <c r="G2887" s="134">
        <f>Systematic[[#This Row],[Sample]]*1000000+Systematic[[#This Row],[SubSample]]*10000+Systematic[[#This Row],[VariableIndex]]</f>
        <v>158010006</v>
      </c>
      <c r="H2887" s="134">
        <f>Systematic[[#This Row],[SampleVariableLabel]]+100*Systematic[[#This Row],[State]]</f>
        <v>158011206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159</v>
      </c>
      <c r="B2888" s="1">
        <f>IF(C2888=0,IF(B2887=Protocol!$V$20,1,B2887+1),B2887)</f>
        <v>1</v>
      </c>
      <c r="C2888" s="1">
        <f>IF(C2887+1=Protocol!$V$21,0,C2887+1)</f>
        <v>0</v>
      </c>
      <c r="D2888" s="1">
        <f t="shared" si="107"/>
        <v>1</v>
      </c>
      <c r="E2888" s="1" t="str">
        <f>INDEX(Protocol[Mark],MATCH(C2888,Protocol[Step],0))</f>
        <v>1mt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159010001</v>
      </c>
      <c r="H2888" s="134">
        <f>Systematic[[#This Row],[SampleVariableLabel]]+100*Systematic[[#This Row],[State]]</f>
        <v>159010001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159</v>
      </c>
      <c r="B2889" s="1">
        <f>IF(C2889=0,IF(B2888=Protocol!$V$20,1,B2888+1),B2888)</f>
        <v>1</v>
      </c>
      <c r="C2889" s="1">
        <f>IF(C2888+1=Protocol!$V$21,0,C2888+1)</f>
        <v>1</v>
      </c>
      <c r="D2889" s="1">
        <f t="shared" si="107"/>
        <v>2</v>
      </c>
      <c r="E2889" s="1" t="str">
        <f>INDEX(Protocol[Mark],MATCH(C2889,Protocol[Step],0))</f>
        <v>1PM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159010002</v>
      </c>
      <c r="H2889" s="134">
        <f>Systematic[[#This Row],[SampleVariableLabel]]+100*Systematic[[#This Row],[State]]</f>
        <v>159010102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159</v>
      </c>
      <c r="B2890" s="1">
        <f>IF(C2890=0,IF(B2889=Protocol!$V$20,1,B2889+1),B2889)</f>
        <v>1</v>
      </c>
      <c r="C2890" s="1">
        <f>IF(C2889+1=Protocol!$V$21,0,C2889+1)</f>
        <v>2</v>
      </c>
      <c r="D2890" s="1">
        <f t="shared" si="107"/>
        <v>3</v>
      </c>
      <c r="E2890" s="1" t="str">
        <f>INDEX(Protocol[Mark],MATCH(C2890,Protocol[Step],0))</f>
        <v>2D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159010003</v>
      </c>
      <c r="H2890" s="134">
        <f>Systematic[[#This Row],[SampleVariableLabel]]+100*Systematic[[#This Row],[State]]</f>
        <v>159010203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159</v>
      </c>
      <c r="B2891" s="1">
        <f>IF(C2891=0,IF(B2890=Protocol!$V$20,1,B2890+1),B2890)</f>
        <v>1</v>
      </c>
      <c r="C2891" s="1">
        <f>IF(C2890+1=Protocol!$V$21,0,C2890+1)</f>
        <v>3</v>
      </c>
      <c r="D2891" s="1">
        <f t="shared" si="107"/>
        <v>4</v>
      </c>
      <c r="E2891" s="1" t="str">
        <f>INDEX(Protocol[Mark],MATCH(C2891,Protocol[Step],0))</f>
        <v>2c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159010004</v>
      </c>
      <c r="H2891" s="134">
        <f>Systematic[[#This Row],[SampleVariableLabel]]+100*Systematic[[#This Row],[State]]</f>
        <v>159010304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159</v>
      </c>
      <c r="B2892" s="1">
        <f>IF(C2892=0,IF(B2891=Protocol!$V$20,1,B2891+1),B2891)</f>
        <v>1</v>
      </c>
      <c r="C2892" s="1">
        <f>IF(C2891+1=Protocol!$V$21,0,C2891+1)</f>
        <v>4</v>
      </c>
      <c r="D2892" s="1">
        <f t="shared" si="107"/>
        <v>5</v>
      </c>
      <c r="E2892" s="1" t="str">
        <f>INDEX(Protocol[Mark],MATCH(C2892,Protocol[Step],0))</f>
        <v>3U</v>
      </c>
      <c r="F2892" s="151" t="str">
        <f>INDEX(Variables[Variable],MATCH(Systematic[[#This Row],[VariableIndex]],Variables[Index],0))</f>
        <v>Specific flux (mt)</v>
      </c>
      <c r="G2892" s="134">
        <f>Systematic[[#This Row],[Sample]]*1000000+Systematic[[#This Row],[SubSample]]*10000+Systematic[[#This Row],[VariableIndex]]</f>
        <v>159010005</v>
      </c>
      <c r="H2892" s="134">
        <f>Systematic[[#This Row],[SampleVariableLabel]]+100*Systematic[[#This Row],[State]]</f>
        <v>159010405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159</v>
      </c>
      <c r="B2893" s="1">
        <f>IF(C2893=0,IF(B2892=Protocol!$V$20,1,B2892+1),B2892)</f>
        <v>1</v>
      </c>
      <c r="C2893" s="1">
        <f>IF(C2892+1=Protocol!$V$21,0,C2892+1)</f>
        <v>5</v>
      </c>
      <c r="D2893" s="1">
        <f t="shared" si="107"/>
        <v>6</v>
      </c>
      <c r="E2893" s="1" t="str">
        <f>INDEX(Protocol[Mark],MATCH(C2893,Protocol[Step],0))</f>
        <v>4G</v>
      </c>
      <c r="F2893" s="151" t="str">
        <f>INDEX(Variables[Variable],MATCH(Systematic[[#This Row],[VariableIndex]],Variables[Index],0))</f>
        <v>FCR (mt: ROX-corr.)</v>
      </c>
      <c r="G2893" s="134">
        <f>Systematic[[#This Row],[Sample]]*1000000+Systematic[[#This Row],[SubSample]]*10000+Systematic[[#This Row],[VariableIndex]]</f>
        <v>159010006</v>
      </c>
      <c r="H2893" s="134">
        <f>Systematic[[#This Row],[SampleVariableLabel]]+100*Systematic[[#This Row],[State]]</f>
        <v>159010506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159</v>
      </c>
      <c r="B2894" s="1">
        <f>IF(C2894=0,IF(B2893=Protocol!$V$20,1,B2893+1),B2893)</f>
        <v>1</v>
      </c>
      <c r="C2894" s="1">
        <f>IF(C2893+1=Protocol!$V$21,0,C2893+1)</f>
        <v>6</v>
      </c>
      <c r="D2894" s="1">
        <f t="shared" si="107"/>
        <v>1</v>
      </c>
      <c r="E2894" s="1" t="str">
        <f>INDEX(Protocol[Mark],MATCH(C2894,Protocol[Step],0))</f>
        <v>5S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159010001</v>
      </c>
      <c r="H2894" s="134">
        <f>Systematic[[#This Row],[SampleVariableLabel]]+100*Systematic[[#This Row],[State]]</f>
        <v>159010601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159</v>
      </c>
      <c r="B2895" s="1">
        <f>IF(C2895=0,IF(B2894=Protocol!$V$20,1,B2894+1),B2894)</f>
        <v>1</v>
      </c>
      <c r="C2895" s="1">
        <f>IF(C2894+1=Protocol!$V$21,0,C2894+1)</f>
        <v>7</v>
      </c>
      <c r="D2895" s="1">
        <f t="shared" si="107"/>
        <v>2</v>
      </c>
      <c r="E2895" s="1" t="str">
        <f>INDEX(Protocol[Mark],MATCH(C2895,Protocol[Step],0))</f>
        <v>6Oct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159010002</v>
      </c>
      <c r="H2895" s="134">
        <f>Systematic[[#This Row],[SampleVariableLabel]]+100*Systematic[[#This Row],[State]]</f>
        <v>159010702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159</v>
      </c>
      <c r="B2896" s="1">
        <f>IF(C2896=0,IF(B2895=Protocol!$V$20,1,B2895+1),B2895)</f>
        <v>1</v>
      </c>
      <c r="C2896" s="1">
        <f>IF(C2895+1=Protocol!$V$21,0,C2895+1)</f>
        <v>8</v>
      </c>
      <c r="D2896" s="1">
        <f t="shared" si="107"/>
        <v>3</v>
      </c>
      <c r="E2896" s="1" t="str">
        <f>INDEX(Protocol[Mark],MATCH(C2896,Protocol[Step],0))</f>
        <v>7Rot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159010003</v>
      </c>
      <c r="H2896" s="134">
        <f>Systematic[[#This Row],[SampleVariableLabel]]+100*Systematic[[#This Row],[State]]</f>
        <v>159010803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159</v>
      </c>
      <c r="B2897" s="1">
        <f>IF(C2897=0,IF(B2896=Protocol!$V$20,1,B2896+1),B2896)</f>
        <v>1</v>
      </c>
      <c r="C2897" s="1">
        <f>IF(C2896+1=Protocol!$V$21,0,C2896+1)</f>
        <v>9</v>
      </c>
      <c r="D2897" s="1">
        <f t="shared" si="107"/>
        <v>4</v>
      </c>
      <c r="E2897" s="1" t="str">
        <f>INDEX(Protocol[Mark],MATCH(C2897,Protocol[Step],0))</f>
        <v>8Gp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159010004</v>
      </c>
      <c r="H2897" s="134">
        <f>Systematic[[#This Row],[SampleVariableLabel]]+100*Systematic[[#This Row],[State]]</f>
        <v>159010904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159</v>
      </c>
      <c r="B2898" s="1">
        <f>IF(C2898=0,IF(B2897=Protocol!$V$20,1,B2897+1),B2897)</f>
        <v>1</v>
      </c>
      <c r="C2898" s="1">
        <f>IF(C2897+1=Protocol!$V$21,0,C2897+1)</f>
        <v>10</v>
      </c>
      <c r="D2898" s="1">
        <f t="shared" si="107"/>
        <v>5</v>
      </c>
      <c r="E2898" s="1" t="str">
        <f>INDEX(Protocol[Mark],MATCH(C2898,Protocol[Step],0))</f>
        <v>9Ama</v>
      </c>
      <c r="F2898" s="151" t="str">
        <f>INDEX(Variables[Variable],MATCH(Systematic[[#This Row],[VariableIndex]],Variables[Index],0))</f>
        <v>Specific flux (mt)</v>
      </c>
      <c r="G2898" s="134">
        <f>Systematic[[#This Row],[Sample]]*1000000+Systematic[[#This Row],[SubSample]]*10000+Systematic[[#This Row],[VariableIndex]]</f>
        <v>159010005</v>
      </c>
      <c r="H2898" s="134">
        <f>Systematic[[#This Row],[SampleVariableLabel]]+100*Systematic[[#This Row],[State]]</f>
        <v>159011005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159</v>
      </c>
      <c r="B2899" s="1">
        <f>IF(C2899=0,IF(B2898=Protocol!$V$20,1,B2898+1),B2898)</f>
        <v>1</v>
      </c>
      <c r="C2899" s="1">
        <f>IF(C2898+1=Protocol!$V$21,0,C2898+1)</f>
        <v>11</v>
      </c>
      <c r="D2899" s="1">
        <f t="shared" si="107"/>
        <v>6</v>
      </c>
      <c r="E2899" s="1" t="str">
        <f>INDEX(Protocol[Mark],MATCH(C2899,Protocol[Step],0))</f>
        <v>10Tm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159010006</v>
      </c>
      <c r="H2899" s="134">
        <f>Systematic[[#This Row],[SampleVariableLabel]]+100*Systematic[[#This Row],[State]]</f>
        <v>159011106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159</v>
      </c>
      <c r="B2900" s="1">
        <f>IF(C2900=0,IF(B2899=Protocol!$V$20,1,B2899+1),B2899)</f>
        <v>1</v>
      </c>
      <c r="C2900" s="1">
        <f>IF(C2899+1=Protocol!$V$21,0,C2899+1)</f>
        <v>12</v>
      </c>
      <c r="D2900" s="1">
        <f t="shared" si="107"/>
        <v>1</v>
      </c>
      <c r="E2900" s="1" t="str">
        <f>INDEX(Protocol[Mark],MATCH(C2900,Protocol[Step],0))</f>
        <v>11Azd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159010001</v>
      </c>
      <c r="H2900" s="134">
        <f>Systematic[[#This Row],[SampleVariableLabel]]+100*Systematic[[#This Row],[State]]</f>
        <v>159011201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160</v>
      </c>
      <c r="B2901" s="1">
        <f>IF(C2901=0,IF(B2900=Protocol!$V$20,1,B2900+1),B2900)</f>
        <v>1</v>
      </c>
      <c r="C2901" s="1">
        <f>IF(C2900+1=Protocol!$V$21,0,C2900+1)</f>
        <v>0</v>
      </c>
      <c r="D2901" s="1">
        <f t="shared" si="107"/>
        <v>2</v>
      </c>
      <c r="E2901" s="1" t="str">
        <f>INDEX(Protocol[Mark],MATCH(C2901,Protocol[Step],0))</f>
        <v>1mt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160010002</v>
      </c>
      <c r="H2901" s="134">
        <f>Systematic[[#This Row],[SampleVariableLabel]]+100*Systematic[[#This Row],[State]]</f>
        <v>160010002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160</v>
      </c>
      <c r="B2902" s="1">
        <f>IF(C2902=0,IF(B2901=Protocol!$V$20,1,B2901+1),B2901)</f>
        <v>1</v>
      </c>
      <c r="C2902" s="1">
        <f>IF(C2901+1=Protocol!$V$21,0,C2901+1)</f>
        <v>1</v>
      </c>
      <c r="D2902" s="1">
        <f t="shared" si="107"/>
        <v>3</v>
      </c>
      <c r="E2902" s="1" t="str">
        <f>INDEX(Protocol[Mark],MATCH(C2902,Protocol[Step],0))</f>
        <v>1PM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160010003</v>
      </c>
      <c r="H2902" s="134">
        <f>Systematic[[#This Row],[SampleVariableLabel]]+100*Systematic[[#This Row],[State]]</f>
        <v>160010103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160</v>
      </c>
      <c r="B2903" s="1">
        <f>IF(C2903=0,IF(B2902=Protocol!$V$20,1,B2902+1),B2902)</f>
        <v>1</v>
      </c>
      <c r="C2903" s="1">
        <f>IF(C2902+1=Protocol!$V$21,0,C2902+1)</f>
        <v>2</v>
      </c>
      <c r="D2903" s="1">
        <f t="shared" si="107"/>
        <v>4</v>
      </c>
      <c r="E2903" s="1" t="str">
        <f>INDEX(Protocol[Mark],MATCH(C2903,Protocol[Step],0))</f>
        <v>2D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160010004</v>
      </c>
      <c r="H2903" s="134">
        <f>Systematic[[#This Row],[SampleVariableLabel]]+100*Systematic[[#This Row],[State]]</f>
        <v>160010204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160</v>
      </c>
      <c r="B2904" s="1">
        <f>IF(C2904=0,IF(B2903=Protocol!$V$20,1,B2903+1),B2903)</f>
        <v>1</v>
      </c>
      <c r="C2904" s="1">
        <f>IF(C2903+1=Protocol!$V$21,0,C2903+1)</f>
        <v>3</v>
      </c>
      <c r="D2904" s="1">
        <f t="shared" si="107"/>
        <v>5</v>
      </c>
      <c r="E2904" s="1" t="str">
        <f>INDEX(Protocol[Mark],MATCH(C2904,Protocol[Step],0))</f>
        <v>2c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160010005</v>
      </c>
      <c r="H2904" s="134">
        <f>Systematic[[#This Row],[SampleVariableLabel]]+100*Systematic[[#This Row],[State]]</f>
        <v>160010305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160</v>
      </c>
      <c r="B2905" s="1">
        <f>IF(C2905=0,IF(B2904=Protocol!$V$20,1,B2904+1),B2904)</f>
        <v>1</v>
      </c>
      <c r="C2905" s="1">
        <f>IF(C2904+1=Protocol!$V$21,0,C2904+1)</f>
        <v>4</v>
      </c>
      <c r="D2905" s="1">
        <f t="shared" si="107"/>
        <v>6</v>
      </c>
      <c r="E2905" s="1" t="str">
        <f>INDEX(Protocol[Mark],MATCH(C2905,Protocol[Step],0))</f>
        <v>3U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160010006</v>
      </c>
      <c r="H2905" s="134">
        <f>Systematic[[#This Row],[SampleVariableLabel]]+100*Systematic[[#This Row],[State]]</f>
        <v>160010406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160</v>
      </c>
      <c r="B2906" s="1">
        <f>IF(C2906=0,IF(B2905=Protocol!$V$20,1,B2905+1),B2905)</f>
        <v>1</v>
      </c>
      <c r="C2906" s="1">
        <f>IF(C2905+1=Protocol!$V$21,0,C2905+1)</f>
        <v>5</v>
      </c>
      <c r="D2906" s="1">
        <f t="shared" si="107"/>
        <v>1</v>
      </c>
      <c r="E2906" s="1" t="str">
        <f>INDEX(Protocol[Mark],MATCH(C2906,Protocol[Step],0))</f>
        <v>4G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160010001</v>
      </c>
      <c r="H2906" s="134">
        <f>Systematic[[#This Row],[SampleVariableLabel]]+100*Systematic[[#This Row],[State]]</f>
        <v>160010501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160</v>
      </c>
      <c r="B2907" s="1">
        <f>IF(C2907=0,IF(B2906=Protocol!$V$20,1,B2906+1),B2906)</f>
        <v>1</v>
      </c>
      <c r="C2907" s="1">
        <f>IF(C2906+1=Protocol!$V$21,0,C2906+1)</f>
        <v>6</v>
      </c>
      <c r="D2907" s="1">
        <f t="shared" si="107"/>
        <v>2</v>
      </c>
      <c r="E2907" s="1" t="str">
        <f>INDEX(Protocol[Mark],MATCH(C2907,Protocol[Step],0))</f>
        <v>5S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160010002</v>
      </c>
      <c r="H2907" s="134">
        <f>Systematic[[#This Row],[SampleVariableLabel]]+100*Systematic[[#This Row],[State]]</f>
        <v>160010602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160</v>
      </c>
      <c r="B2908" s="1">
        <f>IF(C2908=0,IF(B2907=Protocol!$V$20,1,B2907+1),B2907)</f>
        <v>1</v>
      </c>
      <c r="C2908" s="1">
        <f>IF(C2907+1=Protocol!$V$21,0,C2907+1)</f>
        <v>7</v>
      </c>
      <c r="D2908" s="1">
        <f t="shared" si="107"/>
        <v>3</v>
      </c>
      <c r="E2908" s="1" t="str">
        <f>INDEX(Protocol[Mark],MATCH(C2908,Protocol[Step],0))</f>
        <v>6Oct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160010003</v>
      </c>
      <c r="H2908" s="134">
        <f>Systematic[[#This Row],[SampleVariableLabel]]+100*Systematic[[#This Row],[State]]</f>
        <v>160010703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160</v>
      </c>
      <c r="B2909" s="1">
        <f>IF(C2909=0,IF(B2908=Protocol!$V$20,1,B2908+1),B2908)</f>
        <v>1</v>
      </c>
      <c r="C2909" s="1">
        <f>IF(C2908+1=Protocol!$V$21,0,C2908+1)</f>
        <v>8</v>
      </c>
      <c r="D2909" s="1">
        <f t="shared" si="107"/>
        <v>4</v>
      </c>
      <c r="E2909" s="1" t="str">
        <f>INDEX(Protocol[Mark],MATCH(C2909,Protocol[Step],0))</f>
        <v>7Rot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160010004</v>
      </c>
      <c r="H2909" s="134">
        <f>Systematic[[#This Row],[SampleVariableLabel]]+100*Systematic[[#This Row],[State]]</f>
        <v>160010804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160</v>
      </c>
      <c r="B2910" s="1">
        <f>IF(C2910=0,IF(B2909=Protocol!$V$20,1,B2909+1),B2909)</f>
        <v>1</v>
      </c>
      <c r="C2910" s="1">
        <f>IF(C2909+1=Protocol!$V$21,0,C2909+1)</f>
        <v>9</v>
      </c>
      <c r="D2910" s="1">
        <f t="shared" si="107"/>
        <v>5</v>
      </c>
      <c r="E2910" s="1" t="str">
        <f>INDEX(Protocol[Mark],MATCH(C2910,Protocol[Step],0))</f>
        <v>8Gp</v>
      </c>
      <c r="F2910" s="151" t="str">
        <f>INDEX(Variables[Variable],MATCH(Systematic[[#This Row],[VariableIndex]],Variables[Index],0))</f>
        <v>Specific flux (mt)</v>
      </c>
      <c r="G2910" s="134">
        <f>Systematic[[#This Row],[Sample]]*1000000+Systematic[[#This Row],[SubSample]]*10000+Systematic[[#This Row],[VariableIndex]]</f>
        <v>160010005</v>
      </c>
      <c r="H2910" s="134">
        <f>Systematic[[#This Row],[SampleVariableLabel]]+100*Systematic[[#This Row],[State]]</f>
        <v>160010905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160</v>
      </c>
      <c r="B2911" s="1">
        <f>IF(C2911=0,IF(B2910=Protocol!$V$20,1,B2910+1),B2910)</f>
        <v>1</v>
      </c>
      <c r="C2911" s="1">
        <f>IF(C2910+1=Protocol!$V$21,0,C2910+1)</f>
        <v>10</v>
      </c>
      <c r="D2911" s="1">
        <f t="shared" si="107"/>
        <v>6</v>
      </c>
      <c r="E2911" s="1" t="str">
        <f>INDEX(Protocol[Mark],MATCH(C2911,Protocol[Step],0))</f>
        <v>9Ama</v>
      </c>
      <c r="F2911" s="151" t="str">
        <f>INDEX(Variables[Variable],MATCH(Systematic[[#This Row],[VariableIndex]],Variables[Index],0))</f>
        <v>FCR (mt: ROX-corr.)</v>
      </c>
      <c r="G2911" s="134">
        <f>Systematic[[#This Row],[Sample]]*1000000+Systematic[[#This Row],[SubSample]]*10000+Systematic[[#This Row],[VariableIndex]]</f>
        <v>160010006</v>
      </c>
      <c r="H2911" s="134">
        <f>Systematic[[#This Row],[SampleVariableLabel]]+100*Systematic[[#This Row],[State]]</f>
        <v>160011006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160</v>
      </c>
      <c r="B2912" s="1">
        <f>IF(C2912=0,IF(B2911=Protocol!$V$20,1,B2911+1),B2911)</f>
        <v>1</v>
      </c>
      <c r="C2912" s="1">
        <f>IF(C2911+1=Protocol!$V$21,0,C2911+1)</f>
        <v>11</v>
      </c>
      <c r="D2912" s="1">
        <f t="shared" si="107"/>
        <v>1</v>
      </c>
      <c r="E2912" s="1" t="str">
        <f>INDEX(Protocol[Mark],MATCH(C2912,Protocol[Step],0))</f>
        <v>10Tm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160010001</v>
      </c>
      <c r="H2912" s="134">
        <f>Systematic[[#This Row],[SampleVariableLabel]]+100*Systematic[[#This Row],[State]]</f>
        <v>160011101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160</v>
      </c>
      <c r="B2913" s="1">
        <f>IF(C2913=0,IF(B2912=Protocol!$V$20,1,B2912+1),B2912)</f>
        <v>1</v>
      </c>
      <c r="C2913" s="1">
        <f>IF(C2912+1=Protocol!$V$21,0,C2912+1)</f>
        <v>12</v>
      </c>
      <c r="D2913" s="1">
        <f t="shared" si="107"/>
        <v>2</v>
      </c>
      <c r="E2913" s="1" t="str">
        <f>INDEX(Protocol[Mark],MATCH(C2913,Protocol[Step],0))</f>
        <v>11Azd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160010002</v>
      </c>
      <c r="H2913" s="134">
        <f>Systematic[[#This Row],[SampleVariableLabel]]+100*Systematic[[#This Row],[State]]</f>
        <v>160011202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161</v>
      </c>
      <c r="B2914" s="1">
        <f>IF(C2914=0,IF(B2913=Protocol!$V$20,1,B2913+1),B2913)</f>
        <v>1</v>
      </c>
      <c r="C2914" s="1">
        <f>IF(C2913+1=Protocol!$V$21,0,C2913+1)</f>
        <v>0</v>
      </c>
      <c r="D2914" s="1">
        <f t="shared" si="107"/>
        <v>3</v>
      </c>
      <c r="E2914" s="1" t="str">
        <f>INDEX(Protocol[Mark],MATCH(C2914,Protocol[Step],0))</f>
        <v>1mt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161010003</v>
      </c>
      <c r="H2914" s="134">
        <f>Systematic[[#This Row],[SampleVariableLabel]]+100*Systematic[[#This Row],[State]]</f>
        <v>161010003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161</v>
      </c>
      <c r="B2915" s="1">
        <f>IF(C2915=0,IF(B2914=Protocol!$V$20,1,B2914+1),B2914)</f>
        <v>1</v>
      </c>
      <c r="C2915" s="1">
        <f>IF(C2914+1=Protocol!$V$21,0,C2914+1)</f>
        <v>1</v>
      </c>
      <c r="D2915" s="1">
        <f t="shared" si="107"/>
        <v>4</v>
      </c>
      <c r="E2915" s="1" t="str">
        <f>INDEX(Protocol[Mark],MATCH(C2915,Protocol[Step],0))</f>
        <v>1PM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161010004</v>
      </c>
      <c r="H2915" s="134">
        <f>Systematic[[#This Row],[SampleVariableLabel]]+100*Systematic[[#This Row],[State]]</f>
        <v>161010104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161</v>
      </c>
      <c r="B2916" s="1">
        <f>IF(C2916=0,IF(B2915=Protocol!$V$20,1,B2915+1),B2915)</f>
        <v>1</v>
      </c>
      <c r="C2916" s="1">
        <f>IF(C2915+1=Protocol!$V$21,0,C2915+1)</f>
        <v>2</v>
      </c>
      <c r="D2916" s="1">
        <f t="shared" si="107"/>
        <v>5</v>
      </c>
      <c r="E2916" s="1" t="str">
        <f>INDEX(Protocol[Mark],MATCH(C2916,Protocol[Step],0))</f>
        <v>2D</v>
      </c>
      <c r="F2916" s="151" t="str">
        <f>INDEX(Variables[Variable],MATCH(Systematic[[#This Row],[VariableIndex]],Variables[Index],0))</f>
        <v>Specific flux (mt)</v>
      </c>
      <c r="G2916" s="134">
        <f>Systematic[[#This Row],[Sample]]*1000000+Systematic[[#This Row],[SubSample]]*10000+Systematic[[#This Row],[VariableIndex]]</f>
        <v>161010005</v>
      </c>
      <c r="H2916" s="134">
        <f>Systematic[[#This Row],[SampleVariableLabel]]+100*Systematic[[#This Row],[State]]</f>
        <v>161010205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161</v>
      </c>
      <c r="B2917" s="1">
        <f>IF(C2917=0,IF(B2916=Protocol!$V$20,1,B2916+1),B2916)</f>
        <v>1</v>
      </c>
      <c r="C2917" s="1">
        <f>IF(C2916+1=Protocol!$V$21,0,C2916+1)</f>
        <v>3</v>
      </c>
      <c r="D2917" s="1">
        <f t="shared" si="107"/>
        <v>6</v>
      </c>
      <c r="E2917" s="1" t="str">
        <f>INDEX(Protocol[Mark],MATCH(C2917,Protocol[Step],0))</f>
        <v>2c</v>
      </c>
      <c r="F2917" s="151" t="str">
        <f>INDEX(Variables[Variable],MATCH(Systematic[[#This Row],[VariableIndex]],Variables[Index],0))</f>
        <v>FCR (mt: ROX-corr.)</v>
      </c>
      <c r="G2917" s="134">
        <f>Systematic[[#This Row],[Sample]]*1000000+Systematic[[#This Row],[SubSample]]*10000+Systematic[[#This Row],[VariableIndex]]</f>
        <v>161010006</v>
      </c>
      <c r="H2917" s="134">
        <f>Systematic[[#This Row],[SampleVariableLabel]]+100*Systematic[[#This Row],[State]]</f>
        <v>161010306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161</v>
      </c>
      <c r="B2918" s="1">
        <f>IF(C2918=0,IF(B2917=Protocol!$V$20,1,B2917+1),B2917)</f>
        <v>1</v>
      </c>
      <c r="C2918" s="1">
        <f>IF(C2917+1=Protocol!$V$21,0,C2917+1)</f>
        <v>4</v>
      </c>
      <c r="D2918" s="1">
        <f t="shared" si="107"/>
        <v>1</v>
      </c>
      <c r="E2918" s="1" t="str">
        <f>INDEX(Protocol[Mark],MATCH(C2918,Protocol[Step],0))</f>
        <v>3U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161010001</v>
      </c>
      <c r="H2918" s="134">
        <f>Systematic[[#This Row],[SampleVariableLabel]]+100*Systematic[[#This Row],[State]]</f>
        <v>161010401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161</v>
      </c>
      <c r="B2919" s="1">
        <f>IF(C2919=0,IF(B2918=Protocol!$V$20,1,B2918+1),B2918)</f>
        <v>1</v>
      </c>
      <c r="C2919" s="1">
        <f>IF(C2918+1=Protocol!$V$21,0,C2918+1)</f>
        <v>5</v>
      </c>
      <c r="D2919" s="1">
        <f t="shared" si="107"/>
        <v>2</v>
      </c>
      <c r="E2919" s="1" t="str">
        <f>INDEX(Protocol[Mark],MATCH(C2919,Protocol[Step],0))</f>
        <v>4G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161010002</v>
      </c>
      <c r="H2919" s="134">
        <f>Systematic[[#This Row],[SampleVariableLabel]]+100*Systematic[[#This Row],[State]]</f>
        <v>161010502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161</v>
      </c>
      <c r="B2920" s="1">
        <f>IF(C2920=0,IF(B2919=Protocol!$V$20,1,B2919+1),B2919)</f>
        <v>1</v>
      </c>
      <c r="C2920" s="1">
        <f>IF(C2919+1=Protocol!$V$21,0,C2919+1)</f>
        <v>6</v>
      </c>
      <c r="D2920" s="1">
        <f t="shared" si="107"/>
        <v>3</v>
      </c>
      <c r="E2920" s="1" t="str">
        <f>INDEX(Protocol[Mark],MATCH(C2920,Protocol[Step],0))</f>
        <v>5S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161010003</v>
      </c>
      <c r="H2920" s="134">
        <f>Systematic[[#This Row],[SampleVariableLabel]]+100*Systematic[[#This Row],[State]]</f>
        <v>161010603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161</v>
      </c>
      <c r="B2921" s="1">
        <f>IF(C2921=0,IF(B2920=Protocol!$V$20,1,B2920+1),B2920)</f>
        <v>1</v>
      </c>
      <c r="C2921" s="1">
        <f>IF(C2920+1=Protocol!$V$21,0,C2920+1)</f>
        <v>7</v>
      </c>
      <c r="D2921" s="1">
        <f t="shared" si="107"/>
        <v>4</v>
      </c>
      <c r="E2921" s="1" t="str">
        <f>INDEX(Protocol[Mark],MATCH(C2921,Protocol[Step],0))</f>
        <v>6Oct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161010004</v>
      </c>
      <c r="H2921" s="134">
        <f>Systematic[[#This Row],[SampleVariableLabel]]+100*Systematic[[#This Row],[State]]</f>
        <v>161010704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161</v>
      </c>
      <c r="B2922" s="1">
        <f>IF(C2922=0,IF(B2921=Protocol!$V$20,1,B2921+1),B2921)</f>
        <v>1</v>
      </c>
      <c r="C2922" s="1">
        <f>IF(C2921+1=Protocol!$V$21,0,C2921+1)</f>
        <v>8</v>
      </c>
      <c r="D2922" s="1">
        <f t="shared" si="107"/>
        <v>5</v>
      </c>
      <c r="E2922" s="1" t="str">
        <f>INDEX(Protocol[Mark],MATCH(C2922,Protocol[Step],0))</f>
        <v>7Rot</v>
      </c>
      <c r="F2922" s="151" t="str">
        <f>INDEX(Variables[Variable],MATCH(Systematic[[#This Row],[VariableIndex]],Variables[Index],0))</f>
        <v>Specific flux (mt)</v>
      </c>
      <c r="G2922" s="134">
        <f>Systematic[[#This Row],[Sample]]*1000000+Systematic[[#This Row],[SubSample]]*10000+Systematic[[#This Row],[VariableIndex]]</f>
        <v>161010005</v>
      </c>
      <c r="H2922" s="134">
        <f>Systematic[[#This Row],[SampleVariableLabel]]+100*Systematic[[#This Row],[State]]</f>
        <v>161010805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161</v>
      </c>
      <c r="B2923" s="1">
        <f>IF(C2923=0,IF(B2922=Protocol!$V$20,1,B2922+1),B2922)</f>
        <v>1</v>
      </c>
      <c r="C2923" s="1">
        <f>IF(C2922+1=Protocol!$V$21,0,C2922+1)</f>
        <v>9</v>
      </c>
      <c r="D2923" s="1">
        <f t="shared" si="107"/>
        <v>6</v>
      </c>
      <c r="E2923" s="1" t="str">
        <f>INDEX(Protocol[Mark],MATCH(C2923,Protocol[Step],0))</f>
        <v>8Gp</v>
      </c>
      <c r="F2923" s="151" t="str">
        <f>INDEX(Variables[Variable],MATCH(Systematic[[#This Row],[VariableIndex]],Variables[Index],0))</f>
        <v>FCR (mt: ROX-corr.)</v>
      </c>
      <c r="G2923" s="134">
        <f>Systematic[[#This Row],[Sample]]*1000000+Systematic[[#This Row],[SubSample]]*10000+Systematic[[#This Row],[VariableIndex]]</f>
        <v>161010006</v>
      </c>
      <c r="H2923" s="134">
        <f>Systematic[[#This Row],[SampleVariableLabel]]+100*Systematic[[#This Row],[State]]</f>
        <v>161010906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161</v>
      </c>
      <c r="B2924" s="1">
        <f>IF(C2924=0,IF(B2923=Protocol!$V$20,1,B2923+1),B2923)</f>
        <v>1</v>
      </c>
      <c r="C2924" s="1">
        <f>IF(C2923+1=Protocol!$V$21,0,C2923+1)</f>
        <v>10</v>
      </c>
      <c r="D2924" s="1">
        <f t="shared" si="107"/>
        <v>1</v>
      </c>
      <c r="E2924" s="1" t="str">
        <f>INDEX(Protocol[Mark],MATCH(C2924,Protocol[Step],0))</f>
        <v>9Ama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161010001</v>
      </c>
      <c r="H2924" s="134">
        <f>Systematic[[#This Row],[SampleVariableLabel]]+100*Systematic[[#This Row],[State]]</f>
        <v>161011001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161</v>
      </c>
      <c r="B2925" s="1">
        <f>IF(C2925=0,IF(B2924=Protocol!$V$20,1,B2924+1),B2924)</f>
        <v>1</v>
      </c>
      <c r="C2925" s="1">
        <f>IF(C2924+1=Protocol!$V$21,0,C2924+1)</f>
        <v>11</v>
      </c>
      <c r="D2925" s="1">
        <f t="shared" si="107"/>
        <v>2</v>
      </c>
      <c r="E2925" s="1" t="str">
        <f>INDEX(Protocol[Mark],MATCH(C2925,Protocol[Step],0))</f>
        <v>10Tm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161010002</v>
      </c>
      <c r="H2925" s="134">
        <f>Systematic[[#This Row],[SampleVariableLabel]]+100*Systematic[[#This Row],[State]]</f>
        <v>161011102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161</v>
      </c>
      <c r="B2926" s="1">
        <f>IF(C2926=0,IF(B2925=Protocol!$V$20,1,B2925+1),B2925)</f>
        <v>1</v>
      </c>
      <c r="C2926" s="1">
        <f>IF(C2925+1=Protocol!$V$21,0,C2925+1)</f>
        <v>12</v>
      </c>
      <c r="D2926" s="1">
        <f t="shared" si="107"/>
        <v>3</v>
      </c>
      <c r="E2926" s="1" t="str">
        <f>INDEX(Protocol[Mark],MATCH(C2926,Protocol[Step],0))</f>
        <v>11Azd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161010003</v>
      </c>
      <c r="H2926" s="134">
        <f>Systematic[[#This Row],[SampleVariableLabel]]+100*Systematic[[#This Row],[State]]</f>
        <v>161011203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162</v>
      </c>
      <c r="B2927" s="1">
        <f>IF(C2927=0,IF(B2926=Protocol!$V$20,1,B2926+1),B2926)</f>
        <v>1</v>
      </c>
      <c r="C2927" s="1">
        <f>IF(C2926+1=Protocol!$V$21,0,C2926+1)</f>
        <v>0</v>
      </c>
      <c r="D2927" s="1">
        <f t="shared" si="107"/>
        <v>4</v>
      </c>
      <c r="E2927" s="1" t="str">
        <f>INDEX(Protocol[Mark],MATCH(C2927,Protocol[Step],0))</f>
        <v>1mt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162010004</v>
      </c>
      <c r="H2927" s="134">
        <f>Systematic[[#This Row],[SampleVariableLabel]]+100*Systematic[[#This Row],[State]]</f>
        <v>162010004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162</v>
      </c>
      <c r="B2928" s="1">
        <f>IF(C2928=0,IF(B2927=Protocol!$V$20,1,B2927+1),B2927)</f>
        <v>1</v>
      </c>
      <c r="C2928" s="1">
        <f>IF(C2927+1=Protocol!$V$21,0,C2927+1)</f>
        <v>1</v>
      </c>
      <c r="D2928" s="1">
        <f t="shared" si="107"/>
        <v>5</v>
      </c>
      <c r="E2928" s="1" t="str">
        <f>INDEX(Protocol[Mark],MATCH(C2928,Protocol[Step],0))</f>
        <v>1PM</v>
      </c>
      <c r="F2928" s="151" t="str">
        <f>INDEX(Variables[Variable],MATCH(Systematic[[#This Row],[VariableIndex]],Variables[Index],0))</f>
        <v>Specific flux (mt)</v>
      </c>
      <c r="G2928" s="134">
        <f>Systematic[[#This Row],[Sample]]*1000000+Systematic[[#This Row],[SubSample]]*10000+Systematic[[#This Row],[VariableIndex]]</f>
        <v>162010005</v>
      </c>
      <c r="H2928" s="134">
        <f>Systematic[[#This Row],[SampleVariableLabel]]+100*Systematic[[#This Row],[State]]</f>
        <v>162010105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162</v>
      </c>
      <c r="B2929" s="1">
        <f>IF(C2929=0,IF(B2928=Protocol!$V$20,1,B2928+1),B2928)</f>
        <v>1</v>
      </c>
      <c r="C2929" s="1">
        <f>IF(C2928+1=Protocol!$V$21,0,C2928+1)</f>
        <v>2</v>
      </c>
      <c r="D2929" s="1">
        <f t="shared" si="107"/>
        <v>6</v>
      </c>
      <c r="E2929" s="1" t="str">
        <f>INDEX(Protocol[Mark],MATCH(C2929,Protocol[Step],0))</f>
        <v>2D</v>
      </c>
      <c r="F2929" s="151" t="str">
        <f>INDEX(Variables[Variable],MATCH(Systematic[[#This Row],[VariableIndex]],Variables[Index],0))</f>
        <v>FCR (mt: ROX-corr.)</v>
      </c>
      <c r="G2929" s="134">
        <f>Systematic[[#This Row],[Sample]]*1000000+Systematic[[#This Row],[SubSample]]*10000+Systematic[[#This Row],[VariableIndex]]</f>
        <v>162010006</v>
      </c>
      <c r="H2929" s="134">
        <f>Systematic[[#This Row],[SampleVariableLabel]]+100*Systematic[[#This Row],[State]]</f>
        <v>162010206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162</v>
      </c>
      <c r="B2930" s="1">
        <f>IF(C2930=0,IF(B2929=Protocol!$V$20,1,B2929+1),B2929)</f>
        <v>1</v>
      </c>
      <c r="C2930" s="1">
        <f>IF(C2929+1=Protocol!$V$21,0,C2929+1)</f>
        <v>3</v>
      </c>
      <c r="D2930" s="1">
        <f t="shared" si="107"/>
        <v>1</v>
      </c>
      <c r="E2930" s="1" t="str">
        <f>INDEX(Protocol[Mark],MATCH(C2930,Protocol[Step],0))</f>
        <v>2c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162010001</v>
      </c>
      <c r="H2930" s="134">
        <f>Systematic[[#This Row],[SampleVariableLabel]]+100*Systematic[[#This Row],[State]]</f>
        <v>162010301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162</v>
      </c>
      <c r="B2931" s="1">
        <f>IF(C2931=0,IF(B2930=Protocol!$V$20,1,B2930+1),B2930)</f>
        <v>1</v>
      </c>
      <c r="C2931" s="1">
        <f>IF(C2930+1=Protocol!$V$21,0,C2930+1)</f>
        <v>4</v>
      </c>
      <c r="D2931" s="1">
        <f t="shared" si="107"/>
        <v>2</v>
      </c>
      <c r="E2931" s="1" t="str">
        <f>INDEX(Protocol[Mark],MATCH(C2931,Protocol[Step],0))</f>
        <v>3U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162010002</v>
      </c>
      <c r="H2931" s="134">
        <f>Systematic[[#This Row],[SampleVariableLabel]]+100*Systematic[[#This Row],[State]]</f>
        <v>162010402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162</v>
      </c>
      <c r="B2932" s="1">
        <f>IF(C2932=0,IF(B2931=Protocol!$V$20,1,B2931+1),B2931)</f>
        <v>1</v>
      </c>
      <c r="C2932" s="1">
        <f>IF(C2931+1=Protocol!$V$21,0,C2931+1)</f>
        <v>5</v>
      </c>
      <c r="D2932" s="1">
        <f t="shared" si="107"/>
        <v>3</v>
      </c>
      <c r="E2932" s="1" t="str">
        <f>INDEX(Protocol[Mark],MATCH(C2932,Protocol[Step],0))</f>
        <v>4G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162010003</v>
      </c>
      <c r="H2932" s="134">
        <f>Systematic[[#This Row],[SampleVariableLabel]]+100*Systematic[[#This Row],[State]]</f>
        <v>162010503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162</v>
      </c>
      <c r="B2933" s="1">
        <f>IF(C2933=0,IF(B2932=Protocol!$V$20,1,B2932+1),B2932)</f>
        <v>1</v>
      </c>
      <c r="C2933" s="1">
        <f>IF(C2932+1=Protocol!$V$21,0,C2932+1)</f>
        <v>6</v>
      </c>
      <c r="D2933" s="1">
        <f t="shared" si="107"/>
        <v>4</v>
      </c>
      <c r="E2933" s="1" t="str">
        <f>INDEX(Protocol[Mark],MATCH(C2933,Protocol[Step],0))</f>
        <v>5S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162010004</v>
      </c>
      <c r="H2933" s="134">
        <f>Systematic[[#This Row],[SampleVariableLabel]]+100*Systematic[[#This Row],[State]]</f>
        <v>162010604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162</v>
      </c>
      <c r="B2934" s="1">
        <f>IF(C2934=0,IF(B2933=Protocol!$V$20,1,B2933+1),B2933)</f>
        <v>1</v>
      </c>
      <c r="C2934" s="1">
        <f>IF(C2933+1=Protocol!$V$21,0,C2933+1)</f>
        <v>7</v>
      </c>
      <c r="D2934" s="1">
        <f t="shared" si="107"/>
        <v>5</v>
      </c>
      <c r="E2934" s="1" t="str">
        <f>INDEX(Protocol[Mark],MATCH(C2934,Protocol[Step],0))</f>
        <v>6Oct</v>
      </c>
      <c r="F2934" s="151" t="str">
        <f>INDEX(Variables[Variable],MATCH(Systematic[[#This Row],[VariableIndex]],Variables[Index],0))</f>
        <v>Specific flux (mt)</v>
      </c>
      <c r="G2934" s="134">
        <f>Systematic[[#This Row],[Sample]]*1000000+Systematic[[#This Row],[SubSample]]*10000+Systematic[[#This Row],[VariableIndex]]</f>
        <v>162010005</v>
      </c>
      <c r="H2934" s="134">
        <f>Systematic[[#This Row],[SampleVariableLabel]]+100*Systematic[[#This Row],[State]]</f>
        <v>162010705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162</v>
      </c>
      <c r="B2935" s="1">
        <f>IF(C2935=0,IF(B2934=Protocol!$V$20,1,B2934+1),B2934)</f>
        <v>1</v>
      </c>
      <c r="C2935" s="1">
        <f>IF(C2934+1=Protocol!$V$21,0,C2934+1)</f>
        <v>8</v>
      </c>
      <c r="D2935" s="1">
        <f t="shared" si="107"/>
        <v>6</v>
      </c>
      <c r="E2935" s="1" t="str">
        <f>INDEX(Protocol[Mark],MATCH(C2935,Protocol[Step],0))</f>
        <v>7Rot</v>
      </c>
      <c r="F2935" s="151" t="str">
        <f>INDEX(Variables[Variable],MATCH(Systematic[[#This Row],[VariableIndex]],Variables[Index],0))</f>
        <v>FCR (mt: ROX-corr.)</v>
      </c>
      <c r="G2935" s="134">
        <f>Systematic[[#This Row],[Sample]]*1000000+Systematic[[#This Row],[SubSample]]*10000+Systematic[[#This Row],[VariableIndex]]</f>
        <v>162010006</v>
      </c>
      <c r="H2935" s="134">
        <f>Systematic[[#This Row],[SampleVariableLabel]]+100*Systematic[[#This Row],[State]]</f>
        <v>162010806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162</v>
      </c>
      <c r="B2936" s="1">
        <f>IF(C2936=0,IF(B2935=Protocol!$V$20,1,B2935+1),B2935)</f>
        <v>1</v>
      </c>
      <c r="C2936" s="1">
        <f>IF(C2935+1=Protocol!$V$21,0,C2935+1)</f>
        <v>9</v>
      </c>
      <c r="D2936" s="1">
        <f t="shared" si="107"/>
        <v>1</v>
      </c>
      <c r="E2936" s="1" t="str">
        <f>INDEX(Protocol[Mark],MATCH(C2936,Protocol[Step],0))</f>
        <v>8Gp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162010001</v>
      </c>
      <c r="H2936" s="134">
        <f>Systematic[[#This Row],[SampleVariableLabel]]+100*Systematic[[#This Row],[State]]</f>
        <v>162010901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162</v>
      </c>
      <c r="B2937" s="1">
        <f>IF(C2937=0,IF(B2936=Protocol!$V$20,1,B2936+1),B2936)</f>
        <v>1</v>
      </c>
      <c r="C2937" s="1">
        <f>IF(C2936+1=Protocol!$V$21,0,C2936+1)</f>
        <v>10</v>
      </c>
      <c r="D2937" s="1">
        <f t="shared" si="107"/>
        <v>2</v>
      </c>
      <c r="E2937" s="1" t="str">
        <f>INDEX(Protocol[Mark],MATCH(C2937,Protocol[Step],0))</f>
        <v>9Ama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162010002</v>
      </c>
      <c r="H2937" s="134">
        <f>Systematic[[#This Row],[SampleVariableLabel]]+100*Systematic[[#This Row],[State]]</f>
        <v>162011002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162</v>
      </c>
      <c r="B2938" s="1">
        <f>IF(C2938=0,IF(B2937=Protocol!$V$20,1,B2937+1),B2937)</f>
        <v>1</v>
      </c>
      <c r="C2938" s="1">
        <f>IF(C2937+1=Protocol!$V$21,0,C2937+1)</f>
        <v>11</v>
      </c>
      <c r="D2938" s="1">
        <f t="shared" si="107"/>
        <v>3</v>
      </c>
      <c r="E2938" s="1" t="str">
        <f>INDEX(Protocol[Mark],MATCH(C2938,Protocol[Step],0))</f>
        <v>10Tm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162010003</v>
      </c>
      <c r="H2938" s="134">
        <f>Systematic[[#This Row],[SampleVariableLabel]]+100*Systematic[[#This Row],[State]]</f>
        <v>162011103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162</v>
      </c>
      <c r="B2939" s="1">
        <f>IF(C2939=0,IF(B2938=Protocol!$V$20,1,B2938+1),B2938)</f>
        <v>1</v>
      </c>
      <c r="C2939" s="1">
        <f>IF(C2938+1=Protocol!$V$21,0,C2938+1)</f>
        <v>12</v>
      </c>
      <c r="D2939" s="1">
        <f t="shared" si="107"/>
        <v>4</v>
      </c>
      <c r="E2939" s="1" t="str">
        <f>INDEX(Protocol[Mark],MATCH(C2939,Protocol[Step],0))</f>
        <v>11Azd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162010004</v>
      </c>
      <c r="H2939" s="134">
        <f>Systematic[[#This Row],[SampleVariableLabel]]+100*Systematic[[#This Row],[State]]</f>
        <v>162011204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163</v>
      </c>
      <c r="B2940" s="1">
        <f>IF(C2940=0,IF(B2939=Protocol!$V$20,1,B2939+1),B2939)</f>
        <v>1</v>
      </c>
      <c r="C2940" s="1">
        <f>IF(C2939+1=Protocol!$V$21,0,C2939+1)</f>
        <v>0</v>
      </c>
      <c r="D2940" s="1">
        <f t="shared" si="107"/>
        <v>5</v>
      </c>
      <c r="E2940" s="1" t="str">
        <f>INDEX(Protocol[Mark],MATCH(C2940,Protocol[Step],0))</f>
        <v>1mt</v>
      </c>
      <c r="F2940" s="151" t="str">
        <f>INDEX(Variables[Variable],MATCH(Systematic[[#This Row],[VariableIndex]],Variables[Index],0))</f>
        <v>Specific flux (mt)</v>
      </c>
      <c r="G2940" s="134">
        <f>Systematic[[#This Row],[Sample]]*1000000+Systematic[[#This Row],[SubSample]]*10000+Systematic[[#This Row],[VariableIndex]]</f>
        <v>163010005</v>
      </c>
      <c r="H2940" s="134">
        <f>Systematic[[#This Row],[SampleVariableLabel]]+100*Systematic[[#This Row],[State]]</f>
        <v>163010005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163</v>
      </c>
      <c r="B2941" s="1">
        <f>IF(C2941=0,IF(B2940=Protocol!$V$20,1,B2940+1),B2940)</f>
        <v>1</v>
      </c>
      <c r="C2941" s="1">
        <f>IF(C2940+1=Protocol!$V$21,0,C2940+1)</f>
        <v>1</v>
      </c>
      <c r="D2941" s="1">
        <f t="shared" si="107"/>
        <v>6</v>
      </c>
      <c r="E2941" s="1" t="str">
        <f>INDEX(Protocol[Mark],MATCH(C2941,Protocol[Step],0))</f>
        <v>1PM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163010006</v>
      </c>
      <c r="H2941" s="134">
        <f>Systematic[[#This Row],[SampleVariableLabel]]+100*Systematic[[#This Row],[State]]</f>
        <v>163010106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163</v>
      </c>
      <c r="B2942" s="1">
        <f>IF(C2942=0,IF(B2941=Protocol!$V$20,1,B2941+1),B2941)</f>
        <v>1</v>
      </c>
      <c r="C2942" s="1">
        <f>IF(C2941+1=Protocol!$V$21,0,C2941+1)</f>
        <v>2</v>
      </c>
      <c r="D2942" s="1">
        <f t="shared" si="107"/>
        <v>1</v>
      </c>
      <c r="E2942" s="1" t="str">
        <f>INDEX(Protocol[Mark],MATCH(C2942,Protocol[Step],0))</f>
        <v>2D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163010001</v>
      </c>
      <c r="H2942" s="134">
        <f>Systematic[[#This Row],[SampleVariableLabel]]+100*Systematic[[#This Row],[State]]</f>
        <v>163010201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163</v>
      </c>
      <c r="B2943" s="1">
        <f>IF(C2943=0,IF(B2942=Protocol!$V$20,1,B2942+1),B2942)</f>
        <v>1</v>
      </c>
      <c r="C2943" s="1">
        <f>IF(C2942+1=Protocol!$V$21,0,C2942+1)</f>
        <v>3</v>
      </c>
      <c r="D2943" s="1">
        <f t="shared" si="107"/>
        <v>2</v>
      </c>
      <c r="E2943" s="1" t="str">
        <f>INDEX(Protocol[Mark],MATCH(C2943,Protocol[Step],0))</f>
        <v>2c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163010002</v>
      </c>
      <c r="H2943" s="134">
        <f>Systematic[[#This Row],[SampleVariableLabel]]+100*Systematic[[#This Row],[State]]</f>
        <v>163010302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163</v>
      </c>
      <c r="B2944" s="1">
        <f>IF(C2944=0,IF(B2943=Protocol!$V$20,1,B2943+1),B2943)</f>
        <v>1</v>
      </c>
      <c r="C2944" s="1">
        <f>IF(C2943+1=Protocol!$V$21,0,C2943+1)</f>
        <v>4</v>
      </c>
      <c r="D2944" s="1">
        <f t="shared" si="107"/>
        <v>3</v>
      </c>
      <c r="E2944" s="1" t="str">
        <f>INDEX(Protocol[Mark],MATCH(C2944,Protocol[Step],0))</f>
        <v>3U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163010003</v>
      </c>
      <c r="H2944" s="134">
        <f>Systematic[[#This Row],[SampleVariableLabel]]+100*Systematic[[#This Row],[State]]</f>
        <v>163010403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163</v>
      </c>
      <c r="B2945" s="1">
        <f>IF(C2945=0,IF(B2944=Protocol!$V$20,1,B2944+1),B2944)</f>
        <v>1</v>
      </c>
      <c r="C2945" s="1">
        <f>IF(C2944+1=Protocol!$V$21,0,C2944+1)</f>
        <v>5</v>
      </c>
      <c r="D2945" s="1">
        <f t="shared" si="107"/>
        <v>4</v>
      </c>
      <c r="E2945" s="1" t="str">
        <f>INDEX(Protocol[Mark],MATCH(C2945,Protocol[Step],0))</f>
        <v>4G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163010004</v>
      </c>
      <c r="H2945" s="134">
        <f>Systematic[[#This Row],[SampleVariableLabel]]+100*Systematic[[#This Row],[State]]</f>
        <v>163010504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163</v>
      </c>
      <c r="B2946" s="1">
        <f>IF(C2946=0,IF(B2945=Protocol!$V$20,1,B2945+1),B2945)</f>
        <v>1</v>
      </c>
      <c r="C2946" s="1">
        <f>IF(C2945+1=Protocol!$V$21,0,C2945+1)</f>
        <v>6</v>
      </c>
      <c r="D2946" s="1">
        <f t="shared" si="107"/>
        <v>5</v>
      </c>
      <c r="E2946" s="1" t="str">
        <f>INDEX(Protocol[Mark],MATCH(C2946,Protocol[Step],0))</f>
        <v>5S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163010005</v>
      </c>
      <c r="H2946" s="134">
        <f>Systematic[[#This Row],[SampleVariableLabel]]+100*Systematic[[#This Row],[State]]</f>
        <v>163010605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163</v>
      </c>
      <c r="B2947" s="1">
        <f>IF(C2947=0,IF(B2946=Protocol!$V$20,1,B2946+1),B2946)</f>
        <v>1</v>
      </c>
      <c r="C2947" s="1">
        <f>IF(C2946+1=Protocol!$V$21,0,C2946+1)</f>
        <v>7</v>
      </c>
      <c r="D2947" s="1">
        <f t="shared" ref="D2947:D3010" si="109">IF(D2946=nVariables,1,D2946+1)</f>
        <v>6</v>
      </c>
      <c r="E2947" s="1" t="str">
        <f>INDEX(Protocol[Mark],MATCH(C2947,Protocol[Step],0))</f>
        <v>6Oct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163010006</v>
      </c>
      <c r="H2947" s="134">
        <f>Systematic[[#This Row],[SampleVariableLabel]]+100*Systematic[[#This Row],[State]]</f>
        <v>163010706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163</v>
      </c>
      <c r="B2948" s="1">
        <f>IF(C2948=0,IF(B2947=Protocol!$V$20,1,B2947+1),B2947)</f>
        <v>1</v>
      </c>
      <c r="C2948" s="1">
        <f>IF(C2947+1=Protocol!$V$21,0,C2947+1)</f>
        <v>8</v>
      </c>
      <c r="D2948" s="1">
        <f t="shared" si="109"/>
        <v>1</v>
      </c>
      <c r="E2948" s="1" t="str">
        <f>INDEX(Protocol[Mark],MATCH(C2948,Protocol[Step],0))</f>
        <v>7Rot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163010001</v>
      </c>
      <c r="H2948" s="134">
        <f>Systematic[[#This Row],[SampleVariableLabel]]+100*Systematic[[#This Row],[State]]</f>
        <v>163010801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163</v>
      </c>
      <c r="B2949" s="1">
        <f>IF(C2949=0,IF(B2948=Protocol!$V$20,1,B2948+1),B2948)</f>
        <v>1</v>
      </c>
      <c r="C2949" s="1">
        <f>IF(C2948+1=Protocol!$V$21,0,C2948+1)</f>
        <v>9</v>
      </c>
      <c r="D2949" s="1">
        <f t="shared" si="109"/>
        <v>2</v>
      </c>
      <c r="E2949" s="1" t="str">
        <f>INDEX(Protocol[Mark],MATCH(C2949,Protocol[Step],0))</f>
        <v>8Gp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163010002</v>
      </c>
      <c r="H2949" s="134">
        <f>Systematic[[#This Row],[SampleVariableLabel]]+100*Systematic[[#This Row],[State]]</f>
        <v>163010902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163</v>
      </c>
      <c r="B2950" s="1">
        <f>IF(C2950=0,IF(B2949=Protocol!$V$20,1,B2949+1),B2949)</f>
        <v>1</v>
      </c>
      <c r="C2950" s="1">
        <f>IF(C2949+1=Protocol!$V$21,0,C2949+1)</f>
        <v>10</v>
      </c>
      <c r="D2950" s="1">
        <f t="shared" si="109"/>
        <v>3</v>
      </c>
      <c r="E2950" s="1" t="str">
        <f>INDEX(Protocol[Mark],MATCH(C2950,Protocol[Step],0))</f>
        <v>9Ama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163010003</v>
      </c>
      <c r="H2950" s="134">
        <f>Systematic[[#This Row],[SampleVariableLabel]]+100*Systematic[[#This Row],[State]]</f>
        <v>163011003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163</v>
      </c>
      <c r="B2951" s="1">
        <f>IF(C2951=0,IF(B2950=Protocol!$V$20,1,B2950+1),B2950)</f>
        <v>1</v>
      </c>
      <c r="C2951" s="1">
        <f>IF(C2950+1=Protocol!$V$21,0,C2950+1)</f>
        <v>11</v>
      </c>
      <c r="D2951" s="1">
        <f t="shared" si="109"/>
        <v>4</v>
      </c>
      <c r="E2951" s="1" t="str">
        <f>INDEX(Protocol[Mark],MATCH(C2951,Protocol[Step],0))</f>
        <v>10Tm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163010004</v>
      </c>
      <c r="H2951" s="134">
        <f>Systematic[[#This Row],[SampleVariableLabel]]+100*Systematic[[#This Row],[State]]</f>
        <v>163011104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163</v>
      </c>
      <c r="B2952" s="1">
        <f>IF(C2952=0,IF(B2951=Protocol!$V$20,1,B2951+1),B2951)</f>
        <v>1</v>
      </c>
      <c r="C2952" s="1">
        <f>IF(C2951+1=Protocol!$V$21,0,C2951+1)</f>
        <v>12</v>
      </c>
      <c r="D2952" s="1">
        <f t="shared" si="109"/>
        <v>5</v>
      </c>
      <c r="E2952" s="1" t="str">
        <f>INDEX(Protocol[Mark],MATCH(C2952,Protocol[Step],0))</f>
        <v>11Azd</v>
      </c>
      <c r="F2952" s="151" t="str">
        <f>INDEX(Variables[Variable],MATCH(Systematic[[#This Row],[VariableIndex]],Variables[Index],0))</f>
        <v>Specific flux (mt)</v>
      </c>
      <c r="G2952" s="134">
        <f>Systematic[[#This Row],[Sample]]*1000000+Systematic[[#This Row],[SubSample]]*10000+Systematic[[#This Row],[VariableIndex]]</f>
        <v>163010005</v>
      </c>
      <c r="H2952" s="134">
        <f>Systematic[[#This Row],[SampleVariableLabel]]+100*Systematic[[#This Row],[State]]</f>
        <v>163011205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164</v>
      </c>
      <c r="B2953" s="1">
        <f>IF(C2953=0,IF(B2952=Protocol!$V$20,1,B2952+1),B2952)</f>
        <v>1</v>
      </c>
      <c r="C2953" s="1">
        <f>IF(C2952+1=Protocol!$V$21,0,C2952+1)</f>
        <v>0</v>
      </c>
      <c r="D2953" s="1">
        <f t="shared" si="109"/>
        <v>6</v>
      </c>
      <c r="E2953" s="1" t="str">
        <f>INDEX(Protocol[Mark],MATCH(C2953,Protocol[Step],0))</f>
        <v>1mt</v>
      </c>
      <c r="F2953" s="151" t="str">
        <f>INDEX(Variables[Variable],MATCH(Systematic[[#This Row],[VariableIndex]],Variables[Index],0))</f>
        <v>FCR (mt: ROX-corr.)</v>
      </c>
      <c r="G2953" s="134">
        <f>Systematic[[#This Row],[Sample]]*1000000+Systematic[[#This Row],[SubSample]]*10000+Systematic[[#This Row],[VariableIndex]]</f>
        <v>164010006</v>
      </c>
      <c r="H2953" s="134">
        <f>Systematic[[#This Row],[SampleVariableLabel]]+100*Systematic[[#This Row],[State]]</f>
        <v>164010006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164</v>
      </c>
      <c r="B2954" s="1">
        <f>IF(C2954=0,IF(B2953=Protocol!$V$20,1,B2953+1),B2953)</f>
        <v>1</v>
      </c>
      <c r="C2954" s="1">
        <f>IF(C2953+1=Protocol!$V$21,0,C2953+1)</f>
        <v>1</v>
      </c>
      <c r="D2954" s="1">
        <f t="shared" si="109"/>
        <v>1</v>
      </c>
      <c r="E2954" s="1" t="str">
        <f>INDEX(Protocol[Mark],MATCH(C2954,Protocol[Step],0))</f>
        <v>1PM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164010001</v>
      </c>
      <c r="H2954" s="134">
        <f>Systematic[[#This Row],[SampleVariableLabel]]+100*Systematic[[#This Row],[State]]</f>
        <v>164010101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164</v>
      </c>
      <c r="B2955" s="1">
        <f>IF(C2955=0,IF(B2954=Protocol!$V$20,1,B2954+1),B2954)</f>
        <v>1</v>
      </c>
      <c r="C2955" s="1">
        <f>IF(C2954+1=Protocol!$V$21,0,C2954+1)</f>
        <v>2</v>
      </c>
      <c r="D2955" s="1">
        <f t="shared" si="109"/>
        <v>2</v>
      </c>
      <c r="E2955" s="1" t="str">
        <f>INDEX(Protocol[Mark],MATCH(C2955,Protocol[Step],0))</f>
        <v>2D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164010002</v>
      </c>
      <c r="H2955" s="134">
        <f>Systematic[[#This Row],[SampleVariableLabel]]+100*Systematic[[#This Row],[State]]</f>
        <v>164010202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164</v>
      </c>
      <c r="B2956" s="1">
        <f>IF(C2956=0,IF(B2955=Protocol!$V$20,1,B2955+1),B2955)</f>
        <v>1</v>
      </c>
      <c r="C2956" s="1">
        <f>IF(C2955+1=Protocol!$V$21,0,C2955+1)</f>
        <v>3</v>
      </c>
      <c r="D2956" s="1">
        <f t="shared" si="109"/>
        <v>3</v>
      </c>
      <c r="E2956" s="1" t="str">
        <f>INDEX(Protocol[Mark],MATCH(C2956,Protocol[Step],0))</f>
        <v>2c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164010003</v>
      </c>
      <c r="H2956" s="134">
        <f>Systematic[[#This Row],[SampleVariableLabel]]+100*Systematic[[#This Row],[State]]</f>
        <v>164010303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164</v>
      </c>
      <c r="B2957" s="1">
        <f>IF(C2957=0,IF(B2956=Protocol!$V$20,1,B2956+1),B2956)</f>
        <v>1</v>
      </c>
      <c r="C2957" s="1">
        <f>IF(C2956+1=Protocol!$V$21,0,C2956+1)</f>
        <v>4</v>
      </c>
      <c r="D2957" s="1">
        <f t="shared" si="109"/>
        <v>4</v>
      </c>
      <c r="E2957" s="1" t="str">
        <f>INDEX(Protocol[Mark],MATCH(C2957,Protocol[Step],0))</f>
        <v>3U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164010004</v>
      </c>
      <c r="H2957" s="134">
        <f>Systematic[[#This Row],[SampleVariableLabel]]+100*Systematic[[#This Row],[State]]</f>
        <v>164010404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164</v>
      </c>
      <c r="B2958" s="1">
        <f>IF(C2958=0,IF(B2957=Protocol!$V$20,1,B2957+1),B2957)</f>
        <v>1</v>
      </c>
      <c r="C2958" s="1">
        <f>IF(C2957+1=Protocol!$V$21,0,C2957+1)</f>
        <v>5</v>
      </c>
      <c r="D2958" s="1">
        <f t="shared" si="109"/>
        <v>5</v>
      </c>
      <c r="E2958" s="1" t="str">
        <f>INDEX(Protocol[Mark],MATCH(C2958,Protocol[Step],0))</f>
        <v>4G</v>
      </c>
      <c r="F2958" s="151" t="str">
        <f>INDEX(Variables[Variable],MATCH(Systematic[[#This Row],[VariableIndex]],Variables[Index],0))</f>
        <v>Specific flux (mt)</v>
      </c>
      <c r="G2958" s="134">
        <f>Systematic[[#This Row],[Sample]]*1000000+Systematic[[#This Row],[SubSample]]*10000+Systematic[[#This Row],[VariableIndex]]</f>
        <v>164010005</v>
      </c>
      <c r="H2958" s="134">
        <f>Systematic[[#This Row],[SampleVariableLabel]]+100*Systematic[[#This Row],[State]]</f>
        <v>164010505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164</v>
      </c>
      <c r="B2959" s="1">
        <f>IF(C2959=0,IF(B2958=Protocol!$V$20,1,B2958+1),B2958)</f>
        <v>1</v>
      </c>
      <c r="C2959" s="1">
        <f>IF(C2958+1=Protocol!$V$21,0,C2958+1)</f>
        <v>6</v>
      </c>
      <c r="D2959" s="1">
        <f t="shared" si="109"/>
        <v>6</v>
      </c>
      <c r="E2959" s="1" t="str">
        <f>INDEX(Protocol[Mark],MATCH(C2959,Protocol[Step],0))</f>
        <v>5S</v>
      </c>
      <c r="F2959" s="151" t="str">
        <f>INDEX(Variables[Variable],MATCH(Systematic[[#This Row],[VariableIndex]],Variables[Index],0))</f>
        <v>FCR (mt: ROX-corr.)</v>
      </c>
      <c r="G2959" s="134">
        <f>Systematic[[#This Row],[Sample]]*1000000+Systematic[[#This Row],[SubSample]]*10000+Systematic[[#This Row],[VariableIndex]]</f>
        <v>164010006</v>
      </c>
      <c r="H2959" s="134">
        <f>Systematic[[#This Row],[SampleVariableLabel]]+100*Systematic[[#This Row],[State]]</f>
        <v>164010606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164</v>
      </c>
      <c r="B2960" s="1">
        <f>IF(C2960=0,IF(B2959=Protocol!$V$20,1,B2959+1),B2959)</f>
        <v>1</v>
      </c>
      <c r="C2960" s="1">
        <f>IF(C2959+1=Protocol!$V$21,0,C2959+1)</f>
        <v>7</v>
      </c>
      <c r="D2960" s="1">
        <f t="shared" si="109"/>
        <v>1</v>
      </c>
      <c r="E2960" s="1" t="str">
        <f>INDEX(Protocol[Mark],MATCH(C2960,Protocol[Step],0))</f>
        <v>6Oct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164010001</v>
      </c>
      <c r="H2960" s="134">
        <f>Systematic[[#This Row],[SampleVariableLabel]]+100*Systematic[[#This Row],[State]]</f>
        <v>164010701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164</v>
      </c>
      <c r="B2961" s="1">
        <f>IF(C2961=0,IF(B2960=Protocol!$V$20,1,B2960+1),B2960)</f>
        <v>1</v>
      </c>
      <c r="C2961" s="1">
        <f>IF(C2960+1=Protocol!$V$21,0,C2960+1)</f>
        <v>8</v>
      </c>
      <c r="D2961" s="1">
        <f t="shared" si="109"/>
        <v>2</v>
      </c>
      <c r="E2961" s="1" t="str">
        <f>INDEX(Protocol[Mark],MATCH(C2961,Protocol[Step],0))</f>
        <v>7Rot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164010002</v>
      </c>
      <c r="H2961" s="134">
        <f>Systematic[[#This Row],[SampleVariableLabel]]+100*Systematic[[#This Row],[State]]</f>
        <v>164010802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164</v>
      </c>
      <c r="B2962" s="1">
        <f>IF(C2962=0,IF(B2961=Protocol!$V$20,1,B2961+1),B2961)</f>
        <v>1</v>
      </c>
      <c r="C2962" s="1">
        <f>IF(C2961+1=Protocol!$V$21,0,C2961+1)</f>
        <v>9</v>
      </c>
      <c r="D2962" s="1">
        <f t="shared" si="109"/>
        <v>3</v>
      </c>
      <c r="E2962" s="1" t="str">
        <f>INDEX(Protocol[Mark],MATCH(C2962,Protocol[Step],0))</f>
        <v>8Gp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164010003</v>
      </c>
      <c r="H2962" s="134">
        <f>Systematic[[#This Row],[SampleVariableLabel]]+100*Systematic[[#This Row],[State]]</f>
        <v>164010903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164</v>
      </c>
      <c r="B2963" s="1">
        <f>IF(C2963=0,IF(B2962=Protocol!$V$20,1,B2962+1),B2962)</f>
        <v>1</v>
      </c>
      <c r="C2963" s="1">
        <f>IF(C2962+1=Protocol!$V$21,0,C2962+1)</f>
        <v>10</v>
      </c>
      <c r="D2963" s="1">
        <f t="shared" si="109"/>
        <v>4</v>
      </c>
      <c r="E2963" s="1" t="str">
        <f>INDEX(Protocol[Mark],MATCH(C2963,Protocol[Step],0))</f>
        <v>9Ama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164010004</v>
      </c>
      <c r="H2963" s="134">
        <f>Systematic[[#This Row],[SampleVariableLabel]]+100*Systematic[[#This Row],[State]]</f>
        <v>164011004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164</v>
      </c>
      <c r="B2964" s="1">
        <f>IF(C2964=0,IF(B2963=Protocol!$V$20,1,B2963+1),B2963)</f>
        <v>1</v>
      </c>
      <c r="C2964" s="1">
        <f>IF(C2963+1=Protocol!$V$21,0,C2963+1)</f>
        <v>11</v>
      </c>
      <c r="D2964" s="1">
        <f t="shared" si="109"/>
        <v>5</v>
      </c>
      <c r="E2964" s="1" t="str">
        <f>INDEX(Protocol[Mark],MATCH(C2964,Protocol[Step],0))</f>
        <v>10Tm</v>
      </c>
      <c r="F2964" s="151" t="str">
        <f>INDEX(Variables[Variable],MATCH(Systematic[[#This Row],[VariableIndex]],Variables[Index],0))</f>
        <v>Specific flux (mt)</v>
      </c>
      <c r="G2964" s="134">
        <f>Systematic[[#This Row],[Sample]]*1000000+Systematic[[#This Row],[SubSample]]*10000+Systematic[[#This Row],[VariableIndex]]</f>
        <v>164010005</v>
      </c>
      <c r="H2964" s="134">
        <f>Systematic[[#This Row],[SampleVariableLabel]]+100*Systematic[[#This Row],[State]]</f>
        <v>164011105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164</v>
      </c>
      <c r="B2965" s="1">
        <f>IF(C2965=0,IF(B2964=Protocol!$V$20,1,B2964+1),B2964)</f>
        <v>1</v>
      </c>
      <c r="C2965" s="1">
        <f>IF(C2964+1=Protocol!$V$21,0,C2964+1)</f>
        <v>12</v>
      </c>
      <c r="D2965" s="1">
        <f t="shared" si="109"/>
        <v>6</v>
      </c>
      <c r="E2965" s="1" t="str">
        <f>INDEX(Protocol[Mark],MATCH(C2965,Protocol[Step],0))</f>
        <v>11Azd</v>
      </c>
      <c r="F2965" s="151" t="str">
        <f>INDEX(Variables[Variable],MATCH(Systematic[[#This Row],[VariableIndex]],Variables[Index],0))</f>
        <v>FCR (mt: ROX-corr.)</v>
      </c>
      <c r="G2965" s="134">
        <f>Systematic[[#This Row],[Sample]]*1000000+Systematic[[#This Row],[SubSample]]*10000+Systematic[[#This Row],[VariableIndex]]</f>
        <v>164010006</v>
      </c>
      <c r="H2965" s="134">
        <f>Systematic[[#This Row],[SampleVariableLabel]]+100*Systematic[[#This Row],[State]]</f>
        <v>164011206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165</v>
      </c>
      <c r="B2966" s="1">
        <f>IF(C2966=0,IF(B2965=Protocol!$V$20,1,B2965+1),B2965)</f>
        <v>1</v>
      </c>
      <c r="C2966" s="1">
        <f>IF(C2965+1=Protocol!$V$21,0,C2965+1)</f>
        <v>0</v>
      </c>
      <c r="D2966" s="1">
        <f t="shared" si="109"/>
        <v>1</v>
      </c>
      <c r="E2966" s="1" t="str">
        <f>INDEX(Protocol[Mark],MATCH(C2966,Protocol[Step],0))</f>
        <v>1mt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165010001</v>
      </c>
      <c r="H2966" s="134">
        <f>Systematic[[#This Row],[SampleVariableLabel]]+100*Systematic[[#This Row],[State]]</f>
        <v>165010001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165</v>
      </c>
      <c r="B2967" s="1">
        <f>IF(C2967=0,IF(B2966=Protocol!$V$20,1,B2966+1),B2966)</f>
        <v>1</v>
      </c>
      <c r="C2967" s="1">
        <f>IF(C2966+1=Protocol!$V$21,0,C2966+1)</f>
        <v>1</v>
      </c>
      <c r="D2967" s="1">
        <f t="shared" si="109"/>
        <v>2</v>
      </c>
      <c r="E2967" s="1" t="str">
        <f>INDEX(Protocol[Mark],MATCH(C2967,Protocol[Step],0))</f>
        <v>1PM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165010002</v>
      </c>
      <c r="H2967" s="134">
        <f>Systematic[[#This Row],[SampleVariableLabel]]+100*Systematic[[#This Row],[State]]</f>
        <v>165010102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165</v>
      </c>
      <c r="B2968" s="1">
        <f>IF(C2968=0,IF(B2967=Protocol!$V$20,1,B2967+1),B2967)</f>
        <v>1</v>
      </c>
      <c r="C2968" s="1">
        <f>IF(C2967+1=Protocol!$V$21,0,C2967+1)</f>
        <v>2</v>
      </c>
      <c r="D2968" s="1">
        <f t="shared" si="109"/>
        <v>3</v>
      </c>
      <c r="E2968" s="1" t="str">
        <f>INDEX(Protocol[Mark],MATCH(C2968,Protocol[Step],0))</f>
        <v>2D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165010003</v>
      </c>
      <c r="H2968" s="134">
        <f>Systematic[[#This Row],[SampleVariableLabel]]+100*Systematic[[#This Row],[State]]</f>
        <v>165010203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165</v>
      </c>
      <c r="B2969" s="1">
        <f>IF(C2969=0,IF(B2968=Protocol!$V$20,1,B2968+1),B2968)</f>
        <v>1</v>
      </c>
      <c r="C2969" s="1">
        <f>IF(C2968+1=Protocol!$V$21,0,C2968+1)</f>
        <v>3</v>
      </c>
      <c r="D2969" s="1">
        <f t="shared" si="109"/>
        <v>4</v>
      </c>
      <c r="E2969" s="1" t="str">
        <f>INDEX(Protocol[Mark],MATCH(C2969,Protocol[Step],0))</f>
        <v>2c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165010004</v>
      </c>
      <c r="H2969" s="134">
        <f>Systematic[[#This Row],[SampleVariableLabel]]+100*Systematic[[#This Row],[State]]</f>
        <v>165010304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165</v>
      </c>
      <c r="B2970" s="1">
        <f>IF(C2970=0,IF(B2969=Protocol!$V$20,1,B2969+1),B2969)</f>
        <v>1</v>
      </c>
      <c r="C2970" s="1">
        <f>IF(C2969+1=Protocol!$V$21,0,C2969+1)</f>
        <v>4</v>
      </c>
      <c r="D2970" s="1">
        <f t="shared" si="109"/>
        <v>5</v>
      </c>
      <c r="E2970" s="1" t="str">
        <f>INDEX(Protocol[Mark],MATCH(C2970,Protocol[Step],0))</f>
        <v>3U</v>
      </c>
      <c r="F2970" s="151" t="str">
        <f>INDEX(Variables[Variable],MATCH(Systematic[[#This Row],[VariableIndex]],Variables[Index],0))</f>
        <v>Specific flux (mt)</v>
      </c>
      <c r="G2970" s="134">
        <f>Systematic[[#This Row],[Sample]]*1000000+Systematic[[#This Row],[SubSample]]*10000+Systematic[[#This Row],[VariableIndex]]</f>
        <v>165010005</v>
      </c>
      <c r="H2970" s="134">
        <f>Systematic[[#This Row],[SampleVariableLabel]]+100*Systematic[[#This Row],[State]]</f>
        <v>165010405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165</v>
      </c>
      <c r="B2971" s="1">
        <f>IF(C2971=0,IF(B2970=Protocol!$V$20,1,B2970+1),B2970)</f>
        <v>1</v>
      </c>
      <c r="C2971" s="1">
        <f>IF(C2970+1=Protocol!$V$21,0,C2970+1)</f>
        <v>5</v>
      </c>
      <c r="D2971" s="1">
        <f t="shared" si="109"/>
        <v>6</v>
      </c>
      <c r="E2971" s="1" t="str">
        <f>INDEX(Protocol[Mark],MATCH(C2971,Protocol[Step],0))</f>
        <v>4G</v>
      </c>
      <c r="F2971" s="151" t="str">
        <f>INDEX(Variables[Variable],MATCH(Systematic[[#This Row],[VariableIndex]],Variables[Index],0))</f>
        <v>FCR (mt: ROX-corr.)</v>
      </c>
      <c r="G2971" s="134">
        <f>Systematic[[#This Row],[Sample]]*1000000+Systematic[[#This Row],[SubSample]]*10000+Systematic[[#This Row],[VariableIndex]]</f>
        <v>165010006</v>
      </c>
      <c r="H2971" s="134">
        <f>Systematic[[#This Row],[SampleVariableLabel]]+100*Systematic[[#This Row],[State]]</f>
        <v>165010506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165</v>
      </c>
      <c r="B2972" s="1">
        <f>IF(C2972=0,IF(B2971=Protocol!$V$20,1,B2971+1),B2971)</f>
        <v>1</v>
      </c>
      <c r="C2972" s="1">
        <f>IF(C2971+1=Protocol!$V$21,0,C2971+1)</f>
        <v>6</v>
      </c>
      <c r="D2972" s="1">
        <f t="shared" si="109"/>
        <v>1</v>
      </c>
      <c r="E2972" s="1" t="str">
        <f>INDEX(Protocol[Mark],MATCH(C2972,Protocol[Step],0))</f>
        <v>5S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165010001</v>
      </c>
      <c r="H2972" s="134">
        <f>Systematic[[#This Row],[SampleVariableLabel]]+100*Systematic[[#This Row],[State]]</f>
        <v>165010601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165</v>
      </c>
      <c r="B2973" s="1">
        <f>IF(C2973=0,IF(B2972=Protocol!$V$20,1,B2972+1),B2972)</f>
        <v>1</v>
      </c>
      <c r="C2973" s="1">
        <f>IF(C2972+1=Protocol!$V$21,0,C2972+1)</f>
        <v>7</v>
      </c>
      <c r="D2973" s="1">
        <f t="shared" si="109"/>
        <v>2</v>
      </c>
      <c r="E2973" s="1" t="str">
        <f>INDEX(Protocol[Mark],MATCH(C2973,Protocol[Step],0))</f>
        <v>6Oct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165010002</v>
      </c>
      <c r="H2973" s="134">
        <f>Systematic[[#This Row],[SampleVariableLabel]]+100*Systematic[[#This Row],[State]]</f>
        <v>165010702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165</v>
      </c>
      <c r="B2974" s="1">
        <f>IF(C2974=0,IF(B2973=Protocol!$V$20,1,B2973+1),B2973)</f>
        <v>1</v>
      </c>
      <c r="C2974" s="1">
        <f>IF(C2973+1=Protocol!$V$21,0,C2973+1)</f>
        <v>8</v>
      </c>
      <c r="D2974" s="1">
        <f t="shared" si="109"/>
        <v>3</v>
      </c>
      <c r="E2974" s="1" t="str">
        <f>INDEX(Protocol[Mark],MATCH(C2974,Protocol[Step],0))</f>
        <v>7Rot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165010003</v>
      </c>
      <c r="H2974" s="134">
        <f>Systematic[[#This Row],[SampleVariableLabel]]+100*Systematic[[#This Row],[State]]</f>
        <v>165010803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165</v>
      </c>
      <c r="B2975" s="1">
        <f>IF(C2975=0,IF(B2974=Protocol!$V$20,1,B2974+1),B2974)</f>
        <v>1</v>
      </c>
      <c r="C2975" s="1">
        <f>IF(C2974+1=Protocol!$V$21,0,C2974+1)</f>
        <v>9</v>
      </c>
      <c r="D2975" s="1">
        <f t="shared" si="109"/>
        <v>4</v>
      </c>
      <c r="E2975" s="1" t="str">
        <f>INDEX(Protocol[Mark],MATCH(C2975,Protocol[Step],0))</f>
        <v>8Gp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165010004</v>
      </c>
      <c r="H2975" s="134">
        <f>Systematic[[#This Row],[SampleVariableLabel]]+100*Systematic[[#This Row],[State]]</f>
        <v>165010904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165</v>
      </c>
      <c r="B2976" s="1">
        <f>IF(C2976=0,IF(B2975=Protocol!$V$20,1,B2975+1),B2975)</f>
        <v>1</v>
      </c>
      <c r="C2976" s="1">
        <f>IF(C2975+1=Protocol!$V$21,0,C2975+1)</f>
        <v>10</v>
      </c>
      <c r="D2976" s="1">
        <f t="shared" si="109"/>
        <v>5</v>
      </c>
      <c r="E2976" s="1" t="str">
        <f>INDEX(Protocol[Mark],MATCH(C2976,Protocol[Step],0))</f>
        <v>9Ama</v>
      </c>
      <c r="F2976" s="151" t="str">
        <f>INDEX(Variables[Variable],MATCH(Systematic[[#This Row],[VariableIndex]],Variables[Index],0))</f>
        <v>Specific flux (mt)</v>
      </c>
      <c r="G2976" s="134">
        <f>Systematic[[#This Row],[Sample]]*1000000+Systematic[[#This Row],[SubSample]]*10000+Systematic[[#This Row],[VariableIndex]]</f>
        <v>165010005</v>
      </c>
      <c r="H2976" s="134">
        <f>Systematic[[#This Row],[SampleVariableLabel]]+100*Systematic[[#This Row],[State]]</f>
        <v>165011005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165</v>
      </c>
      <c r="B2977" s="1">
        <f>IF(C2977=0,IF(B2976=Protocol!$V$20,1,B2976+1),B2976)</f>
        <v>1</v>
      </c>
      <c r="C2977" s="1">
        <f>IF(C2976+1=Protocol!$V$21,0,C2976+1)</f>
        <v>11</v>
      </c>
      <c r="D2977" s="1">
        <f t="shared" si="109"/>
        <v>6</v>
      </c>
      <c r="E2977" s="1" t="str">
        <f>INDEX(Protocol[Mark],MATCH(C2977,Protocol[Step],0))</f>
        <v>10Tm</v>
      </c>
      <c r="F2977" s="151" t="str">
        <f>INDEX(Variables[Variable],MATCH(Systematic[[#This Row],[VariableIndex]],Variables[Index],0))</f>
        <v>FCR (mt: ROX-corr.)</v>
      </c>
      <c r="G2977" s="134">
        <f>Systematic[[#This Row],[Sample]]*1000000+Systematic[[#This Row],[SubSample]]*10000+Systematic[[#This Row],[VariableIndex]]</f>
        <v>165010006</v>
      </c>
      <c r="H2977" s="134">
        <f>Systematic[[#This Row],[SampleVariableLabel]]+100*Systematic[[#This Row],[State]]</f>
        <v>165011106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165</v>
      </c>
      <c r="B2978" s="1">
        <f>IF(C2978=0,IF(B2977=Protocol!$V$20,1,B2977+1),B2977)</f>
        <v>1</v>
      </c>
      <c r="C2978" s="1">
        <f>IF(C2977+1=Protocol!$V$21,0,C2977+1)</f>
        <v>12</v>
      </c>
      <c r="D2978" s="1">
        <f t="shared" si="109"/>
        <v>1</v>
      </c>
      <c r="E2978" s="1" t="str">
        <f>INDEX(Protocol[Mark],MATCH(C2978,Protocol[Step],0))</f>
        <v>11Azd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165010001</v>
      </c>
      <c r="H2978" s="134">
        <f>Systematic[[#This Row],[SampleVariableLabel]]+100*Systematic[[#This Row],[State]]</f>
        <v>165011201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166</v>
      </c>
      <c r="B2979" s="1">
        <f>IF(C2979=0,IF(B2978=Protocol!$V$20,1,B2978+1),B2978)</f>
        <v>1</v>
      </c>
      <c r="C2979" s="1">
        <f>IF(C2978+1=Protocol!$V$21,0,C2978+1)</f>
        <v>0</v>
      </c>
      <c r="D2979" s="1">
        <f t="shared" si="109"/>
        <v>2</v>
      </c>
      <c r="E2979" s="1" t="str">
        <f>INDEX(Protocol[Mark],MATCH(C2979,Protocol[Step],0))</f>
        <v>1mt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166010002</v>
      </c>
      <c r="H2979" s="134">
        <f>Systematic[[#This Row],[SampleVariableLabel]]+100*Systematic[[#This Row],[State]]</f>
        <v>166010002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166</v>
      </c>
      <c r="B2980" s="1">
        <f>IF(C2980=0,IF(B2979=Protocol!$V$20,1,B2979+1),B2979)</f>
        <v>1</v>
      </c>
      <c r="C2980" s="1">
        <f>IF(C2979+1=Protocol!$V$21,0,C2979+1)</f>
        <v>1</v>
      </c>
      <c r="D2980" s="1">
        <f t="shared" si="109"/>
        <v>3</v>
      </c>
      <c r="E2980" s="1" t="str">
        <f>INDEX(Protocol[Mark],MATCH(C2980,Protocol[Step],0))</f>
        <v>1PM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166010003</v>
      </c>
      <c r="H2980" s="134">
        <f>Systematic[[#This Row],[SampleVariableLabel]]+100*Systematic[[#This Row],[State]]</f>
        <v>166010103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166</v>
      </c>
      <c r="B2981" s="1">
        <f>IF(C2981=0,IF(B2980=Protocol!$V$20,1,B2980+1),B2980)</f>
        <v>1</v>
      </c>
      <c r="C2981" s="1">
        <f>IF(C2980+1=Protocol!$V$21,0,C2980+1)</f>
        <v>2</v>
      </c>
      <c r="D2981" s="1">
        <f t="shared" si="109"/>
        <v>4</v>
      </c>
      <c r="E2981" s="1" t="str">
        <f>INDEX(Protocol[Mark],MATCH(C2981,Protocol[Step],0))</f>
        <v>2D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166010004</v>
      </c>
      <c r="H2981" s="134">
        <f>Systematic[[#This Row],[SampleVariableLabel]]+100*Systematic[[#This Row],[State]]</f>
        <v>166010204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166</v>
      </c>
      <c r="B2982" s="1">
        <f>IF(C2982=0,IF(B2981=Protocol!$V$20,1,B2981+1),B2981)</f>
        <v>1</v>
      </c>
      <c r="C2982" s="1">
        <f>IF(C2981+1=Protocol!$V$21,0,C2981+1)</f>
        <v>3</v>
      </c>
      <c r="D2982" s="1">
        <f t="shared" si="109"/>
        <v>5</v>
      </c>
      <c r="E2982" s="1" t="str">
        <f>INDEX(Protocol[Mark],MATCH(C2982,Protocol[Step],0))</f>
        <v>2c</v>
      </c>
      <c r="F2982" s="151" t="str">
        <f>INDEX(Variables[Variable],MATCH(Systematic[[#This Row],[VariableIndex]],Variables[Index],0))</f>
        <v>Specific flux (mt)</v>
      </c>
      <c r="G2982" s="134">
        <f>Systematic[[#This Row],[Sample]]*1000000+Systematic[[#This Row],[SubSample]]*10000+Systematic[[#This Row],[VariableIndex]]</f>
        <v>166010005</v>
      </c>
      <c r="H2982" s="134">
        <f>Systematic[[#This Row],[SampleVariableLabel]]+100*Systematic[[#This Row],[State]]</f>
        <v>166010305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166</v>
      </c>
      <c r="B2983" s="1">
        <f>IF(C2983=0,IF(B2982=Protocol!$V$20,1,B2982+1),B2982)</f>
        <v>1</v>
      </c>
      <c r="C2983" s="1">
        <f>IF(C2982+1=Protocol!$V$21,0,C2982+1)</f>
        <v>4</v>
      </c>
      <c r="D2983" s="1">
        <f t="shared" si="109"/>
        <v>6</v>
      </c>
      <c r="E2983" s="1" t="str">
        <f>INDEX(Protocol[Mark],MATCH(C2983,Protocol[Step],0))</f>
        <v>3U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166010006</v>
      </c>
      <c r="H2983" s="134">
        <f>Systematic[[#This Row],[SampleVariableLabel]]+100*Systematic[[#This Row],[State]]</f>
        <v>166010406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166</v>
      </c>
      <c r="B2984" s="1">
        <f>IF(C2984=0,IF(B2983=Protocol!$V$20,1,B2983+1),B2983)</f>
        <v>1</v>
      </c>
      <c r="C2984" s="1">
        <f>IF(C2983+1=Protocol!$V$21,0,C2983+1)</f>
        <v>5</v>
      </c>
      <c r="D2984" s="1">
        <f t="shared" si="109"/>
        <v>1</v>
      </c>
      <c r="E2984" s="1" t="str">
        <f>INDEX(Protocol[Mark],MATCH(C2984,Protocol[Step],0))</f>
        <v>4G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166010001</v>
      </c>
      <c r="H2984" s="134">
        <f>Systematic[[#This Row],[SampleVariableLabel]]+100*Systematic[[#This Row],[State]]</f>
        <v>166010501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166</v>
      </c>
      <c r="B2985" s="1">
        <f>IF(C2985=0,IF(B2984=Protocol!$V$20,1,B2984+1),B2984)</f>
        <v>1</v>
      </c>
      <c r="C2985" s="1">
        <f>IF(C2984+1=Protocol!$V$21,0,C2984+1)</f>
        <v>6</v>
      </c>
      <c r="D2985" s="1">
        <f t="shared" si="109"/>
        <v>2</v>
      </c>
      <c r="E2985" s="1" t="str">
        <f>INDEX(Protocol[Mark],MATCH(C2985,Protocol[Step],0))</f>
        <v>5S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166010002</v>
      </c>
      <c r="H2985" s="134">
        <f>Systematic[[#This Row],[SampleVariableLabel]]+100*Systematic[[#This Row],[State]]</f>
        <v>166010602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166</v>
      </c>
      <c r="B2986" s="1">
        <f>IF(C2986=0,IF(B2985=Protocol!$V$20,1,B2985+1),B2985)</f>
        <v>1</v>
      </c>
      <c r="C2986" s="1">
        <f>IF(C2985+1=Protocol!$V$21,0,C2985+1)</f>
        <v>7</v>
      </c>
      <c r="D2986" s="1">
        <f t="shared" si="109"/>
        <v>3</v>
      </c>
      <c r="E2986" s="1" t="str">
        <f>INDEX(Protocol[Mark],MATCH(C2986,Protocol[Step],0))</f>
        <v>6Oct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166010003</v>
      </c>
      <c r="H2986" s="134">
        <f>Systematic[[#This Row],[SampleVariableLabel]]+100*Systematic[[#This Row],[State]]</f>
        <v>166010703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166</v>
      </c>
      <c r="B2987" s="1">
        <f>IF(C2987=0,IF(B2986=Protocol!$V$20,1,B2986+1),B2986)</f>
        <v>1</v>
      </c>
      <c r="C2987" s="1">
        <f>IF(C2986+1=Protocol!$V$21,0,C2986+1)</f>
        <v>8</v>
      </c>
      <c r="D2987" s="1">
        <f t="shared" si="109"/>
        <v>4</v>
      </c>
      <c r="E2987" s="1" t="str">
        <f>INDEX(Protocol[Mark],MATCH(C2987,Protocol[Step],0))</f>
        <v>7Rot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166010004</v>
      </c>
      <c r="H2987" s="134">
        <f>Systematic[[#This Row],[SampleVariableLabel]]+100*Systematic[[#This Row],[State]]</f>
        <v>166010804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166</v>
      </c>
      <c r="B2988" s="1">
        <f>IF(C2988=0,IF(B2987=Protocol!$V$20,1,B2987+1),B2987)</f>
        <v>1</v>
      </c>
      <c r="C2988" s="1">
        <f>IF(C2987+1=Protocol!$V$21,0,C2987+1)</f>
        <v>9</v>
      </c>
      <c r="D2988" s="1">
        <f t="shared" si="109"/>
        <v>5</v>
      </c>
      <c r="E2988" s="1" t="str">
        <f>INDEX(Protocol[Mark],MATCH(C2988,Protocol[Step],0))</f>
        <v>8Gp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166010005</v>
      </c>
      <c r="H2988" s="134">
        <f>Systematic[[#This Row],[SampleVariableLabel]]+100*Systematic[[#This Row],[State]]</f>
        <v>166010905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166</v>
      </c>
      <c r="B2989" s="1">
        <f>IF(C2989=0,IF(B2988=Protocol!$V$20,1,B2988+1),B2988)</f>
        <v>1</v>
      </c>
      <c r="C2989" s="1">
        <f>IF(C2988+1=Protocol!$V$21,0,C2988+1)</f>
        <v>10</v>
      </c>
      <c r="D2989" s="1">
        <f t="shared" si="109"/>
        <v>6</v>
      </c>
      <c r="E2989" s="1" t="str">
        <f>INDEX(Protocol[Mark],MATCH(C2989,Protocol[Step],0))</f>
        <v>9Ama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166010006</v>
      </c>
      <c r="H2989" s="134">
        <f>Systematic[[#This Row],[SampleVariableLabel]]+100*Systematic[[#This Row],[State]]</f>
        <v>166011006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166</v>
      </c>
      <c r="B2990" s="1">
        <f>IF(C2990=0,IF(B2989=Protocol!$V$20,1,B2989+1),B2989)</f>
        <v>1</v>
      </c>
      <c r="C2990" s="1">
        <f>IF(C2989+1=Protocol!$V$21,0,C2989+1)</f>
        <v>11</v>
      </c>
      <c r="D2990" s="1">
        <f t="shared" si="109"/>
        <v>1</v>
      </c>
      <c r="E2990" s="1" t="str">
        <f>INDEX(Protocol[Mark],MATCH(C2990,Protocol[Step],0))</f>
        <v>10Tm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166010001</v>
      </c>
      <c r="H2990" s="134">
        <f>Systematic[[#This Row],[SampleVariableLabel]]+100*Systematic[[#This Row],[State]]</f>
        <v>166011101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166</v>
      </c>
      <c r="B2991" s="1">
        <f>IF(C2991=0,IF(B2990=Protocol!$V$20,1,B2990+1),B2990)</f>
        <v>1</v>
      </c>
      <c r="C2991" s="1">
        <f>IF(C2990+1=Protocol!$V$21,0,C2990+1)</f>
        <v>12</v>
      </c>
      <c r="D2991" s="1">
        <f t="shared" si="109"/>
        <v>2</v>
      </c>
      <c r="E2991" s="1" t="str">
        <f>INDEX(Protocol[Mark],MATCH(C2991,Protocol[Step],0))</f>
        <v>11Azd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166010002</v>
      </c>
      <c r="H2991" s="134">
        <f>Systematic[[#This Row],[SampleVariableLabel]]+100*Systematic[[#This Row],[State]]</f>
        <v>166011202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167</v>
      </c>
      <c r="B2992" s="1">
        <f>IF(C2992=0,IF(B2991=Protocol!$V$20,1,B2991+1),B2991)</f>
        <v>1</v>
      </c>
      <c r="C2992" s="1">
        <f>IF(C2991+1=Protocol!$V$21,0,C2991+1)</f>
        <v>0</v>
      </c>
      <c r="D2992" s="1">
        <f t="shared" si="109"/>
        <v>3</v>
      </c>
      <c r="E2992" s="1" t="str">
        <f>INDEX(Protocol[Mark],MATCH(C2992,Protocol[Step],0))</f>
        <v>1mt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167010003</v>
      </c>
      <c r="H2992" s="134">
        <f>Systematic[[#This Row],[SampleVariableLabel]]+100*Systematic[[#This Row],[State]]</f>
        <v>167010003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167</v>
      </c>
      <c r="B2993" s="1">
        <f>IF(C2993=0,IF(B2992=Protocol!$V$20,1,B2992+1),B2992)</f>
        <v>1</v>
      </c>
      <c r="C2993" s="1">
        <f>IF(C2992+1=Protocol!$V$21,0,C2992+1)</f>
        <v>1</v>
      </c>
      <c r="D2993" s="1">
        <f t="shared" si="109"/>
        <v>4</v>
      </c>
      <c r="E2993" s="1" t="str">
        <f>INDEX(Protocol[Mark],MATCH(C2993,Protocol[Step],0))</f>
        <v>1PM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167010004</v>
      </c>
      <c r="H2993" s="134">
        <f>Systematic[[#This Row],[SampleVariableLabel]]+100*Systematic[[#This Row],[State]]</f>
        <v>167010104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167</v>
      </c>
      <c r="B2994" s="1">
        <f>IF(C2994=0,IF(B2993=Protocol!$V$20,1,B2993+1),B2993)</f>
        <v>1</v>
      </c>
      <c r="C2994" s="1">
        <f>IF(C2993+1=Protocol!$V$21,0,C2993+1)</f>
        <v>2</v>
      </c>
      <c r="D2994" s="1">
        <f t="shared" si="109"/>
        <v>5</v>
      </c>
      <c r="E2994" s="1" t="str">
        <f>INDEX(Protocol[Mark],MATCH(C2994,Protocol[Step],0))</f>
        <v>2D</v>
      </c>
      <c r="F2994" s="151" t="str">
        <f>INDEX(Variables[Variable],MATCH(Systematic[[#This Row],[VariableIndex]],Variables[Index],0))</f>
        <v>Specific flux (mt)</v>
      </c>
      <c r="G2994" s="134">
        <f>Systematic[[#This Row],[Sample]]*1000000+Systematic[[#This Row],[SubSample]]*10000+Systematic[[#This Row],[VariableIndex]]</f>
        <v>167010005</v>
      </c>
      <c r="H2994" s="134">
        <f>Systematic[[#This Row],[SampleVariableLabel]]+100*Systematic[[#This Row],[State]]</f>
        <v>167010205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167</v>
      </c>
      <c r="B2995" s="1">
        <f>IF(C2995=0,IF(B2994=Protocol!$V$20,1,B2994+1),B2994)</f>
        <v>1</v>
      </c>
      <c r="C2995" s="1">
        <f>IF(C2994+1=Protocol!$V$21,0,C2994+1)</f>
        <v>3</v>
      </c>
      <c r="D2995" s="1">
        <f t="shared" si="109"/>
        <v>6</v>
      </c>
      <c r="E2995" s="1" t="str">
        <f>INDEX(Protocol[Mark],MATCH(C2995,Protocol[Step],0))</f>
        <v>2c</v>
      </c>
      <c r="F2995" s="151" t="str">
        <f>INDEX(Variables[Variable],MATCH(Systematic[[#This Row],[VariableIndex]],Variables[Index],0))</f>
        <v>FCR (mt: ROX-corr.)</v>
      </c>
      <c r="G2995" s="134">
        <f>Systematic[[#This Row],[Sample]]*1000000+Systematic[[#This Row],[SubSample]]*10000+Systematic[[#This Row],[VariableIndex]]</f>
        <v>167010006</v>
      </c>
      <c r="H2995" s="134">
        <f>Systematic[[#This Row],[SampleVariableLabel]]+100*Systematic[[#This Row],[State]]</f>
        <v>167010306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167</v>
      </c>
      <c r="B2996" s="1">
        <f>IF(C2996=0,IF(B2995=Protocol!$V$20,1,B2995+1),B2995)</f>
        <v>1</v>
      </c>
      <c r="C2996" s="1">
        <f>IF(C2995+1=Protocol!$V$21,0,C2995+1)</f>
        <v>4</v>
      </c>
      <c r="D2996" s="1">
        <f t="shared" si="109"/>
        <v>1</v>
      </c>
      <c r="E2996" s="1" t="str">
        <f>INDEX(Protocol[Mark],MATCH(C2996,Protocol[Step],0))</f>
        <v>3U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167010001</v>
      </c>
      <c r="H2996" s="134">
        <f>Systematic[[#This Row],[SampleVariableLabel]]+100*Systematic[[#This Row],[State]]</f>
        <v>167010401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167</v>
      </c>
      <c r="B2997" s="1">
        <f>IF(C2997=0,IF(B2996=Protocol!$V$20,1,B2996+1),B2996)</f>
        <v>1</v>
      </c>
      <c r="C2997" s="1">
        <f>IF(C2996+1=Protocol!$V$21,0,C2996+1)</f>
        <v>5</v>
      </c>
      <c r="D2997" s="1">
        <f t="shared" si="109"/>
        <v>2</v>
      </c>
      <c r="E2997" s="1" t="str">
        <f>INDEX(Protocol[Mark],MATCH(C2997,Protocol[Step],0))</f>
        <v>4G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167010002</v>
      </c>
      <c r="H2997" s="134">
        <f>Systematic[[#This Row],[SampleVariableLabel]]+100*Systematic[[#This Row],[State]]</f>
        <v>167010502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167</v>
      </c>
      <c r="B2998" s="1">
        <f>IF(C2998=0,IF(B2997=Protocol!$V$20,1,B2997+1),B2997)</f>
        <v>1</v>
      </c>
      <c r="C2998" s="1">
        <f>IF(C2997+1=Protocol!$V$21,0,C2997+1)</f>
        <v>6</v>
      </c>
      <c r="D2998" s="1">
        <f t="shared" si="109"/>
        <v>3</v>
      </c>
      <c r="E2998" s="1" t="str">
        <f>INDEX(Protocol[Mark],MATCH(C2998,Protocol[Step],0))</f>
        <v>5S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167010003</v>
      </c>
      <c r="H2998" s="134">
        <f>Systematic[[#This Row],[SampleVariableLabel]]+100*Systematic[[#This Row],[State]]</f>
        <v>167010603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167</v>
      </c>
      <c r="B2999" s="1">
        <f>IF(C2999=0,IF(B2998=Protocol!$V$20,1,B2998+1),B2998)</f>
        <v>1</v>
      </c>
      <c r="C2999" s="1">
        <f>IF(C2998+1=Protocol!$V$21,0,C2998+1)</f>
        <v>7</v>
      </c>
      <c r="D2999" s="1">
        <f t="shared" si="109"/>
        <v>4</v>
      </c>
      <c r="E2999" s="1" t="str">
        <f>INDEX(Protocol[Mark],MATCH(C2999,Protocol[Step],0))</f>
        <v>6Oct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167010004</v>
      </c>
      <c r="H2999" s="134">
        <f>Systematic[[#This Row],[SampleVariableLabel]]+100*Systematic[[#This Row],[State]]</f>
        <v>167010704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167</v>
      </c>
      <c r="B3000" s="1">
        <f>IF(C3000=0,IF(B2999=Protocol!$V$20,1,B2999+1),B2999)</f>
        <v>1</v>
      </c>
      <c r="C3000" s="1">
        <f>IF(C2999+1=Protocol!$V$21,0,C2999+1)</f>
        <v>8</v>
      </c>
      <c r="D3000" s="1">
        <f t="shared" si="109"/>
        <v>5</v>
      </c>
      <c r="E3000" s="1" t="str">
        <f>INDEX(Protocol[Mark],MATCH(C3000,Protocol[Step],0))</f>
        <v>7Rot</v>
      </c>
      <c r="F3000" s="151" t="str">
        <f>INDEX(Variables[Variable],MATCH(Systematic[[#This Row],[VariableIndex]],Variables[Index],0))</f>
        <v>Specific flux (mt)</v>
      </c>
      <c r="G3000" s="134">
        <f>Systematic[[#This Row],[Sample]]*1000000+Systematic[[#This Row],[SubSample]]*10000+Systematic[[#This Row],[VariableIndex]]</f>
        <v>167010005</v>
      </c>
      <c r="H3000" s="134">
        <f>Systematic[[#This Row],[SampleVariableLabel]]+100*Systematic[[#This Row],[State]]</f>
        <v>167010805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167</v>
      </c>
      <c r="B3001" s="1">
        <f>IF(C3001=0,IF(B3000=Protocol!$V$20,1,B3000+1),B3000)</f>
        <v>1</v>
      </c>
      <c r="C3001" s="1">
        <f>IF(C3000+1=Protocol!$V$21,0,C3000+1)</f>
        <v>9</v>
      </c>
      <c r="D3001" s="1">
        <f t="shared" si="109"/>
        <v>6</v>
      </c>
      <c r="E3001" s="1" t="str">
        <f>INDEX(Protocol[Mark],MATCH(C3001,Protocol[Step],0))</f>
        <v>8Gp</v>
      </c>
      <c r="F3001" s="151" t="str">
        <f>INDEX(Variables[Variable],MATCH(Systematic[[#This Row],[VariableIndex]],Variables[Index],0))</f>
        <v>FCR (mt: ROX-corr.)</v>
      </c>
      <c r="G3001" s="134">
        <f>Systematic[[#This Row],[Sample]]*1000000+Systematic[[#This Row],[SubSample]]*10000+Systematic[[#This Row],[VariableIndex]]</f>
        <v>167010006</v>
      </c>
      <c r="H3001" s="134">
        <f>Systematic[[#This Row],[SampleVariableLabel]]+100*Systematic[[#This Row],[State]]</f>
        <v>167010906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167</v>
      </c>
      <c r="B3002" s="1">
        <f>IF(C3002=0,IF(B3001=Protocol!$V$20,1,B3001+1),B3001)</f>
        <v>1</v>
      </c>
      <c r="C3002" s="1">
        <f>IF(C3001+1=Protocol!$V$21,0,C3001+1)</f>
        <v>10</v>
      </c>
      <c r="D3002" s="1">
        <f t="shared" si="109"/>
        <v>1</v>
      </c>
      <c r="E3002" s="1" t="str">
        <f>INDEX(Protocol[Mark],MATCH(C3002,Protocol[Step],0))</f>
        <v>9Ama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167010001</v>
      </c>
      <c r="H3002" s="134">
        <f>Systematic[[#This Row],[SampleVariableLabel]]+100*Systematic[[#This Row],[State]]</f>
        <v>167011001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167</v>
      </c>
      <c r="B3003" s="1">
        <f>IF(C3003=0,IF(B3002=Protocol!$V$20,1,B3002+1),B3002)</f>
        <v>1</v>
      </c>
      <c r="C3003" s="1">
        <f>IF(C3002+1=Protocol!$V$21,0,C3002+1)</f>
        <v>11</v>
      </c>
      <c r="D3003" s="1">
        <f t="shared" si="109"/>
        <v>2</v>
      </c>
      <c r="E3003" s="1" t="str">
        <f>INDEX(Protocol[Mark],MATCH(C3003,Protocol[Step],0))</f>
        <v>10Tm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167010002</v>
      </c>
      <c r="H3003" s="134">
        <f>Systematic[[#This Row],[SampleVariableLabel]]+100*Systematic[[#This Row],[State]]</f>
        <v>167011102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167</v>
      </c>
      <c r="B3004" s="1">
        <f>IF(C3004=0,IF(B3003=Protocol!$V$20,1,B3003+1),B3003)</f>
        <v>1</v>
      </c>
      <c r="C3004" s="1">
        <f>IF(C3003+1=Protocol!$V$21,0,C3003+1)</f>
        <v>12</v>
      </c>
      <c r="D3004" s="1">
        <f t="shared" si="109"/>
        <v>3</v>
      </c>
      <c r="E3004" s="1" t="str">
        <f>INDEX(Protocol[Mark],MATCH(C3004,Protocol[Step],0))</f>
        <v>11Azd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167010003</v>
      </c>
      <c r="H3004" s="134">
        <f>Systematic[[#This Row],[SampleVariableLabel]]+100*Systematic[[#This Row],[State]]</f>
        <v>167011203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168</v>
      </c>
      <c r="B3005" s="1">
        <f>IF(C3005=0,IF(B3004=Protocol!$V$20,1,B3004+1),B3004)</f>
        <v>1</v>
      </c>
      <c r="C3005" s="1">
        <f>IF(C3004+1=Protocol!$V$21,0,C3004+1)</f>
        <v>0</v>
      </c>
      <c r="D3005" s="1">
        <f t="shared" si="109"/>
        <v>4</v>
      </c>
      <c r="E3005" s="1" t="str">
        <f>INDEX(Protocol[Mark],MATCH(C3005,Protocol[Step],0))</f>
        <v>1mt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168010004</v>
      </c>
      <c r="H3005" s="134">
        <f>Systematic[[#This Row],[SampleVariableLabel]]+100*Systematic[[#This Row],[State]]</f>
        <v>168010004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168</v>
      </c>
      <c r="B3006" s="1">
        <f>IF(C3006=0,IF(B3005=Protocol!$V$20,1,B3005+1),B3005)</f>
        <v>1</v>
      </c>
      <c r="C3006" s="1">
        <f>IF(C3005+1=Protocol!$V$21,0,C3005+1)</f>
        <v>1</v>
      </c>
      <c r="D3006" s="1">
        <f t="shared" si="109"/>
        <v>5</v>
      </c>
      <c r="E3006" s="1" t="str">
        <f>INDEX(Protocol[Mark],MATCH(C3006,Protocol[Step],0))</f>
        <v>1PM</v>
      </c>
      <c r="F3006" s="151" t="str">
        <f>INDEX(Variables[Variable],MATCH(Systematic[[#This Row],[VariableIndex]],Variables[Index],0))</f>
        <v>Specific flux (mt)</v>
      </c>
      <c r="G3006" s="134">
        <f>Systematic[[#This Row],[Sample]]*1000000+Systematic[[#This Row],[SubSample]]*10000+Systematic[[#This Row],[VariableIndex]]</f>
        <v>168010005</v>
      </c>
      <c r="H3006" s="134">
        <f>Systematic[[#This Row],[SampleVariableLabel]]+100*Systematic[[#This Row],[State]]</f>
        <v>168010105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168</v>
      </c>
      <c r="B3007" s="1">
        <f>IF(C3007=0,IF(B3006=Protocol!$V$20,1,B3006+1),B3006)</f>
        <v>1</v>
      </c>
      <c r="C3007" s="1">
        <f>IF(C3006+1=Protocol!$V$21,0,C3006+1)</f>
        <v>2</v>
      </c>
      <c r="D3007" s="1">
        <f t="shared" si="109"/>
        <v>6</v>
      </c>
      <c r="E3007" s="1" t="str">
        <f>INDEX(Protocol[Mark],MATCH(C3007,Protocol[Step],0))</f>
        <v>2D</v>
      </c>
      <c r="F3007" s="151" t="str">
        <f>INDEX(Variables[Variable],MATCH(Systematic[[#This Row],[VariableIndex]],Variables[Index],0))</f>
        <v>FCR (mt: ROX-corr.)</v>
      </c>
      <c r="G3007" s="134">
        <f>Systematic[[#This Row],[Sample]]*1000000+Systematic[[#This Row],[SubSample]]*10000+Systematic[[#This Row],[VariableIndex]]</f>
        <v>168010006</v>
      </c>
      <c r="H3007" s="134">
        <f>Systematic[[#This Row],[SampleVariableLabel]]+100*Systematic[[#This Row],[State]]</f>
        <v>168010206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168</v>
      </c>
      <c r="B3008" s="1">
        <f>IF(C3008=0,IF(B3007=Protocol!$V$20,1,B3007+1),B3007)</f>
        <v>1</v>
      </c>
      <c r="C3008" s="1">
        <f>IF(C3007+1=Protocol!$V$21,0,C3007+1)</f>
        <v>3</v>
      </c>
      <c r="D3008" s="1">
        <f t="shared" si="109"/>
        <v>1</v>
      </c>
      <c r="E3008" s="1" t="str">
        <f>INDEX(Protocol[Mark],MATCH(C3008,Protocol[Step],0))</f>
        <v>2c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168010001</v>
      </c>
      <c r="H3008" s="134">
        <f>Systematic[[#This Row],[SampleVariableLabel]]+100*Systematic[[#This Row],[State]]</f>
        <v>168010301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168</v>
      </c>
      <c r="B3009" s="1">
        <f>IF(C3009=0,IF(B3008=Protocol!$V$20,1,B3008+1),B3008)</f>
        <v>1</v>
      </c>
      <c r="C3009" s="1">
        <f>IF(C3008+1=Protocol!$V$21,0,C3008+1)</f>
        <v>4</v>
      </c>
      <c r="D3009" s="1">
        <f t="shared" si="109"/>
        <v>2</v>
      </c>
      <c r="E3009" s="1" t="str">
        <f>INDEX(Protocol[Mark],MATCH(C3009,Protocol[Step],0))</f>
        <v>3U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168010002</v>
      </c>
      <c r="H3009" s="134">
        <f>Systematic[[#This Row],[SampleVariableLabel]]+100*Systematic[[#This Row],[State]]</f>
        <v>168010402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168</v>
      </c>
      <c r="B3010" s="1">
        <f>IF(C3010=0,IF(B3009=Protocol!$V$20,1,B3009+1),B3009)</f>
        <v>1</v>
      </c>
      <c r="C3010" s="1">
        <f>IF(C3009+1=Protocol!$V$21,0,C3009+1)</f>
        <v>5</v>
      </c>
      <c r="D3010" s="1">
        <f t="shared" si="109"/>
        <v>3</v>
      </c>
      <c r="E3010" s="1" t="str">
        <f>INDEX(Protocol[Mark],MATCH(C3010,Protocol[Step],0))</f>
        <v>4G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168010003</v>
      </c>
      <c r="H3010" s="134">
        <f>Systematic[[#This Row],[SampleVariableLabel]]+100*Systematic[[#This Row],[State]]</f>
        <v>168010503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168</v>
      </c>
      <c r="B3011" s="1">
        <f>IF(C3011=0,IF(B3010=Protocol!$V$20,1,B3010+1),B3010)</f>
        <v>1</v>
      </c>
      <c r="C3011" s="1">
        <f>IF(C3010+1=Protocol!$V$21,0,C3010+1)</f>
        <v>6</v>
      </c>
      <c r="D3011" s="1">
        <f t="shared" ref="D3011:D3074" si="111">IF(D3010=nVariables,1,D3010+1)</f>
        <v>4</v>
      </c>
      <c r="E3011" s="1" t="str">
        <f>INDEX(Protocol[Mark],MATCH(C3011,Protocol[Step],0))</f>
        <v>5S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168010004</v>
      </c>
      <c r="H3011" s="134">
        <f>Systematic[[#This Row],[SampleVariableLabel]]+100*Systematic[[#This Row],[State]]</f>
        <v>168010604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168</v>
      </c>
      <c r="B3012" s="1">
        <f>IF(C3012=0,IF(B3011=Protocol!$V$20,1,B3011+1),B3011)</f>
        <v>1</v>
      </c>
      <c r="C3012" s="1">
        <f>IF(C3011+1=Protocol!$V$21,0,C3011+1)</f>
        <v>7</v>
      </c>
      <c r="D3012" s="1">
        <f t="shared" si="111"/>
        <v>5</v>
      </c>
      <c r="E3012" s="1" t="str">
        <f>INDEX(Protocol[Mark],MATCH(C3012,Protocol[Step],0))</f>
        <v>6Oct</v>
      </c>
      <c r="F3012" s="151" t="str">
        <f>INDEX(Variables[Variable],MATCH(Systematic[[#This Row],[VariableIndex]],Variables[Index],0))</f>
        <v>Specific flux (mt)</v>
      </c>
      <c r="G3012" s="134">
        <f>Systematic[[#This Row],[Sample]]*1000000+Systematic[[#This Row],[SubSample]]*10000+Systematic[[#This Row],[VariableIndex]]</f>
        <v>168010005</v>
      </c>
      <c r="H3012" s="134">
        <f>Systematic[[#This Row],[SampleVariableLabel]]+100*Systematic[[#This Row],[State]]</f>
        <v>168010705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168</v>
      </c>
      <c r="B3013" s="1">
        <f>IF(C3013=0,IF(B3012=Protocol!$V$20,1,B3012+1),B3012)</f>
        <v>1</v>
      </c>
      <c r="C3013" s="1">
        <f>IF(C3012+1=Protocol!$V$21,0,C3012+1)</f>
        <v>8</v>
      </c>
      <c r="D3013" s="1">
        <f t="shared" si="111"/>
        <v>6</v>
      </c>
      <c r="E3013" s="1" t="str">
        <f>INDEX(Protocol[Mark],MATCH(C3013,Protocol[Step],0))</f>
        <v>7Rot</v>
      </c>
      <c r="F3013" s="151" t="str">
        <f>INDEX(Variables[Variable],MATCH(Systematic[[#This Row],[VariableIndex]],Variables[Index],0))</f>
        <v>FCR (mt: ROX-corr.)</v>
      </c>
      <c r="G3013" s="134">
        <f>Systematic[[#This Row],[Sample]]*1000000+Systematic[[#This Row],[SubSample]]*10000+Systematic[[#This Row],[VariableIndex]]</f>
        <v>168010006</v>
      </c>
      <c r="H3013" s="134">
        <f>Systematic[[#This Row],[SampleVariableLabel]]+100*Systematic[[#This Row],[State]]</f>
        <v>168010806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168</v>
      </c>
      <c r="B3014" s="1">
        <f>IF(C3014=0,IF(B3013=Protocol!$V$20,1,B3013+1),B3013)</f>
        <v>1</v>
      </c>
      <c r="C3014" s="1">
        <f>IF(C3013+1=Protocol!$V$21,0,C3013+1)</f>
        <v>9</v>
      </c>
      <c r="D3014" s="1">
        <f t="shared" si="111"/>
        <v>1</v>
      </c>
      <c r="E3014" s="1" t="str">
        <f>INDEX(Protocol[Mark],MATCH(C3014,Protocol[Step],0))</f>
        <v>8Gp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168010001</v>
      </c>
      <c r="H3014" s="134">
        <f>Systematic[[#This Row],[SampleVariableLabel]]+100*Systematic[[#This Row],[State]]</f>
        <v>168010901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168</v>
      </c>
      <c r="B3015" s="1">
        <f>IF(C3015=0,IF(B3014=Protocol!$V$20,1,B3014+1),B3014)</f>
        <v>1</v>
      </c>
      <c r="C3015" s="1">
        <f>IF(C3014+1=Protocol!$V$21,0,C3014+1)</f>
        <v>10</v>
      </c>
      <c r="D3015" s="1">
        <f t="shared" si="111"/>
        <v>2</v>
      </c>
      <c r="E3015" s="1" t="str">
        <f>INDEX(Protocol[Mark],MATCH(C3015,Protocol[Step],0))</f>
        <v>9Ama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168010002</v>
      </c>
      <c r="H3015" s="134">
        <f>Systematic[[#This Row],[SampleVariableLabel]]+100*Systematic[[#This Row],[State]]</f>
        <v>168011002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168</v>
      </c>
      <c r="B3016" s="1">
        <f>IF(C3016=0,IF(B3015=Protocol!$V$20,1,B3015+1),B3015)</f>
        <v>1</v>
      </c>
      <c r="C3016" s="1">
        <f>IF(C3015+1=Protocol!$V$21,0,C3015+1)</f>
        <v>11</v>
      </c>
      <c r="D3016" s="1">
        <f t="shared" si="111"/>
        <v>3</v>
      </c>
      <c r="E3016" s="1" t="str">
        <f>INDEX(Protocol[Mark],MATCH(C3016,Protocol[Step],0))</f>
        <v>10Tm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168010003</v>
      </c>
      <c r="H3016" s="134">
        <f>Systematic[[#This Row],[SampleVariableLabel]]+100*Systematic[[#This Row],[State]]</f>
        <v>168011103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168</v>
      </c>
      <c r="B3017" s="1">
        <f>IF(C3017=0,IF(B3016=Protocol!$V$20,1,B3016+1),B3016)</f>
        <v>1</v>
      </c>
      <c r="C3017" s="1">
        <f>IF(C3016+1=Protocol!$V$21,0,C3016+1)</f>
        <v>12</v>
      </c>
      <c r="D3017" s="1">
        <f t="shared" si="111"/>
        <v>4</v>
      </c>
      <c r="E3017" s="1" t="str">
        <f>INDEX(Protocol[Mark],MATCH(C3017,Protocol[Step],0))</f>
        <v>11Azd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168010004</v>
      </c>
      <c r="H3017" s="134">
        <f>Systematic[[#This Row],[SampleVariableLabel]]+100*Systematic[[#This Row],[State]]</f>
        <v>168011204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169</v>
      </c>
      <c r="B3018" s="1">
        <f>IF(C3018=0,IF(B3017=Protocol!$V$20,1,B3017+1),B3017)</f>
        <v>1</v>
      </c>
      <c r="C3018" s="1">
        <f>IF(C3017+1=Protocol!$V$21,0,C3017+1)</f>
        <v>0</v>
      </c>
      <c r="D3018" s="1">
        <f t="shared" si="111"/>
        <v>5</v>
      </c>
      <c r="E3018" s="1" t="str">
        <f>INDEX(Protocol[Mark],MATCH(C3018,Protocol[Step],0))</f>
        <v>1mt</v>
      </c>
      <c r="F3018" s="151" t="str">
        <f>INDEX(Variables[Variable],MATCH(Systematic[[#This Row],[VariableIndex]],Variables[Index],0))</f>
        <v>Specific flux (mt)</v>
      </c>
      <c r="G3018" s="134">
        <f>Systematic[[#This Row],[Sample]]*1000000+Systematic[[#This Row],[SubSample]]*10000+Systematic[[#This Row],[VariableIndex]]</f>
        <v>169010005</v>
      </c>
      <c r="H3018" s="134">
        <f>Systematic[[#This Row],[SampleVariableLabel]]+100*Systematic[[#This Row],[State]]</f>
        <v>169010005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169</v>
      </c>
      <c r="B3019" s="1">
        <f>IF(C3019=0,IF(B3018=Protocol!$V$20,1,B3018+1),B3018)</f>
        <v>1</v>
      </c>
      <c r="C3019" s="1">
        <f>IF(C3018+1=Protocol!$V$21,0,C3018+1)</f>
        <v>1</v>
      </c>
      <c r="D3019" s="1">
        <f t="shared" si="111"/>
        <v>6</v>
      </c>
      <c r="E3019" s="1" t="str">
        <f>INDEX(Protocol[Mark],MATCH(C3019,Protocol[Step],0))</f>
        <v>1PM</v>
      </c>
      <c r="F3019" s="151" t="str">
        <f>INDEX(Variables[Variable],MATCH(Systematic[[#This Row],[VariableIndex]],Variables[Index],0))</f>
        <v>FCR (mt: ROX-corr.)</v>
      </c>
      <c r="G3019" s="134">
        <f>Systematic[[#This Row],[Sample]]*1000000+Systematic[[#This Row],[SubSample]]*10000+Systematic[[#This Row],[VariableIndex]]</f>
        <v>169010006</v>
      </c>
      <c r="H3019" s="134">
        <f>Systematic[[#This Row],[SampleVariableLabel]]+100*Systematic[[#This Row],[State]]</f>
        <v>169010106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169</v>
      </c>
      <c r="B3020" s="1">
        <f>IF(C3020=0,IF(B3019=Protocol!$V$20,1,B3019+1),B3019)</f>
        <v>1</v>
      </c>
      <c r="C3020" s="1">
        <f>IF(C3019+1=Protocol!$V$21,0,C3019+1)</f>
        <v>2</v>
      </c>
      <c r="D3020" s="1">
        <f t="shared" si="111"/>
        <v>1</v>
      </c>
      <c r="E3020" s="1" t="str">
        <f>INDEX(Protocol[Mark],MATCH(C3020,Protocol[Step],0))</f>
        <v>2D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169010001</v>
      </c>
      <c r="H3020" s="134">
        <f>Systematic[[#This Row],[SampleVariableLabel]]+100*Systematic[[#This Row],[State]]</f>
        <v>169010201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169</v>
      </c>
      <c r="B3021" s="1">
        <f>IF(C3021=0,IF(B3020=Protocol!$V$20,1,B3020+1),B3020)</f>
        <v>1</v>
      </c>
      <c r="C3021" s="1">
        <f>IF(C3020+1=Protocol!$V$21,0,C3020+1)</f>
        <v>3</v>
      </c>
      <c r="D3021" s="1">
        <f t="shared" si="111"/>
        <v>2</v>
      </c>
      <c r="E3021" s="1" t="str">
        <f>INDEX(Protocol[Mark],MATCH(C3021,Protocol[Step],0))</f>
        <v>2c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169010002</v>
      </c>
      <c r="H3021" s="134">
        <f>Systematic[[#This Row],[SampleVariableLabel]]+100*Systematic[[#This Row],[State]]</f>
        <v>169010302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169</v>
      </c>
      <c r="B3022" s="1">
        <f>IF(C3022=0,IF(B3021=Protocol!$V$20,1,B3021+1),B3021)</f>
        <v>1</v>
      </c>
      <c r="C3022" s="1">
        <f>IF(C3021+1=Protocol!$V$21,0,C3021+1)</f>
        <v>4</v>
      </c>
      <c r="D3022" s="1">
        <f t="shared" si="111"/>
        <v>3</v>
      </c>
      <c r="E3022" s="1" t="str">
        <f>INDEX(Protocol[Mark],MATCH(C3022,Protocol[Step],0))</f>
        <v>3U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169010003</v>
      </c>
      <c r="H3022" s="134">
        <f>Systematic[[#This Row],[SampleVariableLabel]]+100*Systematic[[#This Row],[State]]</f>
        <v>169010403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169</v>
      </c>
      <c r="B3023" s="1">
        <f>IF(C3023=0,IF(B3022=Protocol!$V$20,1,B3022+1),B3022)</f>
        <v>1</v>
      </c>
      <c r="C3023" s="1">
        <f>IF(C3022+1=Protocol!$V$21,0,C3022+1)</f>
        <v>5</v>
      </c>
      <c r="D3023" s="1">
        <f t="shared" si="111"/>
        <v>4</v>
      </c>
      <c r="E3023" s="1" t="str">
        <f>INDEX(Protocol[Mark],MATCH(C3023,Protocol[Step],0))</f>
        <v>4G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169010004</v>
      </c>
      <c r="H3023" s="134">
        <f>Systematic[[#This Row],[SampleVariableLabel]]+100*Systematic[[#This Row],[State]]</f>
        <v>169010504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169</v>
      </c>
      <c r="B3024" s="1">
        <f>IF(C3024=0,IF(B3023=Protocol!$V$20,1,B3023+1),B3023)</f>
        <v>1</v>
      </c>
      <c r="C3024" s="1">
        <f>IF(C3023+1=Protocol!$V$21,0,C3023+1)</f>
        <v>6</v>
      </c>
      <c r="D3024" s="1">
        <f t="shared" si="111"/>
        <v>5</v>
      </c>
      <c r="E3024" s="1" t="str">
        <f>INDEX(Protocol[Mark],MATCH(C3024,Protocol[Step],0))</f>
        <v>5S</v>
      </c>
      <c r="F3024" s="151" t="str">
        <f>INDEX(Variables[Variable],MATCH(Systematic[[#This Row],[VariableIndex]],Variables[Index],0))</f>
        <v>Specific flux (mt)</v>
      </c>
      <c r="G3024" s="134">
        <f>Systematic[[#This Row],[Sample]]*1000000+Systematic[[#This Row],[SubSample]]*10000+Systematic[[#This Row],[VariableIndex]]</f>
        <v>169010005</v>
      </c>
      <c r="H3024" s="134">
        <f>Systematic[[#This Row],[SampleVariableLabel]]+100*Systematic[[#This Row],[State]]</f>
        <v>169010605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169</v>
      </c>
      <c r="B3025" s="1">
        <f>IF(C3025=0,IF(B3024=Protocol!$V$20,1,B3024+1),B3024)</f>
        <v>1</v>
      </c>
      <c r="C3025" s="1">
        <f>IF(C3024+1=Protocol!$V$21,0,C3024+1)</f>
        <v>7</v>
      </c>
      <c r="D3025" s="1">
        <f t="shared" si="111"/>
        <v>6</v>
      </c>
      <c r="E3025" s="1" t="str">
        <f>INDEX(Protocol[Mark],MATCH(C3025,Protocol[Step],0))</f>
        <v>6Oct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169010006</v>
      </c>
      <c r="H3025" s="134">
        <f>Systematic[[#This Row],[SampleVariableLabel]]+100*Systematic[[#This Row],[State]]</f>
        <v>169010706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169</v>
      </c>
      <c r="B3026" s="1">
        <f>IF(C3026=0,IF(B3025=Protocol!$V$20,1,B3025+1),B3025)</f>
        <v>1</v>
      </c>
      <c r="C3026" s="1">
        <f>IF(C3025+1=Protocol!$V$21,0,C3025+1)</f>
        <v>8</v>
      </c>
      <c r="D3026" s="1">
        <f t="shared" si="111"/>
        <v>1</v>
      </c>
      <c r="E3026" s="1" t="str">
        <f>INDEX(Protocol[Mark],MATCH(C3026,Protocol[Step],0))</f>
        <v>7Rot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169010001</v>
      </c>
      <c r="H3026" s="134">
        <f>Systematic[[#This Row],[SampleVariableLabel]]+100*Systematic[[#This Row],[State]]</f>
        <v>169010801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169</v>
      </c>
      <c r="B3027" s="1">
        <f>IF(C3027=0,IF(B3026=Protocol!$V$20,1,B3026+1),B3026)</f>
        <v>1</v>
      </c>
      <c r="C3027" s="1">
        <f>IF(C3026+1=Protocol!$V$21,0,C3026+1)</f>
        <v>9</v>
      </c>
      <c r="D3027" s="1">
        <f t="shared" si="111"/>
        <v>2</v>
      </c>
      <c r="E3027" s="1" t="str">
        <f>INDEX(Protocol[Mark],MATCH(C3027,Protocol[Step],0))</f>
        <v>8Gp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169010002</v>
      </c>
      <c r="H3027" s="134">
        <f>Systematic[[#This Row],[SampleVariableLabel]]+100*Systematic[[#This Row],[State]]</f>
        <v>169010902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169</v>
      </c>
      <c r="B3028" s="1">
        <f>IF(C3028=0,IF(B3027=Protocol!$V$20,1,B3027+1),B3027)</f>
        <v>1</v>
      </c>
      <c r="C3028" s="1">
        <f>IF(C3027+1=Protocol!$V$21,0,C3027+1)</f>
        <v>10</v>
      </c>
      <c r="D3028" s="1">
        <f t="shared" si="111"/>
        <v>3</v>
      </c>
      <c r="E3028" s="1" t="str">
        <f>INDEX(Protocol[Mark],MATCH(C3028,Protocol[Step],0))</f>
        <v>9Ama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169010003</v>
      </c>
      <c r="H3028" s="134">
        <f>Systematic[[#This Row],[SampleVariableLabel]]+100*Systematic[[#This Row],[State]]</f>
        <v>169011003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169</v>
      </c>
      <c r="B3029" s="1">
        <f>IF(C3029=0,IF(B3028=Protocol!$V$20,1,B3028+1),B3028)</f>
        <v>1</v>
      </c>
      <c r="C3029" s="1">
        <f>IF(C3028+1=Protocol!$V$21,0,C3028+1)</f>
        <v>11</v>
      </c>
      <c r="D3029" s="1">
        <f t="shared" si="111"/>
        <v>4</v>
      </c>
      <c r="E3029" s="1" t="str">
        <f>INDEX(Protocol[Mark],MATCH(C3029,Protocol[Step],0))</f>
        <v>10Tm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169010004</v>
      </c>
      <c r="H3029" s="134">
        <f>Systematic[[#This Row],[SampleVariableLabel]]+100*Systematic[[#This Row],[State]]</f>
        <v>169011104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169</v>
      </c>
      <c r="B3030" s="1">
        <f>IF(C3030=0,IF(B3029=Protocol!$V$20,1,B3029+1),B3029)</f>
        <v>1</v>
      </c>
      <c r="C3030" s="1">
        <f>IF(C3029+1=Protocol!$V$21,0,C3029+1)</f>
        <v>12</v>
      </c>
      <c r="D3030" s="1">
        <f t="shared" si="111"/>
        <v>5</v>
      </c>
      <c r="E3030" s="1" t="str">
        <f>INDEX(Protocol[Mark],MATCH(C3030,Protocol[Step],0))</f>
        <v>11Azd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169010005</v>
      </c>
      <c r="H3030" s="134">
        <f>Systematic[[#This Row],[SampleVariableLabel]]+100*Systematic[[#This Row],[State]]</f>
        <v>169011205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170</v>
      </c>
      <c r="B3031" s="1">
        <f>IF(C3031=0,IF(B3030=Protocol!$V$20,1,B3030+1),B3030)</f>
        <v>1</v>
      </c>
      <c r="C3031" s="1">
        <f>IF(C3030+1=Protocol!$V$21,0,C3030+1)</f>
        <v>0</v>
      </c>
      <c r="D3031" s="1">
        <f t="shared" si="111"/>
        <v>6</v>
      </c>
      <c r="E3031" s="1" t="str">
        <f>INDEX(Protocol[Mark],MATCH(C3031,Protocol[Step],0))</f>
        <v>1mt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170010006</v>
      </c>
      <c r="H3031" s="134">
        <f>Systematic[[#This Row],[SampleVariableLabel]]+100*Systematic[[#This Row],[State]]</f>
        <v>170010006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170</v>
      </c>
      <c r="B3032" s="1">
        <f>IF(C3032=0,IF(B3031=Protocol!$V$20,1,B3031+1),B3031)</f>
        <v>1</v>
      </c>
      <c r="C3032" s="1">
        <f>IF(C3031+1=Protocol!$V$21,0,C3031+1)</f>
        <v>1</v>
      </c>
      <c r="D3032" s="1">
        <f t="shared" si="111"/>
        <v>1</v>
      </c>
      <c r="E3032" s="1" t="str">
        <f>INDEX(Protocol[Mark],MATCH(C3032,Protocol[Step],0))</f>
        <v>1PM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170010001</v>
      </c>
      <c r="H3032" s="134">
        <f>Systematic[[#This Row],[SampleVariableLabel]]+100*Systematic[[#This Row],[State]]</f>
        <v>170010101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170</v>
      </c>
      <c r="B3033" s="1">
        <f>IF(C3033=0,IF(B3032=Protocol!$V$20,1,B3032+1),B3032)</f>
        <v>1</v>
      </c>
      <c r="C3033" s="1">
        <f>IF(C3032+1=Protocol!$V$21,0,C3032+1)</f>
        <v>2</v>
      </c>
      <c r="D3033" s="1">
        <f t="shared" si="111"/>
        <v>2</v>
      </c>
      <c r="E3033" s="1" t="str">
        <f>INDEX(Protocol[Mark],MATCH(C3033,Protocol[Step],0))</f>
        <v>2D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170010002</v>
      </c>
      <c r="H3033" s="134">
        <f>Systematic[[#This Row],[SampleVariableLabel]]+100*Systematic[[#This Row],[State]]</f>
        <v>170010202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170</v>
      </c>
      <c r="B3034" s="1">
        <f>IF(C3034=0,IF(B3033=Protocol!$V$20,1,B3033+1),B3033)</f>
        <v>1</v>
      </c>
      <c r="C3034" s="1">
        <f>IF(C3033+1=Protocol!$V$21,0,C3033+1)</f>
        <v>3</v>
      </c>
      <c r="D3034" s="1">
        <f t="shared" si="111"/>
        <v>3</v>
      </c>
      <c r="E3034" s="1" t="str">
        <f>INDEX(Protocol[Mark],MATCH(C3034,Protocol[Step],0))</f>
        <v>2c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170010003</v>
      </c>
      <c r="H3034" s="134">
        <f>Systematic[[#This Row],[SampleVariableLabel]]+100*Systematic[[#This Row],[State]]</f>
        <v>170010303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170</v>
      </c>
      <c r="B3035" s="1">
        <f>IF(C3035=0,IF(B3034=Protocol!$V$20,1,B3034+1),B3034)</f>
        <v>1</v>
      </c>
      <c r="C3035" s="1">
        <f>IF(C3034+1=Protocol!$V$21,0,C3034+1)</f>
        <v>4</v>
      </c>
      <c r="D3035" s="1">
        <f t="shared" si="111"/>
        <v>4</v>
      </c>
      <c r="E3035" s="1" t="str">
        <f>INDEX(Protocol[Mark],MATCH(C3035,Protocol[Step],0))</f>
        <v>3U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170010004</v>
      </c>
      <c r="H3035" s="134">
        <f>Systematic[[#This Row],[SampleVariableLabel]]+100*Systematic[[#This Row],[State]]</f>
        <v>170010404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170</v>
      </c>
      <c r="B3036" s="1">
        <f>IF(C3036=0,IF(B3035=Protocol!$V$20,1,B3035+1),B3035)</f>
        <v>1</v>
      </c>
      <c r="C3036" s="1">
        <f>IF(C3035+1=Protocol!$V$21,0,C3035+1)</f>
        <v>5</v>
      </c>
      <c r="D3036" s="1">
        <f t="shared" si="111"/>
        <v>5</v>
      </c>
      <c r="E3036" s="1" t="str">
        <f>INDEX(Protocol[Mark],MATCH(C3036,Protocol[Step],0))</f>
        <v>4G</v>
      </c>
      <c r="F3036" s="151" t="str">
        <f>INDEX(Variables[Variable],MATCH(Systematic[[#This Row],[VariableIndex]],Variables[Index],0))</f>
        <v>Specific flux (mt)</v>
      </c>
      <c r="G3036" s="134">
        <f>Systematic[[#This Row],[Sample]]*1000000+Systematic[[#This Row],[SubSample]]*10000+Systematic[[#This Row],[VariableIndex]]</f>
        <v>170010005</v>
      </c>
      <c r="H3036" s="134">
        <f>Systematic[[#This Row],[SampleVariableLabel]]+100*Systematic[[#This Row],[State]]</f>
        <v>170010505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170</v>
      </c>
      <c r="B3037" s="1">
        <f>IF(C3037=0,IF(B3036=Protocol!$V$20,1,B3036+1),B3036)</f>
        <v>1</v>
      </c>
      <c r="C3037" s="1">
        <f>IF(C3036+1=Protocol!$V$21,0,C3036+1)</f>
        <v>6</v>
      </c>
      <c r="D3037" s="1">
        <f t="shared" si="111"/>
        <v>6</v>
      </c>
      <c r="E3037" s="1" t="str">
        <f>INDEX(Protocol[Mark],MATCH(C3037,Protocol[Step],0))</f>
        <v>5S</v>
      </c>
      <c r="F3037" s="151" t="str">
        <f>INDEX(Variables[Variable],MATCH(Systematic[[#This Row],[VariableIndex]],Variables[Index],0))</f>
        <v>FCR (mt: ROX-corr.)</v>
      </c>
      <c r="G3037" s="134">
        <f>Systematic[[#This Row],[Sample]]*1000000+Systematic[[#This Row],[SubSample]]*10000+Systematic[[#This Row],[VariableIndex]]</f>
        <v>170010006</v>
      </c>
      <c r="H3037" s="134">
        <f>Systematic[[#This Row],[SampleVariableLabel]]+100*Systematic[[#This Row],[State]]</f>
        <v>170010606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170</v>
      </c>
      <c r="B3038" s="1">
        <f>IF(C3038=0,IF(B3037=Protocol!$V$20,1,B3037+1),B3037)</f>
        <v>1</v>
      </c>
      <c r="C3038" s="1">
        <f>IF(C3037+1=Protocol!$V$21,0,C3037+1)</f>
        <v>7</v>
      </c>
      <c r="D3038" s="1">
        <f t="shared" si="111"/>
        <v>1</v>
      </c>
      <c r="E3038" s="1" t="str">
        <f>INDEX(Protocol[Mark],MATCH(C3038,Protocol[Step],0))</f>
        <v>6Oct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170010001</v>
      </c>
      <c r="H3038" s="134">
        <f>Systematic[[#This Row],[SampleVariableLabel]]+100*Systematic[[#This Row],[State]]</f>
        <v>170010701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170</v>
      </c>
      <c r="B3039" s="1">
        <f>IF(C3039=0,IF(B3038=Protocol!$V$20,1,B3038+1),B3038)</f>
        <v>1</v>
      </c>
      <c r="C3039" s="1">
        <f>IF(C3038+1=Protocol!$V$21,0,C3038+1)</f>
        <v>8</v>
      </c>
      <c r="D3039" s="1">
        <f t="shared" si="111"/>
        <v>2</v>
      </c>
      <c r="E3039" s="1" t="str">
        <f>INDEX(Protocol[Mark],MATCH(C3039,Protocol[Step],0))</f>
        <v>7Rot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170010002</v>
      </c>
      <c r="H3039" s="134">
        <f>Systematic[[#This Row],[SampleVariableLabel]]+100*Systematic[[#This Row],[State]]</f>
        <v>170010802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170</v>
      </c>
      <c r="B3040" s="1">
        <f>IF(C3040=0,IF(B3039=Protocol!$V$20,1,B3039+1),B3039)</f>
        <v>1</v>
      </c>
      <c r="C3040" s="1">
        <f>IF(C3039+1=Protocol!$V$21,0,C3039+1)</f>
        <v>9</v>
      </c>
      <c r="D3040" s="1">
        <f t="shared" si="111"/>
        <v>3</v>
      </c>
      <c r="E3040" s="1" t="str">
        <f>INDEX(Protocol[Mark],MATCH(C3040,Protocol[Step],0))</f>
        <v>8Gp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170010003</v>
      </c>
      <c r="H3040" s="134">
        <f>Systematic[[#This Row],[SampleVariableLabel]]+100*Systematic[[#This Row],[State]]</f>
        <v>170010903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170</v>
      </c>
      <c r="B3041" s="1">
        <f>IF(C3041=0,IF(B3040=Protocol!$V$20,1,B3040+1),B3040)</f>
        <v>1</v>
      </c>
      <c r="C3041" s="1">
        <f>IF(C3040+1=Protocol!$V$21,0,C3040+1)</f>
        <v>10</v>
      </c>
      <c r="D3041" s="1">
        <f t="shared" si="111"/>
        <v>4</v>
      </c>
      <c r="E3041" s="1" t="str">
        <f>INDEX(Protocol[Mark],MATCH(C3041,Protocol[Step],0))</f>
        <v>9Ama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170010004</v>
      </c>
      <c r="H3041" s="134">
        <f>Systematic[[#This Row],[SampleVariableLabel]]+100*Systematic[[#This Row],[State]]</f>
        <v>170011004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170</v>
      </c>
      <c r="B3042" s="1">
        <f>IF(C3042=0,IF(B3041=Protocol!$V$20,1,B3041+1),B3041)</f>
        <v>1</v>
      </c>
      <c r="C3042" s="1">
        <f>IF(C3041+1=Protocol!$V$21,0,C3041+1)</f>
        <v>11</v>
      </c>
      <c r="D3042" s="1">
        <f t="shared" si="111"/>
        <v>5</v>
      </c>
      <c r="E3042" s="1" t="str">
        <f>INDEX(Protocol[Mark],MATCH(C3042,Protocol[Step],0))</f>
        <v>10Tm</v>
      </c>
      <c r="F3042" s="151" t="str">
        <f>INDEX(Variables[Variable],MATCH(Systematic[[#This Row],[VariableIndex]],Variables[Index],0))</f>
        <v>Specific flux (mt)</v>
      </c>
      <c r="G3042" s="134">
        <f>Systematic[[#This Row],[Sample]]*1000000+Systematic[[#This Row],[SubSample]]*10000+Systematic[[#This Row],[VariableIndex]]</f>
        <v>170010005</v>
      </c>
      <c r="H3042" s="134">
        <f>Systematic[[#This Row],[SampleVariableLabel]]+100*Systematic[[#This Row],[State]]</f>
        <v>170011105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170</v>
      </c>
      <c r="B3043" s="1">
        <f>IF(C3043=0,IF(B3042=Protocol!$V$20,1,B3042+1),B3042)</f>
        <v>1</v>
      </c>
      <c r="C3043" s="1">
        <f>IF(C3042+1=Protocol!$V$21,0,C3042+1)</f>
        <v>12</v>
      </c>
      <c r="D3043" s="1">
        <f t="shared" si="111"/>
        <v>6</v>
      </c>
      <c r="E3043" s="1" t="str">
        <f>INDEX(Protocol[Mark],MATCH(C3043,Protocol[Step],0))</f>
        <v>11Azd</v>
      </c>
      <c r="F3043" s="151" t="str">
        <f>INDEX(Variables[Variable],MATCH(Systematic[[#This Row],[VariableIndex]],Variables[Index],0))</f>
        <v>FCR (mt: ROX-corr.)</v>
      </c>
      <c r="G3043" s="134">
        <f>Systematic[[#This Row],[Sample]]*1000000+Systematic[[#This Row],[SubSample]]*10000+Systematic[[#This Row],[VariableIndex]]</f>
        <v>170010006</v>
      </c>
      <c r="H3043" s="134">
        <f>Systematic[[#This Row],[SampleVariableLabel]]+100*Systematic[[#This Row],[State]]</f>
        <v>170011206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171</v>
      </c>
      <c r="B3044" s="1">
        <f>IF(C3044=0,IF(B3043=Protocol!$V$20,1,B3043+1),B3043)</f>
        <v>1</v>
      </c>
      <c r="C3044" s="1">
        <f>IF(C3043+1=Protocol!$V$21,0,C3043+1)</f>
        <v>0</v>
      </c>
      <c r="D3044" s="1">
        <f t="shared" si="111"/>
        <v>1</v>
      </c>
      <c r="E3044" s="1" t="str">
        <f>INDEX(Protocol[Mark],MATCH(C3044,Protocol[Step],0))</f>
        <v>1mt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171010001</v>
      </c>
      <c r="H3044" s="134">
        <f>Systematic[[#This Row],[SampleVariableLabel]]+100*Systematic[[#This Row],[State]]</f>
        <v>171010001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171</v>
      </c>
      <c r="B3045" s="1">
        <f>IF(C3045=0,IF(B3044=Protocol!$V$20,1,B3044+1),B3044)</f>
        <v>1</v>
      </c>
      <c r="C3045" s="1">
        <f>IF(C3044+1=Protocol!$V$21,0,C3044+1)</f>
        <v>1</v>
      </c>
      <c r="D3045" s="1">
        <f t="shared" si="111"/>
        <v>2</v>
      </c>
      <c r="E3045" s="1" t="str">
        <f>INDEX(Protocol[Mark],MATCH(C3045,Protocol[Step],0))</f>
        <v>1PM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171010002</v>
      </c>
      <c r="H3045" s="134">
        <f>Systematic[[#This Row],[SampleVariableLabel]]+100*Systematic[[#This Row],[State]]</f>
        <v>171010102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171</v>
      </c>
      <c r="B3046" s="1">
        <f>IF(C3046=0,IF(B3045=Protocol!$V$20,1,B3045+1),B3045)</f>
        <v>1</v>
      </c>
      <c r="C3046" s="1">
        <f>IF(C3045+1=Protocol!$V$21,0,C3045+1)</f>
        <v>2</v>
      </c>
      <c r="D3046" s="1">
        <f t="shared" si="111"/>
        <v>3</v>
      </c>
      <c r="E3046" s="1" t="str">
        <f>INDEX(Protocol[Mark],MATCH(C3046,Protocol[Step],0))</f>
        <v>2D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171010003</v>
      </c>
      <c r="H3046" s="134">
        <f>Systematic[[#This Row],[SampleVariableLabel]]+100*Systematic[[#This Row],[State]]</f>
        <v>171010203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171</v>
      </c>
      <c r="B3047" s="1">
        <f>IF(C3047=0,IF(B3046=Protocol!$V$20,1,B3046+1),B3046)</f>
        <v>1</v>
      </c>
      <c r="C3047" s="1">
        <f>IF(C3046+1=Protocol!$V$21,0,C3046+1)</f>
        <v>3</v>
      </c>
      <c r="D3047" s="1">
        <f t="shared" si="111"/>
        <v>4</v>
      </c>
      <c r="E3047" s="1" t="str">
        <f>INDEX(Protocol[Mark],MATCH(C3047,Protocol[Step],0))</f>
        <v>2c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171010004</v>
      </c>
      <c r="H3047" s="134">
        <f>Systematic[[#This Row],[SampleVariableLabel]]+100*Systematic[[#This Row],[State]]</f>
        <v>171010304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171</v>
      </c>
      <c r="B3048" s="1">
        <f>IF(C3048=0,IF(B3047=Protocol!$V$20,1,B3047+1),B3047)</f>
        <v>1</v>
      </c>
      <c r="C3048" s="1">
        <f>IF(C3047+1=Protocol!$V$21,0,C3047+1)</f>
        <v>4</v>
      </c>
      <c r="D3048" s="1">
        <f t="shared" si="111"/>
        <v>5</v>
      </c>
      <c r="E3048" s="1" t="str">
        <f>INDEX(Protocol[Mark],MATCH(C3048,Protocol[Step],0))</f>
        <v>3U</v>
      </c>
      <c r="F3048" s="151" t="str">
        <f>INDEX(Variables[Variable],MATCH(Systematic[[#This Row],[VariableIndex]],Variables[Index],0))</f>
        <v>Specific flux (mt)</v>
      </c>
      <c r="G3048" s="134">
        <f>Systematic[[#This Row],[Sample]]*1000000+Systematic[[#This Row],[SubSample]]*10000+Systematic[[#This Row],[VariableIndex]]</f>
        <v>171010005</v>
      </c>
      <c r="H3048" s="134">
        <f>Systematic[[#This Row],[SampleVariableLabel]]+100*Systematic[[#This Row],[State]]</f>
        <v>171010405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171</v>
      </c>
      <c r="B3049" s="1">
        <f>IF(C3049=0,IF(B3048=Protocol!$V$20,1,B3048+1),B3048)</f>
        <v>1</v>
      </c>
      <c r="C3049" s="1">
        <f>IF(C3048+1=Protocol!$V$21,0,C3048+1)</f>
        <v>5</v>
      </c>
      <c r="D3049" s="1">
        <f t="shared" si="111"/>
        <v>6</v>
      </c>
      <c r="E3049" s="1" t="str">
        <f>INDEX(Protocol[Mark],MATCH(C3049,Protocol[Step],0))</f>
        <v>4G</v>
      </c>
      <c r="F3049" s="151" t="str">
        <f>INDEX(Variables[Variable],MATCH(Systematic[[#This Row],[VariableIndex]],Variables[Index],0))</f>
        <v>FCR (mt: ROX-corr.)</v>
      </c>
      <c r="G3049" s="134">
        <f>Systematic[[#This Row],[Sample]]*1000000+Systematic[[#This Row],[SubSample]]*10000+Systematic[[#This Row],[VariableIndex]]</f>
        <v>171010006</v>
      </c>
      <c r="H3049" s="134">
        <f>Systematic[[#This Row],[SampleVariableLabel]]+100*Systematic[[#This Row],[State]]</f>
        <v>171010506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171</v>
      </c>
      <c r="B3050" s="1">
        <f>IF(C3050=0,IF(B3049=Protocol!$V$20,1,B3049+1),B3049)</f>
        <v>1</v>
      </c>
      <c r="C3050" s="1">
        <f>IF(C3049+1=Protocol!$V$21,0,C3049+1)</f>
        <v>6</v>
      </c>
      <c r="D3050" s="1">
        <f t="shared" si="111"/>
        <v>1</v>
      </c>
      <c r="E3050" s="1" t="str">
        <f>INDEX(Protocol[Mark],MATCH(C3050,Protocol[Step],0))</f>
        <v>5S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171010001</v>
      </c>
      <c r="H3050" s="134">
        <f>Systematic[[#This Row],[SampleVariableLabel]]+100*Systematic[[#This Row],[State]]</f>
        <v>171010601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171</v>
      </c>
      <c r="B3051" s="1">
        <f>IF(C3051=0,IF(B3050=Protocol!$V$20,1,B3050+1),B3050)</f>
        <v>1</v>
      </c>
      <c r="C3051" s="1">
        <f>IF(C3050+1=Protocol!$V$21,0,C3050+1)</f>
        <v>7</v>
      </c>
      <c r="D3051" s="1">
        <f t="shared" si="111"/>
        <v>2</v>
      </c>
      <c r="E3051" s="1" t="str">
        <f>INDEX(Protocol[Mark],MATCH(C3051,Protocol[Step],0))</f>
        <v>6Oct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171010002</v>
      </c>
      <c r="H3051" s="134">
        <f>Systematic[[#This Row],[SampleVariableLabel]]+100*Systematic[[#This Row],[State]]</f>
        <v>171010702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171</v>
      </c>
      <c r="B3052" s="1">
        <f>IF(C3052=0,IF(B3051=Protocol!$V$20,1,B3051+1),B3051)</f>
        <v>1</v>
      </c>
      <c r="C3052" s="1">
        <f>IF(C3051+1=Protocol!$V$21,0,C3051+1)</f>
        <v>8</v>
      </c>
      <c r="D3052" s="1">
        <f t="shared" si="111"/>
        <v>3</v>
      </c>
      <c r="E3052" s="1" t="str">
        <f>INDEX(Protocol[Mark],MATCH(C3052,Protocol[Step],0))</f>
        <v>7Rot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171010003</v>
      </c>
      <c r="H3052" s="134">
        <f>Systematic[[#This Row],[SampleVariableLabel]]+100*Systematic[[#This Row],[State]]</f>
        <v>171010803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171</v>
      </c>
      <c r="B3053" s="1">
        <f>IF(C3053=0,IF(B3052=Protocol!$V$20,1,B3052+1),B3052)</f>
        <v>1</v>
      </c>
      <c r="C3053" s="1">
        <f>IF(C3052+1=Protocol!$V$21,0,C3052+1)</f>
        <v>9</v>
      </c>
      <c r="D3053" s="1">
        <f t="shared" si="111"/>
        <v>4</v>
      </c>
      <c r="E3053" s="1" t="str">
        <f>INDEX(Protocol[Mark],MATCH(C3053,Protocol[Step],0))</f>
        <v>8Gp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171010004</v>
      </c>
      <c r="H3053" s="134">
        <f>Systematic[[#This Row],[SampleVariableLabel]]+100*Systematic[[#This Row],[State]]</f>
        <v>171010904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171</v>
      </c>
      <c r="B3054" s="1">
        <f>IF(C3054=0,IF(B3053=Protocol!$V$20,1,B3053+1),B3053)</f>
        <v>1</v>
      </c>
      <c r="C3054" s="1">
        <f>IF(C3053+1=Protocol!$V$21,0,C3053+1)</f>
        <v>10</v>
      </c>
      <c r="D3054" s="1">
        <f t="shared" si="111"/>
        <v>5</v>
      </c>
      <c r="E3054" s="1" t="str">
        <f>INDEX(Protocol[Mark],MATCH(C3054,Protocol[Step],0))</f>
        <v>9Ama</v>
      </c>
      <c r="F3054" s="151" t="str">
        <f>INDEX(Variables[Variable],MATCH(Systematic[[#This Row],[VariableIndex]],Variables[Index],0))</f>
        <v>Specific flux (mt)</v>
      </c>
      <c r="G3054" s="134">
        <f>Systematic[[#This Row],[Sample]]*1000000+Systematic[[#This Row],[SubSample]]*10000+Systematic[[#This Row],[VariableIndex]]</f>
        <v>171010005</v>
      </c>
      <c r="H3054" s="134">
        <f>Systematic[[#This Row],[SampleVariableLabel]]+100*Systematic[[#This Row],[State]]</f>
        <v>171011005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171</v>
      </c>
      <c r="B3055" s="1">
        <f>IF(C3055=0,IF(B3054=Protocol!$V$20,1,B3054+1),B3054)</f>
        <v>1</v>
      </c>
      <c r="C3055" s="1">
        <f>IF(C3054+1=Protocol!$V$21,0,C3054+1)</f>
        <v>11</v>
      </c>
      <c r="D3055" s="1">
        <f t="shared" si="111"/>
        <v>6</v>
      </c>
      <c r="E3055" s="1" t="str">
        <f>INDEX(Protocol[Mark],MATCH(C3055,Protocol[Step],0))</f>
        <v>10Tm</v>
      </c>
      <c r="F3055" s="151" t="str">
        <f>INDEX(Variables[Variable],MATCH(Systematic[[#This Row],[VariableIndex]],Variables[Index],0))</f>
        <v>FCR (mt: ROX-corr.)</v>
      </c>
      <c r="G3055" s="134">
        <f>Systematic[[#This Row],[Sample]]*1000000+Systematic[[#This Row],[SubSample]]*10000+Systematic[[#This Row],[VariableIndex]]</f>
        <v>171010006</v>
      </c>
      <c r="H3055" s="134">
        <f>Systematic[[#This Row],[SampleVariableLabel]]+100*Systematic[[#This Row],[State]]</f>
        <v>171011106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171</v>
      </c>
      <c r="B3056" s="1">
        <f>IF(C3056=0,IF(B3055=Protocol!$V$20,1,B3055+1),B3055)</f>
        <v>1</v>
      </c>
      <c r="C3056" s="1">
        <f>IF(C3055+1=Protocol!$V$21,0,C3055+1)</f>
        <v>12</v>
      </c>
      <c r="D3056" s="1">
        <f t="shared" si="111"/>
        <v>1</v>
      </c>
      <c r="E3056" s="1" t="str">
        <f>INDEX(Protocol[Mark],MATCH(C3056,Protocol[Step],0))</f>
        <v>11Azd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171010001</v>
      </c>
      <c r="H3056" s="134">
        <f>Systematic[[#This Row],[SampleVariableLabel]]+100*Systematic[[#This Row],[State]]</f>
        <v>171011201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172</v>
      </c>
      <c r="B3057" s="1">
        <f>IF(C3057=0,IF(B3056=Protocol!$V$20,1,B3056+1),B3056)</f>
        <v>1</v>
      </c>
      <c r="C3057" s="1">
        <f>IF(C3056+1=Protocol!$V$21,0,C3056+1)</f>
        <v>0</v>
      </c>
      <c r="D3057" s="1">
        <f t="shared" si="111"/>
        <v>2</v>
      </c>
      <c r="E3057" s="1" t="str">
        <f>INDEX(Protocol[Mark],MATCH(C3057,Protocol[Step],0))</f>
        <v>1mt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172010002</v>
      </c>
      <c r="H3057" s="134">
        <f>Systematic[[#This Row],[SampleVariableLabel]]+100*Systematic[[#This Row],[State]]</f>
        <v>172010002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172</v>
      </c>
      <c r="B3058" s="1">
        <f>IF(C3058=0,IF(B3057=Protocol!$V$20,1,B3057+1),B3057)</f>
        <v>1</v>
      </c>
      <c r="C3058" s="1">
        <f>IF(C3057+1=Protocol!$V$21,0,C3057+1)</f>
        <v>1</v>
      </c>
      <c r="D3058" s="1">
        <f t="shared" si="111"/>
        <v>3</v>
      </c>
      <c r="E3058" s="1" t="str">
        <f>INDEX(Protocol[Mark],MATCH(C3058,Protocol[Step],0))</f>
        <v>1PM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172010003</v>
      </c>
      <c r="H3058" s="134">
        <f>Systematic[[#This Row],[SampleVariableLabel]]+100*Systematic[[#This Row],[State]]</f>
        <v>172010103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172</v>
      </c>
      <c r="B3059" s="1">
        <f>IF(C3059=0,IF(B3058=Protocol!$V$20,1,B3058+1),B3058)</f>
        <v>1</v>
      </c>
      <c r="C3059" s="1">
        <f>IF(C3058+1=Protocol!$V$21,0,C3058+1)</f>
        <v>2</v>
      </c>
      <c r="D3059" s="1">
        <f t="shared" si="111"/>
        <v>4</v>
      </c>
      <c r="E3059" s="1" t="str">
        <f>INDEX(Protocol[Mark],MATCH(C3059,Protocol[Step],0))</f>
        <v>2D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172010004</v>
      </c>
      <c r="H3059" s="134">
        <f>Systematic[[#This Row],[SampleVariableLabel]]+100*Systematic[[#This Row],[State]]</f>
        <v>172010204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172</v>
      </c>
      <c r="B3060" s="1">
        <f>IF(C3060=0,IF(B3059=Protocol!$V$20,1,B3059+1),B3059)</f>
        <v>1</v>
      </c>
      <c r="C3060" s="1">
        <f>IF(C3059+1=Protocol!$V$21,0,C3059+1)</f>
        <v>3</v>
      </c>
      <c r="D3060" s="1">
        <f t="shared" si="111"/>
        <v>5</v>
      </c>
      <c r="E3060" s="1" t="str">
        <f>INDEX(Protocol[Mark],MATCH(C3060,Protocol[Step],0))</f>
        <v>2c</v>
      </c>
      <c r="F3060" s="151" t="str">
        <f>INDEX(Variables[Variable],MATCH(Systematic[[#This Row],[VariableIndex]],Variables[Index],0))</f>
        <v>Specific flux (mt)</v>
      </c>
      <c r="G3060" s="134">
        <f>Systematic[[#This Row],[Sample]]*1000000+Systematic[[#This Row],[SubSample]]*10000+Systematic[[#This Row],[VariableIndex]]</f>
        <v>172010005</v>
      </c>
      <c r="H3060" s="134">
        <f>Systematic[[#This Row],[SampleVariableLabel]]+100*Systematic[[#This Row],[State]]</f>
        <v>172010305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172</v>
      </c>
      <c r="B3061" s="1">
        <f>IF(C3061=0,IF(B3060=Protocol!$V$20,1,B3060+1),B3060)</f>
        <v>1</v>
      </c>
      <c r="C3061" s="1">
        <f>IF(C3060+1=Protocol!$V$21,0,C3060+1)</f>
        <v>4</v>
      </c>
      <c r="D3061" s="1">
        <f t="shared" si="111"/>
        <v>6</v>
      </c>
      <c r="E3061" s="1" t="str">
        <f>INDEX(Protocol[Mark],MATCH(C3061,Protocol[Step],0))</f>
        <v>3U</v>
      </c>
      <c r="F3061" s="151" t="str">
        <f>INDEX(Variables[Variable],MATCH(Systematic[[#This Row],[VariableIndex]],Variables[Index],0))</f>
        <v>FCR (mt: ROX-corr.)</v>
      </c>
      <c r="G3061" s="134">
        <f>Systematic[[#This Row],[Sample]]*1000000+Systematic[[#This Row],[SubSample]]*10000+Systematic[[#This Row],[VariableIndex]]</f>
        <v>172010006</v>
      </c>
      <c r="H3061" s="134">
        <f>Systematic[[#This Row],[SampleVariableLabel]]+100*Systematic[[#This Row],[State]]</f>
        <v>172010406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172</v>
      </c>
      <c r="B3062" s="1">
        <f>IF(C3062=0,IF(B3061=Protocol!$V$20,1,B3061+1),B3061)</f>
        <v>1</v>
      </c>
      <c r="C3062" s="1">
        <f>IF(C3061+1=Protocol!$V$21,0,C3061+1)</f>
        <v>5</v>
      </c>
      <c r="D3062" s="1">
        <f t="shared" si="111"/>
        <v>1</v>
      </c>
      <c r="E3062" s="1" t="str">
        <f>INDEX(Protocol[Mark],MATCH(C3062,Protocol[Step],0))</f>
        <v>4G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172010001</v>
      </c>
      <c r="H3062" s="134">
        <f>Systematic[[#This Row],[SampleVariableLabel]]+100*Systematic[[#This Row],[State]]</f>
        <v>172010501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172</v>
      </c>
      <c r="B3063" s="1">
        <f>IF(C3063=0,IF(B3062=Protocol!$V$20,1,B3062+1),B3062)</f>
        <v>1</v>
      </c>
      <c r="C3063" s="1">
        <f>IF(C3062+1=Protocol!$V$21,0,C3062+1)</f>
        <v>6</v>
      </c>
      <c r="D3063" s="1">
        <f t="shared" si="111"/>
        <v>2</v>
      </c>
      <c r="E3063" s="1" t="str">
        <f>INDEX(Protocol[Mark],MATCH(C3063,Protocol[Step],0))</f>
        <v>5S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172010002</v>
      </c>
      <c r="H3063" s="134">
        <f>Systematic[[#This Row],[SampleVariableLabel]]+100*Systematic[[#This Row],[State]]</f>
        <v>172010602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172</v>
      </c>
      <c r="B3064" s="1">
        <f>IF(C3064=0,IF(B3063=Protocol!$V$20,1,B3063+1),B3063)</f>
        <v>1</v>
      </c>
      <c r="C3064" s="1">
        <f>IF(C3063+1=Protocol!$V$21,0,C3063+1)</f>
        <v>7</v>
      </c>
      <c r="D3064" s="1">
        <f t="shared" si="111"/>
        <v>3</v>
      </c>
      <c r="E3064" s="1" t="str">
        <f>INDEX(Protocol[Mark],MATCH(C3064,Protocol[Step],0))</f>
        <v>6Oct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172010003</v>
      </c>
      <c r="H3064" s="134">
        <f>Systematic[[#This Row],[SampleVariableLabel]]+100*Systematic[[#This Row],[State]]</f>
        <v>172010703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172</v>
      </c>
      <c r="B3065" s="1">
        <f>IF(C3065=0,IF(B3064=Protocol!$V$20,1,B3064+1),B3064)</f>
        <v>1</v>
      </c>
      <c r="C3065" s="1">
        <f>IF(C3064+1=Protocol!$V$21,0,C3064+1)</f>
        <v>8</v>
      </c>
      <c r="D3065" s="1">
        <f t="shared" si="111"/>
        <v>4</v>
      </c>
      <c r="E3065" s="1" t="str">
        <f>INDEX(Protocol[Mark],MATCH(C3065,Protocol[Step],0))</f>
        <v>7Rot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172010004</v>
      </c>
      <c r="H3065" s="134">
        <f>Systematic[[#This Row],[SampleVariableLabel]]+100*Systematic[[#This Row],[State]]</f>
        <v>172010804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172</v>
      </c>
      <c r="B3066" s="1">
        <f>IF(C3066=0,IF(B3065=Protocol!$V$20,1,B3065+1),B3065)</f>
        <v>1</v>
      </c>
      <c r="C3066" s="1">
        <f>IF(C3065+1=Protocol!$V$21,0,C3065+1)</f>
        <v>9</v>
      </c>
      <c r="D3066" s="1">
        <f t="shared" si="111"/>
        <v>5</v>
      </c>
      <c r="E3066" s="1" t="str">
        <f>INDEX(Protocol[Mark],MATCH(C3066,Protocol[Step],0))</f>
        <v>8Gp</v>
      </c>
      <c r="F3066" s="151" t="str">
        <f>INDEX(Variables[Variable],MATCH(Systematic[[#This Row],[VariableIndex]],Variables[Index],0))</f>
        <v>Specific flux (mt)</v>
      </c>
      <c r="G3066" s="134">
        <f>Systematic[[#This Row],[Sample]]*1000000+Systematic[[#This Row],[SubSample]]*10000+Systematic[[#This Row],[VariableIndex]]</f>
        <v>172010005</v>
      </c>
      <c r="H3066" s="134">
        <f>Systematic[[#This Row],[SampleVariableLabel]]+100*Systematic[[#This Row],[State]]</f>
        <v>172010905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172</v>
      </c>
      <c r="B3067" s="1">
        <f>IF(C3067=0,IF(B3066=Protocol!$V$20,1,B3066+1),B3066)</f>
        <v>1</v>
      </c>
      <c r="C3067" s="1">
        <f>IF(C3066+1=Protocol!$V$21,0,C3066+1)</f>
        <v>10</v>
      </c>
      <c r="D3067" s="1">
        <f t="shared" si="111"/>
        <v>6</v>
      </c>
      <c r="E3067" s="1" t="str">
        <f>INDEX(Protocol[Mark],MATCH(C3067,Protocol[Step],0))</f>
        <v>9Ama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172010006</v>
      </c>
      <c r="H3067" s="134">
        <f>Systematic[[#This Row],[SampleVariableLabel]]+100*Systematic[[#This Row],[State]]</f>
        <v>172011006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172</v>
      </c>
      <c r="B3068" s="1">
        <f>IF(C3068=0,IF(B3067=Protocol!$V$20,1,B3067+1),B3067)</f>
        <v>1</v>
      </c>
      <c r="C3068" s="1">
        <f>IF(C3067+1=Protocol!$V$21,0,C3067+1)</f>
        <v>11</v>
      </c>
      <c r="D3068" s="1">
        <f t="shared" si="111"/>
        <v>1</v>
      </c>
      <c r="E3068" s="1" t="str">
        <f>INDEX(Protocol[Mark],MATCH(C3068,Protocol[Step],0))</f>
        <v>10Tm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172010001</v>
      </c>
      <c r="H3068" s="134">
        <f>Systematic[[#This Row],[SampleVariableLabel]]+100*Systematic[[#This Row],[State]]</f>
        <v>172011101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172</v>
      </c>
      <c r="B3069" s="1">
        <f>IF(C3069=0,IF(B3068=Protocol!$V$20,1,B3068+1),B3068)</f>
        <v>1</v>
      </c>
      <c r="C3069" s="1">
        <f>IF(C3068+1=Protocol!$V$21,0,C3068+1)</f>
        <v>12</v>
      </c>
      <c r="D3069" s="1">
        <f t="shared" si="111"/>
        <v>2</v>
      </c>
      <c r="E3069" s="1" t="str">
        <f>INDEX(Protocol[Mark],MATCH(C3069,Protocol[Step],0))</f>
        <v>11Azd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172010002</v>
      </c>
      <c r="H3069" s="134">
        <f>Systematic[[#This Row],[SampleVariableLabel]]+100*Systematic[[#This Row],[State]]</f>
        <v>172011202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173</v>
      </c>
      <c r="B3070" s="1">
        <f>IF(C3070=0,IF(B3069=Protocol!$V$20,1,B3069+1),B3069)</f>
        <v>1</v>
      </c>
      <c r="C3070" s="1">
        <f>IF(C3069+1=Protocol!$V$21,0,C3069+1)</f>
        <v>0</v>
      </c>
      <c r="D3070" s="1">
        <f t="shared" si="111"/>
        <v>3</v>
      </c>
      <c r="E3070" s="1" t="str">
        <f>INDEX(Protocol[Mark],MATCH(C3070,Protocol[Step],0))</f>
        <v>1mt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173010003</v>
      </c>
      <c r="H3070" s="134">
        <f>Systematic[[#This Row],[SampleVariableLabel]]+100*Systematic[[#This Row],[State]]</f>
        <v>173010003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173</v>
      </c>
      <c r="B3071" s="1">
        <f>IF(C3071=0,IF(B3070=Protocol!$V$20,1,B3070+1),B3070)</f>
        <v>1</v>
      </c>
      <c r="C3071" s="1">
        <f>IF(C3070+1=Protocol!$V$21,0,C3070+1)</f>
        <v>1</v>
      </c>
      <c r="D3071" s="1">
        <f t="shared" si="111"/>
        <v>4</v>
      </c>
      <c r="E3071" s="1" t="str">
        <f>INDEX(Protocol[Mark],MATCH(C3071,Protocol[Step],0))</f>
        <v>1PM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173010004</v>
      </c>
      <c r="H3071" s="134">
        <f>Systematic[[#This Row],[SampleVariableLabel]]+100*Systematic[[#This Row],[State]]</f>
        <v>173010104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173</v>
      </c>
      <c r="B3072" s="1">
        <f>IF(C3072=0,IF(B3071=Protocol!$V$20,1,B3071+1),B3071)</f>
        <v>1</v>
      </c>
      <c r="C3072" s="1">
        <f>IF(C3071+1=Protocol!$V$21,0,C3071+1)</f>
        <v>2</v>
      </c>
      <c r="D3072" s="1">
        <f t="shared" si="111"/>
        <v>5</v>
      </c>
      <c r="E3072" s="1" t="str">
        <f>INDEX(Protocol[Mark],MATCH(C3072,Protocol[Step],0))</f>
        <v>2D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173010005</v>
      </c>
      <c r="H3072" s="134">
        <f>Systematic[[#This Row],[SampleVariableLabel]]+100*Systematic[[#This Row],[State]]</f>
        <v>173010205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173</v>
      </c>
      <c r="B3073" s="1">
        <f>IF(C3073=0,IF(B3072=Protocol!$V$20,1,B3072+1),B3072)</f>
        <v>1</v>
      </c>
      <c r="C3073" s="1">
        <f>IF(C3072+1=Protocol!$V$21,0,C3072+1)</f>
        <v>3</v>
      </c>
      <c r="D3073" s="1">
        <f t="shared" si="111"/>
        <v>6</v>
      </c>
      <c r="E3073" s="1" t="str">
        <f>INDEX(Protocol[Mark],MATCH(C3073,Protocol[Step],0))</f>
        <v>2c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173010006</v>
      </c>
      <c r="H3073" s="134">
        <f>Systematic[[#This Row],[SampleVariableLabel]]+100*Systematic[[#This Row],[State]]</f>
        <v>173010306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173</v>
      </c>
      <c r="B3074" s="1">
        <f>IF(C3074=0,IF(B3073=Protocol!$V$20,1,B3073+1),B3073)</f>
        <v>1</v>
      </c>
      <c r="C3074" s="1">
        <f>IF(C3073+1=Protocol!$V$21,0,C3073+1)</f>
        <v>4</v>
      </c>
      <c r="D3074" s="1">
        <f t="shared" si="111"/>
        <v>1</v>
      </c>
      <c r="E3074" s="1" t="str">
        <f>INDEX(Protocol[Mark],MATCH(C3074,Protocol[Step],0))</f>
        <v>3U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173010001</v>
      </c>
      <c r="H3074" s="134">
        <f>Systematic[[#This Row],[SampleVariableLabel]]+100*Systematic[[#This Row],[State]]</f>
        <v>173010401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173</v>
      </c>
      <c r="B3075" s="1">
        <f>IF(C3075=0,IF(B3074=Protocol!$V$20,1,B3074+1),B3074)</f>
        <v>1</v>
      </c>
      <c r="C3075" s="1">
        <f>IF(C3074+1=Protocol!$V$21,0,C3074+1)</f>
        <v>5</v>
      </c>
      <c r="D3075" s="1">
        <f t="shared" ref="D3075:D3138" si="113">IF(D3074=nVariables,1,D3074+1)</f>
        <v>2</v>
      </c>
      <c r="E3075" s="1" t="str">
        <f>INDEX(Protocol[Mark],MATCH(C3075,Protocol[Step],0))</f>
        <v>4G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173010002</v>
      </c>
      <c r="H3075" s="134">
        <f>Systematic[[#This Row],[SampleVariableLabel]]+100*Systematic[[#This Row],[State]]</f>
        <v>173010502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173</v>
      </c>
      <c r="B3076" s="1">
        <f>IF(C3076=0,IF(B3075=Protocol!$V$20,1,B3075+1),B3075)</f>
        <v>1</v>
      </c>
      <c r="C3076" s="1">
        <f>IF(C3075+1=Protocol!$V$21,0,C3075+1)</f>
        <v>6</v>
      </c>
      <c r="D3076" s="1">
        <f t="shared" si="113"/>
        <v>3</v>
      </c>
      <c r="E3076" s="1" t="str">
        <f>INDEX(Protocol[Mark],MATCH(C3076,Protocol[Step],0))</f>
        <v>5S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173010003</v>
      </c>
      <c r="H3076" s="134">
        <f>Systematic[[#This Row],[SampleVariableLabel]]+100*Systematic[[#This Row],[State]]</f>
        <v>173010603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173</v>
      </c>
      <c r="B3077" s="1">
        <f>IF(C3077=0,IF(B3076=Protocol!$V$20,1,B3076+1),B3076)</f>
        <v>1</v>
      </c>
      <c r="C3077" s="1">
        <f>IF(C3076+1=Protocol!$V$21,0,C3076+1)</f>
        <v>7</v>
      </c>
      <c r="D3077" s="1">
        <f t="shared" si="113"/>
        <v>4</v>
      </c>
      <c r="E3077" s="1" t="str">
        <f>INDEX(Protocol[Mark],MATCH(C3077,Protocol[Step],0))</f>
        <v>6Oct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173010004</v>
      </c>
      <c r="H3077" s="134">
        <f>Systematic[[#This Row],[SampleVariableLabel]]+100*Systematic[[#This Row],[State]]</f>
        <v>173010704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173</v>
      </c>
      <c r="B3078" s="1">
        <f>IF(C3078=0,IF(B3077=Protocol!$V$20,1,B3077+1),B3077)</f>
        <v>1</v>
      </c>
      <c r="C3078" s="1">
        <f>IF(C3077+1=Protocol!$V$21,0,C3077+1)</f>
        <v>8</v>
      </c>
      <c r="D3078" s="1">
        <f t="shared" si="113"/>
        <v>5</v>
      </c>
      <c r="E3078" s="1" t="str">
        <f>INDEX(Protocol[Mark],MATCH(C3078,Protocol[Step],0))</f>
        <v>7Rot</v>
      </c>
      <c r="F3078" s="151" t="str">
        <f>INDEX(Variables[Variable],MATCH(Systematic[[#This Row],[VariableIndex]],Variables[Index],0))</f>
        <v>Specific flux (mt)</v>
      </c>
      <c r="G3078" s="134">
        <f>Systematic[[#This Row],[Sample]]*1000000+Systematic[[#This Row],[SubSample]]*10000+Systematic[[#This Row],[VariableIndex]]</f>
        <v>173010005</v>
      </c>
      <c r="H3078" s="134">
        <f>Systematic[[#This Row],[SampleVariableLabel]]+100*Systematic[[#This Row],[State]]</f>
        <v>173010805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173</v>
      </c>
      <c r="B3079" s="1">
        <f>IF(C3079=0,IF(B3078=Protocol!$V$20,1,B3078+1),B3078)</f>
        <v>1</v>
      </c>
      <c r="C3079" s="1">
        <f>IF(C3078+1=Protocol!$V$21,0,C3078+1)</f>
        <v>9</v>
      </c>
      <c r="D3079" s="1">
        <f t="shared" si="113"/>
        <v>6</v>
      </c>
      <c r="E3079" s="1" t="str">
        <f>INDEX(Protocol[Mark],MATCH(C3079,Protocol[Step],0))</f>
        <v>8Gp</v>
      </c>
      <c r="F3079" s="151" t="str">
        <f>INDEX(Variables[Variable],MATCH(Systematic[[#This Row],[VariableIndex]],Variables[Index],0))</f>
        <v>FCR (mt: ROX-corr.)</v>
      </c>
      <c r="G3079" s="134">
        <f>Systematic[[#This Row],[Sample]]*1000000+Systematic[[#This Row],[SubSample]]*10000+Systematic[[#This Row],[VariableIndex]]</f>
        <v>173010006</v>
      </c>
      <c r="H3079" s="134">
        <f>Systematic[[#This Row],[SampleVariableLabel]]+100*Systematic[[#This Row],[State]]</f>
        <v>173010906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173</v>
      </c>
      <c r="B3080" s="1">
        <f>IF(C3080=0,IF(B3079=Protocol!$V$20,1,B3079+1),B3079)</f>
        <v>1</v>
      </c>
      <c r="C3080" s="1">
        <f>IF(C3079+1=Protocol!$V$21,0,C3079+1)</f>
        <v>10</v>
      </c>
      <c r="D3080" s="1">
        <f t="shared" si="113"/>
        <v>1</v>
      </c>
      <c r="E3080" s="1" t="str">
        <f>INDEX(Protocol[Mark],MATCH(C3080,Protocol[Step],0))</f>
        <v>9Ama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173010001</v>
      </c>
      <c r="H3080" s="134">
        <f>Systematic[[#This Row],[SampleVariableLabel]]+100*Systematic[[#This Row],[State]]</f>
        <v>173011001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173</v>
      </c>
      <c r="B3081" s="1">
        <f>IF(C3081=0,IF(B3080=Protocol!$V$20,1,B3080+1),B3080)</f>
        <v>1</v>
      </c>
      <c r="C3081" s="1">
        <f>IF(C3080+1=Protocol!$V$21,0,C3080+1)</f>
        <v>11</v>
      </c>
      <c r="D3081" s="1">
        <f t="shared" si="113"/>
        <v>2</v>
      </c>
      <c r="E3081" s="1" t="str">
        <f>INDEX(Protocol[Mark],MATCH(C3081,Protocol[Step],0))</f>
        <v>10Tm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173010002</v>
      </c>
      <c r="H3081" s="134">
        <f>Systematic[[#This Row],[SampleVariableLabel]]+100*Systematic[[#This Row],[State]]</f>
        <v>173011102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173</v>
      </c>
      <c r="B3082" s="1">
        <f>IF(C3082=0,IF(B3081=Protocol!$V$20,1,B3081+1),B3081)</f>
        <v>1</v>
      </c>
      <c r="C3082" s="1">
        <f>IF(C3081+1=Protocol!$V$21,0,C3081+1)</f>
        <v>12</v>
      </c>
      <c r="D3082" s="1">
        <f t="shared" si="113"/>
        <v>3</v>
      </c>
      <c r="E3082" s="1" t="str">
        <f>INDEX(Protocol[Mark],MATCH(C3082,Protocol[Step],0))</f>
        <v>11Azd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173010003</v>
      </c>
      <c r="H3082" s="134">
        <f>Systematic[[#This Row],[SampleVariableLabel]]+100*Systematic[[#This Row],[State]]</f>
        <v>173011203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174</v>
      </c>
      <c r="B3083" s="1">
        <f>IF(C3083=0,IF(B3082=Protocol!$V$20,1,B3082+1),B3082)</f>
        <v>1</v>
      </c>
      <c r="C3083" s="1">
        <f>IF(C3082+1=Protocol!$V$21,0,C3082+1)</f>
        <v>0</v>
      </c>
      <c r="D3083" s="1">
        <f t="shared" si="113"/>
        <v>4</v>
      </c>
      <c r="E3083" s="1" t="str">
        <f>INDEX(Protocol[Mark],MATCH(C3083,Protocol[Step],0))</f>
        <v>1mt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174010004</v>
      </c>
      <c r="H3083" s="134">
        <f>Systematic[[#This Row],[SampleVariableLabel]]+100*Systematic[[#This Row],[State]]</f>
        <v>174010004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174</v>
      </c>
      <c r="B3084" s="1">
        <f>IF(C3084=0,IF(B3083=Protocol!$V$20,1,B3083+1),B3083)</f>
        <v>1</v>
      </c>
      <c r="C3084" s="1">
        <f>IF(C3083+1=Protocol!$V$21,0,C3083+1)</f>
        <v>1</v>
      </c>
      <c r="D3084" s="1">
        <f t="shared" si="113"/>
        <v>5</v>
      </c>
      <c r="E3084" s="1" t="str">
        <f>INDEX(Protocol[Mark],MATCH(C3084,Protocol[Step],0))</f>
        <v>1PM</v>
      </c>
      <c r="F3084" s="151" t="str">
        <f>INDEX(Variables[Variable],MATCH(Systematic[[#This Row],[VariableIndex]],Variables[Index],0))</f>
        <v>Specific flux (mt)</v>
      </c>
      <c r="G3084" s="134">
        <f>Systematic[[#This Row],[Sample]]*1000000+Systematic[[#This Row],[SubSample]]*10000+Systematic[[#This Row],[VariableIndex]]</f>
        <v>174010005</v>
      </c>
      <c r="H3084" s="134">
        <f>Systematic[[#This Row],[SampleVariableLabel]]+100*Systematic[[#This Row],[State]]</f>
        <v>174010105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174</v>
      </c>
      <c r="B3085" s="1">
        <f>IF(C3085=0,IF(B3084=Protocol!$V$20,1,B3084+1),B3084)</f>
        <v>1</v>
      </c>
      <c r="C3085" s="1">
        <f>IF(C3084+1=Protocol!$V$21,0,C3084+1)</f>
        <v>2</v>
      </c>
      <c r="D3085" s="1">
        <f t="shared" si="113"/>
        <v>6</v>
      </c>
      <c r="E3085" s="1" t="str">
        <f>INDEX(Protocol[Mark],MATCH(C3085,Protocol[Step],0))</f>
        <v>2D</v>
      </c>
      <c r="F3085" s="151" t="str">
        <f>INDEX(Variables[Variable],MATCH(Systematic[[#This Row],[VariableIndex]],Variables[Index],0))</f>
        <v>FCR (mt: ROX-corr.)</v>
      </c>
      <c r="G3085" s="134">
        <f>Systematic[[#This Row],[Sample]]*1000000+Systematic[[#This Row],[SubSample]]*10000+Systematic[[#This Row],[VariableIndex]]</f>
        <v>174010006</v>
      </c>
      <c r="H3085" s="134">
        <f>Systematic[[#This Row],[SampleVariableLabel]]+100*Systematic[[#This Row],[State]]</f>
        <v>174010206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174</v>
      </c>
      <c r="B3086" s="1">
        <f>IF(C3086=0,IF(B3085=Protocol!$V$20,1,B3085+1),B3085)</f>
        <v>1</v>
      </c>
      <c r="C3086" s="1">
        <f>IF(C3085+1=Protocol!$V$21,0,C3085+1)</f>
        <v>3</v>
      </c>
      <c r="D3086" s="1">
        <f t="shared" si="113"/>
        <v>1</v>
      </c>
      <c r="E3086" s="1" t="str">
        <f>INDEX(Protocol[Mark],MATCH(C3086,Protocol[Step],0))</f>
        <v>2c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174010001</v>
      </c>
      <c r="H3086" s="134">
        <f>Systematic[[#This Row],[SampleVariableLabel]]+100*Systematic[[#This Row],[State]]</f>
        <v>174010301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174</v>
      </c>
      <c r="B3087" s="1">
        <f>IF(C3087=0,IF(B3086=Protocol!$V$20,1,B3086+1),B3086)</f>
        <v>1</v>
      </c>
      <c r="C3087" s="1">
        <f>IF(C3086+1=Protocol!$V$21,0,C3086+1)</f>
        <v>4</v>
      </c>
      <c r="D3087" s="1">
        <f t="shared" si="113"/>
        <v>2</v>
      </c>
      <c r="E3087" s="1" t="str">
        <f>INDEX(Protocol[Mark],MATCH(C3087,Protocol[Step],0))</f>
        <v>3U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174010002</v>
      </c>
      <c r="H3087" s="134">
        <f>Systematic[[#This Row],[SampleVariableLabel]]+100*Systematic[[#This Row],[State]]</f>
        <v>174010402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174</v>
      </c>
      <c r="B3088" s="1">
        <f>IF(C3088=0,IF(B3087=Protocol!$V$20,1,B3087+1),B3087)</f>
        <v>1</v>
      </c>
      <c r="C3088" s="1">
        <f>IF(C3087+1=Protocol!$V$21,0,C3087+1)</f>
        <v>5</v>
      </c>
      <c r="D3088" s="1">
        <f t="shared" si="113"/>
        <v>3</v>
      </c>
      <c r="E3088" s="1" t="str">
        <f>INDEX(Protocol[Mark],MATCH(C3088,Protocol[Step],0))</f>
        <v>4G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174010003</v>
      </c>
      <c r="H3088" s="134">
        <f>Systematic[[#This Row],[SampleVariableLabel]]+100*Systematic[[#This Row],[State]]</f>
        <v>174010503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174</v>
      </c>
      <c r="B3089" s="1">
        <f>IF(C3089=0,IF(B3088=Protocol!$V$20,1,B3088+1),B3088)</f>
        <v>1</v>
      </c>
      <c r="C3089" s="1">
        <f>IF(C3088+1=Protocol!$V$21,0,C3088+1)</f>
        <v>6</v>
      </c>
      <c r="D3089" s="1">
        <f t="shared" si="113"/>
        <v>4</v>
      </c>
      <c r="E3089" s="1" t="str">
        <f>INDEX(Protocol[Mark],MATCH(C3089,Protocol[Step],0))</f>
        <v>5S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174010004</v>
      </c>
      <c r="H3089" s="134">
        <f>Systematic[[#This Row],[SampleVariableLabel]]+100*Systematic[[#This Row],[State]]</f>
        <v>174010604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174</v>
      </c>
      <c r="B3090" s="1">
        <f>IF(C3090=0,IF(B3089=Protocol!$V$20,1,B3089+1),B3089)</f>
        <v>1</v>
      </c>
      <c r="C3090" s="1">
        <f>IF(C3089+1=Protocol!$V$21,0,C3089+1)</f>
        <v>7</v>
      </c>
      <c r="D3090" s="1">
        <f t="shared" si="113"/>
        <v>5</v>
      </c>
      <c r="E3090" s="1" t="str">
        <f>INDEX(Protocol[Mark],MATCH(C3090,Protocol[Step],0))</f>
        <v>6Oct</v>
      </c>
      <c r="F3090" s="151" t="str">
        <f>INDEX(Variables[Variable],MATCH(Systematic[[#This Row],[VariableIndex]],Variables[Index],0))</f>
        <v>Specific flux (mt)</v>
      </c>
      <c r="G3090" s="134">
        <f>Systematic[[#This Row],[Sample]]*1000000+Systematic[[#This Row],[SubSample]]*10000+Systematic[[#This Row],[VariableIndex]]</f>
        <v>174010005</v>
      </c>
      <c r="H3090" s="134">
        <f>Systematic[[#This Row],[SampleVariableLabel]]+100*Systematic[[#This Row],[State]]</f>
        <v>174010705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174</v>
      </c>
      <c r="B3091" s="1">
        <f>IF(C3091=0,IF(B3090=Protocol!$V$20,1,B3090+1),B3090)</f>
        <v>1</v>
      </c>
      <c r="C3091" s="1">
        <f>IF(C3090+1=Protocol!$V$21,0,C3090+1)</f>
        <v>8</v>
      </c>
      <c r="D3091" s="1">
        <f t="shared" si="113"/>
        <v>6</v>
      </c>
      <c r="E3091" s="1" t="str">
        <f>INDEX(Protocol[Mark],MATCH(C3091,Protocol[Step],0))</f>
        <v>7Rot</v>
      </c>
      <c r="F3091" s="151" t="str">
        <f>INDEX(Variables[Variable],MATCH(Systematic[[#This Row],[VariableIndex]],Variables[Index],0))</f>
        <v>FCR (mt: ROX-corr.)</v>
      </c>
      <c r="G3091" s="134">
        <f>Systematic[[#This Row],[Sample]]*1000000+Systematic[[#This Row],[SubSample]]*10000+Systematic[[#This Row],[VariableIndex]]</f>
        <v>174010006</v>
      </c>
      <c r="H3091" s="134">
        <f>Systematic[[#This Row],[SampleVariableLabel]]+100*Systematic[[#This Row],[State]]</f>
        <v>174010806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174</v>
      </c>
      <c r="B3092" s="1">
        <f>IF(C3092=0,IF(B3091=Protocol!$V$20,1,B3091+1),B3091)</f>
        <v>1</v>
      </c>
      <c r="C3092" s="1">
        <f>IF(C3091+1=Protocol!$V$21,0,C3091+1)</f>
        <v>9</v>
      </c>
      <c r="D3092" s="1">
        <f t="shared" si="113"/>
        <v>1</v>
      </c>
      <c r="E3092" s="1" t="str">
        <f>INDEX(Protocol[Mark],MATCH(C3092,Protocol[Step],0))</f>
        <v>8Gp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174010001</v>
      </c>
      <c r="H3092" s="134">
        <f>Systematic[[#This Row],[SampleVariableLabel]]+100*Systematic[[#This Row],[State]]</f>
        <v>174010901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174</v>
      </c>
      <c r="B3093" s="1">
        <f>IF(C3093=0,IF(B3092=Protocol!$V$20,1,B3092+1),B3092)</f>
        <v>1</v>
      </c>
      <c r="C3093" s="1">
        <f>IF(C3092+1=Protocol!$V$21,0,C3092+1)</f>
        <v>10</v>
      </c>
      <c r="D3093" s="1">
        <f t="shared" si="113"/>
        <v>2</v>
      </c>
      <c r="E3093" s="1" t="str">
        <f>INDEX(Protocol[Mark],MATCH(C3093,Protocol[Step],0))</f>
        <v>9Ama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174010002</v>
      </c>
      <c r="H3093" s="134">
        <f>Systematic[[#This Row],[SampleVariableLabel]]+100*Systematic[[#This Row],[State]]</f>
        <v>174011002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174</v>
      </c>
      <c r="B3094" s="1">
        <f>IF(C3094=0,IF(B3093=Protocol!$V$20,1,B3093+1),B3093)</f>
        <v>1</v>
      </c>
      <c r="C3094" s="1">
        <f>IF(C3093+1=Protocol!$V$21,0,C3093+1)</f>
        <v>11</v>
      </c>
      <c r="D3094" s="1">
        <f t="shared" si="113"/>
        <v>3</v>
      </c>
      <c r="E3094" s="1" t="str">
        <f>INDEX(Protocol[Mark],MATCH(C3094,Protocol[Step],0))</f>
        <v>10Tm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174010003</v>
      </c>
      <c r="H3094" s="134">
        <f>Systematic[[#This Row],[SampleVariableLabel]]+100*Systematic[[#This Row],[State]]</f>
        <v>174011103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174</v>
      </c>
      <c r="B3095" s="1">
        <f>IF(C3095=0,IF(B3094=Protocol!$V$20,1,B3094+1),B3094)</f>
        <v>1</v>
      </c>
      <c r="C3095" s="1">
        <f>IF(C3094+1=Protocol!$V$21,0,C3094+1)</f>
        <v>12</v>
      </c>
      <c r="D3095" s="1">
        <f t="shared" si="113"/>
        <v>4</v>
      </c>
      <c r="E3095" s="1" t="str">
        <f>INDEX(Protocol[Mark],MATCH(C3095,Protocol[Step],0))</f>
        <v>11Azd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174010004</v>
      </c>
      <c r="H3095" s="134">
        <f>Systematic[[#This Row],[SampleVariableLabel]]+100*Systematic[[#This Row],[State]]</f>
        <v>174011204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175</v>
      </c>
      <c r="B3096" s="1">
        <f>IF(C3096=0,IF(B3095=Protocol!$V$20,1,B3095+1),B3095)</f>
        <v>1</v>
      </c>
      <c r="C3096" s="1">
        <f>IF(C3095+1=Protocol!$V$21,0,C3095+1)</f>
        <v>0</v>
      </c>
      <c r="D3096" s="1">
        <f t="shared" si="113"/>
        <v>5</v>
      </c>
      <c r="E3096" s="1" t="str">
        <f>INDEX(Protocol[Mark],MATCH(C3096,Protocol[Step],0))</f>
        <v>1mt</v>
      </c>
      <c r="F3096" s="151" t="str">
        <f>INDEX(Variables[Variable],MATCH(Systematic[[#This Row],[VariableIndex]],Variables[Index],0))</f>
        <v>Specific flux (mt)</v>
      </c>
      <c r="G3096" s="134">
        <f>Systematic[[#This Row],[Sample]]*1000000+Systematic[[#This Row],[SubSample]]*10000+Systematic[[#This Row],[VariableIndex]]</f>
        <v>175010005</v>
      </c>
      <c r="H3096" s="134">
        <f>Systematic[[#This Row],[SampleVariableLabel]]+100*Systematic[[#This Row],[State]]</f>
        <v>175010005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175</v>
      </c>
      <c r="B3097" s="1">
        <f>IF(C3097=0,IF(B3096=Protocol!$V$20,1,B3096+1),B3096)</f>
        <v>1</v>
      </c>
      <c r="C3097" s="1">
        <f>IF(C3096+1=Protocol!$V$21,0,C3096+1)</f>
        <v>1</v>
      </c>
      <c r="D3097" s="1">
        <f t="shared" si="113"/>
        <v>6</v>
      </c>
      <c r="E3097" s="1" t="str">
        <f>INDEX(Protocol[Mark],MATCH(C3097,Protocol[Step],0))</f>
        <v>1PM</v>
      </c>
      <c r="F3097" s="151" t="str">
        <f>INDEX(Variables[Variable],MATCH(Systematic[[#This Row],[VariableIndex]],Variables[Index],0))</f>
        <v>FCR (mt: ROX-corr.)</v>
      </c>
      <c r="G3097" s="134">
        <f>Systematic[[#This Row],[Sample]]*1000000+Systematic[[#This Row],[SubSample]]*10000+Systematic[[#This Row],[VariableIndex]]</f>
        <v>175010006</v>
      </c>
      <c r="H3097" s="134">
        <f>Systematic[[#This Row],[SampleVariableLabel]]+100*Systematic[[#This Row],[State]]</f>
        <v>175010106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175</v>
      </c>
      <c r="B3098" s="1">
        <f>IF(C3098=0,IF(B3097=Protocol!$V$20,1,B3097+1),B3097)</f>
        <v>1</v>
      </c>
      <c r="C3098" s="1">
        <f>IF(C3097+1=Protocol!$V$21,0,C3097+1)</f>
        <v>2</v>
      </c>
      <c r="D3098" s="1">
        <f t="shared" si="113"/>
        <v>1</v>
      </c>
      <c r="E3098" s="1" t="str">
        <f>INDEX(Protocol[Mark],MATCH(C3098,Protocol[Step],0))</f>
        <v>2D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175010001</v>
      </c>
      <c r="H3098" s="134">
        <f>Systematic[[#This Row],[SampleVariableLabel]]+100*Systematic[[#This Row],[State]]</f>
        <v>175010201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175</v>
      </c>
      <c r="B3099" s="1">
        <f>IF(C3099=0,IF(B3098=Protocol!$V$20,1,B3098+1),B3098)</f>
        <v>1</v>
      </c>
      <c r="C3099" s="1">
        <f>IF(C3098+1=Protocol!$V$21,0,C3098+1)</f>
        <v>3</v>
      </c>
      <c r="D3099" s="1">
        <f t="shared" si="113"/>
        <v>2</v>
      </c>
      <c r="E3099" s="1" t="str">
        <f>INDEX(Protocol[Mark],MATCH(C3099,Protocol[Step],0))</f>
        <v>2c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175010002</v>
      </c>
      <c r="H3099" s="134">
        <f>Systematic[[#This Row],[SampleVariableLabel]]+100*Systematic[[#This Row],[State]]</f>
        <v>175010302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175</v>
      </c>
      <c r="B3100" s="1">
        <f>IF(C3100=0,IF(B3099=Protocol!$V$20,1,B3099+1),B3099)</f>
        <v>1</v>
      </c>
      <c r="C3100" s="1">
        <f>IF(C3099+1=Protocol!$V$21,0,C3099+1)</f>
        <v>4</v>
      </c>
      <c r="D3100" s="1">
        <f t="shared" si="113"/>
        <v>3</v>
      </c>
      <c r="E3100" s="1" t="str">
        <f>INDEX(Protocol[Mark],MATCH(C3100,Protocol[Step],0))</f>
        <v>3U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175010003</v>
      </c>
      <c r="H3100" s="134">
        <f>Systematic[[#This Row],[SampleVariableLabel]]+100*Systematic[[#This Row],[State]]</f>
        <v>175010403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175</v>
      </c>
      <c r="B3101" s="1">
        <f>IF(C3101=0,IF(B3100=Protocol!$V$20,1,B3100+1),B3100)</f>
        <v>1</v>
      </c>
      <c r="C3101" s="1">
        <f>IF(C3100+1=Protocol!$V$21,0,C3100+1)</f>
        <v>5</v>
      </c>
      <c r="D3101" s="1">
        <f t="shared" si="113"/>
        <v>4</v>
      </c>
      <c r="E3101" s="1" t="str">
        <f>INDEX(Protocol[Mark],MATCH(C3101,Protocol[Step],0))</f>
        <v>4G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175010004</v>
      </c>
      <c r="H3101" s="134">
        <f>Systematic[[#This Row],[SampleVariableLabel]]+100*Systematic[[#This Row],[State]]</f>
        <v>175010504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175</v>
      </c>
      <c r="B3102" s="1">
        <f>IF(C3102=0,IF(B3101=Protocol!$V$20,1,B3101+1),B3101)</f>
        <v>1</v>
      </c>
      <c r="C3102" s="1">
        <f>IF(C3101+1=Protocol!$V$21,0,C3101+1)</f>
        <v>6</v>
      </c>
      <c r="D3102" s="1">
        <f t="shared" si="113"/>
        <v>5</v>
      </c>
      <c r="E3102" s="1" t="str">
        <f>INDEX(Protocol[Mark],MATCH(C3102,Protocol[Step],0))</f>
        <v>5S</v>
      </c>
      <c r="F3102" s="151" t="str">
        <f>INDEX(Variables[Variable],MATCH(Systematic[[#This Row],[VariableIndex]],Variables[Index],0))</f>
        <v>Specific flux (mt)</v>
      </c>
      <c r="G3102" s="134">
        <f>Systematic[[#This Row],[Sample]]*1000000+Systematic[[#This Row],[SubSample]]*10000+Systematic[[#This Row],[VariableIndex]]</f>
        <v>175010005</v>
      </c>
      <c r="H3102" s="134">
        <f>Systematic[[#This Row],[SampleVariableLabel]]+100*Systematic[[#This Row],[State]]</f>
        <v>175010605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175</v>
      </c>
      <c r="B3103" s="1">
        <f>IF(C3103=0,IF(B3102=Protocol!$V$20,1,B3102+1),B3102)</f>
        <v>1</v>
      </c>
      <c r="C3103" s="1">
        <f>IF(C3102+1=Protocol!$V$21,0,C3102+1)</f>
        <v>7</v>
      </c>
      <c r="D3103" s="1">
        <f t="shared" si="113"/>
        <v>6</v>
      </c>
      <c r="E3103" s="1" t="str">
        <f>INDEX(Protocol[Mark],MATCH(C3103,Protocol[Step],0))</f>
        <v>6Oct</v>
      </c>
      <c r="F3103" s="151" t="str">
        <f>INDEX(Variables[Variable],MATCH(Systematic[[#This Row],[VariableIndex]],Variables[Index],0))</f>
        <v>FCR (mt: ROX-corr.)</v>
      </c>
      <c r="G3103" s="134">
        <f>Systematic[[#This Row],[Sample]]*1000000+Systematic[[#This Row],[SubSample]]*10000+Systematic[[#This Row],[VariableIndex]]</f>
        <v>175010006</v>
      </c>
      <c r="H3103" s="134">
        <f>Systematic[[#This Row],[SampleVariableLabel]]+100*Systematic[[#This Row],[State]]</f>
        <v>175010706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175</v>
      </c>
      <c r="B3104" s="1">
        <f>IF(C3104=0,IF(B3103=Protocol!$V$20,1,B3103+1),B3103)</f>
        <v>1</v>
      </c>
      <c r="C3104" s="1">
        <f>IF(C3103+1=Protocol!$V$21,0,C3103+1)</f>
        <v>8</v>
      </c>
      <c r="D3104" s="1">
        <f t="shared" si="113"/>
        <v>1</v>
      </c>
      <c r="E3104" s="1" t="str">
        <f>INDEX(Protocol[Mark],MATCH(C3104,Protocol[Step],0))</f>
        <v>7Rot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175010001</v>
      </c>
      <c r="H3104" s="134">
        <f>Systematic[[#This Row],[SampleVariableLabel]]+100*Systematic[[#This Row],[State]]</f>
        <v>175010801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175</v>
      </c>
      <c r="B3105" s="1">
        <f>IF(C3105=0,IF(B3104=Protocol!$V$20,1,B3104+1),B3104)</f>
        <v>1</v>
      </c>
      <c r="C3105" s="1">
        <f>IF(C3104+1=Protocol!$V$21,0,C3104+1)</f>
        <v>9</v>
      </c>
      <c r="D3105" s="1">
        <f t="shared" si="113"/>
        <v>2</v>
      </c>
      <c r="E3105" s="1" t="str">
        <f>INDEX(Protocol[Mark],MATCH(C3105,Protocol[Step],0))</f>
        <v>8Gp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175010002</v>
      </c>
      <c r="H3105" s="134">
        <f>Systematic[[#This Row],[SampleVariableLabel]]+100*Systematic[[#This Row],[State]]</f>
        <v>175010902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175</v>
      </c>
      <c r="B3106" s="1">
        <f>IF(C3106=0,IF(B3105=Protocol!$V$20,1,B3105+1),B3105)</f>
        <v>1</v>
      </c>
      <c r="C3106" s="1">
        <f>IF(C3105+1=Protocol!$V$21,0,C3105+1)</f>
        <v>10</v>
      </c>
      <c r="D3106" s="1">
        <f t="shared" si="113"/>
        <v>3</v>
      </c>
      <c r="E3106" s="1" t="str">
        <f>INDEX(Protocol[Mark],MATCH(C3106,Protocol[Step],0))</f>
        <v>9Ama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175010003</v>
      </c>
      <c r="H3106" s="134">
        <f>Systematic[[#This Row],[SampleVariableLabel]]+100*Systematic[[#This Row],[State]]</f>
        <v>175011003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175</v>
      </c>
      <c r="B3107" s="1">
        <f>IF(C3107=0,IF(B3106=Protocol!$V$20,1,B3106+1),B3106)</f>
        <v>1</v>
      </c>
      <c r="C3107" s="1">
        <f>IF(C3106+1=Protocol!$V$21,0,C3106+1)</f>
        <v>11</v>
      </c>
      <c r="D3107" s="1">
        <f t="shared" si="113"/>
        <v>4</v>
      </c>
      <c r="E3107" s="1" t="str">
        <f>INDEX(Protocol[Mark],MATCH(C3107,Protocol[Step],0))</f>
        <v>10Tm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175010004</v>
      </c>
      <c r="H3107" s="134">
        <f>Systematic[[#This Row],[SampleVariableLabel]]+100*Systematic[[#This Row],[State]]</f>
        <v>175011104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175</v>
      </c>
      <c r="B3108" s="1">
        <f>IF(C3108=0,IF(B3107=Protocol!$V$20,1,B3107+1),B3107)</f>
        <v>1</v>
      </c>
      <c r="C3108" s="1">
        <f>IF(C3107+1=Protocol!$V$21,0,C3107+1)</f>
        <v>12</v>
      </c>
      <c r="D3108" s="1">
        <f t="shared" si="113"/>
        <v>5</v>
      </c>
      <c r="E3108" s="1" t="str">
        <f>INDEX(Protocol[Mark],MATCH(C3108,Protocol[Step],0))</f>
        <v>11Azd</v>
      </c>
      <c r="F3108" s="151" t="str">
        <f>INDEX(Variables[Variable],MATCH(Systematic[[#This Row],[VariableIndex]],Variables[Index],0))</f>
        <v>Specific flux (mt)</v>
      </c>
      <c r="G3108" s="134">
        <f>Systematic[[#This Row],[Sample]]*1000000+Systematic[[#This Row],[SubSample]]*10000+Systematic[[#This Row],[VariableIndex]]</f>
        <v>175010005</v>
      </c>
      <c r="H3108" s="134">
        <f>Systematic[[#This Row],[SampleVariableLabel]]+100*Systematic[[#This Row],[State]]</f>
        <v>175011205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176</v>
      </c>
      <c r="B3109" s="1">
        <f>IF(C3109=0,IF(B3108=Protocol!$V$20,1,B3108+1),B3108)</f>
        <v>1</v>
      </c>
      <c r="C3109" s="1">
        <f>IF(C3108+1=Protocol!$V$21,0,C3108+1)</f>
        <v>0</v>
      </c>
      <c r="D3109" s="1">
        <f t="shared" si="113"/>
        <v>6</v>
      </c>
      <c r="E3109" s="1" t="str">
        <f>INDEX(Protocol[Mark],MATCH(C3109,Protocol[Step],0))</f>
        <v>1mt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176010006</v>
      </c>
      <c r="H3109" s="134">
        <f>Systematic[[#This Row],[SampleVariableLabel]]+100*Systematic[[#This Row],[State]]</f>
        <v>176010006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176</v>
      </c>
      <c r="B3110" s="1">
        <f>IF(C3110=0,IF(B3109=Protocol!$V$20,1,B3109+1),B3109)</f>
        <v>1</v>
      </c>
      <c r="C3110" s="1">
        <f>IF(C3109+1=Protocol!$V$21,0,C3109+1)</f>
        <v>1</v>
      </c>
      <c r="D3110" s="1">
        <f t="shared" si="113"/>
        <v>1</v>
      </c>
      <c r="E3110" s="1" t="str">
        <f>INDEX(Protocol[Mark],MATCH(C3110,Protocol[Step],0))</f>
        <v>1PM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176010001</v>
      </c>
      <c r="H3110" s="134">
        <f>Systematic[[#This Row],[SampleVariableLabel]]+100*Systematic[[#This Row],[State]]</f>
        <v>176010101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176</v>
      </c>
      <c r="B3111" s="1">
        <f>IF(C3111=0,IF(B3110=Protocol!$V$20,1,B3110+1),B3110)</f>
        <v>1</v>
      </c>
      <c r="C3111" s="1">
        <f>IF(C3110+1=Protocol!$V$21,0,C3110+1)</f>
        <v>2</v>
      </c>
      <c r="D3111" s="1">
        <f t="shared" si="113"/>
        <v>2</v>
      </c>
      <c r="E3111" s="1" t="str">
        <f>INDEX(Protocol[Mark],MATCH(C3111,Protocol[Step],0))</f>
        <v>2D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176010002</v>
      </c>
      <c r="H3111" s="134">
        <f>Systematic[[#This Row],[SampleVariableLabel]]+100*Systematic[[#This Row],[State]]</f>
        <v>176010202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176</v>
      </c>
      <c r="B3112" s="1">
        <f>IF(C3112=0,IF(B3111=Protocol!$V$20,1,B3111+1),B3111)</f>
        <v>1</v>
      </c>
      <c r="C3112" s="1">
        <f>IF(C3111+1=Protocol!$V$21,0,C3111+1)</f>
        <v>3</v>
      </c>
      <c r="D3112" s="1">
        <f t="shared" si="113"/>
        <v>3</v>
      </c>
      <c r="E3112" s="1" t="str">
        <f>INDEX(Protocol[Mark],MATCH(C3112,Protocol[Step],0))</f>
        <v>2c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176010003</v>
      </c>
      <c r="H3112" s="134">
        <f>Systematic[[#This Row],[SampleVariableLabel]]+100*Systematic[[#This Row],[State]]</f>
        <v>176010303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176</v>
      </c>
      <c r="B3113" s="1">
        <f>IF(C3113=0,IF(B3112=Protocol!$V$20,1,B3112+1),B3112)</f>
        <v>1</v>
      </c>
      <c r="C3113" s="1">
        <f>IF(C3112+1=Protocol!$V$21,0,C3112+1)</f>
        <v>4</v>
      </c>
      <c r="D3113" s="1">
        <f t="shared" si="113"/>
        <v>4</v>
      </c>
      <c r="E3113" s="1" t="str">
        <f>INDEX(Protocol[Mark],MATCH(C3113,Protocol[Step],0))</f>
        <v>3U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176010004</v>
      </c>
      <c r="H3113" s="134">
        <f>Systematic[[#This Row],[SampleVariableLabel]]+100*Systematic[[#This Row],[State]]</f>
        <v>176010404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176</v>
      </c>
      <c r="B3114" s="1">
        <f>IF(C3114=0,IF(B3113=Protocol!$V$20,1,B3113+1),B3113)</f>
        <v>1</v>
      </c>
      <c r="C3114" s="1">
        <f>IF(C3113+1=Protocol!$V$21,0,C3113+1)</f>
        <v>5</v>
      </c>
      <c r="D3114" s="1">
        <f t="shared" si="113"/>
        <v>5</v>
      </c>
      <c r="E3114" s="1" t="str">
        <f>INDEX(Protocol[Mark],MATCH(C3114,Protocol[Step],0))</f>
        <v>4G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176010005</v>
      </c>
      <c r="H3114" s="134">
        <f>Systematic[[#This Row],[SampleVariableLabel]]+100*Systematic[[#This Row],[State]]</f>
        <v>176010505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176</v>
      </c>
      <c r="B3115" s="1">
        <f>IF(C3115=0,IF(B3114=Protocol!$V$20,1,B3114+1),B3114)</f>
        <v>1</v>
      </c>
      <c r="C3115" s="1">
        <f>IF(C3114+1=Protocol!$V$21,0,C3114+1)</f>
        <v>6</v>
      </c>
      <c r="D3115" s="1">
        <f t="shared" si="113"/>
        <v>6</v>
      </c>
      <c r="E3115" s="1" t="str">
        <f>INDEX(Protocol[Mark],MATCH(C3115,Protocol[Step],0))</f>
        <v>5S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176010006</v>
      </c>
      <c r="H3115" s="134">
        <f>Systematic[[#This Row],[SampleVariableLabel]]+100*Systematic[[#This Row],[State]]</f>
        <v>176010606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176</v>
      </c>
      <c r="B3116" s="1">
        <f>IF(C3116=0,IF(B3115=Protocol!$V$20,1,B3115+1),B3115)</f>
        <v>1</v>
      </c>
      <c r="C3116" s="1">
        <f>IF(C3115+1=Protocol!$V$21,0,C3115+1)</f>
        <v>7</v>
      </c>
      <c r="D3116" s="1">
        <f t="shared" si="113"/>
        <v>1</v>
      </c>
      <c r="E3116" s="1" t="str">
        <f>INDEX(Protocol[Mark],MATCH(C3116,Protocol[Step],0))</f>
        <v>6Oct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176010001</v>
      </c>
      <c r="H3116" s="134">
        <f>Systematic[[#This Row],[SampleVariableLabel]]+100*Systematic[[#This Row],[State]]</f>
        <v>176010701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176</v>
      </c>
      <c r="B3117" s="1">
        <f>IF(C3117=0,IF(B3116=Protocol!$V$20,1,B3116+1),B3116)</f>
        <v>1</v>
      </c>
      <c r="C3117" s="1">
        <f>IF(C3116+1=Protocol!$V$21,0,C3116+1)</f>
        <v>8</v>
      </c>
      <c r="D3117" s="1">
        <f t="shared" si="113"/>
        <v>2</v>
      </c>
      <c r="E3117" s="1" t="str">
        <f>INDEX(Protocol[Mark],MATCH(C3117,Protocol[Step],0))</f>
        <v>7Rot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176010002</v>
      </c>
      <c r="H3117" s="134">
        <f>Systematic[[#This Row],[SampleVariableLabel]]+100*Systematic[[#This Row],[State]]</f>
        <v>176010802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176</v>
      </c>
      <c r="B3118" s="1">
        <f>IF(C3118=0,IF(B3117=Protocol!$V$20,1,B3117+1),B3117)</f>
        <v>1</v>
      </c>
      <c r="C3118" s="1">
        <f>IF(C3117+1=Protocol!$V$21,0,C3117+1)</f>
        <v>9</v>
      </c>
      <c r="D3118" s="1">
        <f t="shared" si="113"/>
        <v>3</v>
      </c>
      <c r="E3118" s="1" t="str">
        <f>INDEX(Protocol[Mark],MATCH(C3118,Protocol[Step],0))</f>
        <v>8Gp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176010003</v>
      </c>
      <c r="H3118" s="134">
        <f>Systematic[[#This Row],[SampleVariableLabel]]+100*Systematic[[#This Row],[State]]</f>
        <v>176010903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176</v>
      </c>
      <c r="B3119" s="1">
        <f>IF(C3119=0,IF(B3118=Protocol!$V$20,1,B3118+1),B3118)</f>
        <v>1</v>
      </c>
      <c r="C3119" s="1">
        <f>IF(C3118+1=Protocol!$V$21,0,C3118+1)</f>
        <v>10</v>
      </c>
      <c r="D3119" s="1">
        <f t="shared" si="113"/>
        <v>4</v>
      </c>
      <c r="E3119" s="1" t="str">
        <f>INDEX(Protocol[Mark],MATCH(C3119,Protocol[Step],0))</f>
        <v>9Ama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176010004</v>
      </c>
      <c r="H3119" s="134">
        <f>Systematic[[#This Row],[SampleVariableLabel]]+100*Systematic[[#This Row],[State]]</f>
        <v>176011004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176</v>
      </c>
      <c r="B3120" s="1">
        <f>IF(C3120=0,IF(B3119=Protocol!$V$20,1,B3119+1),B3119)</f>
        <v>1</v>
      </c>
      <c r="C3120" s="1">
        <f>IF(C3119+1=Protocol!$V$21,0,C3119+1)</f>
        <v>11</v>
      </c>
      <c r="D3120" s="1">
        <f t="shared" si="113"/>
        <v>5</v>
      </c>
      <c r="E3120" s="1" t="str">
        <f>INDEX(Protocol[Mark],MATCH(C3120,Protocol[Step],0))</f>
        <v>10Tm</v>
      </c>
      <c r="F3120" s="151" t="str">
        <f>INDEX(Variables[Variable],MATCH(Systematic[[#This Row],[VariableIndex]],Variables[Index],0))</f>
        <v>Specific flux (mt)</v>
      </c>
      <c r="G3120" s="134">
        <f>Systematic[[#This Row],[Sample]]*1000000+Systematic[[#This Row],[SubSample]]*10000+Systematic[[#This Row],[VariableIndex]]</f>
        <v>176010005</v>
      </c>
      <c r="H3120" s="134">
        <f>Systematic[[#This Row],[SampleVariableLabel]]+100*Systematic[[#This Row],[State]]</f>
        <v>176011105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176</v>
      </c>
      <c r="B3121" s="1">
        <f>IF(C3121=0,IF(B3120=Protocol!$V$20,1,B3120+1),B3120)</f>
        <v>1</v>
      </c>
      <c r="C3121" s="1">
        <f>IF(C3120+1=Protocol!$V$21,0,C3120+1)</f>
        <v>12</v>
      </c>
      <c r="D3121" s="1">
        <f t="shared" si="113"/>
        <v>6</v>
      </c>
      <c r="E3121" s="1" t="str">
        <f>INDEX(Protocol[Mark],MATCH(C3121,Protocol[Step],0))</f>
        <v>11Azd</v>
      </c>
      <c r="F3121" s="151" t="str">
        <f>INDEX(Variables[Variable],MATCH(Systematic[[#This Row],[VariableIndex]],Variables[Index],0))</f>
        <v>FCR (mt: ROX-corr.)</v>
      </c>
      <c r="G3121" s="134">
        <f>Systematic[[#This Row],[Sample]]*1000000+Systematic[[#This Row],[SubSample]]*10000+Systematic[[#This Row],[VariableIndex]]</f>
        <v>176010006</v>
      </c>
      <c r="H3121" s="134">
        <f>Systematic[[#This Row],[SampleVariableLabel]]+100*Systematic[[#This Row],[State]]</f>
        <v>176011206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177</v>
      </c>
      <c r="B3122" s="1">
        <f>IF(C3122=0,IF(B3121=Protocol!$V$20,1,B3121+1),B3121)</f>
        <v>1</v>
      </c>
      <c r="C3122" s="1">
        <f>IF(C3121+1=Protocol!$V$21,0,C3121+1)</f>
        <v>0</v>
      </c>
      <c r="D3122" s="1">
        <f t="shared" si="113"/>
        <v>1</v>
      </c>
      <c r="E3122" s="1" t="str">
        <f>INDEX(Protocol[Mark],MATCH(C3122,Protocol[Step],0))</f>
        <v>1mt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177010001</v>
      </c>
      <c r="H3122" s="134">
        <f>Systematic[[#This Row],[SampleVariableLabel]]+100*Systematic[[#This Row],[State]]</f>
        <v>177010001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177</v>
      </c>
      <c r="B3123" s="1">
        <f>IF(C3123=0,IF(B3122=Protocol!$V$20,1,B3122+1),B3122)</f>
        <v>1</v>
      </c>
      <c r="C3123" s="1">
        <f>IF(C3122+1=Protocol!$V$21,0,C3122+1)</f>
        <v>1</v>
      </c>
      <c r="D3123" s="1">
        <f t="shared" si="113"/>
        <v>2</v>
      </c>
      <c r="E3123" s="1" t="str">
        <f>INDEX(Protocol[Mark],MATCH(C3123,Protocol[Step],0))</f>
        <v>1PM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177010002</v>
      </c>
      <c r="H3123" s="134">
        <f>Systematic[[#This Row],[SampleVariableLabel]]+100*Systematic[[#This Row],[State]]</f>
        <v>177010102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177</v>
      </c>
      <c r="B3124" s="1">
        <f>IF(C3124=0,IF(B3123=Protocol!$V$20,1,B3123+1),B3123)</f>
        <v>1</v>
      </c>
      <c r="C3124" s="1">
        <f>IF(C3123+1=Protocol!$V$21,0,C3123+1)</f>
        <v>2</v>
      </c>
      <c r="D3124" s="1">
        <f t="shared" si="113"/>
        <v>3</v>
      </c>
      <c r="E3124" s="1" t="str">
        <f>INDEX(Protocol[Mark],MATCH(C3124,Protocol[Step],0))</f>
        <v>2D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177010003</v>
      </c>
      <c r="H3124" s="134">
        <f>Systematic[[#This Row],[SampleVariableLabel]]+100*Systematic[[#This Row],[State]]</f>
        <v>177010203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177</v>
      </c>
      <c r="B3125" s="1">
        <f>IF(C3125=0,IF(B3124=Protocol!$V$20,1,B3124+1),B3124)</f>
        <v>1</v>
      </c>
      <c r="C3125" s="1">
        <f>IF(C3124+1=Protocol!$V$21,0,C3124+1)</f>
        <v>3</v>
      </c>
      <c r="D3125" s="1">
        <f t="shared" si="113"/>
        <v>4</v>
      </c>
      <c r="E3125" s="1" t="str">
        <f>INDEX(Protocol[Mark],MATCH(C3125,Protocol[Step],0))</f>
        <v>2c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177010004</v>
      </c>
      <c r="H3125" s="134">
        <f>Systematic[[#This Row],[SampleVariableLabel]]+100*Systematic[[#This Row],[State]]</f>
        <v>177010304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177</v>
      </c>
      <c r="B3126" s="1">
        <f>IF(C3126=0,IF(B3125=Protocol!$V$20,1,B3125+1),B3125)</f>
        <v>1</v>
      </c>
      <c r="C3126" s="1">
        <f>IF(C3125+1=Protocol!$V$21,0,C3125+1)</f>
        <v>4</v>
      </c>
      <c r="D3126" s="1">
        <f t="shared" si="113"/>
        <v>5</v>
      </c>
      <c r="E3126" s="1" t="str">
        <f>INDEX(Protocol[Mark],MATCH(C3126,Protocol[Step],0))</f>
        <v>3U</v>
      </c>
      <c r="F3126" s="151" t="str">
        <f>INDEX(Variables[Variable],MATCH(Systematic[[#This Row],[VariableIndex]],Variables[Index],0))</f>
        <v>Specific flux (mt)</v>
      </c>
      <c r="G3126" s="134">
        <f>Systematic[[#This Row],[Sample]]*1000000+Systematic[[#This Row],[SubSample]]*10000+Systematic[[#This Row],[VariableIndex]]</f>
        <v>177010005</v>
      </c>
      <c r="H3126" s="134">
        <f>Systematic[[#This Row],[SampleVariableLabel]]+100*Systematic[[#This Row],[State]]</f>
        <v>177010405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177</v>
      </c>
      <c r="B3127" s="1">
        <f>IF(C3127=0,IF(B3126=Protocol!$V$20,1,B3126+1),B3126)</f>
        <v>1</v>
      </c>
      <c r="C3127" s="1">
        <f>IF(C3126+1=Protocol!$V$21,0,C3126+1)</f>
        <v>5</v>
      </c>
      <c r="D3127" s="1">
        <f t="shared" si="113"/>
        <v>6</v>
      </c>
      <c r="E3127" s="1" t="str">
        <f>INDEX(Protocol[Mark],MATCH(C3127,Protocol[Step],0))</f>
        <v>4G</v>
      </c>
      <c r="F3127" s="151" t="str">
        <f>INDEX(Variables[Variable],MATCH(Systematic[[#This Row],[VariableIndex]],Variables[Index],0))</f>
        <v>FCR (mt: ROX-corr.)</v>
      </c>
      <c r="G3127" s="134">
        <f>Systematic[[#This Row],[Sample]]*1000000+Systematic[[#This Row],[SubSample]]*10000+Systematic[[#This Row],[VariableIndex]]</f>
        <v>177010006</v>
      </c>
      <c r="H3127" s="134">
        <f>Systematic[[#This Row],[SampleVariableLabel]]+100*Systematic[[#This Row],[State]]</f>
        <v>177010506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177</v>
      </c>
      <c r="B3128" s="1">
        <f>IF(C3128=0,IF(B3127=Protocol!$V$20,1,B3127+1),B3127)</f>
        <v>1</v>
      </c>
      <c r="C3128" s="1">
        <f>IF(C3127+1=Protocol!$V$21,0,C3127+1)</f>
        <v>6</v>
      </c>
      <c r="D3128" s="1">
        <f t="shared" si="113"/>
        <v>1</v>
      </c>
      <c r="E3128" s="1" t="str">
        <f>INDEX(Protocol[Mark],MATCH(C3128,Protocol[Step],0))</f>
        <v>5S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177010001</v>
      </c>
      <c r="H3128" s="134">
        <f>Systematic[[#This Row],[SampleVariableLabel]]+100*Systematic[[#This Row],[State]]</f>
        <v>177010601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177</v>
      </c>
      <c r="B3129" s="1">
        <f>IF(C3129=0,IF(B3128=Protocol!$V$20,1,B3128+1),B3128)</f>
        <v>1</v>
      </c>
      <c r="C3129" s="1">
        <f>IF(C3128+1=Protocol!$V$21,0,C3128+1)</f>
        <v>7</v>
      </c>
      <c r="D3129" s="1">
        <f t="shared" si="113"/>
        <v>2</v>
      </c>
      <c r="E3129" s="1" t="str">
        <f>INDEX(Protocol[Mark],MATCH(C3129,Protocol[Step],0))</f>
        <v>6Oct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177010002</v>
      </c>
      <c r="H3129" s="134">
        <f>Systematic[[#This Row],[SampleVariableLabel]]+100*Systematic[[#This Row],[State]]</f>
        <v>177010702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177</v>
      </c>
      <c r="B3130" s="1">
        <f>IF(C3130=0,IF(B3129=Protocol!$V$20,1,B3129+1),B3129)</f>
        <v>1</v>
      </c>
      <c r="C3130" s="1">
        <f>IF(C3129+1=Protocol!$V$21,0,C3129+1)</f>
        <v>8</v>
      </c>
      <c r="D3130" s="1">
        <f t="shared" si="113"/>
        <v>3</v>
      </c>
      <c r="E3130" s="1" t="str">
        <f>INDEX(Protocol[Mark],MATCH(C3130,Protocol[Step],0))</f>
        <v>7Rot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177010003</v>
      </c>
      <c r="H3130" s="134">
        <f>Systematic[[#This Row],[SampleVariableLabel]]+100*Systematic[[#This Row],[State]]</f>
        <v>177010803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177</v>
      </c>
      <c r="B3131" s="1">
        <f>IF(C3131=0,IF(B3130=Protocol!$V$20,1,B3130+1),B3130)</f>
        <v>1</v>
      </c>
      <c r="C3131" s="1">
        <f>IF(C3130+1=Protocol!$V$21,0,C3130+1)</f>
        <v>9</v>
      </c>
      <c r="D3131" s="1">
        <f t="shared" si="113"/>
        <v>4</v>
      </c>
      <c r="E3131" s="1" t="str">
        <f>INDEX(Protocol[Mark],MATCH(C3131,Protocol[Step],0))</f>
        <v>8Gp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177010004</v>
      </c>
      <c r="H3131" s="134">
        <f>Systematic[[#This Row],[SampleVariableLabel]]+100*Systematic[[#This Row],[State]]</f>
        <v>177010904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177</v>
      </c>
      <c r="B3132" s="1">
        <f>IF(C3132=0,IF(B3131=Protocol!$V$20,1,B3131+1),B3131)</f>
        <v>1</v>
      </c>
      <c r="C3132" s="1">
        <f>IF(C3131+1=Protocol!$V$21,0,C3131+1)</f>
        <v>10</v>
      </c>
      <c r="D3132" s="1">
        <f t="shared" si="113"/>
        <v>5</v>
      </c>
      <c r="E3132" s="1" t="str">
        <f>INDEX(Protocol[Mark],MATCH(C3132,Protocol[Step],0))</f>
        <v>9Ama</v>
      </c>
      <c r="F3132" s="151" t="str">
        <f>INDEX(Variables[Variable],MATCH(Systematic[[#This Row],[VariableIndex]],Variables[Index],0))</f>
        <v>Specific flux (mt)</v>
      </c>
      <c r="G3132" s="134">
        <f>Systematic[[#This Row],[Sample]]*1000000+Systematic[[#This Row],[SubSample]]*10000+Systematic[[#This Row],[VariableIndex]]</f>
        <v>177010005</v>
      </c>
      <c r="H3132" s="134">
        <f>Systematic[[#This Row],[SampleVariableLabel]]+100*Systematic[[#This Row],[State]]</f>
        <v>177011005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177</v>
      </c>
      <c r="B3133" s="1">
        <f>IF(C3133=0,IF(B3132=Protocol!$V$20,1,B3132+1),B3132)</f>
        <v>1</v>
      </c>
      <c r="C3133" s="1">
        <f>IF(C3132+1=Protocol!$V$21,0,C3132+1)</f>
        <v>11</v>
      </c>
      <c r="D3133" s="1">
        <f t="shared" si="113"/>
        <v>6</v>
      </c>
      <c r="E3133" s="1" t="str">
        <f>INDEX(Protocol[Mark],MATCH(C3133,Protocol[Step],0))</f>
        <v>10Tm</v>
      </c>
      <c r="F3133" s="151" t="str">
        <f>INDEX(Variables[Variable],MATCH(Systematic[[#This Row],[VariableIndex]],Variables[Index],0))</f>
        <v>FCR (mt: ROX-corr.)</v>
      </c>
      <c r="G3133" s="134">
        <f>Systematic[[#This Row],[Sample]]*1000000+Systematic[[#This Row],[SubSample]]*10000+Systematic[[#This Row],[VariableIndex]]</f>
        <v>177010006</v>
      </c>
      <c r="H3133" s="134">
        <f>Systematic[[#This Row],[SampleVariableLabel]]+100*Systematic[[#This Row],[State]]</f>
        <v>177011106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177</v>
      </c>
      <c r="B3134" s="1">
        <f>IF(C3134=0,IF(B3133=Protocol!$V$20,1,B3133+1),B3133)</f>
        <v>1</v>
      </c>
      <c r="C3134" s="1">
        <f>IF(C3133+1=Protocol!$V$21,0,C3133+1)</f>
        <v>12</v>
      </c>
      <c r="D3134" s="1">
        <f t="shared" si="113"/>
        <v>1</v>
      </c>
      <c r="E3134" s="1" t="str">
        <f>INDEX(Protocol[Mark],MATCH(C3134,Protocol[Step],0))</f>
        <v>11Azd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177010001</v>
      </c>
      <c r="H3134" s="134">
        <f>Systematic[[#This Row],[SampleVariableLabel]]+100*Systematic[[#This Row],[State]]</f>
        <v>177011201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178</v>
      </c>
      <c r="B3135" s="1">
        <f>IF(C3135=0,IF(B3134=Protocol!$V$20,1,B3134+1),B3134)</f>
        <v>1</v>
      </c>
      <c r="C3135" s="1">
        <f>IF(C3134+1=Protocol!$V$21,0,C3134+1)</f>
        <v>0</v>
      </c>
      <c r="D3135" s="1">
        <f t="shared" si="113"/>
        <v>2</v>
      </c>
      <c r="E3135" s="1" t="str">
        <f>INDEX(Protocol[Mark],MATCH(C3135,Protocol[Step],0))</f>
        <v>1mt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178010002</v>
      </c>
      <c r="H3135" s="134">
        <f>Systematic[[#This Row],[SampleVariableLabel]]+100*Systematic[[#This Row],[State]]</f>
        <v>178010002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178</v>
      </c>
      <c r="B3136" s="1">
        <f>IF(C3136=0,IF(B3135=Protocol!$V$20,1,B3135+1),B3135)</f>
        <v>1</v>
      </c>
      <c r="C3136" s="1">
        <f>IF(C3135+1=Protocol!$V$21,0,C3135+1)</f>
        <v>1</v>
      </c>
      <c r="D3136" s="1">
        <f t="shared" si="113"/>
        <v>3</v>
      </c>
      <c r="E3136" s="1" t="str">
        <f>INDEX(Protocol[Mark],MATCH(C3136,Protocol[Step],0))</f>
        <v>1PM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178010003</v>
      </c>
      <c r="H3136" s="134">
        <f>Systematic[[#This Row],[SampleVariableLabel]]+100*Systematic[[#This Row],[State]]</f>
        <v>178010103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178</v>
      </c>
      <c r="B3137" s="1">
        <f>IF(C3137=0,IF(B3136=Protocol!$V$20,1,B3136+1),B3136)</f>
        <v>1</v>
      </c>
      <c r="C3137" s="1">
        <f>IF(C3136+1=Protocol!$V$21,0,C3136+1)</f>
        <v>2</v>
      </c>
      <c r="D3137" s="1">
        <f t="shared" si="113"/>
        <v>4</v>
      </c>
      <c r="E3137" s="1" t="str">
        <f>INDEX(Protocol[Mark],MATCH(C3137,Protocol[Step],0))</f>
        <v>2D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178010004</v>
      </c>
      <c r="H3137" s="134">
        <f>Systematic[[#This Row],[SampleVariableLabel]]+100*Systematic[[#This Row],[State]]</f>
        <v>178010204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178</v>
      </c>
      <c r="B3138" s="1">
        <f>IF(C3138=0,IF(B3137=Protocol!$V$20,1,B3137+1),B3137)</f>
        <v>1</v>
      </c>
      <c r="C3138" s="1">
        <f>IF(C3137+1=Protocol!$V$21,0,C3137+1)</f>
        <v>3</v>
      </c>
      <c r="D3138" s="1">
        <f t="shared" si="113"/>
        <v>5</v>
      </c>
      <c r="E3138" s="1" t="str">
        <f>INDEX(Protocol[Mark],MATCH(C3138,Protocol[Step],0))</f>
        <v>2c</v>
      </c>
      <c r="F3138" s="151" t="str">
        <f>INDEX(Variables[Variable],MATCH(Systematic[[#This Row],[VariableIndex]],Variables[Index],0))</f>
        <v>Specific flux (mt)</v>
      </c>
      <c r="G3138" s="134">
        <f>Systematic[[#This Row],[Sample]]*1000000+Systematic[[#This Row],[SubSample]]*10000+Systematic[[#This Row],[VariableIndex]]</f>
        <v>178010005</v>
      </c>
      <c r="H3138" s="134">
        <f>Systematic[[#This Row],[SampleVariableLabel]]+100*Systematic[[#This Row],[State]]</f>
        <v>178010305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178</v>
      </c>
      <c r="B3139" s="1">
        <f>IF(C3139=0,IF(B3138=Protocol!$V$20,1,B3138+1),B3138)</f>
        <v>1</v>
      </c>
      <c r="C3139" s="1">
        <f>IF(C3138+1=Protocol!$V$21,0,C3138+1)</f>
        <v>4</v>
      </c>
      <c r="D3139" s="1">
        <f t="shared" ref="D3139:D3202" si="115">IF(D3138=nVariables,1,D3138+1)</f>
        <v>6</v>
      </c>
      <c r="E3139" s="1" t="str">
        <f>INDEX(Protocol[Mark],MATCH(C3139,Protocol[Step],0))</f>
        <v>3U</v>
      </c>
      <c r="F3139" s="151" t="str">
        <f>INDEX(Variables[Variable],MATCH(Systematic[[#This Row],[VariableIndex]],Variables[Index],0))</f>
        <v>FCR (mt: ROX-corr.)</v>
      </c>
      <c r="G3139" s="134">
        <f>Systematic[[#This Row],[Sample]]*1000000+Systematic[[#This Row],[SubSample]]*10000+Systematic[[#This Row],[VariableIndex]]</f>
        <v>178010006</v>
      </c>
      <c r="H3139" s="134">
        <f>Systematic[[#This Row],[SampleVariableLabel]]+100*Systematic[[#This Row],[State]]</f>
        <v>178010406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178</v>
      </c>
      <c r="B3140" s="1">
        <f>IF(C3140=0,IF(B3139=Protocol!$V$20,1,B3139+1),B3139)</f>
        <v>1</v>
      </c>
      <c r="C3140" s="1">
        <f>IF(C3139+1=Protocol!$V$21,0,C3139+1)</f>
        <v>5</v>
      </c>
      <c r="D3140" s="1">
        <f t="shared" si="115"/>
        <v>1</v>
      </c>
      <c r="E3140" s="1" t="str">
        <f>INDEX(Protocol[Mark],MATCH(C3140,Protocol[Step],0))</f>
        <v>4G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178010001</v>
      </c>
      <c r="H3140" s="134">
        <f>Systematic[[#This Row],[SampleVariableLabel]]+100*Systematic[[#This Row],[State]]</f>
        <v>178010501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178</v>
      </c>
      <c r="B3141" s="1">
        <f>IF(C3141=0,IF(B3140=Protocol!$V$20,1,B3140+1),B3140)</f>
        <v>1</v>
      </c>
      <c r="C3141" s="1">
        <f>IF(C3140+1=Protocol!$V$21,0,C3140+1)</f>
        <v>6</v>
      </c>
      <c r="D3141" s="1">
        <f t="shared" si="115"/>
        <v>2</v>
      </c>
      <c r="E3141" s="1" t="str">
        <f>INDEX(Protocol[Mark],MATCH(C3141,Protocol[Step],0))</f>
        <v>5S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178010002</v>
      </c>
      <c r="H3141" s="134">
        <f>Systematic[[#This Row],[SampleVariableLabel]]+100*Systematic[[#This Row],[State]]</f>
        <v>178010602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178</v>
      </c>
      <c r="B3142" s="1">
        <f>IF(C3142=0,IF(B3141=Protocol!$V$20,1,B3141+1),B3141)</f>
        <v>1</v>
      </c>
      <c r="C3142" s="1">
        <f>IF(C3141+1=Protocol!$V$21,0,C3141+1)</f>
        <v>7</v>
      </c>
      <c r="D3142" s="1">
        <f t="shared" si="115"/>
        <v>3</v>
      </c>
      <c r="E3142" s="1" t="str">
        <f>INDEX(Protocol[Mark],MATCH(C3142,Protocol[Step],0))</f>
        <v>6Oct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178010003</v>
      </c>
      <c r="H3142" s="134">
        <f>Systematic[[#This Row],[SampleVariableLabel]]+100*Systematic[[#This Row],[State]]</f>
        <v>178010703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178</v>
      </c>
      <c r="B3143" s="1">
        <f>IF(C3143=0,IF(B3142=Protocol!$V$20,1,B3142+1),B3142)</f>
        <v>1</v>
      </c>
      <c r="C3143" s="1">
        <f>IF(C3142+1=Protocol!$V$21,0,C3142+1)</f>
        <v>8</v>
      </c>
      <c r="D3143" s="1">
        <f t="shared" si="115"/>
        <v>4</v>
      </c>
      <c r="E3143" s="1" t="str">
        <f>INDEX(Protocol[Mark],MATCH(C3143,Protocol[Step],0))</f>
        <v>7Rot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178010004</v>
      </c>
      <c r="H3143" s="134">
        <f>Systematic[[#This Row],[SampleVariableLabel]]+100*Systematic[[#This Row],[State]]</f>
        <v>178010804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178</v>
      </c>
      <c r="B3144" s="1">
        <f>IF(C3144=0,IF(B3143=Protocol!$V$20,1,B3143+1),B3143)</f>
        <v>1</v>
      </c>
      <c r="C3144" s="1">
        <f>IF(C3143+1=Protocol!$V$21,0,C3143+1)</f>
        <v>9</v>
      </c>
      <c r="D3144" s="1">
        <f t="shared" si="115"/>
        <v>5</v>
      </c>
      <c r="E3144" s="1" t="str">
        <f>INDEX(Protocol[Mark],MATCH(C3144,Protocol[Step],0))</f>
        <v>8Gp</v>
      </c>
      <c r="F3144" s="151" t="str">
        <f>INDEX(Variables[Variable],MATCH(Systematic[[#This Row],[VariableIndex]],Variables[Index],0))</f>
        <v>Specific flux (mt)</v>
      </c>
      <c r="G3144" s="134">
        <f>Systematic[[#This Row],[Sample]]*1000000+Systematic[[#This Row],[SubSample]]*10000+Systematic[[#This Row],[VariableIndex]]</f>
        <v>178010005</v>
      </c>
      <c r="H3144" s="134">
        <f>Systematic[[#This Row],[SampleVariableLabel]]+100*Systematic[[#This Row],[State]]</f>
        <v>178010905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178</v>
      </c>
      <c r="B3145" s="1">
        <f>IF(C3145=0,IF(B3144=Protocol!$V$20,1,B3144+1),B3144)</f>
        <v>1</v>
      </c>
      <c r="C3145" s="1">
        <f>IF(C3144+1=Protocol!$V$21,0,C3144+1)</f>
        <v>10</v>
      </c>
      <c r="D3145" s="1">
        <f t="shared" si="115"/>
        <v>6</v>
      </c>
      <c r="E3145" s="1" t="str">
        <f>INDEX(Protocol[Mark],MATCH(C3145,Protocol[Step],0))</f>
        <v>9Ama</v>
      </c>
      <c r="F3145" s="151" t="str">
        <f>INDEX(Variables[Variable],MATCH(Systematic[[#This Row],[VariableIndex]],Variables[Index],0))</f>
        <v>FCR (mt: ROX-corr.)</v>
      </c>
      <c r="G3145" s="134">
        <f>Systematic[[#This Row],[Sample]]*1000000+Systematic[[#This Row],[SubSample]]*10000+Systematic[[#This Row],[VariableIndex]]</f>
        <v>178010006</v>
      </c>
      <c r="H3145" s="134">
        <f>Systematic[[#This Row],[SampleVariableLabel]]+100*Systematic[[#This Row],[State]]</f>
        <v>178011006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178</v>
      </c>
      <c r="B3146" s="1">
        <f>IF(C3146=0,IF(B3145=Protocol!$V$20,1,B3145+1),B3145)</f>
        <v>1</v>
      </c>
      <c r="C3146" s="1">
        <f>IF(C3145+1=Protocol!$V$21,0,C3145+1)</f>
        <v>11</v>
      </c>
      <c r="D3146" s="1">
        <f t="shared" si="115"/>
        <v>1</v>
      </c>
      <c r="E3146" s="1" t="str">
        <f>INDEX(Protocol[Mark],MATCH(C3146,Protocol[Step],0))</f>
        <v>10Tm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178010001</v>
      </c>
      <c r="H3146" s="134">
        <f>Systematic[[#This Row],[SampleVariableLabel]]+100*Systematic[[#This Row],[State]]</f>
        <v>178011101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178</v>
      </c>
      <c r="B3147" s="1">
        <f>IF(C3147=0,IF(B3146=Protocol!$V$20,1,B3146+1),B3146)</f>
        <v>1</v>
      </c>
      <c r="C3147" s="1">
        <f>IF(C3146+1=Protocol!$V$21,0,C3146+1)</f>
        <v>12</v>
      </c>
      <c r="D3147" s="1">
        <f t="shared" si="115"/>
        <v>2</v>
      </c>
      <c r="E3147" s="1" t="str">
        <f>INDEX(Protocol[Mark],MATCH(C3147,Protocol[Step],0))</f>
        <v>11Azd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178010002</v>
      </c>
      <c r="H3147" s="134">
        <f>Systematic[[#This Row],[SampleVariableLabel]]+100*Systematic[[#This Row],[State]]</f>
        <v>178011202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179</v>
      </c>
      <c r="B3148" s="1">
        <f>IF(C3148=0,IF(B3147=Protocol!$V$20,1,B3147+1),B3147)</f>
        <v>1</v>
      </c>
      <c r="C3148" s="1">
        <f>IF(C3147+1=Protocol!$V$21,0,C3147+1)</f>
        <v>0</v>
      </c>
      <c r="D3148" s="1">
        <f t="shared" si="115"/>
        <v>3</v>
      </c>
      <c r="E3148" s="1" t="str">
        <f>INDEX(Protocol[Mark],MATCH(C3148,Protocol[Step],0))</f>
        <v>1mt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179010003</v>
      </c>
      <c r="H3148" s="134">
        <f>Systematic[[#This Row],[SampleVariableLabel]]+100*Systematic[[#This Row],[State]]</f>
        <v>179010003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179</v>
      </c>
      <c r="B3149" s="1">
        <f>IF(C3149=0,IF(B3148=Protocol!$V$20,1,B3148+1),B3148)</f>
        <v>1</v>
      </c>
      <c r="C3149" s="1">
        <f>IF(C3148+1=Protocol!$V$21,0,C3148+1)</f>
        <v>1</v>
      </c>
      <c r="D3149" s="1">
        <f t="shared" si="115"/>
        <v>4</v>
      </c>
      <c r="E3149" s="1" t="str">
        <f>INDEX(Protocol[Mark],MATCH(C3149,Protocol[Step],0))</f>
        <v>1PM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179010004</v>
      </c>
      <c r="H3149" s="134">
        <f>Systematic[[#This Row],[SampleVariableLabel]]+100*Systematic[[#This Row],[State]]</f>
        <v>179010104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179</v>
      </c>
      <c r="B3150" s="1">
        <f>IF(C3150=0,IF(B3149=Protocol!$V$20,1,B3149+1),B3149)</f>
        <v>1</v>
      </c>
      <c r="C3150" s="1">
        <f>IF(C3149+1=Protocol!$V$21,0,C3149+1)</f>
        <v>2</v>
      </c>
      <c r="D3150" s="1">
        <f t="shared" si="115"/>
        <v>5</v>
      </c>
      <c r="E3150" s="1" t="str">
        <f>INDEX(Protocol[Mark],MATCH(C3150,Protocol[Step],0))</f>
        <v>2D</v>
      </c>
      <c r="F3150" s="151" t="str">
        <f>INDEX(Variables[Variable],MATCH(Systematic[[#This Row],[VariableIndex]],Variables[Index],0))</f>
        <v>Specific flux (mt)</v>
      </c>
      <c r="G3150" s="134">
        <f>Systematic[[#This Row],[Sample]]*1000000+Systematic[[#This Row],[SubSample]]*10000+Systematic[[#This Row],[VariableIndex]]</f>
        <v>179010005</v>
      </c>
      <c r="H3150" s="134">
        <f>Systematic[[#This Row],[SampleVariableLabel]]+100*Systematic[[#This Row],[State]]</f>
        <v>179010205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179</v>
      </c>
      <c r="B3151" s="1">
        <f>IF(C3151=0,IF(B3150=Protocol!$V$20,1,B3150+1),B3150)</f>
        <v>1</v>
      </c>
      <c r="C3151" s="1">
        <f>IF(C3150+1=Protocol!$V$21,0,C3150+1)</f>
        <v>3</v>
      </c>
      <c r="D3151" s="1">
        <f t="shared" si="115"/>
        <v>6</v>
      </c>
      <c r="E3151" s="1" t="str">
        <f>INDEX(Protocol[Mark],MATCH(C3151,Protocol[Step],0))</f>
        <v>2c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179010006</v>
      </c>
      <c r="H3151" s="134">
        <f>Systematic[[#This Row],[SampleVariableLabel]]+100*Systematic[[#This Row],[State]]</f>
        <v>179010306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179</v>
      </c>
      <c r="B3152" s="1">
        <f>IF(C3152=0,IF(B3151=Protocol!$V$20,1,B3151+1),B3151)</f>
        <v>1</v>
      </c>
      <c r="C3152" s="1">
        <f>IF(C3151+1=Protocol!$V$21,0,C3151+1)</f>
        <v>4</v>
      </c>
      <c r="D3152" s="1">
        <f t="shared" si="115"/>
        <v>1</v>
      </c>
      <c r="E3152" s="1" t="str">
        <f>INDEX(Protocol[Mark],MATCH(C3152,Protocol[Step],0))</f>
        <v>3U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179010001</v>
      </c>
      <c r="H3152" s="134">
        <f>Systematic[[#This Row],[SampleVariableLabel]]+100*Systematic[[#This Row],[State]]</f>
        <v>179010401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179</v>
      </c>
      <c r="B3153" s="1">
        <f>IF(C3153=0,IF(B3152=Protocol!$V$20,1,B3152+1),B3152)</f>
        <v>1</v>
      </c>
      <c r="C3153" s="1">
        <f>IF(C3152+1=Protocol!$V$21,0,C3152+1)</f>
        <v>5</v>
      </c>
      <c r="D3153" s="1">
        <f t="shared" si="115"/>
        <v>2</v>
      </c>
      <c r="E3153" s="1" t="str">
        <f>INDEX(Protocol[Mark],MATCH(C3153,Protocol[Step],0))</f>
        <v>4G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179010002</v>
      </c>
      <c r="H3153" s="134">
        <f>Systematic[[#This Row],[SampleVariableLabel]]+100*Systematic[[#This Row],[State]]</f>
        <v>179010502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179</v>
      </c>
      <c r="B3154" s="1">
        <f>IF(C3154=0,IF(B3153=Protocol!$V$20,1,B3153+1),B3153)</f>
        <v>1</v>
      </c>
      <c r="C3154" s="1">
        <f>IF(C3153+1=Protocol!$V$21,0,C3153+1)</f>
        <v>6</v>
      </c>
      <c r="D3154" s="1">
        <f t="shared" si="115"/>
        <v>3</v>
      </c>
      <c r="E3154" s="1" t="str">
        <f>INDEX(Protocol[Mark],MATCH(C3154,Protocol[Step],0))</f>
        <v>5S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179010003</v>
      </c>
      <c r="H3154" s="134">
        <f>Systematic[[#This Row],[SampleVariableLabel]]+100*Systematic[[#This Row],[State]]</f>
        <v>179010603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179</v>
      </c>
      <c r="B3155" s="1">
        <f>IF(C3155=0,IF(B3154=Protocol!$V$20,1,B3154+1),B3154)</f>
        <v>1</v>
      </c>
      <c r="C3155" s="1">
        <f>IF(C3154+1=Protocol!$V$21,0,C3154+1)</f>
        <v>7</v>
      </c>
      <c r="D3155" s="1">
        <f t="shared" si="115"/>
        <v>4</v>
      </c>
      <c r="E3155" s="1" t="str">
        <f>INDEX(Protocol[Mark],MATCH(C3155,Protocol[Step],0))</f>
        <v>6Oct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179010004</v>
      </c>
      <c r="H3155" s="134">
        <f>Systematic[[#This Row],[SampleVariableLabel]]+100*Systematic[[#This Row],[State]]</f>
        <v>179010704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179</v>
      </c>
      <c r="B3156" s="1">
        <f>IF(C3156=0,IF(B3155=Protocol!$V$20,1,B3155+1),B3155)</f>
        <v>1</v>
      </c>
      <c r="C3156" s="1">
        <f>IF(C3155+1=Protocol!$V$21,0,C3155+1)</f>
        <v>8</v>
      </c>
      <c r="D3156" s="1">
        <f t="shared" si="115"/>
        <v>5</v>
      </c>
      <c r="E3156" s="1" t="str">
        <f>INDEX(Protocol[Mark],MATCH(C3156,Protocol[Step],0))</f>
        <v>7Rot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179010005</v>
      </c>
      <c r="H3156" s="134">
        <f>Systematic[[#This Row],[SampleVariableLabel]]+100*Systematic[[#This Row],[State]]</f>
        <v>179010805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179</v>
      </c>
      <c r="B3157" s="1">
        <f>IF(C3157=0,IF(B3156=Protocol!$V$20,1,B3156+1),B3156)</f>
        <v>1</v>
      </c>
      <c r="C3157" s="1">
        <f>IF(C3156+1=Protocol!$V$21,0,C3156+1)</f>
        <v>9</v>
      </c>
      <c r="D3157" s="1">
        <f t="shared" si="115"/>
        <v>6</v>
      </c>
      <c r="E3157" s="1" t="str">
        <f>INDEX(Protocol[Mark],MATCH(C3157,Protocol[Step],0))</f>
        <v>8Gp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179010006</v>
      </c>
      <c r="H3157" s="134">
        <f>Systematic[[#This Row],[SampleVariableLabel]]+100*Systematic[[#This Row],[State]]</f>
        <v>179010906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179</v>
      </c>
      <c r="B3158" s="1">
        <f>IF(C3158=0,IF(B3157=Protocol!$V$20,1,B3157+1),B3157)</f>
        <v>1</v>
      </c>
      <c r="C3158" s="1">
        <f>IF(C3157+1=Protocol!$V$21,0,C3157+1)</f>
        <v>10</v>
      </c>
      <c r="D3158" s="1">
        <f t="shared" si="115"/>
        <v>1</v>
      </c>
      <c r="E3158" s="1" t="str">
        <f>INDEX(Protocol[Mark],MATCH(C3158,Protocol[Step],0))</f>
        <v>9Ama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179010001</v>
      </c>
      <c r="H3158" s="134">
        <f>Systematic[[#This Row],[SampleVariableLabel]]+100*Systematic[[#This Row],[State]]</f>
        <v>179011001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179</v>
      </c>
      <c r="B3159" s="1">
        <f>IF(C3159=0,IF(B3158=Protocol!$V$20,1,B3158+1),B3158)</f>
        <v>1</v>
      </c>
      <c r="C3159" s="1">
        <f>IF(C3158+1=Protocol!$V$21,0,C3158+1)</f>
        <v>11</v>
      </c>
      <c r="D3159" s="1">
        <f t="shared" si="115"/>
        <v>2</v>
      </c>
      <c r="E3159" s="1" t="str">
        <f>INDEX(Protocol[Mark],MATCH(C3159,Protocol[Step],0))</f>
        <v>10Tm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179010002</v>
      </c>
      <c r="H3159" s="134">
        <f>Systematic[[#This Row],[SampleVariableLabel]]+100*Systematic[[#This Row],[State]]</f>
        <v>179011102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179</v>
      </c>
      <c r="B3160" s="1">
        <f>IF(C3160=0,IF(B3159=Protocol!$V$20,1,B3159+1),B3159)</f>
        <v>1</v>
      </c>
      <c r="C3160" s="1">
        <f>IF(C3159+1=Protocol!$V$21,0,C3159+1)</f>
        <v>12</v>
      </c>
      <c r="D3160" s="1">
        <f t="shared" si="115"/>
        <v>3</v>
      </c>
      <c r="E3160" s="1" t="str">
        <f>INDEX(Protocol[Mark],MATCH(C3160,Protocol[Step],0))</f>
        <v>11Azd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179010003</v>
      </c>
      <c r="H3160" s="134">
        <f>Systematic[[#This Row],[SampleVariableLabel]]+100*Systematic[[#This Row],[State]]</f>
        <v>179011203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180</v>
      </c>
      <c r="B3161" s="1">
        <f>IF(C3161=0,IF(B3160=Protocol!$V$20,1,B3160+1),B3160)</f>
        <v>1</v>
      </c>
      <c r="C3161" s="1">
        <f>IF(C3160+1=Protocol!$V$21,0,C3160+1)</f>
        <v>0</v>
      </c>
      <c r="D3161" s="1">
        <f t="shared" si="115"/>
        <v>4</v>
      </c>
      <c r="E3161" s="1" t="str">
        <f>INDEX(Protocol[Mark],MATCH(C3161,Protocol[Step],0))</f>
        <v>1mt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180010004</v>
      </c>
      <c r="H3161" s="134">
        <f>Systematic[[#This Row],[SampleVariableLabel]]+100*Systematic[[#This Row],[State]]</f>
        <v>180010004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180</v>
      </c>
      <c r="B3162" s="1">
        <f>IF(C3162=0,IF(B3161=Protocol!$V$20,1,B3161+1),B3161)</f>
        <v>1</v>
      </c>
      <c r="C3162" s="1">
        <f>IF(C3161+1=Protocol!$V$21,0,C3161+1)</f>
        <v>1</v>
      </c>
      <c r="D3162" s="1">
        <f t="shared" si="115"/>
        <v>5</v>
      </c>
      <c r="E3162" s="1" t="str">
        <f>INDEX(Protocol[Mark],MATCH(C3162,Protocol[Step],0))</f>
        <v>1PM</v>
      </c>
      <c r="F3162" s="151" t="str">
        <f>INDEX(Variables[Variable],MATCH(Systematic[[#This Row],[VariableIndex]],Variables[Index],0))</f>
        <v>Specific flux (mt)</v>
      </c>
      <c r="G3162" s="134">
        <f>Systematic[[#This Row],[Sample]]*1000000+Systematic[[#This Row],[SubSample]]*10000+Systematic[[#This Row],[VariableIndex]]</f>
        <v>180010005</v>
      </c>
      <c r="H3162" s="134">
        <f>Systematic[[#This Row],[SampleVariableLabel]]+100*Systematic[[#This Row],[State]]</f>
        <v>180010105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180</v>
      </c>
      <c r="B3163" s="1">
        <f>IF(C3163=0,IF(B3162=Protocol!$V$20,1,B3162+1),B3162)</f>
        <v>1</v>
      </c>
      <c r="C3163" s="1">
        <f>IF(C3162+1=Protocol!$V$21,0,C3162+1)</f>
        <v>2</v>
      </c>
      <c r="D3163" s="1">
        <f t="shared" si="115"/>
        <v>6</v>
      </c>
      <c r="E3163" s="1" t="str">
        <f>INDEX(Protocol[Mark],MATCH(C3163,Protocol[Step],0))</f>
        <v>2D</v>
      </c>
      <c r="F3163" s="151" t="str">
        <f>INDEX(Variables[Variable],MATCH(Systematic[[#This Row],[VariableIndex]],Variables[Index],0))</f>
        <v>FCR (mt: ROX-corr.)</v>
      </c>
      <c r="G3163" s="134">
        <f>Systematic[[#This Row],[Sample]]*1000000+Systematic[[#This Row],[SubSample]]*10000+Systematic[[#This Row],[VariableIndex]]</f>
        <v>180010006</v>
      </c>
      <c r="H3163" s="134">
        <f>Systematic[[#This Row],[SampleVariableLabel]]+100*Systematic[[#This Row],[State]]</f>
        <v>180010206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180</v>
      </c>
      <c r="B3164" s="1">
        <f>IF(C3164=0,IF(B3163=Protocol!$V$20,1,B3163+1),B3163)</f>
        <v>1</v>
      </c>
      <c r="C3164" s="1">
        <f>IF(C3163+1=Protocol!$V$21,0,C3163+1)</f>
        <v>3</v>
      </c>
      <c r="D3164" s="1">
        <f t="shared" si="115"/>
        <v>1</v>
      </c>
      <c r="E3164" s="1" t="str">
        <f>INDEX(Protocol[Mark],MATCH(C3164,Protocol[Step],0))</f>
        <v>2c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180010001</v>
      </c>
      <c r="H3164" s="134">
        <f>Systematic[[#This Row],[SampleVariableLabel]]+100*Systematic[[#This Row],[State]]</f>
        <v>180010301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180</v>
      </c>
      <c r="B3165" s="1">
        <f>IF(C3165=0,IF(B3164=Protocol!$V$20,1,B3164+1),B3164)</f>
        <v>1</v>
      </c>
      <c r="C3165" s="1">
        <f>IF(C3164+1=Protocol!$V$21,0,C3164+1)</f>
        <v>4</v>
      </c>
      <c r="D3165" s="1">
        <f t="shared" si="115"/>
        <v>2</v>
      </c>
      <c r="E3165" s="1" t="str">
        <f>INDEX(Protocol[Mark],MATCH(C3165,Protocol[Step],0))</f>
        <v>3U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180010002</v>
      </c>
      <c r="H3165" s="134">
        <f>Systematic[[#This Row],[SampleVariableLabel]]+100*Systematic[[#This Row],[State]]</f>
        <v>180010402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180</v>
      </c>
      <c r="B3166" s="1">
        <f>IF(C3166=0,IF(B3165=Protocol!$V$20,1,B3165+1),B3165)</f>
        <v>1</v>
      </c>
      <c r="C3166" s="1">
        <f>IF(C3165+1=Protocol!$V$21,0,C3165+1)</f>
        <v>5</v>
      </c>
      <c r="D3166" s="1">
        <f t="shared" si="115"/>
        <v>3</v>
      </c>
      <c r="E3166" s="1" t="str">
        <f>INDEX(Protocol[Mark],MATCH(C3166,Protocol[Step],0))</f>
        <v>4G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180010003</v>
      </c>
      <c r="H3166" s="134">
        <f>Systematic[[#This Row],[SampleVariableLabel]]+100*Systematic[[#This Row],[State]]</f>
        <v>180010503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180</v>
      </c>
      <c r="B3167" s="1">
        <f>IF(C3167=0,IF(B3166=Protocol!$V$20,1,B3166+1),B3166)</f>
        <v>1</v>
      </c>
      <c r="C3167" s="1">
        <f>IF(C3166+1=Protocol!$V$21,0,C3166+1)</f>
        <v>6</v>
      </c>
      <c r="D3167" s="1">
        <f t="shared" si="115"/>
        <v>4</v>
      </c>
      <c r="E3167" s="1" t="str">
        <f>INDEX(Protocol[Mark],MATCH(C3167,Protocol[Step],0))</f>
        <v>5S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180010004</v>
      </c>
      <c r="H3167" s="134">
        <f>Systematic[[#This Row],[SampleVariableLabel]]+100*Systematic[[#This Row],[State]]</f>
        <v>180010604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180</v>
      </c>
      <c r="B3168" s="1">
        <f>IF(C3168=0,IF(B3167=Protocol!$V$20,1,B3167+1),B3167)</f>
        <v>1</v>
      </c>
      <c r="C3168" s="1">
        <f>IF(C3167+1=Protocol!$V$21,0,C3167+1)</f>
        <v>7</v>
      </c>
      <c r="D3168" s="1">
        <f t="shared" si="115"/>
        <v>5</v>
      </c>
      <c r="E3168" s="1" t="str">
        <f>INDEX(Protocol[Mark],MATCH(C3168,Protocol[Step],0))</f>
        <v>6Oct</v>
      </c>
      <c r="F3168" s="151" t="str">
        <f>INDEX(Variables[Variable],MATCH(Systematic[[#This Row],[VariableIndex]],Variables[Index],0))</f>
        <v>Specific flux (mt)</v>
      </c>
      <c r="G3168" s="134">
        <f>Systematic[[#This Row],[Sample]]*1000000+Systematic[[#This Row],[SubSample]]*10000+Systematic[[#This Row],[VariableIndex]]</f>
        <v>180010005</v>
      </c>
      <c r="H3168" s="134">
        <f>Systematic[[#This Row],[SampleVariableLabel]]+100*Systematic[[#This Row],[State]]</f>
        <v>180010705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180</v>
      </c>
      <c r="B3169" s="1">
        <f>IF(C3169=0,IF(B3168=Protocol!$V$20,1,B3168+1),B3168)</f>
        <v>1</v>
      </c>
      <c r="C3169" s="1">
        <f>IF(C3168+1=Protocol!$V$21,0,C3168+1)</f>
        <v>8</v>
      </c>
      <c r="D3169" s="1">
        <f t="shared" si="115"/>
        <v>6</v>
      </c>
      <c r="E3169" s="1" t="str">
        <f>INDEX(Protocol[Mark],MATCH(C3169,Protocol[Step],0))</f>
        <v>7Rot</v>
      </c>
      <c r="F3169" s="151" t="str">
        <f>INDEX(Variables[Variable],MATCH(Systematic[[#This Row],[VariableIndex]],Variables[Index],0))</f>
        <v>FCR (mt: ROX-corr.)</v>
      </c>
      <c r="G3169" s="134">
        <f>Systematic[[#This Row],[Sample]]*1000000+Systematic[[#This Row],[SubSample]]*10000+Systematic[[#This Row],[VariableIndex]]</f>
        <v>180010006</v>
      </c>
      <c r="H3169" s="134">
        <f>Systematic[[#This Row],[SampleVariableLabel]]+100*Systematic[[#This Row],[State]]</f>
        <v>180010806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180</v>
      </c>
      <c r="B3170" s="1">
        <f>IF(C3170=0,IF(B3169=Protocol!$V$20,1,B3169+1),B3169)</f>
        <v>1</v>
      </c>
      <c r="C3170" s="1">
        <f>IF(C3169+1=Protocol!$V$21,0,C3169+1)</f>
        <v>9</v>
      </c>
      <c r="D3170" s="1">
        <f t="shared" si="115"/>
        <v>1</v>
      </c>
      <c r="E3170" s="1" t="str">
        <f>INDEX(Protocol[Mark],MATCH(C3170,Protocol[Step],0))</f>
        <v>8Gp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180010001</v>
      </c>
      <c r="H3170" s="134">
        <f>Systematic[[#This Row],[SampleVariableLabel]]+100*Systematic[[#This Row],[State]]</f>
        <v>180010901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180</v>
      </c>
      <c r="B3171" s="1">
        <f>IF(C3171=0,IF(B3170=Protocol!$V$20,1,B3170+1),B3170)</f>
        <v>1</v>
      </c>
      <c r="C3171" s="1">
        <f>IF(C3170+1=Protocol!$V$21,0,C3170+1)</f>
        <v>10</v>
      </c>
      <c r="D3171" s="1">
        <f t="shared" si="115"/>
        <v>2</v>
      </c>
      <c r="E3171" s="1" t="str">
        <f>INDEX(Protocol[Mark],MATCH(C3171,Protocol[Step],0))</f>
        <v>9Ama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180010002</v>
      </c>
      <c r="H3171" s="134">
        <f>Systematic[[#This Row],[SampleVariableLabel]]+100*Systematic[[#This Row],[State]]</f>
        <v>180011002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180</v>
      </c>
      <c r="B3172" s="1">
        <f>IF(C3172=0,IF(B3171=Protocol!$V$20,1,B3171+1),B3171)</f>
        <v>1</v>
      </c>
      <c r="C3172" s="1">
        <f>IF(C3171+1=Protocol!$V$21,0,C3171+1)</f>
        <v>11</v>
      </c>
      <c r="D3172" s="1">
        <f t="shared" si="115"/>
        <v>3</v>
      </c>
      <c r="E3172" s="1" t="str">
        <f>INDEX(Protocol[Mark],MATCH(C3172,Protocol[Step],0))</f>
        <v>10Tm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180010003</v>
      </c>
      <c r="H3172" s="134">
        <f>Systematic[[#This Row],[SampleVariableLabel]]+100*Systematic[[#This Row],[State]]</f>
        <v>180011103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180</v>
      </c>
      <c r="B3173" s="1">
        <f>IF(C3173=0,IF(B3172=Protocol!$V$20,1,B3172+1),B3172)</f>
        <v>1</v>
      </c>
      <c r="C3173" s="1">
        <f>IF(C3172+1=Protocol!$V$21,0,C3172+1)</f>
        <v>12</v>
      </c>
      <c r="D3173" s="1">
        <f t="shared" si="115"/>
        <v>4</v>
      </c>
      <c r="E3173" s="1" t="str">
        <f>INDEX(Protocol[Mark],MATCH(C3173,Protocol[Step],0))</f>
        <v>11Azd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180010004</v>
      </c>
      <c r="H3173" s="134">
        <f>Systematic[[#This Row],[SampleVariableLabel]]+100*Systematic[[#This Row],[State]]</f>
        <v>180011204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181</v>
      </c>
      <c r="B3174" s="1">
        <f>IF(C3174=0,IF(B3173=Protocol!$V$20,1,B3173+1),B3173)</f>
        <v>1</v>
      </c>
      <c r="C3174" s="1">
        <f>IF(C3173+1=Protocol!$V$21,0,C3173+1)</f>
        <v>0</v>
      </c>
      <c r="D3174" s="1">
        <f t="shared" si="115"/>
        <v>5</v>
      </c>
      <c r="E3174" s="1" t="str">
        <f>INDEX(Protocol[Mark],MATCH(C3174,Protocol[Step],0))</f>
        <v>1mt</v>
      </c>
      <c r="F3174" s="151" t="str">
        <f>INDEX(Variables[Variable],MATCH(Systematic[[#This Row],[VariableIndex]],Variables[Index],0))</f>
        <v>Specific flux (mt)</v>
      </c>
      <c r="G3174" s="134">
        <f>Systematic[[#This Row],[Sample]]*1000000+Systematic[[#This Row],[SubSample]]*10000+Systematic[[#This Row],[VariableIndex]]</f>
        <v>181010005</v>
      </c>
      <c r="H3174" s="134">
        <f>Systematic[[#This Row],[SampleVariableLabel]]+100*Systematic[[#This Row],[State]]</f>
        <v>181010005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181</v>
      </c>
      <c r="B3175" s="1">
        <f>IF(C3175=0,IF(B3174=Protocol!$V$20,1,B3174+1),B3174)</f>
        <v>1</v>
      </c>
      <c r="C3175" s="1">
        <f>IF(C3174+1=Protocol!$V$21,0,C3174+1)</f>
        <v>1</v>
      </c>
      <c r="D3175" s="1">
        <f t="shared" si="115"/>
        <v>6</v>
      </c>
      <c r="E3175" s="1" t="str">
        <f>INDEX(Protocol[Mark],MATCH(C3175,Protocol[Step],0))</f>
        <v>1PM</v>
      </c>
      <c r="F3175" s="151" t="str">
        <f>INDEX(Variables[Variable],MATCH(Systematic[[#This Row],[VariableIndex]],Variables[Index],0))</f>
        <v>FCR (mt: ROX-corr.)</v>
      </c>
      <c r="G3175" s="134">
        <f>Systematic[[#This Row],[Sample]]*1000000+Systematic[[#This Row],[SubSample]]*10000+Systematic[[#This Row],[VariableIndex]]</f>
        <v>181010006</v>
      </c>
      <c r="H3175" s="134">
        <f>Systematic[[#This Row],[SampleVariableLabel]]+100*Systematic[[#This Row],[State]]</f>
        <v>181010106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181</v>
      </c>
      <c r="B3176" s="1">
        <f>IF(C3176=0,IF(B3175=Protocol!$V$20,1,B3175+1),B3175)</f>
        <v>1</v>
      </c>
      <c r="C3176" s="1">
        <f>IF(C3175+1=Protocol!$V$21,0,C3175+1)</f>
        <v>2</v>
      </c>
      <c r="D3176" s="1">
        <f t="shared" si="115"/>
        <v>1</v>
      </c>
      <c r="E3176" s="1" t="str">
        <f>INDEX(Protocol[Mark],MATCH(C3176,Protocol[Step],0))</f>
        <v>2D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181010001</v>
      </c>
      <c r="H3176" s="134">
        <f>Systematic[[#This Row],[SampleVariableLabel]]+100*Systematic[[#This Row],[State]]</f>
        <v>181010201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181</v>
      </c>
      <c r="B3177" s="1">
        <f>IF(C3177=0,IF(B3176=Protocol!$V$20,1,B3176+1),B3176)</f>
        <v>1</v>
      </c>
      <c r="C3177" s="1">
        <f>IF(C3176+1=Protocol!$V$21,0,C3176+1)</f>
        <v>3</v>
      </c>
      <c r="D3177" s="1">
        <f t="shared" si="115"/>
        <v>2</v>
      </c>
      <c r="E3177" s="1" t="str">
        <f>INDEX(Protocol[Mark],MATCH(C3177,Protocol[Step],0))</f>
        <v>2c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181010002</v>
      </c>
      <c r="H3177" s="134">
        <f>Systematic[[#This Row],[SampleVariableLabel]]+100*Systematic[[#This Row],[State]]</f>
        <v>181010302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181</v>
      </c>
      <c r="B3178" s="1">
        <f>IF(C3178=0,IF(B3177=Protocol!$V$20,1,B3177+1),B3177)</f>
        <v>1</v>
      </c>
      <c r="C3178" s="1">
        <f>IF(C3177+1=Protocol!$V$21,0,C3177+1)</f>
        <v>4</v>
      </c>
      <c r="D3178" s="1">
        <f t="shared" si="115"/>
        <v>3</v>
      </c>
      <c r="E3178" s="1" t="str">
        <f>INDEX(Protocol[Mark],MATCH(C3178,Protocol[Step],0))</f>
        <v>3U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181010003</v>
      </c>
      <c r="H3178" s="134">
        <f>Systematic[[#This Row],[SampleVariableLabel]]+100*Systematic[[#This Row],[State]]</f>
        <v>181010403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181</v>
      </c>
      <c r="B3179" s="1">
        <f>IF(C3179=0,IF(B3178=Protocol!$V$20,1,B3178+1),B3178)</f>
        <v>1</v>
      </c>
      <c r="C3179" s="1">
        <f>IF(C3178+1=Protocol!$V$21,0,C3178+1)</f>
        <v>5</v>
      </c>
      <c r="D3179" s="1">
        <f t="shared" si="115"/>
        <v>4</v>
      </c>
      <c r="E3179" s="1" t="str">
        <f>INDEX(Protocol[Mark],MATCH(C3179,Protocol[Step],0))</f>
        <v>4G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181010004</v>
      </c>
      <c r="H3179" s="134">
        <f>Systematic[[#This Row],[SampleVariableLabel]]+100*Systematic[[#This Row],[State]]</f>
        <v>181010504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181</v>
      </c>
      <c r="B3180" s="1">
        <f>IF(C3180=0,IF(B3179=Protocol!$V$20,1,B3179+1),B3179)</f>
        <v>1</v>
      </c>
      <c r="C3180" s="1">
        <f>IF(C3179+1=Protocol!$V$21,0,C3179+1)</f>
        <v>6</v>
      </c>
      <c r="D3180" s="1">
        <f t="shared" si="115"/>
        <v>5</v>
      </c>
      <c r="E3180" s="1" t="str">
        <f>INDEX(Protocol[Mark],MATCH(C3180,Protocol[Step],0))</f>
        <v>5S</v>
      </c>
      <c r="F3180" s="151" t="str">
        <f>INDEX(Variables[Variable],MATCH(Systematic[[#This Row],[VariableIndex]],Variables[Index],0))</f>
        <v>Specific flux (mt)</v>
      </c>
      <c r="G3180" s="134">
        <f>Systematic[[#This Row],[Sample]]*1000000+Systematic[[#This Row],[SubSample]]*10000+Systematic[[#This Row],[VariableIndex]]</f>
        <v>181010005</v>
      </c>
      <c r="H3180" s="134">
        <f>Systematic[[#This Row],[SampleVariableLabel]]+100*Systematic[[#This Row],[State]]</f>
        <v>181010605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181</v>
      </c>
      <c r="B3181" s="1">
        <f>IF(C3181=0,IF(B3180=Protocol!$V$20,1,B3180+1),B3180)</f>
        <v>1</v>
      </c>
      <c r="C3181" s="1">
        <f>IF(C3180+1=Protocol!$V$21,0,C3180+1)</f>
        <v>7</v>
      </c>
      <c r="D3181" s="1">
        <f t="shared" si="115"/>
        <v>6</v>
      </c>
      <c r="E3181" s="1" t="str">
        <f>INDEX(Protocol[Mark],MATCH(C3181,Protocol[Step],0))</f>
        <v>6Oct</v>
      </c>
      <c r="F3181" s="151" t="str">
        <f>INDEX(Variables[Variable],MATCH(Systematic[[#This Row],[VariableIndex]],Variables[Index],0))</f>
        <v>FCR (mt: ROX-corr.)</v>
      </c>
      <c r="G3181" s="134">
        <f>Systematic[[#This Row],[Sample]]*1000000+Systematic[[#This Row],[SubSample]]*10000+Systematic[[#This Row],[VariableIndex]]</f>
        <v>181010006</v>
      </c>
      <c r="H3181" s="134">
        <f>Systematic[[#This Row],[SampleVariableLabel]]+100*Systematic[[#This Row],[State]]</f>
        <v>181010706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181</v>
      </c>
      <c r="B3182" s="1">
        <f>IF(C3182=0,IF(B3181=Protocol!$V$20,1,B3181+1),B3181)</f>
        <v>1</v>
      </c>
      <c r="C3182" s="1">
        <f>IF(C3181+1=Protocol!$V$21,0,C3181+1)</f>
        <v>8</v>
      </c>
      <c r="D3182" s="1">
        <f t="shared" si="115"/>
        <v>1</v>
      </c>
      <c r="E3182" s="1" t="str">
        <f>INDEX(Protocol[Mark],MATCH(C3182,Protocol[Step],0))</f>
        <v>7Rot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181010001</v>
      </c>
      <c r="H3182" s="134">
        <f>Systematic[[#This Row],[SampleVariableLabel]]+100*Systematic[[#This Row],[State]]</f>
        <v>181010801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181</v>
      </c>
      <c r="B3183" s="1">
        <f>IF(C3183=0,IF(B3182=Protocol!$V$20,1,B3182+1),B3182)</f>
        <v>1</v>
      </c>
      <c r="C3183" s="1">
        <f>IF(C3182+1=Protocol!$V$21,0,C3182+1)</f>
        <v>9</v>
      </c>
      <c r="D3183" s="1">
        <f t="shared" si="115"/>
        <v>2</v>
      </c>
      <c r="E3183" s="1" t="str">
        <f>INDEX(Protocol[Mark],MATCH(C3183,Protocol[Step],0))</f>
        <v>8Gp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181010002</v>
      </c>
      <c r="H3183" s="134">
        <f>Systematic[[#This Row],[SampleVariableLabel]]+100*Systematic[[#This Row],[State]]</f>
        <v>181010902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181</v>
      </c>
      <c r="B3184" s="1">
        <f>IF(C3184=0,IF(B3183=Protocol!$V$20,1,B3183+1),B3183)</f>
        <v>1</v>
      </c>
      <c r="C3184" s="1">
        <f>IF(C3183+1=Protocol!$V$21,0,C3183+1)</f>
        <v>10</v>
      </c>
      <c r="D3184" s="1">
        <f t="shared" si="115"/>
        <v>3</v>
      </c>
      <c r="E3184" s="1" t="str">
        <f>INDEX(Protocol[Mark],MATCH(C3184,Protocol[Step],0))</f>
        <v>9Ama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181010003</v>
      </c>
      <c r="H3184" s="134">
        <f>Systematic[[#This Row],[SampleVariableLabel]]+100*Systematic[[#This Row],[State]]</f>
        <v>181011003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181</v>
      </c>
      <c r="B3185" s="1">
        <f>IF(C3185=0,IF(B3184=Protocol!$V$20,1,B3184+1),B3184)</f>
        <v>1</v>
      </c>
      <c r="C3185" s="1">
        <f>IF(C3184+1=Protocol!$V$21,0,C3184+1)</f>
        <v>11</v>
      </c>
      <c r="D3185" s="1">
        <f t="shared" si="115"/>
        <v>4</v>
      </c>
      <c r="E3185" s="1" t="str">
        <f>INDEX(Protocol[Mark],MATCH(C3185,Protocol[Step],0))</f>
        <v>10Tm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181010004</v>
      </c>
      <c r="H3185" s="134">
        <f>Systematic[[#This Row],[SampleVariableLabel]]+100*Systematic[[#This Row],[State]]</f>
        <v>181011104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181</v>
      </c>
      <c r="B3186" s="1">
        <f>IF(C3186=0,IF(B3185=Protocol!$V$20,1,B3185+1),B3185)</f>
        <v>1</v>
      </c>
      <c r="C3186" s="1">
        <f>IF(C3185+1=Protocol!$V$21,0,C3185+1)</f>
        <v>12</v>
      </c>
      <c r="D3186" s="1">
        <f t="shared" si="115"/>
        <v>5</v>
      </c>
      <c r="E3186" s="1" t="str">
        <f>INDEX(Protocol[Mark],MATCH(C3186,Protocol[Step],0))</f>
        <v>11Azd</v>
      </c>
      <c r="F3186" s="151" t="str">
        <f>INDEX(Variables[Variable],MATCH(Systematic[[#This Row],[VariableIndex]],Variables[Index],0))</f>
        <v>Specific flux (mt)</v>
      </c>
      <c r="G3186" s="134">
        <f>Systematic[[#This Row],[Sample]]*1000000+Systematic[[#This Row],[SubSample]]*10000+Systematic[[#This Row],[VariableIndex]]</f>
        <v>181010005</v>
      </c>
      <c r="H3186" s="134">
        <f>Systematic[[#This Row],[SampleVariableLabel]]+100*Systematic[[#This Row],[State]]</f>
        <v>181011205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182</v>
      </c>
      <c r="B3187" s="1">
        <f>IF(C3187=0,IF(B3186=Protocol!$V$20,1,B3186+1),B3186)</f>
        <v>1</v>
      </c>
      <c r="C3187" s="1">
        <f>IF(C3186+1=Protocol!$V$21,0,C3186+1)</f>
        <v>0</v>
      </c>
      <c r="D3187" s="1">
        <f t="shared" si="115"/>
        <v>6</v>
      </c>
      <c r="E3187" s="1" t="str">
        <f>INDEX(Protocol[Mark],MATCH(C3187,Protocol[Step],0))</f>
        <v>1mt</v>
      </c>
      <c r="F3187" s="151" t="str">
        <f>INDEX(Variables[Variable],MATCH(Systematic[[#This Row],[VariableIndex]],Variables[Index],0))</f>
        <v>FCR (mt: ROX-corr.)</v>
      </c>
      <c r="G3187" s="134">
        <f>Systematic[[#This Row],[Sample]]*1000000+Systematic[[#This Row],[SubSample]]*10000+Systematic[[#This Row],[VariableIndex]]</f>
        <v>182010006</v>
      </c>
      <c r="H3187" s="134">
        <f>Systematic[[#This Row],[SampleVariableLabel]]+100*Systematic[[#This Row],[State]]</f>
        <v>182010006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182</v>
      </c>
      <c r="B3188" s="1">
        <f>IF(C3188=0,IF(B3187=Protocol!$V$20,1,B3187+1),B3187)</f>
        <v>1</v>
      </c>
      <c r="C3188" s="1">
        <f>IF(C3187+1=Protocol!$V$21,0,C3187+1)</f>
        <v>1</v>
      </c>
      <c r="D3188" s="1">
        <f t="shared" si="115"/>
        <v>1</v>
      </c>
      <c r="E3188" s="1" t="str">
        <f>INDEX(Protocol[Mark],MATCH(C3188,Protocol[Step],0))</f>
        <v>1PM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182010001</v>
      </c>
      <c r="H3188" s="134">
        <f>Systematic[[#This Row],[SampleVariableLabel]]+100*Systematic[[#This Row],[State]]</f>
        <v>182010101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182</v>
      </c>
      <c r="B3189" s="1">
        <f>IF(C3189=0,IF(B3188=Protocol!$V$20,1,B3188+1),B3188)</f>
        <v>1</v>
      </c>
      <c r="C3189" s="1">
        <f>IF(C3188+1=Protocol!$V$21,0,C3188+1)</f>
        <v>2</v>
      </c>
      <c r="D3189" s="1">
        <f t="shared" si="115"/>
        <v>2</v>
      </c>
      <c r="E3189" s="1" t="str">
        <f>INDEX(Protocol[Mark],MATCH(C3189,Protocol[Step],0))</f>
        <v>2D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182010002</v>
      </c>
      <c r="H3189" s="134">
        <f>Systematic[[#This Row],[SampleVariableLabel]]+100*Systematic[[#This Row],[State]]</f>
        <v>182010202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182</v>
      </c>
      <c r="B3190" s="1">
        <f>IF(C3190=0,IF(B3189=Protocol!$V$20,1,B3189+1),B3189)</f>
        <v>1</v>
      </c>
      <c r="C3190" s="1">
        <f>IF(C3189+1=Protocol!$V$21,0,C3189+1)</f>
        <v>3</v>
      </c>
      <c r="D3190" s="1">
        <f t="shared" si="115"/>
        <v>3</v>
      </c>
      <c r="E3190" s="1" t="str">
        <f>INDEX(Protocol[Mark],MATCH(C3190,Protocol[Step],0))</f>
        <v>2c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182010003</v>
      </c>
      <c r="H3190" s="134">
        <f>Systematic[[#This Row],[SampleVariableLabel]]+100*Systematic[[#This Row],[State]]</f>
        <v>182010303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182</v>
      </c>
      <c r="B3191" s="1">
        <f>IF(C3191=0,IF(B3190=Protocol!$V$20,1,B3190+1),B3190)</f>
        <v>1</v>
      </c>
      <c r="C3191" s="1">
        <f>IF(C3190+1=Protocol!$V$21,0,C3190+1)</f>
        <v>4</v>
      </c>
      <c r="D3191" s="1">
        <f t="shared" si="115"/>
        <v>4</v>
      </c>
      <c r="E3191" s="1" t="str">
        <f>INDEX(Protocol[Mark],MATCH(C3191,Protocol[Step],0))</f>
        <v>3U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182010004</v>
      </c>
      <c r="H3191" s="134">
        <f>Systematic[[#This Row],[SampleVariableLabel]]+100*Systematic[[#This Row],[State]]</f>
        <v>182010404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182</v>
      </c>
      <c r="B3192" s="1">
        <f>IF(C3192=0,IF(B3191=Protocol!$V$20,1,B3191+1),B3191)</f>
        <v>1</v>
      </c>
      <c r="C3192" s="1">
        <f>IF(C3191+1=Protocol!$V$21,0,C3191+1)</f>
        <v>5</v>
      </c>
      <c r="D3192" s="1">
        <f t="shared" si="115"/>
        <v>5</v>
      </c>
      <c r="E3192" s="1" t="str">
        <f>INDEX(Protocol[Mark],MATCH(C3192,Protocol[Step],0))</f>
        <v>4G</v>
      </c>
      <c r="F3192" s="151" t="str">
        <f>INDEX(Variables[Variable],MATCH(Systematic[[#This Row],[VariableIndex]],Variables[Index],0))</f>
        <v>Specific flux (mt)</v>
      </c>
      <c r="G3192" s="134">
        <f>Systematic[[#This Row],[Sample]]*1000000+Systematic[[#This Row],[SubSample]]*10000+Systematic[[#This Row],[VariableIndex]]</f>
        <v>182010005</v>
      </c>
      <c r="H3192" s="134">
        <f>Systematic[[#This Row],[SampleVariableLabel]]+100*Systematic[[#This Row],[State]]</f>
        <v>182010505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182</v>
      </c>
      <c r="B3193" s="1">
        <f>IF(C3193=0,IF(B3192=Protocol!$V$20,1,B3192+1),B3192)</f>
        <v>1</v>
      </c>
      <c r="C3193" s="1">
        <f>IF(C3192+1=Protocol!$V$21,0,C3192+1)</f>
        <v>6</v>
      </c>
      <c r="D3193" s="1">
        <f t="shared" si="115"/>
        <v>6</v>
      </c>
      <c r="E3193" s="1" t="str">
        <f>INDEX(Protocol[Mark],MATCH(C3193,Protocol[Step],0))</f>
        <v>5S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182010006</v>
      </c>
      <c r="H3193" s="134">
        <f>Systematic[[#This Row],[SampleVariableLabel]]+100*Systematic[[#This Row],[State]]</f>
        <v>182010606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182</v>
      </c>
      <c r="B3194" s="1">
        <f>IF(C3194=0,IF(B3193=Protocol!$V$20,1,B3193+1),B3193)</f>
        <v>1</v>
      </c>
      <c r="C3194" s="1">
        <f>IF(C3193+1=Protocol!$V$21,0,C3193+1)</f>
        <v>7</v>
      </c>
      <c r="D3194" s="1">
        <f t="shared" si="115"/>
        <v>1</v>
      </c>
      <c r="E3194" s="1" t="str">
        <f>INDEX(Protocol[Mark],MATCH(C3194,Protocol[Step],0))</f>
        <v>6Oct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182010001</v>
      </c>
      <c r="H3194" s="134">
        <f>Systematic[[#This Row],[SampleVariableLabel]]+100*Systematic[[#This Row],[State]]</f>
        <v>182010701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182</v>
      </c>
      <c r="B3195" s="1">
        <f>IF(C3195=0,IF(B3194=Protocol!$V$20,1,B3194+1),B3194)</f>
        <v>1</v>
      </c>
      <c r="C3195" s="1">
        <f>IF(C3194+1=Protocol!$V$21,0,C3194+1)</f>
        <v>8</v>
      </c>
      <c r="D3195" s="1">
        <f t="shared" si="115"/>
        <v>2</v>
      </c>
      <c r="E3195" s="1" t="str">
        <f>INDEX(Protocol[Mark],MATCH(C3195,Protocol[Step],0))</f>
        <v>7Rot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182010002</v>
      </c>
      <c r="H3195" s="134">
        <f>Systematic[[#This Row],[SampleVariableLabel]]+100*Systematic[[#This Row],[State]]</f>
        <v>182010802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182</v>
      </c>
      <c r="B3196" s="1">
        <f>IF(C3196=0,IF(B3195=Protocol!$V$20,1,B3195+1),B3195)</f>
        <v>1</v>
      </c>
      <c r="C3196" s="1">
        <f>IF(C3195+1=Protocol!$V$21,0,C3195+1)</f>
        <v>9</v>
      </c>
      <c r="D3196" s="1">
        <f t="shared" si="115"/>
        <v>3</v>
      </c>
      <c r="E3196" s="1" t="str">
        <f>INDEX(Protocol[Mark],MATCH(C3196,Protocol[Step],0))</f>
        <v>8Gp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182010003</v>
      </c>
      <c r="H3196" s="134">
        <f>Systematic[[#This Row],[SampleVariableLabel]]+100*Systematic[[#This Row],[State]]</f>
        <v>182010903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182</v>
      </c>
      <c r="B3197" s="1">
        <f>IF(C3197=0,IF(B3196=Protocol!$V$20,1,B3196+1),B3196)</f>
        <v>1</v>
      </c>
      <c r="C3197" s="1">
        <f>IF(C3196+1=Protocol!$V$21,0,C3196+1)</f>
        <v>10</v>
      </c>
      <c r="D3197" s="1">
        <f t="shared" si="115"/>
        <v>4</v>
      </c>
      <c r="E3197" s="1" t="str">
        <f>INDEX(Protocol[Mark],MATCH(C3197,Protocol[Step],0))</f>
        <v>9Ama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182010004</v>
      </c>
      <c r="H3197" s="134">
        <f>Systematic[[#This Row],[SampleVariableLabel]]+100*Systematic[[#This Row],[State]]</f>
        <v>182011004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182</v>
      </c>
      <c r="B3198" s="1">
        <f>IF(C3198=0,IF(B3197=Protocol!$V$20,1,B3197+1),B3197)</f>
        <v>1</v>
      </c>
      <c r="C3198" s="1">
        <f>IF(C3197+1=Protocol!$V$21,0,C3197+1)</f>
        <v>11</v>
      </c>
      <c r="D3198" s="1">
        <f t="shared" si="115"/>
        <v>5</v>
      </c>
      <c r="E3198" s="1" t="str">
        <f>INDEX(Protocol[Mark],MATCH(C3198,Protocol[Step],0))</f>
        <v>10Tm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182010005</v>
      </c>
      <c r="H3198" s="134">
        <f>Systematic[[#This Row],[SampleVariableLabel]]+100*Systematic[[#This Row],[State]]</f>
        <v>182011105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182</v>
      </c>
      <c r="B3199" s="1">
        <f>IF(C3199=0,IF(B3198=Protocol!$V$20,1,B3198+1),B3198)</f>
        <v>1</v>
      </c>
      <c r="C3199" s="1">
        <f>IF(C3198+1=Protocol!$V$21,0,C3198+1)</f>
        <v>12</v>
      </c>
      <c r="D3199" s="1">
        <f t="shared" si="115"/>
        <v>6</v>
      </c>
      <c r="E3199" s="1" t="str">
        <f>INDEX(Protocol[Mark],MATCH(C3199,Protocol[Step],0))</f>
        <v>11Azd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182010006</v>
      </c>
      <c r="H3199" s="134">
        <f>Systematic[[#This Row],[SampleVariableLabel]]+100*Systematic[[#This Row],[State]]</f>
        <v>182011206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183</v>
      </c>
      <c r="B3200" s="1">
        <f>IF(C3200=0,IF(B3199=Protocol!$V$20,1,B3199+1),B3199)</f>
        <v>1</v>
      </c>
      <c r="C3200" s="1">
        <f>IF(C3199+1=Protocol!$V$21,0,C3199+1)</f>
        <v>0</v>
      </c>
      <c r="D3200" s="1">
        <f t="shared" si="115"/>
        <v>1</v>
      </c>
      <c r="E3200" s="1" t="str">
        <f>INDEX(Protocol[Mark],MATCH(C3200,Protocol[Step],0))</f>
        <v>1mt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183010001</v>
      </c>
      <c r="H3200" s="134">
        <f>Systematic[[#This Row],[SampleVariableLabel]]+100*Systematic[[#This Row],[State]]</f>
        <v>183010001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183</v>
      </c>
      <c r="B3201" s="1">
        <f>IF(C3201=0,IF(B3200=Protocol!$V$20,1,B3200+1),B3200)</f>
        <v>1</v>
      </c>
      <c r="C3201" s="1">
        <f>IF(C3200+1=Protocol!$V$21,0,C3200+1)</f>
        <v>1</v>
      </c>
      <c r="D3201" s="1">
        <f t="shared" si="115"/>
        <v>2</v>
      </c>
      <c r="E3201" s="1" t="str">
        <f>INDEX(Protocol[Mark],MATCH(C3201,Protocol[Step],0))</f>
        <v>1PM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183010002</v>
      </c>
      <c r="H3201" s="134">
        <f>Systematic[[#This Row],[SampleVariableLabel]]+100*Systematic[[#This Row],[State]]</f>
        <v>183010102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183</v>
      </c>
      <c r="B3202" s="1">
        <f>IF(C3202=0,IF(B3201=Protocol!$V$20,1,B3201+1),B3201)</f>
        <v>1</v>
      </c>
      <c r="C3202" s="1">
        <f>IF(C3201+1=Protocol!$V$21,0,C3201+1)</f>
        <v>2</v>
      </c>
      <c r="D3202" s="1">
        <f t="shared" si="115"/>
        <v>3</v>
      </c>
      <c r="E3202" s="1" t="str">
        <f>INDEX(Protocol[Mark],MATCH(C3202,Protocol[Step],0))</f>
        <v>2D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183010003</v>
      </c>
      <c r="H3202" s="134">
        <f>Systematic[[#This Row],[SampleVariableLabel]]+100*Systematic[[#This Row],[State]]</f>
        <v>183010203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183</v>
      </c>
      <c r="B3203" s="1">
        <f>IF(C3203=0,IF(B3202=Protocol!$V$20,1,B3202+1),B3202)</f>
        <v>1</v>
      </c>
      <c r="C3203" s="1">
        <f>IF(C3202+1=Protocol!$V$21,0,C3202+1)</f>
        <v>3</v>
      </c>
      <c r="D3203" s="1">
        <f t="shared" ref="D3203:D3266" si="117">IF(D3202=nVariables,1,D3202+1)</f>
        <v>4</v>
      </c>
      <c r="E3203" s="1" t="str">
        <f>INDEX(Protocol[Mark],MATCH(C3203,Protocol[Step],0))</f>
        <v>2c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183010004</v>
      </c>
      <c r="H3203" s="134">
        <f>Systematic[[#This Row],[SampleVariableLabel]]+100*Systematic[[#This Row],[State]]</f>
        <v>183010304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183</v>
      </c>
      <c r="B3204" s="1">
        <f>IF(C3204=0,IF(B3203=Protocol!$V$20,1,B3203+1),B3203)</f>
        <v>1</v>
      </c>
      <c r="C3204" s="1">
        <f>IF(C3203+1=Protocol!$V$21,0,C3203+1)</f>
        <v>4</v>
      </c>
      <c r="D3204" s="1">
        <f t="shared" si="117"/>
        <v>5</v>
      </c>
      <c r="E3204" s="1" t="str">
        <f>INDEX(Protocol[Mark],MATCH(C3204,Protocol[Step],0))</f>
        <v>3U</v>
      </c>
      <c r="F3204" s="151" t="str">
        <f>INDEX(Variables[Variable],MATCH(Systematic[[#This Row],[VariableIndex]],Variables[Index],0))</f>
        <v>Specific flux (mt)</v>
      </c>
      <c r="G3204" s="134">
        <f>Systematic[[#This Row],[Sample]]*1000000+Systematic[[#This Row],[SubSample]]*10000+Systematic[[#This Row],[VariableIndex]]</f>
        <v>183010005</v>
      </c>
      <c r="H3204" s="134">
        <f>Systematic[[#This Row],[SampleVariableLabel]]+100*Systematic[[#This Row],[State]]</f>
        <v>183010405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183</v>
      </c>
      <c r="B3205" s="1">
        <f>IF(C3205=0,IF(B3204=Protocol!$V$20,1,B3204+1),B3204)</f>
        <v>1</v>
      </c>
      <c r="C3205" s="1">
        <f>IF(C3204+1=Protocol!$V$21,0,C3204+1)</f>
        <v>5</v>
      </c>
      <c r="D3205" s="1">
        <f t="shared" si="117"/>
        <v>6</v>
      </c>
      <c r="E3205" s="1" t="str">
        <f>INDEX(Protocol[Mark],MATCH(C3205,Protocol[Step],0))</f>
        <v>4G</v>
      </c>
      <c r="F3205" s="151" t="str">
        <f>INDEX(Variables[Variable],MATCH(Systematic[[#This Row],[VariableIndex]],Variables[Index],0))</f>
        <v>FCR (mt: ROX-corr.)</v>
      </c>
      <c r="G3205" s="134">
        <f>Systematic[[#This Row],[Sample]]*1000000+Systematic[[#This Row],[SubSample]]*10000+Systematic[[#This Row],[VariableIndex]]</f>
        <v>183010006</v>
      </c>
      <c r="H3205" s="134">
        <f>Systematic[[#This Row],[SampleVariableLabel]]+100*Systematic[[#This Row],[State]]</f>
        <v>183010506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183</v>
      </c>
      <c r="B3206" s="1">
        <f>IF(C3206=0,IF(B3205=Protocol!$V$20,1,B3205+1),B3205)</f>
        <v>1</v>
      </c>
      <c r="C3206" s="1">
        <f>IF(C3205+1=Protocol!$V$21,0,C3205+1)</f>
        <v>6</v>
      </c>
      <c r="D3206" s="1">
        <f t="shared" si="117"/>
        <v>1</v>
      </c>
      <c r="E3206" s="1" t="str">
        <f>INDEX(Protocol[Mark],MATCH(C3206,Protocol[Step],0))</f>
        <v>5S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183010001</v>
      </c>
      <c r="H3206" s="134">
        <f>Systematic[[#This Row],[SampleVariableLabel]]+100*Systematic[[#This Row],[State]]</f>
        <v>183010601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183</v>
      </c>
      <c r="B3207" s="1">
        <f>IF(C3207=0,IF(B3206=Protocol!$V$20,1,B3206+1),B3206)</f>
        <v>1</v>
      </c>
      <c r="C3207" s="1">
        <f>IF(C3206+1=Protocol!$V$21,0,C3206+1)</f>
        <v>7</v>
      </c>
      <c r="D3207" s="1">
        <f t="shared" si="117"/>
        <v>2</v>
      </c>
      <c r="E3207" s="1" t="str">
        <f>INDEX(Protocol[Mark],MATCH(C3207,Protocol[Step],0))</f>
        <v>6Oct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183010002</v>
      </c>
      <c r="H3207" s="134">
        <f>Systematic[[#This Row],[SampleVariableLabel]]+100*Systematic[[#This Row],[State]]</f>
        <v>183010702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183</v>
      </c>
      <c r="B3208" s="1">
        <f>IF(C3208=0,IF(B3207=Protocol!$V$20,1,B3207+1),B3207)</f>
        <v>1</v>
      </c>
      <c r="C3208" s="1">
        <f>IF(C3207+1=Protocol!$V$21,0,C3207+1)</f>
        <v>8</v>
      </c>
      <c r="D3208" s="1">
        <f t="shared" si="117"/>
        <v>3</v>
      </c>
      <c r="E3208" s="1" t="str">
        <f>INDEX(Protocol[Mark],MATCH(C3208,Protocol[Step],0))</f>
        <v>7Rot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183010003</v>
      </c>
      <c r="H3208" s="134">
        <f>Systematic[[#This Row],[SampleVariableLabel]]+100*Systematic[[#This Row],[State]]</f>
        <v>183010803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183</v>
      </c>
      <c r="B3209" s="1">
        <f>IF(C3209=0,IF(B3208=Protocol!$V$20,1,B3208+1),B3208)</f>
        <v>1</v>
      </c>
      <c r="C3209" s="1">
        <f>IF(C3208+1=Protocol!$V$21,0,C3208+1)</f>
        <v>9</v>
      </c>
      <c r="D3209" s="1">
        <f t="shared" si="117"/>
        <v>4</v>
      </c>
      <c r="E3209" s="1" t="str">
        <f>INDEX(Protocol[Mark],MATCH(C3209,Protocol[Step],0))</f>
        <v>8Gp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183010004</v>
      </c>
      <c r="H3209" s="134">
        <f>Systematic[[#This Row],[SampleVariableLabel]]+100*Systematic[[#This Row],[State]]</f>
        <v>183010904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183</v>
      </c>
      <c r="B3210" s="1">
        <f>IF(C3210=0,IF(B3209=Protocol!$V$20,1,B3209+1),B3209)</f>
        <v>1</v>
      </c>
      <c r="C3210" s="1">
        <f>IF(C3209+1=Protocol!$V$21,0,C3209+1)</f>
        <v>10</v>
      </c>
      <c r="D3210" s="1">
        <f t="shared" si="117"/>
        <v>5</v>
      </c>
      <c r="E3210" s="1" t="str">
        <f>INDEX(Protocol[Mark],MATCH(C3210,Protocol[Step],0))</f>
        <v>9Ama</v>
      </c>
      <c r="F3210" s="151" t="str">
        <f>INDEX(Variables[Variable],MATCH(Systematic[[#This Row],[VariableIndex]],Variables[Index],0))</f>
        <v>Specific flux (mt)</v>
      </c>
      <c r="G3210" s="134">
        <f>Systematic[[#This Row],[Sample]]*1000000+Systematic[[#This Row],[SubSample]]*10000+Systematic[[#This Row],[VariableIndex]]</f>
        <v>183010005</v>
      </c>
      <c r="H3210" s="134">
        <f>Systematic[[#This Row],[SampleVariableLabel]]+100*Systematic[[#This Row],[State]]</f>
        <v>183011005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183</v>
      </c>
      <c r="B3211" s="1">
        <f>IF(C3211=0,IF(B3210=Protocol!$V$20,1,B3210+1),B3210)</f>
        <v>1</v>
      </c>
      <c r="C3211" s="1">
        <f>IF(C3210+1=Protocol!$V$21,0,C3210+1)</f>
        <v>11</v>
      </c>
      <c r="D3211" s="1">
        <f t="shared" si="117"/>
        <v>6</v>
      </c>
      <c r="E3211" s="1" t="str">
        <f>INDEX(Protocol[Mark],MATCH(C3211,Protocol[Step],0))</f>
        <v>10Tm</v>
      </c>
      <c r="F3211" s="151" t="str">
        <f>INDEX(Variables[Variable],MATCH(Systematic[[#This Row],[VariableIndex]],Variables[Index],0))</f>
        <v>FCR (mt: ROX-corr.)</v>
      </c>
      <c r="G3211" s="134">
        <f>Systematic[[#This Row],[Sample]]*1000000+Systematic[[#This Row],[SubSample]]*10000+Systematic[[#This Row],[VariableIndex]]</f>
        <v>183010006</v>
      </c>
      <c r="H3211" s="134">
        <f>Systematic[[#This Row],[SampleVariableLabel]]+100*Systematic[[#This Row],[State]]</f>
        <v>183011106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183</v>
      </c>
      <c r="B3212" s="1">
        <f>IF(C3212=0,IF(B3211=Protocol!$V$20,1,B3211+1),B3211)</f>
        <v>1</v>
      </c>
      <c r="C3212" s="1">
        <f>IF(C3211+1=Protocol!$V$21,0,C3211+1)</f>
        <v>12</v>
      </c>
      <c r="D3212" s="1">
        <f t="shared" si="117"/>
        <v>1</v>
      </c>
      <c r="E3212" s="1" t="str">
        <f>INDEX(Protocol[Mark],MATCH(C3212,Protocol[Step],0))</f>
        <v>11Azd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183010001</v>
      </c>
      <c r="H3212" s="134">
        <f>Systematic[[#This Row],[SampleVariableLabel]]+100*Systematic[[#This Row],[State]]</f>
        <v>183011201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184</v>
      </c>
      <c r="B3213" s="1">
        <f>IF(C3213=0,IF(B3212=Protocol!$V$20,1,B3212+1),B3212)</f>
        <v>1</v>
      </c>
      <c r="C3213" s="1">
        <f>IF(C3212+1=Protocol!$V$21,0,C3212+1)</f>
        <v>0</v>
      </c>
      <c r="D3213" s="1">
        <f t="shared" si="117"/>
        <v>2</v>
      </c>
      <c r="E3213" s="1" t="str">
        <f>INDEX(Protocol[Mark],MATCH(C3213,Protocol[Step],0))</f>
        <v>1mt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184010002</v>
      </c>
      <c r="H3213" s="134">
        <f>Systematic[[#This Row],[SampleVariableLabel]]+100*Systematic[[#This Row],[State]]</f>
        <v>184010002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184</v>
      </c>
      <c r="B3214" s="1">
        <f>IF(C3214=0,IF(B3213=Protocol!$V$20,1,B3213+1),B3213)</f>
        <v>1</v>
      </c>
      <c r="C3214" s="1">
        <f>IF(C3213+1=Protocol!$V$21,0,C3213+1)</f>
        <v>1</v>
      </c>
      <c r="D3214" s="1">
        <f t="shared" si="117"/>
        <v>3</v>
      </c>
      <c r="E3214" s="1" t="str">
        <f>INDEX(Protocol[Mark],MATCH(C3214,Protocol[Step],0))</f>
        <v>1PM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184010003</v>
      </c>
      <c r="H3214" s="134">
        <f>Systematic[[#This Row],[SampleVariableLabel]]+100*Systematic[[#This Row],[State]]</f>
        <v>184010103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184</v>
      </c>
      <c r="B3215" s="1">
        <f>IF(C3215=0,IF(B3214=Protocol!$V$20,1,B3214+1),B3214)</f>
        <v>1</v>
      </c>
      <c r="C3215" s="1">
        <f>IF(C3214+1=Protocol!$V$21,0,C3214+1)</f>
        <v>2</v>
      </c>
      <c r="D3215" s="1">
        <f t="shared" si="117"/>
        <v>4</v>
      </c>
      <c r="E3215" s="1" t="str">
        <f>INDEX(Protocol[Mark],MATCH(C3215,Protocol[Step],0))</f>
        <v>2D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184010004</v>
      </c>
      <c r="H3215" s="134">
        <f>Systematic[[#This Row],[SampleVariableLabel]]+100*Systematic[[#This Row],[State]]</f>
        <v>184010204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184</v>
      </c>
      <c r="B3216" s="1">
        <f>IF(C3216=0,IF(B3215=Protocol!$V$20,1,B3215+1),B3215)</f>
        <v>1</v>
      </c>
      <c r="C3216" s="1">
        <f>IF(C3215+1=Protocol!$V$21,0,C3215+1)</f>
        <v>3</v>
      </c>
      <c r="D3216" s="1">
        <f t="shared" si="117"/>
        <v>5</v>
      </c>
      <c r="E3216" s="1" t="str">
        <f>INDEX(Protocol[Mark],MATCH(C3216,Protocol[Step],0))</f>
        <v>2c</v>
      </c>
      <c r="F3216" s="151" t="str">
        <f>INDEX(Variables[Variable],MATCH(Systematic[[#This Row],[VariableIndex]],Variables[Index],0))</f>
        <v>Specific flux (mt)</v>
      </c>
      <c r="G3216" s="134">
        <f>Systematic[[#This Row],[Sample]]*1000000+Systematic[[#This Row],[SubSample]]*10000+Systematic[[#This Row],[VariableIndex]]</f>
        <v>184010005</v>
      </c>
      <c r="H3216" s="134">
        <f>Systematic[[#This Row],[SampleVariableLabel]]+100*Systematic[[#This Row],[State]]</f>
        <v>184010305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184</v>
      </c>
      <c r="B3217" s="1">
        <f>IF(C3217=0,IF(B3216=Protocol!$V$20,1,B3216+1),B3216)</f>
        <v>1</v>
      </c>
      <c r="C3217" s="1">
        <f>IF(C3216+1=Protocol!$V$21,0,C3216+1)</f>
        <v>4</v>
      </c>
      <c r="D3217" s="1">
        <f t="shared" si="117"/>
        <v>6</v>
      </c>
      <c r="E3217" s="1" t="str">
        <f>INDEX(Protocol[Mark],MATCH(C3217,Protocol[Step],0))</f>
        <v>3U</v>
      </c>
      <c r="F3217" s="151" t="str">
        <f>INDEX(Variables[Variable],MATCH(Systematic[[#This Row],[VariableIndex]],Variables[Index],0))</f>
        <v>FCR (mt: ROX-corr.)</v>
      </c>
      <c r="G3217" s="134">
        <f>Systematic[[#This Row],[Sample]]*1000000+Systematic[[#This Row],[SubSample]]*10000+Systematic[[#This Row],[VariableIndex]]</f>
        <v>184010006</v>
      </c>
      <c r="H3217" s="134">
        <f>Systematic[[#This Row],[SampleVariableLabel]]+100*Systematic[[#This Row],[State]]</f>
        <v>184010406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184</v>
      </c>
      <c r="B3218" s="1">
        <f>IF(C3218=0,IF(B3217=Protocol!$V$20,1,B3217+1),B3217)</f>
        <v>1</v>
      </c>
      <c r="C3218" s="1">
        <f>IF(C3217+1=Protocol!$V$21,0,C3217+1)</f>
        <v>5</v>
      </c>
      <c r="D3218" s="1">
        <f t="shared" si="117"/>
        <v>1</v>
      </c>
      <c r="E3218" s="1" t="str">
        <f>INDEX(Protocol[Mark],MATCH(C3218,Protocol[Step],0))</f>
        <v>4G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184010001</v>
      </c>
      <c r="H3218" s="134">
        <f>Systematic[[#This Row],[SampleVariableLabel]]+100*Systematic[[#This Row],[State]]</f>
        <v>184010501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184</v>
      </c>
      <c r="B3219" s="1">
        <f>IF(C3219=0,IF(B3218=Protocol!$V$20,1,B3218+1),B3218)</f>
        <v>1</v>
      </c>
      <c r="C3219" s="1">
        <f>IF(C3218+1=Protocol!$V$21,0,C3218+1)</f>
        <v>6</v>
      </c>
      <c r="D3219" s="1">
        <f t="shared" si="117"/>
        <v>2</v>
      </c>
      <c r="E3219" s="1" t="str">
        <f>INDEX(Protocol[Mark],MATCH(C3219,Protocol[Step],0))</f>
        <v>5S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184010002</v>
      </c>
      <c r="H3219" s="134">
        <f>Systematic[[#This Row],[SampleVariableLabel]]+100*Systematic[[#This Row],[State]]</f>
        <v>184010602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184</v>
      </c>
      <c r="B3220" s="1">
        <f>IF(C3220=0,IF(B3219=Protocol!$V$20,1,B3219+1),B3219)</f>
        <v>1</v>
      </c>
      <c r="C3220" s="1">
        <f>IF(C3219+1=Protocol!$V$21,0,C3219+1)</f>
        <v>7</v>
      </c>
      <c r="D3220" s="1">
        <f t="shared" si="117"/>
        <v>3</v>
      </c>
      <c r="E3220" s="1" t="str">
        <f>INDEX(Protocol[Mark],MATCH(C3220,Protocol[Step],0))</f>
        <v>6Oct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184010003</v>
      </c>
      <c r="H3220" s="134">
        <f>Systematic[[#This Row],[SampleVariableLabel]]+100*Systematic[[#This Row],[State]]</f>
        <v>184010703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184</v>
      </c>
      <c r="B3221" s="1">
        <f>IF(C3221=0,IF(B3220=Protocol!$V$20,1,B3220+1),B3220)</f>
        <v>1</v>
      </c>
      <c r="C3221" s="1">
        <f>IF(C3220+1=Protocol!$V$21,0,C3220+1)</f>
        <v>8</v>
      </c>
      <c r="D3221" s="1">
        <f t="shared" si="117"/>
        <v>4</v>
      </c>
      <c r="E3221" s="1" t="str">
        <f>INDEX(Protocol[Mark],MATCH(C3221,Protocol[Step],0))</f>
        <v>7Rot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184010004</v>
      </c>
      <c r="H3221" s="134">
        <f>Systematic[[#This Row],[SampleVariableLabel]]+100*Systematic[[#This Row],[State]]</f>
        <v>184010804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184</v>
      </c>
      <c r="B3222" s="1">
        <f>IF(C3222=0,IF(B3221=Protocol!$V$20,1,B3221+1),B3221)</f>
        <v>1</v>
      </c>
      <c r="C3222" s="1">
        <f>IF(C3221+1=Protocol!$V$21,0,C3221+1)</f>
        <v>9</v>
      </c>
      <c r="D3222" s="1">
        <f t="shared" si="117"/>
        <v>5</v>
      </c>
      <c r="E3222" s="1" t="str">
        <f>INDEX(Protocol[Mark],MATCH(C3222,Protocol[Step],0))</f>
        <v>8Gp</v>
      </c>
      <c r="F3222" s="151" t="str">
        <f>INDEX(Variables[Variable],MATCH(Systematic[[#This Row],[VariableIndex]],Variables[Index],0))</f>
        <v>Specific flux (mt)</v>
      </c>
      <c r="G3222" s="134">
        <f>Systematic[[#This Row],[Sample]]*1000000+Systematic[[#This Row],[SubSample]]*10000+Systematic[[#This Row],[VariableIndex]]</f>
        <v>184010005</v>
      </c>
      <c r="H3222" s="134">
        <f>Systematic[[#This Row],[SampleVariableLabel]]+100*Systematic[[#This Row],[State]]</f>
        <v>184010905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184</v>
      </c>
      <c r="B3223" s="1">
        <f>IF(C3223=0,IF(B3222=Protocol!$V$20,1,B3222+1),B3222)</f>
        <v>1</v>
      </c>
      <c r="C3223" s="1">
        <f>IF(C3222+1=Protocol!$V$21,0,C3222+1)</f>
        <v>10</v>
      </c>
      <c r="D3223" s="1">
        <f t="shared" si="117"/>
        <v>6</v>
      </c>
      <c r="E3223" s="1" t="str">
        <f>INDEX(Protocol[Mark],MATCH(C3223,Protocol[Step],0))</f>
        <v>9Ama</v>
      </c>
      <c r="F3223" s="151" t="str">
        <f>INDEX(Variables[Variable],MATCH(Systematic[[#This Row],[VariableIndex]],Variables[Index],0))</f>
        <v>FCR (mt: ROX-corr.)</v>
      </c>
      <c r="G3223" s="134">
        <f>Systematic[[#This Row],[Sample]]*1000000+Systematic[[#This Row],[SubSample]]*10000+Systematic[[#This Row],[VariableIndex]]</f>
        <v>184010006</v>
      </c>
      <c r="H3223" s="134">
        <f>Systematic[[#This Row],[SampleVariableLabel]]+100*Systematic[[#This Row],[State]]</f>
        <v>184011006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184</v>
      </c>
      <c r="B3224" s="1">
        <f>IF(C3224=0,IF(B3223=Protocol!$V$20,1,B3223+1),B3223)</f>
        <v>1</v>
      </c>
      <c r="C3224" s="1">
        <f>IF(C3223+1=Protocol!$V$21,0,C3223+1)</f>
        <v>11</v>
      </c>
      <c r="D3224" s="1">
        <f t="shared" si="117"/>
        <v>1</v>
      </c>
      <c r="E3224" s="1" t="str">
        <f>INDEX(Protocol[Mark],MATCH(C3224,Protocol[Step],0))</f>
        <v>10Tm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184010001</v>
      </c>
      <c r="H3224" s="134">
        <f>Systematic[[#This Row],[SampleVariableLabel]]+100*Systematic[[#This Row],[State]]</f>
        <v>184011101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184</v>
      </c>
      <c r="B3225" s="1">
        <f>IF(C3225=0,IF(B3224=Protocol!$V$20,1,B3224+1),B3224)</f>
        <v>1</v>
      </c>
      <c r="C3225" s="1">
        <f>IF(C3224+1=Protocol!$V$21,0,C3224+1)</f>
        <v>12</v>
      </c>
      <c r="D3225" s="1">
        <f t="shared" si="117"/>
        <v>2</v>
      </c>
      <c r="E3225" s="1" t="str">
        <f>INDEX(Protocol[Mark],MATCH(C3225,Protocol[Step],0))</f>
        <v>11Azd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184010002</v>
      </c>
      <c r="H3225" s="134">
        <f>Systematic[[#This Row],[SampleVariableLabel]]+100*Systematic[[#This Row],[State]]</f>
        <v>184011202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185</v>
      </c>
      <c r="B3226" s="1">
        <f>IF(C3226=0,IF(B3225=Protocol!$V$20,1,B3225+1),B3225)</f>
        <v>1</v>
      </c>
      <c r="C3226" s="1">
        <f>IF(C3225+1=Protocol!$V$21,0,C3225+1)</f>
        <v>0</v>
      </c>
      <c r="D3226" s="1">
        <f t="shared" si="117"/>
        <v>3</v>
      </c>
      <c r="E3226" s="1" t="str">
        <f>INDEX(Protocol[Mark],MATCH(C3226,Protocol[Step],0))</f>
        <v>1mt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185010003</v>
      </c>
      <c r="H3226" s="134">
        <f>Systematic[[#This Row],[SampleVariableLabel]]+100*Systematic[[#This Row],[State]]</f>
        <v>185010003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185</v>
      </c>
      <c r="B3227" s="1">
        <f>IF(C3227=0,IF(B3226=Protocol!$V$20,1,B3226+1),B3226)</f>
        <v>1</v>
      </c>
      <c r="C3227" s="1">
        <f>IF(C3226+1=Protocol!$V$21,0,C3226+1)</f>
        <v>1</v>
      </c>
      <c r="D3227" s="1">
        <f t="shared" si="117"/>
        <v>4</v>
      </c>
      <c r="E3227" s="1" t="str">
        <f>INDEX(Protocol[Mark],MATCH(C3227,Protocol[Step],0))</f>
        <v>1PM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185010004</v>
      </c>
      <c r="H3227" s="134">
        <f>Systematic[[#This Row],[SampleVariableLabel]]+100*Systematic[[#This Row],[State]]</f>
        <v>185010104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185</v>
      </c>
      <c r="B3228" s="1">
        <f>IF(C3228=0,IF(B3227=Protocol!$V$20,1,B3227+1),B3227)</f>
        <v>1</v>
      </c>
      <c r="C3228" s="1">
        <f>IF(C3227+1=Protocol!$V$21,0,C3227+1)</f>
        <v>2</v>
      </c>
      <c r="D3228" s="1">
        <f t="shared" si="117"/>
        <v>5</v>
      </c>
      <c r="E3228" s="1" t="str">
        <f>INDEX(Protocol[Mark],MATCH(C3228,Protocol[Step],0))</f>
        <v>2D</v>
      </c>
      <c r="F3228" s="151" t="str">
        <f>INDEX(Variables[Variable],MATCH(Systematic[[#This Row],[VariableIndex]],Variables[Index],0))</f>
        <v>Specific flux (mt)</v>
      </c>
      <c r="G3228" s="134">
        <f>Systematic[[#This Row],[Sample]]*1000000+Systematic[[#This Row],[SubSample]]*10000+Systematic[[#This Row],[VariableIndex]]</f>
        <v>185010005</v>
      </c>
      <c r="H3228" s="134">
        <f>Systematic[[#This Row],[SampleVariableLabel]]+100*Systematic[[#This Row],[State]]</f>
        <v>185010205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185</v>
      </c>
      <c r="B3229" s="1">
        <f>IF(C3229=0,IF(B3228=Protocol!$V$20,1,B3228+1),B3228)</f>
        <v>1</v>
      </c>
      <c r="C3229" s="1">
        <f>IF(C3228+1=Protocol!$V$21,0,C3228+1)</f>
        <v>3</v>
      </c>
      <c r="D3229" s="1">
        <f t="shared" si="117"/>
        <v>6</v>
      </c>
      <c r="E3229" s="1" t="str">
        <f>INDEX(Protocol[Mark],MATCH(C3229,Protocol[Step],0))</f>
        <v>2c</v>
      </c>
      <c r="F3229" s="151" t="str">
        <f>INDEX(Variables[Variable],MATCH(Systematic[[#This Row],[VariableIndex]],Variables[Index],0))</f>
        <v>FCR (mt: ROX-corr.)</v>
      </c>
      <c r="G3229" s="134">
        <f>Systematic[[#This Row],[Sample]]*1000000+Systematic[[#This Row],[SubSample]]*10000+Systematic[[#This Row],[VariableIndex]]</f>
        <v>185010006</v>
      </c>
      <c r="H3229" s="134">
        <f>Systematic[[#This Row],[SampleVariableLabel]]+100*Systematic[[#This Row],[State]]</f>
        <v>185010306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185</v>
      </c>
      <c r="B3230" s="1">
        <f>IF(C3230=0,IF(B3229=Protocol!$V$20,1,B3229+1),B3229)</f>
        <v>1</v>
      </c>
      <c r="C3230" s="1">
        <f>IF(C3229+1=Protocol!$V$21,0,C3229+1)</f>
        <v>4</v>
      </c>
      <c r="D3230" s="1">
        <f t="shared" si="117"/>
        <v>1</v>
      </c>
      <c r="E3230" s="1" t="str">
        <f>INDEX(Protocol[Mark],MATCH(C3230,Protocol[Step],0))</f>
        <v>3U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185010001</v>
      </c>
      <c r="H3230" s="134">
        <f>Systematic[[#This Row],[SampleVariableLabel]]+100*Systematic[[#This Row],[State]]</f>
        <v>185010401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185</v>
      </c>
      <c r="B3231" s="1">
        <f>IF(C3231=0,IF(B3230=Protocol!$V$20,1,B3230+1),B3230)</f>
        <v>1</v>
      </c>
      <c r="C3231" s="1">
        <f>IF(C3230+1=Protocol!$V$21,0,C3230+1)</f>
        <v>5</v>
      </c>
      <c r="D3231" s="1">
        <f t="shared" si="117"/>
        <v>2</v>
      </c>
      <c r="E3231" s="1" t="str">
        <f>INDEX(Protocol[Mark],MATCH(C3231,Protocol[Step],0))</f>
        <v>4G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185010002</v>
      </c>
      <c r="H3231" s="134">
        <f>Systematic[[#This Row],[SampleVariableLabel]]+100*Systematic[[#This Row],[State]]</f>
        <v>185010502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185</v>
      </c>
      <c r="B3232" s="1">
        <f>IF(C3232=0,IF(B3231=Protocol!$V$20,1,B3231+1),B3231)</f>
        <v>1</v>
      </c>
      <c r="C3232" s="1">
        <f>IF(C3231+1=Protocol!$V$21,0,C3231+1)</f>
        <v>6</v>
      </c>
      <c r="D3232" s="1">
        <f t="shared" si="117"/>
        <v>3</v>
      </c>
      <c r="E3232" s="1" t="str">
        <f>INDEX(Protocol[Mark],MATCH(C3232,Protocol[Step],0))</f>
        <v>5S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185010003</v>
      </c>
      <c r="H3232" s="134">
        <f>Systematic[[#This Row],[SampleVariableLabel]]+100*Systematic[[#This Row],[State]]</f>
        <v>185010603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185</v>
      </c>
      <c r="B3233" s="1">
        <f>IF(C3233=0,IF(B3232=Protocol!$V$20,1,B3232+1),B3232)</f>
        <v>1</v>
      </c>
      <c r="C3233" s="1">
        <f>IF(C3232+1=Protocol!$V$21,0,C3232+1)</f>
        <v>7</v>
      </c>
      <c r="D3233" s="1">
        <f t="shared" si="117"/>
        <v>4</v>
      </c>
      <c r="E3233" s="1" t="str">
        <f>INDEX(Protocol[Mark],MATCH(C3233,Protocol[Step],0))</f>
        <v>6Oct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185010004</v>
      </c>
      <c r="H3233" s="134">
        <f>Systematic[[#This Row],[SampleVariableLabel]]+100*Systematic[[#This Row],[State]]</f>
        <v>185010704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185</v>
      </c>
      <c r="B3234" s="1">
        <f>IF(C3234=0,IF(B3233=Protocol!$V$20,1,B3233+1),B3233)</f>
        <v>1</v>
      </c>
      <c r="C3234" s="1">
        <f>IF(C3233+1=Protocol!$V$21,0,C3233+1)</f>
        <v>8</v>
      </c>
      <c r="D3234" s="1">
        <f t="shared" si="117"/>
        <v>5</v>
      </c>
      <c r="E3234" s="1" t="str">
        <f>INDEX(Protocol[Mark],MATCH(C3234,Protocol[Step],0))</f>
        <v>7Rot</v>
      </c>
      <c r="F3234" s="151" t="str">
        <f>INDEX(Variables[Variable],MATCH(Systematic[[#This Row],[VariableIndex]],Variables[Index],0))</f>
        <v>Specific flux (mt)</v>
      </c>
      <c r="G3234" s="134">
        <f>Systematic[[#This Row],[Sample]]*1000000+Systematic[[#This Row],[SubSample]]*10000+Systematic[[#This Row],[VariableIndex]]</f>
        <v>185010005</v>
      </c>
      <c r="H3234" s="134">
        <f>Systematic[[#This Row],[SampleVariableLabel]]+100*Systematic[[#This Row],[State]]</f>
        <v>185010805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185</v>
      </c>
      <c r="B3235" s="1">
        <f>IF(C3235=0,IF(B3234=Protocol!$V$20,1,B3234+1),B3234)</f>
        <v>1</v>
      </c>
      <c r="C3235" s="1">
        <f>IF(C3234+1=Protocol!$V$21,0,C3234+1)</f>
        <v>9</v>
      </c>
      <c r="D3235" s="1">
        <f t="shared" si="117"/>
        <v>6</v>
      </c>
      <c r="E3235" s="1" t="str">
        <f>INDEX(Protocol[Mark],MATCH(C3235,Protocol[Step],0))</f>
        <v>8Gp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185010006</v>
      </c>
      <c r="H3235" s="134">
        <f>Systematic[[#This Row],[SampleVariableLabel]]+100*Systematic[[#This Row],[State]]</f>
        <v>185010906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185</v>
      </c>
      <c r="B3236" s="1">
        <f>IF(C3236=0,IF(B3235=Protocol!$V$20,1,B3235+1),B3235)</f>
        <v>1</v>
      </c>
      <c r="C3236" s="1">
        <f>IF(C3235+1=Protocol!$V$21,0,C3235+1)</f>
        <v>10</v>
      </c>
      <c r="D3236" s="1">
        <f t="shared" si="117"/>
        <v>1</v>
      </c>
      <c r="E3236" s="1" t="str">
        <f>INDEX(Protocol[Mark],MATCH(C3236,Protocol[Step],0))</f>
        <v>9Ama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185010001</v>
      </c>
      <c r="H3236" s="134">
        <f>Systematic[[#This Row],[SampleVariableLabel]]+100*Systematic[[#This Row],[State]]</f>
        <v>185011001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185</v>
      </c>
      <c r="B3237" s="1">
        <f>IF(C3237=0,IF(B3236=Protocol!$V$20,1,B3236+1),B3236)</f>
        <v>1</v>
      </c>
      <c r="C3237" s="1">
        <f>IF(C3236+1=Protocol!$V$21,0,C3236+1)</f>
        <v>11</v>
      </c>
      <c r="D3237" s="1">
        <f t="shared" si="117"/>
        <v>2</v>
      </c>
      <c r="E3237" s="1" t="str">
        <f>INDEX(Protocol[Mark],MATCH(C3237,Protocol[Step],0))</f>
        <v>10Tm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185010002</v>
      </c>
      <c r="H3237" s="134">
        <f>Systematic[[#This Row],[SampleVariableLabel]]+100*Systematic[[#This Row],[State]]</f>
        <v>185011102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185</v>
      </c>
      <c r="B3238" s="1">
        <f>IF(C3238=0,IF(B3237=Protocol!$V$20,1,B3237+1),B3237)</f>
        <v>1</v>
      </c>
      <c r="C3238" s="1">
        <f>IF(C3237+1=Protocol!$V$21,0,C3237+1)</f>
        <v>12</v>
      </c>
      <c r="D3238" s="1">
        <f t="shared" si="117"/>
        <v>3</v>
      </c>
      <c r="E3238" s="1" t="str">
        <f>INDEX(Protocol[Mark],MATCH(C3238,Protocol[Step],0))</f>
        <v>11Azd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185010003</v>
      </c>
      <c r="H3238" s="134">
        <f>Systematic[[#This Row],[SampleVariableLabel]]+100*Systematic[[#This Row],[State]]</f>
        <v>185011203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186</v>
      </c>
      <c r="B3239" s="1">
        <f>IF(C3239=0,IF(B3238=Protocol!$V$20,1,B3238+1),B3238)</f>
        <v>1</v>
      </c>
      <c r="C3239" s="1">
        <f>IF(C3238+1=Protocol!$V$21,0,C3238+1)</f>
        <v>0</v>
      </c>
      <c r="D3239" s="1">
        <f t="shared" si="117"/>
        <v>4</v>
      </c>
      <c r="E3239" s="1" t="str">
        <f>INDEX(Protocol[Mark],MATCH(C3239,Protocol[Step],0))</f>
        <v>1mt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186010004</v>
      </c>
      <c r="H3239" s="134">
        <f>Systematic[[#This Row],[SampleVariableLabel]]+100*Systematic[[#This Row],[State]]</f>
        <v>186010004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186</v>
      </c>
      <c r="B3240" s="1">
        <f>IF(C3240=0,IF(B3239=Protocol!$V$20,1,B3239+1),B3239)</f>
        <v>1</v>
      </c>
      <c r="C3240" s="1">
        <f>IF(C3239+1=Protocol!$V$21,0,C3239+1)</f>
        <v>1</v>
      </c>
      <c r="D3240" s="1">
        <f t="shared" si="117"/>
        <v>5</v>
      </c>
      <c r="E3240" s="1" t="str">
        <f>INDEX(Protocol[Mark],MATCH(C3240,Protocol[Step],0))</f>
        <v>1PM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186010005</v>
      </c>
      <c r="H3240" s="134">
        <f>Systematic[[#This Row],[SampleVariableLabel]]+100*Systematic[[#This Row],[State]]</f>
        <v>186010105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186</v>
      </c>
      <c r="B3241" s="1">
        <f>IF(C3241=0,IF(B3240=Protocol!$V$20,1,B3240+1),B3240)</f>
        <v>1</v>
      </c>
      <c r="C3241" s="1">
        <f>IF(C3240+1=Protocol!$V$21,0,C3240+1)</f>
        <v>2</v>
      </c>
      <c r="D3241" s="1">
        <f t="shared" si="117"/>
        <v>6</v>
      </c>
      <c r="E3241" s="1" t="str">
        <f>INDEX(Protocol[Mark],MATCH(C3241,Protocol[Step],0))</f>
        <v>2D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186010006</v>
      </c>
      <c r="H3241" s="134">
        <f>Systematic[[#This Row],[SampleVariableLabel]]+100*Systematic[[#This Row],[State]]</f>
        <v>186010206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186</v>
      </c>
      <c r="B3242" s="1">
        <f>IF(C3242=0,IF(B3241=Protocol!$V$20,1,B3241+1),B3241)</f>
        <v>1</v>
      </c>
      <c r="C3242" s="1">
        <f>IF(C3241+1=Protocol!$V$21,0,C3241+1)</f>
        <v>3</v>
      </c>
      <c r="D3242" s="1">
        <f t="shared" si="117"/>
        <v>1</v>
      </c>
      <c r="E3242" s="1" t="str">
        <f>INDEX(Protocol[Mark],MATCH(C3242,Protocol[Step],0))</f>
        <v>2c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186010001</v>
      </c>
      <c r="H3242" s="134">
        <f>Systematic[[#This Row],[SampleVariableLabel]]+100*Systematic[[#This Row],[State]]</f>
        <v>186010301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186</v>
      </c>
      <c r="B3243" s="1">
        <f>IF(C3243=0,IF(B3242=Protocol!$V$20,1,B3242+1),B3242)</f>
        <v>1</v>
      </c>
      <c r="C3243" s="1">
        <f>IF(C3242+1=Protocol!$V$21,0,C3242+1)</f>
        <v>4</v>
      </c>
      <c r="D3243" s="1">
        <f t="shared" si="117"/>
        <v>2</v>
      </c>
      <c r="E3243" s="1" t="str">
        <f>INDEX(Protocol[Mark],MATCH(C3243,Protocol[Step],0))</f>
        <v>3U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186010002</v>
      </c>
      <c r="H3243" s="134">
        <f>Systematic[[#This Row],[SampleVariableLabel]]+100*Systematic[[#This Row],[State]]</f>
        <v>186010402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186</v>
      </c>
      <c r="B3244" s="1">
        <f>IF(C3244=0,IF(B3243=Protocol!$V$20,1,B3243+1),B3243)</f>
        <v>1</v>
      </c>
      <c r="C3244" s="1">
        <f>IF(C3243+1=Protocol!$V$21,0,C3243+1)</f>
        <v>5</v>
      </c>
      <c r="D3244" s="1">
        <f t="shared" si="117"/>
        <v>3</v>
      </c>
      <c r="E3244" s="1" t="str">
        <f>INDEX(Protocol[Mark],MATCH(C3244,Protocol[Step],0))</f>
        <v>4G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186010003</v>
      </c>
      <c r="H3244" s="134">
        <f>Systematic[[#This Row],[SampleVariableLabel]]+100*Systematic[[#This Row],[State]]</f>
        <v>186010503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186</v>
      </c>
      <c r="B3245" s="1">
        <f>IF(C3245=0,IF(B3244=Protocol!$V$20,1,B3244+1),B3244)</f>
        <v>1</v>
      </c>
      <c r="C3245" s="1">
        <f>IF(C3244+1=Protocol!$V$21,0,C3244+1)</f>
        <v>6</v>
      </c>
      <c r="D3245" s="1">
        <f t="shared" si="117"/>
        <v>4</v>
      </c>
      <c r="E3245" s="1" t="str">
        <f>INDEX(Protocol[Mark],MATCH(C3245,Protocol[Step],0))</f>
        <v>5S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186010004</v>
      </c>
      <c r="H3245" s="134">
        <f>Systematic[[#This Row],[SampleVariableLabel]]+100*Systematic[[#This Row],[State]]</f>
        <v>186010604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186</v>
      </c>
      <c r="B3246" s="1">
        <f>IF(C3246=0,IF(B3245=Protocol!$V$20,1,B3245+1),B3245)</f>
        <v>1</v>
      </c>
      <c r="C3246" s="1">
        <f>IF(C3245+1=Protocol!$V$21,0,C3245+1)</f>
        <v>7</v>
      </c>
      <c r="D3246" s="1">
        <f t="shared" si="117"/>
        <v>5</v>
      </c>
      <c r="E3246" s="1" t="str">
        <f>INDEX(Protocol[Mark],MATCH(C3246,Protocol[Step],0))</f>
        <v>6Oct</v>
      </c>
      <c r="F3246" s="151" t="str">
        <f>INDEX(Variables[Variable],MATCH(Systematic[[#This Row],[VariableIndex]],Variables[Index],0))</f>
        <v>Specific flux (mt)</v>
      </c>
      <c r="G3246" s="134">
        <f>Systematic[[#This Row],[Sample]]*1000000+Systematic[[#This Row],[SubSample]]*10000+Systematic[[#This Row],[VariableIndex]]</f>
        <v>186010005</v>
      </c>
      <c r="H3246" s="134">
        <f>Systematic[[#This Row],[SampleVariableLabel]]+100*Systematic[[#This Row],[State]]</f>
        <v>186010705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186</v>
      </c>
      <c r="B3247" s="1">
        <f>IF(C3247=0,IF(B3246=Protocol!$V$20,1,B3246+1),B3246)</f>
        <v>1</v>
      </c>
      <c r="C3247" s="1">
        <f>IF(C3246+1=Protocol!$V$21,0,C3246+1)</f>
        <v>8</v>
      </c>
      <c r="D3247" s="1">
        <f t="shared" si="117"/>
        <v>6</v>
      </c>
      <c r="E3247" s="1" t="str">
        <f>INDEX(Protocol[Mark],MATCH(C3247,Protocol[Step],0))</f>
        <v>7Rot</v>
      </c>
      <c r="F3247" s="151" t="str">
        <f>INDEX(Variables[Variable],MATCH(Systematic[[#This Row],[VariableIndex]],Variables[Index],0))</f>
        <v>FCR (mt: ROX-corr.)</v>
      </c>
      <c r="G3247" s="134">
        <f>Systematic[[#This Row],[Sample]]*1000000+Systematic[[#This Row],[SubSample]]*10000+Systematic[[#This Row],[VariableIndex]]</f>
        <v>186010006</v>
      </c>
      <c r="H3247" s="134">
        <f>Systematic[[#This Row],[SampleVariableLabel]]+100*Systematic[[#This Row],[State]]</f>
        <v>186010806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186</v>
      </c>
      <c r="B3248" s="1">
        <f>IF(C3248=0,IF(B3247=Protocol!$V$20,1,B3247+1),B3247)</f>
        <v>1</v>
      </c>
      <c r="C3248" s="1">
        <f>IF(C3247+1=Protocol!$V$21,0,C3247+1)</f>
        <v>9</v>
      </c>
      <c r="D3248" s="1">
        <f t="shared" si="117"/>
        <v>1</v>
      </c>
      <c r="E3248" s="1" t="str">
        <f>INDEX(Protocol[Mark],MATCH(C3248,Protocol[Step],0))</f>
        <v>8Gp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186010001</v>
      </c>
      <c r="H3248" s="134">
        <f>Systematic[[#This Row],[SampleVariableLabel]]+100*Systematic[[#This Row],[State]]</f>
        <v>186010901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186</v>
      </c>
      <c r="B3249" s="1">
        <f>IF(C3249=0,IF(B3248=Protocol!$V$20,1,B3248+1),B3248)</f>
        <v>1</v>
      </c>
      <c r="C3249" s="1">
        <f>IF(C3248+1=Protocol!$V$21,0,C3248+1)</f>
        <v>10</v>
      </c>
      <c r="D3249" s="1">
        <f t="shared" si="117"/>
        <v>2</v>
      </c>
      <c r="E3249" s="1" t="str">
        <f>INDEX(Protocol[Mark],MATCH(C3249,Protocol[Step],0))</f>
        <v>9Ama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186010002</v>
      </c>
      <c r="H3249" s="134">
        <f>Systematic[[#This Row],[SampleVariableLabel]]+100*Systematic[[#This Row],[State]]</f>
        <v>186011002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186</v>
      </c>
      <c r="B3250" s="1">
        <f>IF(C3250=0,IF(B3249=Protocol!$V$20,1,B3249+1),B3249)</f>
        <v>1</v>
      </c>
      <c r="C3250" s="1">
        <f>IF(C3249+1=Protocol!$V$21,0,C3249+1)</f>
        <v>11</v>
      </c>
      <c r="D3250" s="1">
        <f t="shared" si="117"/>
        <v>3</v>
      </c>
      <c r="E3250" s="1" t="str">
        <f>INDEX(Protocol[Mark],MATCH(C3250,Protocol[Step],0))</f>
        <v>10Tm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186010003</v>
      </c>
      <c r="H3250" s="134">
        <f>Systematic[[#This Row],[SampleVariableLabel]]+100*Systematic[[#This Row],[State]]</f>
        <v>186011103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186</v>
      </c>
      <c r="B3251" s="1">
        <f>IF(C3251=0,IF(B3250=Protocol!$V$20,1,B3250+1),B3250)</f>
        <v>1</v>
      </c>
      <c r="C3251" s="1">
        <f>IF(C3250+1=Protocol!$V$21,0,C3250+1)</f>
        <v>12</v>
      </c>
      <c r="D3251" s="1">
        <f t="shared" si="117"/>
        <v>4</v>
      </c>
      <c r="E3251" s="1" t="str">
        <f>INDEX(Protocol[Mark],MATCH(C3251,Protocol[Step],0))</f>
        <v>11Azd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186010004</v>
      </c>
      <c r="H3251" s="134">
        <f>Systematic[[#This Row],[SampleVariableLabel]]+100*Systematic[[#This Row],[State]]</f>
        <v>186011204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187</v>
      </c>
      <c r="B3252" s="1">
        <f>IF(C3252=0,IF(B3251=Protocol!$V$20,1,B3251+1),B3251)</f>
        <v>1</v>
      </c>
      <c r="C3252" s="1">
        <f>IF(C3251+1=Protocol!$V$21,0,C3251+1)</f>
        <v>0</v>
      </c>
      <c r="D3252" s="1">
        <f t="shared" si="117"/>
        <v>5</v>
      </c>
      <c r="E3252" s="1" t="str">
        <f>INDEX(Protocol[Mark],MATCH(C3252,Protocol[Step],0))</f>
        <v>1mt</v>
      </c>
      <c r="F3252" s="151" t="str">
        <f>INDEX(Variables[Variable],MATCH(Systematic[[#This Row],[VariableIndex]],Variables[Index],0))</f>
        <v>Specific flux (mt)</v>
      </c>
      <c r="G3252" s="134">
        <f>Systematic[[#This Row],[Sample]]*1000000+Systematic[[#This Row],[SubSample]]*10000+Systematic[[#This Row],[VariableIndex]]</f>
        <v>187010005</v>
      </c>
      <c r="H3252" s="134">
        <f>Systematic[[#This Row],[SampleVariableLabel]]+100*Systematic[[#This Row],[State]]</f>
        <v>187010005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187</v>
      </c>
      <c r="B3253" s="1">
        <f>IF(C3253=0,IF(B3252=Protocol!$V$20,1,B3252+1),B3252)</f>
        <v>1</v>
      </c>
      <c r="C3253" s="1">
        <f>IF(C3252+1=Protocol!$V$21,0,C3252+1)</f>
        <v>1</v>
      </c>
      <c r="D3253" s="1">
        <f t="shared" si="117"/>
        <v>6</v>
      </c>
      <c r="E3253" s="1" t="str">
        <f>INDEX(Protocol[Mark],MATCH(C3253,Protocol[Step],0))</f>
        <v>1PM</v>
      </c>
      <c r="F3253" s="151" t="str">
        <f>INDEX(Variables[Variable],MATCH(Systematic[[#This Row],[VariableIndex]],Variables[Index],0))</f>
        <v>FCR (mt: ROX-corr.)</v>
      </c>
      <c r="G3253" s="134">
        <f>Systematic[[#This Row],[Sample]]*1000000+Systematic[[#This Row],[SubSample]]*10000+Systematic[[#This Row],[VariableIndex]]</f>
        <v>187010006</v>
      </c>
      <c r="H3253" s="134">
        <f>Systematic[[#This Row],[SampleVariableLabel]]+100*Systematic[[#This Row],[State]]</f>
        <v>187010106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187</v>
      </c>
      <c r="B3254" s="1">
        <f>IF(C3254=0,IF(B3253=Protocol!$V$20,1,B3253+1),B3253)</f>
        <v>1</v>
      </c>
      <c r="C3254" s="1">
        <f>IF(C3253+1=Protocol!$V$21,0,C3253+1)</f>
        <v>2</v>
      </c>
      <c r="D3254" s="1">
        <f t="shared" si="117"/>
        <v>1</v>
      </c>
      <c r="E3254" s="1" t="str">
        <f>INDEX(Protocol[Mark],MATCH(C3254,Protocol[Step],0))</f>
        <v>2D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187010001</v>
      </c>
      <c r="H3254" s="134">
        <f>Systematic[[#This Row],[SampleVariableLabel]]+100*Systematic[[#This Row],[State]]</f>
        <v>187010201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187</v>
      </c>
      <c r="B3255" s="1">
        <f>IF(C3255=0,IF(B3254=Protocol!$V$20,1,B3254+1),B3254)</f>
        <v>1</v>
      </c>
      <c r="C3255" s="1">
        <f>IF(C3254+1=Protocol!$V$21,0,C3254+1)</f>
        <v>3</v>
      </c>
      <c r="D3255" s="1">
        <f t="shared" si="117"/>
        <v>2</v>
      </c>
      <c r="E3255" s="1" t="str">
        <f>INDEX(Protocol[Mark],MATCH(C3255,Protocol[Step],0))</f>
        <v>2c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187010002</v>
      </c>
      <c r="H3255" s="134">
        <f>Systematic[[#This Row],[SampleVariableLabel]]+100*Systematic[[#This Row],[State]]</f>
        <v>187010302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187</v>
      </c>
      <c r="B3256" s="1">
        <f>IF(C3256=0,IF(B3255=Protocol!$V$20,1,B3255+1),B3255)</f>
        <v>1</v>
      </c>
      <c r="C3256" s="1">
        <f>IF(C3255+1=Protocol!$V$21,0,C3255+1)</f>
        <v>4</v>
      </c>
      <c r="D3256" s="1">
        <f t="shared" si="117"/>
        <v>3</v>
      </c>
      <c r="E3256" s="1" t="str">
        <f>INDEX(Protocol[Mark],MATCH(C3256,Protocol[Step],0))</f>
        <v>3U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187010003</v>
      </c>
      <c r="H3256" s="134">
        <f>Systematic[[#This Row],[SampleVariableLabel]]+100*Systematic[[#This Row],[State]]</f>
        <v>187010403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187</v>
      </c>
      <c r="B3257" s="1">
        <f>IF(C3257=0,IF(B3256=Protocol!$V$20,1,B3256+1),B3256)</f>
        <v>1</v>
      </c>
      <c r="C3257" s="1">
        <f>IF(C3256+1=Protocol!$V$21,0,C3256+1)</f>
        <v>5</v>
      </c>
      <c r="D3257" s="1">
        <f t="shared" si="117"/>
        <v>4</v>
      </c>
      <c r="E3257" s="1" t="str">
        <f>INDEX(Protocol[Mark],MATCH(C3257,Protocol[Step],0))</f>
        <v>4G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187010004</v>
      </c>
      <c r="H3257" s="134">
        <f>Systematic[[#This Row],[SampleVariableLabel]]+100*Systematic[[#This Row],[State]]</f>
        <v>187010504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187</v>
      </c>
      <c r="B3258" s="1">
        <f>IF(C3258=0,IF(B3257=Protocol!$V$20,1,B3257+1),B3257)</f>
        <v>1</v>
      </c>
      <c r="C3258" s="1">
        <f>IF(C3257+1=Protocol!$V$21,0,C3257+1)</f>
        <v>6</v>
      </c>
      <c r="D3258" s="1">
        <f t="shared" si="117"/>
        <v>5</v>
      </c>
      <c r="E3258" s="1" t="str">
        <f>INDEX(Protocol[Mark],MATCH(C3258,Protocol[Step],0))</f>
        <v>5S</v>
      </c>
      <c r="F3258" s="151" t="str">
        <f>INDEX(Variables[Variable],MATCH(Systematic[[#This Row],[VariableIndex]],Variables[Index],0))</f>
        <v>Specific flux (mt)</v>
      </c>
      <c r="G3258" s="134">
        <f>Systematic[[#This Row],[Sample]]*1000000+Systematic[[#This Row],[SubSample]]*10000+Systematic[[#This Row],[VariableIndex]]</f>
        <v>187010005</v>
      </c>
      <c r="H3258" s="134">
        <f>Systematic[[#This Row],[SampleVariableLabel]]+100*Systematic[[#This Row],[State]]</f>
        <v>187010605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187</v>
      </c>
      <c r="B3259" s="1">
        <f>IF(C3259=0,IF(B3258=Protocol!$V$20,1,B3258+1),B3258)</f>
        <v>1</v>
      </c>
      <c r="C3259" s="1">
        <f>IF(C3258+1=Protocol!$V$21,0,C3258+1)</f>
        <v>7</v>
      </c>
      <c r="D3259" s="1">
        <f t="shared" si="117"/>
        <v>6</v>
      </c>
      <c r="E3259" s="1" t="str">
        <f>INDEX(Protocol[Mark],MATCH(C3259,Protocol[Step],0))</f>
        <v>6Oct</v>
      </c>
      <c r="F3259" s="151" t="str">
        <f>INDEX(Variables[Variable],MATCH(Systematic[[#This Row],[VariableIndex]],Variables[Index],0))</f>
        <v>FCR (mt: ROX-corr.)</v>
      </c>
      <c r="G3259" s="134">
        <f>Systematic[[#This Row],[Sample]]*1000000+Systematic[[#This Row],[SubSample]]*10000+Systematic[[#This Row],[VariableIndex]]</f>
        <v>187010006</v>
      </c>
      <c r="H3259" s="134">
        <f>Systematic[[#This Row],[SampleVariableLabel]]+100*Systematic[[#This Row],[State]]</f>
        <v>187010706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187</v>
      </c>
      <c r="B3260" s="1">
        <f>IF(C3260=0,IF(B3259=Protocol!$V$20,1,B3259+1),B3259)</f>
        <v>1</v>
      </c>
      <c r="C3260" s="1">
        <f>IF(C3259+1=Protocol!$V$21,0,C3259+1)</f>
        <v>8</v>
      </c>
      <c r="D3260" s="1">
        <f t="shared" si="117"/>
        <v>1</v>
      </c>
      <c r="E3260" s="1" t="str">
        <f>INDEX(Protocol[Mark],MATCH(C3260,Protocol[Step],0))</f>
        <v>7Rot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187010001</v>
      </c>
      <c r="H3260" s="134">
        <f>Systematic[[#This Row],[SampleVariableLabel]]+100*Systematic[[#This Row],[State]]</f>
        <v>187010801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187</v>
      </c>
      <c r="B3261" s="1">
        <f>IF(C3261=0,IF(B3260=Protocol!$V$20,1,B3260+1),B3260)</f>
        <v>1</v>
      </c>
      <c r="C3261" s="1">
        <f>IF(C3260+1=Protocol!$V$21,0,C3260+1)</f>
        <v>9</v>
      </c>
      <c r="D3261" s="1">
        <f t="shared" si="117"/>
        <v>2</v>
      </c>
      <c r="E3261" s="1" t="str">
        <f>INDEX(Protocol[Mark],MATCH(C3261,Protocol[Step],0))</f>
        <v>8Gp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187010002</v>
      </c>
      <c r="H3261" s="134">
        <f>Systematic[[#This Row],[SampleVariableLabel]]+100*Systematic[[#This Row],[State]]</f>
        <v>187010902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187</v>
      </c>
      <c r="B3262" s="1">
        <f>IF(C3262=0,IF(B3261=Protocol!$V$20,1,B3261+1),B3261)</f>
        <v>1</v>
      </c>
      <c r="C3262" s="1">
        <f>IF(C3261+1=Protocol!$V$21,0,C3261+1)</f>
        <v>10</v>
      </c>
      <c r="D3262" s="1">
        <f t="shared" si="117"/>
        <v>3</v>
      </c>
      <c r="E3262" s="1" t="str">
        <f>INDEX(Protocol[Mark],MATCH(C3262,Protocol[Step],0))</f>
        <v>9Ama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187010003</v>
      </c>
      <c r="H3262" s="134">
        <f>Systematic[[#This Row],[SampleVariableLabel]]+100*Systematic[[#This Row],[State]]</f>
        <v>187011003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187</v>
      </c>
      <c r="B3263" s="1">
        <f>IF(C3263=0,IF(B3262=Protocol!$V$20,1,B3262+1),B3262)</f>
        <v>1</v>
      </c>
      <c r="C3263" s="1">
        <f>IF(C3262+1=Protocol!$V$21,0,C3262+1)</f>
        <v>11</v>
      </c>
      <c r="D3263" s="1">
        <f t="shared" si="117"/>
        <v>4</v>
      </c>
      <c r="E3263" s="1" t="str">
        <f>INDEX(Protocol[Mark],MATCH(C3263,Protocol[Step],0))</f>
        <v>10Tm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187010004</v>
      </c>
      <c r="H3263" s="134">
        <f>Systematic[[#This Row],[SampleVariableLabel]]+100*Systematic[[#This Row],[State]]</f>
        <v>187011104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187</v>
      </c>
      <c r="B3264" s="1">
        <f>IF(C3264=0,IF(B3263=Protocol!$V$20,1,B3263+1),B3263)</f>
        <v>1</v>
      </c>
      <c r="C3264" s="1">
        <f>IF(C3263+1=Protocol!$V$21,0,C3263+1)</f>
        <v>12</v>
      </c>
      <c r="D3264" s="1">
        <f t="shared" si="117"/>
        <v>5</v>
      </c>
      <c r="E3264" s="1" t="str">
        <f>INDEX(Protocol[Mark],MATCH(C3264,Protocol[Step],0))</f>
        <v>11Azd</v>
      </c>
      <c r="F3264" s="151" t="str">
        <f>INDEX(Variables[Variable],MATCH(Systematic[[#This Row],[VariableIndex]],Variables[Index],0))</f>
        <v>Specific flux (mt)</v>
      </c>
      <c r="G3264" s="134">
        <f>Systematic[[#This Row],[Sample]]*1000000+Systematic[[#This Row],[SubSample]]*10000+Systematic[[#This Row],[VariableIndex]]</f>
        <v>187010005</v>
      </c>
      <c r="H3264" s="134">
        <f>Systematic[[#This Row],[SampleVariableLabel]]+100*Systematic[[#This Row],[State]]</f>
        <v>187011205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188</v>
      </c>
      <c r="B3265" s="1">
        <f>IF(C3265=0,IF(B3264=Protocol!$V$20,1,B3264+1),B3264)</f>
        <v>1</v>
      </c>
      <c r="C3265" s="1">
        <f>IF(C3264+1=Protocol!$V$21,0,C3264+1)</f>
        <v>0</v>
      </c>
      <c r="D3265" s="1">
        <f t="shared" si="117"/>
        <v>6</v>
      </c>
      <c r="E3265" s="1" t="str">
        <f>INDEX(Protocol[Mark],MATCH(C3265,Protocol[Step],0))</f>
        <v>1mt</v>
      </c>
      <c r="F3265" s="151" t="str">
        <f>INDEX(Variables[Variable],MATCH(Systematic[[#This Row],[VariableIndex]],Variables[Index],0))</f>
        <v>FCR (mt: ROX-corr.)</v>
      </c>
      <c r="G3265" s="134">
        <f>Systematic[[#This Row],[Sample]]*1000000+Systematic[[#This Row],[SubSample]]*10000+Systematic[[#This Row],[VariableIndex]]</f>
        <v>188010006</v>
      </c>
      <c r="H3265" s="134">
        <f>Systematic[[#This Row],[SampleVariableLabel]]+100*Systematic[[#This Row],[State]]</f>
        <v>188010006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188</v>
      </c>
      <c r="B3266" s="1">
        <f>IF(C3266=0,IF(B3265=Protocol!$V$20,1,B3265+1),B3265)</f>
        <v>1</v>
      </c>
      <c r="C3266" s="1">
        <f>IF(C3265+1=Protocol!$V$21,0,C3265+1)</f>
        <v>1</v>
      </c>
      <c r="D3266" s="1">
        <f t="shared" si="117"/>
        <v>1</v>
      </c>
      <c r="E3266" s="1" t="str">
        <f>INDEX(Protocol[Mark],MATCH(C3266,Protocol[Step],0))</f>
        <v>1PM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188010001</v>
      </c>
      <c r="H3266" s="134">
        <f>Systematic[[#This Row],[SampleVariableLabel]]+100*Systematic[[#This Row],[State]]</f>
        <v>188010101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188</v>
      </c>
      <c r="B3267" s="1">
        <f>IF(C3267=0,IF(B3266=Protocol!$V$20,1,B3266+1),B3266)</f>
        <v>1</v>
      </c>
      <c r="C3267" s="1">
        <f>IF(C3266+1=Protocol!$V$21,0,C3266+1)</f>
        <v>2</v>
      </c>
      <c r="D3267" s="1">
        <f t="shared" ref="D3267:D3330" si="119">IF(D3266=nVariables,1,D3266+1)</f>
        <v>2</v>
      </c>
      <c r="E3267" s="1" t="str">
        <f>INDEX(Protocol[Mark],MATCH(C3267,Protocol[Step],0))</f>
        <v>2D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188010002</v>
      </c>
      <c r="H3267" s="134">
        <f>Systematic[[#This Row],[SampleVariableLabel]]+100*Systematic[[#This Row],[State]]</f>
        <v>188010202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188</v>
      </c>
      <c r="B3268" s="1">
        <f>IF(C3268=0,IF(B3267=Protocol!$V$20,1,B3267+1),B3267)</f>
        <v>1</v>
      </c>
      <c r="C3268" s="1">
        <f>IF(C3267+1=Protocol!$V$21,0,C3267+1)</f>
        <v>3</v>
      </c>
      <c r="D3268" s="1">
        <f t="shared" si="119"/>
        <v>3</v>
      </c>
      <c r="E3268" s="1" t="str">
        <f>INDEX(Protocol[Mark],MATCH(C3268,Protocol[Step],0))</f>
        <v>2c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188010003</v>
      </c>
      <c r="H3268" s="134">
        <f>Systematic[[#This Row],[SampleVariableLabel]]+100*Systematic[[#This Row],[State]]</f>
        <v>188010303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188</v>
      </c>
      <c r="B3269" s="1">
        <f>IF(C3269=0,IF(B3268=Protocol!$V$20,1,B3268+1),B3268)</f>
        <v>1</v>
      </c>
      <c r="C3269" s="1">
        <f>IF(C3268+1=Protocol!$V$21,0,C3268+1)</f>
        <v>4</v>
      </c>
      <c r="D3269" s="1">
        <f t="shared" si="119"/>
        <v>4</v>
      </c>
      <c r="E3269" s="1" t="str">
        <f>INDEX(Protocol[Mark],MATCH(C3269,Protocol[Step],0))</f>
        <v>3U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188010004</v>
      </c>
      <c r="H3269" s="134">
        <f>Systematic[[#This Row],[SampleVariableLabel]]+100*Systematic[[#This Row],[State]]</f>
        <v>188010404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188</v>
      </c>
      <c r="B3270" s="1">
        <f>IF(C3270=0,IF(B3269=Protocol!$V$20,1,B3269+1),B3269)</f>
        <v>1</v>
      </c>
      <c r="C3270" s="1">
        <f>IF(C3269+1=Protocol!$V$21,0,C3269+1)</f>
        <v>5</v>
      </c>
      <c r="D3270" s="1">
        <f t="shared" si="119"/>
        <v>5</v>
      </c>
      <c r="E3270" s="1" t="str">
        <f>INDEX(Protocol[Mark],MATCH(C3270,Protocol[Step],0))</f>
        <v>4G</v>
      </c>
      <c r="F3270" s="151" t="str">
        <f>INDEX(Variables[Variable],MATCH(Systematic[[#This Row],[VariableIndex]],Variables[Index],0))</f>
        <v>Specific flux (mt)</v>
      </c>
      <c r="G3270" s="134">
        <f>Systematic[[#This Row],[Sample]]*1000000+Systematic[[#This Row],[SubSample]]*10000+Systematic[[#This Row],[VariableIndex]]</f>
        <v>188010005</v>
      </c>
      <c r="H3270" s="134">
        <f>Systematic[[#This Row],[SampleVariableLabel]]+100*Systematic[[#This Row],[State]]</f>
        <v>188010505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188</v>
      </c>
      <c r="B3271" s="1">
        <f>IF(C3271=0,IF(B3270=Protocol!$V$20,1,B3270+1),B3270)</f>
        <v>1</v>
      </c>
      <c r="C3271" s="1">
        <f>IF(C3270+1=Protocol!$V$21,0,C3270+1)</f>
        <v>6</v>
      </c>
      <c r="D3271" s="1">
        <f t="shared" si="119"/>
        <v>6</v>
      </c>
      <c r="E3271" s="1" t="str">
        <f>INDEX(Protocol[Mark],MATCH(C3271,Protocol[Step],0))</f>
        <v>5S</v>
      </c>
      <c r="F3271" s="151" t="str">
        <f>INDEX(Variables[Variable],MATCH(Systematic[[#This Row],[VariableIndex]],Variables[Index],0))</f>
        <v>FCR (mt: ROX-corr.)</v>
      </c>
      <c r="G3271" s="134">
        <f>Systematic[[#This Row],[Sample]]*1000000+Systematic[[#This Row],[SubSample]]*10000+Systematic[[#This Row],[VariableIndex]]</f>
        <v>188010006</v>
      </c>
      <c r="H3271" s="134">
        <f>Systematic[[#This Row],[SampleVariableLabel]]+100*Systematic[[#This Row],[State]]</f>
        <v>188010606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188</v>
      </c>
      <c r="B3272" s="1">
        <f>IF(C3272=0,IF(B3271=Protocol!$V$20,1,B3271+1),B3271)</f>
        <v>1</v>
      </c>
      <c r="C3272" s="1">
        <f>IF(C3271+1=Protocol!$V$21,0,C3271+1)</f>
        <v>7</v>
      </c>
      <c r="D3272" s="1">
        <f t="shared" si="119"/>
        <v>1</v>
      </c>
      <c r="E3272" s="1" t="str">
        <f>INDEX(Protocol[Mark],MATCH(C3272,Protocol[Step],0))</f>
        <v>6Oct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188010001</v>
      </c>
      <c r="H3272" s="134">
        <f>Systematic[[#This Row],[SampleVariableLabel]]+100*Systematic[[#This Row],[State]]</f>
        <v>188010701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188</v>
      </c>
      <c r="B3273" s="1">
        <f>IF(C3273=0,IF(B3272=Protocol!$V$20,1,B3272+1),B3272)</f>
        <v>1</v>
      </c>
      <c r="C3273" s="1">
        <f>IF(C3272+1=Protocol!$V$21,0,C3272+1)</f>
        <v>8</v>
      </c>
      <c r="D3273" s="1">
        <f t="shared" si="119"/>
        <v>2</v>
      </c>
      <c r="E3273" s="1" t="str">
        <f>INDEX(Protocol[Mark],MATCH(C3273,Protocol[Step],0))</f>
        <v>7Rot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188010002</v>
      </c>
      <c r="H3273" s="134">
        <f>Systematic[[#This Row],[SampleVariableLabel]]+100*Systematic[[#This Row],[State]]</f>
        <v>188010802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188</v>
      </c>
      <c r="B3274" s="1">
        <f>IF(C3274=0,IF(B3273=Protocol!$V$20,1,B3273+1),B3273)</f>
        <v>1</v>
      </c>
      <c r="C3274" s="1">
        <f>IF(C3273+1=Protocol!$V$21,0,C3273+1)</f>
        <v>9</v>
      </c>
      <c r="D3274" s="1">
        <f t="shared" si="119"/>
        <v>3</v>
      </c>
      <c r="E3274" s="1" t="str">
        <f>INDEX(Protocol[Mark],MATCH(C3274,Protocol[Step],0))</f>
        <v>8Gp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188010003</v>
      </c>
      <c r="H3274" s="134">
        <f>Systematic[[#This Row],[SampleVariableLabel]]+100*Systematic[[#This Row],[State]]</f>
        <v>188010903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188</v>
      </c>
      <c r="B3275" s="1">
        <f>IF(C3275=0,IF(B3274=Protocol!$V$20,1,B3274+1),B3274)</f>
        <v>1</v>
      </c>
      <c r="C3275" s="1">
        <f>IF(C3274+1=Protocol!$V$21,0,C3274+1)</f>
        <v>10</v>
      </c>
      <c r="D3275" s="1">
        <f t="shared" si="119"/>
        <v>4</v>
      </c>
      <c r="E3275" s="1" t="str">
        <f>INDEX(Protocol[Mark],MATCH(C3275,Protocol[Step],0))</f>
        <v>9Ama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188010004</v>
      </c>
      <c r="H3275" s="134">
        <f>Systematic[[#This Row],[SampleVariableLabel]]+100*Systematic[[#This Row],[State]]</f>
        <v>188011004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188</v>
      </c>
      <c r="B3276" s="1">
        <f>IF(C3276=0,IF(B3275=Protocol!$V$20,1,B3275+1),B3275)</f>
        <v>1</v>
      </c>
      <c r="C3276" s="1">
        <f>IF(C3275+1=Protocol!$V$21,0,C3275+1)</f>
        <v>11</v>
      </c>
      <c r="D3276" s="1">
        <f t="shared" si="119"/>
        <v>5</v>
      </c>
      <c r="E3276" s="1" t="str">
        <f>INDEX(Protocol[Mark],MATCH(C3276,Protocol[Step],0))</f>
        <v>10Tm</v>
      </c>
      <c r="F3276" s="151" t="str">
        <f>INDEX(Variables[Variable],MATCH(Systematic[[#This Row],[VariableIndex]],Variables[Index],0))</f>
        <v>Specific flux (mt)</v>
      </c>
      <c r="G3276" s="134">
        <f>Systematic[[#This Row],[Sample]]*1000000+Systematic[[#This Row],[SubSample]]*10000+Systematic[[#This Row],[VariableIndex]]</f>
        <v>188010005</v>
      </c>
      <c r="H3276" s="134">
        <f>Systematic[[#This Row],[SampleVariableLabel]]+100*Systematic[[#This Row],[State]]</f>
        <v>188011105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188</v>
      </c>
      <c r="B3277" s="1">
        <f>IF(C3277=0,IF(B3276=Protocol!$V$20,1,B3276+1),B3276)</f>
        <v>1</v>
      </c>
      <c r="C3277" s="1">
        <f>IF(C3276+1=Protocol!$V$21,0,C3276+1)</f>
        <v>12</v>
      </c>
      <c r="D3277" s="1">
        <f t="shared" si="119"/>
        <v>6</v>
      </c>
      <c r="E3277" s="1" t="str">
        <f>INDEX(Protocol[Mark],MATCH(C3277,Protocol[Step],0))</f>
        <v>11Azd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188010006</v>
      </c>
      <c r="H3277" s="134">
        <f>Systematic[[#This Row],[SampleVariableLabel]]+100*Systematic[[#This Row],[State]]</f>
        <v>188011206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189</v>
      </c>
      <c r="B3278" s="1">
        <f>IF(C3278=0,IF(B3277=Protocol!$V$20,1,B3277+1),B3277)</f>
        <v>1</v>
      </c>
      <c r="C3278" s="1">
        <f>IF(C3277+1=Protocol!$V$21,0,C3277+1)</f>
        <v>0</v>
      </c>
      <c r="D3278" s="1">
        <f t="shared" si="119"/>
        <v>1</v>
      </c>
      <c r="E3278" s="1" t="str">
        <f>INDEX(Protocol[Mark],MATCH(C3278,Protocol[Step],0))</f>
        <v>1mt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189010001</v>
      </c>
      <c r="H3278" s="134">
        <f>Systematic[[#This Row],[SampleVariableLabel]]+100*Systematic[[#This Row],[State]]</f>
        <v>189010001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189</v>
      </c>
      <c r="B3279" s="1">
        <f>IF(C3279=0,IF(B3278=Protocol!$V$20,1,B3278+1),B3278)</f>
        <v>1</v>
      </c>
      <c r="C3279" s="1">
        <f>IF(C3278+1=Protocol!$V$21,0,C3278+1)</f>
        <v>1</v>
      </c>
      <c r="D3279" s="1">
        <f t="shared" si="119"/>
        <v>2</v>
      </c>
      <c r="E3279" s="1" t="str">
        <f>INDEX(Protocol[Mark],MATCH(C3279,Protocol[Step],0))</f>
        <v>1PM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189010002</v>
      </c>
      <c r="H3279" s="134">
        <f>Systematic[[#This Row],[SampleVariableLabel]]+100*Systematic[[#This Row],[State]]</f>
        <v>189010102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189</v>
      </c>
      <c r="B3280" s="1">
        <f>IF(C3280=0,IF(B3279=Protocol!$V$20,1,B3279+1),B3279)</f>
        <v>1</v>
      </c>
      <c r="C3280" s="1">
        <f>IF(C3279+1=Protocol!$V$21,0,C3279+1)</f>
        <v>2</v>
      </c>
      <c r="D3280" s="1">
        <f t="shared" si="119"/>
        <v>3</v>
      </c>
      <c r="E3280" s="1" t="str">
        <f>INDEX(Protocol[Mark],MATCH(C3280,Protocol[Step],0))</f>
        <v>2D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189010003</v>
      </c>
      <c r="H3280" s="134">
        <f>Systematic[[#This Row],[SampleVariableLabel]]+100*Systematic[[#This Row],[State]]</f>
        <v>189010203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189</v>
      </c>
      <c r="B3281" s="1">
        <f>IF(C3281=0,IF(B3280=Protocol!$V$20,1,B3280+1),B3280)</f>
        <v>1</v>
      </c>
      <c r="C3281" s="1">
        <f>IF(C3280+1=Protocol!$V$21,0,C3280+1)</f>
        <v>3</v>
      </c>
      <c r="D3281" s="1">
        <f t="shared" si="119"/>
        <v>4</v>
      </c>
      <c r="E3281" s="1" t="str">
        <f>INDEX(Protocol[Mark],MATCH(C3281,Protocol[Step],0))</f>
        <v>2c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189010004</v>
      </c>
      <c r="H3281" s="134">
        <f>Systematic[[#This Row],[SampleVariableLabel]]+100*Systematic[[#This Row],[State]]</f>
        <v>189010304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189</v>
      </c>
      <c r="B3282" s="1">
        <f>IF(C3282=0,IF(B3281=Protocol!$V$20,1,B3281+1),B3281)</f>
        <v>1</v>
      </c>
      <c r="C3282" s="1">
        <f>IF(C3281+1=Protocol!$V$21,0,C3281+1)</f>
        <v>4</v>
      </c>
      <c r="D3282" s="1">
        <f t="shared" si="119"/>
        <v>5</v>
      </c>
      <c r="E3282" s="1" t="str">
        <f>INDEX(Protocol[Mark],MATCH(C3282,Protocol[Step],0))</f>
        <v>3U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189010005</v>
      </c>
      <c r="H3282" s="134">
        <f>Systematic[[#This Row],[SampleVariableLabel]]+100*Systematic[[#This Row],[State]]</f>
        <v>189010405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189</v>
      </c>
      <c r="B3283" s="1">
        <f>IF(C3283=0,IF(B3282=Protocol!$V$20,1,B3282+1),B3282)</f>
        <v>1</v>
      </c>
      <c r="C3283" s="1">
        <f>IF(C3282+1=Protocol!$V$21,0,C3282+1)</f>
        <v>5</v>
      </c>
      <c r="D3283" s="1">
        <f t="shared" si="119"/>
        <v>6</v>
      </c>
      <c r="E3283" s="1" t="str">
        <f>INDEX(Protocol[Mark],MATCH(C3283,Protocol[Step],0))</f>
        <v>4G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189010006</v>
      </c>
      <c r="H3283" s="134">
        <f>Systematic[[#This Row],[SampleVariableLabel]]+100*Systematic[[#This Row],[State]]</f>
        <v>189010506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189</v>
      </c>
      <c r="B3284" s="1">
        <f>IF(C3284=0,IF(B3283=Protocol!$V$20,1,B3283+1),B3283)</f>
        <v>1</v>
      </c>
      <c r="C3284" s="1">
        <f>IF(C3283+1=Protocol!$V$21,0,C3283+1)</f>
        <v>6</v>
      </c>
      <c r="D3284" s="1">
        <f t="shared" si="119"/>
        <v>1</v>
      </c>
      <c r="E3284" s="1" t="str">
        <f>INDEX(Protocol[Mark],MATCH(C3284,Protocol[Step],0))</f>
        <v>5S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189010001</v>
      </c>
      <c r="H3284" s="134">
        <f>Systematic[[#This Row],[SampleVariableLabel]]+100*Systematic[[#This Row],[State]]</f>
        <v>189010601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189</v>
      </c>
      <c r="B3285" s="1">
        <f>IF(C3285=0,IF(B3284=Protocol!$V$20,1,B3284+1),B3284)</f>
        <v>1</v>
      </c>
      <c r="C3285" s="1">
        <f>IF(C3284+1=Protocol!$V$21,0,C3284+1)</f>
        <v>7</v>
      </c>
      <c r="D3285" s="1">
        <f t="shared" si="119"/>
        <v>2</v>
      </c>
      <c r="E3285" s="1" t="str">
        <f>INDEX(Protocol[Mark],MATCH(C3285,Protocol[Step],0))</f>
        <v>6Oct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189010002</v>
      </c>
      <c r="H3285" s="134">
        <f>Systematic[[#This Row],[SampleVariableLabel]]+100*Systematic[[#This Row],[State]]</f>
        <v>189010702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189</v>
      </c>
      <c r="B3286" s="1">
        <f>IF(C3286=0,IF(B3285=Protocol!$V$20,1,B3285+1),B3285)</f>
        <v>1</v>
      </c>
      <c r="C3286" s="1">
        <f>IF(C3285+1=Protocol!$V$21,0,C3285+1)</f>
        <v>8</v>
      </c>
      <c r="D3286" s="1">
        <f t="shared" si="119"/>
        <v>3</v>
      </c>
      <c r="E3286" s="1" t="str">
        <f>INDEX(Protocol[Mark],MATCH(C3286,Protocol[Step],0))</f>
        <v>7Rot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189010003</v>
      </c>
      <c r="H3286" s="134">
        <f>Systematic[[#This Row],[SampleVariableLabel]]+100*Systematic[[#This Row],[State]]</f>
        <v>189010803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189</v>
      </c>
      <c r="B3287" s="1">
        <f>IF(C3287=0,IF(B3286=Protocol!$V$20,1,B3286+1),B3286)</f>
        <v>1</v>
      </c>
      <c r="C3287" s="1">
        <f>IF(C3286+1=Protocol!$V$21,0,C3286+1)</f>
        <v>9</v>
      </c>
      <c r="D3287" s="1">
        <f t="shared" si="119"/>
        <v>4</v>
      </c>
      <c r="E3287" s="1" t="str">
        <f>INDEX(Protocol[Mark],MATCH(C3287,Protocol[Step],0))</f>
        <v>8Gp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189010004</v>
      </c>
      <c r="H3287" s="134">
        <f>Systematic[[#This Row],[SampleVariableLabel]]+100*Systematic[[#This Row],[State]]</f>
        <v>189010904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189</v>
      </c>
      <c r="B3288" s="1">
        <f>IF(C3288=0,IF(B3287=Protocol!$V$20,1,B3287+1),B3287)</f>
        <v>1</v>
      </c>
      <c r="C3288" s="1">
        <f>IF(C3287+1=Protocol!$V$21,0,C3287+1)</f>
        <v>10</v>
      </c>
      <c r="D3288" s="1">
        <f t="shared" si="119"/>
        <v>5</v>
      </c>
      <c r="E3288" s="1" t="str">
        <f>INDEX(Protocol[Mark],MATCH(C3288,Protocol[Step],0))</f>
        <v>9Ama</v>
      </c>
      <c r="F3288" s="151" t="str">
        <f>INDEX(Variables[Variable],MATCH(Systematic[[#This Row],[VariableIndex]],Variables[Index],0))</f>
        <v>Specific flux (mt)</v>
      </c>
      <c r="G3288" s="134">
        <f>Systematic[[#This Row],[Sample]]*1000000+Systematic[[#This Row],[SubSample]]*10000+Systematic[[#This Row],[VariableIndex]]</f>
        <v>189010005</v>
      </c>
      <c r="H3288" s="134">
        <f>Systematic[[#This Row],[SampleVariableLabel]]+100*Systematic[[#This Row],[State]]</f>
        <v>189011005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189</v>
      </c>
      <c r="B3289" s="1">
        <f>IF(C3289=0,IF(B3288=Protocol!$V$20,1,B3288+1),B3288)</f>
        <v>1</v>
      </c>
      <c r="C3289" s="1">
        <f>IF(C3288+1=Protocol!$V$21,0,C3288+1)</f>
        <v>11</v>
      </c>
      <c r="D3289" s="1">
        <f t="shared" si="119"/>
        <v>6</v>
      </c>
      <c r="E3289" s="1" t="str">
        <f>INDEX(Protocol[Mark],MATCH(C3289,Protocol[Step],0))</f>
        <v>10Tm</v>
      </c>
      <c r="F3289" s="151" t="str">
        <f>INDEX(Variables[Variable],MATCH(Systematic[[#This Row],[VariableIndex]],Variables[Index],0))</f>
        <v>FCR (mt: ROX-corr.)</v>
      </c>
      <c r="G3289" s="134">
        <f>Systematic[[#This Row],[Sample]]*1000000+Systematic[[#This Row],[SubSample]]*10000+Systematic[[#This Row],[VariableIndex]]</f>
        <v>189010006</v>
      </c>
      <c r="H3289" s="134">
        <f>Systematic[[#This Row],[SampleVariableLabel]]+100*Systematic[[#This Row],[State]]</f>
        <v>189011106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189</v>
      </c>
      <c r="B3290" s="1">
        <f>IF(C3290=0,IF(B3289=Protocol!$V$20,1,B3289+1),B3289)</f>
        <v>1</v>
      </c>
      <c r="C3290" s="1">
        <f>IF(C3289+1=Protocol!$V$21,0,C3289+1)</f>
        <v>12</v>
      </c>
      <c r="D3290" s="1">
        <f t="shared" si="119"/>
        <v>1</v>
      </c>
      <c r="E3290" s="1" t="str">
        <f>INDEX(Protocol[Mark],MATCH(C3290,Protocol[Step],0))</f>
        <v>11Azd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189010001</v>
      </c>
      <c r="H3290" s="134">
        <f>Systematic[[#This Row],[SampleVariableLabel]]+100*Systematic[[#This Row],[State]]</f>
        <v>189011201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190</v>
      </c>
      <c r="B3291" s="1">
        <f>IF(C3291=0,IF(B3290=Protocol!$V$20,1,B3290+1),B3290)</f>
        <v>1</v>
      </c>
      <c r="C3291" s="1">
        <f>IF(C3290+1=Protocol!$V$21,0,C3290+1)</f>
        <v>0</v>
      </c>
      <c r="D3291" s="1">
        <f t="shared" si="119"/>
        <v>2</v>
      </c>
      <c r="E3291" s="1" t="str">
        <f>INDEX(Protocol[Mark],MATCH(C3291,Protocol[Step],0))</f>
        <v>1mt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190010002</v>
      </c>
      <c r="H3291" s="134">
        <f>Systematic[[#This Row],[SampleVariableLabel]]+100*Systematic[[#This Row],[State]]</f>
        <v>190010002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190</v>
      </c>
      <c r="B3292" s="1">
        <f>IF(C3292=0,IF(B3291=Protocol!$V$20,1,B3291+1),B3291)</f>
        <v>1</v>
      </c>
      <c r="C3292" s="1">
        <f>IF(C3291+1=Protocol!$V$21,0,C3291+1)</f>
        <v>1</v>
      </c>
      <c r="D3292" s="1">
        <f t="shared" si="119"/>
        <v>3</v>
      </c>
      <c r="E3292" s="1" t="str">
        <f>INDEX(Protocol[Mark],MATCH(C3292,Protocol[Step],0))</f>
        <v>1PM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190010003</v>
      </c>
      <c r="H3292" s="134">
        <f>Systematic[[#This Row],[SampleVariableLabel]]+100*Systematic[[#This Row],[State]]</f>
        <v>190010103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190</v>
      </c>
      <c r="B3293" s="1">
        <f>IF(C3293=0,IF(B3292=Protocol!$V$20,1,B3292+1),B3292)</f>
        <v>1</v>
      </c>
      <c r="C3293" s="1">
        <f>IF(C3292+1=Protocol!$V$21,0,C3292+1)</f>
        <v>2</v>
      </c>
      <c r="D3293" s="1">
        <f t="shared" si="119"/>
        <v>4</v>
      </c>
      <c r="E3293" s="1" t="str">
        <f>INDEX(Protocol[Mark],MATCH(C3293,Protocol[Step],0))</f>
        <v>2D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190010004</v>
      </c>
      <c r="H3293" s="134">
        <f>Systematic[[#This Row],[SampleVariableLabel]]+100*Systematic[[#This Row],[State]]</f>
        <v>190010204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190</v>
      </c>
      <c r="B3294" s="1">
        <f>IF(C3294=0,IF(B3293=Protocol!$V$20,1,B3293+1),B3293)</f>
        <v>1</v>
      </c>
      <c r="C3294" s="1">
        <f>IF(C3293+1=Protocol!$V$21,0,C3293+1)</f>
        <v>3</v>
      </c>
      <c r="D3294" s="1">
        <f t="shared" si="119"/>
        <v>5</v>
      </c>
      <c r="E3294" s="1" t="str">
        <f>INDEX(Protocol[Mark],MATCH(C3294,Protocol[Step],0))</f>
        <v>2c</v>
      </c>
      <c r="F3294" s="151" t="str">
        <f>INDEX(Variables[Variable],MATCH(Systematic[[#This Row],[VariableIndex]],Variables[Index],0))</f>
        <v>Specific flux (mt)</v>
      </c>
      <c r="G3294" s="134">
        <f>Systematic[[#This Row],[Sample]]*1000000+Systematic[[#This Row],[SubSample]]*10000+Systematic[[#This Row],[VariableIndex]]</f>
        <v>190010005</v>
      </c>
      <c r="H3294" s="134">
        <f>Systematic[[#This Row],[SampleVariableLabel]]+100*Systematic[[#This Row],[State]]</f>
        <v>190010305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190</v>
      </c>
      <c r="B3295" s="1">
        <f>IF(C3295=0,IF(B3294=Protocol!$V$20,1,B3294+1),B3294)</f>
        <v>1</v>
      </c>
      <c r="C3295" s="1">
        <f>IF(C3294+1=Protocol!$V$21,0,C3294+1)</f>
        <v>4</v>
      </c>
      <c r="D3295" s="1">
        <f t="shared" si="119"/>
        <v>6</v>
      </c>
      <c r="E3295" s="1" t="str">
        <f>INDEX(Protocol[Mark],MATCH(C3295,Protocol[Step],0))</f>
        <v>3U</v>
      </c>
      <c r="F3295" s="151" t="str">
        <f>INDEX(Variables[Variable],MATCH(Systematic[[#This Row],[VariableIndex]],Variables[Index],0))</f>
        <v>FCR (mt: ROX-corr.)</v>
      </c>
      <c r="G3295" s="134">
        <f>Systematic[[#This Row],[Sample]]*1000000+Systematic[[#This Row],[SubSample]]*10000+Systematic[[#This Row],[VariableIndex]]</f>
        <v>190010006</v>
      </c>
      <c r="H3295" s="134">
        <f>Systematic[[#This Row],[SampleVariableLabel]]+100*Systematic[[#This Row],[State]]</f>
        <v>190010406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190</v>
      </c>
      <c r="B3296" s="1">
        <f>IF(C3296=0,IF(B3295=Protocol!$V$20,1,B3295+1),B3295)</f>
        <v>1</v>
      </c>
      <c r="C3296" s="1">
        <f>IF(C3295+1=Protocol!$V$21,0,C3295+1)</f>
        <v>5</v>
      </c>
      <c r="D3296" s="1">
        <f t="shared" si="119"/>
        <v>1</v>
      </c>
      <c r="E3296" s="1" t="str">
        <f>INDEX(Protocol[Mark],MATCH(C3296,Protocol[Step],0))</f>
        <v>4G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190010001</v>
      </c>
      <c r="H3296" s="134">
        <f>Systematic[[#This Row],[SampleVariableLabel]]+100*Systematic[[#This Row],[State]]</f>
        <v>190010501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190</v>
      </c>
      <c r="B3297" s="1">
        <f>IF(C3297=0,IF(B3296=Protocol!$V$20,1,B3296+1),B3296)</f>
        <v>1</v>
      </c>
      <c r="C3297" s="1">
        <f>IF(C3296+1=Protocol!$V$21,0,C3296+1)</f>
        <v>6</v>
      </c>
      <c r="D3297" s="1">
        <f t="shared" si="119"/>
        <v>2</v>
      </c>
      <c r="E3297" s="1" t="str">
        <f>INDEX(Protocol[Mark],MATCH(C3297,Protocol[Step],0))</f>
        <v>5S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190010002</v>
      </c>
      <c r="H3297" s="134">
        <f>Systematic[[#This Row],[SampleVariableLabel]]+100*Systematic[[#This Row],[State]]</f>
        <v>190010602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190</v>
      </c>
      <c r="B3298" s="1">
        <f>IF(C3298=0,IF(B3297=Protocol!$V$20,1,B3297+1),B3297)</f>
        <v>1</v>
      </c>
      <c r="C3298" s="1">
        <f>IF(C3297+1=Protocol!$V$21,0,C3297+1)</f>
        <v>7</v>
      </c>
      <c r="D3298" s="1">
        <f t="shared" si="119"/>
        <v>3</v>
      </c>
      <c r="E3298" s="1" t="str">
        <f>INDEX(Protocol[Mark],MATCH(C3298,Protocol[Step],0))</f>
        <v>6Oct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190010003</v>
      </c>
      <c r="H3298" s="134">
        <f>Systematic[[#This Row],[SampleVariableLabel]]+100*Systematic[[#This Row],[State]]</f>
        <v>190010703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190</v>
      </c>
      <c r="B3299" s="1">
        <f>IF(C3299=0,IF(B3298=Protocol!$V$20,1,B3298+1),B3298)</f>
        <v>1</v>
      </c>
      <c r="C3299" s="1">
        <f>IF(C3298+1=Protocol!$V$21,0,C3298+1)</f>
        <v>8</v>
      </c>
      <c r="D3299" s="1">
        <f t="shared" si="119"/>
        <v>4</v>
      </c>
      <c r="E3299" s="1" t="str">
        <f>INDEX(Protocol[Mark],MATCH(C3299,Protocol[Step],0))</f>
        <v>7Rot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190010004</v>
      </c>
      <c r="H3299" s="134">
        <f>Systematic[[#This Row],[SampleVariableLabel]]+100*Systematic[[#This Row],[State]]</f>
        <v>190010804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190</v>
      </c>
      <c r="B3300" s="1">
        <f>IF(C3300=0,IF(B3299=Protocol!$V$20,1,B3299+1),B3299)</f>
        <v>1</v>
      </c>
      <c r="C3300" s="1">
        <f>IF(C3299+1=Protocol!$V$21,0,C3299+1)</f>
        <v>9</v>
      </c>
      <c r="D3300" s="1">
        <f t="shared" si="119"/>
        <v>5</v>
      </c>
      <c r="E3300" s="1" t="str">
        <f>INDEX(Protocol[Mark],MATCH(C3300,Protocol[Step],0))</f>
        <v>8Gp</v>
      </c>
      <c r="F3300" s="151" t="str">
        <f>INDEX(Variables[Variable],MATCH(Systematic[[#This Row],[VariableIndex]],Variables[Index],0))</f>
        <v>Specific flux (mt)</v>
      </c>
      <c r="G3300" s="134">
        <f>Systematic[[#This Row],[Sample]]*1000000+Systematic[[#This Row],[SubSample]]*10000+Systematic[[#This Row],[VariableIndex]]</f>
        <v>190010005</v>
      </c>
      <c r="H3300" s="134">
        <f>Systematic[[#This Row],[SampleVariableLabel]]+100*Systematic[[#This Row],[State]]</f>
        <v>190010905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190</v>
      </c>
      <c r="B3301" s="1">
        <f>IF(C3301=0,IF(B3300=Protocol!$V$20,1,B3300+1),B3300)</f>
        <v>1</v>
      </c>
      <c r="C3301" s="1">
        <f>IF(C3300+1=Protocol!$V$21,0,C3300+1)</f>
        <v>10</v>
      </c>
      <c r="D3301" s="1">
        <f t="shared" si="119"/>
        <v>6</v>
      </c>
      <c r="E3301" s="1" t="str">
        <f>INDEX(Protocol[Mark],MATCH(C3301,Protocol[Step],0))</f>
        <v>9Ama</v>
      </c>
      <c r="F3301" s="151" t="str">
        <f>INDEX(Variables[Variable],MATCH(Systematic[[#This Row],[VariableIndex]],Variables[Index],0))</f>
        <v>FCR (mt: ROX-corr.)</v>
      </c>
      <c r="G3301" s="134">
        <f>Systematic[[#This Row],[Sample]]*1000000+Systematic[[#This Row],[SubSample]]*10000+Systematic[[#This Row],[VariableIndex]]</f>
        <v>190010006</v>
      </c>
      <c r="H3301" s="134">
        <f>Systematic[[#This Row],[SampleVariableLabel]]+100*Systematic[[#This Row],[State]]</f>
        <v>190011006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190</v>
      </c>
      <c r="B3302" s="1">
        <f>IF(C3302=0,IF(B3301=Protocol!$V$20,1,B3301+1),B3301)</f>
        <v>1</v>
      </c>
      <c r="C3302" s="1">
        <f>IF(C3301+1=Protocol!$V$21,0,C3301+1)</f>
        <v>11</v>
      </c>
      <c r="D3302" s="1">
        <f t="shared" si="119"/>
        <v>1</v>
      </c>
      <c r="E3302" s="1" t="str">
        <f>INDEX(Protocol[Mark],MATCH(C3302,Protocol[Step],0))</f>
        <v>10Tm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190010001</v>
      </c>
      <c r="H3302" s="134">
        <f>Systematic[[#This Row],[SampleVariableLabel]]+100*Systematic[[#This Row],[State]]</f>
        <v>190011101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190</v>
      </c>
      <c r="B3303" s="1">
        <f>IF(C3303=0,IF(B3302=Protocol!$V$20,1,B3302+1),B3302)</f>
        <v>1</v>
      </c>
      <c r="C3303" s="1">
        <f>IF(C3302+1=Protocol!$V$21,0,C3302+1)</f>
        <v>12</v>
      </c>
      <c r="D3303" s="1">
        <f t="shared" si="119"/>
        <v>2</v>
      </c>
      <c r="E3303" s="1" t="str">
        <f>INDEX(Protocol[Mark],MATCH(C3303,Protocol[Step],0))</f>
        <v>11Azd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190010002</v>
      </c>
      <c r="H3303" s="134">
        <f>Systematic[[#This Row],[SampleVariableLabel]]+100*Systematic[[#This Row],[State]]</f>
        <v>190011202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191</v>
      </c>
      <c r="B3304" s="1">
        <f>IF(C3304=0,IF(B3303=Protocol!$V$20,1,B3303+1),B3303)</f>
        <v>1</v>
      </c>
      <c r="C3304" s="1">
        <f>IF(C3303+1=Protocol!$V$21,0,C3303+1)</f>
        <v>0</v>
      </c>
      <c r="D3304" s="1">
        <f t="shared" si="119"/>
        <v>3</v>
      </c>
      <c r="E3304" s="1" t="str">
        <f>INDEX(Protocol[Mark],MATCH(C3304,Protocol[Step],0))</f>
        <v>1mt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191010003</v>
      </c>
      <c r="H3304" s="134">
        <f>Systematic[[#This Row],[SampleVariableLabel]]+100*Systematic[[#This Row],[State]]</f>
        <v>191010003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191</v>
      </c>
      <c r="B3305" s="1">
        <f>IF(C3305=0,IF(B3304=Protocol!$V$20,1,B3304+1),B3304)</f>
        <v>1</v>
      </c>
      <c r="C3305" s="1">
        <f>IF(C3304+1=Protocol!$V$21,0,C3304+1)</f>
        <v>1</v>
      </c>
      <c r="D3305" s="1">
        <f t="shared" si="119"/>
        <v>4</v>
      </c>
      <c r="E3305" s="1" t="str">
        <f>INDEX(Protocol[Mark],MATCH(C3305,Protocol[Step],0))</f>
        <v>1PM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191010004</v>
      </c>
      <c r="H3305" s="134">
        <f>Systematic[[#This Row],[SampleVariableLabel]]+100*Systematic[[#This Row],[State]]</f>
        <v>191010104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191</v>
      </c>
      <c r="B3306" s="1">
        <f>IF(C3306=0,IF(B3305=Protocol!$V$20,1,B3305+1),B3305)</f>
        <v>1</v>
      </c>
      <c r="C3306" s="1">
        <f>IF(C3305+1=Protocol!$V$21,0,C3305+1)</f>
        <v>2</v>
      </c>
      <c r="D3306" s="1">
        <f t="shared" si="119"/>
        <v>5</v>
      </c>
      <c r="E3306" s="1" t="str">
        <f>INDEX(Protocol[Mark],MATCH(C3306,Protocol[Step],0))</f>
        <v>2D</v>
      </c>
      <c r="F3306" s="151" t="str">
        <f>INDEX(Variables[Variable],MATCH(Systematic[[#This Row],[VariableIndex]],Variables[Index],0))</f>
        <v>Specific flux (mt)</v>
      </c>
      <c r="G3306" s="134">
        <f>Systematic[[#This Row],[Sample]]*1000000+Systematic[[#This Row],[SubSample]]*10000+Systematic[[#This Row],[VariableIndex]]</f>
        <v>191010005</v>
      </c>
      <c r="H3306" s="134">
        <f>Systematic[[#This Row],[SampleVariableLabel]]+100*Systematic[[#This Row],[State]]</f>
        <v>191010205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191</v>
      </c>
      <c r="B3307" s="1">
        <f>IF(C3307=0,IF(B3306=Protocol!$V$20,1,B3306+1),B3306)</f>
        <v>1</v>
      </c>
      <c r="C3307" s="1">
        <f>IF(C3306+1=Protocol!$V$21,0,C3306+1)</f>
        <v>3</v>
      </c>
      <c r="D3307" s="1">
        <f t="shared" si="119"/>
        <v>6</v>
      </c>
      <c r="E3307" s="1" t="str">
        <f>INDEX(Protocol[Mark],MATCH(C3307,Protocol[Step],0))</f>
        <v>2c</v>
      </c>
      <c r="F3307" s="151" t="str">
        <f>INDEX(Variables[Variable],MATCH(Systematic[[#This Row],[VariableIndex]],Variables[Index],0))</f>
        <v>FCR (mt: ROX-corr.)</v>
      </c>
      <c r="G3307" s="134">
        <f>Systematic[[#This Row],[Sample]]*1000000+Systematic[[#This Row],[SubSample]]*10000+Systematic[[#This Row],[VariableIndex]]</f>
        <v>191010006</v>
      </c>
      <c r="H3307" s="134">
        <f>Systematic[[#This Row],[SampleVariableLabel]]+100*Systematic[[#This Row],[State]]</f>
        <v>191010306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191</v>
      </c>
      <c r="B3308" s="1">
        <f>IF(C3308=0,IF(B3307=Protocol!$V$20,1,B3307+1),B3307)</f>
        <v>1</v>
      </c>
      <c r="C3308" s="1">
        <f>IF(C3307+1=Protocol!$V$21,0,C3307+1)</f>
        <v>4</v>
      </c>
      <c r="D3308" s="1">
        <f t="shared" si="119"/>
        <v>1</v>
      </c>
      <c r="E3308" s="1" t="str">
        <f>INDEX(Protocol[Mark],MATCH(C3308,Protocol[Step],0))</f>
        <v>3U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191010001</v>
      </c>
      <c r="H3308" s="134">
        <f>Systematic[[#This Row],[SampleVariableLabel]]+100*Systematic[[#This Row],[State]]</f>
        <v>191010401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191</v>
      </c>
      <c r="B3309" s="1">
        <f>IF(C3309=0,IF(B3308=Protocol!$V$20,1,B3308+1),B3308)</f>
        <v>1</v>
      </c>
      <c r="C3309" s="1">
        <f>IF(C3308+1=Protocol!$V$21,0,C3308+1)</f>
        <v>5</v>
      </c>
      <c r="D3309" s="1">
        <f t="shared" si="119"/>
        <v>2</v>
      </c>
      <c r="E3309" s="1" t="str">
        <f>INDEX(Protocol[Mark],MATCH(C3309,Protocol[Step],0))</f>
        <v>4G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191010002</v>
      </c>
      <c r="H3309" s="134">
        <f>Systematic[[#This Row],[SampleVariableLabel]]+100*Systematic[[#This Row],[State]]</f>
        <v>191010502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191</v>
      </c>
      <c r="B3310" s="1">
        <f>IF(C3310=0,IF(B3309=Protocol!$V$20,1,B3309+1),B3309)</f>
        <v>1</v>
      </c>
      <c r="C3310" s="1">
        <f>IF(C3309+1=Protocol!$V$21,0,C3309+1)</f>
        <v>6</v>
      </c>
      <c r="D3310" s="1">
        <f t="shared" si="119"/>
        <v>3</v>
      </c>
      <c r="E3310" s="1" t="str">
        <f>INDEX(Protocol[Mark],MATCH(C3310,Protocol[Step],0))</f>
        <v>5S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191010003</v>
      </c>
      <c r="H3310" s="134">
        <f>Systematic[[#This Row],[SampleVariableLabel]]+100*Systematic[[#This Row],[State]]</f>
        <v>191010603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191</v>
      </c>
      <c r="B3311" s="1">
        <f>IF(C3311=0,IF(B3310=Protocol!$V$20,1,B3310+1),B3310)</f>
        <v>1</v>
      </c>
      <c r="C3311" s="1">
        <f>IF(C3310+1=Protocol!$V$21,0,C3310+1)</f>
        <v>7</v>
      </c>
      <c r="D3311" s="1">
        <f t="shared" si="119"/>
        <v>4</v>
      </c>
      <c r="E3311" s="1" t="str">
        <f>INDEX(Protocol[Mark],MATCH(C3311,Protocol[Step],0))</f>
        <v>6Oct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191010004</v>
      </c>
      <c r="H3311" s="134">
        <f>Systematic[[#This Row],[SampleVariableLabel]]+100*Systematic[[#This Row],[State]]</f>
        <v>191010704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191</v>
      </c>
      <c r="B3312" s="1">
        <f>IF(C3312=0,IF(B3311=Protocol!$V$20,1,B3311+1),B3311)</f>
        <v>1</v>
      </c>
      <c r="C3312" s="1">
        <f>IF(C3311+1=Protocol!$V$21,0,C3311+1)</f>
        <v>8</v>
      </c>
      <c r="D3312" s="1">
        <f t="shared" si="119"/>
        <v>5</v>
      </c>
      <c r="E3312" s="1" t="str">
        <f>INDEX(Protocol[Mark],MATCH(C3312,Protocol[Step],0))</f>
        <v>7Rot</v>
      </c>
      <c r="F3312" s="151" t="str">
        <f>INDEX(Variables[Variable],MATCH(Systematic[[#This Row],[VariableIndex]],Variables[Index],0))</f>
        <v>Specific flux (mt)</v>
      </c>
      <c r="G3312" s="134">
        <f>Systematic[[#This Row],[Sample]]*1000000+Systematic[[#This Row],[SubSample]]*10000+Systematic[[#This Row],[VariableIndex]]</f>
        <v>191010005</v>
      </c>
      <c r="H3312" s="134">
        <f>Systematic[[#This Row],[SampleVariableLabel]]+100*Systematic[[#This Row],[State]]</f>
        <v>191010805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191</v>
      </c>
      <c r="B3313" s="1">
        <f>IF(C3313=0,IF(B3312=Protocol!$V$20,1,B3312+1),B3312)</f>
        <v>1</v>
      </c>
      <c r="C3313" s="1">
        <f>IF(C3312+1=Protocol!$V$21,0,C3312+1)</f>
        <v>9</v>
      </c>
      <c r="D3313" s="1">
        <f t="shared" si="119"/>
        <v>6</v>
      </c>
      <c r="E3313" s="1" t="str">
        <f>INDEX(Protocol[Mark],MATCH(C3313,Protocol[Step],0))</f>
        <v>8Gp</v>
      </c>
      <c r="F3313" s="151" t="str">
        <f>INDEX(Variables[Variable],MATCH(Systematic[[#This Row],[VariableIndex]],Variables[Index],0))</f>
        <v>FCR (mt: ROX-corr.)</v>
      </c>
      <c r="G3313" s="134">
        <f>Systematic[[#This Row],[Sample]]*1000000+Systematic[[#This Row],[SubSample]]*10000+Systematic[[#This Row],[VariableIndex]]</f>
        <v>191010006</v>
      </c>
      <c r="H3313" s="134">
        <f>Systematic[[#This Row],[SampleVariableLabel]]+100*Systematic[[#This Row],[State]]</f>
        <v>191010906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191</v>
      </c>
      <c r="B3314" s="1">
        <f>IF(C3314=0,IF(B3313=Protocol!$V$20,1,B3313+1),B3313)</f>
        <v>1</v>
      </c>
      <c r="C3314" s="1">
        <f>IF(C3313+1=Protocol!$V$21,0,C3313+1)</f>
        <v>10</v>
      </c>
      <c r="D3314" s="1">
        <f t="shared" si="119"/>
        <v>1</v>
      </c>
      <c r="E3314" s="1" t="str">
        <f>INDEX(Protocol[Mark],MATCH(C3314,Protocol[Step],0))</f>
        <v>9Ama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191010001</v>
      </c>
      <c r="H3314" s="134">
        <f>Systematic[[#This Row],[SampleVariableLabel]]+100*Systematic[[#This Row],[State]]</f>
        <v>191011001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191</v>
      </c>
      <c r="B3315" s="1">
        <f>IF(C3315=0,IF(B3314=Protocol!$V$20,1,B3314+1),B3314)</f>
        <v>1</v>
      </c>
      <c r="C3315" s="1">
        <f>IF(C3314+1=Protocol!$V$21,0,C3314+1)</f>
        <v>11</v>
      </c>
      <c r="D3315" s="1">
        <f t="shared" si="119"/>
        <v>2</v>
      </c>
      <c r="E3315" s="1" t="str">
        <f>INDEX(Protocol[Mark],MATCH(C3315,Protocol[Step],0))</f>
        <v>10Tm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191010002</v>
      </c>
      <c r="H3315" s="134">
        <f>Systematic[[#This Row],[SampleVariableLabel]]+100*Systematic[[#This Row],[State]]</f>
        <v>191011102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191</v>
      </c>
      <c r="B3316" s="1">
        <f>IF(C3316=0,IF(B3315=Protocol!$V$20,1,B3315+1),B3315)</f>
        <v>1</v>
      </c>
      <c r="C3316" s="1">
        <f>IF(C3315+1=Protocol!$V$21,0,C3315+1)</f>
        <v>12</v>
      </c>
      <c r="D3316" s="1">
        <f t="shared" si="119"/>
        <v>3</v>
      </c>
      <c r="E3316" s="1" t="str">
        <f>INDEX(Protocol[Mark],MATCH(C3316,Protocol[Step],0))</f>
        <v>11Azd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191010003</v>
      </c>
      <c r="H3316" s="134">
        <f>Systematic[[#This Row],[SampleVariableLabel]]+100*Systematic[[#This Row],[State]]</f>
        <v>191011203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192</v>
      </c>
      <c r="B3317" s="1">
        <f>IF(C3317=0,IF(B3316=Protocol!$V$20,1,B3316+1),B3316)</f>
        <v>1</v>
      </c>
      <c r="C3317" s="1">
        <f>IF(C3316+1=Protocol!$V$21,0,C3316+1)</f>
        <v>0</v>
      </c>
      <c r="D3317" s="1">
        <f t="shared" si="119"/>
        <v>4</v>
      </c>
      <c r="E3317" s="1" t="str">
        <f>INDEX(Protocol[Mark],MATCH(C3317,Protocol[Step],0))</f>
        <v>1mt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192010004</v>
      </c>
      <c r="H3317" s="134">
        <f>Systematic[[#This Row],[SampleVariableLabel]]+100*Systematic[[#This Row],[State]]</f>
        <v>192010004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192</v>
      </c>
      <c r="B3318" s="1">
        <f>IF(C3318=0,IF(B3317=Protocol!$V$20,1,B3317+1),B3317)</f>
        <v>1</v>
      </c>
      <c r="C3318" s="1">
        <f>IF(C3317+1=Protocol!$V$21,0,C3317+1)</f>
        <v>1</v>
      </c>
      <c r="D3318" s="1">
        <f t="shared" si="119"/>
        <v>5</v>
      </c>
      <c r="E3318" s="1" t="str">
        <f>INDEX(Protocol[Mark],MATCH(C3318,Protocol[Step],0))</f>
        <v>1PM</v>
      </c>
      <c r="F3318" s="151" t="str">
        <f>INDEX(Variables[Variable],MATCH(Systematic[[#This Row],[VariableIndex]],Variables[Index],0))</f>
        <v>Specific flux (mt)</v>
      </c>
      <c r="G3318" s="134">
        <f>Systematic[[#This Row],[Sample]]*1000000+Systematic[[#This Row],[SubSample]]*10000+Systematic[[#This Row],[VariableIndex]]</f>
        <v>192010005</v>
      </c>
      <c r="H3318" s="134">
        <f>Systematic[[#This Row],[SampleVariableLabel]]+100*Systematic[[#This Row],[State]]</f>
        <v>192010105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192</v>
      </c>
      <c r="B3319" s="1">
        <f>IF(C3319=0,IF(B3318=Protocol!$V$20,1,B3318+1),B3318)</f>
        <v>1</v>
      </c>
      <c r="C3319" s="1">
        <f>IF(C3318+1=Protocol!$V$21,0,C3318+1)</f>
        <v>2</v>
      </c>
      <c r="D3319" s="1">
        <f t="shared" si="119"/>
        <v>6</v>
      </c>
      <c r="E3319" s="1" t="str">
        <f>INDEX(Protocol[Mark],MATCH(C3319,Protocol[Step],0))</f>
        <v>2D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192010006</v>
      </c>
      <c r="H3319" s="134">
        <f>Systematic[[#This Row],[SampleVariableLabel]]+100*Systematic[[#This Row],[State]]</f>
        <v>192010206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192</v>
      </c>
      <c r="B3320" s="1">
        <f>IF(C3320=0,IF(B3319=Protocol!$V$20,1,B3319+1),B3319)</f>
        <v>1</v>
      </c>
      <c r="C3320" s="1">
        <f>IF(C3319+1=Protocol!$V$21,0,C3319+1)</f>
        <v>3</v>
      </c>
      <c r="D3320" s="1">
        <f t="shared" si="119"/>
        <v>1</v>
      </c>
      <c r="E3320" s="1" t="str">
        <f>INDEX(Protocol[Mark],MATCH(C3320,Protocol[Step],0))</f>
        <v>2c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192010001</v>
      </c>
      <c r="H3320" s="134">
        <f>Systematic[[#This Row],[SampleVariableLabel]]+100*Systematic[[#This Row],[State]]</f>
        <v>192010301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192</v>
      </c>
      <c r="B3321" s="1">
        <f>IF(C3321=0,IF(B3320=Protocol!$V$20,1,B3320+1),B3320)</f>
        <v>1</v>
      </c>
      <c r="C3321" s="1">
        <f>IF(C3320+1=Protocol!$V$21,0,C3320+1)</f>
        <v>4</v>
      </c>
      <c r="D3321" s="1">
        <f t="shared" si="119"/>
        <v>2</v>
      </c>
      <c r="E3321" s="1" t="str">
        <f>INDEX(Protocol[Mark],MATCH(C3321,Protocol[Step],0))</f>
        <v>3U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192010002</v>
      </c>
      <c r="H3321" s="134">
        <f>Systematic[[#This Row],[SampleVariableLabel]]+100*Systematic[[#This Row],[State]]</f>
        <v>192010402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192</v>
      </c>
      <c r="B3322" s="1">
        <f>IF(C3322=0,IF(B3321=Protocol!$V$20,1,B3321+1),B3321)</f>
        <v>1</v>
      </c>
      <c r="C3322" s="1">
        <f>IF(C3321+1=Protocol!$V$21,0,C3321+1)</f>
        <v>5</v>
      </c>
      <c r="D3322" s="1">
        <f t="shared" si="119"/>
        <v>3</v>
      </c>
      <c r="E3322" s="1" t="str">
        <f>INDEX(Protocol[Mark],MATCH(C3322,Protocol[Step],0))</f>
        <v>4G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192010003</v>
      </c>
      <c r="H3322" s="134">
        <f>Systematic[[#This Row],[SampleVariableLabel]]+100*Systematic[[#This Row],[State]]</f>
        <v>192010503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192</v>
      </c>
      <c r="B3323" s="1">
        <f>IF(C3323=0,IF(B3322=Protocol!$V$20,1,B3322+1),B3322)</f>
        <v>1</v>
      </c>
      <c r="C3323" s="1">
        <f>IF(C3322+1=Protocol!$V$21,0,C3322+1)</f>
        <v>6</v>
      </c>
      <c r="D3323" s="1">
        <f t="shared" si="119"/>
        <v>4</v>
      </c>
      <c r="E3323" s="1" t="str">
        <f>INDEX(Protocol[Mark],MATCH(C3323,Protocol[Step],0))</f>
        <v>5S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192010004</v>
      </c>
      <c r="H3323" s="134">
        <f>Systematic[[#This Row],[SampleVariableLabel]]+100*Systematic[[#This Row],[State]]</f>
        <v>192010604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192</v>
      </c>
      <c r="B3324" s="1">
        <f>IF(C3324=0,IF(B3323=Protocol!$V$20,1,B3323+1),B3323)</f>
        <v>1</v>
      </c>
      <c r="C3324" s="1">
        <f>IF(C3323+1=Protocol!$V$21,0,C3323+1)</f>
        <v>7</v>
      </c>
      <c r="D3324" s="1">
        <f t="shared" si="119"/>
        <v>5</v>
      </c>
      <c r="E3324" s="1" t="str">
        <f>INDEX(Protocol[Mark],MATCH(C3324,Protocol[Step],0))</f>
        <v>6Oct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192010005</v>
      </c>
      <c r="H3324" s="134">
        <f>Systematic[[#This Row],[SampleVariableLabel]]+100*Systematic[[#This Row],[State]]</f>
        <v>192010705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192</v>
      </c>
      <c r="B3325" s="1">
        <f>IF(C3325=0,IF(B3324=Protocol!$V$20,1,B3324+1),B3324)</f>
        <v>1</v>
      </c>
      <c r="C3325" s="1">
        <f>IF(C3324+1=Protocol!$V$21,0,C3324+1)</f>
        <v>8</v>
      </c>
      <c r="D3325" s="1">
        <f t="shared" si="119"/>
        <v>6</v>
      </c>
      <c r="E3325" s="1" t="str">
        <f>INDEX(Protocol[Mark],MATCH(C3325,Protocol[Step],0))</f>
        <v>7Rot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192010006</v>
      </c>
      <c r="H3325" s="134">
        <f>Systematic[[#This Row],[SampleVariableLabel]]+100*Systematic[[#This Row],[State]]</f>
        <v>192010806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192</v>
      </c>
      <c r="B3326" s="1">
        <f>IF(C3326=0,IF(B3325=Protocol!$V$20,1,B3325+1),B3325)</f>
        <v>1</v>
      </c>
      <c r="C3326" s="1">
        <f>IF(C3325+1=Protocol!$V$21,0,C3325+1)</f>
        <v>9</v>
      </c>
      <c r="D3326" s="1">
        <f t="shared" si="119"/>
        <v>1</v>
      </c>
      <c r="E3326" s="1" t="str">
        <f>INDEX(Protocol[Mark],MATCH(C3326,Protocol[Step],0))</f>
        <v>8Gp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192010001</v>
      </c>
      <c r="H3326" s="134">
        <f>Systematic[[#This Row],[SampleVariableLabel]]+100*Systematic[[#This Row],[State]]</f>
        <v>192010901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192</v>
      </c>
      <c r="B3327" s="1">
        <f>IF(C3327=0,IF(B3326=Protocol!$V$20,1,B3326+1),B3326)</f>
        <v>1</v>
      </c>
      <c r="C3327" s="1">
        <f>IF(C3326+1=Protocol!$V$21,0,C3326+1)</f>
        <v>10</v>
      </c>
      <c r="D3327" s="1">
        <f t="shared" si="119"/>
        <v>2</v>
      </c>
      <c r="E3327" s="1" t="str">
        <f>INDEX(Protocol[Mark],MATCH(C3327,Protocol[Step],0))</f>
        <v>9Ama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192010002</v>
      </c>
      <c r="H3327" s="134">
        <f>Systematic[[#This Row],[SampleVariableLabel]]+100*Systematic[[#This Row],[State]]</f>
        <v>192011002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192</v>
      </c>
      <c r="B3328" s="1">
        <f>IF(C3328=0,IF(B3327=Protocol!$V$20,1,B3327+1),B3327)</f>
        <v>1</v>
      </c>
      <c r="C3328" s="1">
        <f>IF(C3327+1=Protocol!$V$21,0,C3327+1)</f>
        <v>11</v>
      </c>
      <c r="D3328" s="1">
        <f t="shared" si="119"/>
        <v>3</v>
      </c>
      <c r="E3328" s="1" t="str">
        <f>INDEX(Protocol[Mark],MATCH(C3328,Protocol[Step],0))</f>
        <v>10Tm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192010003</v>
      </c>
      <c r="H3328" s="134">
        <f>Systematic[[#This Row],[SampleVariableLabel]]+100*Systematic[[#This Row],[State]]</f>
        <v>192011103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192</v>
      </c>
      <c r="B3329" s="1">
        <f>IF(C3329=0,IF(B3328=Protocol!$V$20,1,B3328+1),B3328)</f>
        <v>1</v>
      </c>
      <c r="C3329" s="1">
        <f>IF(C3328+1=Protocol!$V$21,0,C3328+1)</f>
        <v>12</v>
      </c>
      <c r="D3329" s="1">
        <f t="shared" si="119"/>
        <v>4</v>
      </c>
      <c r="E3329" s="1" t="str">
        <f>INDEX(Protocol[Mark],MATCH(C3329,Protocol[Step],0))</f>
        <v>11Azd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192010004</v>
      </c>
      <c r="H3329" s="134">
        <f>Systematic[[#This Row],[SampleVariableLabel]]+100*Systematic[[#This Row],[State]]</f>
        <v>192011204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193</v>
      </c>
      <c r="B3330" s="1">
        <f>IF(C3330=0,IF(B3329=Protocol!$V$20,1,B3329+1),B3329)</f>
        <v>1</v>
      </c>
      <c r="C3330" s="1">
        <f>IF(C3329+1=Protocol!$V$21,0,C3329+1)</f>
        <v>0</v>
      </c>
      <c r="D3330" s="1">
        <f t="shared" si="119"/>
        <v>5</v>
      </c>
      <c r="E3330" s="1" t="str">
        <f>INDEX(Protocol[Mark],MATCH(C3330,Protocol[Step],0))</f>
        <v>1mt</v>
      </c>
      <c r="F3330" s="151" t="str">
        <f>INDEX(Variables[Variable],MATCH(Systematic[[#This Row],[VariableIndex]],Variables[Index],0))</f>
        <v>Specific flux (mt)</v>
      </c>
      <c r="G3330" s="134">
        <f>Systematic[[#This Row],[Sample]]*1000000+Systematic[[#This Row],[SubSample]]*10000+Systematic[[#This Row],[VariableIndex]]</f>
        <v>193010005</v>
      </c>
      <c r="H3330" s="134">
        <f>Systematic[[#This Row],[SampleVariableLabel]]+100*Systematic[[#This Row],[State]]</f>
        <v>193010005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193</v>
      </c>
      <c r="B3331" s="1">
        <f>IF(C3331=0,IF(B3330=Protocol!$V$20,1,B3330+1),B3330)</f>
        <v>1</v>
      </c>
      <c r="C3331" s="1">
        <f>IF(C3330+1=Protocol!$V$21,0,C3330+1)</f>
        <v>1</v>
      </c>
      <c r="D3331" s="1">
        <f t="shared" ref="D3331:D3394" si="121">IF(D3330=nVariables,1,D3330+1)</f>
        <v>6</v>
      </c>
      <c r="E3331" s="1" t="str">
        <f>INDEX(Protocol[Mark],MATCH(C3331,Protocol[Step],0))</f>
        <v>1PM</v>
      </c>
      <c r="F3331" s="151" t="str">
        <f>INDEX(Variables[Variable],MATCH(Systematic[[#This Row],[VariableIndex]],Variables[Index],0))</f>
        <v>FCR (mt: ROX-corr.)</v>
      </c>
      <c r="G3331" s="134">
        <f>Systematic[[#This Row],[Sample]]*1000000+Systematic[[#This Row],[SubSample]]*10000+Systematic[[#This Row],[VariableIndex]]</f>
        <v>193010006</v>
      </c>
      <c r="H3331" s="134">
        <f>Systematic[[#This Row],[SampleVariableLabel]]+100*Systematic[[#This Row],[State]]</f>
        <v>193010106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193</v>
      </c>
      <c r="B3332" s="1">
        <f>IF(C3332=0,IF(B3331=Protocol!$V$20,1,B3331+1),B3331)</f>
        <v>1</v>
      </c>
      <c r="C3332" s="1">
        <f>IF(C3331+1=Protocol!$V$21,0,C3331+1)</f>
        <v>2</v>
      </c>
      <c r="D3332" s="1">
        <f t="shared" si="121"/>
        <v>1</v>
      </c>
      <c r="E3332" s="1" t="str">
        <f>INDEX(Protocol[Mark],MATCH(C3332,Protocol[Step],0))</f>
        <v>2D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193010001</v>
      </c>
      <c r="H3332" s="134">
        <f>Systematic[[#This Row],[SampleVariableLabel]]+100*Systematic[[#This Row],[State]]</f>
        <v>193010201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193</v>
      </c>
      <c r="B3333" s="1">
        <f>IF(C3333=0,IF(B3332=Protocol!$V$20,1,B3332+1),B3332)</f>
        <v>1</v>
      </c>
      <c r="C3333" s="1">
        <f>IF(C3332+1=Protocol!$V$21,0,C3332+1)</f>
        <v>3</v>
      </c>
      <c r="D3333" s="1">
        <f t="shared" si="121"/>
        <v>2</v>
      </c>
      <c r="E3333" s="1" t="str">
        <f>INDEX(Protocol[Mark],MATCH(C3333,Protocol[Step],0))</f>
        <v>2c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193010002</v>
      </c>
      <c r="H3333" s="134">
        <f>Systematic[[#This Row],[SampleVariableLabel]]+100*Systematic[[#This Row],[State]]</f>
        <v>193010302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193</v>
      </c>
      <c r="B3334" s="1">
        <f>IF(C3334=0,IF(B3333=Protocol!$V$20,1,B3333+1),B3333)</f>
        <v>1</v>
      </c>
      <c r="C3334" s="1">
        <f>IF(C3333+1=Protocol!$V$21,0,C3333+1)</f>
        <v>4</v>
      </c>
      <c r="D3334" s="1">
        <f t="shared" si="121"/>
        <v>3</v>
      </c>
      <c r="E3334" s="1" t="str">
        <f>INDEX(Protocol[Mark],MATCH(C3334,Protocol[Step],0))</f>
        <v>3U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193010003</v>
      </c>
      <c r="H3334" s="134">
        <f>Systematic[[#This Row],[SampleVariableLabel]]+100*Systematic[[#This Row],[State]]</f>
        <v>193010403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193</v>
      </c>
      <c r="B3335" s="1">
        <f>IF(C3335=0,IF(B3334=Protocol!$V$20,1,B3334+1),B3334)</f>
        <v>1</v>
      </c>
      <c r="C3335" s="1">
        <f>IF(C3334+1=Protocol!$V$21,0,C3334+1)</f>
        <v>5</v>
      </c>
      <c r="D3335" s="1">
        <f t="shared" si="121"/>
        <v>4</v>
      </c>
      <c r="E3335" s="1" t="str">
        <f>INDEX(Protocol[Mark],MATCH(C3335,Protocol[Step],0))</f>
        <v>4G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193010004</v>
      </c>
      <c r="H3335" s="134">
        <f>Systematic[[#This Row],[SampleVariableLabel]]+100*Systematic[[#This Row],[State]]</f>
        <v>193010504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193</v>
      </c>
      <c r="B3336" s="1">
        <f>IF(C3336=0,IF(B3335=Protocol!$V$20,1,B3335+1),B3335)</f>
        <v>1</v>
      </c>
      <c r="C3336" s="1">
        <f>IF(C3335+1=Protocol!$V$21,0,C3335+1)</f>
        <v>6</v>
      </c>
      <c r="D3336" s="1">
        <f t="shared" si="121"/>
        <v>5</v>
      </c>
      <c r="E3336" s="1" t="str">
        <f>INDEX(Protocol[Mark],MATCH(C3336,Protocol[Step],0))</f>
        <v>5S</v>
      </c>
      <c r="F3336" s="151" t="str">
        <f>INDEX(Variables[Variable],MATCH(Systematic[[#This Row],[VariableIndex]],Variables[Index],0))</f>
        <v>Specific flux (mt)</v>
      </c>
      <c r="G3336" s="134">
        <f>Systematic[[#This Row],[Sample]]*1000000+Systematic[[#This Row],[SubSample]]*10000+Systematic[[#This Row],[VariableIndex]]</f>
        <v>193010005</v>
      </c>
      <c r="H3336" s="134">
        <f>Systematic[[#This Row],[SampleVariableLabel]]+100*Systematic[[#This Row],[State]]</f>
        <v>193010605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193</v>
      </c>
      <c r="B3337" s="1">
        <f>IF(C3337=0,IF(B3336=Protocol!$V$20,1,B3336+1),B3336)</f>
        <v>1</v>
      </c>
      <c r="C3337" s="1">
        <f>IF(C3336+1=Protocol!$V$21,0,C3336+1)</f>
        <v>7</v>
      </c>
      <c r="D3337" s="1">
        <f t="shared" si="121"/>
        <v>6</v>
      </c>
      <c r="E3337" s="1" t="str">
        <f>INDEX(Protocol[Mark],MATCH(C3337,Protocol[Step],0))</f>
        <v>6Oct</v>
      </c>
      <c r="F3337" s="151" t="str">
        <f>INDEX(Variables[Variable],MATCH(Systematic[[#This Row],[VariableIndex]],Variables[Index],0))</f>
        <v>FCR (mt: ROX-corr.)</v>
      </c>
      <c r="G3337" s="134">
        <f>Systematic[[#This Row],[Sample]]*1000000+Systematic[[#This Row],[SubSample]]*10000+Systematic[[#This Row],[VariableIndex]]</f>
        <v>193010006</v>
      </c>
      <c r="H3337" s="134">
        <f>Systematic[[#This Row],[SampleVariableLabel]]+100*Systematic[[#This Row],[State]]</f>
        <v>193010706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193</v>
      </c>
      <c r="B3338" s="1">
        <f>IF(C3338=0,IF(B3337=Protocol!$V$20,1,B3337+1),B3337)</f>
        <v>1</v>
      </c>
      <c r="C3338" s="1">
        <f>IF(C3337+1=Protocol!$V$21,0,C3337+1)</f>
        <v>8</v>
      </c>
      <c r="D3338" s="1">
        <f t="shared" si="121"/>
        <v>1</v>
      </c>
      <c r="E3338" s="1" t="str">
        <f>INDEX(Protocol[Mark],MATCH(C3338,Protocol[Step],0))</f>
        <v>7Rot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193010001</v>
      </c>
      <c r="H3338" s="134">
        <f>Systematic[[#This Row],[SampleVariableLabel]]+100*Systematic[[#This Row],[State]]</f>
        <v>193010801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193</v>
      </c>
      <c r="B3339" s="1">
        <f>IF(C3339=0,IF(B3338=Protocol!$V$20,1,B3338+1),B3338)</f>
        <v>1</v>
      </c>
      <c r="C3339" s="1">
        <f>IF(C3338+1=Protocol!$V$21,0,C3338+1)</f>
        <v>9</v>
      </c>
      <c r="D3339" s="1">
        <f t="shared" si="121"/>
        <v>2</v>
      </c>
      <c r="E3339" s="1" t="str">
        <f>INDEX(Protocol[Mark],MATCH(C3339,Protocol[Step],0))</f>
        <v>8Gp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193010002</v>
      </c>
      <c r="H3339" s="134">
        <f>Systematic[[#This Row],[SampleVariableLabel]]+100*Systematic[[#This Row],[State]]</f>
        <v>193010902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193</v>
      </c>
      <c r="B3340" s="1">
        <f>IF(C3340=0,IF(B3339=Protocol!$V$20,1,B3339+1),B3339)</f>
        <v>1</v>
      </c>
      <c r="C3340" s="1">
        <f>IF(C3339+1=Protocol!$V$21,0,C3339+1)</f>
        <v>10</v>
      </c>
      <c r="D3340" s="1">
        <f t="shared" si="121"/>
        <v>3</v>
      </c>
      <c r="E3340" s="1" t="str">
        <f>INDEX(Protocol[Mark],MATCH(C3340,Protocol[Step],0))</f>
        <v>9Ama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193010003</v>
      </c>
      <c r="H3340" s="134">
        <f>Systematic[[#This Row],[SampleVariableLabel]]+100*Systematic[[#This Row],[State]]</f>
        <v>193011003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193</v>
      </c>
      <c r="B3341" s="1">
        <f>IF(C3341=0,IF(B3340=Protocol!$V$20,1,B3340+1),B3340)</f>
        <v>1</v>
      </c>
      <c r="C3341" s="1">
        <f>IF(C3340+1=Protocol!$V$21,0,C3340+1)</f>
        <v>11</v>
      </c>
      <c r="D3341" s="1">
        <f t="shared" si="121"/>
        <v>4</v>
      </c>
      <c r="E3341" s="1" t="str">
        <f>INDEX(Protocol[Mark],MATCH(C3341,Protocol[Step],0))</f>
        <v>10Tm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193010004</v>
      </c>
      <c r="H3341" s="134">
        <f>Systematic[[#This Row],[SampleVariableLabel]]+100*Systematic[[#This Row],[State]]</f>
        <v>193011104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193</v>
      </c>
      <c r="B3342" s="1">
        <f>IF(C3342=0,IF(B3341=Protocol!$V$20,1,B3341+1),B3341)</f>
        <v>1</v>
      </c>
      <c r="C3342" s="1">
        <f>IF(C3341+1=Protocol!$V$21,0,C3341+1)</f>
        <v>12</v>
      </c>
      <c r="D3342" s="1">
        <f t="shared" si="121"/>
        <v>5</v>
      </c>
      <c r="E3342" s="1" t="str">
        <f>INDEX(Protocol[Mark],MATCH(C3342,Protocol[Step],0))</f>
        <v>11Azd</v>
      </c>
      <c r="F3342" s="151" t="str">
        <f>INDEX(Variables[Variable],MATCH(Systematic[[#This Row],[VariableIndex]],Variables[Index],0))</f>
        <v>Specific flux (mt)</v>
      </c>
      <c r="G3342" s="134">
        <f>Systematic[[#This Row],[Sample]]*1000000+Systematic[[#This Row],[SubSample]]*10000+Systematic[[#This Row],[VariableIndex]]</f>
        <v>193010005</v>
      </c>
      <c r="H3342" s="134">
        <f>Systematic[[#This Row],[SampleVariableLabel]]+100*Systematic[[#This Row],[State]]</f>
        <v>193011205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194</v>
      </c>
      <c r="B3343" s="1">
        <f>IF(C3343=0,IF(B3342=Protocol!$V$20,1,B3342+1),B3342)</f>
        <v>1</v>
      </c>
      <c r="C3343" s="1">
        <f>IF(C3342+1=Protocol!$V$21,0,C3342+1)</f>
        <v>0</v>
      </c>
      <c r="D3343" s="1">
        <f t="shared" si="121"/>
        <v>6</v>
      </c>
      <c r="E3343" s="1" t="str">
        <f>INDEX(Protocol[Mark],MATCH(C3343,Protocol[Step],0))</f>
        <v>1mt</v>
      </c>
      <c r="F3343" s="151" t="str">
        <f>INDEX(Variables[Variable],MATCH(Systematic[[#This Row],[VariableIndex]],Variables[Index],0))</f>
        <v>FCR (mt: ROX-corr.)</v>
      </c>
      <c r="G3343" s="134">
        <f>Systematic[[#This Row],[Sample]]*1000000+Systematic[[#This Row],[SubSample]]*10000+Systematic[[#This Row],[VariableIndex]]</f>
        <v>194010006</v>
      </c>
      <c r="H3343" s="134">
        <f>Systematic[[#This Row],[SampleVariableLabel]]+100*Systematic[[#This Row],[State]]</f>
        <v>194010006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194</v>
      </c>
      <c r="B3344" s="1">
        <f>IF(C3344=0,IF(B3343=Protocol!$V$20,1,B3343+1),B3343)</f>
        <v>1</v>
      </c>
      <c r="C3344" s="1">
        <f>IF(C3343+1=Protocol!$V$21,0,C3343+1)</f>
        <v>1</v>
      </c>
      <c r="D3344" s="1">
        <f t="shared" si="121"/>
        <v>1</v>
      </c>
      <c r="E3344" s="1" t="str">
        <f>INDEX(Protocol[Mark],MATCH(C3344,Protocol[Step],0))</f>
        <v>1PM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194010001</v>
      </c>
      <c r="H3344" s="134">
        <f>Systematic[[#This Row],[SampleVariableLabel]]+100*Systematic[[#This Row],[State]]</f>
        <v>194010101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194</v>
      </c>
      <c r="B3345" s="1">
        <f>IF(C3345=0,IF(B3344=Protocol!$V$20,1,B3344+1),B3344)</f>
        <v>1</v>
      </c>
      <c r="C3345" s="1">
        <f>IF(C3344+1=Protocol!$V$21,0,C3344+1)</f>
        <v>2</v>
      </c>
      <c r="D3345" s="1">
        <f t="shared" si="121"/>
        <v>2</v>
      </c>
      <c r="E3345" s="1" t="str">
        <f>INDEX(Protocol[Mark],MATCH(C3345,Protocol[Step],0))</f>
        <v>2D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194010002</v>
      </c>
      <c r="H3345" s="134">
        <f>Systematic[[#This Row],[SampleVariableLabel]]+100*Systematic[[#This Row],[State]]</f>
        <v>194010202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194</v>
      </c>
      <c r="B3346" s="1">
        <f>IF(C3346=0,IF(B3345=Protocol!$V$20,1,B3345+1),B3345)</f>
        <v>1</v>
      </c>
      <c r="C3346" s="1">
        <f>IF(C3345+1=Protocol!$V$21,0,C3345+1)</f>
        <v>3</v>
      </c>
      <c r="D3346" s="1">
        <f t="shared" si="121"/>
        <v>3</v>
      </c>
      <c r="E3346" s="1" t="str">
        <f>INDEX(Protocol[Mark],MATCH(C3346,Protocol[Step],0))</f>
        <v>2c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194010003</v>
      </c>
      <c r="H3346" s="134">
        <f>Systematic[[#This Row],[SampleVariableLabel]]+100*Systematic[[#This Row],[State]]</f>
        <v>194010303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194</v>
      </c>
      <c r="B3347" s="1">
        <f>IF(C3347=0,IF(B3346=Protocol!$V$20,1,B3346+1),B3346)</f>
        <v>1</v>
      </c>
      <c r="C3347" s="1">
        <f>IF(C3346+1=Protocol!$V$21,0,C3346+1)</f>
        <v>4</v>
      </c>
      <c r="D3347" s="1">
        <f t="shared" si="121"/>
        <v>4</v>
      </c>
      <c r="E3347" s="1" t="str">
        <f>INDEX(Protocol[Mark],MATCH(C3347,Protocol[Step],0))</f>
        <v>3U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194010004</v>
      </c>
      <c r="H3347" s="134">
        <f>Systematic[[#This Row],[SampleVariableLabel]]+100*Systematic[[#This Row],[State]]</f>
        <v>194010404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194</v>
      </c>
      <c r="B3348" s="1">
        <f>IF(C3348=0,IF(B3347=Protocol!$V$20,1,B3347+1),B3347)</f>
        <v>1</v>
      </c>
      <c r="C3348" s="1">
        <f>IF(C3347+1=Protocol!$V$21,0,C3347+1)</f>
        <v>5</v>
      </c>
      <c r="D3348" s="1">
        <f t="shared" si="121"/>
        <v>5</v>
      </c>
      <c r="E3348" s="1" t="str">
        <f>INDEX(Protocol[Mark],MATCH(C3348,Protocol[Step],0))</f>
        <v>4G</v>
      </c>
      <c r="F3348" s="151" t="str">
        <f>INDEX(Variables[Variable],MATCH(Systematic[[#This Row],[VariableIndex]],Variables[Index],0))</f>
        <v>Specific flux (mt)</v>
      </c>
      <c r="G3348" s="134">
        <f>Systematic[[#This Row],[Sample]]*1000000+Systematic[[#This Row],[SubSample]]*10000+Systematic[[#This Row],[VariableIndex]]</f>
        <v>194010005</v>
      </c>
      <c r="H3348" s="134">
        <f>Systematic[[#This Row],[SampleVariableLabel]]+100*Systematic[[#This Row],[State]]</f>
        <v>194010505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194</v>
      </c>
      <c r="B3349" s="1">
        <f>IF(C3349=0,IF(B3348=Protocol!$V$20,1,B3348+1),B3348)</f>
        <v>1</v>
      </c>
      <c r="C3349" s="1">
        <f>IF(C3348+1=Protocol!$V$21,0,C3348+1)</f>
        <v>6</v>
      </c>
      <c r="D3349" s="1">
        <f t="shared" si="121"/>
        <v>6</v>
      </c>
      <c r="E3349" s="1" t="str">
        <f>INDEX(Protocol[Mark],MATCH(C3349,Protocol[Step],0))</f>
        <v>5S</v>
      </c>
      <c r="F3349" s="151" t="str">
        <f>INDEX(Variables[Variable],MATCH(Systematic[[#This Row],[VariableIndex]],Variables[Index],0))</f>
        <v>FCR (mt: ROX-corr.)</v>
      </c>
      <c r="G3349" s="134">
        <f>Systematic[[#This Row],[Sample]]*1000000+Systematic[[#This Row],[SubSample]]*10000+Systematic[[#This Row],[VariableIndex]]</f>
        <v>194010006</v>
      </c>
      <c r="H3349" s="134">
        <f>Systematic[[#This Row],[SampleVariableLabel]]+100*Systematic[[#This Row],[State]]</f>
        <v>194010606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194</v>
      </c>
      <c r="B3350" s="1">
        <f>IF(C3350=0,IF(B3349=Protocol!$V$20,1,B3349+1),B3349)</f>
        <v>1</v>
      </c>
      <c r="C3350" s="1">
        <f>IF(C3349+1=Protocol!$V$21,0,C3349+1)</f>
        <v>7</v>
      </c>
      <c r="D3350" s="1">
        <f t="shared" si="121"/>
        <v>1</v>
      </c>
      <c r="E3350" s="1" t="str">
        <f>INDEX(Protocol[Mark],MATCH(C3350,Protocol[Step],0))</f>
        <v>6Oct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194010001</v>
      </c>
      <c r="H3350" s="134">
        <f>Systematic[[#This Row],[SampleVariableLabel]]+100*Systematic[[#This Row],[State]]</f>
        <v>194010701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194</v>
      </c>
      <c r="B3351" s="1">
        <f>IF(C3351=0,IF(B3350=Protocol!$V$20,1,B3350+1),B3350)</f>
        <v>1</v>
      </c>
      <c r="C3351" s="1">
        <f>IF(C3350+1=Protocol!$V$21,0,C3350+1)</f>
        <v>8</v>
      </c>
      <c r="D3351" s="1">
        <f t="shared" si="121"/>
        <v>2</v>
      </c>
      <c r="E3351" s="1" t="str">
        <f>INDEX(Protocol[Mark],MATCH(C3351,Protocol[Step],0))</f>
        <v>7Rot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194010002</v>
      </c>
      <c r="H3351" s="134">
        <f>Systematic[[#This Row],[SampleVariableLabel]]+100*Systematic[[#This Row],[State]]</f>
        <v>194010802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194</v>
      </c>
      <c r="B3352" s="1">
        <f>IF(C3352=0,IF(B3351=Protocol!$V$20,1,B3351+1),B3351)</f>
        <v>1</v>
      </c>
      <c r="C3352" s="1">
        <f>IF(C3351+1=Protocol!$V$21,0,C3351+1)</f>
        <v>9</v>
      </c>
      <c r="D3352" s="1">
        <f t="shared" si="121"/>
        <v>3</v>
      </c>
      <c r="E3352" s="1" t="str">
        <f>INDEX(Protocol[Mark],MATCH(C3352,Protocol[Step],0))</f>
        <v>8Gp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194010003</v>
      </c>
      <c r="H3352" s="134">
        <f>Systematic[[#This Row],[SampleVariableLabel]]+100*Systematic[[#This Row],[State]]</f>
        <v>194010903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194</v>
      </c>
      <c r="B3353" s="1">
        <f>IF(C3353=0,IF(B3352=Protocol!$V$20,1,B3352+1),B3352)</f>
        <v>1</v>
      </c>
      <c r="C3353" s="1">
        <f>IF(C3352+1=Protocol!$V$21,0,C3352+1)</f>
        <v>10</v>
      </c>
      <c r="D3353" s="1">
        <f t="shared" si="121"/>
        <v>4</v>
      </c>
      <c r="E3353" s="1" t="str">
        <f>INDEX(Protocol[Mark],MATCH(C3353,Protocol[Step],0))</f>
        <v>9Ama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194010004</v>
      </c>
      <c r="H3353" s="134">
        <f>Systematic[[#This Row],[SampleVariableLabel]]+100*Systematic[[#This Row],[State]]</f>
        <v>194011004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194</v>
      </c>
      <c r="B3354" s="1">
        <f>IF(C3354=0,IF(B3353=Protocol!$V$20,1,B3353+1),B3353)</f>
        <v>1</v>
      </c>
      <c r="C3354" s="1">
        <f>IF(C3353+1=Protocol!$V$21,0,C3353+1)</f>
        <v>11</v>
      </c>
      <c r="D3354" s="1">
        <f t="shared" si="121"/>
        <v>5</v>
      </c>
      <c r="E3354" s="1" t="str">
        <f>INDEX(Protocol[Mark],MATCH(C3354,Protocol[Step],0))</f>
        <v>10Tm</v>
      </c>
      <c r="F3354" s="151" t="str">
        <f>INDEX(Variables[Variable],MATCH(Systematic[[#This Row],[VariableIndex]],Variables[Index],0))</f>
        <v>Specific flux (mt)</v>
      </c>
      <c r="G3354" s="134">
        <f>Systematic[[#This Row],[Sample]]*1000000+Systematic[[#This Row],[SubSample]]*10000+Systematic[[#This Row],[VariableIndex]]</f>
        <v>194010005</v>
      </c>
      <c r="H3354" s="134">
        <f>Systematic[[#This Row],[SampleVariableLabel]]+100*Systematic[[#This Row],[State]]</f>
        <v>194011105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194</v>
      </c>
      <c r="B3355" s="1">
        <f>IF(C3355=0,IF(B3354=Protocol!$V$20,1,B3354+1),B3354)</f>
        <v>1</v>
      </c>
      <c r="C3355" s="1">
        <f>IF(C3354+1=Protocol!$V$21,0,C3354+1)</f>
        <v>12</v>
      </c>
      <c r="D3355" s="1">
        <f t="shared" si="121"/>
        <v>6</v>
      </c>
      <c r="E3355" s="1" t="str">
        <f>INDEX(Protocol[Mark],MATCH(C3355,Protocol[Step],0))</f>
        <v>11Azd</v>
      </c>
      <c r="F3355" s="151" t="str">
        <f>INDEX(Variables[Variable],MATCH(Systematic[[#This Row],[VariableIndex]],Variables[Index],0))</f>
        <v>FCR (mt: ROX-corr.)</v>
      </c>
      <c r="G3355" s="134">
        <f>Systematic[[#This Row],[Sample]]*1000000+Systematic[[#This Row],[SubSample]]*10000+Systematic[[#This Row],[VariableIndex]]</f>
        <v>194010006</v>
      </c>
      <c r="H3355" s="134">
        <f>Systematic[[#This Row],[SampleVariableLabel]]+100*Systematic[[#This Row],[State]]</f>
        <v>194011206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195</v>
      </c>
      <c r="B3356" s="1">
        <f>IF(C3356=0,IF(B3355=Protocol!$V$20,1,B3355+1),B3355)</f>
        <v>1</v>
      </c>
      <c r="C3356" s="1">
        <f>IF(C3355+1=Protocol!$V$21,0,C3355+1)</f>
        <v>0</v>
      </c>
      <c r="D3356" s="1">
        <f t="shared" si="121"/>
        <v>1</v>
      </c>
      <c r="E3356" s="1" t="str">
        <f>INDEX(Protocol[Mark],MATCH(C3356,Protocol[Step],0))</f>
        <v>1mt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195010001</v>
      </c>
      <c r="H3356" s="134">
        <f>Systematic[[#This Row],[SampleVariableLabel]]+100*Systematic[[#This Row],[State]]</f>
        <v>195010001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195</v>
      </c>
      <c r="B3357" s="1">
        <f>IF(C3357=0,IF(B3356=Protocol!$V$20,1,B3356+1),B3356)</f>
        <v>1</v>
      </c>
      <c r="C3357" s="1">
        <f>IF(C3356+1=Protocol!$V$21,0,C3356+1)</f>
        <v>1</v>
      </c>
      <c r="D3357" s="1">
        <f t="shared" si="121"/>
        <v>2</v>
      </c>
      <c r="E3357" s="1" t="str">
        <f>INDEX(Protocol[Mark],MATCH(C3357,Protocol[Step],0))</f>
        <v>1PM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195010002</v>
      </c>
      <c r="H3357" s="134">
        <f>Systematic[[#This Row],[SampleVariableLabel]]+100*Systematic[[#This Row],[State]]</f>
        <v>195010102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195</v>
      </c>
      <c r="B3358" s="1">
        <f>IF(C3358=0,IF(B3357=Protocol!$V$20,1,B3357+1),B3357)</f>
        <v>1</v>
      </c>
      <c r="C3358" s="1">
        <f>IF(C3357+1=Protocol!$V$21,0,C3357+1)</f>
        <v>2</v>
      </c>
      <c r="D3358" s="1">
        <f t="shared" si="121"/>
        <v>3</v>
      </c>
      <c r="E3358" s="1" t="str">
        <f>INDEX(Protocol[Mark],MATCH(C3358,Protocol[Step],0))</f>
        <v>2D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195010003</v>
      </c>
      <c r="H3358" s="134">
        <f>Systematic[[#This Row],[SampleVariableLabel]]+100*Systematic[[#This Row],[State]]</f>
        <v>195010203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195</v>
      </c>
      <c r="B3359" s="1">
        <f>IF(C3359=0,IF(B3358=Protocol!$V$20,1,B3358+1),B3358)</f>
        <v>1</v>
      </c>
      <c r="C3359" s="1">
        <f>IF(C3358+1=Protocol!$V$21,0,C3358+1)</f>
        <v>3</v>
      </c>
      <c r="D3359" s="1">
        <f t="shared" si="121"/>
        <v>4</v>
      </c>
      <c r="E3359" s="1" t="str">
        <f>INDEX(Protocol[Mark],MATCH(C3359,Protocol[Step],0))</f>
        <v>2c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195010004</v>
      </c>
      <c r="H3359" s="134">
        <f>Systematic[[#This Row],[SampleVariableLabel]]+100*Systematic[[#This Row],[State]]</f>
        <v>195010304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195</v>
      </c>
      <c r="B3360" s="1">
        <f>IF(C3360=0,IF(B3359=Protocol!$V$20,1,B3359+1),B3359)</f>
        <v>1</v>
      </c>
      <c r="C3360" s="1">
        <f>IF(C3359+1=Protocol!$V$21,0,C3359+1)</f>
        <v>4</v>
      </c>
      <c r="D3360" s="1">
        <f t="shared" si="121"/>
        <v>5</v>
      </c>
      <c r="E3360" s="1" t="str">
        <f>INDEX(Protocol[Mark],MATCH(C3360,Protocol[Step],0))</f>
        <v>3U</v>
      </c>
      <c r="F3360" s="151" t="str">
        <f>INDEX(Variables[Variable],MATCH(Systematic[[#This Row],[VariableIndex]],Variables[Index],0))</f>
        <v>Specific flux (mt)</v>
      </c>
      <c r="G3360" s="134">
        <f>Systematic[[#This Row],[Sample]]*1000000+Systematic[[#This Row],[SubSample]]*10000+Systematic[[#This Row],[VariableIndex]]</f>
        <v>195010005</v>
      </c>
      <c r="H3360" s="134">
        <f>Systematic[[#This Row],[SampleVariableLabel]]+100*Systematic[[#This Row],[State]]</f>
        <v>195010405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195</v>
      </c>
      <c r="B3361" s="1">
        <f>IF(C3361=0,IF(B3360=Protocol!$V$20,1,B3360+1),B3360)</f>
        <v>1</v>
      </c>
      <c r="C3361" s="1">
        <f>IF(C3360+1=Protocol!$V$21,0,C3360+1)</f>
        <v>5</v>
      </c>
      <c r="D3361" s="1">
        <f t="shared" si="121"/>
        <v>6</v>
      </c>
      <c r="E3361" s="1" t="str">
        <f>INDEX(Protocol[Mark],MATCH(C3361,Protocol[Step],0))</f>
        <v>4G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195010006</v>
      </c>
      <c r="H3361" s="134">
        <f>Systematic[[#This Row],[SampleVariableLabel]]+100*Systematic[[#This Row],[State]]</f>
        <v>195010506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195</v>
      </c>
      <c r="B3362" s="1">
        <f>IF(C3362=0,IF(B3361=Protocol!$V$20,1,B3361+1),B3361)</f>
        <v>1</v>
      </c>
      <c r="C3362" s="1">
        <f>IF(C3361+1=Protocol!$V$21,0,C3361+1)</f>
        <v>6</v>
      </c>
      <c r="D3362" s="1">
        <f t="shared" si="121"/>
        <v>1</v>
      </c>
      <c r="E3362" s="1" t="str">
        <f>INDEX(Protocol[Mark],MATCH(C3362,Protocol[Step],0))</f>
        <v>5S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195010001</v>
      </c>
      <c r="H3362" s="134">
        <f>Systematic[[#This Row],[SampleVariableLabel]]+100*Systematic[[#This Row],[State]]</f>
        <v>195010601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195</v>
      </c>
      <c r="B3363" s="1">
        <f>IF(C3363=0,IF(B3362=Protocol!$V$20,1,B3362+1),B3362)</f>
        <v>1</v>
      </c>
      <c r="C3363" s="1">
        <f>IF(C3362+1=Protocol!$V$21,0,C3362+1)</f>
        <v>7</v>
      </c>
      <c r="D3363" s="1">
        <f t="shared" si="121"/>
        <v>2</v>
      </c>
      <c r="E3363" s="1" t="str">
        <f>INDEX(Protocol[Mark],MATCH(C3363,Protocol[Step],0))</f>
        <v>6Oct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195010002</v>
      </c>
      <c r="H3363" s="134">
        <f>Systematic[[#This Row],[SampleVariableLabel]]+100*Systematic[[#This Row],[State]]</f>
        <v>195010702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195</v>
      </c>
      <c r="B3364" s="1">
        <f>IF(C3364=0,IF(B3363=Protocol!$V$20,1,B3363+1),B3363)</f>
        <v>1</v>
      </c>
      <c r="C3364" s="1">
        <f>IF(C3363+1=Protocol!$V$21,0,C3363+1)</f>
        <v>8</v>
      </c>
      <c r="D3364" s="1">
        <f t="shared" si="121"/>
        <v>3</v>
      </c>
      <c r="E3364" s="1" t="str">
        <f>INDEX(Protocol[Mark],MATCH(C3364,Protocol[Step],0))</f>
        <v>7Rot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195010003</v>
      </c>
      <c r="H3364" s="134">
        <f>Systematic[[#This Row],[SampleVariableLabel]]+100*Systematic[[#This Row],[State]]</f>
        <v>195010803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195</v>
      </c>
      <c r="B3365" s="1">
        <f>IF(C3365=0,IF(B3364=Protocol!$V$20,1,B3364+1),B3364)</f>
        <v>1</v>
      </c>
      <c r="C3365" s="1">
        <f>IF(C3364+1=Protocol!$V$21,0,C3364+1)</f>
        <v>9</v>
      </c>
      <c r="D3365" s="1">
        <f t="shared" si="121"/>
        <v>4</v>
      </c>
      <c r="E3365" s="1" t="str">
        <f>INDEX(Protocol[Mark],MATCH(C3365,Protocol[Step],0))</f>
        <v>8Gp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195010004</v>
      </c>
      <c r="H3365" s="134">
        <f>Systematic[[#This Row],[SampleVariableLabel]]+100*Systematic[[#This Row],[State]]</f>
        <v>195010904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195</v>
      </c>
      <c r="B3366" s="1">
        <f>IF(C3366=0,IF(B3365=Protocol!$V$20,1,B3365+1),B3365)</f>
        <v>1</v>
      </c>
      <c r="C3366" s="1">
        <f>IF(C3365+1=Protocol!$V$21,0,C3365+1)</f>
        <v>10</v>
      </c>
      <c r="D3366" s="1">
        <f t="shared" si="121"/>
        <v>5</v>
      </c>
      <c r="E3366" s="1" t="str">
        <f>INDEX(Protocol[Mark],MATCH(C3366,Protocol[Step],0))</f>
        <v>9Ama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195010005</v>
      </c>
      <c r="H3366" s="134">
        <f>Systematic[[#This Row],[SampleVariableLabel]]+100*Systematic[[#This Row],[State]]</f>
        <v>195011005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195</v>
      </c>
      <c r="B3367" s="1">
        <f>IF(C3367=0,IF(B3366=Protocol!$V$20,1,B3366+1),B3366)</f>
        <v>1</v>
      </c>
      <c r="C3367" s="1">
        <f>IF(C3366+1=Protocol!$V$21,0,C3366+1)</f>
        <v>11</v>
      </c>
      <c r="D3367" s="1">
        <f t="shared" si="121"/>
        <v>6</v>
      </c>
      <c r="E3367" s="1" t="str">
        <f>INDEX(Protocol[Mark],MATCH(C3367,Protocol[Step],0))</f>
        <v>10Tm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195010006</v>
      </c>
      <c r="H3367" s="134">
        <f>Systematic[[#This Row],[SampleVariableLabel]]+100*Systematic[[#This Row],[State]]</f>
        <v>195011106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195</v>
      </c>
      <c r="B3368" s="1">
        <f>IF(C3368=0,IF(B3367=Protocol!$V$20,1,B3367+1),B3367)</f>
        <v>1</v>
      </c>
      <c r="C3368" s="1">
        <f>IF(C3367+1=Protocol!$V$21,0,C3367+1)</f>
        <v>12</v>
      </c>
      <c r="D3368" s="1">
        <f t="shared" si="121"/>
        <v>1</v>
      </c>
      <c r="E3368" s="1" t="str">
        <f>INDEX(Protocol[Mark],MATCH(C3368,Protocol[Step],0))</f>
        <v>11Azd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195010001</v>
      </c>
      <c r="H3368" s="134">
        <f>Systematic[[#This Row],[SampleVariableLabel]]+100*Systematic[[#This Row],[State]]</f>
        <v>195011201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196</v>
      </c>
      <c r="B3369" s="1">
        <f>IF(C3369=0,IF(B3368=Protocol!$V$20,1,B3368+1),B3368)</f>
        <v>1</v>
      </c>
      <c r="C3369" s="1">
        <f>IF(C3368+1=Protocol!$V$21,0,C3368+1)</f>
        <v>0</v>
      </c>
      <c r="D3369" s="1">
        <f t="shared" si="121"/>
        <v>2</v>
      </c>
      <c r="E3369" s="1" t="str">
        <f>INDEX(Protocol[Mark],MATCH(C3369,Protocol[Step],0))</f>
        <v>1mt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196010002</v>
      </c>
      <c r="H3369" s="134">
        <f>Systematic[[#This Row],[SampleVariableLabel]]+100*Systematic[[#This Row],[State]]</f>
        <v>196010002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196</v>
      </c>
      <c r="B3370" s="1">
        <f>IF(C3370=0,IF(B3369=Protocol!$V$20,1,B3369+1),B3369)</f>
        <v>1</v>
      </c>
      <c r="C3370" s="1">
        <f>IF(C3369+1=Protocol!$V$21,0,C3369+1)</f>
        <v>1</v>
      </c>
      <c r="D3370" s="1">
        <f t="shared" si="121"/>
        <v>3</v>
      </c>
      <c r="E3370" s="1" t="str">
        <f>INDEX(Protocol[Mark],MATCH(C3370,Protocol[Step],0))</f>
        <v>1PM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196010003</v>
      </c>
      <c r="H3370" s="134">
        <f>Systematic[[#This Row],[SampleVariableLabel]]+100*Systematic[[#This Row],[State]]</f>
        <v>196010103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196</v>
      </c>
      <c r="B3371" s="1">
        <f>IF(C3371=0,IF(B3370=Protocol!$V$20,1,B3370+1),B3370)</f>
        <v>1</v>
      </c>
      <c r="C3371" s="1">
        <f>IF(C3370+1=Protocol!$V$21,0,C3370+1)</f>
        <v>2</v>
      </c>
      <c r="D3371" s="1">
        <f t="shared" si="121"/>
        <v>4</v>
      </c>
      <c r="E3371" s="1" t="str">
        <f>INDEX(Protocol[Mark],MATCH(C3371,Protocol[Step],0))</f>
        <v>2D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196010004</v>
      </c>
      <c r="H3371" s="134">
        <f>Systematic[[#This Row],[SampleVariableLabel]]+100*Systematic[[#This Row],[State]]</f>
        <v>196010204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196</v>
      </c>
      <c r="B3372" s="1">
        <f>IF(C3372=0,IF(B3371=Protocol!$V$20,1,B3371+1),B3371)</f>
        <v>1</v>
      </c>
      <c r="C3372" s="1">
        <f>IF(C3371+1=Protocol!$V$21,0,C3371+1)</f>
        <v>3</v>
      </c>
      <c r="D3372" s="1">
        <f t="shared" si="121"/>
        <v>5</v>
      </c>
      <c r="E3372" s="1" t="str">
        <f>INDEX(Protocol[Mark],MATCH(C3372,Protocol[Step],0))</f>
        <v>2c</v>
      </c>
      <c r="F3372" s="151" t="str">
        <f>INDEX(Variables[Variable],MATCH(Systematic[[#This Row],[VariableIndex]],Variables[Index],0))</f>
        <v>Specific flux (mt)</v>
      </c>
      <c r="G3372" s="134">
        <f>Systematic[[#This Row],[Sample]]*1000000+Systematic[[#This Row],[SubSample]]*10000+Systematic[[#This Row],[VariableIndex]]</f>
        <v>196010005</v>
      </c>
      <c r="H3372" s="134">
        <f>Systematic[[#This Row],[SampleVariableLabel]]+100*Systematic[[#This Row],[State]]</f>
        <v>196010305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196</v>
      </c>
      <c r="B3373" s="1">
        <f>IF(C3373=0,IF(B3372=Protocol!$V$20,1,B3372+1),B3372)</f>
        <v>1</v>
      </c>
      <c r="C3373" s="1">
        <f>IF(C3372+1=Protocol!$V$21,0,C3372+1)</f>
        <v>4</v>
      </c>
      <c r="D3373" s="1">
        <f t="shared" si="121"/>
        <v>6</v>
      </c>
      <c r="E3373" s="1" t="str">
        <f>INDEX(Protocol[Mark],MATCH(C3373,Protocol[Step],0))</f>
        <v>3U</v>
      </c>
      <c r="F3373" s="151" t="str">
        <f>INDEX(Variables[Variable],MATCH(Systematic[[#This Row],[VariableIndex]],Variables[Index],0))</f>
        <v>FCR (mt: ROX-corr.)</v>
      </c>
      <c r="G3373" s="134">
        <f>Systematic[[#This Row],[Sample]]*1000000+Systematic[[#This Row],[SubSample]]*10000+Systematic[[#This Row],[VariableIndex]]</f>
        <v>196010006</v>
      </c>
      <c r="H3373" s="134">
        <f>Systematic[[#This Row],[SampleVariableLabel]]+100*Systematic[[#This Row],[State]]</f>
        <v>196010406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196</v>
      </c>
      <c r="B3374" s="1">
        <f>IF(C3374=0,IF(B3373=Protocol!$V$20,1,B3373+1),B3373)</f>
        <v>1</v>
      </c>
      <c r="C3374" s="1">
        <f>IF(C3373+1=Protocol!$V$21,0,C3373+1)</f>
        <v>5</v>
      </c>
      <c r="D3374" s="1">
        <f t="shared" si="121"/>
        <v>1</v>
      </c>
      <c r="E3374" s="1" t="str">
        <f>INDEX(Protocol[Mark],MATCH(C3374,Protocol[Step],0))</f>
        <v>4G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196010001</v>
      </c>
      <c r="H3374" s="134">
        <f>Systematic[[#This Row],[SampleVariableLabel]]+100*Systematic[[#This Row],[State]]</f>
        <v>196010501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196</v>
      </c>
      <c r="B3375" s="1">
        <f>IF(C3375=0,IF(B3374=Protocol!$V$20,1,B3374+1),B3374)</f>
        <v>1</v>
      </c>
      <c r="C3375" s="1">
        <f>IF(C3374+1=Protocol!$V$21,0,C3374+1)</f>
        <v>6</v>
      </c>
      <c r="D3375" s="1">
        <f t="shared" si="121"/>
        <v>2</v>
      </c>
      <c r="E3375" s="1" t="str">
        <f>INDEX(Protocol[Mark],MATCH(C3375,Protocol[Step],0))</f>
        <v>5S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196010002</v>
      </c>
      <c r="H3375" s="134">
        <f>Systematic[[#This Row],[SampleVariableLabel]]+100*Systematic[[#This Row],[State]]</f>
        <v>196010602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196</v>
      </c>
      <c r="B3376" s="1">
        <f>IF(C3376=0,IF(B3375=Protocol!$V$20,1,B3375+1),B3375)</f>
        <v>1</v>
      </c>
      <c r="C3376" s="1">
        <f>IF(C3375+1=Protocol!$V$21,0,C3375+1)</f>
        <v>7</v>
      </c>
      <c r="D3376" s="1">
        <f t="shared" si="121"/>
        <v>3</v>
      </c>
      <c r="E3376" s="1" t="str">
        <f>INDEX(Protocol[Mark],MATCH(C3376,Protocol[Step],0))</f>
        <v>6Oct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196010003</v>
      </c>
      <c r="H3376" s="134">
        <f>Systematic[[#This Row],[SampleVariableLabel]]+100*Systematic[[#This Row],[State]]</f>
        <v>196010703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196</v>
      </c>
      <c r="B3377" s="1">
        <f>IF(C3377=0,IF(B3376=Protocol!$V$20,1,B3376+1),B3376)</f>
        <v>1</v>
      </c>
      <c r="C3377" s="1">
        <f>IF(C3376+1=Protocol!$V$21,0,C3376+1)</f>
        <v>8</v>
      </c>
      <c r="D3377" s="1">
        <f t="shared" si="121"/>
        <v>4</v>
      </c>
      <c r="E3377" s="1" t="str">
        <f>INDEX(Protocol[Mark],MATCH(C3377,Protocol[Step],0))</f>
        <v>7Rot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196010004</v>
      </c>
      <c r="H3377" s="134">
        <f>Systematic[[#This Row],[SampleVariableLabel]]+100*Systematic[[#This Row],[State]]</f>
        <v>196010804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196</v>
      </c>
      <c r="B3378" s="1">
        <f>IF(C3378=0,IF(B3377=Protocol!$V$20,1,B3377+1),B3377)</f>
        <v>1</v>
      </c>
      <c r="C3378" s="1">
        <f>IF(C3377+1=Protocol!$V$21,0,C3377+1)</f>
        <v>9</v>
      </c>
      <c r="D3378" s="1">
        <f t="shared" si="121"/>
        <v>5</v>
      </c>
      <c r="E3378" s="1" t="str">
        <f>INDEX(Protocol[Mark],MATCH(C3378,Protocol[Step],0))</f>
        <v>8Gp</v>
      </c>
      <c r="F3378" s="151" t="str">
        <f>INDEX(Variables[Variable],MATCH(Systematic[[#This Row],[VariableIndex]],Variables[Index],0))</f>
        <v>Specific flux (mt)</v>
      </c>
      <c r="G3378" s="134">
        <f>Systematic[[#This Row],[Sample]]*1000000+Systematic[[#This Row],[SubSample]]*10000+Systematic[[#This Row],[VariableIndex]]</f>
        <v>196010005</v>
      </c>
      <c r="H3378" s="134">
        <f>Systematic[[#This Row],[SampleVariableLabel]]+100*Systematic[[#This Row],[State]]</f>
        <v>196010905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196</v>
      </c>
      <c r="B3379" s="1">
        <f>IF(C3379=0,IF(B3378=Protocol!$V$20,1,B3378+1),B3378)</f>
        <v>1</v>
      </c>
      <c r="C3379" s="1">
        <f>IF(C3378+1=Protocol!$V$21,0,C3378+1)</f>
        <v>10</v>
      </c>
      <c r="D3379" s="1">
        <f t="shared" si="121"/>
        <v>6</v>
      </c>
      <c r="E3379" s="1" t="str">
        <f>INDEX(Protocol[Mark],MATCH(C3379,Protocol[Step],0))</f>
        <v>9Ama</v>
      </c>
      <c r="F3379" s="151" t="str">
        <f>INDEX(Variables[Variable],MATCH(Systematic[[#This Row],[VariableIndex]],Variables[Index],0))</f>
        <v>FCR (mt: ROX-corr.)</v>
      </c>
      <c r="G3379" s="134">
        <f>Systematic[[#This Row],[Sample]]*1000000+Systematic[[#This Row],[SubSample]]*10000+Systematic[[#This Row],[VariableIndex]]</f>
        <v>196010006</v>
      </c>
      <c r="H3379" s="134">
        <f>Systematic[[#This Row],[SampleVariableLabel]]+100*Systematic[[#This Row],[State]]</f>
        <v>196011006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196</v>
      </c>
      <c r="B3380" s="1">
        <f>IF(C3380=0,IF(B3379=Protocol!$V$20,1,B3379+1),B3379)</f>
        <v>1</v>
      </c>
      <c r="C3380" s="1">
        <f>IF(C3379+1=Protocol!$V$21,0,C3379+1)</f>
        <v>11</v>
      </c>
      <c r="D3380" s="1">
        <f t="shared" si="121"/>
        <v>1</v>
      </c>
      <c r="E3380" s="1" t="str">
        <f>INDEX(Protocol[Mark],MATCH(C3380,Protocol[Step],0))</f>
        <v>10Tm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196010001</v>
      </c>
      <c r="H3380" s="134">
        <f>Systematic[[#This Row],[SampleVariableLabel]]+100*Systematic[[#This Row],[State]]</f>
        <v>196011101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196</v>
      </c>
      <c r="B3381" s="1">
        <f>IF(C3381=0,IF(B3380=Protocol!$V$20,1,B3380+1),B3380)</f>
        <v>1</v>
      </c>
      <c r="C3381" s="1">
        <f>IF(C3380+1=Protocol!$V$21,0,C3380+1)</f>
        <v>12</v>
      </c>
      <c r="D3381" s="1">
        <f t="shared" si="121"/>
        <v>2</v>
      </c>
      <c r="E3381" s="1" t="str">
        <f>INDEX(Protocol[Mark],MATCH(C3381,Protocol[Step],0))</f>
        <v>11Azd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196010002</v>
      </c>
      <c r="H3381" s="134">
        <f>Systematic[[#This Row],[SampleVariableLabel]]+100*Systematic[[#This Row],[State]]</f>
        <v>196011202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197</v>
      </c>
      <c r="B3382" s="1">
        <f>IF(C3382=0,IF(B3381=Protocol!$V$20,1,B3381+1),B3381)</f>
        <v>1</v>
      </c>
      <c r="C3382" s="1">
        <f>IF(C3381+1=Protocol!$V$21,0,C3381+1)</f>
        <v>0</v>
      </c>
      <c r="D3382" s="1">
        <f t="shared" si="121"/>
        <v>3</v>
      </c>
      <c r="E3382" s="1" t="str">
        <f>INDEX(Protocol[Mark],MATCH(C3382,Protocol[Step],0))</f>
        <v>1mt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197010003</v>
      </c>
      <c r="H3382" s="134">
        <f>Systematic[[#This Row],[SampleVariableLabel]]+100*Systematic[[#This Row],[State]]</f>
        <v>197010003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197</v>
      </c>
      <c r="B3383" s="1">
        <f>IF(C3383=0,IF(B3382=Protocol!$V$20,1,B3382+1),B3382)</f>
        <v>1</v>
      </c>
      <c r="C3383" s="1">
        <f>IF(C3382+1=Protocol!$V$21,0,C3382+1)</f>
        <v>1</v>
      </c>
      <c r="D3383" s="1">
        <f t="shared" si="121"/>
        <v>4</v>
      </c>
      <c r="E3383" s="1" t="str">
        <f>INDEX(Protocol[Mark],MATCH(C3383,Protocol[Step],0))</f>
        <v>1PM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197010004</v>
      </c>
      <c r="H3383" s="134">
        <f>Systematic[[#This Row],[SampleVariableLabel]]+100*Systematic[[#This Row],[State]]</f>
        <v>197010104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197</v>
      </c>
      <c r="B3384" s="1">
        <f>IF(C3384=0,IF(B3383=Protocol!$V$20,1,B3383+1),B3383)</f>
        <v>1</v>
      </c>
      <c r="C3384" s="1">
        <f>IF(C3383+1=Protocol!$V$21,0,C3383+1)</f>
        <v>2</v>
      </c>
      <c r="D3384" s="1">
        <f t="shared" si="121"/>
        <v>5</v>
      </c>
      <c r="E3384" s="1" t="str">
        <f>INDEX(Protocol[Mark],MATCH(C3384,Protocol[Step],0))</f>
        <v>2D</v>
      </c>
      <c r="F3384" s="151" t="str">
        <f>INDEX(Variables[Variable],MATCH(Systematic[[#This Row],[VariableIndex]],Variables[Index],0))</f>
        <v>Specific flux (mt)</v>
      </c>
      <c r="G3384" s="134">
        <f>Systematic[[#This Row],[Sample]]*1000000+Systematic[[#This Row],[SubSample]]*10000+Systematic[[#This Row],[VariableIndex]]</f>
        <v>197010005</v>
      </c>
      <c r="H3384" s="134">
        <f>Systematic[[#This Row],[SampleVariableLabel]]+100*Systematic[[#This Row],[State]]</f>
        <v>197010205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197</v>
      </c>
      <c r="B3385" s="1">
        <f>IF(C3385=0,IF(B3384=Protocol!$V$20,1,B3384+1),B3384)</f>
        <v>1</v>
      </c>
      <c r="C3385" s="1">
        <f>IF(C3384+1=Protocol!$V$21,0,C3384+1)</f>
        <v>3</v>
      </c>
      <c r="D3385" s="1">
        <f t="shared" si="121"/>
        <v>6</v>
      </c>
      <c r="E3385" s="1" t="str">
        <f>INDEX(Protocol[Mark],MATCH(C3385,Protocol[Step],0))</f>
        <v>2c</v>
      </c>
      <c r="F3385" s="151" t="str">
        <f>INDEX(Variables[Variable],MATCH(Systematic[[#This Row],[VariableIndex]],Variables[Index],0))</f>
        <v>FCR (mt: ROX-corr.)</v>
      </c>
      <c r="G3385" s="134">
        <f>Systematic[[#This Row],[Sample]]*1000000+Systematic[[#This Row],[SubSample]]*10000+Systematic[[#This Row],[VariableIndex]]</f>
        <v>197010006</v>
      </c>
      <c r="H3385" s="134">
        <f>Systematic[[#This Row],[SampleVariableLabel]]+100*Systematic[[#This Row],[State]]</f>
        <v>197010306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197</v>
      </c>
      <c r="B3386" s="1">
        <f>IF(C3386=0,IF(B3385=Protocol!$V$20,1,B3385+1),B3385)</f>
        <v>1</v>
      </c>
      <c r="C3386" s="1">
        <f>IF(C3385+1=Protocol!$V$21,0,C3385+1)</f>
        <v>4</v>
      </c>
      <c r="D3386" s="1">
        <f t="shared" si="121"/>
        <v>1</v>
      </c>
      <c r="E3386" s="1" t="str">
        <f>INDEX(Protocol[Mark],MATCH(C3386,Protocol[Step],0))</f>
        <v>3U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197010001</v>
      </c>
      <c r="H3386" s="134">
        <f>Systematic[[#This Row],[SampleVariableLabel]]+100*Systematic[[#This Row],[State]]</f>
        <v>197010401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197</v>
      </c>
      <c r="B3387" s="1">
        <f>IF(C3387=0,IF(B3386=Protocol!$V$20,1,B3386+1),B3386)</f>
        <v>1</v>
      </c>
      <c r="C3387" s="1">
        <f>IF(C3386+1=Protocol!$V$21,0,C3386+1)</f>
        <v>5</v>
      </c>
      <c r="D3387" s="1">
        <f t="shared" si="121"/>
        <v>2</v>
      </c>
      <c r="E3387" s="1" t="str">
        <f>INDEX(Protocol[Mark],MATCH(C3387,Protocol[Step],0))</f>
        <v>4G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197010002</v>
      </c>
      <c r="H3387" s="134">
        <f>Systematic[[#This Row],[SampleVariableLabel]]+100*Systematic[[#This Row],[State]]</f>
        <v>197010502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197</v>
      </c>
      <c r="B3388" s="1">
        <f>IF(C3388=0,IF(B3387=Protocol!$V$20,1,B3387+1),B3387)</f>
        <v>1</v>
      </c>
      <c r="C3388" s="1">
        <f>IF(C3387+1=Protocol!$V$21,0,C3387+1)</f>
        <v>6</v>
      </c>
      <c r="D3388" s="1">
        <f t="shared" si="121"/>
        <v>3</v>
      </c>
      <c r="E3388" s="1" t="str">
        <f>INDEX(Protocol[Mark],MATCH(C3388,Protocol[Step],0))</f>
        <v>5S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197010003</v>
      </c>
      <c r="H3388" s="134">
        <f>Systematic[[#This Row],[SampleVariableLabel]]+100*Systematic[[#This Row],[State]]</f>
        <v>197010603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197</v>
      </c>
      <c r="B3389" s="1">
        <f>IF(C3389=0,IF(B3388=Protocol!$V$20,1,B3388+1),B3388)</f>
        <v>1</v>
      </c>
      <c r="C3389" s="1">
        <f>IF(C3388+1=Protocol!$V$21,0,C3388+1)</f>
        <v>7</v>
      </c>
      <c r="D3389" s="1">
        <f t="shared" si="121"/>
        <v>4</v>
      </c>
      <c r="E3389" s="1" t="str">
        <f>INDEX(Protocol[Mark],MATCH(C3389,Protocol[Step],0))</f>
        <v>6Oct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197010004</v>
      </c>
      <c r="H3389" s="134">
        <f>Systematic[[#This Row],[SampleVariableLabel]]+100*Systematic[[#This Row],[State]]</f>
        <v>197010704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197</v>
      </c>
      <c r="B3390" s="1">
        <f>IF(C3390=0,IF(B3389=Protocol!$V$20,1,B3389+1),B3389)</f>
        <v>1</v>
      </c>
      <c r="C3390" s="1">
        <f>IF(C3389+1=Protocol!$V$21,0,C3389+1)</f>
        <v>8</v>
      </c>
      <c r="D3390" s="1">
        <f t="shared" si="121"/>
        <v>5</v>
      </c>
      <c r="E3390" s="1" t="str">
        <f>INDEX(Protocol[Mark],MATCH(C3390,Protocol[Step],0))</f>
        <v>7Rot</v>
      </c>
      <c r="F3390" s="151" t="str">
        <f>INDEX(Variables[Variable],MATCH(Systematic[[#This Row],[VariableIndex]],Variables[Index],0))</f>
        <v>Specific flux (mt)</v>
      </c>
      <c r="G3390" s="134">
        <f>Systematic[[#This Row],[Sample]]*1000000+Systematic[[#This Row],[SubSample]]*10000+Systematic[[#This Row],[VariableIndex]]</f>
        <v>197010005</v>
      </c>
      <c r="H3390" s="134">
        <f>Systematic[[#This Row],[SampleVariableLabel]]+100*Systematic[[#This Row],[State]]</f>
        <v>197010805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197</v>
      </c>
      <c r="B3391" s="1">
        <f>IF(C3391=0,IF(B3390=Protocol!$V$20,1,B3390+1),B3390)</f>
        <v>1</v>
      </c>
      <c r="C3391" s="1">
        <f>IF(C3390+1=Protocol!$V$21,0,C3390+1)</f>
        <v>9</v>
      </c>
      <c r="D3391" s="1">
        <f t="shared" si="121"/>
        <v>6</v>
      </c>
      <c r="E3391" s="1" t="str">
        <f>INDEX(Protocol[Mark],MATCH(C3391,Protocol[Step],0))</f>
        <v>8Gp</v>
      </c>
      <c r="F3391" s="151" t="str">
        <f>INDEX(Variables[Variable],MATCH(Systematic[[#This Row],[VariableIndex]],Variables[Index],0))</f>
        <v>FCR (mt: ROX-corr.)</v>
      </c>
      <c r="G3391" s="134">
        <f>Systematic[[#This Row],[Sample]]*1000000+Systematic[[#This Row],[SubSample]]*10000+Systematic[[#This Row],[VariableIndex]]</f>
        <v>197010006</v>
      </c>
      <c r="H3391" s="134">
        <f>Systematic[[#This Row],[SampleVariableLabel]]+100*Systematic[[#This Row],[State]]</f>
        <v>197010906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197</v>
      </c>
      <c r="B3392" s="1">
        <f>IF(C3392=0,IF(B3391=Protocol!$V$20,1,B3391+1),B3391)</f>
        <v>1</v>
      </c>
      <c r="C3392" s="1">
        <f>IF(C3391+1=Protocol!$V$21,0,C3391+1)</f>
        <v>10</v>
      </c>
      <c r="D3392" s="1">
        <f t="shared" si="121"/>
        <v>1</v>
      </c>
      <c r="E3392" s="1" t="str">
        <f>INDEX(Protocol[Mark],MATCH(C3392,Protocol[Step],0))</f>
        <v>9Ama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197010001</v>
      </c>
      <c r="H3392" s="134">
        <f>Systematic[[#This Row],[SampleVariableLabel]]+100*Systematic[[#This Row],[State]]</f>
        <v>197011001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197</v>
      </c>
      <c r="B3393" s="1">
        <f>IF(C3393=0,IF(B3392=Protocol!$V$20,1,B3392+1),B3392)</f>
        <v>1</v>
      </c>
      <c r="C3393" s="1">
        <f>IF(C3392+1=Protocol!$V$21,0,C3392+1)</f>
        <v>11</v>
      </c>
      <c r="D3393" s="1">
        <f t="shared" si="121"/>
        <v>2</v>
      </c>
      <c r="E3393" s="1" t="str">
        <f>INDEX(Protocol[Mark],MATCH(C3393,Protocol[Step],0))</f>
        <v>10Tm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197010002</v>
      </c>
      <c r="H3393" s="134">
        <f>Systematic[[#This Row],[SampleVariableLabel]]+100*Systematic[[#This Row],[State]]</f>
        <v>197011102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197</v>
      </c>
      <c r="B3394" s="1">
        <f>IF(C3394=0,IF(B3393=Protocol!$V$20,1,B3393+1),B3393)</f>
        <v>1</v>
      </c>
      <c r="C3394" s="1">
        <f>IF(C3393+1=Protocol!$V$21,0,C3393+1)</f>
        <v>12</v>
      </c>
      <c r="D3394" s="1">
        <f t="shared" si="121"/>
        <v>3</v>
      </c>
      <c r="E3394" s="1" t="str">
        <f>INDEX(Protocol[Mark],MATCH(C3394,Protocol[Step],0))</f>
        <v>11Azd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197010003</v>
      </c>
      <c r="H3394" s="134">
        <f>Systematic[[#This Row],[SampleVariableLabel]]+100*Systematic[[#This Row],[State]]</f>
        <v>197011203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198</v>
      </c>
      <c r="B3395" s="1">
        <f>IF(C3395=0,IF(B3394=Protocol!$V$20,1,B3394+1),B3394)</f>
        <v>1</v>
      </c>
      <c r="C3395" s="1">
        <f>IF(C3394+1=Protocol!$V$21,0,C3394+1)</f>
        <v>0</v>
      </c>
      <c r="D3395" s="1">
        <f t="shared" ref="D3395:D3458" si="123">IF(D3394=nVariables,1,D3394+1)</f>
        <v>4</v>
      </c>
      <c r="E3395" s="1" t="str">
        <f>INDEX(Protocol[Mark],MATCH(C3395,Protocol[Step],0))</f>
        <v>1mt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198010004</v>
      </c>
      <c r="H3395" s="134">
        <f>Systematic[[#This Row],[SampleVariableLabel]]+100*Systematic[[#This Row],[State]]</f>
        <v>198010004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198</v>
      </c>
      <c r="B3396" s="1">
        <f>IF(C3396=0,IF(B3395=Protocol!$V$20,1,B3395+1),B3395)</f>
        <v>1</v>
      </c>
      <c r="C3396" s="1">
        <f>IF(C3395+1=Protocol!$V$21,0,C3395+1)</f>
        <v>1</v>
      </c>
      <c r="D3396" s="1">
        <f t="shared" si="123"/>
        <v>5</v>
      </c>
      <c r="E3396" s="1" t="str">
        <f>INDEX(Protocol[Mark],MATCH(C3396,Protocol[Step],0))</f>
        <v>1PM</v>
      </c>
      <c r="F3396" s="151" t="str">
        <f>INDEX(Variables[Variable],MATCH(Systematic[[#This Row],[VariableIndex]],Variables[Index],0))</f>
        <v>Specific flux (mt)</v>
      </c>
      <c r="G3396" s="134">
        <f>Systematic[[#This Row],[Sample]]*1000000+Systematic[[#This Row],[SubSample]]*10000+Systematic[[#This Row],[VariableIndex]]</f>
        <v>198010005</v>
      </c>
      <c r="H3396" s="134">
        <f>Systematic[[#This Row],[SampleVariableLabel]]+100*Systematic[[#This Row],[State]]</f>
        <v>198010105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198</v>
      </c>
      <c r="B3397" s="1">
        <f>IF(C3397=0,IF(B3396=Protocol!$V$20,1,B3396+1),B3396)</f>
        <v>1</v>
      </c>
      <c r="C3397" s="1">
        <f>IF(C3396+1=Protocol!$V$21,0,C3396+1)</f>
        <v>2</v>
      </c>
      <c r="D3397" s="1">
        <f t="shared" si="123"/>
        <v>6</v>
      </c>
      <c r="E3397" s="1" t="str">
        <f>INDEX(Protocol[Mark],MATCH(C3397,Protocol[Step],0))</f>
        <v>2D</v>
      </c>
      <c r="F3397" s="151" t="str">
        <f>INDEX(Variables[Variable],MATCH(Systematic[[#This Row],[VariableIndex]],Variables[Index],0))</f>
        <v>FCR (mt: ROX-corr.)</v>
      </c>
      <c r="G3397" s="134">
        <f>Systematic[[#This Row],[Sample]]*1000000+Systematic[[#This Row],[SubSample]]*10000+Systematic[[#This Row],[VariableIndex]]</f>
        <v>198010006</v>
      </c>
      <c r="H3397" s="134">
        <f>Systematic[[#This Row],[SampleVariableLabel]]+100*Systematic[[#This Row],[State]]</f>
        <v>198010206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198</v>
      </c>
      <c r="B3398" s="1">
        <f>IF(C3398=0,IF(B3397=Protocol!$V$20,1,B3397+1),B3397)</f>
        <v>1</v>
      </c>
      <c r="C3398" s="1">
        <f>IF(C3397+1=Protocol!$V$21,0,C3397+1)</f>
        <v>3</v>
      </c>
      <c r="D3398" s="1">
        <f t="shared" si="123"/>
        <v>1</v>
      </c>
      <c r="E3398" s="1" t="str">
        <f>INDEX(Protocol[Mark],MATCH(C3398,Protocol[Step],0))</f>
        <v>2c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198010001</v>
      </c>
      <c r="H3398" s="134">
        <f>Systematic[[#This Row],[SampleVariableLabel]]+100*Systematic[[#This Row],[State]]</f>
        <v>198010301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198</v>
      </c>
      <c r="B3399" s="1">
        <f>IF(C3399=0,IF(B3398=Protocol!$V$20,1,B3398+1),B3398)</f>
        <v>1</v>
      </c>
      <c r="C3399" s="1">
        <f>IF(C3398+1=Protocol!$V$21,0,C3398+1)</f>
        <v>4</v>
      </c>
      <c r="D3399" s="1">
        <f t="shared" si="123"/>
        <v>2</v>
      </c>
      <c r="E3399" s="1" t="str">
        <f>INDEX(Protocol[Mark],MATCH(C3399,Protocol[Step],0))</f>
        <v>3U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198010002</v>
      </c>
      <c r="H3399" s="134">
        <f>Systematic[[#This Row],[SampleVariableLabel]]+100*Systematic[[#This Row],[State]]</f>
        <v>198010402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198</v>
      </c>
      <c r="B3400" s="1">
        <f>IF(C3400=0,IF(B3399=Protocol!$V$20,1,B3399+1),B3399)</f>
        <v>1</v>
      </c>
      <c r="C3400" s="1">
        <f>IF(C3399+1=Protocol!$V$21,0,C3399+1)</f>
        <v>5</v>
      </c>
      <c r="D3400" s="1">
        <f t="shared" si="123"/>
        <v>3</v>
      </c>
      <c r="E3400" s="1" t="str">
        <f>INDEX(Protocol[Mark],MATCH(C3400,Protocol[Step],0))</f>
        <v>4G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198010003</v>
      </c>
      <c r="H3400" s="134">
        <f>Systematic[[#This Row],[SampleVariableLabel]]+100*Systematic[[#This Row],[State]]</f>
        <v>198010503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198</v>
      </c>
      <c r="B3401" s="1">
        <f>IF(C3401=0,IF(B3400=Protocol!$V$20,1,B3400+1),B3400)</f>
        <v>1</v>
      </c>
      <c r="C3401" s="1">
        <f>IF(C3400+1=Protocol!$V$21,0,C3400+1)</f>
        <v>6</v>
      </c>
      <c r="D3401" s="1">
        <f t="shared" si="123"/>
        <v>4</v>
      </c>
      <c r="E3401" s="1" t="str">
        <f>INDEX(Protocol[Mark],MATCH(C3401,Protocol[Step],0))</f>
        <v>5S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198010004</v>
      </c>
      <c r="H3401" s="134">
        <f>Systematic[[#This Row],[SampleVariableLabel]]+100*Systematic[[#This Row],[State]]</f>
        <v>198010604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198</v>
      </c>
      <c r="B3402" s="1">
        <f>IF(C3402=0,IF(B3401=Protocol!$V$20,1,B3401+1),B3401)</f>
        <v>1</v>
      </c>
      <c r="C3402" s="1">
        <f>IF(C3401+1=Protocol!$V$21,0,C3401+1)</f>
        <v>7</v>
      </c>
      <c r="D3402" s="1">
        <f t="shared" si="123"/>
        <v>5</v>
      </c>
      <c r="E3402" s="1" t="str">
        <f>INDEX(Protocol[Mark],MATCH(C3402,Protocol[Step],0))</f>
        <v>6Oct</v>
      </c>
      <c r="F3402" s="151" t="str">
        <f>INDEX(Variables[Variable],MATCH(Systematic[[#This Row],[VariableIndex]],Variables[Index],0))</f>
        <v>Specific flux (mt)</v>
      </c>
      <c r="G3402" s="134">
        <f>Systematic[[#This Row],[Sample]]*1000000+Systematic[[#This Row],[SubSample]]*10000+Systematic[[#This Row],[VariableIndex]]</f>
        <v>198010005</v>
      </c>
      <c r="H3402" s="134">
        <f>Systematic[[#This Row],[SampleVariableLabel]]+100*Systematic[[#This Row],[State]]</f>
        <v>198010705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198</v>
      </c>
      <c r="B3403" s="1">
        <f>IF(C3403=0,IF(B3402=Protocol!$V$20,1,B3402+1),B3402)</f>
        <v>1</v>
      </c>
      <c r="C3403" s="1">
        <f>IF(C3402+1=Protocol!$V$21,0,C3402+1)</f>
        <v>8</v>
      </c>
      <c r="D3403" s="1">
        <f t="shared" si="123"/>
        <v>6</v>
      </c>
      <c r="E3403" s="1" t="str">
        <f>INDEX(Protocol[Mark],MATCH(C3403,Protocol[Step],0))</f>
        <v>7Rot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198010006</v>
      </c>
      <c r="H3403" s="134">
        <f>Systematic[[#This Row],[SampleVariableLabel]]+100*Systematic[[#This Row],[State]]</f>
        <v>198010806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198</v>
      </c>
      <c r="B3404" s="1">
        <f>IF(C3404=0,IF(B3403=Protocol!$V$20,1,B3403+1),B3403)</f>
        <v>1</v>
      </c>
      <c r="C3404" s="1">
        <f>IF(C3403+1=Protocol!$V$21,0,C3403+1)</f>
        <v>9</v>
      </c>
      <c r="D3404" s="1">
        <f t="shared" si="123"/>
        <v>1</v>
      </c>
      <c r="E3404" s="1" t="str">
        <f>INDEX(Protocol[Mark],MATCH(C3404,Protocol[Step],0))</f>
        <v>8Gp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198010001</v>
      </c>
      <c r="H3404" s="134">
        <f>Systematic[[#This Row],[SampleVariableLabel]]+100*Systematic[[#This Row],[State]]</f>
        <v>198010901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198</v>
      </c>
      <c r="B3405" s="1">
        <f>IF(C3405=0,IF(B3404=Protocol!$V$20,1,B3404+1),B3404)</f>
        <v>1</v>
      </c>
      <c r="C3405" s="1">
        <f>IF(C3404+1=Protocol!$V$21,0,C3404+1)</f>
        <v>10</v>
      </c>
      <c r="D3405" s="1">
        <f t="shared" si="123"/>
        <v>2</v>
      </c>
      <c r="E3405" s="1" t="str">
        <f>INDEX(Protocol[Mark],MATCH(C3405,Protocol[Step],0))</f>
        <v>9Ama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198010002</v>
      </c>
      <c r="H3405" s="134">
        <f>Systematic[[#This Row],[SampleVariableLabel]]+100*Systematic[[#This Row],[State]]</f>
        <v>198011002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198</v>
      </c>
      <c r="B3406" s="1">
        <f>IF(C3406=0,IF(B3405=Protocol!$V$20,1,B3405+1),B3405)</f>
        <v>1</v>
      </c>
      <c r="C3406" s="1">
        <f>IF(C3405+1=Protocol!$V$21,0,C3405+1)</f>
        <v>11</v>
      </c>
      <c r="D3406" s="1">
        <f t="shared" si="123"/>
        <v>3</v>
      </c>
      <c r="E3406" s="1" t="str">
        <f>INDEX(Protocol[Mark],MATCH(C3406,Protocol[Step],0))</f>
        <v>10Tm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198010003</v>
      </c>
      <c r="H3406" s="134">
        <f>Systematic[[#This Row],[SampleVariableLabel]]+100*Systematic[[#This Row],[State]]</f>
        <v>198011103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198</v>
      </c>
      <c r="B3407" s="1">
        <f>IF(C3407=0,IF(B3406=Protocol!$V$20,1,B3406+1),B3406)</f>
        <v>1</v>
      </c>
      <c r="C3407" s="1">
        <f>IF(C3406+1=Protocol!$V$21,0,C3406+1)</f>
        <v>12</v>
      </c>
      <c r="D3407" s="1">
        <f t="shared" si="123"/>
        <v>4</v>
      </c>
      <c r="E3407" s="1" t="str">
        <f>INDEX(Protocol[Mark],MATCH(C3407,Protocol[Step],0))</f>
        <v>11Azd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198010004</v>
      </c>
      <c r="H3407" s="134">
        <f>Systematic[[#This Row],[SampleVariableLabel]]+100*Systematic[[#This Row],[State]]</f>
        <v>198011204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199</v>
      </c>
      <c r="B3408" s="1">
        <f>IF(C3408=0,IF(B3407=Protocol!$V$20,1,B3407+1),B3407)</f>
        <v>1</v>
      </c>
      <c r="C3408" s="1">
        <f>IF(C3407+1=Protocol!$V$21,0,C3407+1)</f>
        <v>0</v>
      </c>
      <c r="D3408" s="1">
        <f t="shared" si="123"/>
        <v>5</v>
      </c>
      <c r="E3408" s="1" t="str">
        <f>INDEX(Protocol[Mark],MATCH(C3408,Protocol[Step],0))</f>
        <v>1mt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199010005</v>
      </c>
      <c r="H3408" s="134">
        <f>Systematic[[#This Row],[SampleVariableLabel]]+100*Systematic[[#This Row],[State]]</f>
        <v>199010005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199</v>
      </c>
      <c r="B3409" s="1">
        <f>IF(C3409=0,IF(B3408=Protocol!$V$20,1,B3408+1),B3408)</f>
        <v>1</v>
      </c>
      <c r="C3409" s="1">
        <f>IF(C3408+1=Protocol!$V$21,0,C3408+1)</f>
        <v>1</v>
      </c>
      <c r="D3409" s="1">
        <f t="shared" si="123"/>
        <v>6</v>
      </c>
      <c r="E3409" s="1" t="str">
        <f>INDEX(Protocol[Mark],MATCH(C3409,Protocol[Step],0))</f>
        <v>1PM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199010006</v>
      </c>
      <c r="H3409" s="134">
        <f>Systematic[[#This Row],[SampleVariableLabel]]+100*Systematic[[#This Row],[State]]</f>
        <v>199010106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199</v>
      </c>
      <c r="B3410" s="1">
        <f>IF(C3410=0,IF(B3409=Protocol!$V$20,1,B3409+1),B3409)</f>
        <v>1</v>
      </c>
      <c r="C3410" s="1">
        <f>IF(C3409+1=Protocol!$V$21,0,C3409+1)</f>
        <v>2</v>
      </c>
      <c r="D3410" s="1">
        <f t="shared" si="123"/>
        <v>1</v>
      </c>
      <c r="E3410" s="1" t="str">
        <f>INDEX(Protocol[Mark],MATCH(C3410,Protocol[Step],0))</f>
        <v>2D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199010001</v>
      </c>
      <c r="H3410" s="134">
        <f>Systematic[[#This Row],[SampleVariableLabel]]+100*Systematic[[#This Row],[State]]</f>
        <v>199010201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199</v>
      </c>
      <c r="B3411" s="1">
        <f>IF(C3411=0,IF(B3410=Protocol!$V$20,1,B3410+1),B3410)</f>
        <v>1</v>
      </c>
      <c r="C3411" s="1">
        <f>IF(C3410+1=Protocol!$V$21,0,C3410+1)</f>
        <v>3</v>
      </c>
      <c r="D3411" s="1">
        <f t="shared" si="123"/>
        <v>2</v>
      </c>
      <c r="E3411" s="1" t="str">
        <f>INDEX(Protocol[Mark],MATCH(C3411,Protocol[Step],0))</f>
        <v>2c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199010002</v>
      </c>
      <c r="H3411" s="134">
        <f>Systematic[[#This Row],[SampleVariableLabel]]+100*Systematic[[#This Row],[State]]</f>
        <v>199010302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199</v>
      </c>
      <c r="B3412" s="1">
        <f>IF(C3412=0,IF(B3411=Protocol!$V$20,1,B3411+1),B3411)</f>
        <v>1</v>
      </c>
      <c r="C3412" s="1">
        <f>IF(C3411+1=Protocol!$V$21,0,C3411+1)</f>
        <v>4</v>
      </c>
      <c r="D3412" s="1">
        <f t="shared" si="123"/>
        <v>3</v>
      </c>
      <c r="E3412" s="1" t="str">
        <f>INDEX(Protocol[Mark],MATCH(C3412,Protocol[Step],0))</f>
        <v>3U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199010003</v>
      </c>
      <c r="H3412" s="134">
        <f>Systematic[[#This Row],[SampleVariableLabel]]+100*Systematic[[#This Row],[State]]</f>
        <v>199010403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199</v>
      </c>
      <c r="B3413" s="1">
        <f>IF(C3413=0,IF(B3412=Protocol!$V$20,1,B3412+1),B3412)</f>
        <v>1</v>
      </c>
      <c r="C3413" s="1">
        <f>IF(C3412+1=Protocol!$V$21,0,C3412+1)</f>
        <v>5</v>
      </c>
      <c r="D3413" s="1">
        <f t="shared" si="123"/>
        <v>4</v>
      </c>
      <c r="E3413" s="1" t="str">
        <f>INDEX(Protocol[Mark],MATCH(C3413,Protocol[Step],0))</f>
        <v>4G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199010004</v>
      </c>
      <c r="H3413" s="134">
        <f>Systematic[[#This Row],[SampleVariableLabel]]+100*Systematic[[#This Row],[State]]</f>
        <v>199010504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199</v>
      </c>
      <c r="B3414" s="1">
        <f>IF(C3414=0,IF(B3413=Protocol!$V$20,1,B3413+1),B3413)</f>
        <v>1</v>
      </c>
      <c r="C3414" s="1">
        <f>IF(C3413+1=Protocol!$V$21,0,C3413+1)</f>
        <v>6</v>
      </c>
      <c r="D3414" s="1">
        <f t="shared" si="123"/>
        <v>5</v>
      </c>
      <c r="E3414" s="1" t="str">
        <f>INDEX(Protocol[Mark],MATCH(C3414,Protocol[Step],0))</f>
        <v>5S</v>
      </c>
      <c r="F3414" s="151" t="str">
        <f>INDEX(Variables[Variable],MATCH(Systematic[[#This Row],[VariableIndex]],Variables[Index],0))</f>
        <v>Specific flux (mt)</v>
      </c>
      <c r="G3414" s="134">
        <f>Systematic[[#This Row],[Sample]]*1000000+Systematic[[#This Row],[SubSample]]*10000+Systematic[[#This Row],[VariableIndex]]</f>
        <v>199010005</v>
      </c>
      <c r="H3414" s="134">
        <f>Systematic[[#This Row],[SampleVariableLabel]]+100*Systematic[[#This Row],[State]]</f>
        <v>199010605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199</v>
      </c>
      <c r="B3415" s="1">
        <f>IF(C3415=0,IF(B3414=Protocol!$V$20,1,B3414+1),B3414)</f>
        <v>1</v>
      </c>
      <c r="C3415" s="1">
        <f>IF(C3414+1=Protocol!$V$21,0,C3414+1)</f>
        <v>7</v>
      </c>
      <c r="D3415" s="1">
        <f t="shared" si="123"/>
        <v>6</v>
      </c>
      <c r="E3415" s="1" t="str">
        <f>INDEX(Protocol[Mark],MATCH(C3415,Protocol[Step],0))</f>
        <v>6Oct</v>
      </c>
      <c r="F3415" s="151" t="str">
        <f>INDEX(Variables[Variable],MATCH(Systematic[[#This Row],[VariableIndex]],Variables[Index],0))</f>
        <v>FCR (mt: ROX-corr.)</v>
      </c>
      <c r="G3415" s="134">
        <f>Systematic[[#This Row],[Sample]]*1000000+Systematic[[#This Row],[SubSample]]*10000+Systematic[[#This Row],[VariableIndex]]</f>
        <v>199010006</v>
      </c>
      <c r="H3415" s="134">
        <f>Systematic[[#This Row],[SampleVariableLabel]]+100*Systematic[[#This Row],[State]]</f>
        <v>199010706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199</v>
      </c>
      <c r="B3416" s="1">
        <f>IF(C3416=0,IF(B3415=Protocol!$V$20,1,B3415+1),B3415)</f>
        <v>1</v>
      </c>
      <c r="C3416" s="1">
        <f>IF(C3415+1=Protocol!$V$21,0,C3415+1)</f>
        <v>8</v>
      </c>
      <c r="D3416" s="1">
        <f t="shared" si="123"/>
        <v>1</v>
      </c>
      <c r="E3416" s="1" t="str">
        <f>INDEX(Protocol[Mark],MATCH(C3416,Protocol[Step],0))</f>
        <v>7Rot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199010001</v>
      </c>
      <c r="H3416" s="134">
        <f>Systematic[[#This Row],[SampleVariableLabel]]+100*Systematic[[#This Row],[State]]</f>
        <v>199010801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199</v>
      </c>
      <c r="B3417" s="1">
        <f>IF(C3417=0,IF(B3416=Protocol!$V$20,1,B3416+1),B3416)</f>
        <v>1</v>
      </c>
      <c r="C3417" s="1">
        <f>IF(C3416+1=Protocol!$V$21,0,C3416+1)</f>
        <v>9</v>
      </c>
      <c r="D3417" s="1">
        <f t="shared" si="123"/>
        <v>2</v>
      </c>
      <c r="E3417" s="1" t="str">
        <f>INDEX(Protocol[Mark],MATCH(C3417,Protocol[Step],0))</f>
        <v>8Gp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199010002</v>
      </c>
      <c r="H3417" s="134">
        <f>Systematic[[#This Row],[SampleVariableLabel]]+100*Systematic[[#This Row],[State]]</f>
        <v>199010902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199</v>
      </c>
      <c r="B3418" s="1">
        <f>IF(C3418=0,IF(B3417=Protocol!$V$20,1,B3417+1),B3417)</f>
        <v>1</v>
      </c>
      <c r="C3418" s="1">
        <f>IF(C3417+1=Protocol!$V$21,0,C3417+1)</f>
        <v>10</v>
      </c>
      <c r="D3418" s="1">
        <f t="shared" si="123"/>
        <v>3</v>
      </c>
      <c r="E3418" s="1" t="str">
        <f>INDEX(Protocol[Mark],MATCH(C3418,Protocol[Step],0))</f>
        <v>9Ama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199010003</v>
      </c>
      <c r="H3418" s="134">
        <f>Systematic[[#This Row],[SampleVariableLabel]]+100*Systematic[[#This Row],[State]]</f>
        <v>199011003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199</v>
      </c>
      <c r="B3419" s="1">
        <f>IF(C3419=0,IF(B3418=Protocol!$V$20,1,B3418+1),B3418)</f>
        <v>1</v>
      </c>
      <c r="C3419" s="1">
        <f>IF(C3418+1=Protocol!$V$21,0,C3418+1)</f>
        <v>11</v>
      </c>
      <c r="D3419" s="1">
        <f t="shared" si="123"/>
        <v>4</v>
      </c>
      <c r="E3419" s="1" t="str">
        <f>INDEX(Protocol[Mark],MATCH(C3419,Protocol[Step],0))</f>
        <v>10Tm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199010004</v>
      </c>
      <c r="H3419" s="134">
        <f>Systematic[[#This Row],[SampleVariableLabel]]+100*Systematic[[#This Row],[State]]</f>
        <v>199011104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199</v>
      </c>
      <c r="B3420" s="1">
        <f>IF(C3420=0,IF(B3419=Protocol!$V$20,1,B3419+1),B3419)</f>
        <v>1</v>
      </c>
      <c r="C3420" s="1">
        <f>IF(C3419+1=Protocol!$V$21,0,C3419+1)</f>
        <v>12</v>
      </c>
      <c r="D3420" s="1">
        <f t="shared" si="123"/>
        <v>5</v>
      </c>
      <c r="E3420" s="1" t="str">
        <f>INDEX(Protocol[Mark],MATCH(C3420,Protocol[Step],0))</f>
        <v>11Azd</v>
      </c>
      <c r="F3420" s="151" t="str">
        <f>INDEX(Variables[Variable],MATCH(Systematic[[#This Row],[VariableIndex]],Variables[Index],0))</f>
        <v>Specific flux (mt)</v>
      </c>
      <c r="G3420" s="134">
        <f>Systematic[[#This Row],[Sample]]*1000000+Systematic[[#This Row],[SubSample]]*10000+Systematic[[#This Row],[VariableIndex]]</f>
        <v>199010005</v>
      </c>
      <c r="H3420" s="134">
        <f>Systematic[[#This Row],[SampleVariableLabel]]+100*Systematic[[#This Row],[State]]</f>
        <v>199011205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200</v>
      </c>
      <c r="B3421" s="1">
        <f>IF(C3421=0,IF(B3420=Protocol!$V$20,1,B3420+1),B3420)</f>
        <v>1</v>
      </c>
      <c r="C3421" s="1">
        <f>IF(C3420+1=Protocol!$V$21,0,C3420+1)</f>
        <v>0</v>
      </c>
      <c r="D3421" s="1">
        <f t="shared" si="123"/>
        <v>6</v>
      </c>
      <c r="E3421" s="1" t="str">
        <f>INDEX(Protocol[Mark],MATCH(C3421,Protocol[Step],0))</f>
        <v>1mt</v>
      </c>
      <c r="F3421" s="151" t="str">
        <f>INDEX(Variables[Variable],MATCH(Systematic[[#This Row],[VariableIndex]],Variables[Index],0))</f>
        <v>FCR (mt: ROX-corr.)</v>
      </c>
      <c r="G3421" s="134">
        <f>Systematic[[#This Row],[Sample]]*1000000+Systematic[[#This Row],[SubSample]]*10000+Systematic[[#This Row],[VariableIndex]]</f>
        <v>200010006</v>
      </c>
      <c r="H3421" s="134">
        <f>Systematic[[#This Row],[SampleVariableLabel]]+100*Systematic[[#This Row],[State]]</f>
        <v>200010006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200</v>
      </c>
      <c r="B3422" s="1">
        <f>IF(C3422=0,IF(B3421=Protocol!$V$20,1,B3421+1),B3421)</f>
        <v>1</v>
      </c>
      <c r="C3422" s="1">
        <f>IF(C3421+1=Protocol!$V$21,0,C3421+1)</f>
        <v>1</v>
      </c>
      <c r="D3422" s="1">
        <f t="shared" si="123"/>
        <v>1</v>
      </c>
      <c r="E3422" s="1" t="str">
        <f>INDEX(Protocol[Mark],MATCH(C3422,Protocol[Step],0))</f>
        <v>1PM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200010001</v>
      </c>
      <c r="H3422" s="134">
        <f>Systematic[[#This Row],[SampleVariableLabel]]+100*Systematic[[#This Row],[State]]</f>
        <v>200010101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200</v>
      </c>
      <c r="B3423" s="1">
        <f>IF(C3423=0,IF(B3422=Protocol!$V$20,1,B3422+1),B3422)</f>
        <v>1</v>
      </c>
      <c r="C3423" s="1">
        <f>IF(C3422+1=Protocol!$V$21,0,C3422+1)</f>
        <v>2</v>
      </c>
      <c r="D3423" s="1">
        <f t="shared" si="123"/>
        <v>2</v>
      </c>
      <c r="E3423" s="1" t="str">
        <f>INDEX(Protocol[Mark],MATCH(C3423,Protocol[Step],0))</f>
        <v>2D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200010002</v>
      </c>
      <c r="H3423" s="134">
        <f>Systematic[[#This Row],[SampleVariableLabel]]+100*Systematic[[#This Row],[State]]</f>
        <v>200010202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200</v>
      </c>
      <c r="B3424" s="1">
        <f>IF(C3424=0,IF(B3423=Protocol!$V$20,1,B3423+1),B3423)</f>
        <v>1</v>
      </c>
      <c r="C3424" s="1">
        <f>IF(C3423+1=Protocol!$V$21,0,C3423+1)</f>
        <v>3</v>
      </c>
      <c r="D3424" s="1">
        <f t="shared" si="123"/>
        <v>3</v>
      </c>
      <c r="E3424" s="1" t="str">
        <f>INDEX(Protocol[Mark],MATCH(C3424,Protocol[Step],0))</f>
        <v>2c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200010003</v>
      </c>
      <c r="H3424" s="134">
        <f>Systematic[[#This Row],[SampleVariableLabel]]+100*Systematic[[#This Row],[State]]</f>
        <v>200010303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200</v>
      </c>
      <c r="B3425" s="1">
        <f>IF(C3425=0,IF(B3424=Protocol!$V$20,1,B3424+1),B3424)</f>
        <v>1</v>
      </c>
      <c r="C3425" s="1">
        <f>IF(C3424+1=Protocol!$V$21,0,C3424+1)</f>
        <v>4</v>
      </c>
      <c r="D3425" s="1">
        <f t="shared" si="123"/>
        <v>4</v>
      </c>
      <c r="E3425" s="1" t="str">
        <f>INDEX(Protocol[Mark],MATCH(C3425,Protocol[Step],0))</f>
        <v>3U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200010004</v>
      </c>
      <c r="H3425" s="134">
        <f>Systematic[[#This Row],[SampleVariableLabel]]+100*Systematic[[#This Row],[State]]</f>
        <v>200010404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200</v>
      </c>
      <c r="B3426" s="1">
        <f>IF(C3426=0,IF(B3425=Protocol!$V$20,1,B3425+1),B3425)</f>
        <v>1</v>
      </c>
      <c r="C3426" s="1">
        <f>IF(C3425+1=Protocol!$V$21,0,C3425+1)</f>
        <v>5</v>
      </c>
      <c r="D3426" s="1">
        <f t="shared" si="123"/>
        <v>5</v>
      </c>
      <c r="E3426" s="1" t="str">
        <f>INDEX(Protocol[Mark],MATCH(C3426,Protocol[Step],0))</f>
        <v>4G</v>
      </c>
      <c r="F3426" s="151" t="str">
        <f>INDEX(Variables[Variable],MATCH(Systematic[[#This Row],[VariableIndex]],Variables[Index],0))</f>
        <v>Specific flux (mt)</v>
      </c>
      <c r="G3426" s="134">
        <f>Systematic[[#This Row],[Sample]]*1000000+Systematic[[#This Row],[SubSample]]*10000+Systematic[[#This Row],[VariableIndex]]</f>
        <v>200010005</v>
      </c>
      <c r="H3426" s="134">
        <f>Systematic[[#This Row],[SampleVariableLabel]]+100*Systematic[[#This Row],[State]]</f>
        <v>200010505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200</v>
      </c>
      <c r="B3427" s="1">
        <f>IF(C3427=0,IF(B3426=Protocol!$V$20,1,B3426+1),B3426)</f>
        <v>1</v>
      </c>
      <c r="C3427" s="1">
        <f>IF(C3426+1=Protocol!$V$21,0,C3426+1)</f>
        <v>6</v>
      </c>
      <c r="D3427" s="1">
        <f t="shared" si="123"/>
        <v>6</v>
      </c>
      <c r="E3427" s="1" t="str">
        <f>INDEX(Protocol[Mark],MATCH(C3427,Protocol[Step],0))</f>
        <v>5S</v>
      </c>
      <c r="F3427" s="151" t="str">
        <f>INDEX(Variables[Variable],MATCH(Systematic[[#This Row],[VariableIndex]],Variables[Index],0))</f>
        <v>FCR (mt: ROX-corr.)</v>
      </c>
      <c r="G3427" s="134">
        <f>Systematic[[#This Row],[Sample]]*1000000+Systematic[[#This Row],[SubSample]]*10000+Systematic[[#This Row],[VariableIndex]]</f>
        <v>200010006</v>
      </c>
      <c r="H3427" s="134">
        <f>Systematic[[#This Row],[SampleVariableLabel]]+100*Systematic[[#This Row],[State]]</f>
        <v>200010606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200</v>
      </c>
      <c r="B3428" s="1">
        <f>IF(C3428=0,IF(B3427=Protocol!$V$20,1,B3427+1),B3427)</f>
        <v>1</v>
      </c>
      <c r="C3428" s="1">
        <f>IF(C3427+1=Protocol!$V$21,0,C3427+1)</f>
        <v>7</v>
      </c>
      <c r="D3428" s="1">
        <f t="shared" si="123"/>
        <v>1</v>
      </c>
      <c r="E3428" s="1" t="str">
        <f>INDEX(Protocol[Mark],MATCH(C3428,Protocol[Step],0))</f>
        <v>6Oct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200010001</v>
      </c>
      <c r="H3428" s="134">
        <f>Systematic[[#This Row],[SampleVariableLabel]]+100*Systematic[[#This Row],[State]]</f>
        <v>200010701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200</v>
      </c>
      <c r="B3429" s="1">
        <f>IF(C3429=0,IF(B3428=Protocol!$V$20,1,B3428+1),B3428)</f>
        <v>1</v>
      </c>
      <c r="C3429" s="1">
        <f>IF(C3428+1=Protocol!$V$21,0,C3428+1)</f>
        <v>8</v>
      </c>
      <c r="D3429" s="1">
        <f t="shared" si="123"/>
        <v>2</v>
      </c>
      <c r="E3429" s="1" t="str">
        <f>INDEX(Protocol[Mark],MATCH(C3429,Protocol[Step],0))</f>
        <v>7Rot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200010002</v>
      </c>
      <c r="H3429" s="134">
        <f>Systematic[[#This Row],[SampleVariableLabel]]+100*Systematic[[#This Row],[State]]</f>
        <v>200010802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200</v>
      </c>
      <c r="B3430" s="1">
        <f>IF(C3430=0,IF(B3429=Protocol!$V$20,1,B3429+1),B3429)</f>
        <v>1</v>
      </c>
      <c r="C3430" s="1">
        <f>IF(C3429+1=Protocol!$V$21,0,C3429+1)</f>
        <v>9</v>
      </c>
      <c r="D3430" s="1">
        <f t="shared" si="123"/>
        <v>3</v>
      </c>
      <c r="E3430" s="1" t="str">
        <f>INDEX(Protocol[Mark],MATCH(C3430,Protocol[Step],0))</f>
        <v>8Gp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200010003</v>
      </c>
      <c r="H3430" s="134">
        <f>Systematic[[#This Row],[SampleVariableLabel]]+100*Systematic[[#This Row],[State]]</f>
        <v>200010903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200</v>
      </c>
      <c r="B3431" s="1">
        <f>IF(C3431=0,IF(B3430=Protocol!$V$20,1,B3430+1),B3430)</f>
        <v>1</v>
      </c>
      <c r="C3431" s="1">
        <f>IF(C3430+1=Protocol!$V$21,0,C3430+1)</f>
        <v>10</v>
      </c>
      <c r="D3431" s="1">
        <f t="shared" si="123"/>
        <v>4</v>
      </c>
      <c r="E3431" s="1" t="str">
        <f>INDEX(Protocol[Mark],MATCH(C3431,Protocol[Step],0))</f>
        <v>9Ama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200010004</v>
      </c>
      <c r="H3431" s="134">
        <f>Systematic[[#This Row],[SampleVariableLabel]]+100*Systematic[[#This Row],[State]]</f>
        <v>200011004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200</v>
      </c>
      <c r="B3432" s="1">
        <f>IF(C3432=0,IF(B3431=Protocol!$V$20,1,B3431+1),B3431)</f>
        <v>1</v>
      </c>
      <c r="C3432" s="1">
        <f>IF(C3431+1=Protocol!$V$21,0,C3431+1)</f>
        <v>11</v>
      </c>
      <c r="D3432" s="1">
        <f t="shared" si="123"/>
        <v>5</v>
      </c>
      <c r="E3432" s="1" t="str">
        <f>INDEX(Protocol[Mark],MATCH(C3432,Protocol[Step],0))</f>
        <v>10Tm</v>
      </c>
      <c r="F3432" s="151" t="str">
        <f>INDEX(Variables[Variable],MATCH(Systematic[[#This Row],[VariableIndex]],Variables[Index],0))</f>
        <v>Specific flux (mt)</v>
      </c>
      <c r="G3432" s="134">
        <f>Systematic[[#This Row],[Sample]]*1000000+Systematic[[#This Row],[SubSample]]*10000+Systematic[[#This Row],[VariableIndex]]</f>
        <v>200010005</v>
      </c>
      <c r="H3432" s="134">
        <f>Systematic[[#This Row],[SampleVariableLabel]]+100*Systematic[[#This Row],[State]]</f>
        <v>200011105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200</v>
      </c>
      <c r="B3433" s="1">
        <f>IF(C3433=0,IF(B3432=Protocol!$V$20,1,B3432+1),B3432)</f>
        <v>1</v>
      </c>
      <c r="C3433" s="1">
        <f>IF(C3432+1=Protocol!$V$21,0,C3432+1)</f>
        <v>12</v>
      </c>
      <c r="D3433" s="1">
        <f t="shared" si="123"/>
        <v>6</v>
      </c>
      <c r="E3433" s="1" t="str">
        <f>INDEX(Protocol[Mark],MATCH(C3433,Protocol[Step],0))</f>
        <v>11Azd</v>
      </c>
      <c r="F3433" s="151" t="str">
        <f>INDEX(Variables[Variable],MATCH(Systematic[[#This Row],[VariableIndex]],Variables[Index],0))</f>
        <v>FCR (mt: ROX-corr.)</v>
      </c>
      <c r="G3433" s="134">
        <f>Systematic[[#This Row],[Sample]]*1000000+Systematic[[#This Row],[SubSample]]*10000+Systematic[[#This Row],[VariableIndex]]</f>
        <v>200010006</v>
      </c>
      <c r="H3433" s="134">
        <f>Systematic[[#This Row],[SampleVariableLabel]]+100*Systematic[[#This Row],[State]]</f>
        <v>200011206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201</v>
      </c>
      <c r="B3434" s="1">
        <f>IF(C3434=0,IF(B3433=Protocol!$V$20,1,B3433+1),B3433)</f>
        <v>1</v>
      </c>
      <c r="C3434" s="1">
        <f>IF(C3433+1=Protocol!$V$21,0,C3433+1)</f>
        <v>0</v>
      </c>
      <c r="D3434" s="1">
        <f t="shared" si="123"/>
        <v>1</v>
      </c>
      <c r="E3434" s="1" t="str">
        <f>INDEX(Protocol[Mark],MATCH(C3434,Protocol[Step],0))</f>
        <v>1mt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201010001</v>
      </c>
      <c r="H3434" s="134">
        <f>Systematic[[#This Row],[SampleVariableLabel]]+100*Systematic[[#This Row],[State]]</f>
        <v>201010001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201</v>
      </c>
      <c r="B3435" s="1">
        <f>IF(C3435=0,IF(B3434=Protocol!$V$20,1,B3434+1),B3434)</f>
        <v>1</v>
      </c>
      <c r="C3435" s="1">
        <f>IF(C3434+1=Protocol!$V$21,0,C3434+1)</f>
        <v>1</v>
      </c>
      <c r="D3435" s="1">
        <f t="shared" si="123"/>
        <v>2</v>
      </c>
      <c r="E3435" s="1" t="str">
        <f>INDEX(Protocol[Mark],MATCH(C3435,Protocol[Step],0))</f>
        <v>1PM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201010002</v>
      </c>
      <c r="H3435" s="134">
        <f>Systematic[[#This Row],[SampleVariableLabel]]+100*Systematic[[#This Row],[State]]</f>
        <v>201010102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201</v>
      </c>
      <c r="B3436" s="1">
        <f>IF(C3436=0,IF(B3435=Protocol!$V$20,1,B3435+1),B3435)</f>
        <v>1</v>
      </c>
      <c r="C3436" s="1">
        <f>IF(C3435+1=Protocol!$V$21,0,C3435+1)</f>
        <v>2</v>
      </c>
      <c r="D3436" s="1">
        <f t="shared" si="123"/>
        <v>3</v>
      </c>
      <c r="E3436" s="1" t="str">
        <f>INDEX(Protocol[Mark],MATCH(C3436,Protocol[Step],0))</f>
        <v>2D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201010003</v>
      </c>
      <c r="H3436" s="134">
        <f>Systematic[[#This Row],[SampleVariableLabel]]+100*Systematic[[#This Row],[State]]</f>
        <v>201010203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201</v>
      </c>
      <c r="B3437" s="1">
        <f>IF(C3437=0,IF(B3436=Protocol!$V$20,1,B3436+1),B3436)</f>
        <v>1</v>
      </c>
      <c r="C3437" s="1">
        <f>IF(C3436+1=Protocol!$V$21,0,C3436+1)</f>
        <v>3</v>
      </c>
      <c r="D3437" s="1">
        <f t="shared" si="123"/>
        <v>4</v>
      </c>
      <c r="E3437" s="1" t="str">
        <f>INDEX(Protocol[Mark],MATCH(C3437,Protocol[Step],0))</f>
        <v>2c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201010004</v>
      </c>
      <c r="H3437" s="134">
        <f>Systematic[[#This Row],[SampleVariableLabel]]+100*Systematic[[#This Row],[State]]</f>
        <v>201010304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201</v>
      </c>
      <c r="B3438" s="1">
        <f>IF(C3438=0,IF(B3437=Protocol!$V$20,1,B3437+1),B3437)</f>
        <v>1</v>
      </c>
      <c r="C3438" s="1">
        <f>IF(C3437+1=Protocol!$V$21,0,C3437+1)</f>
        <v>4</v>
      </c>
      <c r="D3438" s="1">
        <f t="shared" si="123"/>
        <v>5</v>
      </c>
      <c r="E3438" s="1" t="str">
        <f>INDEX(Protocol[Mark],MATCH(C3438,Protocol[Step],0))</f>
        <v>3U</v>
      </c>
      <c r="F3438" s="151" t="str">
        <f>INDEX(Variables[Variable],MATCH(Systematic[[#This Row],[VariableIndex]],Variables[Index],0))</f>
        <v>Specific flux (mt)</v>
      </c>
      <c r="G3438" s="134">
        <f>Systematic[[#This Row],[Sample]]*1000000+Systematic[[#This Row],[SubSample]]*10000+Systematic[[#This Row],[VariableIndex]]</f>
        <v>201010005</v>
      </c>
      <c r="H3438" s="134">
        <f>Systematic[[#This Row],[SampleVariableLabel]]+100*Systematic[[#This Row],[State]]</f>
        <v>201010405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201</v>
      </c>
      <c r="B3439" s="1">
        <f>IF(C3439=0,IF(B3438=Protocol!$V$20,1,B3438+1),B3438)</f>
        <v>1</v>
      </c>
      <c r="C3439" s="1">
        <f>IF(C3438+1=Protocol!$V$21,0,C3438+1)</f>
        <v>5</v>
      </c>
      <c r="D3439" s="1">
        <f t="shared" si="123"/>
        <v>6</v>
      </c>
      <c r="E3439" s="1" t="str">
        <f>INDEX(Protocol[Mark],MATCH(C3439,Protocol[Step],0))</f>
        <v>4G</v>
      </c>
      <c r="F3439" s="151" t="str">
        <f>INDEX(Variables[Variable],MATCH(Systematic[[#This Row],[VariableIndex]],Variables[Index],0))</f>
        <v>FCR (mt: ROX-corr.)</v>
      </c>
      <c r="G3439" s="134">
        <f>Systematic[[#This Row],[Sample]]*1000000+Systematic[[#This Row],[SubSample]]*10000+Systematic[[#This Row],[VariableIndex]]</f>
        <v>201010006</v>
      </c>
      <c r="H3439" s="134">
        <f>Systematic[[#This Row],[SampleVariableLabel]]+100*Systematic[[#This Row],[State]]</f>
        <v>201010506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201</v>
      </c>
      <c r="B3440" s="1">
        <f>IF(C3440=0,IF(B3439=Protocol!$V$20,1,B3439+1),B3439)</f>
        <v>1</v>
      </c>
      <c r="C3440" s="1">
        <f>IF(C3439+1=Protocol!$V$21,0,C3439+1)</f>
        <v>6</v>
      </c>
      <c r="D3440" s="1">
        <f t="shared" si="123"/>
        <v>1</v>
      </c>
      <c r="E3440" s="1" t="str">
        <f>INDEX(Protocol[Mark],MATCH(C3440,Protocol[Step],0))</f>
        <v>5S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201010001</v>
      </c>
      <c r="H3440" s="134">
        <f>Systematic[[#This Row],[SampleVariableLabel]]+100*Systematic[[#This Row],[State]]</f>
        <v>201010601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201</v>
      </c>
      <c r="B3441" s="1">
        <f>IF(C3441=0,IF(B3440=Protocol!$V$20,1,B3440+1),B3440)</f>
        <v>1</v>
      </c>
      <c r="C3441" s="1">
        <f>IF(C3440+1=Protocol!$V$21,0,C3440+1)</f>
        <v>7</v>
      </c>
      <c r="D3441" s="1">
        <f t="shared" si="123"/>
        <v>2</v>
      </c>
      <c r="E3441" s="1" t="str">
        <f>INDEX(Protocol[Mark],MATCH(C3441,Protocol[Step],0))</f>
        <v>6Oct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201010002</v>
      </c>
      <c r="H3441" s="134">
        <f>Systematic[[#This Row],[SampleVariableLabel]]+100*Systematic[[#This Row],[State]]</f>
        <v>201010702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201</v>
      </c>
      <c r="B3442" s="1">
        <f>IF(C3442=0,IF(B3441=Protocol!$V$20,1,B3441+1),B3441)</f>
        <v>1</v>
      </c>
      <c r="C3442" s="1">
        <f>IF(C3441+1=Protocol!$V$21,0,C3441+1)</f>
        <v>8</v>
      </c>
      <c r="D3442" s="1">
        <f t="shared" si="123"/>
        <v>3</v>
      </c>
      <c r="E3442" s="1" t="str">
        <f>INDEX(Protocol[Mark],MATCH(C3442,Protocol[Step],0))</f>
        <v>7Rot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201010003</v>
      </c>
      <c r="H3442" s="134">
        <f>Systematic[[#This Row],[SampleVariableLabel]]+100*Systematic[[#This Row],[State]]</f>
        <v>201010803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201</v>
      </c>
      <c r="B3443" s="1">
        <f>IF(C3443=0,IF(B3442=Protocol!$V$20,1,B3442+1),B3442)</f>
        <v>1</v>
      </c>
      <c r="C3443" s="1">
        <f>IF(C3442+1=Protocol!$V$21,0,C3442+1)</f>
        <v>9</v>
      </c>
      <c r="D3443" s="1">
        <f t="shared" si="123"/>
        <v>4</v>
      </c>
      <c r="E3443" s="1" t="str">
        <f>INDEX(Protocol[Mark],MATCH(C3443,Protocol[Step],0))</f>
        <v>8Gp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201010004</v>
      </c>
      <c r="H3443" s="134">
        <f>Systematic[[#This Row],[SampleVariableLabel]]+100*Systematic[[#This Row],[State]]</f>
        <v>201010904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201</v>
      </c>
      <c r="B3444" s="1">
        <f>IF(C3444=0,IF(B3443=Protocol!$V$20,1,B3443+1),B3443)</f>
        <v>1</v>
      </c>
      <c r="C3444" s="1">
        <f>IF(C3443+1=Protocol!$V$21,0,C3443+1)</f>
        <v>10</v>
      </c>
      <c r="D3444" s="1">
        <f t="shared" si="123"/>
        <v>5</v>
      </c>
      <c r="E3444" s="1" t="str">
        <f>INDEX(Protocol[Mark],MATCH(C3444,Protocol[Step],0))</f>
        <v>9Ama</v>
      </c>
      <c r="F3444" s="151" t="str">
        <f>INDEX(Variables[Variable],MATCH(Systematic[[#This Row],[VariableIndex]],Variables[Index],0))</f>
        <v>Specific flux (mt)</v>
      </c>
      <c r="G3444" s="134">
        <f>Systematic[[#This Row],[Sample]]*1000000+Systematic[[#This Row],[SubSample]]*10000+Systematic[[#This Row],[VariableIndex]]</f>
        <v>201010005</v>
      </c>
      <c r="H3444" s="134">
        <f>Systematic[[#This Row],[SampleVariableLabel]]+100*Systematic[[#This Row],[State]]</f>
        <v>201011005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201</v>
      </c>
      <c r="B3445" s="1">
        <f>IF(C3445=0,IF(B3444=Protocol!$V$20,1,B3444+1),B3444)</f>
        <v>1</v>
      </c>
      <c r="C3445" s="1">
        <f>IF(C3444+1=Protocol!$V$21,0,C3444+1)</f>
        <v>11</v>
      </c>
      <c r="D3445" s="1">
        <f t="shared" si="123"/>
        <v>6</v>
      </c>
      <c r="E3445" s="1" t="str">
        <f>INDEX(Protocol[Mark],MATCH(C3445,Protocol[Step],0))</f>
        <v>10Tm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201010006</v>
      </c>
      <c r="H3445" s="134">
        <f>Systematic[[#This Row],[SampleVariableLabel]]+100*Systematic[[#This Row],[State]]</f>
        <v>201011106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201</v>
      </c>
      <c r="B3446" s="1">
        <f>IF(C3446=0,IF(B3445=Protocol!$V$20,1,B3445+1),B3445)</f>
        <v>1</v>
      </c>
      <c r="C3446" s="1">
        <f>IF(C3445+1=Protocol!$V$21,0,C3445+1)</f>
        <v>12</v>
      </c>
      <c r="D3446" s="1">
        <f t="shared" si="123"/>
        <v>1</v>
      </c>
      <c r="E3446" s="1" t="str">
        <f>INDEX(Protocol[Mark],MATCH(C3446,Protocol[Step],0))</f>
        <v>11Azd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201010001</v>
      </c>
      <c r="H3446" s="134">
        <f>Systematic[[#This Row],[SampleVariableLabel]]+100*Systematic[[#This Row],[State]]</f>
        <v>201011201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202</v>
      </c>
      <c r="B3447" s="1">
        <f>IF(C3447=0,IF(B3446=Protocol!$V$20,1,B3446+1),B3446)</f>
        <v>1</v>
      </c>
      <c r="C3447" s="1">
        <f>IF(C3446+1=Protocol!$V$21,0,C3446+1)</f>
        <v>0</v>
      </c>
      <c r="D3447" s="1">
        <f t="shared" si="123"/>
        <v>2</v>
      </c>
      <c r="E3447" s="1" t="str">
        <f>INDEX(Protocol[Mark],MATCH(C3447,Protocol[Step],0))</f>
        <v>1mt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202010002</v>
      </c>
      <c r="H3447" s="134">
        <f>Systematic[[#This Row],[SampleVariableLabel]]+100*Systematic[[#This Row],[State]]</f>
        <v>202010002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202</v>
      </c>
      <c r="B3448" s="1">
        <f>IF(C3448=0,IF(B3447=Protocol!$V$20,1,B3447+1),B3447)</f>
        <v>1</v>
      </c>
      <c r="C3448" s="1">
        <f>IF(C3447+1=Protocol!$V$21,0,C3447+1)</f>
        <v>1</v>
      </c>
      <c r="D3448" s="1">
        <f t="shared" si="123"/>
        <v>3</v>
      </c>
      <c r="E3448" s="1" t="str">
        <f>INDEX(Protocol[Mark],MATCH(C3448,Protocol[Step],0))</f>
        <v>1PM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202010003</v>
      </c>
      <c r="H3448" s="134">
        <f>Systematic[[#This Row],[SampleVariableLabel]]+100*Systematic[[#This Row],[State]]</f>
        <v>202010103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202</v>
      </c>
      <c r="B3449" s="1">
        <f>IF(C3449=0,IF(B3448=Protocol!$V$20,1,B3448+1),B3448)</f>
        <v>1</v>
      </c>
      <c r="C3449" s="1">
        <f>IF(C3448+1=Protocol!$V$21,0,C3448+1)</f>
        <v>2</v>
      </c>
      <c r="D3449" s="1">
        <f t="shared" si="123"/>
        <v>4</v>
      </c>
      <c r="E3449" s="1" t="str">
        <f>INDEX(Protocol[Mark],MATCH(C3449,Protocol[Step],0))</f>
        <v>2D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202010004</v>
      </c>
      <c r="H3449" s="134">
        <f>Systematic[[#This Row],[SampleVariableLabel]]+100*Systematic[[#This Row],[State]]</f>
        <v>202010204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202</v>
      </c>
      <c r="B3450" s="1">
        <f>IF(C3450=0,IF(B3449=Protocol!$V$20,1,B3449+1),B3449)</f>
        <v>1</v>
      </c>
      <c r="C3450" s="1">
        <f>IF(C3449+1=Protocol!$V$21,0,C3449+1)</f>
        <v>3</v>
      </c>
      <c r="D3450" s="1">
        <f t="shared" si="123"/>
        <v>5</v>
      </c>
      <c r="E3450" s="1" t="str">
        <f>INDEX(Protocol[Mark],MATCH(C3450,Protocol[Step],0))</f>
        <v>2c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202010005</v>
      </c>
      <c r="H3450" s="134">
        <f>Systematic[[#This Row],[SampleVariableLabel]]+100*Systematic[[#This Row],[State]]</f>
        <v>202010305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202</v>
      </c>
      <c r="B3451" s="1">
        <f>IF(C3451=0,IF(B3450=Protocol!$V$20,1,B3450+1),B3450)</f>
        <v>1</v>
      </c>
      <c r="C3451" s="1">
        <f>IF(C3450+1=Protocol!$V$21,0,C3450+1)</f>
        <v>4</v>
      </c>
      <c r="D3451" s="1">
        <f t="shared" si="123"/>
        <v>6</v>
      </c>
      <c r="E3451" s="1" t="str">
        <f>INDEX(Protocol[Mark],MATCH(C3451,Protocol[Step],0))</f>
        <v>3U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202010006</v>
      </c>
      <c r="H3451" s="134">
        <f>Systematic[[#This Row],[SampleVariableLabel]]+100*Systematic[[#This Row],[State]]</f>
        <v>202010406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202</v>
      </c>
      <c r="B3452" s="1">
        <f>IF(C3452=0,IF(B3451=Protocol!$V$20,1,B3451+1),B3451)</f>
        <v>1</v>
      </c>
      <c r="C3452" s="1">
        <f>IF(C3451+1=Protocol!$V$21,0,C3451+1)</f>
        <v>5</v>
      </c>
      <c r="D3452" s="1">
        <f t="shared" si="123"/>
        <v>1</v>
      </c>
      <c r="E3452" s="1" t="str">
        <f>INDEX(Protocol[Mark],MATCH(C3452,Protocol[Step],0))</f>
        <v>4G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202010001</v>
      </c>
      <c r="H3452" s="134">
        <f>Systematic[[#This Row],[SampleVariableLabel]]+100*Systematic[[#This Row],[State]]</f>
        <v>202010501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202</v>
      </c>
      <c r="B3453" s="1">
        <f>IF(C3453=0,IF(B3452=Protocol!$V$20,1,B3452+1),B3452)</f>
        <v>1</v>
      </c>
      <c r="C3453" s="1">
        <f>IF(C3452+1=Protocol!$V$21,0,C3452+1)</f>
        <v>6</v>
      </c>
      <c r="D3453" s="1">
        <f t="shared" si="123"/>
        <v>2</v>
      </c>
      <c r="E3453" s="1" t="str">
        <f>INDEX(Protocol[Mark],MATCH(C3453,Protocol[Step],0))</f>
        <v>5S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202010002</v>
      </c>
      <c r="H3453" s="134">
        <f>Systematic[[#This Row],[SampleVariableLabel]]+100*Systematic[[#This Row],[State]]</f>
        <v>202010602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202</v>
      </c>
      <c r="B3454" s="1">
        <f>IF(C3454=0,IF(B3453=Protocol!$V$20,1,B3453+1),B3453)</f>
        <v>1</v>
      </c>
      <c r="C3454" s="1">
        <f>IF(C3453+1=Protocol!$V$21,0,C3453+1)</f>
        <v>7</v>
      </c>
      <c r="D3454" s="1">
        <f t="shared" si="123"/>
        <v>3</v>
      </c>
      <c r="E3454" s="1" t="str">
        <f>INDEX(Protocol[Mark],MATCH(C3454,Protocol[Step],0))</f>
        <v>6Oct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202010003</v>
      </c>
      <c r="H3454" s="134">
        <f>Systematic[[#This Row],[SampleVariableLabel]]+100*Systematic[[#This Row],[State]]</f>
        <v>202010703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202</v>
      </c>
      <c r="B3455" s="1">
        <f>IF(C3455=0,IF(B3454=Protocol!$V$20,1,B3454+1),B3454)</f>
        <v>1</v>
      </c>
      <c r="C3455" s="1">
        <f>IF(C3454+1=Protocol!$V$21,0,C3454+1)</f>
        <v>8</v>
      </c>
      <c r="D3455" s="1">
        <f t="shared" si="123"/>
        <v>4</v>
      </c>
      <c r="E3455" s="1" t="str">
        <f>INDEX(Protocol[Mark],MATCH(C3455,Protocol[Step],0))</f>
        <v>7Rot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202010004</v>
      </c>
      <c r="H3455" s="134">
        <f>Systematic[[#This Row],[SampleVariableLabel]]+100*Systematic[[#This Row],[State]]</f>
        <v>202010804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202</v>
      </c>
      <c r="B3456" s="1">
        <f>IF(C3456=0,IF(B3455=Protocol!$V$20,1,B3455+1),B3455)</f>
        <v>1</v>
      </c>
      <c r="C3456" s="1">
        <f>IF(C3455+1=Protocol!$V$21,0,C3455+1)</f>
        <v>9</v>
      </c>
      <c r="D3456" s="1">
        <f t="shared" si="123"/>
        <v>5</v>
      </c>
      <c r="E3456" s="1" t="str">
        <f>INDEX(Protocol[Mark],MATCH(C3456,Protocol[Step],0))</f>
        <v>8Gp</v>
      </c>
      <c r="F3456" s="151" t="str">
        <f>INDEX(Variables[Variable],MATCH(Systematic[[#This Row],[VariableIndex]],Variables[Index],0))</f>
        <v>Specific flux (mt)</v>
      </c>
      <c r="G3456" s="134">
        <f>Systematic[[#This Row],[Sample]]*1000000+Systematic[[#This Row],[SubSample]]*10000+Systematic[[#This Row],[VariableIndex]]</f>
        <v>202010005</v>
      </c>
      <c r="H3456" s="134">
        <f>Systematic[[#This Row],[SampleVariableLabel]]+100*Systematic[[#This Row],[State]]</f>
        <v>202010905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202</v>
      </c>
      <c r="B3457" s="1">
        <f>IF(C3457=0,IF(B3456=Protocol!$V$20,1,B3456+1),B3456)</f>
        <v>1</v>
      </c>
      <c r="C3457" s="1">
        <f>IF(C3456+1=Protocol!$V$21,0,C3456+1)</f>
        <v>10</v>
      </c>
      <c r="D3457" s="1">
        <f t="shared" si="123"/>
        <v>6</v>
      </c>
      <c r="E3457" s="1" t="str">
        <f>INDEX(Protocol[Mark],MATCH(C3457,Protocol[Step],0))</f>
        <v>9Ama</v>
      </c>
      <c r="F3457" s="151" t="str">
        <f>INDEX(Variables[Variable],MATCH(Systematic[[#This Row],[VariableIndex]],Variables[Index],0))</f>
        <v>FCR (mt: ROX-corr.)</v>
      </c>
      <c r="G3457" s="134">
        <f>Systematic[[#This Row],[Sample]]*1000000+Systematic[[#This Row],[SubSample]]*10000+Systematic[[#This Row],[VariableIndex]]</f>
        <v>202010006</v>
      </c>
      <c r="H3457" s="134">
        <f>Systematic[[#This Row],[SampleVariableLabel]]+100*Systematic[[#This Row],[State]]</f>
        <v>202011006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202</v>
      </c>
      <c r="B3458" s="1">
        <f>IF(C3458=0,IF(B3457=Protocol!$V$20,1,B3457+1),B3457)</f>
        <v>1</v>
      </c>
      <c r="C3458" s="1">
        <f>IF(C3457+1=Protocol!$V$21,0,C3457+1)</f>
        <v>11</v>
      </c>
      <c r="D3458" s="1">
        <f t="shared" si="123"/>
        <v>1</v>
      </c>
      <c r="E3458" s="1" t="str">
        <f>INDEX(Protocol[Mark],MATCH(C3458,Protocol[Step],0))</f>
        <v>10Tm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202010001</v>
      </c>
      <c r="H3458" s="134">
        <f>Systematic[[#This Row],[SampleVariableLabel]]+100*Systematic[[#This Row],[State]]</f>
        <v>202011101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202</v>
      </c>
      <c r="B3459" s="1">
        <f>IF(C3459=0,IF(B3458=Protocol!$V$20,1,B3458+1),B3458)</f>
        <v>1</v>
      </c>
      <c r="C3459" s="1">
        <f>IF(C3458+1=Protocol!$V$21,0,C3458+1)</f>
        <v>12</v>
      </c>
      <c r="D3459" s="1">
        <f t="shared" ref="D3459:D3522" si="125">IF(D3458=nVariables,1,D3458+1)</f>
        <v>2</v>
      </c>
      <c r="E3459" s="1" t="str">
        <f>INDEX(Protocol[Mark],MATCH(C3459,Protocol[Step],0))</f>
        <v>11Azd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202010002</v>
      </c>
      <c r="H3459" s="134">
        <f>Systematic[[#This Row],[SampleVariableLabel]]+100*Systematic[[#This Row],[State]]</f>
        <v>202011202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203</v>
      </c>
      <c r="B3460" s="1">
        <f>IF(C3460=0,IF(B3459=Protocol!$V$20,1,B3459+1),B3459)</f>
        <v>1</v>
      </c>
      <c r="C3460" s="1">
        <f>IF(C3459+1=Protocol!$V$21,0,C3459+1)</f>
        <v>0</v>
      </c>
      <c r="D3460" s="1">
        <f t="shared" si="125"/>
        <v>3</v>
      </c>
      <c r="E3460" s="1" t="str">
        <f>INDEX(Protocol[Mark],MATCH(C3460,Protocol[Step],0))</f>
        <v>1mt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203010003</v>
      </c>
      <c r="H3460" s="134">
        <f>Systematic[[#This Row],[SampleVariableLabel]]+100*Systematic[[#This Row],[State]]</f>
        <v>203010003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203</v>
      </c>
      <c r="B3461" s="1">
        <f>IF(C3461=0,IF(B3460=Protocol!$V$20,1,B3460+1),B3460)</f>
        <v>1</v>
      </c>
      <c r="C3461" s="1">
        <f>IF(C3460+1=Protocol!$V$21,0,C3460+1)</f>
        <v>1</v>
      </c>
      <c r="D3461" s="1">
        <f t="shared" si="125"/>
        <v>4</v>
      </c>
      <c r="E3461" s="1" t="str">
        <f>INDEX(Protocol[Mark],MATCH(C3461,Protocol[Step],0))</f>
        <v>1PM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203010004</v>
      </c>
      <c r="H3461" s="134">
        <f>Systematic[[#This Row],[SampleVariableLabel]]+100*Systematic[[#This Row],[State]]</f>
        <v>203010104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203</v>
      </c>
      <c r="B3462" s="1">
        <f>IF(C3462=0,IF(B3461=Protocol!$V$20,1,B3461+1),B3461)</f>
        <v>1</v>
      </c>
      <c r="C3462" s="1">
        <f>IF(C3461+1=Protocol!$V$21,0,C3461+1)</f>
        <v>2</v>
      </c>
      <c r="D3462" s="1">
        <f t="shared" si="125"/>
        <v>5</v>
      </c>
      <c r="E3462" s="1" t="str">
        <f>INDEX(Protocol[Mark],MATCH(C3462,Protocol[Step],0))</f>
        <v>2D</v>
      </c>
      <c r="F3462" s="151" t="str">
        <f>INDEX(Variables[Variable],MATCH(Systematic[[#This Row],[VariableIndex]],Variables[Index],0))</f>
        <v>Specific flux (mt)</v>
      </c>
      <c r="G3462" s="134">
        <f>Systematic[[#This Row],[Sample]]*1000000+Systematic[[#This Row],[SubSample]]*10000+Systematic[[#This Row],[VariableIndex]]</f>
        <v>203010005</v>
      </c>
      <c r="H3462" s="134">
        <f>Systematic[[#This Row],[SampleVariableLabel]]+100*Systematic[[#This Row],[State]]</f>
        <v>203010205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203</v>
      </c>
      <c r="B3463" s="1">
        <f>IF(C3463=0,IF(B3462=Protocol!$V$20,1,B3462+1),B3462)</f>
        <v>1</v>
      </c>
      <c r="C3463" s="1">
        <f>IF(C3462+1=Protocol!$V$21,0,C3462+1)</f>
        <v>3</v>
      </c>
      <c r="D3463" s="1">
        <f t="shared" si="125"/>
        <v>6</v>
      </c>
      <c r="E3463" s="1" t="str">
        <f>INDEX(Protocol[Mark],MATCH(C3463,Protocol[Step],0))</f>
        <v>2c</v>
      </c>
      <c r="F3463" s="151" t="str">
        <f>INDEX(Variables[Variable],MATCH(Systematic[[#This Row],[VariableIndex]],Variables[Index],0))</f>
        <v>FCR (mt: ROX-corr.)</v>
      </c>
      <c r="G3463" s="134">
        <f>Systematic[[#This Row],[Sample]]*1000000+Systematic[[#This Row],[SubSample]]*10000+Systematic[[#This Row],[VariableIndex]]</f>
        <v>203010006</v>
      </c>
      <c r="H3463" s="134">
        <f>Systematic[[#This Row],[SampleVariableLabel]]+100*Systematic[[#This Row],[State]]</f>
        <v>203010306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203</v>
      </c>
      <c r="B3464" s="1">
        <f>IF(C3464=0,IF(B3463=Protocol!$V$20,1,B3463+1),B3463)</f>
        <v>1</v>
      </c>
      <c r="C3464" s="1">
        <f>IF(C3463+1=Protocol!$V$21,0,C3463+1)</f>
        <v>4</v>
      </c>
      <c r="D3464" s="1">
        <f t="shared" si="125"/>
        <v>1</v>
      </c>
      <c r="E3464" s="1" t="str">
        <f>INDEX(Protocol[Mark],MATCH(C3464,Protocol[Step],0))</f>
        <v>3U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203010001</v>
      </c>
      <c r="H3464" s="134">
        <f>Systematic[[#This Row],[SampleVariableLabel]]+100*Systematic[[#This Row],[State]]</f>
        <v>203010401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203</v>
      </c>
      <c r="B3465" s="1">
        <f>IF(C3465=0,IF(B3464=Protocol!$V$20,1,B3464+1),B3464)</f>
        <v>1</v>
      </c>
      <c r="C3465" s="1">
        <f>IF(C3464+1=Protocol!$V$21,0,C3464+1)</f>
        <v>5</v>
      </c>
      <c r="D3465" s="1">
        <f t="shared" si="125"/>
        <v>2</v>
      </c>
      <c r="E3465" s="1" t="str">
        <f>INDEX(Protocol[Mark],MATCH(C3465,Protocol[Step],0))</f>
        <v>4G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203010002</v>
      </c>
      <c r="H3465" s="134">
        <f>Systematic[[#This Row],[SampleVariableLabel]]+100*Systematic[[#This Row],[State]]</f>
        <v>203010502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203</v>
      </c>
      <c r="B3466" s="1">
        <f>IF(C3466=0,IF(B3465=Protocol!$V$20,1,B3465+1),B3465)</f>
        <v>1</v>
      </c>
      <c r="C3466" s="1">
        <f>IF(C3465+1=Protocol!$V$21,0,C3465+1)</f>
        <v>6</v>
      </c>
      <c r="D3466" s="1">
        <f t="shared" si="125"/>
        <v>3</v>
      </c>
      <c r="E3466" s="1" t="str">
        <f>INDEX(Protocol[Mark],MATCH(C3466,Protocol[Step],0))</f>
        <v>5S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203010003</v>
      </c>
      <c r="H3466" s="134">
        <f>Systematic[[#This Row],[SampleVariableLabel]]+100*Systematic[[#This Row],[State]]</f>
        <v>203010603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203</v>
      </c>
      <c r="B3467" s="1">
        <f>IF(C3467=0,IF(B3466=Protocol!$V$20,1,B3466+1),B3466)</f>
        <v>1</v>
      </c>
      <c r="C3467" s="1">
        <f>IF(C3466+1=Protocol!$V$21,0,C3466+1)</f>
        <v>7</v>
      </c>
      <c r="D3467" s="1">
        <f t="shared" si="125"/>
        <v>4</v>
      </c>
      <c r="E3467" s="1" t="str">
        <f>INDEX(Protocol[Mark],MATCH(C3467,Protocol[Step],0))</f>
        <v>6Oct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203010004</v>
      </c>
      <c r="H3467" s="134">
        <f>Systematic[[#This Row],[SampleVariableLabel]]+100*Systematic[[#This Row],[State]]</f>
        <v>203010704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203</v>
      </c>
      <c r="B3468" s="1">
        <f>IF(C3468=0,IF(B3467=Protocol!$V$20,1,B3467+1),B3467)</f>
        <v>1</v>
      </c>
      <c r="C3468" s="1">
        <f>IF(C3467+1=Protocol!$V$21,0,C3467+1)</f>
        <v>8</v>
      </c>
      <c r="D3468" s="1">
        <f t="shared" si="125"/>
        <v>5</v>
      </c>
      <c r="E3468" s="1" t="str">
        <f>INDEX(Protocol[Mark],MATCH(C3468,Protocol[Step],0))</f>
        <v>7Rot</v>
      </c>
      <c r="F3468" s="151" t="str">
        <f>INDEX(Variables[Variable],MATCH(Systematic[[#This Row],[VariableIndex]],Variables[Index],0))</f>
        <v>Specific flux (mt)</v>
      </c>
      <c r="G3468" s="134">
        <f>Systematic[[#This Row],[Sample]]*1000000+Systematic[[#This Row],[SubSample]]*10000+Systematic[[#This Row],[VariableIndex]]</f>
        <v>203010005</v>
      </c>
      <c r="H3468" s="134">
        <f>Systematic[[#This Row],[SampleVariableLabel]]+100*Systematic[[#This Row],[State]]</f>
        <v>203010805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203</v>
      </c>
      <c r="B3469" s="1">
        <f>IF(C3469=0,IF(B3468=Protocol!$V$20,1,B3468+1),B3468)</f>
        <v>1</v>
      </c>
      <c r="C3469" s="1">
        <f>IF(C3468+1=Protocol!$V$21,0,C3468+1)</f>
        <v>9</v>
      </c>
      <c r="D3469" s="1">
        <f t="shared" si="125"/>
        <v>6</v>
      </c>
      <c r="E3469" s="1" t="str">
        <f>INDEX(Protocol[Mark],MATCH(C3469,Protocol[Step],0))</f>
        <v>8Gp</v>
      </c>
      <c r="F3469" s="151" t="str">
        <f>INDEX(Variables[Variable],MATCH(Systematic[[#This Row],[VariableIndex]],Variables[Index],0))</f>
        <v>FCR (mt: ROX-corr.)</v>
      </c>
      <c r="G3469" s="134">
        <f>Systematic[[#This Row],[Sample]]*1000000+Systematic[[#This Row],[SubSample]]*10000+Systematic[[#This Row],[VariableIndex]]</f>
        <v>203010006</v>
      </c>
      <c r="H3469" s="134">
        <f>Systematic[[#This Row],[SampleVariableLabel]]+100*Systematic[[#This Row],[State]]</f>
        <v>203010906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203</v>
      </c>
      <c r="B3470" s="1">
        <f>IF(C3470=0,IF(B3469=Protocol!$V$20,1,B3469+1),B3469)</f>
        <v>1</v>
      </c>
      <c r="C3470" s="1">
        <f>IF(C3469+1=Protocol!$V$21,0,C3469+1)</f>
        <v>10</v>
      </c>
      <c r="D3470" s="1">
        <f t="shared" si="125"/>
        <v>1</v>
      </c>
      <c r="E3470" s="1" t="str">
        <f>INDEX(Protocol[Mark],MATCH(C3470,Protocol[Step],0))</f>
        <v>9Ama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203010001</v>
      </c>
      <c r="H3470" s="134">
        <f>Systematic[[#This Row],[SampleVariableLabel]]+100*Systematic[[#This Row],[State]]</f>
        <v>203011001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203</v>
      </c>
      <c r="B3471" s="1">
        <f>IF(C3471=0,IF(B3470=Protocol!$V$20,1,B3470+1),B3470)</f>
        <v>1</v>
      </c>
      <c r="C3471" s="1">
        <f>IF(C3470+1=Protocol!$V$21,0,C3470+1)</f>
        <v>11</v>
      </c>
      <c r="D3471" s="1">
        <f t="shared" si="125"/>
        <v>2</v>
      </c>
      <c r="E3471" s="1" t="str">
        <f>INDEX(Protocol[Mark],MATCH(C3471,Protocol[Step],0))</f>
        <v>10Tm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203010002</v>
      </c>
      <c r="H3471" s="134">
        <f>Systematic[[#This Row],[SampleVariableLabel]]+100*Systematic[[#This Row],[State]]</f>
        <v>203011102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203</v>
      </c>
      <c r="B3472" s="1">
        <f>IF(C3472=0,IF(B3471=Protocol!$V$20,1,B3471+1),B3471)</f>
        <v>1</v>
      </c>
      <c r="C3472" s="1">
        <f>IF(C3471+1=Protocol!$V$21,0,C3471+1)</f>
        <v>12</v>
      </c>
      <c r="D3472" s="1">
        <f t="shared" si="125"/>
        <v>3</v>
      </c>
      <c r="E3472" s="1" t="str">
        <f>INDEX(Protocol[Mark],MATCH(C3472,Protocol[Step],0))</f>
        <v>11Azd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203010003</v>
      </c>
      <c r="H3472" s="134">
        <f>Systematic[[#This Row],[SampleVariableLabel]]+100*Systematic[[#This Row],[State]]</f>
        <v>203011203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204</v>
      </c>
      <c r="B3473" s="1">
        <f>IF(C3473=0,IF(B3472=Protocol!$V$20,1,B3472+1),B3472)</f>
        <v>1</v>
      </c>
      <c r="C3473" s="1">
        <f>IF(C3472+1=Protocol!$V$21,0,C3472+1)</f>
        <v>0</v>
      </c>
      <c r="D3473" s="1">
        <f t="shared" si="125"/>
        <v>4</v>
      </c>
      <c r="E3473" s="1" t="str">
        <f>INDEX(Protocol[Mark],MATCH(C3473,Protocol[Step],0))</f>
        <v>1mt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204010004</v>
      </c>
      <c r="H3473" s="134">
        <f>Systematic[[#This Row],[SampleVariableLabel]]+100*Systematic[[#This Row],[State]]</f>
        <v>204010004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204</v>
      </c>
      <c r="B3474" s="1">
        <f>IF(C3474=0,IF(B3473=Protocol!$V$20,1,B3473+1),B3473)</f>
        <v>1</v>
      </c>
      <c r="C3474" s="1">
        <f>IF(C3473+1=Protocol!$V$21,0,C3473+1)</f>
        <v>1</v>
      </c>
      <c r="D3474" s="1">
        <f t="shared" si="125"/>
        <v>5</v>
      </c>
      <c r="E3474" s="1" t="str">
        <f>INDEX(Protocol[Mark],MATCH(C3474,Protocol[Step],0))</f>
        <v>1PM</v>
      </c>
      <c r="F3474" s="151" t="str">
        <f>INDEX(Variables[Variable],MATCH(Systematic[[#This Row],[VariableIndex]],Variables[Index],0))</f>
        <v>Specific flux (mt)</v>
      </c>
      <c r="G3474" s="134">
        <f>Systematic[[#This Row],[Sample]]*1000000+Systematic[[#This Row],[SubSample]]*10000+Systematic[[#This Row],[VariableIndex]]</f>
        <v>204010005</v>
      </c>
      <c r="H3474" s="134">
        <f>Systematic[[#This Row],[SampleVariableLabel]]+100*Systematic[[#This Row],[State]]</f>
        <v>204010105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204</v>
      </c>
      <c r="B3475" s="1">
        <f>IF(C3475=0,IF(B3474=Protocol!$V$20,1,B3474+1),B3474)</f>
        <v>1</v>
      </c>
      <c r="C3475" s="1">
        <f>IF(C3474+1=Protocol!$V$21,0,C3474+1)</f>
        <v>2</v>
      </c>
      <c r="D3475" s="1">
        <f t="shared" si="125"/>
        <v>6</v>
      </c>
      <c r="E3475" s="1" t="str">
        <f>INDEX(Protocol[Mark],MATCH(C3475,Protocol[Step],0))</f>
        <v>2D</v>
      </c>
      <c r="F3475" s="151" t="str">
        <f>INDEX(Variables[Variable],MATCH(Systematic[[#This Row],[VariableIndex]],Variables[Index],0))</f>
        <v>FCR (mt: ROX-corr.)</v>
      </c>
      <c r="G3475" s="134">
        <f>Systematic[[#This Row],[Sample]]*1000000+Systematic[[#This Row],[SubSample]]*10000+Systematic[[#This Row],[VariableIndex]]</f>
        <v>204010006</v>
      </c>
      <c r="H3475" s="134">
        <f>Systematic[[#This Row],[SampleVariableLabel]]+100*Systematic[[#This Row],[State]]</f>
        <v>204010206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204</v>
      </c>
      <c r="B3476" s="1">
        <f>IF(C3476=0,IF(B3475=Protocol!$V$20,1,B3475+1),B3475)</f>
        <v>1</v>
      </c>
      <c r="C3476" s="1">
        <f>IF(C3475+1=Protocol!$V$21,0,C3475+1)</f>
        <v>3</v>
      </c>
      <c r="D3476" s="1">
        <f t="shared" si="125"/>
        <v>1</v>
      </c>
      <c r="E3476" s="1" t="str">
        <f>INDEX(Protocol[Mark],MATCH(C3476,Protocol[Step],0))</f>
        <v>2c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204010001</v>
      </c>
      <c r="H3476" s="134">
        <f>Systematic[[#This Row],[SampleVariableLabel]]+100*Systematic[[#This Row],[State]]</f>
        <v>204010301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204</v>
      </c>
      <c r="B3477" s="1">
        <f>IF(C3477=0,IF(B3476=Protocol!$V$20,1,B3476+1),B3476)</f>
        <v>1</v>
      </c>
      <c r="C3477" s="1">
        <f>IF(C3476+1=Protocol!$V$21,0,C3476+1)</f>
        <v>4</v>
      </c>
      <c r="D3477" s="1">
        <f t="shared" si="125"/>
        <v>2</v>
      </c>
      <c r="E3477" s="1" t="str">
        <f>INDEX(Protocol[Mark],MATCH(C3477,Protocol[Step],0))</f>
        <v>3U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204010002</v>
      </c>
      <c r="H3477" s="134">
        <f>Systematic[[#This Row],[SampleVariableLabel]]+100*Systematic[[#This Row],[State]]</f>
        <v>204010402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204</v>
      </c>
      <c r="B3478" s="1">
        <f>IF(C3478=0,IF(B3477=Protocol!$V$20,1,B3477+1),B3477)</f>
        <v>1</v>
      </c>
      <c r="C3478" s="1">
        <f>IF(C3477+1=Protocol!$V$21,0,C3477+1)</f>
        <v>5</v>
      </c>
      <c r="D3478" s="1">
        <f t="shared" si="125"/>
        <v>3</v>
      </c>
      <c r="E3478" s="1" t="str">
        <f>INDEX(Protocol[Mark],MATCH(C3478,Protocol[Step],0))</f>
        <v>4G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204010003</v>
      </c>
      <c r="H3478" s="134">
        <f>Systematic[[#This Row],[SampleVariableLabel]]+100*Systematic[[#This Row],[State]]</f>
        <v>204010503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204</v>
      </c>
      <c r="B3479" s="1">
        <f>IF(C3479=0,IF(B3478=Protocol!$V$20,1,B3478+1),B3478)</f>
        <v>1</v>
      </c>
      <c r="C3479" s="1">
        <f>IF(C3478+1=Protocol!$V$21,0,C3478+1)</f>
        <v>6</v>
      </c>
      <c r="D3479" s="1">
        <f t="shared" si="125"/>
        <v>4</v>
      </c>
      <c r="E3479" s="1" t="str">
        <f>INDEX(Protocol[Mark],MATCH(C3479,Protocol[Step],0))</f>
        <v>5S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204010004</v>
      </c>
      <c r="H3479" s="134">
        <f>Systematic[[#This Row],[SampleVariableLabel]]+100*Systematic[[#This Row],[State]]</f>
        <v>204010604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204</v>
      </c>
      <c r="B3480" s="1">
        <f>IF(C3480=0,IF(B3479=Protocol!$V$20,1,B3479+1),B3479)</f>
        <v>1</v>
      </c>
      <c r="C3480" s="1">
        <f>IF(C3479+1=Protocol!$V$21,0,C3479+1)</f>
        <v>7</v>
      </c>
      <c r="D3480" s="1">
        <f t="shared" si="125"/>
        <v>5</v>
      </c>
      <c r="E3480" s="1" t="str">
        <f>INDEX(Protocol[Mark],MATCH(C3480,Protocol[Step],0))</f>
        <v>6Oct</v>
      </c>
      <c r="F3480" s="151" t="str">
        <f>INDEX(Variables[Variable],MATCH(Systematic[[#This Row],[VariableIndex]],Variables[Index],0))</f>
        <v>Specific flux (mt)</v>
      </c>
      <c r="G3480" s="134">
        <f>Systematic[[#This Row],[Sample]]*1000000+Systematic[[#This Row],[SubSample]]*10000+Systematic[[#This Row],[VariableIndex]]</f>
        <v>204010005</v>
      </c>
      <c r="H3480" s="134">
        <f>Systematic[[#This Row],[SampleVariableLabel]]+100*Systematic[[#This Row],[State]]</f>
        <v>204010705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204</v>
      </c>
      <c r="B3481" s="1">
        <f>IF(C3481=0,IF(B3480=Protocol!$V$20,1,B3480+1),B3480)</f>
        <v>1</v>
      </c>
      <c r="C3481" s="1">
        <f>IF(C3480+1=Protocol!$V$21,0,C3480+1)</f>
        <v>8</v>
      </c>
      <c r="D3481" s="1">
        <f t="shared" si="125"/>
        <v>6</v>
      </c>
      <c r="E3481" s="1" t="str">
        <f>INDEX(Protocol[Mark],MATCH(C3481,Protocol[Step],0))</f>
        <v>7Rot</v>
      </c>
      <c r="F3481" s="151" t="str">
        <f>INDEX(Variables[Variable],MATCH(Systematic[[#This Row],[VariableIndex]],Variables[Index],0))</f>
        <v>FCR (mt: ROX-corr.)</v>
      </c>
      <c r="G3481" s="134">
        <f>Systematic[[#This Row],[Sample]]*1000000+Systematic[[#This Row],[SubSample]]*10000+Systematic[[#This Row],[VariableIndex]]</f>
        <v>204010006</v>
      </c>
      <c r="H3481" s="134">
        <f>Systematic[[#This Row],[SampleVariableLabel]]+100*Systematic[[#This Row],[State]]</f>
        <v>204010806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204</v>
      </c>
      <c r="B3482" s="1">
        <f>IF(C3482=0,IF(B3481=Protocol!$V$20,1,B3481+1),B3481)</f>
        <v>1</v>
      </c>
      <c r="C3482" s="1">
        <f>IF(C3481+1=Protocol!$V$21,0,C3481+1)</f>
        <v>9</v>
      </c>
      <c r="D3482" s="1">
        <f t="shared" si="125"/>
        <v>1</v>
      </c>
      <c r="E3482" s="1" t="str">
        <f>INDEX(Protocol[Mark],MATCH(C3482,Protocol[Step],0))</f>
        <v>8Gp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204010001</v>
      </c>
      <c r="H3482" s="134">
        <f>Systematic[[#This Row],[SampleVariableLabel]]+100*Systematic[[#This Row],[State]]</f>
        <v>204010901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204</v>
      </c>
      <c r="B3483" s="1">
        <f>IF(C3483=0,IF(B3482=Protocol!$V$20,1,B3482+1),B3482)</f>
        <v>1</v>
      </c>
      <c r="C3483" s="1">
        <f>IF(C3482+1=Protocol!$V$21,0,C3482+1)</f>
        <v>10</v>
      </c>
      <c r="D3483" s="1">
        <f t="shared" si="125"/>
        <v>2</v>
      </c>
      <c r="E3483" s="1" t="str">
        <f>INDEX(Protocol[Mark],MATCH(C3483,Protocol[Step],0))</f>
        <v>9Ama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204010002</v>
      </c>
      <c r="H3483" s="134">
        <f>Systematic[[#This Row],[SampleVariableLabel]]+100*Systematic[[#This Row],[State]]</f>
        <v>204011002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204</v>
      </c>
      <c r="B3484" s="1">
        <f>IF(C3484=0,IF(B3483=Protocol!$V$20,1,B3483+1),B3483)</f>
        <v>1</v>
      </c>
      <c r="C3484" s="1">
        <f>IF(C3483+1=Protocol!$V$21,0,C3483+1)</f>
        <v>11</v>
      </c>
      <c r="D3484" s="1">
        <f t="shared" si="125"/>
        <v>3</v>
      </c>
      <c r="E3484" s="1" t="str">
        <f>INDEX(Protocol[Mark],MATCH(C3484,Protocol[Step],0))</f>
        <v>10Tm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204010003</v>
      </c>
      <c r="H3484" s="134">
        <f>Systematic[[#This Row],[SampleVariableLabel]]+100*Systematic[[#This Row],[State]]</f>
        <v>204011103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204</v>
      </c>
      <c r="B3485" s="1">
        <f>IF(C3485=0,IF(B3484=Protocol!$V$20,1,B3484+1),B3484)</f>
        <v>1</v>
      </c>
      <c r="C3485" s="1">
        <f>IF(C3484+1=Protocol!$V$21,0,C3484+1)</f>
        <v>12</v>
      </c>
      <c r="D3485" s="1">
        <f t="shared" si="125"/>
        <v>4</v>
      </c>
      <c r="E3485" s="1" t="str">
        <f>INDEX(Protocol[Mark],MATCH(C3485,Protocol[Step],0))</f>
        <v>11Azd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204010004</v>
      </c>
      <c r="H3485" s="134">
        <f>Systematic[[#This Row],[SampleVariableLabel]]+100*Systematic[[#This Row],[State]]</f>
        <v>204011204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205</v>
      </c>
      <c r="B3486" s="1">
        <f>IF(C3486=0,IF(B3485=Protocol!$V$20,1,B3485+1),B3485)</f>
        <v>1</v>
      </c>
      <c r="C3486" s="1">
        <f>IF(C3485+1=Protocol!$V$21,0,C3485+1)</f>
        <v>0</v>
      </c>
      <c r="D3486" s="1">
        <f t="shared" si="125"/>
        <v>5</v>
      </c>
      <c r="E3486" s="1" t="str">
        <f>INDEX(Protocol[Mark],MATCH(C3486,Protocol[Step],0))</f>
        <v>1mt</v>
      </c>
      <c r="F3486" s="151" t="str">
        <f>INDEX(Variables[Variable],MATCH(Systematic[[#This Row],[VariableIndex]],Variables[Index],0))</f>
        <v>Specific flux (mt)</v>
      </c>
      <c r="G3486" s="134">
        <f>Systematic[[#This Row],[Sample]]*1000000+Systematic[[#This Row],[SubSample]]*10000+Systematic[[#This Row],[VariableIndex]]</f>
        <v>205010005</v>
      </c>
      <c r="H3486" s="134">
        <f>Systematic[[#This Row],[SampleVariableLabel]]+100*Systematic[[#This Row],[State]]</f>
        <v>205010005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205</v>
      </c>
      <c r="B3487" s="1">
        <f>IF(C3487=0,IF(B3486=Protocol!$V$20,1,B3486+1),B3486)</f>
        <v>1</v>
      </c>
      <c r="C3487" s="1">
        <f>IF(C3486+1=Protocol!$V$21,0,C3486+1)</f>
        <v>1</v>
      </c>
      <c r="D3487" s="1">
        <f t="shared" si="125"/>
        <v>6</v>
      </c>
      <c r="E3487" s="1" t="str">
        <f>INDEX(Protocol[Mark],MATCH(C3487,Protocol[Step],0))</f>
        <v>1PM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205010006</v>
      </c>
      <c r="H3487" s="134">
        <f>Systematic[[#This Row],[SampleVariableLabel]]+100*Systematic[[#This Row],[State]]</f>
        <v>205010106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205</v>
      </c>
      <c r="B3488" s="1">
        <f>IF(C3488=0,IF(B3487=Protocol!$V$20,1,B3487+1),B3487)</f>
        <v>1</v>
      </c>
      <c r="C3488" s="1">
        <f>IF(C3487+1=Protocol!$V$21,0,C3487+1)</f>
        <v>2</v>
      </c>
      <c r="D3488" s="1">
        <f t="shared" si="125"/>
        <v>1</v>
      </c>
      <c r="E3488" s="1" t="str">
        <f>INDEX(Protocol[Mark],MATCH(C3488,Protocol[Step],0))</f>
        <v>2D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205010001</v>
      </c>
      <c r="H3488" s="134">
        <f>Systematic[[#This Row],[SampleVariableLabel]]+100*Systematic[[#This Row],[State]]</f>
        <v>205010201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205</v>
      </c>
      <c r="B3489" s="1">
        <f>IF(C3489=0,IF(B3488=Protocol!$V$20,1,B3488+1),B3488)</f>
        <v>1</v>
      </c>
      <c r="C3489" s="1">
        <f>IF(C3488+1=Protocol!$V$21,0,C3488+1)</f>
        <v>3</v>
      </c>
      <c r="D3489" s="1">
        <f t="shared" si="125"/>
        <v>2</v>
      </c>
      <c r="E3489" s="1" t="str">
        <f>INDEX(Protocol[Mark],MATCH(C3489,Protocol[Step],0))</f>
        <v>2c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205010002</v>
      </c>
      <c r="H3489" s="134">
        <f>Systematic[[#This Row],[SampleVariableLabel]]+100*Systematic[[#This Row],[State]]</f>
        <v>205010302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205</v>
      </c>
      <c r="B3490" s="1">
        <f>IF(C3490=0,IF(B3489=Protocol!$V$20,1,B3489+1),B3489)</f>
        <v>1</v>
      </c>
      <c r="C3490" s="1">
        <f>IF(C3489+1=Protocol!$V$21,0,C3489+1)</f>
        <v>4</v>
      </c>
      <c r="D3490" s="1">
        <f t="shared" si="125"/>
        <v>3</v>
      </c>
      <c r="E3490" s="1" t="str">
        <f>INDEX(Protocol[Mark],MATCH(C3490,Protocol[Step],0))</f>
        <v>3U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205010003</v>
      </c>
      <c r="H3490" s="134">
        <f>Systematic[[#This Row],[SampleVariableLabel]]+100*Systematic[[#This Row],[State]]</f>
        <v>205010403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205</v>
      </c>
      <c r="B3491" s="1">
        <f>IF(C3491=0,IF(B3490=Protocol!$V$20,1,B3490+1),B3490)</f>
        <v>1</v>
      </c>
      <c r="C3491" s="1">
        <f>IF(C3490+1=Protocol!$V$21,0,C3490+1)</f>
        <v>5</v>
      </c>
      <c r="D3491" s="1">
        <f t="shared" si="125"/>
        <v>4</v>
      </c>
      <c r="E3491" s="1" t="str">
        <f>INDEX(Protocol[Mark],MATCH(C3491,Protocol[Step],0))</f>
        <v>4G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205010004</v>
      </c>
      <c r="H3491" s="134">
        <f>Systematic[[#This Row],[SampleVariableLabel]]+100*Systematic[[#This Row],[State]]</f>
        <v>205010504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205</v>
      </c>
      <c r="B3492" s="1">
        <f>IF(C3492=0,IF(B3491=Protocol!$V$20,1,B3491+1),B3491)</f>
        <v>1</v>
      </c>
      <c r="C3492" s="1">
        <f>IF(C3491+1=Protocol!$V$21,0,C3491+1)</f>
        <v>6</v>
      </c>
      <c r="D3492" s="1">
        <f t="shared" si="125"/>
        <v>5</v>
      </c>
      <c r="E3492" s="1" t="str">
        <f>INDEX(Protocol[Mark],MATCH(C3492,Protocol[Step],0))</f>
        <v>5S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205010005</v>
      </c>
      <c r="H3492" s="134">
        <f>Systematic[[#This Row],[SampleVariableLabel]]+100*Systematic[[#This Row],[State]]</f>
        <v>205010605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205</v>
      </c>
      <c r="B3493" s="1">
        <f>IF(C3493=0,IF(B3492=Protocol!$V$20,1,B3492+1),B3492)</f>
        <v>1</v>
      </c>
      <c r="C3493" s="1">
        <f>IF(C3492+1=Protocol!$V$21,0,C3492+1)</f>
        <v>7</v>
      </c>
      <c r="D3493" s="1">
        <f t="shared" si="125"/>
        <v>6</v>
      </c>
      <c r="E3493" s="1" t="str">
        <f>INDEX(Protocol[Mark],MATCH(C3493,Protocol[Step],0))</f>
        <v>6Oct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205010006</v>
      </c>
      <c r="H3493" s="134">
        <f>Systematic[[#This Row],[SampleVariableLabel]]+100*Systematic[[#This Row],[State]]</f>
        <v>205010706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205</v>
      </c>
      <c r="B3494" s="1">
        <f>IF(C3494=0,IF(B3493=Protocol!$V$20,1,B3493+1),B3493)</f>
        <v>1</v>
      </c>
      <c r="C3494" s="1">
        <f>IF(C3493+1=Protocol!$V$21,0,C3493+1)</f>
        <v>8</v>
      </c>
      <c r="D3494" s="1">
        <f t="shared" si="125"/>
        <v>1</v>
      </c>
      <c r="E3494" s="1" t="str">
        <f>INDEX(Protocol[Mark],MATCH(C3494,Protocol[Step],0))</f>
        <v>7Rot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205010001</v>
      </c>
      <c r="H3494" s="134">
        <f>Systematic[[#This Row],[SampleVariableLabel]]+100*Systematic[[#This Row],[State]]</f>
        <v>205010801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205</v>
      </c>
      <c r="B3495" s="1">
        <f>IF(C3495=0,IF(B3494=Protocol!$V$20,1,B3494+1),B3494)</f>
        <v>1</v>
      </c>
      <c r="C3495" s="1">
        <f>IF(C3494+1=Protocol!$V$21,0,C3494+1)</f>
        <v>9</v>
      </c>
      <c r="D3495" s="1">
        <f t="shared" si="125"/>
        <v>2</v>
      </c>
      <c r="E3495" s="1" t="str">
        <f>INDEX(Protocol[Mark],MATCH(C3495,Protocol[Step],0))</f>
        <v>8Gp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205010002</v>
      </c>
      <c r="H3495" s="134">
        <f>Systematic[[#This Row],[SampleVariableLabel]]+100*Systematic[[#This Row],[State]]</f>
        <v>205010902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205</v>
      </c>
      <c r="B3496" s="1">
        <f>IF(C3496=0,IF(B3495=Protocol!$V$20,1,B3495+1),B3495)</f>
        <v>1</v>
      </c>
      <c r="C3496" s="1">
        <f>IF(C3495+1=Protocol!$V$21,0,C3495+1)</f>
        <v>10</v>
      </c>
      <c r="D3496" s="1">
        <f t="shared" si="125"/>
        <v>3</v>
      </c>
      <c r="E3496" s="1" t="str">
        <f>INDEX(Protocol[Mark],MATCH(C3496,Protocol[Step],0))</f>
        <v>9Ama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205010003</v>
      </c>
      <c r="H3496" s="134">
        <f>Systematic[[#This Row],[SampleVariableLabel]]+100*Systematic[[#This Row],[State]]</f>
        <v>205011003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205</v>
      </c>
      <c r="B3497" s="1">
        <f>IF(C3497=0,IF(B3496=Protocol!$V$20,1,B3496+1),B3496)</f>
        <v>1</v>
      </c>
      <c r="C3497" s="1">
        <f>IF(C3496+1=Protocol!$V$21,0,C3496+1)</f>
        <v>11</v>
      </c>
      <c r="D3497" s="1">
        <f t="shared" si="125"/>
        <v>4</v>
      </c>
      <c r="E3497" s="1" t="str">
        <f>INDEX(Protocol[Mark],MATCH(C3497,Protocol[Step],0))</f>
        <v>10Tm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205010004</v>
      </c>
      <c r="H3497" s="134">
        <f>Systematic[[#This Row],[SampleVariableLabel]]+100*Systematic[[#This Row],[State]]</f>
        <v>205011104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205</v>
      </c>
      <c r="B3498" s="1">
        <f>IF(C3498=0,IF(B3497=Protocol!$V$20,1,B3497+1),B3497)</f>
        <v>1</v>
      </c>
      <c r="C3498" s="1">
        <f>IF(C3497+1=Protocol!$V$21,0,C3497+1)</f>
        <v>12</v>
      </c>
      <c r="D3498" s="1">
        <f t="shared" si="125"/>
        <v>5</v>
      </c>
      <c r="E3498" s="1" t="str">
        <f>INDEX(Protocol[Mark],MATCH(C3498,Protocol[Step],0))</f>
        <v>11Azd</v>
      </c>
      <c r="F3498" s="151" t="str">
        <f>INDEX(Variables[Variable],MATCH(Systematic[[#This Row],[VariableIndex]],Variables[Index],0))</f>
        <v>Specific flux (mt)</v>
      </c>
      <c r="G3498" s="134">
        <f>Systematic[[#This Row],[Sample]]*1000000+Systematic[[#This Row],[SubSample]]*10000+Systematic[[#This Row],[VariableIndex]]</f>
        <v>205010005</v>
      </c>
      <c r="H3498" s="134">
        <f>Systematic[[#This Row],[SampleVariableLabel]]+100*Systematic[[#This Row],[State]]</f>
        <v>205011205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206</v>
      </c>
      <c r="B3499" s="1">
        <f>IF(C3499=0,IF(B3498=Protocol!$V$20,1,B3498+1),B3498)</f>
        <v>1</v>
      </c>
      <c r="C3499" s="1">
        <f>IF(C3498+1=Protocol!$V$21,0,C3498+1)</f>
        <v>0</v>
      </c>
      <c r="D3499" s="1">
        <f t="shared" si="125"/>
        <v>6</v>
      </c>
      <c r="E3499" s="1" t="str">
        <f>INDEX(Protocol[Mark],MATCH(C3499,Protocol[Step],0))</f>
        <v>1mt</v>
      </c>
      <c r="F3499" s="151" t="str">
        <f>INDEX(Variables[Variable],MATCH(Systematic[[#This Row],[VariableIndex]],Variables[Index],0))</f>
        <v>FCR (mt: ROX-corr.)</v>
      </c>
      <c r="G3499" s="134">
        <f>Systematic[[#This Row],[Sample]]*1000000+Systematic[[#This Row],[SubSample]]*10000+Systematic[[#This Row],[VariableIndex]]</f>
        <v>206010006</v>
      </c>
      <c r="H3499" s="134">
        <f>Systematic[[#This Row],[SampleVariableLabel]]+100*Systematic[[#This Row],[State]]</f>
        <v>206010006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206</v>
      </c>
      <c r="B3500" s="1">
        <f>IF(C3500=0,IF(B3499=Protocol!$V$20,1,B3499+1),B3499)</f>
        <v>1</v>
      </c>
      <c r="C3500" s="1">
        <f>IF(C3499+1=Protocol!$V$21,0,C3499+1)</f>
        <v>1</v>
      </c>
      <c r="D3500" s="1">
        <f t="shared" si="125"/>
        <v>1</v>
      </c>
      <c r="E3500" s="1" t="str">
        <f>INDEX(Protocol[Mark],MATCH(C3500,Protocol[Step],0))</f>
        <v>1PM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206010001</v>
      </c>
      <c r="H3500" s="134">
        <f>Systematic[[#This Row],[SampleVariableLabel]]+100*Systematic[[#This Row],[State]]</f>
        <v>206010101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206</v>
      </c>
      <c r="B3501" s="1">
        <f>IF(C3501=0,IF(B3500=Protocol!$V$20,1,B3500+1),B3500)</f>
        <v>1</v>
      </c>
      <c r="C3501" s="1">
        <f>IF(C3500+1=Protocol!$V$21,0,C3500+1)</f>
        <v>2</v>
      </c>
      <c r="D3501" s="1">
        <f t="shared" si="125"/>
        <v>2</v>
      </c>
      <c r="E3501" s="1" t="str">
        <f>INDEX(Protocol[Mark],MATCH(C3501,Protocol[Step],0))</f>
        <v>2D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206010002</v>
      </c>
      <c r="H3501" s="134">
        <f>Systematic[[#This Row],[SampleVariableLabel]]+100*Systematic[[#This Row],[State]]</f>
        <v>206010202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206</v>
      </c>
      <c r="B3502" s="1">
        <f>IF(C3502=0,IF(B3501=Protocol!$V$20,1,B3501+1),B3501)</f>
        <v>1</v>
      </c>
      <c r="C3502" s="1">
        <f>IF(C3501+1=Protocol!$V$21,0,C3501+1)</f>
        <v>3</v>
      </c>
      <c r="D3502" s="1">
        <f t="shared" si="125"/>
        <v>3</v>
      </c>
      <c r="E3502" s="1" t="str">
        <f>INDEX(Protocol[Mark],MATCH(C3502,Protocol[Step],0))</f>
        <v>2c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206010003</v>
      </c>
      <c r="H3502" s="134">
        <f>Systematic[[#This Row],[SampleVariableLabel]]+100*Systematic[[#This Row],[State]]</f>
        <v>206010303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206</v>
      </c>
      <c r="B3503" s="1">
        <f>IF(C3503=0,IF(B3502=Protocol!$V$20,1,B3502+1),B3502)</f>
        <v>1</v>
      </c>
      <c r="C3503" s="1">
        <f>IF(C3502+1=Protocol!$V$21,0,C3502+1)</f>
        <v>4</v>
      </c>
      <c r="D3503" s="1">
        <f t="shared" si="125"/>
        <v>4</v>
      </c>
      <c r="E3503" s="1" t="str">
        <f>INDEX(Protocol[Mark],MATCH(C3503,Protocol[Step],0))</f>
        <v>3U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206010004</v>
      </c>
      <c r="H3503" s="134">
        <f>Systematic[[#This Row],[SampleVariableLabel]]+100*Systematic[[#This Row],[State]]</f>
        <v>206010404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206</v>
      </c>
      <c r="B3504" s="1">
        <f>IF(C3504=0,IF(B3503=Protocol!$V$20,1,B3503+1),B3503)</f>
        <v>1</v>
      </c>
      <c r="C3504" s="1">
        <f>IF(C3503+1=Protocol!$V$21,0,C3503+1)</f>
        <v>5</v>
      </c>
      <c r="D3504" s="1">
        <f t="shared" si="125"/>
        <v>5</v>
      </c>
      <c r="E3504" s="1" t="str">
        <f>INDEX(Protocol[Mark],MATCH(C3504,Protocol[Step],0))</f>
        <v>4G</v>
      </c>
      <c r="F3504" s="151" t="str">
        <f>INDEX(Variables[Variable],MATCH(Systematic[[#This Row],[VariableIndex]],Variables[Index],0))</f>
        <v>Specific flux (mt)</v>
      </c>
      <c r="G3504" s="134">
        <f>Systematic[[#This Row],[Sample]]*1000000+Systematic[[#This Row],[SubSample]]*10000+Systematic[[#This Row],[VariableIndex]]</f>
        <v>206010005</v>
      </c>
      <c r="H3504" s="134">
        <f>Systematic[[#This Row],[SampleVariableLabel]]+100*Systematic[[#This Row],[State]]</f>
        <v>206010505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206</v>
      </c>
      <c r="B3505" s="1">
        <f>IF(C3505=0,IF(B3504=Protocol!$V$20,1,B3504+1),B3504)</f>
        <v>1</v>
      </c>
      <c r="C3505" s="1">
        <f>IF(C3504+1=Protocol!$V$21,0,C3504+1)</f>
        <v>6</v>
      </c>
      <c r="D3505" s="1">
        <f t="shared" si="125"/>
        <v>6</v>
      </c>
      <c r="E3505" s="1" t="str">
        <f>INDEX(Protocol[Mark],MATCH(C3505,Protocol[Step],0))</f>
        <v>5S</v>
      </c>
      <c r="F3505" s="151" t="str">
        <f>INDEX(Variables[Variable],MATCH(Systematic[[#This Row],[VariableIndex]],Variables[Index],0))</f>
        <v>FCR (mt: ROX-corr.)</v>
      </c>
      <c r="G3505" s="134">
        <f>Systematic[[#This Row],[Sample]]*1000000+Systematic[[#This Row],[SubSample]]*10000+Systematic[[#This Row],[VariableIndex]]</f>
        <v>206010006</v>
      </c>
      <c r="H3505" s="134">
        <f>Systematic[[#This Row],[SampleVariableLabel]]+100*Systematic[[#This Row],[State]]</f>
        <v>206010606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206</v>
      </c>
      <c r="B3506" s="1">
        <f>IF(C3506=0,IF(B3505=Protocol!$V$20,1,B3505+1),B3505)</f>
        <v>1</v>
      </c>
      <c r="C3506" s="1">
        <f>IF(C3505+1=Protocol!$V$21,0,C3505+1)</f>
        <v>7</v>
      </c>
      <c r="D3506" s="1">
        <f t="shared" si="125"/>
        <v>1</v>
      </c>
      <c r="E3506" s="1" t="str">
        <f>INDEX(Protocol[Mark],MATCH(C3506,Protocol[Step],0))</f>
        <v>6Oct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206010001</v>
      </c>
      <c r="H3506" s="134">
        <f>Systematic[[#This Row],[SampleVariableLabel]]+100*Systematic[[#This Row],[State]]</f>
        <v>206010701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206</v>
      </c>
      <c r="B3507" s="1">
        <f>IF(C3507=0,IF(B3506=Protocol!$V$20,1,B3506+1),B3506)</f>
        <v>1</v>
      </c>
      <c r="C3507" s="1">
        <f>IF(C3506+1=Protocol!$V$21,0,C3506+1)</f>
        <v>8</v>
      </c>
      <c r="D3507" s="1">
        <f t="shared" si="125"/>
        <v>2</v>
      </c>
      <c r="E3507" s="1" t="str">
        <f>INDEX(Protocol[Mark],MATCH(C3507,Protocol[Step],0))</f>
        <v>7Rot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206010002</v>
      </c>
      <c r="H3507" s="134">
        <f>Systematic[[#This Row],[SampleVariableLabel]]+100*Systematic[[#This Row],[State]]</f>
        <v>206010802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206</v>
      </c>
      <c r="B3508" s="1">
        <f>IF(C3508=0,IF(B3507=Protocol!$V$20,1,B3507+1),B3507)</f>
        <v>1</v>
      </c>
      <c r="C3508" s="1">
        <f>IF(C3507+1=Protocol!$V$21,0,C3507+1)</f>
        <v>9</v>
      </c>
      <c r="D3508" s="1">
        <f t="shared" si="125"/>
        <v>3</v>
      </c>
      <c r="E3508" s="1" t="str">
        <f>INDEX(Protocol[Mark],MATCH(C3508,Protocol[Step],0))</f>
        <v>8Gp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206010003</v>
      </c>
      <c r="H3508" s="134">
        <f>Systematic[[#This Row],[SampleVariableLabel]]+100*Systematic[[#This Row],[State]]</f>
        <v>206010903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206</v>
      </c>
      <c r="B3509" s="1">
        <f>IF(C3509=0,IF(B3508=Protocol!$V$20,1,B3508+1),B3508)</f>
        <v>1</v>
      </c>
      <c r="C3509" s="1">
        <f>IF(C3508+1=Protocol!$V$21,0,C3508+1)</f>
        <v>10</v>
      </c>
      <c r="D3509" s="1">
        <f t="shared" si="125"/>
        <v>4</v>
      </c>
      <c r="E3509" s="1" t="str">
        <f>INDEX(Protocol[Mark],MATCH(C3509,Protocol[Step],0))</f>
        <v>9Ama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206010004</v>
      </c>
      <c r="H3509" s="134">
        <f>Systematic[[#This Row],[SampleVariableLabel]]+100*Systematic[[#This Row],[State]]</f>
        <v>206011004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206</v>
      </c>
      <c r="B3510" s="1">
        <f>IF(C3510=0,IF(B3509=Protocol!$V$20,1,B3509+1),B3509)</f>
        <v>1</v>
      </c>
      <c r="C3510" s="1">
        <f>IF(C3509+1=Protocol!$V$21,0,C3509+1)</f>
        <v>11</v>
      </c>
      <c r="D3510" s="1">
        <f t="shared" si="125"/>
        <v>5</v>
      </c>
      <c r="E3510" s="1" t="str">
        <f>INDEX(Protocol[Mark],MATCH(C3510,Protocol[Step],0))</f>
        <v>10Tm</v>
      </c>
      <c r="F3510" s="151" t="str">
        <f>INDEX(Variables[Variable],MATCH(Systematic[[#This Row],[VariableIndex]],Variables[Index],0))</f>
        <v>Specific flux (mt)</v>
      </c>
      <c r="G3510" s="134">
        <f>Systematic[[#This Row],[Sample]]*1000000+Systematic[[#This Row],[SubSample]]*10000+Systematic[[#This Row],[VariableIndex]]</f>
        <v>206010005</v>
      </c>
      <c r="H3510" s="134">
        <f>Systematic[[#This Row],[SampleVariableLabel]]+100*Systematic[[#This Row],[State]]</f>
        <v>206011105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206</v>
      </c>
      <c r="B3511" s="1">
        <f>IF(C3511=0,IF(B3510=Protocol!$V$20,1,B3510+1),B3510)</f>
        <v>1</v>
      </c>
      <c r="C3511" s="1">
        <f>IF(C3510+1=Protocol!$V$21,0,C3510+1)</f>
        <v>12</v>
      </c>
      <c r="D3511" s="1">
        <f t="shared" si="125"/>
        <v>6</v>
      </c>
      <c r="E3511" s="1" t="str">
        <f>INDEX(Protocol[Mark],MATCH(C3511,Protocol[Step],0))</f>
        <v>11Azd</v>
      </c>
      <c r="F3511" s="151" t="str">
        <f>INDEX(Variables[Variable],MATCH(Systematic[[#This Row],[VariableIndex]],Variables[Index],0))</f>
        <v>FCR (mt: ROX-corr.)</v>
      </c>
      <c r="G3511" s="134">
        <f>Systematic[[#This Row],[Sample]]*1000000+Systematic[[#This Row],[SubSample]]*10000+Systematic[[#This Row],[VariableIndex]]</f>
        <v>206010006</v>
      </c>
      <c r="H3511" s="134">
        <f>Systematic[[#This Row],[SampleVariableLabel]]+100*Systematic[[#This Row],[State]]</f>
        <v>206011206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207</v>
      </c>
      <c r="B3512" s="1">
        <f>IF(C3512=0,IF(B3511=Protocol!$V$20,1,B3511+1),B3511)</f>
        <v>1</v>
      </c>
      <c r="C3512" s="1">
        <f>IF(C3511+1=Protocol!$V$21,0,C3511+1)</f>
        <v>0</v>
      </c>
      <c r="D3512" s="1">
        <f t="shared" si="125"/>
        <v>1</v>
      </c>
      <c r="E3512" s="1" t="str">
        <f>INDEX(Protocol[Mark],MATCH(C3512,Protocol[Step],0))</f>
        <v>1mt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207010001</v>
      </c>
      <c r="H3512" s="134">
        <f>Systematic[[#This Row],[SampleVariableLabel]]+100*Systematic[[#This Row],[State]]</f>
        <v>207010001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207</v>
      </c>
      <c r="B3513" s="1">
        <f>IF(C3513=0,IF(B3512=Protocol!$V$20,1,B3512+1),B3512)</f>
        <v>1</v>
      </c>
      <c r="C3513" s="1">
        <f>IF(C3512+1=Protocol!$V$21,0,C3512+1)</f>
        <v>1</v>
      </c>
      <c r="D3513" s="1">
        <f t="shared" si="125"/>
        <v>2</v>
      </c>
      <c r="E3513" s="1" t="str">
        <f>INDEX(Protocol[Mark],MATCH(C3513,Protocol[Step],0))</f>
        <v>1PM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207010002</v>
      </c>
      <c r="H3513" s="134">
        <f>Systematic[[#This Row],[SampleVariableLabel]]+100*Systematic[[#This Row],[State]]</f>
        <v>207010102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207</v>
      </c>
      <c r="B3514" s="1">
        <f>IF(C3514=0,IF(B3513=Protocol!$V$20,1,B3513+1),B3513)</f>
        <v>1</v>
      </c>
      <c r="C3514" s="1">
        <f>IF(C3513+1=Protocol!$V$21,0,C3513+1)</f>
        <v>2</v>
      </c>
      <c r="D3514" s="1">
        <f t="shared" si="125"/>
        <v>3</v>
      </c>
      <c r="E3514" s="1" t="str">
        <f>INDEX(Protocol[Mark],MATCH(C3514,Protocol[Step],0))</f>
        <v>2D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207010003</v>
      </c>
      <c r="H3514" s="134">
        <f>Systematic[[#This Row],[SampleVariableLabel]]+100*Systematic[[#This Row],[State]]</f>
        <v>207010203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207</v>
      </c>
      <c r="B3515" s="1">
        <f>IF(C3515=0,IF(B3514=Protocol!$V$20,1,B3514+1),B3514)</f>
        <v>1</v>
      </c>
      <c r="C3515" s="1">
        <f>IF(C3514+1=Protocol!$V$21,0,C3514+1)</f>
        <v>3</v>
      </c>
      <c r="D3515" s="1">
        <f t="shared" si="125"/>
        <v>4</v>
      </c>
      <c r="E3515" s="1" t="str">
        <f>INDEX(Protocol[Mark],MATCH(C3515,Protocol[Step],0))</f>
        <v>2c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207010004</v>
      </c>
      <c r="H3515" s="134">
        <f>Systematic[[#This Row],[SampleVariableLabel]]+100*Systematic[[#This Row],[State]]</f>
        <v>207010304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207</v>
      </c>
      <c r="B3516" s="1">
        <f>IF(C3516=0,IF(B3515=Protocol!$V$20,1,B3515+1),B3515)</f>
        <v>1</v>
      </c>
      <c r="C3516" s="1">
        <f>IF(C3515+1=Protocol!$V$21,0,C3515+1)</f>
        <v>4</v>
      </c>
      <c r="D3516" s="1">
        <f t="shared" si="125"/>
        <v>5</v>
      </c>
      <c r="E3516" s="1" t="str">
        <f>INDEX(Protocol[Mark],MATCH(C3516,Protocol[Step],0))</f>
        <v>3U</v>
      </c>
      <c r="F3516" s="151" t="str">
        <f>INDEX(Variables[Variable],MATCH(Systematic[[#This Row],[VariableIndex]],Variables[Index],0))</f>
        <v>Specific flux (mt)</v>
      </c>
      <c r="G3516" s="134">
        <f>Systematic[[#This Row],[Sample]]*1000000+Systematic[[#This Row],[SubSample]]*10000+Systematic[[#This Row],[VariableIndex]]</f>
        <v>207010005</v>
      </c>
      <c r="H3516" s="134">
        <f>Systematic[[#This Row],[SampleVariableLabel]]+100*Systematic[[#This Row],[State]]</f>
        <v>207010405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207</v>
      </c>
      <c r="B3517" s="1">
        <f>IF(C3517=0,IF(B3516=Protocol!$V$20,1,B3516+1),B3516)</f>
        <v>1</v>
      </c>
      <c r="C3517" s="1">
        <f>IF(C3516+1=Protocol!$V$21,0,C3516+1)</f>
        <v>5</v>
      </c>
      <c r="D3517" s="1">
        <f t="shared" si="125"/>
        <v>6</v>
      </c>
      <c r="E3517" s="1" t="str">
        <f>INDEX(Protocol[Mark],MATCH(C3517,Protocol[Step],0))</f>
        <v>4G</v>
      </c>
      <c r="F3517" s="151" t="str">
        <f>INDEX(Variables[Variable],MATCH(Systematic[[#This Row],[VariableIndex]],Variables[Index],0))</f>
        <v>FCR (mt: ROX-corr.)</v>
      </c>
      <c r="G3517" s="134">
        <f>Systematic[[#This Row],[Sample]]*1000000+Systematic[[#This Row],[SubSample]]*10000+Systematic[[#This Row],[VariableIndex]]</f>
        <v>207010006</v>
      </c>
      <c r="H3517" s="134">
        <f>Systematic[[#This Row],[SampleVariableLabel]]+100*Systematic[[#This Row],[State]]</f>
        <v>207010506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207</v>
      </c>
      <c r="B3518" s="1">
        <f>IF(C3518=0,IF(B3517=Protocol!$V$20,1,B3517+1),B3517)</f>
        <v>1</v>
      </c>
      <c r="C3518" s="1">
        <f>IF(C3517+1=Protocol!$V$21,0,C3517+1)</f>
        <v>6</v>
      </c>
      <c r="D3518" s="1">
        <f t="shared" si="125"/>
        <v>1</v>
      </c>
      <c r="E3518" s="1" t="str">
        <f>INDEX(Protocol[Mark],MATCH(C3518,Protocol[Step],0))</f>
        <v>5S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207010001</v>
      </c>
      <c r="H3518" s="134">
        <f>Systematic[[#This Row],[SampleVariableLabel]]+100*Systematic[[#This Row],[State]]</f>
        <v>207010601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207</v>
      </c>
      <c r="B3519" s="1">
        <f>IF(C3519=0,IF(B3518=Protocol!$V$20,1,B3518+1),B3518)</f>
        <v>1</v>
      </c>
      <c r="C3519" s="1">
        <f>IF(C3518+1=Protocol!$V$21,0,C3518+1)</f>
        <v>7</v>
      </c>
      <c r="D3519" s="1">
        <f t="shared" si="125"/>
        <v>2</v>
      </c>
      <c r="E3519" s="1" t="str">
        <f>INDEX(Protocol[Mark],MATCH(C3519,Protocol[Step],0))</f>
        <v>6Oct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207010002</v>
      </c>
      <c r="H3519" s="134">
        <f>Systematic[[#This Row],[SampleVariableLabel]]+100*Systematic[[#This Row],[State]]</f>
        <v>207010702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207</v>
      </c>
      <c r="B3520" s="1">
        <f>IF(C3520=0,IF(B3519=Protocol!$V$20,1,B3519+1),B3519)</f>
        <v>1</v>
      </c>
      <c r="C3520" s="1">
        <f>IF(C3519+1=Protocol!$V$21,0,C3519+1)</f>
        <v>8</v>
      </c>
      <c r="D3520" s="1">
        <f t="shared" si="125"/>
        <v>3</v>
      </c>
      <c r="E3520" s="1" t="str">
        <f>INDEX(Protocol[Mark],MATCH(C3520,Protocol[Step],0))</f>
        <v>7Rot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207010003</v>
      </c>
      <c r="H3520" s="134">
        <f>Systematic[[#This Row],[SampleVariableLabel]]+100*Systematic[[#This Row],[State]]</f>
        <v>207010803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207</v>
      </c>
      <c r="B3521" s="1">
        <f>IF(C3521=0,IF(B3520=Protocol!$V$20,1,B3520+1),B3520)</f>
        <v>1</v>
      </c>
      <c r="C3521" s="1">
        <f>IF(C3520+1=Protocol!$V$21,0,C3520+1)</f>
        <v>9</v>
      </c>
      <c r="D3521" s="1">
        <f t="shared" si="125"/>
        <v>4</v>
      </c>
      <c r="E3521" s="1" t="str">
        <f>INDEX(Protocol[Mark],MATCH(C3521,Protocol[Step],0))</f>
        <v>8Gp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207010004</v>
      </c>
      <c r="H3521" s="134">
        <f>Systematic[[#This Row],[SampleVariableLabel]]+100*Systematic[[#This Row],[State]]</f>
        <v>207010904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207</v>
      </c>
      <c r="B3522" s="1">
        <f>IF(C3522=0,IF(B3521=Protocol!$V$20,1,B3521+1),B3521)</f>
        <v>1</v>
      </c>
      <c r="C3522" s="1">
        <f>IF(C3521+1=Protocol!$V$21,0,C3521+1)</f>
        <v>10</v>
      </c>
      <c r="D3522" s="1">
        <f t="shared" si="125"/>
        <v>5</v>
      </c>
      <c r="E3522" s="1" t="str">
        <f>INDEX(Protocol[Mark],MATCH(C3522,Protocol[Step],0))</f>
        <v>9Ama</v>
      </c>
      <c r="F3522" s="151" t="str">
        <f>INDEX(Variables[Variable],MATCH(Systematic[[#This Row],[VariableIndex]],Variables[Index],0))</f>
        <v>Specific flux (mt)</v>
      </c>
      <c r="G3522" s="134">
        <f>Systematic[[#This Row],[Sample]]*1000000+Systematic[[#This Row],[SubSample]]*10000+Systematic[[#This Row],[VariableIndex]]</f>
        <v>207010005</v>
      </c>
      <c r="H3522" s="134">
        <f>Systematic[[#This Row],[SampleVariableLabel]]+100*Systematic[[#This Row],[State]]</f>
        <v>207011005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207</v>
      </c>
      <c r="B3523" s="1">
        <f>IF(C3523=0,IF(B3522=Protocol!$V$20,1,B3522+1),B3522)</f>
        <v>1</v>
      </c>
      <c r="C3523" s="1">
        <f>IF(C3522+1=Protocol!$V$21,0,C3522+1)</f>
        <v>11</v>
      </c>
      <c r="D3523" s="1">
        <f t="shared" ref="D3523:D3586" si="127">IF(D3522=nVariables,1,D3522+1)</f>
        <v>6</v>
      </c>
      <c r="E3523" s="1" t="str">
        <f>INDEX(Protocol[Mark],MATCH(C3523,Protocol[Step],0))</f>
        <v>10Tm</v>
      </c>
      <c r="F3523" s="151" t="str">
        <f>INDEX(Variables[Variable],MATCH(Systematic[[#This Row],[VariableIndex]],Variables[Index],0))</f>
        <v>FCR (mt: ROX-corr.)</v>
      </c>
      <c r="G3523" s="134">
        <f>Systematic[[#This Row],[Sample]]*1000000+Systematic[[#This Row],[SubSample]]*10000+Systematic[[#This Row],[VariableIndex]]</f>
        <v>207010006</v>
      </c>
      <c r="H3523" s="134">
        <f>Systematic[[#This Row],[SampleVariableLabel]]+100*Systematic[[#This Row],[State]]</f>
        <v>207011106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207</v>
      </c>
      <c r="B3524" s="1">
        <f>IF(C3524=0,IF(B3523=Protocol!$V$20,1,B3523+1),B3523)</f>
        <v>1</v>
      </c>
      <c r="C3524" s="1">
        <f>IF(C3523+1=Protocol!$V$21,0,C3523+1)</f>
        <v>12</v>
      </c>
      <c r="D3524" s="1">
        <f t="shared" si="127"/>
        <v>1</v>
      </c>
      <c r="E3524" s="1" t="str">
        <f>INDEX(Protocol[Mark],MATCH(C3524,Protocol[Step],0))</f>
        <v>11Azd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207010001</v>
      </c>
      <c r="H3524" s="134">
        <f>Systematic[[#This Row],[SampleVariableLabel]]+100*Systematic[[#This Row],[State]]</f>
        <v>207011201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208</v>
      </c>
      <c r="B3525" s="1">
        <f>IF(C3525=0,IF(B3524=Protocol!$V$20,1,B3524+1),B3524)</f>
        <v>1</v>
      </c>
      <c r="C3525" s="1">
        <f>IF(C3524+1=Protocol!$V$21,0,C3524+1)</f>
        <v>0</v>
      </c>
      <c r="D3525" s="1">
        <f t="shared" si="127"/>
        <v>2</v>
      </c>
      <c r="E3525" s="1" t="str">
        <f>INDEX(Protocol[Mark],MATCH(C3525,Protocol[Step],0))</f>
        <v>1mt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208010002</v>
      </c>
      <c r="H3525" s="134">
        <f>Systematic[[#This Row],[SampleVariableLabel]]+100*Systematic[[#This Row],[State]]</f>
        <v>208010002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208</v>
      </c>
      <c r="B3526" s="1">
        <f>IF(C3526=0,IF(B3525=Protocol!$V$20,1,B3525+1),B3525)</f>
        <v>1</v>
      </c>
      <c r="C3526" s="1">
        <f>IF(C3525+1=Protocol!$V$21,0,C3525+1)</f>
        <v>1</v>
      </c>
      <c r="D3526" s="1">
        <f t="shared" si="127"/>
        <v>3</v>
      </c>
      <c r="E3526" s="1" t="str">
        <f>INDEX(Protocol[Mark],MATCH(C3526,Protocol[Step],0))</f>
        <v>1PM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208010003</v>
      </c>
      <c r="H3526" s="134">
        <f>Systematic[[#This Row],[SampleVariableLabel]]+100*Systematic[[#This Row],[State]]</f>
        <v>208010103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208</v>
      </c>
      <c r="B3527" s="1">
        <f>IF(C3527=0,IF(B3526=Protocol!$V$20,1,B3526+1),B3526)</f>
        <v>1</v>
      </c>
      <c r="C3527" s="1">
        <f>IF(C3526+1=Protocol!$V$21,0,C3526+1)</f>
        <v>2</v>
      </c>
      <c r="D3527" s="1">
        <f t="shared" si="127"/>
        <v>4</v>
      </c>
      <c r="E3527" s="1" t="str">
        <f>INDEX(Protocol[Mark],MATCH(C3527,Protocol[Step],0))</f>
        <v>2D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208010004</v>
      </c>
      <c r="H3527" s="134">
        <f>Systematic[[#This Row],[SampleVariableLabel]]+100*Systematic[[#This Row],[State]]</f>
        <v>208010204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208</v>
      </c>
      <c r="B3528" s="1">
        <f>IF(C3528=0,IF(B3527=Protocol!$V$20,1,B3527+1),B3527)</f>
        <v>1</v>
      </c>
      <c r="C3528" s="1">
        <f>IF(C3527+1=Protocol!$V$21,0,C3527+1)</f>
        <v>3</v>
      </c>
      <c r="D3528" s="1">
        <f t="shared" si="127"/>
        <v>5</v>
      </c>
      <c r="E3528" s="1" t="str">
        <f>INDEX(Protocol[Mark],MATCH(C3528,Protocol[Step],0))</f>
        <v>2c</v>
      </c>
      <c r="F3528" s="151" t="str">
        <f>INDEX(Variables[Variable],MATCH(Systematic[[#This Row],[VariableIndex]],Variables[Index],0))</f>
        <v>Specific flux (mt)</v>
      </c>
      <c r="G3528" s="134">
        <f>Systematic[[#This Row],[Sample]]*1000000+Systematic[[#This Row],[SubSample]]*10000+Systematic[[#This Row],[VariableIndex]]</f>
        <v>208010005</v>
      </c>
      <c r="H3528" s="134">
        <f>Systematic[[#This Row],[SampleVariableLabel]]+100*Systematic[[#This Row],[State]]</f>
        <v>208010305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208</v>
      </c>
      <c r="B3529" s="1">
        <f>IF(C3529=0,IF(B3528=Protocol!$V$20,1,B3528+1),B3528)</f>
        <v>1</v>
      </c>
      <c r="C3529" s="1">
        <f>IF(C3528+1=Protocol!$V$21,0,C3528+1)</f>
        <v>4</v>
      </c>
      <c r="D3529" s="1">
        <f t="shared" si="127"/>
        <v>6</v>
      </c>
      <c r="E3529" s="1" t="str">
        <f>INDEX(Protocol[Mark],MATCH(C3529,Protocol[Step],0))</f>
        <v>3U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208010006</v>
      </c>
      <c r="H3529" s="134">
        <f>Systematic[[#This Row],[SampleVariableLabel]]+100*Systematic[[#This Row],[State]]</f>
        <v>208010406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208</v>
      </c>
      <c r="B3530" s="1">
        <f>IF(C3530=0,IF(B3529=Protocol!$V$20,1,B3529+1),B3529)</f>
        <v>1</v>
      </c>
      <c r="C3530" s="1">
        <f>IF(C3529+1=Protocol!$V$21,0,C3529+1)</f>
        <v>5</v>
      </c>
      <c r="D3530" s="1">
        <f t="shared" si="127"/>
        <v>1</v>
      </c>
      <c r="E3530" s="1" t="str">
        <f>INDEX(Protocol[Mark],MATCH(C3530,Protocol[Step],0))</f>
        <v>4G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208010001</v>
      </c>
      <c r="H3530" s="134">
        <f>Systematic[[#This Row],[SampleVariableLabel]]+100*Systematic[[#This Row],[State]]</f>
        <v>208010501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208</v>
      </c>
      <c r="B3531" s="1">
        <f>IF(C3531=0,IF(B3530=Protocol!$V$20,1,B3530+1),B3530)</f>
        <v>1</v>
      </c>
      <c r="C3531" s="1">
        <f>IF(C3530+1=Protocol!$V$21,0,C3530+1)</f>
        <v>6</v>
      </c>
      <c r="D3531" s="1">
        <f t="shared" si="127"/>
        <v>2</v>
      </c>
      <c r="E3531" s="1" t="str">
        <f>INDEX(Protocol[Mark],MATCH(C3531,Protocol[Step],0))</f>
        <v>5S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208010002</v>
      </c>
      <c r="H3531" s="134">
        <f>Systematic[[#This Row],[SampleVariableLabel]]+100*Systematic[[#This Row],[State]]</f>
        <v>208010602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208</v>
      </c>
      <c r="B3532" s="1">
        <f>IF(C3532=0,IF(B3531=Protocol!$V$20,1,B3531+1),B3531)</f>
        <v>1</v>
      </c>
      <c r="C3532" s="1">
        <f>IF(C3531+1=Protocol!$V$21,0,C3531+1)</f>
        <v>7</v>
      </c>
      <c r="D3532" s="1">
        <f t="shared" si="127"/>
        <v>3</v>
      </c>
      <c r="E3532" s="1" t="str">
        <f>INDEX(Protocol[Mark],MATCH(C3532,Protocol[Step],0))</f>
        <v>6Oct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208010003</v>
      </c>
      <c r="H3532" s="134">
        <f>Systematic[[#This Row],[SampleVariableLabel]]+100*Systematic[[#This Row],[State]]</f>
        <v>208010703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208</v>
      </c>
      <c r="B3533" s="1">
        <f>IF(C3533=0,IF(B3532=Protocol!$V$20,1,B3532+1),B3532)</f>
        <v>1</v>
      </c>
      <c r="C3533" s="1">
        <f>IF(C3532+1=Protocol!$V$21,0,C3532+1)</f>
        <v>8</v>
      </c>
      <c r="D3533" s="1">
        <f t="shared" si="127"/>
        <v>4</v>
      </c>
      <c r="E3533" s="1" t="str">
        <f>INDEX(Protocol[Mark],MATCH(C3533,Protocol[Step],0))</f>
        <v>7Rot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208010004</v>
      </c>
      <c r="H3533" s="134">
        <f>Systematic[[#This Row],[SampleVariableLabel]]+100*Systematic[[#This Row],[State]]</f>
        <v>208010804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208</v>
      </c>
      <c r="B3534" s="1">
        <f>IF(C3534=0,IF(B3533=Protocol!$V$20,1,B3533+1),B3533)</f>
        <v>1</v>
      </c>
      <c r="C3534" s="1">
        <f>IF(C3533+1=Protocol!$V$21,0,C3533+1)</f>
        <v>9</v>
      </c>
      <c r="D3534" s="1">
        <f t="shared" si="127"/>
        <v>5</v>
      </c>
      <c r="E3534" s="1" t="str">
        <f>INDEX(Protocol[Mark],MATCH(C3534,Protocol[Step],0))</f>
        <v>8Gp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208010005</v>
      </c>
      <c r="H3534" s="134">
        <f>Systematic[[#This Row],[SampleVariableLabel]]+100*Systematic[[#This Row],[State]]</f>
        <v>208010905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208</v>
      </c>
      <c r="B3535" s="1">
        <f>IF(C3535=0,IF(B3534=Protocol!$V$20,1,B3534+1),B3534)</f>
        <v>1</v>
      </c>
      <c r="C3535" s="1">
        <f>IF(C3534+1=Protocol!$V$21,0,C3534+1)</f>
        <v>10</v>
      </c>
      <c r="D3535" s="1">
        <f t="shared" si="127"/>
        <v>6</v>
      </c>
      <c r="E3535" s="1" t="str">
        <f>INDEX(Protocol[Mark],MATCH(C3535,Protocol[Step],0))</f>
        <v>9Ama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208010006</v>
      </c>
      <c r="H3535" s="134">
        <f>Systematic[[#This Row],[SampleVariableLabel]]+100*Systematic[[#This Row],[State]]</f>
        <v>208011006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208</v>
      </c>
      <c r="B3536" s="1">
        <f>IF(C3536=0,IF(B3535=Protocol!$V$20,1,B3535+1),B3535)</f>
        <v>1</v>
      </c>
      <c r="C3536" s="1">
        <f>IF(C3535+1=Protocol!$V$21,0,C3535+1)</f>
        <v>11</v>
      </c>
      <c r="D3536" s="1">
        <f t="shared" si="127"/>
        <v>1</v>
      </c>
      <c r="E3536" s="1" t="str">
        <f>INDEX(Protocol[Mark],MATCH(C3536,Protocol[Step],0))</f>
        <v>10Tm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208010001</v>
      </c>
      <c r="H3536" s="134">
        <f>Systematic[[#This Row],[SampleVariableLabel]]+100*Systematic[[#This Row],[State]]</f>
        <v>208011101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208</v>
      </c>
      <c r="B3537" s="1">
        <f>IF(C3537=0,IF(B3536=Protocol!$V$20,1,B3536+1),B3536)</f>
        <v>1</v>
      </c>
      <c r="C3537" s="1">
        <f>IF(C3536+1=Protocol!$V$21,0,C3536+1)</f>
        <v>12</v>
      </c>
      <c r="D3537" s="1">
        <f t="shared" si="127"/>
        <v>2</v>
      </c>
      <c r="E3537" s="1" t="str">
        <f>INDEX(Protocol[Mark],MATCH(C3537,Protocol[Step],0))</f>
        <v>11Azd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208010002</v>
      </c>
      <c r="H3537" s="134">
        <f>Systematic[[#This Row],[SampleVariableLabel]]+100*Systematic[[#This Row],[State]]</f>
        <v>208011202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209</v>
      </c>
      <c r="B3538" s="1">
        <f>IF(C3538=0,IF(B3537=Protocol!$V$20,1,B3537+1),B3537)</f>
        <v>1</v>
      </c>
      <c r="C3538" s="1">
        <f>IF(C3537+1=Protocol!$V$21,0,C3537+1)</f>
        <v>0</v>
      </c>
      <c r="D3538" s="1">
        <f t="shared" si="127"/>
        <v>3</v>
      </c>
      <c r="E3538" s="1" t="str">
        <f>INDEX(Protocol[Mark],MATCH(C3538,Protocol[Step],0))</f>
        <v>1mt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209010003</v>
      </c>
      <c r="H3538" s="134">
        <f>Systematic[[#This Row],[SampleVariableLabel]]+100*Systematic[[#This Row],[State]]</f>
        <v>209010003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209</v>
      </c>
      <c r="B3539" s="1">
        <f>IF(C3539=0,IF(B3538=Protocol!$V$20,1,B3538+1),B3538)</f>
        <v>1</v>
      </c>
      <c r="C3539" s="1">
        <f>IF(C3538+1=Protocol!$V$21,0,C3538+1)</f>
        <v>1</v>
      </c>
      <c r="D3539" s="1">
        <f t="shared" si="127"/>
        <v>4</v>
      </c>
      <c r="E3539" s="1" t="str">
        <f>INDEX(Protocol[Mark],MATCH(C3539,Protocol[Step],0))</f>
        <v>1PM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209010004</v>
      </c>
      <c r="H3539" s="134">
        <f>Systematic[[#This Row],[SampleVariableLabel]]+100*Systematic[[#This Row],[State]]</f>
        <v>209010104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209</v>
      </c>
      <c r="B3540" s="1">
        <f>IF(C3540=0,IF(B3539=Protocol!$V$20,1,B3539+1),B3539)</f>
        <v>1</v>
      </c>
      <c r="C3540" s="1">
        <f>IF(C3539+1=Protocol!$V$21,0,C3539+1)</f>
        <v>2</v>
      </c>
      <c r="D3540" s="1">
        <f t="shared" si="127"/>
        <v>5</v>
      </c>
      <c r="E3540" s="1" t="str">
        <f>INDEX(Protocol[Mark],MATCH(C3540,Protocol[Step],0))</f>
        <v>2D</v>
      </c>
      <c r="F3540" s="151" t="str">
        <f>INDEX(Variables[Variable],MATCH(Systematic[[#This Row],[VariableIndex]],Variables[Index],0))</f>
        <v>Specific flux (mt)</v>
      </c>
      <c r="G3540" s="134">
        <f>Systematic[[#This Row],[Sample]]*1000000+Systematic[[#This Row],[SubSample]]*10000+Systematic[[#This Row],[VariableIndex]]</f>
        <v>209010005</v>
      </c>
      <c r="H3540" s="134">
        <f>Systematic[[#This Row],[SampleVariableLabel]]+100*Systematic[[#This Row],[State]]</f>
        <v>209010205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209</v>
      </c>
      <c r="B3541" s="1">
        <f>IF(C3541=0,IF(B3540=Protocol!$V$20,1,B3540+1),B3540)</f>
        <v>1</v>
      </c>
      <c r="C3541" s="1">
        <f>IF(C3540+1=Protocol!$V$21,0,C3540+1)</f>
        <v>3</v>
      </c>
      <c r="D3541" s="1">
        <f t="shared" si="127"/>
        <v>6</v>
      </c>
      <c r="E3541" s="1" t="str">
        <f>INDEX(Protocol[Mark],MATCH(C3541,Protocol[Step],0))</f>
        <v>2c</v>
      </c>
      <c r="F3541" s="151" t="str">
        <f>INDEX(Variables[Variable],MATCH(Systematic[[#This Row],[VariableIndex]],Variables[Index],0))</f>
        <v>FCR (mt: ROX-corr.)</v>
      </c>
      <c r="G3541" s="134">
        <f>Systematic[[#This Row],[Sample]]*1000000+Systematic[[#This Row],[SubSample]]*10000+Systematic[[#This Row],[VariableIndex]]</f>
        <v>209010006</v>
      </c>
      <c r="H3541" s="134">
        <f>Systematic[[#This Row],[SampleVariableLabel]]+100*Systematic[[#This Row],[State]]</f>
        <v>209010306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209</v>
      </c>
      <c r="B3542" s="1">
        <f>IF(C3542=0,IF(B3541=Protocol!$V$20,1,B3541+1),B3541)</f>
        <v>1</v>
      </c>
      <c r="C3542" s="1">
        <f>IF(C3541+1=Protocol!$V$21,0,C3541+1)</f>
        <v>4</v>
      </c>
      <c r="D3542" s="1">
        <f t="shared" si="127"/>
        <v>1</v>
      </c>
      <c r="E3542" s="1" t="str">
        <f>INDEX(Protocol[Mark],MATCH(C3542,Protocol[Step],0))</f>
        <v>3U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209010001</v>
      </c>
      <c r="H3542" s="134">
        <f>Systematic[[#This Row],[SampleVariableLabel]]+100*Systematic[[#This Row],[State]]</f>
        <v>209010401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209</v>
      </c>
      <c r="B3543" s="1">
        <f>IF(C3543=0,IF(B3542=Protocol!$V$20,1,B3542+1),B3542)</f>
        <v>1</v>
      </c>
      <c r="C3543" s="1">
        <f>IF(C3542+1=Protocol!$V$21,0,C3542+1)</f>
        <v>5</v>
      </c>
      <c r="D3543" s="1">
        <f t="shared" si="127"/>
        <v>2</v>
      </c>
      <c r="E3543" s="1" t="str">
        <f>INDEX(Protocol[Mark],MATCH(C3543,Protocol[Step],0))</f>
        <v>4G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209010002</v>
      </c>
      <c r="H3543" s="134">
        <f>Systematic[[#This Row],[SampleVariableLabel]]+100*Systematic[[#This Row],[State]]</f>
        <v>209010502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209</v>
      </c>
      <c r="B3544" s="1">
        <f>IF(C3544=0,IF(B3543=Protocol!$V$20,1,B3543+1),B3543)</f>
        <v>1</v>
      </c>
      <c r="C3544" s="1">
        <f>IF(C3543+1=Protocol!$V$21,0,C3543+1)</f>
        <v>6</v>
      </c>
      <c r="D3544" s="1">
        <f t="shared" si="127"/>
        <v>3</v>
      </c>
      <c r="E3544" s="1" t="str">
        <f>INDEX(Protocol[Mark],MATCH(C3544,Protocol[Step],0))</f>
        <v>5S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209010003</v>
      </c>
      <c r="H3544" s="134">
        <f>Systematic[[#This Row],[SampleVariableLabel]]+100*Systematic[[#This Row],[State]]</f>
        <v>209010603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209</v>
      </c>
      <c r="B3545" s="1">
        <f>IF(C3545=0,IF(B3544=Protocol!$V$20,1,B3544+1),B3544)</f>
        <v>1</v>
      </c>
      <c r="C3545" s="1">
        <f>IF(C3544+1=Protocol!$V$21,0,C3544+1)</f>
        <v>7</v>
      </c>
      <c r="D3545" s="1">
        <f t="shared" si="127"/>
        <v>4</v>
      </c>
      <c r="E3545" s="1" t="str">
        <f>INDEX(Protocol[Mark],MATCH(C3545,Protocol[Step],0))</f>
        <v>6Oct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209010004</v>
      </c>
      <c r="H3545" s="134">
        <f>Systematic[[#This Row],[SampleVariableLabel]]+100*Systematic[[#This Row],[State]]</f>
        <v>209010704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209</v>
      </c>
      <c r="B3546" s="1">
        <f>IF(C3546=0,IF(B3545=Protocol!$V$20,1,B3545+1),B3545)</f>
        <v>1</v>
      </c>
      <c r="C3546" s="1">
        <f>IF(C3545+1=Protocol!$V$21,0,C3545+1)</f>
        <v>8</v>
      </c>
      <c r="D3546" s="1">
        <f t="shared" si="127"/>
        <v>5</v>
      </c>
      <c r="E3546" s="1" t="str">
        <f>INDEX(Protocol[Mark],MATCH(C3546,Protocol[Step],0))</f>
        <v>7Rot</v>
      </c>
      <c r="F3546" s="151" t="str">
        <f>INDEX(Variables[Variable],MATCH(Systematic[[#This Row],[VariableIndex]],Variables[Index],0))</f>
        <v>Specific flux (mt)</v>
      </c>
      <c r="G3546" s="134">
        <f>Systematic[[#This Row],[Sample]]*1000000+Systematic[[#This Row],[SubSample]]*10000+Systematic[[#This Row],[VariableIndex]]</f>
        <v>209010005</v>
      </c>
      <c r="H3546" s="134">
        <f>Systematic[[#This Row],[SampleVariableLabel]]+100*Systematic[[#This Row],[State]]</f>
        <v>209010805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209</v>
      </c>
      <c r="B3547" s="1">
        <f>IF(C3547=0,IF(B3546=Protocol!$V$20,1,B3546+1),B3546)</f>
        <v>1</v>
      </c>
      <c r="C3547" s="1">
        <f>IF(C3546+1=Protocol!$V$21,0,C3546+1)</f>
        <v>9</v>
      </c>
      <c r="D3547" s="1">
        <f t="shared" si="127"/>
        <v>6</v>
      </c>
      <c r="E3547" s="1" t="str">
        <f>INDEX(Protocol[Mark],MATCH(C3547,Protocol[Step],0))</f>
        <v>8Gp</v>
      </c>
      <c r="F3547" s="151" t="str">
        <f>INDEX(Variables[Variable],MATCH(Systematic[[#This Row],[VariableIndex]],Variables[Index],0))</f>
        <v>FCR (mt: ROX-corr.)</v>
      </c>
      <c r="G3547" s="134">
        <f>Systematic[[#This Row],[Sample]]*1000000+Systematic[[#This Row],[SubSample]]*10000+Systematic[[#This Row],[VariableIndex]]</f>
        <v>209010006</v>
      </c>
      <c r="H3547" s="134">
        <f>Systematic[[#This Row],[SampleVariableLabel]]+100*Systematic[[#This Row],[State]]</f>
        <v>209010906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209</v>
      </c>
      <c r="B3548" s="1">
        <f>IF(C3548=0,IF(B3547=Protocol!$V$20,1,B3547+1),B3547)</f>
        <v>1</v>
      </c>
      <c r="C3548" s="1">
        <f>IF(C3547+1=Protocol!$V$21,0,C3547+1)</f>
        <v>10</v>
      </c>
      <c r="D3548" s="1">
        <f t="shared" si="127"/>
        <v>1</v>
      </c>
      <c r="E3548" s="1" t="str">
        <f>INDEX(Protocol[Mark],MATCH(C3548,Protocol[Step],0))</f>
        <v>9Ama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209010001</v>
      </c>
      <c r="H3548" s="134">
        <f>Systematic[[#This Row],[SampleVariableLabel]]+100*Systematic[[#This Row],[State]]</f>
        <v>209011001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209</v>
      </c>
      <c r="B3549" s="1">
        <f>IF(C3549=0,IF(B3548=Protocol!$V$20,1,B3548+1),B3548)</f>
        <v>1</v>
      </c>
      <c r="C3549" s="1">
        <f>IF(C3548+1=Protocol!$V$21,0,C3548+1)</f>
        <v>11</v>
      </c>
      <c r="D3549" s="1">
        <f t="shared" si="127"/>
        <v>2</v>
      </c>
      <c r="E3549" s="1" t="str">
        <f>INDEX(Protocol[Mark],MATCH(C3549,Protocol[Step],0))</f>
        <v>10Tm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209010002</v>
      </c>
      <c r="H3549" s="134">
        <f>Systematic[[#This Row],[SampleVariableLabel]]+100*Systematic[[#This Row],[State]]</f>
        <v>209011102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209</v>
      </c>
      <c r="B3550" s="1">
        <f>IF(C3550=0,IF(B3549=Protocol!$V$20,1,B3549+1),B3549)</f>
        <v>1</v>
      </c>
      <c r="C3550" s="1">
        <f>IF(C3549+1=Protocol!$V$21,0,C3549+1)</f>
        <v>12</v>
      </c>
      <c r="D3550" s="1">
        <f t="shared" si="127"/>
        <v>3</v>
      </c>
      <c r="E3550" s="1" t="str">
        <f>INDEX(Protocol[Mark],MATCH(C3550,Protocol[Step],0))</f>
        <v>11Azd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209010003</v>
      </c>
      <c r="H3550" s="134">
        <f>Systematic[[#This Row],[SampleVariableLabel]]+100*Systematic[[#This Row],[State]]</f>
        <v>209011203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210</v>
      </c>
      <c r="B3551" s="1">
        <f>IF(C3551=0,IF(B3550=Protocol!$V$20,1,B3550+1),B3550)</f>
        <v>1</v>
      </c>
      <c r="C3551" s="1">
        <f>IF(C3550+1=Protocol!$V$21,0,C3550+1)</f>
        <v>0</v>
      </c>
      <c r="D3551" s="1">
        <f t="shared" si="127"/>
        <v>4</v>
      </c>
      <c r="E3551" s="1" t="str">
        <f>INDEX(Protocol[Mark],MATCH(C3551,Protocol[Step],0))</f>
        <v>1mt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210010004</v>
      </c>
      <c r="H3551" s="134">
        <f>Systematic[[#This Row],[SampleVariableLabel]]+100*Systematic[[#This Row],[State]]</f>
        <v>210010004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210</v>
      </c>
      <c r="B3552" s="1">
        <f>IF(C3552=0,IF(B3551=Protocol!$V$20,1,B3551+1),B3551)</f>
        <v>1</v>
      </c>
      <c r="C3552" s="1">
        <f>IF(C3551+1=Protocol!$V$21,0,C3551+1)</f>
        <v>1</v>
      </c>
      <c r="D3552" s="1">
        <f t="shared" si="127"/>
        <v>5</v>
      </c>
      <c r="E3552" s="1" t="str">
        <f>INDEX(Protocol[Mark],MATCH(C3552,Protocol[Step],0))</f>
        <v>1PM</v>
      </c>
      <c r="F3552" s="151" t="str">
        <f>INDEX(Variables[Variable],MATCH(Systematic[[#This Row],[VariableIndex]],Variables[Index],0))</f>
        <v>Specific flux (mt)</v>
      </c>
      <c r="G3552" s="134">
        <f>Systematic[[#This Row],[Sample]]*1000000+Systematic[[#This Row],[SubSample]]*10000+Systematic[[#This Row],[VariableIndex]]</f>
        <v>210010005</v>
      </c>
      <c r="H3552" s="134">
        <f>Systematic[[#This Row],[SampleVariableLabel]]+100*Systematic[[#This Row],[State]]</f>
        <v>210010105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210</v>
      </c>
      <c r="B3553" s="1">
        <f>IF(C3553=0,IF(B3552=Protocol!$V$20,1,B3552+1),B3552)</f>
        <v>1</v>
      </c>
      <c r="C3553" s="1">
        <f>IF(C3552+1=Protocol!$V$21,0,C3552+1)</f>
        <v>2</v>
      </c>
      <c r="D3553" s="1">
        <f t="shared" si="127"/>
        <v>6</v>
      </c>
      <c r="E3553" s="1" t="str">
        <f>INDEX(Protocol[Mark],MATCH(C3553,Protocol[Step],0))</f>
        <v>2D</v>
      </c>
      <c r="F3553" s="151" t="str">
        <f>INDEX(Variables[Variable],MATCH(Systematic[[#This Row],[VariableIndex]],Variables[Index],0))</f>
        <v>FCR (mt: ROX-corr.)</v>
      </c>
      <c r="G3553" s="134">
        <f>Systematic[[#This Row],[Sample]]*1000000+Systematic[[#This Row],[SubSample]]*10000+Systematic[[#This Row],[VariableIndex]]</f>
        <v>210010006</v>
      </c>
      <c r="H3553" s="134">
        <f>Systematic[[#This Row],[SampleVariableLabel]]+100*Systematic[[#This Row],[State]]</f>
        <v>210010206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210</v>
      </c>
      <c r="B3554" s="1">
        <f>IF(C3554=0,IF(B3553=Protocol!$V$20,1,B3553+1),B3553)</f>
        <v>1</v>
      </c>
      <c r="C3554" s="1">
        <f>IF(C3553+1=Protocol!$V$21,0,C3553+1)</f>
        <v>3</v>
      </c>
      <c r="D3554" s="1">
        <f t="shared" si="127"/>
        <v>1</v>
      </c>
      <c r="E3554" s="1" t="str">
        <f>INDEX(Protocol[Mark],MATCH(C3554,Protocol[Step],0))</f>
        <v>2c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210010001</v>
      </c>
      <c r="H3554" s="134">
        <f>Systematic[[#This Row],[SampleVariableLabel]]+100*Systematic[[#This Row],[State]]</f>
        <v>210010301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210</v>
      </c>
      <c r="B3555" s="1">
        <f>IF(C3555=0,IF(B3554=Protocol!$V$20,1,B3554+1),B3554)</f>
        <v>1</v>
      </c>
      <c r="C3555" s="1">
        <f>IF(C3554+1=Protocol!$V$21,0,C3554+1)</f>
        <v>4</v>
      </c>
      <c r="D3555" s="1">
        <f t="shared" si="127"/>
        <v>2</v>
      </c>
      <c r="E3555" s="1" t="str">
        <f>INDEX(Protocol[Mark],MATCH(C3555,Protocol[Step],0))</f>
        <v>3U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210010002</v>
      </c>
      <c r="H3555" s="134">
        <f>Systematic[[#This Row],[SampleVariableLabel]]+100*Systematic[[#This Row],[State]]</f>
        <v>210010402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210</v>
      </c>
      <c r="B3556" s="1">
        <f>IF(C3556=0,IF(B3555=Protocol!$V$20,1,B3555+1),B3555)</f>
        <v>1</v>
      </c>
      <c r="C3556" s="1">
        <f>IF(C3555+1=Protocol!$V$21,0,C3555+1)</f>
        <v>5</v>
      </c>
      <c r="D3556" s="1">
        <f t="shared" si="127"/>
        <v>3</v>
      </c>
      <c r="E3556" s="1" t="str">
        <f>INDEX(Protocol[Mark],MATCH(C3556,Protocol[Step],0))</f>
        <v>4G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210010003</v>
      </c>
      <c r="H3556" s="134">
        <f>Systematic[[#This Row],[SampleVariableLabel]]+100*Systematic[[#This Row],[State]]</f>
        <v>210010503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210</v>
      </c>
      <c r="B3557" s="1">
        <f>IF(C3557=0,IF(B3556=Protocol!$V$20,1,B3556+1),B3556)</f>
        <v>1</v>
      </c>
      <c r="C3557" s="1">
        <f>IF(C3556+1=Protocol!$V$21,0,C3556+1)</f>
        <v>6</v>
      </c>
      <c r="D3557" s="1">
        <f t="shared" si="127"/>
        <v>4</v>
      </c>
      <c r="E3557" s="1" t="str">
        <f>INDEX(Protocol[Mark],MATCH(C3557,Protocol[Step],0))</f>
        <v>5S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210010004</v>
      </c>
      <c r="H3557" s="134">
        <f>Systematic[[#This Row],[SampleVariableLabel]]+100*Systematic[[#This Row],[State]]</f>
        <v>210010604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210</v>
      </c>
      <c r="B3558" s="1">
        <f>IF(C3558=0,IF(B3557=Protocol!$V$20,1,B3557+1),B3557)</f>
        <v>1</v>
      </c>
      <c r="C3558" s="1">
        <f>IF(C3557+1=Protocol!$V$21,0,C3557+1)</f>
        <v>7</v>
      </c>
      <c r="D3558" s="1">
        <f t="shared" si="127"/>
        <v>5</v>
      </c>
      <c r="E3558" s="1" t="str">
        <f>INDEX(Protocol[Mark],MATCH(C3558,Protocol[Step],0))</f>
        <v>6Oct</v>
      </c>
      <c r="F3558" s="151" t="str">
        <f>INDEX(Variables[Variable],MATCH(Systematic[[#This Row],[VariableIndex]],Variables[Index],0))</f>
        <v>Specific flux (mt)</v>
      </c>
      <c r="G3558" s="134">
        <f>Systematic[[#This Row],[Sample]]*1000000+Systematic[[#This Row],[SubSample]]*10000+Systematic[[#This Row],[VariableIndex]]</f>
        <v>210010005</v>
      </c>
      <c r="H3558" s="134">
        <f>Systematic[[#This Row],[SampleVariableLabel]]+100*Systematic[[#This Row],[State]]</f>
        <v>210010705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210</v>
      </c>
      <c r="B3559" s="1">
        <f>IF(C3559=0,IF(B3558=Protocol!$V$20,1,B3558+1),B3558)</f>
        <v>1</v>
      </c>
      <c r="C3559" s="1">
        <f>IF(C3558+1=Protocol!$V$21,0,C3558+1)</f>
        <v>8</v>
      </c>
      <c r="D3559" s="1">
        <f t="shared" si="127"/>
        <v>6</v>
      </c>
      <c r="E3559" s="1" t="str">
        <f>INDEX(Protocol[Mark],MATCH(C3559,Protocol[Step],0))</f>
        <v>7Rot</v>
      </c>
      <c r="F3559" s="151" t="str">
        <f>INDEX(Variables[Variable],MATCH(Systematic[[#This Row],[VariableIndex]],Variables[Index],0))</f>
        <v>FCR (mt: ROX-corr.)</v>
      </c>
      <c r="G3559" s="134">
        <f>Systematic[[#This Row],[Sample]]*1000000+Systematic[[#This Row],[SubSample]]*10000+Systematic[[#This Row],[VariableIndex]]</f>
        <v>210010006</v>
      </c>
      <c r="H3559" s="134">
        <f>Systematic[[#This Row],[SampleVariableLabel]]+100*Systematic[[#This Row],[State]]</f>
        <v>210010806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210</v>
      </c>
      <c r="B3560" s="1">
        <f>IF(C3560=0,IF(B3559=Protocol!$V$20,1,B3559+1),B3559)</f>
        <v>1</v>
      </c>
      <c r="C3560" s="1">
        <f>IF(C3559+1=Protocol!$V$21,0,C3559+1)</f>
        <v>9</v>
      </c>
      <c r="D3560" s="1">
        <f t="shared" si="127"/>
        <v>1</v>
      </c>
      <c r="E3560" s="1" t="str">
        <f>INDEX(Protocol[Mark],MATCH(C3560,Protocol[Step],0))</f>
        <v>8Gp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210010001</v>
      </c>
      <c r="H3560" s="134">
        <f>Systematic[[#This Row],[SampleVariableLabel]]+100*Systematic[[#This Row],[State]]</f>
        <v>210010901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210</v>
      </c>
      <c r="B3561" s="1">
        <f>IF(C3561=0,IF(B3560=Protocol!$V$20,1,B3560+1),B3560)</f>
        <v>1</v>
      </c>
      <c r="C3561" s="1">
        <f>IF(C3560+1=Protocol!$V$21,0,C3560+1)</f>
        <v>10</v>
      </c>
      <c r="D3561" s="1">
        <f t="shared" si="127"/>
        <v>2</v>
      </c>
      <c r="E3561" s="1" t="str">
        <f>INDEX(Protocol[Mark],MATCH(C3561,Protocol[Step],0))</f>
        <v>9Ama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210010002</v>
      </c>
      <c r="H3561" s="134">
        <f>Systematic[[#This Row],[SampleVariableLabel]]+100*Systematic[[#This Row],[State]]</f>
        <v>210011002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210</v>
      </c>
      <c r="B3562" s="1">
        <f>IF(C3562=0,IF(B3561=Protocol!$V$20,1,B3561+1),B3561)</f>
        <v>1</v>
      </c>
      <c r="C3562" s="1">
        <f>IF(C3561+1=Protocol!$V$21,0,C3561+1)</f>
        <v>11</v>
      </c>
      <c r="D3562" s="1">
        <f t="shared" si="127"/>
        <v>3</v>
      </c>
      <c r="E3562" s="1" t="str">
        <f>INDEX(Protocol[Mark],MATCH(C3562,Protocol[Step],0))</f>
        <v>10Tm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210010003</v>
      </c>
      <c r="H3562" s="134">
        <f>Systematic[[#This Row],[SampleVariableLabel]]+100*Systematic[[#This Row],[State]]</f>
        <v>210011103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210</v>
      </c>
      <c r="B3563" s="1">
        <f>IF(C3563=0,IF(B3562=Protocol!$V$20,1,B3562+1),B3562)</f>
        <v>1</v>
      </c>
      <c r="C3563" s="1">
        <f>IF(C3562+1=Protocol!$V$21,0,C3562+1)</f>
        <v>12</v>
      </c>
      <c r="D3563" s="1">
        <f t="shared" si="127"/>
        <v>4</v>
      </c>
      <c r="E3563" s="1" t="str">
        <f>INDEX(Protocol[Mark],MATCH(C3563,Protocol[Step],0))</f>
        <v>11Azd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210010004</v>
      </c>
      <c r="H3563" s="134">
        <f>Systematic[[#This Row],[SampleVariableLabel]]+100*Systematic[[#This Row],[State]]</f>
        <v>210011204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211</v>
      </c>
      <c r="B3564" s="1">
        <f>IF(C3564=0,IF(B3563=Protocol!$V$20,1,B3563+1),B3563)</f>
        <v>1</v>
      </c>
      <c r="C3564" s="1">
        <f>IF(C3563+1=Protocol!$V$21,0,C3563+1)</f>
        <v>0</v>
      </c>
      <c r="D3564" s="1">
        <f t="shared" si="127"/>
        <v>5</v>
      </c>
      <c r="E3564" s="1" t="str">
        <f>INDEX(Protocol[Mark],MATCH(C3564,Protocol[Step],0))</f>
        <v>1mt</v>
      </c>
      <c r="F3564" s="151" t="str">
        <f>INDEX(Variables[Variable],MATCH(Systematic[[#This Row],[VariableIndex]],Variables[Index],0))</f>
        <v>Specific flux (mt)</v>
      </c>
      <c r="G3564" s="134">
        <f>Systematic[[#This Row],[Sample]]*1000000+Systematic[[#This Row],[SubSample]]*10000+Systematic[[#This Row],[VariableIndex]]</f>
        <v>211010005</v>
      </c>
      <c r="H3564" s="134">
        <f>Systematic[[#This Row],[SampleVariableLabel]]+100*Systematic[[#This Row],[State]]</f>
        <v>211010005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211</v>
      </c>
      <c r="B3565" s="1">
        <f>IF(C3565=0,IF(B3564=Protocol!$V$20,1,B3564+1),B3564)</f>
        <v>1</v>
      </c>
      <c r="C3565" s="1">
        <f>IF(C3564+1=Protocol!$V$21,0,C3564+1)</f>
        <v>1</v>
      </c>
      <c r="D3565" s="1">
        <f t="shared" si="127"/>
        <v>6</v>
      </c>
      <c r="E3565" s="1" t="str">
        <f>INDEX(Protocol[Mark],MATCH(C3565,Protocol[Step],0))</f>
        <v>1PM</v>
      </c>
      <c r="F3565" s="151" t="str">
        <f>INDEX(Variables[Variable],MATCH(Systematic[[#This Row],[VariableIndex]],Variables[Index],0))</f>
        <v>FCR (mt: ROX-corr.)</v>
      </c>
      <c r="G3565" s="134">
        <f>Systematic[[#This Row],[Sample]]*1000000+Systematic[[#This Row],[SubSample]]*10000+Systematic[[#This Row],[VariableIndex]]</f>
        <v>211010006</v>
      </c>
      <c r="H3565" s="134">
        <f>Systematic[[#This Row],[SampleVariableLabel]]+100*Systematic[[#This Row],[State]]</f>
        <v>211010106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211</v>
      </c>
      <c r="B3566" s="1">
        <f>IF(C3566=0,IF(B3565=Protocol!$V$20,1,B3565+1),B3565)</f>
        <v>1</v>
      </c>
      <c r="C3566" s="1">
        <f>IF(C3565+1=Protocol!$V$21,0,C3565+1)</f>
        <v>2</v>
      </c>
      <c r="D3566" s="1">
        <f t="shared" si="127"/>
        <v>1</v>
      </c>
      <c r="E3566" s="1" t="str">
        <f>INDEX(Protocol[Mark],MATCH(C3566,Protocol[Step],0))</f>
        <v>2D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211010001</v>
      </c>
      <c r="H3566" s="134">
        <f>Systematic[[#This Row],[SampleVariableLabel]]+100*Systematic[[#This Row],[State]]</f>
        <v>211010201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211</v>
      </c>
      <c r="B3567" s="1">
        <f>IF(C3567=0,IF(B3566=Protocol!$V$20,1,B3566+1),B3566)</f>
        <v>1</v>
      </c>
      <c r="C3567" s="1">
        <f>IF(C3566+1=Protocol!$V$21,0,C3566+1)</f>
        <v>3</v>
      </c>
      <c r="D3567" s="1">
        <f t="shared" si="127"/>
        <v>2</v>
      </c>
      <c r="E3567" s="1" t="str">
        <f>INDEX(Protocol[Mark],MATCH(C3567,Protocol[Step],0))</f>
        <v>2c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211010002</v>
      </c>
      <c r="H3567" s="134">
        <f>Systematic[[#This Row],[SampleVariableLabel]]+100*Systematic[[#This Row],[State]]</f>
        <v>211010302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211</v>
      </c>
      <c r="B3568" s="1">
        <f>IF(C3568=0,IF(B3567=Protocol!$V$20,1,B3567+1),B3567)</f>
        <v>1</v>
      </c>
      <c r="C3568" s="1">
        <f>IF(C3567+1=Protocol!$V$21,0,C3567+1)</f>
        <v>4</v>
      </c>
      <c r="D3568" s="1">
        <f t="shared" si="127"/>
        <v>3</v>
      </c>
      <c r="E3568" s="1" t="str">
        <f>INDEX(Protocol[Mark],MATCH(C3568,Protocol[Step],0))</f>
        <v>3U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211010003</v>
      </c>
      <c r="H3568" s="134">
        <f>Systematic[[#This Row],[SampleVariableLabel]]+100*Systematic[[#This Row],[State]]</f>
        <v>211010403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211</v>
      </c>
      <c r="B3569" s="1">
        <f>IF(C3569=0,IF(B3568=Protocol!$V$20,1,B3568+1),B3568)</f>
        <v>1</v>
      </c>
      <c r="C3569" s="1">
        <f>IF(C3568+1=Protocol!$V$21,0,C3568+1)</f>
        <v>5</v>
      </c>
      <c r="D3569" s="1">
        <f t="shared" si="127"/>
        <v>4</v>
      </c>
      <c r="E3569" s="1" t="str">
        <f>INDEX(Protocol[Mark],MATCH(C3569,Protocol[Step],0))</f>
        <v>4G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211010004</v>
      </c>
      <c r="H3569" s="134">
        <f>Systematic[[#This Row],[SampleVariableLabel]]+100*Systematic[[#This Row],[State]]</f>
        <v>211010504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211</v>
      </c>
      <c r="B3570" s="1">
        <f>IF(C3570=0,IF(B3569=Protocol!$V$20,1,B3569+1),B3569)</f>
        <v>1</v>
      </c>
      <c r="C3570" s="1">
        <f>IF(C3569+1=Protocol!$V$21,0,C3569+1)</f>
        <v>6</v>
      </c>
      <c r="D3570" s="1">
        <f t="shared" si="127"/>
        <v>5</v>
      </c>
      <c r="E3570" s="1" t="str">
        <f>INDEX(Protocol[Mark],MATCH(C3570,Protocol[Step],0))</f>
        <v>5S</v>
      </c>
      <c r="F3570" s="151" t="str">
        <f>INDEX(Variables[Variable],MATCH(Systematic[[#This Row],[VariableIndex]],Variables[Index],0))</f>
        <v>Specific flux (mt)</v>
      </c>
      <c r="G3570" s="134">
        <f>Systematic[[#This Row],[Sample]]*1000000+Systematic[[#This Row],[SubSample]]*10000+Systematic[[#This Row],[VariableIndex]]</f>
        <v>211010005</v>
      </c>
      <c r="H3570" s="134">
        <f>Systematic[[#This Row],[SampleVariableLabel]]+100*Systematic[[#This Row],[State]]</f>
        <v>211010605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211</v>
      </c>
      <c r="B3571" s="1">
        <f>IF(C3571=0,IF(B3570=Protocol!$V$20,1,B3570+1),B3570)</f>
        <v>1</v>
      </c>
      <c r="C3571" s="1">
        <f>IF(C3570+1=Protocol!$V$21,0,C3570+1)</f>
        <v>7</v>
      </c>
      <c r="D3571" s="1">
        <f t="shared" si="127"/>
        <v>6</v>
      </c>
      <c r="E3571" s="1" t="str">
        <f>INDEX(Protocol[Mark],MATCH(C3571,Protocol[Step],0))</f>
        <v>6Oct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211010006</v>
      </c>
      <c r="H3571" s="134">
        <f>Systematic[[#This Row],[SampleVariableLabel]]+100*Systematic[[#This Row],[State]]</f>
        <v>211010706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211</v>
      </c>
      <c r="B3572" s="1">
        <f>IF(C3572=0,IF(B3571=Protocol!$V$20,1,B3571+1),B3571)</f>
        <v>1</v>
      </c>
      <c r="C3572" s="1">
        <f>IF(C3571+1=Protocol!$V$21,0,C3571+1)</f>
        <v>8</v>
      </c>
      <c r="D3572" s="1">
        <f t="shared" si="127"/>
        <v>1</v>
      </c>
      <c r="E3572" s="1" t="str">
        <f>INDEX(Protocol[Mark],MATCH(C3572,Protocol[Step],0))</f>
        <v>7Rot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211010001</v>
      </c>
      <c r="H3572" s="134">
        <f>Systematic[[#This Row],[SampleVariableLabel]]+100*Systematic[[#This Row],[State]]</f>
        <v>211010801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211</v>
      </c>
      <c r="B3573" s="1">
        <f>IF(C3573=0,IF(B3572=Protocol!$V$20,1,B3572+1),B3572)</f>
        <v>1</v>
      </c>
      <c r="C3573" s="1">
        <f>IF(C3572+1=Protocol!$V$21,0,C3572+1)</f>
        <v>9</v>
      </c>
      <c r="D3573" s="1">
        <f t="shared" si="127"/>
        <v>2</v>
      </c>
      <c r="E3573" s="1" t="str">
        <f>INDEX(Protocol[Mark],MATCH(C3573,Protocol[Step],0))</f>
        <v>8Gp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211010002</v>
      </c>
      <c r="H3573" s="134">
        <f>Systematic[[#This Row],[SampleVariableLabel]]+100*Systematic[[#This Row],[State]]</f>
        <v>211010902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211</v>
      </c>
      <c r="B3574" s="1">
        <f>IF(C3574=0,IF(B3573=Protocol!$V$20,1,B3573+1),B3573)</f>
        <v>1</v>
      </c>
      <c r="C3574" s="1">
        <f>IF(C3573+1=Protocol!$V$21,0,C3573+1)</f>
        <v>10</v>
      </c>
      <c r="D3574" s="1">
        <f t="shared" si="127"/>
        <v>3</v>
      </c>
      <c r="E3574" s="1" t="str">
        <f>INDEX(Protocol[Mark],MATCH(C3574,Protocol[Step],0))</f>
        <v>9Ama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211010003</v>
      </c>
      <c r="H3574" s="134">
        <f>Systematic[[#This Row],[SampleVariableLabel]]+100*Systematic[[#This Row],[State]]</f>
        <v>211011003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211</v>
      </c>
      <c r="B3575" s="1">
        <f>IF(C3575=0,IF(B3574=Protocol!$V$20,1,B3574+1),B3574)</f>
        <v>1</v>
      </c>
      <c r="C3575" s="1">
        <f>IF(C3574+1=Protocol!$V$21,0,C3574+1)</f>
        <v>11</v>
      </c>
      <c r="D3575" s="1">
        <f t="shared" si="127"/>
        <v>4</v>
      </c>
      <c r="E3575" s="1" t="str">
        <f>INDEX(Protocol[Mark],MATCH(C3575,Protocol[Step],0))</f>
        <v>10Tm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211010004</v>
      </c>
      <c r="H3575" s="134">
        <f>Systematic[[#This Row],[SampleVariableLabel]]+100*Systematic[[#This Row],[State]]</f>
        <v>211011104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211</v>
      </c>
      <c r="B3576" s="1">
        <f>IF(C3576=0,IF(B3575=Protocol!$V$20,1,B3575+1),B3575)</f>
        <v>1</v>
      </c>
      <c r="C3576" s="1">
        <f>IF(C3575+1=Protocol!$V$21,0,C3575+1)</f>
        <v>12</v>
      </c>
      <c r="D3576" s="1">
        <f t="shared" si="127"/>
        <v>5</v>
      </c>
      <c r="E3576" s="1" t="str">
        <f>INDEX(Protocol[Mark],MATCH(C3576,Protocol[Step],0))</f>
        <v>11Azd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211010005</v>
      </c>
      <c r="H3576" s="134">
        <f>Systematic[[#This Row],[SampleVariableLabel]]+100*Systematic[[#This Row],[State]]</f>
        <v>211011205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212</v>
      </c>
      <c r="B3577" s="1">
        <f>IF(C3577=0,IF(B3576=Protocol!$V$20,1,B3576+1),B3576)</f>
        <v>1</v>
      </c>
      <c r="C3577" s="1">
        <f>IF(C3576+1=Protocol!$V$21,0,C3576+1)</f>
        <v>0</v>
      </c>
      <c r="D3577" s="1">
        <f t="shared" si="127"/>
        <v>6</v>
      </c>
      <c r="E3577" s="1" t="str">
        <f>INDEX(Protocol[Mark],MATCH(C3577,Protocol[Step],0))</f>
        <v>1mt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212010006</v>
      </c>
      <c r="H3577" s="134">
        <f>Systematic[[#This Row],[SampleVariableLabel]]+100*Systematic[[#This Row],[State]]</f>
        <v>212010006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212</v>
      </c>
      <c r="B3578" s="1">
        <f>IF(C3578=0,IF(B3577=Protocol!$V$20,1,B3577+1),B3577)</f>
        <v>1</v>
      </c>
      <c r="C3578" s="1">
        <f>IF(C3577+1=Protocol!$V$21,0,C3577+1)</f>
        <v>1</v>
      </c>
      <c r="D3578" s="1">
        <f t="shared" si="127"/>
        <v>1</v>
      </c>
      <c r="E3578" s="1" t="str">
        <f>INDEX(Protocol[Mark],MATCH(C3578,Protocol[Step],0))</f>
        <v>1PM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212010001</v>
      </c>
      <c r="H3578" s="134">
        <f>Systematic[[#This Row],[SampleVariableLabel]]+100*Systematic[[#This Row],[State]]</f>
        <v>212010101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212</v>
      </c>
      <c r="B3579" s="1">
        <f>IF(C3579=0,IF(B3578=Protocol!$V$20,1,B3578+1),B3578)</f>
        <v>1</v>
      </c>
      <c r="C3579" s="1">
        <f>IF(C3578+1=Protocol!$V$21,0,C3578+1)</f>
        <v>2</v>
      </c>
      <c r="D3579" s="1">
        <f t="shared" si="127"/>
        <v>2</v>
      </c>
      <c r="E3579" s="1" t="str">
        <f>INDEX(Protocol[Mark],MATCH(C3579,Protocol[Step],0))</f>
        <v>2D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212010002</v>
      </c>
      <c r="H3579" s="134">
        <f>Systematic[[#This Row],[SampleVariableLabel]]+100*Systematic[[#This Row],[State]]</f>
        <v>212010202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212</v>
      </c>
      <c r="B3580" s="1">
        <f>IF(C3580=0,IF(B3579=Protocol!$V$20,1,B3579+1),B3579)</f>
        <v>1</v>
      </c>
      <c r="C3580" s="1">
        <f>IF(C3579+1=Protocol!$V$21,0,C3579+1)</f>
        <v>3</v>
      </c>
      <c r="D3580" s="1">
        <f t="shared" si="127"/>
        <v>3</v>
      </c>
      <c r="E3580" s="1" t="str">
        <f>INDEX(Protocol[Mark],MATCH(C3580,Protocol[Step],0))</f>
        <v>2c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212010003</v>
      </c>
      <c r="H3580" s="134">
        <f>Systematic[[#This Row],[SampleVariableLabel]]+100*Systematic[[#This Row],[State]]</f>
        <v>212010303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212</v>
      </c>
      <c r="B3581" s="1">
        <f>IF(C3581=0,IF(B3580=Protocol!$V$20,1,B3580+1),B3580)</f>
        <v>1</v>
      </c>
      <c r="C3581" s="1">
        <f>IF(C3580+1=Protocol!$V$21,0,C3580+1)</f>
        <v>4</v>
      </c>
      <c r="D3581" s="1">
        <f t="shared" si="127"/>
        <v>4</v>
      </c>
      <c r="E3581" s="1" t="str">
        <f>INDEX(Protocol[Mark],MATCH(C3581,Protocol[Step],0))</f>
        <v>3U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212010004</v>
      </c>
      <c r="H3581" s="134">
        <f>Systematic[[#This Row],[SampleVariableLabel]]+100*Systematic[[#This Row],[State]]</f>
        <v>212010404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212</v>
      </c>
      <c r="B3582" s="1">
        <f>IF(C3582=0,IF(B3581=Protocol!$V$20,1,B3581+1),B3581)</f>
        <v>1</v>
      </c>
      <c r="C3582" s="1">
        <f>IF(C3581+1=Protocol!$V$21,0,C3581+1)</f>
        <v>5</v>
      </c>
      <c r="D3582" s="1">
        <f t="shared" si="127"/>
        <v>5</v>
      </c>
      <c r="E3582" s="1" t="str">
        <f>INDEX(Protocol[Mark],MATCH(C3582,Protocol[Step],0))</f>
        <v>4G</v>
      </c>
      <c r="F3582" s="151" t="str">
        <f>INDEX(Variables[Variable],MATCH(Systematic[[#This Row],[VariableIndex]],Variables[Index],0))</f>
        <v>Specific flux (mt)</v>
      </c>
      <c r="G3582" s="134">
        <f>Systematic[[#This Row],[Sample]]*1000000+Systematic[[#This Row],[SubSample]]*10000+Systematic[[#This Row],[VariableIndex]]</f>
        <v>212010005</v>
      </c>
      <c r="H3582" s="134">
        <f>Systematic[[#This Row],[SampleVariableLabel]]+100*Systematic[[#This Row],[State]]</f>
        <v>212010505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212</v>
      </c>
      <c r="B3583" s="1">
        <f>IF(C3583=0,IF(B3582=Protocol!$V$20,1,B3582+1),B3582)</f>
        <v>1</v>
      </c>
      <c r="C3583" s="1">
        <f>IF(C3582+1=Protocol!$V$21,0,C3582+1)</f>
        <v>6</v>
      </c>
      <c r="D3583" s="1">
        <f t="shared" si="127"/>
        <v>6</v>
      </c>
      <c r="E3583" s="1" t="str">
        <f>INDEX(Protocol[Mark],MATCH(C3583,Protocol[Step],0))</f>
        <v>5S</v>
      </c>
      <c r="F3583" s="151" t="str">
        <f>INDEX(Variables[Variable],MATCH(Systematic[[#This Row],[VariableIndex]],Variables[Index],0))</f>
        <v>FCR (mt: ROX-corr.)</v>
      </c>
      <c r="G3583" s="134">
        <f>Systematic[[#This Row],[Sample]]*1000000+Systematic[[#This Row],[SubSample]]*10000+Systematic[[#This Row],[VariableIndex]]</f>
        <v>212010006</v>
      </c>
      <c r="H3583" s="134">
        <f>Systematic[[#This Row],[SampleVariableLabel]]+100*Systematic[[#This Row],[State]]</f>
        <v>212010606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212</v>
      </c>
      <c r="B3584" s="1">
        <f>IF(C3584=0,IF(B3583=Protocol!$V$20,1,B3583+1),B3583)</f>
        <v>1</v>
      </c>
      <c r="C3584" s="1">
        <f>IF(C3583+1=Protocol!$V$21,0,C3583+1)</f>
        <v>7</v>
      </c>
      <c r="D3584" s="1">
        <f t="shared" si="127"/>
        <v>1</v>
      </c>
      <c r="E3584" s="1" t="str">
        <f>INDEX(Protocol[Mark],MATCH(C3584,Protocol[Step],0))</f>
        <v>6Oct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212010001</v>
      </c>
      <c r="H3584" s="134">
        <f>Systematic[[#This Row],[SampleVariableLabel]]+100*Systematic[[#This Row],[State]]</f>
        <v>212010701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212</v>
      </c>
      <c r="B3585" s="1">
        <f>IF(C3585=0,IF(B3584=Protocol!$V$20,1,B3584+1),B3584)</f>
        <v>1</v>
      </c>
      <c r="C3585" s="1">
        <f>IF(C3584+1=Protocol!$V$21,0,C3584+1)</f>
        <v>8</v>
      </c>
      <c r="D3585" s="1">
        <f t="shared" si="127"/>
        <v>2</v>
      </c>
      <c r="E3585" s="1" t="str">
        <f>INDEX(Protocol[Mark],MATCH(C3585,Protocol[Step],0))</f>
        <v>7Rot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212010002</v>
      </c>
      <c r="H3585" s="134">
        <f>Systematic[[#This Row],[SampleVariableLabel]]+100*Systematic[[#This Row],[State]]</f>
        <v>212010802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212</v>
      </c>
      <c r="B3586" s="1">
        <f>IF(C3586=0,IF(B3585=Protocol!$V$20,1,B3585+1),B3585)</f>
        <v>1</v>
      </c>
      <c r="C3586" s="1">
        <f>IF(C3585+1=Protocol!$V$21,0,C3585+1)</f>
        <v>9</v>
      </c>
      <c r="D3586" s="1">
        <f t="shared" si="127"/>
        <v>3</v>
      </c>
      <c r="E3586" s="1" t="str">
        <f>INDEX(Protocol[Mark],MATCH(C3586,Protocol[Step],0))</f>
        <v>8Gp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212010003</v>
      </c>
      <c r="H3586" s="134">
        <f>Systematic[[#This Row],[SampleVariableLabel]]+100*Systematic[[#This Row],[State]]</f>
        <v>212010903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212</v>
      </c>
      <c r="B3587" s="1">
        <f>IF(C3587=0,IF(B3586=Protocol!$V$20,1,B3586+1),B3586)</f>
        <v>1</v>
      </c>
      <c r="C3587" s="1">
        <f>IF(C3586+1=Protocol!$V$21,0,C3586+1)</f>
        <v>10</v>
      </c>
      <c r="D3587" s="1">
        <f t="shared" ref="D3587:D3650" si="129">IF(D3586=nVariables,1,D3586+1)</f>
        <v>4</v>
      </c>
      <c r="E3587" s="1" t="str">
        <f>INDEX(Protocol[Mark],MATCH(C3587,Protocol[Step],0))</f>
        <v>9Ama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212010004</v>
      </c>
      <c r="H3587" s="134">
        <f>Systematic[[#This Row],[SampleVariableLabel]]+100*Systematic[[#This Row],[State]]</f>
        <v>212011004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212</v>
      </c>
      <c r="B3588" s="1">
        <f>IF(C3588=0,IF(B3587=Protocol!$V$20,1,B3587+1),B3587)</f>
        <v>1</v>
      </c>
      <c r="C3588" s="1">
        <f>IF(C3587+1=Protocol!$V$21,0,C3587+1)</f>
        <v>11</v>
      </c>
      <c r="D3588" s="1">
        <f t="shared" si="129"/>
        <v>5</v>
      </c>
      <c r="E3588" s="1" t="str">
        <f>INDEX(Protocol[Mark],MATCH(C3588,Protocol[Step],0))</f>
        <v>10Tm</v>
      </c>
      <c r="F3588" s="151" t="str">
        <f>INDEX(Variables[Variable],MATCH(Systematic[[#This Row],[VariableIndex]],Variables[Index],0))</f>
        <v>Specific flux (mt)</v>
      </c>
      <c r="G3588" s="134">
        <f>Systematic[[#This Row],[Sample]]*1000000+Systematic[[#This Row],[SubSample]]*10000+Systematic[[#This Row],[VariableIndex]]</f>
        <v>212010005</v>
      </c>
      <c r="H3588" s="134">
        <f>Systematic[[#This Row],[SampleVariableLabel]]+100*Systematic[[#This Row],[State]]</f>
        <v>212011105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212</v>
      </c>
      <c r="B3589" s="1">
        <f>IF(C3589=0,IF(B3588=Protocol!$V$20,1,B3588+1),B3588)</f>
        <v>1</v>
      </c>
      <c r="C3589" s="1">
        <f>IF(C3588+1=Protocol!$V$21,0,C3588+1)</f>
        <v>12</v>
      </c>
      <c r="D3589" s="1">
        <f t="shared" si="129"/>
        <v>6</v>
      </c>
      <c r="E3589" s="1" t="str">
        <f>INDEX(Protocol[Mark],MATCH(C3589,Protocol[Step],0))</f>
        <v>11Azd</v>
      </c>
      <c r="F3589" s="151" t="str">
        <f>INDEX(Variables[Variable],MATCH(Systematic[[#This Row],[VariableIndex]],Variables[Index],0))</f>
        <v>FCR (mt: ROX-corr.)</v>
      </c>
      <c r="G3589" s="134">
        <f>Systematic[[#This Row],[Sample]]*1000000+Systematic[[#This Row],[SubSample]]*10000+Systematic[[#This Row],[VariableIndex]]</f>
        <v>212010006</v>
      </c>
      <c r="H3589" s="134">
        <f>Systematic[[#This Row],[SampleVariableLabel]]+100*Systematic[[#This Row],[State]]</f>
        <v>212011206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213</v>
      </c>
      <c r="B3590" s="1">
        <f>IF(C3590=0,IF(B3589=Protocol!$V$20,1,B3589+1),B3589)</f>
        <v>1</v>
      </c>
      <c r="C3590" s="1">
        <f>IF(C3589+1=Protocol!$V$21,0,C3589+1)</f>
        <v>0</v>
      </c>
      <c r="D3590" s="1">
        <f t="shared" si="129"/>
        <v>1</v>
      </c>
      <c r="E3590" s="1" t="str">
        <f>INDEX(Protocol[Mark],MATCH(C3590,Protocol[Step],0))</f>
        <v>1mt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213010001</v>
      </c>
      <c r="H3590" s="134">
        <f>Systematic[[#This Row],[SampleVariableLabel]]+100*Systematic[[#This Row],[State]]</f>
        <v>213010001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213</v>
      </c>
      <c r="B3591" s="1">
        <f>IF(C3591=0,IF(B3590=Protocol!$V$20,1,B3590+1),B3590)</f>
        <v>1</v>
      </c>
      <c r="C3591" s="1">
        <f>IF(C3590+1=Protocol!$V$21,0,C3590+1)</f>
        <v>1</v>
      </c>
      <c r="D3591" s="1">
        <f t="shared" si="129"/>
        <v>2</v>
      </c>
      <c r="E3591" s="1" t="str">
        <f>INDEX(Protocol[Mark],MATCH(C3591,Protocol[Step],0))</f>
        <v>1PM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213010002</v>
      </c>
      <c r="H3591" s="134">
        <f>Systematic[[#This Row],[SampleVariableLabel]]+100*Systematic[[#This Row],[State]]</f>
        <v>213010102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213</v>
      </c>
      <c r="B3592" s="1">
        <f>IF(C3592=0,IF(B3591=Protocol!$V$20,1,B3591+1),B3591)</f>
        <v>1</v>
      </c>
      <c r="C3592" s="1">
        <f>IF(C3591+1=Protocol!$V$21,0,C3591+1)</f>
        <v>2</v>
      </c>
      <c r="D3592" s="1">
        <f t="shared" si="129"/>
        <v>3</v>
      </c>
      <c r="E3592" s="1" t="str">
        <f>INDEX(Protocol[Mark],MATCH(C3592,Protocol[Step],0))</f>
        <v>2D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213010003</v>
      </c>
      <c r="H3592" s="134">
        <f>Systematic[[#This Row],[SampleVariableLabel]]+100*Systematic[[#This Row],[State]]</f>
        <v>213010203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213</v>
      </c>
      <c r="B3593" s="1">
        <f>IF(C3593=0,IF(B3592=Protocol!$V$20,1,B3592+1),B3592)</f>
        <v>1</v>
      </c>
      <c r="C3593" s="1">
        <f>IF(C3592+1=Protocol!$V$21,0,C3592+1)</f>
        <v>3</v>
      </c>
      <c r="D3593" s="1">
        <f t="shared" si="129"/>
        <v>4</v>
      </c>
      <c r="E3593" s="1" t="str">
        <f>INDEX(Protocol[Mark],MATCH(C3593,Protocol[Step],0))</f>
        <v>2c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213010004</v>
      </c>
      <c r="H3593" s="134">
        <f>Systematic[[#This Row],[SampleVariableLabel]]+100*Systematic[[#This Row],[State]]</f>
        <v>213010304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213</v>
      </c>
      <c r="B3594" s="1">
        <f>IF(C3594=0,IF(B3593=Protocol!$V$20,1,B3593+1),B3593)</f>
        <v>1</v>
      </c>
      <c r="C3594" s="1">
        <f>IF(C3593+1=Protocol!$V$21,0,C3593+1)</f>
        <v>4</v>
      </c>
      <c r="D3594" s="1">
        <f t="shared" si="129"/>
        <v>5</v>
      </c>
      <c r="E3594" s="1" t="str">
        <f>INDEX(Protocol[Mark],MATCH(C3594,Protocol[Step],0))</f>
        <v>3U</v>
      </c>
      <c r="F3594" s="151" t="str">
        <f>INDEX(Variables[Variable],MATCH(Systematic[[#This Row],[VariableIndex]],Variables[Index],0))</f>
        <v>Specific flux (mt)</v>
      </c>
      <c r="G3594" s="134">
        <f>Systematic[[#This Row],[Sample]]*1000000+Systematic[[#This Row],[SubSample]]*10000+Systematic[[#This Row],[VariableIndex]]</f>
        <v>213010005</v>
      </c>
      <c r="H3594" s="134">
        <f>Systematic[[#This Row],[SampleVariableLabel]]+100*Systematic[[#This Row],[State]]</f>
        <v>213010405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213</v>
      </c>
      <c r="B3595" s="1">
        <f>IF(C3595=0,IF(B3594=Protocol!$V$20,1,B3594+1),B3594)</f>
        <v>1</v>
      </c>
      <c r="C3595" s="1">
        <f>IF(C3594+1=Protocol!$V$21,0,C3594+1)</f>
        <v>5</v>
      </c>
      <c r="D3595" s="1">
        <f t="shared" si="129"/>
        <v>6</v>
      </c>
      <c r="E3595" s="1" t="str">
        <f>INDEX(Protocol[Mark],MATCH(C3595,Protocol[Step],0))</f>
        <v>4G</v>
      </c>
      <c r="F3595" s="151" t="str">
        <f>INDEX(Variables[Variable],MATCH(Systematic[[#This Row],[VariableIndex]],Variables[Index],0))</f>
        <v>FCR (mt: ROX-corr.)</v>
      </c>
      <c r="G3595" s="134">
        <f>Systematic[[#This Row],[Sample]]*1000000+Systematic[[#This Row],[SubSample]]*10000+Systematic[[#This Row],[VariableIndex]]</f>
        <v>213010006</v>
      </c>
      <c r="H3595" s="134">
        <f>Systematic[[#This Row],[SampleVariableLabel]]+100*Systematic[[#This Row],[State]]</f>
        <v>213010506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213</v>
      </c>
      <c r="B3596" s="1">
        <f>IF(C3596=0,IF(B3595=Protocol!$V$20,1,B3595+1),B3595)</f>
        <v>1</v>
      </c>
      <c r="C3596" s="1">
        <f>IF(C3595+1=Protocol!$V$21,0,C3595+1)</f>
        <v>6</v>
      </c>
      <c r="D3596" s="1">
        <f t="shared" si="129"/>
        <v>1</v>
      </c>
      <c r="E3596" s="1" t="str">
        <f>INDEX(Protocol[Mark],MATCH(C3596,Protocol[Step],0))</f>
        <v>5S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213010001</v>
      </c>
      <c r="H3596" s="134">
        <f>Systematic[[#This Row],[SampleVariableLabel]]+100*Systematic[[#This Row],[State]]</f>
        <v>213010601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213</v>
      </c>
      <c r="B3597" s="1">
        <f>IF(C3597=0,IF(B3596=Protocol!$V$20,1,B3596+1),B3596)</f>
        <v>1</v>
      </c>
      <c r="C3597" s="1">
        <f>IF(C3596+1=Protocol!$V$21,0,C3596+1)</f>
        <v>7</v>
      </c>
      <c r="D3597" s="1">
        <f t="shared" si="129"/>
        <v>2</v>
      </c>
      <c r="E3597" s="1" t="str">
        <f>INDEX(Protocol[Mark],MATCH(C3597,Protocol[Step],0))</f>
        <v>6Oct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213010002</v>
      </c>
      <c r="H3597" s="134">
        <f>Systematic[[#This Row],[SampleVariableLabel]]+100*Systematic[[#This Row],[State]]</f>
        <v>213010702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213</v>
      </c>
      <c r="B3598" s="1">
        <f>IF(C3598=0,IF(B3597=Protocol!$V$20,1,B3597+1),B3597)</f>
        <v>1</v>
      </c>
      <c r="C3598" s="1">
        <f>IF(C3597+1=Protocol!$V$21,0,C3597+1)</f>
        <v>8</v>
      </c>
      <c r="D3598" s="1">
        <f t="shared" si="129"/>
        <v>3</v>
      </c>
      <c r="E3598" s="1" t="str">
        <f>INDEX(Protocol[Mark],MATCH(C3598,Protocol[Step],0))</f>
        <v>7Rot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213010003</v>
      </c>
      <c r="H3598" s="134">
        <f>Systematic[[#This Row],[SampleVariableLabel]]+100*Systematic[[#This Row],[State]]</f>
        <v>213010803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213</v>
      </c>
      <c r="B3599" s="1">
        <f>IF(C3599=0,IF(B3598=Protocol!$V$20,1,B3598+1),B3598)</f>
        <v>1</v>
      </c>
      <c r="C3599" s="1">
        <f>IF(C3598+1=Protocol!$V$21,0,C3598+1)</f>
        <v>9</v>
      </c>
      <c r="D3599" s="1">
        <f t="shared" si="129"/>
        <v>4</v>
      </c>
      <c r="E3599" s="1" t="str">
        <f>INDEX(Protocol[Mark],MATCH(C3599,Protocol[Step],0))</f>
        <v>8Gp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213010004</v>
      </c>
      <c r="H3599" s="134">
        <f>Systematic[[#This Row],[SampleVariableLabel]]+100*Systematic[[#This Row],[State]]</f>
        <v>213010904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213</v>
      </c>
      <c r="B3600" s="1">
        <f>IF(C3600=0,IF(B3599=Protocol!$V$20,1,B3599+1),B3599)</f>
        <v>1</v>
      </c>
      <c r="C3600" s="1">
        <f>IF(C3599+1=Protocol!$V$21,0,C3599+1)</f>
        <v>10</v>
      </c>
      <c r="D3600" s="1">
        <f t="shared" si="129"/>
        <v>5</v>
      </c>
      <c r="E3600" s="1" t="str">
        <f>INDEX(Protocol[Mark],MATCH(C3600,Protocol[Step],0))</f>
        <v>9Ama</v>
      </c>
      <c r="F3600" s="151" t="str">
        <f>INDEX(Variables[Variable],MATCH(Systematic[[#This Row],[VariableIndex]],Variables[Index],0))</f>
        <v>Specific flux (mt)</v>
      </c>
      <c r="G3600" s="134">
        <f>Systematic[[#This Row],[Sample]]*1000000+Systematic[[#This Row],[SubSample]]*10000+Systematic[[#This Row],[VariableIndex]]</f>
        <v>213010005</v>
      </c>
      <c r="H3600" s="134">
        <f>Systematic[[#This Row],[SampleVariableLabel]]+100*Systematic[[#This Row],[State]]</f>
        <v>213011005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213</v>
      </c>
      <c r="B3601" s="1">
        <f>IF(C3601=0,IF(B3600=Protocol!$V$20,1,B3600+1),B3600)</f>
        <v>1</v>
      </c>
      <c r="C3601" s="1">
        <f>IF(C3600+1=Protocol!$V$21,0,C3600+1)</f>
        <v>11</v>
      </c>
      <c r="D3601" s="1">
        <f t="shared" si="129"/>
        <v>6</v>
      </c>
      <c r="E3601" s="1" t="str">
        <f>INDEX(Protocol[Mark],MATCH(C3601,Protocol[Step],0))</f>
        <v>10Tm</v>
      </c>
      <c r="F3601" s="151" t="str">
        <f>INDEX(Variables[Variable],MATCH(Systematic[[#This Row],[VariableIndex]],Variables[Index],0))</f>
        <v>FCR (mt: ROX-corr.)</v>
      </c>
      <c r="G3601" s="134">
        <f>Systematic[[#This Row],[Sample]]*1000000+Systematic[[#This Row],[SubSample]]*10000+Systematic[[#This Row],[VariableIndex]]</f>
        <v>213010006</v>
      </c>
      <c r="H3601" s="134">
        <f>Systematic[[#This Row],[SampleVariableLabel]]+100*Systematic[[#This Row],[State]]</f>
        <v>213011106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213</v>
      </c>
      <c r="B3602" s="1">
        <f>IF(C3602=0,IF(B3601=Protocol!$V$20,1,B3601+1),B3601)</f>
        <v>1</v>
      </c>
      <c r="C3602" s="1">
        <f>IF(C3601+1=Protocol!$V$21,0,C3601+1)</f>
        <v>12</v>
      </c>
      <c r="D3602" s="1">
        <f t="shared" si="129"/>
        <v>1</v>
      </c>
      <c r="E3602" s="1" t="str">
        <f>INDEX(Protocol[Mark],MATCH(C3602,Protocol[Step],0))</f>
        <v>11Azd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213010001</v>
      </c>
      <c r="H3602" s="134">
        <f>Systematic[[#This Row],[SampleVariableLabel]]+100*Systematic[[#This Row],[State]]</f>
        <v>213011201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214</v>
      </c>
      <c r="B3603" s="1">
        <f>IF(C3603=0,IF(B3602=Protocol!$V$20,1,B3602+1),B3602)</f>
        <v>1</v>
      </c>
      <c r="C3603" s="1">
        <f>IF(C3602+1=Protocol!$V$21,0,C3602+1)</f>
        <v>0</v>
      </c>
      <c r="D3603" s="1">
        <f t="shared" si="129"/>
        <v>2</v>
      </c>
      <c r="E3603" s="1" t="str">
        <f>INDEX(Protocol[Mark],MATCH(C3603,Protocol[Step],0))</f>
        <v>1mt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214010002</v>
      </c>
      <c r="H3603" s="134">
        <f>Systematic[[#This Row],[SampleVariableLabel]]+100*Systematic[[#This Row],[State]]</f>
        <v>214010002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214</v>
      </c>
      <c r="B3604" s="1">
        <f>IF(C3604=0,IF(B3603=Protocol!$V$20,1,B3603+1),B3603)</f>
        <v>1</v>
      </c>
      <c r="C3604" s="1">
        <f>IF(C3603+1=Protocol!$V$21,0,C3603+1)</f>
        <v>1</v>
      </c>
      <c r="D3604" s="1">
        <f t="shared" si="129"/>
        <v>3</v>
      </c>
      <c r="E3604" s="1" t="str">
        <f>INDEX(Protocol[Mark],MATCH(C3604,Protocol[Step],0))</f>
        <v>1PM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214010003</v>
      </c>
      <c r="H3604" s="134">
        <f>Systematic[[#This Row],[SampleVariableLabel]]+100*Systematic[[#This Row],[State]]</f>
        <v>214010103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214</v>
      </c>
      <c r="B3605" s="1">
        <f>IF(C3605=0,IF(B3604=Protocol!$V$20,1,B3604+1),B3604)</f>
        <v>1</v>
      </c>
      <c r="C3605" s="1">
        <f>IF(C3604+1=Protocol!$V$21,0,C3604+1)</f>
        <v>2</v>
      </c>
      <c r="D3605" s="1">
        <f t="shared" si="129"/>
        <v>4</v>
      </c>
      <c r="E3605" s="1" t="str">
        <f>INDEX(Protocol[Mark],MATCH(C3605,Protocol[Step],0))</f>
        <v>2D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214010004</v>
      </c>
      <c r="H3605" s="134">
        <f>Systematic[[#This Row],[SampleVariableLabel]]+100*Systematic[[#This Row],[State]]</f>
        <v>214010204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214</v>
      </c>
      <c r="B3606" s="1">
        <f>IF(C3606=0,IF(B3605=Protocol!$V$20,1,B3605+1),B3605)</f>
        <v>1</v>
      </c>
      <c r="C3606" s="1">
        <f>IF(C3605+1=Protocol!$V$21,0,C3605+1)</f>
        <v>3</v>
      </c>
      <c r="D3606" s="1">
        <f t="shared" si="129"/>
        <v>5</v>
      </c>
      <c r="E3606" s="1" t="str">
        <f>INDEX(Protocol[Mark],MATCH(C3606,Protocol[Step],0))</f>
        <v>2c</v>
      </c>
      <c r="F3606" s="151" t="str">
        <f>INDEX(Variables[Variable],MATCH(Systematic[[#This Row],[VariableIndex]],Variables[Index],0))</f>
        <v>Specific flux (mt)</v>
      </c>
      <c r="G3606" s="134">
        <f>Systematic[[#This Row],[Sample]]*1000000+Systematic[[#This Row],[SubSample]]*10000+Systematic[[#This Row],[VariableIndex]]</f>
        <v>214010005</v>
      </c>
      <c r="H3606" s="134">
        <f>Systematic[[#This Row],[SampleVariableLabel]]+100*Systematic[[#This Row],[State]]</f>
        <v>214010305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214</v>
      </c>
      <c r="B3607" s="1">
        <f>IF(C3607=0,IF(B3606=Protocol!$V$20,1,B3606+1),B3606)</f>
        <v>1</v>
      </c>
      <c r="C3607" s="1">
        <f>IF(C3606+1=Protocol!$V$21,0,C3606+1)</f>
        <v>4</v>
      </c>
      <c r="D3607" s="1">
        <f t="shared" si="129"/>
        <v>6</v>
      </c>
      <c r="E3607" s="1" t="str">
        <f>INDEX(Protocol[Mark],MATCH(C3607,Protocol[Step],0))</f>
        <v>3U</v>
      </c>
      <c r="F3607" s="151" t="str">
        <f>INDEX(Variables[Variable],MATCH(Systematic[[#This Row],[VariableIndex]],Variables[Index],0))</f>
        <v>FCR (mt: ROX-corr.)</v>
      </c>
      <c r="G3607" s="134">
        <f>Systematic[[#This Row],[Sample]]*1000000+Systematic[[#This Row],[SubSample]]*10000+Systematic[[#This Row],[VariableIndex]]</f>
        <v>214010006</v>
      </c>
      <c r="H3607" s="134">
        <f>Systematic[[#This Row],[SampleVariableLabel]]+100*Systematic[[#This Row],[State]]</f>
        <v>214010406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214</v>
      </c>
      <c r="B3608" s="1">
        <f>IF(C3608=0,IF(B3607=Protocol!$V$20,1,B3607+1),B3607)</f>
        <v>1</v>
      </c>
      <c r="C3608" s="1">
        <f>IF(C3607+1=Protocol!$V$21,0,C3607+1)</f>
        <v>5</v>
      </c>
      <c r="D3608" s="1">
        <f t="shared" si="129"/>
        <v>1</v>
      </c>
      <c r="E3608" s="1" t="str">
        <f>INDEX(Protocol[Mark],MATCH(C3608,Protocol[Step],0))</f>
        <v>4G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214010001</v>
      </c>
      <c r="H3608" s="134">
        <f>Systematic[[#This Row],[SampleVariableLabel]]+100*Systematic[[#This Row],[State]]</f>
        <v>214010501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214</v>
      </c>
      <c r="B3609" s="1">
        <f>IF(C3609=0,IF(B3608=Protocol!$V$20,1,B3608+1),B3608)</f>
        <v>1</v>
      </c>
      <c r="C3609" s="1">
        <f>IF(C3608+1=Protocol!$V$21,0,C3608+1)</f>
        <v>6</v>
      </c>
      <c r="D3609" s="1">
        <f t="shared" si="129"/>
        <v>2</v>
      </c>
      <c r="E3609" s="1" t="str">
        <f>INDEX(Protocol[Mark],MATCH(C3609,Protocol[Step],0))</f>
        <v>5S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214010002</v>
      </c>
      <c r="H3609" s="134">
        <f>Systematic[[#This Row],[SampleVariableLabel]]+100*Systematic[[#This Row],[State]]</f>
        <v>214010602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214</v>
      </c>
      <c r="B3610" s="1">
        <f>IF(C3610=0,IF(B3609=Protocol!$V$20,1,B3609+1),B3609)</f>
        <v>1</v>
      </c>
      <c r="C3610" s="1">
        <f>IF(C3609+1=Protocol!$V$21,0,C3609+1)</f>
        <v>7</v>
      </c>
      <c r="D3610" s="1">
        <f t="shared" si="129"/>
        <v>3</v>
      </c>
      <c r="E3610" s="1" t="str">
        <f>INDEX(Protocol[Mark],MATCH(C3610,Protocol[Step],0))</f>
        <v>6Oct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214010003</v>
      </c>
      <c r="H3610" s="134">
        <f>Systematic[[#This Row],[SampleVariableLabel]]+100*Systematic[[#This Row],[State]]</f>
        <v>214010703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214</v>
      </c>
      <c r="B3611" s="1">
        <f>IF(C3611=0,IF(B3610=Protocol!$V$20,1,B3610+1),B3610)</f>
        <v>1</v>
      </c>
      <c r="C3611" s="1">
        <f>IF(C3610+1=Protocol!$V$21,0,C3610+1)</f>
        <v>8</v>
      </c>
      <c r="D3611" s="1">
        <f t="shared" si="129"/>
        <v>4</v>
      </c>
      <c r="E3611" s="1" t="str">
        <f>INDEX(Protocol[Mark],MATCH(C3611,Protocol[Step],0))</f>
        <v>7Rot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214010004</v>
      </c>
      <c r="H3611" s="134">
        <f>Systematic[[#This Row],[SampleVariableLabel]]+100*Systematic[[#This Row],[State]]</f>
        <v>214010804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214</v>
      </c>
      <c r="B3612" s="1">
        <f>IF(C3612=0,IF(B3611=Protocol!$V$20,1,B3611+1),B3611)</f>
        <v>1</v>
      </c>
      <c r="C3612" s="1">
        <f>IF(C3611+1=Protocol!$V$21,0,C3611+1)</f>
        <v>9</v>
      </c>
      <c r="D3612" s="1">
        <f t="shared" si="129"/>
        <v>5</v>
      </c>
      <c r="E3612" s="1" t="str">
        <f>INDEX(Protocol[Mark],MATCH(C3612,Protocol[Step],0))</f>
        <v>8Gp</v>
      </c>
      <c r="F3612" s="151" t="str">
        <f>INDEX(Variables[Variable],MATCH(Systematic[[#This Row],[VariableIndex]],Variables[Index],0))</f>
        <v>Specific flux (mt)</v>
      </c>
      <c r="G3612" s="134">
        <f>Systematic[[#This Row],[Sample]]*1000000+Systematic[[#This Row],[SubSample]]*10000+Systematic[[#This Row],[VariableIndex]]</f>
        <v>214010005</v>
      </c>
      <c r="H3612" s="134">
        <f>Systematic[[#This Row],[SampleVariableLabel]]+100*Systematic[[#This Row],[State]]</f>
        <v>214010905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214</v>
      </c>
      <c r="B3613" s="1">
        <f>IF(C3613=0,IF(B3612=Protocol!$V$20,1,B3612+1),B3612)</f>
        <v>1</v>
      </c>
      <c r="C3613" s="1">
        <f>IF(C3612+1=Protocol!$V$21,0,C3612+1)</f>
        <v>10</v>
      </c>
      <c r="D3613" s="1">
        <f t="shared" si="129"/>
        <v>6</v>
      </c>
      <c r="E3613" s="1" t="str">
        <f>INDEX(Protocol[Mark],MATCH(C3613,Protocol[Step],0))</f>
        <v>9Ama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214010006</v>
      </c>
      <c r="H3613" s="134">
        <f>Systematic[[#This Row],[SampleVariableLabel]]+100*Systematic[[#This Row],[State]]</f>
        <v>214011006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214</v>
      </c>
      <c r="B3614" s="1">
        <f>IF(C3614=0,IF(B3613=Protocol!$V$20,1,B3613+1),B3613)</f>
        <v>1</v>
      </c>
      <c r="C3614" s="1">
        <f>IF(C3613+1=Protocol!$V$21,0,C3613+1)</f>
        <v>11</v>
      </c>
      <c r="D3614" s="1">
        <f t="shared" si="129"/>
        <v>1</v>
      </c>
      <c r="E3614" s="1" t="str">
        <f>INDEX(Protocol[Mark],MATCH(C3614,Protocol[Step],0))</f>
        <v>10Tm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214010001</v>
      </c>
      <c r="H3614" s="134">
        <f>Systematic[[#This Row],[SampleVariableLabel]]+100*Systematic[[#This Row],[State]]</f>
        <v>214011101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214</v>
      </c>
      <c r="B3615" s="1">
        <f>IF(C3615=0,IF(B3614=Protocol!$V$20,1,B3614+1),B3614)</f>
        <v>1</v>
      </c>
      <c r="C3615" s="1">
        <f>IF(C3614+1=Protocol!$V$21,0,C3614+1)</f>
        <v>12</v>
      </c>
      <c r="D3615" s="1">
        <f t="shared" si="129"/>
        <v>2</v>
      </c>
      <c r="E3615" s="1" t="str">
        <f>INDEX(Protocol[Mark],MATCH(C3615,Protocol[Step],0))</f>
        <v>11Azd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214010002</v>
      </c>
      <c r="H3615" s="134">
        <f>Systematic[[#This Row],[SampleVariableLabel]]+100*Systematic[[#This Row],[State]]</f>
        <v>214011202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215</v>
      </c>
      <c r="B3616" s="1">
        <f>IF(C3616=0,IF(B3615=Protocol!$V$20,1,B3615+1),B3615)</f>
        <v>1</v>
      </c>
      <c r="C3616" s="1">
        <f>IF(C3615+1=Protocol!$V$21,0,C3615+1)</f>
        <v>0</v>
      </c>
      <c r="D3616" s="1">
        <f t="shared" si="129"/>
        <v>3</v>
      </c>
      <c r="E3616" s="1" t="str">
        <f>INDEX(Protocol[Mark],MATCH(C3616,Protocol[Step],0))</f>
        <v>1mt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215010003</v>
      </c>
      <c r="H3616" s="134">
        <f>Systematic[[#This Row],[SampleVariableLabel]]+100*Systematic[[#This Row],[State]]</f>
        <v>215010003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215</v>
      </c>
      <c r="B3617" s="1">
        <f>IF(C3617=0,IF(B3616=Protocol!$V$20,1,B3616+1),B3616)</f>
        <v>1</v>
      </c>
      <c r="C3617" s="1">
        <f>IF(C3616+1=Protocol!$V$21,0,C3616+1)</f>
        <v>1</v>
      </c>
      <c r="D3617" s="1">
        <f t="shared" si="129"/>
        <v>4</v>
      </c>
      <c r="E3617" s="1" t="str">
        <f>INDEX(Protocol[Mark],MATCH(C3617,Protocol[Step],0))</f>
        <v>1PM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215010004</v>
      </c>
      <c r="H3617" s="134">
        <f>Systematic[[#This Row],[SampleVariableLabel]]+100*Systematic[[#This Row],[State]]</f>
        <v>215010104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215</v>
      </c>
      <c r="B3618" s="1">
        <f>IF(C3618=0,IF(B3617=Protocol!$V$20,1,B3617+1),B3617)</f>
        <v>1</v>
      </c>
      <c r="C3618" s="1">
        <f>IF(C3617+1=Protocol!$V$21,0,C3617+1)</f>
        <v>2</v>
      </c>
      <c r="D3618" s="1">
        <f t="shared" si="129"/>
        <v>5</v>
      </c>
      <c r="E3618" s="1" t="str">
        <f>INDEX(Protocol[Mark],MATCH(C3618,Protocol[Step],0))</f>
        <v>2D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215010005</v>
      </c>
      <c r="H3618" s="134">
        <f>Systematic[[#This Row],[SampleVariableLabel]]+100*Systematic[[#This Row],[State]]</f>
        <v>215010205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215</v>
      </c>
      <c r="B3619" s="1">
        <f>IF(C3619=0,IF(B3618=Protocol!$V$20,1,B3618+1),B3618)</f>
        <v>1</v>
      </c>
      <c r="C3619" s="1">
        <f>IF(C3618+1=Protocol!$V$21,0,C3618+1)</f>
        <v>3</v>
      </c>
      <c r="D3619" s="1">
        <f t="shared" si="129"/>
        <v>6</v>
      </c>
      <c r="E3619" s="1" t="str">
        <f>INDEX(Protocol[Mark],MATCH(C3619,Protocol[Step],0))</f>
        <v>2c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215010006</v>
      </c>
      <c r="H3619" s="134">
        <f>Systematic[[#This Row],[SampleVariableLabel]]+100*Systematic[[#This Row],[State]]</f>
        <v>215010306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215</v>
      </c>
      <c r="B3620" s="1">
        <f>IF(C3620=0,IF(B3619=Protocol!$V$20,1,B3619+1),B3619)</f>
        <v>1</v>
      </c>
      <c r="C3620" s="1">
        <f>IF(C3619+1=Protocol!$V$21,0,C3619+1)</f>
        <v>4</v>
      </c>
      <c r="D3620" s="1">
        <f t="shared" si="129"/>
        <v>1</v>
      </c>
      <c r="E3620" s="1" t="str">
        <f>INDEX(Protocol[Mark],MATCH(C3620,Protocol[Step],0))</f>
        <v>3U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215010001</v>
      </c>
      <c r="H3620" s="134">
        <f>Systematic[[#This Row],[SampleVariableLabel]]+100*Systematic[[#This Row],[State]]</f>
        <v>215010401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215</v>
      </c>
      <c r="B3621" s="1">
        <f>IF(C3621=0,IF(B3620=Protocol!$V$20,1,B3620+1),B3620)</f>
        <v>1</v>
      </c>
      <c r="C3621" s="1">
        <f>IF(C3620+1=Protocol!$V$21,0,C3620+1)</f>
        <v>5</v>
      </c>
      <c r="D3621" s="1">
        <f t="shared" si="129"/>
        <v>2</v>
      </c>
      <c r="E3621" s="1" t="str">
        <f>INDEX(Protocol[Mark],MATCH(C3621,Protocol[Step],0))</f>
        <v>4G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215010002</v>
      </c>
      <c r="H3621" s="134">
        <f>Systematic[[#This Row],[SampleVariableLabel]]+100*Systematic[[#This Row],[State]]</f>
        <v>215010502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215</v>
      </c>
      <c r="B3622" s="1">
        <f>IF(C3622=0,IF(B3621=Protocol!$V$20,1,B3621+1),B3621)</f>
        <v>1</v>
      </c>
      <c r="C3622" s="1">
        <f>IF(C3621+1=Protocol!$V$21,0,C3621+1)</f>
        <v>6</v>
      </c>
      <c r="D3622" s="1">
        <f t="shared" si="129"/>
        <v>3</v>
      </c>
      <c r="E3622" s="1" t="str">
        <f>INDEX(Protocol[Mark],MATCH(C3622,Protocol[Step],0))</f>
        <v>5S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215010003</v>
      </c>
      <c r="H3622" s="134">
        <f>Systematic[[#This Row],[SampleVariableLabel]]+100*Systematic[[#This Row],[State]]</f>
        <v>215010603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215</v>
      </c>
      <c r="B3623" s="1">
        <f>IF(C3623=0,IF(B3622=Protocol!$V$20,1,B3622+1),B3622)</f>
        <v>1</v>
      </c>
      <c r="C3623" s="1">
        <f>IF(C3622+1=Protocol!$V$21,0,C3622+1)</f>
        <v>7</v>
      </c>
      <c r="D3623" s="1">
        <f t="shared" si="129"/>
        <v>4</v>
      </c>
      <c r="E3623" s="1" t="str">
        <f>INDEX(Protocol[Mark],MATCH(C3623,Protocol[Step],0))</f>
        <v>6Oct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215010004</v>
      </c>
      <c r="H3623" s="134">
        <f>Systematic[[#This Row],[SampleVariableLabel]]+100*Systematic[[#This Row],[State]]</f>
        <v>215010704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215</v>
      </c>
      <c r="B3624" s="1">
        <f>IF(C3624=0,IF(B3623=Protocol!$V$20,1,B3623+1),B3623)</f>
        <v>1</v>
      </c>
      <c r="C3624" s="1">
        <f>IF(C3623+1=Protocol!$V$21,0,C3623+1)</f>
        <v>8</v>
      </c>
      <c r="D3624" s="1">
        <f t="shared" si="129"/>
        <v>5</v>
      </c>
      <c r="E3624" s="1" t="str">
        <f>INDEX(Protocol[Mark],MATCH(C3624,Protocol[Step],0))</f>
        <v>7Rot</v>
      </c>
      <c r="F3624" s="151" t="str">
        <f>INDEX(Variables[Variable],MATCH(Systematic[[#This Row],[VariableIndex]],Variables[Index],0))</f>
        <v>Specific flux (mt)</v>
      </c>
      <c r="G3624" s="134">
        <f>Systematic[[#This Row],[Sample]]*1000000+Systematic[[#This Row],[SubSample]]*10000+Systematic[[#This Row],[VariableIndex]]</f>
        <v>215010005</v>
      </c>
      <c r="H3624" s="134">
        <f>Systematic[[#This Row],[SampleVariableLabel]]+100*Systematic[[#This Row],[State]]</f>
        <v>215010805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215</v>
      </c>
      <c r="B3625" s="1">
        <f>IF(C3625=0,IF(B3624=Protocol!$V$20,1,B3624+1),B3624)</f>
        <v>1</v>
      </c>
      <c r="C3625" s="1">
        <f>IF(C3624+1=Protocol!$V$21,0,C3624+1)</f>
        <v>9</v>
      </c>
      <c r="D3625" s="1">
        <f t="shared" si="129"/>
        <v>6</v>
      </c>
      <c r="E3625" s="1" t="str">
        <f>INDEX(Protocol[Mark],MATCH(C3625,Protocol[Step],0))</f>
        <v>8Gp</v>
      </c>
      <c r="F3625" s="151" t="str">
        <f>INDEX(Variables[Variable],MATCH(Systematic[[#This Row],[VariableIndex]],Variables[Index],0))</f>
        <v>FCR (mt: ROX-corr.)</v>
      </c>
      <c r="G3625" s="134">
        <f>Systematic[[#This Row],[Sample]]*1000000+Systematic[[#This Row],[SubSample]]*10000+Systematic[[#This Row],[VariableIndex]]</f>
        <v>215010006</v>
      </c>
      <c r="H3625" s="134">
        <f>Systematic[[#This Row],[SampleVariableLabel]]+100*Systematic[[#This Row],[State]]</f>
        <v>215010906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215</v>
      </c>
      <c r="B3626" s="1">
        <f>IF(C3626=0,IF(B3625=Protocol!$V$20,1,B3625+1),B3625)</f>
        <v>1</v>
      </c>
      <c r="C3626" s="1">
        <f>IF(C3625+1=Protocol!$V$21,0,C3625+1)</f>
        <v>10</v>
      </c>
      <c r="D3626" s="1">
        <f t="shared" si="129"/>
        <v>1</v>
      </c>
      <c r="E3626" s="1" t="str">
        <f>INDEX(Protocol[Mark],MATCH(C3626,Protocol[Step],0))</f>
        <v>9Ama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215010001</v>
      </c>
      <c r="H3626" s="134">
        <f>Systematic[[#This Row],[SampleVariableLabel]]+100*Systematic[[#This Row],[State]]</f>
        <v>215011001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215</v>
      </c>
      <c r="B3627" s="1">
        <f>IF(C3627=0,IF(B3626=Protocol!$V$20,1,B3626+1),B3626)</f>
        <v>1</v>
      </c>
      <c r="C3627" s="1">
        <f>IF(C3626+1=Protocol!$V$21,0,C3626+1)</f>
        <v>11</v>
      </c>
      <c r="D3627" s="1">
        <f t="shared" si="129"/>
        <v>2</v>
      </c>
      <c r="E3627" s="1" t="str">
        <f>INDEX(Protocol[Mark],MATCH(C3627,Protocol[Step],0))</f>
        <v>10Tm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215010002</v>
      </c>
      <c r="H3627" s="134">
        <f>Systematic[[#This Row],[SampleVariableLabel]]+100*Systematic[[#This Row],[State]]</f>
        <v>215011102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215</v>
      </c>
      <c r="B3628" s="1">
        <f>IF(C3628=0,IF(B3627=Protocol!$V$20,1,B3627+1),B3627)</f>
        <v>1</v>
      </c>
      <c r="C3628" s="1">
        <f>IF(C3627+1=Protocol!$V$21,0,C3627+1)</f>
        <v>12</v>
      </c>
      <c r="D3628" s="1">
        <f t="shared" si="129"/>
        <v>3</v>
      </c>
      <c r="E3628" s="1" t="str">
        <f>INDEX(Protocol[Mark],MATCH(C3628,Protocol[Step],0))</f>
        <v>11Azd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215010003</v>
      </c>
      <c r="H3628" s="134">
        <f>Systematic[[#This Row],[SampleVariableLabel]]+100*Systematic[[#This Row],[State]]</f>
        <v>215011203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216</v>
      </c>
      <c r="B3629" s="1">
        <f>IF(C3629=0,IF(B3628=Protocol!$V$20,1,B3628+1),B3628)</f>
        <v>1</v>
      </c>
      <c r="C3629" s="1">
        <f>IF(C3628+1=Protocol!$V$21,0,C3628+1)</f>
        <v>0</v>
      </c>
      <c r="D3629" s="1">
        <f t="shared" si="129"/>
        <v>4</v>
      </c>
      <c r="E3629" s="1" t="str">
        <f>INDEX(Protocol[Mark],MATCH(C3629,Protocol[Step],0))</f>
        <v>1mt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216010004</v>
      </c>
      <c r="H3629" s="134">
        <f>Systematic[[#This Row],[SampleVariableLabel]]+100*Systematic[[#This Row],[State]]</f>
        <v>216010004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216</v>
      </c>
      <c r="B3630" s="1">
        <f>IF(C3630=0,IF(B3629=Protocol!$V$20,1,B3629+1),B3629)</f>
        <v>1</v>
      </c>
      <c r="C3630" s="1">
        <f>IF(C3629+1=Protocol!$V$21,0,C3629+1)</f>
        <v>1</v>
      </c>
      <c r="D3630" s="1">
        <f t="shared" si="129"/>
        <v>5</v>
      </c>
      <c r="E3630" s="1" t="str">
        <f>INDEX(Protocol[Mark],MATCH(C3630,Protocol[Step],0))</f>
        <v>1PM</v>
      </c>
      <c r="F3630" s="151" t="str">
        <f>INDEX(Variables[Variable],MATCH(Systematic[[#This Row],[VariableIndex]],Variables[Index],0))</f>
        <v>Specific flux (mt)</v>
      </c>
      <c r="G3630" s="134">
        <f>Systematic[[#This Row],[Sample]]*1000000+Systematic[[#This Row],[SubSample]]*10000+Systematic[[#This Row],[VariableIndex]]</f>
        <v>216010005</v>
      </c>
      <c r="H3630" s="134">
        <f>Systematic[[#This Row],[SampleVariableLabel]]+100*Systematic[[#This Row],[State]]</f>
        <v>216010105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216</v>
      </c>
      <c r="B3631" s="1">
        <f>IF(C3631=0,IF(B3630=Protocol!$V$20,1,B3630+1),B3630)</f>
        <v>1</v>
      </c>
      <c r="C3631" s="1">
        <f>IF(C3630+1=Protocol!$V$21,0,C3630+1)</f>
        <v>2</v>
      </c>
      <c r="D3631" s="1">
        <f t="shared" si="129"/>
        <v>6</v>
      </c>
      <c r="E3631" s="1" t="str">
        <f>INDEX(Protocol[Mark],MATCH(C3631,Protocol[Step],0))</f>
        <v>2D</v>
      </c>
      <c r="F3631" s="151" t="str">
        <f>INDEX(Variables[Variable],MATCH(Systematic[[#This Row],[VariableIndex]],Variables[Index],0))</f>
        <v>FCR (mt: ROX-corr.)</v>
      </c>
      <c r="G3631" s="134">
        <f>Systematic[[#This Row],[Sample]]*1000000+Systematic[[#This Row],[SubSample]]*10000+Systematic[[#This Row],[VariableIndex]]</f>
        <v>216010006</v>
      </c>
      <c r="H3631" s="134">
        <f>Systematic[[#This Row],[SampleVariableLabel]]+100*Systematic[[#This Row],[State]]</f>
        <v>216010206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216</v>
      </c>
      <c r="B3632" s="1">
        <f>IF(C3632=0,IF(B3631=Protocol!$V$20,1,B3631+1),B3631)</f>
        <v>1</v>
      </c>
      <c r="C3632" s="1">
        <f>IF(C3631+1=Protocol!$V$21,0,C3631+1)</f>
        <v>3</v>
      </c>
      <c r="D3632" s="1">
        <f t="shared" si="129"/>
        <v>1</v>
      </c>
      <c r="E3632" s="1" t="str">
        <f>INDEX(Protocol[Mark],MATCH(C3632,Protocol[Step],0))</f>
        <v>2c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216010001</v>
      </c>
      <c r="H3632" s="134">
        <f>Systematic[[#This Row],[SampleVariableLabel]]+100*Systematic[[#This Row],[State]]</f>
        <v>216010301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216</v>
      </c>
      <c r="B3633" s="1">
        <f>IF(C3633=0,IF(B3632=Protocol!$V$20,1,B3632+1),B3632)</f>
        <v>1</v>
      </c>
      <c r="C3633" s="1">
        <f>IF(C3632+1=Protocol!$V$21,0,C3632+1)</f>
        <v>4</v>
      </c>
      <c r="D3633" s="1">
        <f t="shared" si="129"/>
        <v>2</v>
      </c>
      <c r="E3633" s="1" t="str">
        <f>INDEX(Protocol[Mark],MATCH(C3633,Protocol[Step],0))</f>
        <v>3U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216010002</v>
      </c>
      <c r="H3633" s="134">
        <f>Systematic[[#This Row],[SampleVariableLabel]]+100*Systematic[[#This Row],[State]]</f>
        <v>216010402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216</v>
      </c>
      <c r="B3634" s="1">
        <f>IF(C3634=0,IF(B3633=Protocol!$V$20,1,B3633+1),B3633)</f>
        <v>1</v>
      </c>
      <c r="C3634" s="1">
        <f>IF(C3633+1=Protocol!$V$21,0,C3633+1)</f>
        <v>5</v>
      </c>
      <c r="D3634" s="1">
        <f t="shared" si="129"/>
        <v>3</v>
      </c>
      <c r="E3634" s="1" t="str">
        <f>INDEX(Protocol[Mark],MATCH(C3634,Protocol[Step],0))</f>
        <v>4G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216010003</v>
      </c>
      <c r="H3634" s="134">
        <f>Systematic[[#This Row],[SampleVariableLabel]]+100*Systematic[[#This Row],[State]]</f>
        <v>216010503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216</v>
      </c>
      <c r="B3635" s="1">
        <f>IF(C3635=0,IF(B3634=Protocol!$V$20,1,B3634+1),B3634)</f>
        <v>1</v>
      </c>
      <c r="C3635" s="1">
        <f>IF(C3634+1=Protocol!$V$21,0,C3634+1)</f>
        <v>6</v>
      </c>
      <c r="D3635" s="1">
        <f t="shared" si="129"/>
        <v>4</v>
      </c>
      <c r="E3635" s="1" t="str">
        <f>INDEX(Protocol[Mark],MATCH(C3635,Protocol[Step],0))</f>
        <v>5S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216010004</v>
      </c>
      <c r="H3635" s="134">
        <f>Systematic[[#This Row],[SampleVariableLabel]]+100*Systematic[[#This Row],[State]]</f>
        <v>216010604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216</v>
      </c>
      <c r="B3636" s="1">
        <f>IF(C3636=0,IF(B3635=Protocol!$V$20,1,B3635+1),B3635)</f>
        <v>1</v>
      </c>
      <c r="C3636" s="1">
        <f>IF(C3635+1=Protocol!$V$21,0,C3635+1)</f>
        <v>7</v>
      </c>
      <c r="D3636" s="1">
        <f t="shared" si="129"/>
        <v>5</v>
      </c>
      <c r="E3636" s="1" t="str">
        <f>INDEX(Protocol[Mark],MATCH(C3636,Protocol[Step],0))</f>
        <v>6Oct</v>
      </c>
      <c r="F3636" s="151" t="str">
        <f>INDEX(Variables[Variable],MATCH(Systematic[[#This Row],[VariableIndex]],Variables[Index],0))</f>
        <v>Specific flux (mt)</v>
      </c>
      <c r="G3636" s="134">
        <f>Systematic[[#This Row],[Sample]]*1000000+Systematic[[#This Row],[SubSample]]*10000+Systematic[[#This Row],[VariableIndex]]</f>
        <v>216010005</v>
      </c>
      <c r="H3636" s="134">
        <f>Systematic[[#This Row],[SampleVariableLabel]]+100*Systematic[[#This Row],[State]]</f>
        <v>216010705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216</v>
      </c>
      <c r="B3637" s="1">
        <f>IF(C3637=0,IF(B3636=Protocol!$V$20,1,B3636+1),B3636)</f>
        <v>1</v>
      </c>
      <c r="C3637" s="1">
        <f>IF(C3636+1=Protocol!$V$21,0,C3636+1)</f>
        <v>8</v>
      </c>
      <c r="D3637" s="1">
        <f t="shared" si="129"/>
        <v>6</v>
      </c>
      <c r="E3637" s="1" t="str">
        <f>INDEX(Protocol[Mark],MATCH(C3637,Protocol[Step],0))</f>
        <v>7Rot</v>
      </c>
      <c r="F3637" s="151" t="str">
        <f>INDEX(Variables[Variable],MATCH(Systematic[[#This Row],[VariableIndex]],Variables[Index],0))</f>
        <v>FCR (mt: ROX-corr.)</v>
      </c>
      <c r="G3637" s="134">
        <f>Systematic[[#This Row],[Sample]]*1000000+Systematic[[#This Row],[SubSample]]*10000+Systematic[[#This Row],[VariableIndex]]</f>
        <v>216010006</v>
      </c>
      <c r="H3637" s="134">
        <f>Systematic[[#This Row],[SampleVariableLabel]]+100*Systematic[[#This Row],[State]]</f>
        <v>216010806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216</v>
      </c>
      <c r="B3638" s="1">
        <f>IF(C3638=0,IF(B3637=Protocol!$V$20,1,B3637+1),B3637)</f>
        <v>1</v>
      </c>
      <c r="C3638" s="1">
        <f>IF(C3637+1=Protocol!$V$21,0,C3637+1)</f>
        <v>9</v>
      </c>
      <c r="D3638" s="1">
        <f t="shared" si="129"/>
        <v>1</v>
      </c>
      <c r="E3638" s="1" t="str">
        <f>INDEX(Protocol[Mark],MATCH(C3638,Protocol[Step],0))</f>
        <v>8Gp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216010001</v>
      </c>
      <c r="H3638" s="134">
        <f>Systematic[[#This Row],[SampleVariableLabel]]+100*Systematic[[#This Row],[State]]</f>
        <v>216010901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216</v>
      </c>
      <c r="B3639" s="1">
        <f>IF(C3639=0,IF(B3638=Protocol!$V$20,1,B3638+1),B3638)</f>
        <v>1</v>
      </c>
      <c r="C3639" s="1">
        <f>IF(C3638+1=Protocol!$V$21,0,C3638+1)</f>
        <v>10</v>
      </c>
      <c r="D3639" s="1">
        <f t="shared" si="129"/>
        <v>2</v>
      </c>
      <c r="E3639" s="1" t="str">
        <f>INDEX(Protocol[Mark],MATCH(C3639,Protocol[Step],0))</f>
        <v>9Ama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216010002</v>
      </c>
      <c r="H3639" s="134">
        <f>Systematic[[#This Row],[SampleVariableLabel]]+100*Systematic[[#This Row],[State]]</f>
        <v>216011002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216</v>
      </c>
      <c r="B3640" s="1">
        <f>IF(C3640=0,IF(B3639=Protocol!$V$20,1,B3639+1),B3639)</f>
        <v>1</v>
      </c>
      <c r="C3640" s="1">
        <f>IF(C3639+1=Protocol!$V$21,0,C3639+1)</f>
        <v>11</v>
      </c>
      <c r="D3640" s="1">
        <f t="shared" si="129"/>
        <v>3</v>
      </c>
      <c r="E3640" s="1" t="str">
        <f>INDEX(Protocol[Mark],MATCH(C3640,Protocol[Step],0))</f>
        <v>10Tm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216010003</v>
      </c>
      <c r="H3640" s="134">
        <f>Systematic[[#This Row],[SampleVariableLabel]]+100*Systematic[[#This Row],[State]]</f>
        <v>216011103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216</v>
      </c>
      <c r="B3641" s="1">
        <f>IF(C3641=0,IF(B3640=Protocol!$V$20,1,B3640+1),B3640)</f>
        <v>1</v>
      </c>
      <c r="C3641" s="1">
        <f>IF(C3640+1=Protocol!$V$21,0,C3640+1)</f>
        <v>12</v>
      </c>
      <c r="D3641" s="1">
        <f t="shared" si="129"/>
        <v>4</v>
      </c>
      <c r="E3641" s="1" t="str">
        <f>INDEX(Protocol[Mark],MATCH(C3641,Protocol[Step],0))</f>
        <v>11Azd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216010004</v>
      </c>
      <c r="H3641" s="134">
        <f>Systematic[[#This Row],[SampleVariableLabel]]+100*Systematic[[#This Row],[State]]</f>
        <v>216011204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217</v>
      </c>
      <c r="B3642" s="1">
        <f>IF(C3642=0,IF(B3641=Protocol!$V$20,1,B3641+1),B3641)</f>
        <v>1</v>
      </c>
      <c r="C3642" s="1">
        <f>IF(C3641+1=Protocol!$V$21,0,C3641+1)</f>
        <v>0</v>
      </c>
      <c r="D3642" s="1">
        <f t="shared" si="129"/>
        <v>5</v>
      </c>
      <c r="E3642" s="1" t="str">
        <f>INDEX(Protocol[Mark],MATCH(C3642,Protocol[Step],0))</f>
        <v>1mt</v>
      </c>
      <c r="F3642" s="151" t="str">
        <f>INDEX(Variables[Variable],MATCH(Systematic[[#This Row],[VariableIndex]],Variables[Index],0))</f>
        <v>Specific flux (mt)</v>
      </c>
      <c r="G3642" s="134">
        <f>Systematic[[#This Row],[Sample]]*1000000+Systematic[[#This Row],[SubSample]]*10000+Systematic[[#This Row],[VariableIndex]]</f>
        <v>217010005</v>
      </c>
      <c r="H3642" s="134">
        <f>Systematic[[#This Row],[SampleVariableLabel]]+100*Systematic[[#This Row],[State]]</f>
        <v>217010005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217</v>
      </c>
      <c r="B3643" s="1">
        <f>IF(C3643=0,IF(B3642=Protocol!$V$20,1,B3642+1),B3642)</f>
        <v>1</v>
      </c>
      <c r="C3643" s="1">
        <f>IF(C3642+1=Protocol!$V$21,0,C3642+1)</f>
        <v>1</v>
      </c>
      <c r="D3643" s="1">
        <f t="shared" si="129"/>
        <v>6</v>
      </c>
      <c r="E3643" s="1" t="str">
        <f>INDEX(Protocol[Mark],MATCH(C3643,Protocol[Step],0))</f>
        <v>1PM</v>
      </c>
      <c r="F3643" s="151" t="str">
        <f>INDEX(Variables[Variable],MATCH(Systematic[[#This Row],[VariableIndex]],Variables[Index],0))</f>
        <v>FCR (mt: ROX-corr.)</v>
      </c>
      <c r="G3643" s="134">
        <f>Systematic[[#This Row],[Sample]]*1000000+Systematic[[#This Row],[SubSample]]*10000+Systematic[[#This Row],[VariableIndex]]</f>
        <v>217010006</v>
      </c>
      <c r="H3643" s="134">
        <f>Systematic[[#This Row],[SampleVariableLabel]]+100*Systematic[[#This Row],[State]]</f>
        <v>217010106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217</v>
      </c>
      <c r="B3644" s="1">
        <f>IF(C3644=0,IF(B3643=Protocol!$V$20,1,B3643+1),B3643)</f>
        <v>1</v>
      </c>
      <c r="C3644" s="1">
        <f>IF(C3643+1=Protocol!$V$21,0,C3643+1)</f>
        <v>2</v>
      </c>
      <c r="D3644" s="1">
        <f t="shared" si="129"/>
        <v>1</v>
      </c>
      <c r="E3644" s="1" t="str">
        <f>INDEX(Protocol[Mark],MATCH(C3644,Protocol[Step],0))</f>
        <v>2D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217010001</v>
      </c>
      <c r="H3644" s="134">
        <f>Systematic[[#This Row],[SampleVariableLabel]]+100*Systematic[[#This Row],[State]]</f>
        <v>217010201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217</v>
      </c>
      <c r="B3645" s="1">
        <f>IF(C3645=0,IF(B3644=Protocol!$V$20,1,B3644+1),B3644)</f>
        <v>1</v>
      </c>
      <c r="C3645" s="1">
        <f>IF(C3644+1=Protocol!$V$21,0,C3644+1)</f>
        <v>3</v>
      </c>
      <c r="D3645" s="1">
        <f t="shared" si="129"/>
        <v>2</v>
      </c>
      <c r="E3645" s="1" t="str">
        <f>INDEX(Protocol[Mark],MATCH(C3645,Protocol[Step],0))</f>
        <v>2c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217010002</v>
      </c>
      <c r="H3645" s="134">
        <f>Systematic[[#This Row],[SampleVariableLabel]]+100*Systematic[[#This Row],[State]]</f>
        <v>217010302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217</v>
      </c>
      <c r="B3646" s="1">
        <f>IF(C3646=0,IF(B3645=Protocol!$V$20,1,B3645+1),B3645)</f>
        <v>1</v>
      </c>
      <c r="C3646" s="1">
        <f>IF(C3645+1=Protocol!$V$21,0,C3645+1)</f>
        <v>4</v>
      </c>
      <c r="D3646" s="1">
        <f t="shared" si="129"/>
        <v>3</v>
      </c>
      <c r="E3646" s="1" t="str">
        <f>INDEX(Protocol[Mark],MATCH(C3646,Protocol[Step],0))</f>
        <v>3U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217010003</v>
      </c>
      <c r="H3646" s="134">
        <f>Systematic[[#This Row],[SampleVariableLabel]]+100*Systematic[[#This Row],[State]]</f>
        <v>217010403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217</v>
      </c>
      <c r="B3647" s="1">
        <f>IF(C3647=0,IF(B3646=Protocol!$V$20,1,B3646+1),B3646)</f>
        <v>1</v>
      </c>
      <c r="C3647" s="1">
        <f>IF(C3646+1=Protocol!$V$21,0,C3646+1)</f>
        <v>5</v>
      </c>
      <c r="D3647" s="1">
        <f t="shared" si="129"/>
        <v>4</v>
      </c>
      <c r="E3647" s="1" t="str">
        <f>INDEX(Protocol[Mark],MATCH(C3647,Protocol[Step],0))</f>
        <v>4G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217010004</v>
      </c>
      <c r="H3647" s="134">
        <f>Systematic[[#This Row],[SampleVariableLabel]]+100*Systematic[[#This Row],[State]]</f>
        <v>217010504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217</v>
      </c>
      <c r="B3648" s="1">
        <f>IF(C3648=0,IF(B3647=Protocol!$V$20,1,B3647+1),B3647)</f>
        <v>1</v>
      </c>
      <c r="C3648" s="1">
        <f>IF(C3647+1=Protocol!$V$21,0,C3647+1)</f>
        <v>6</v>
      </c>
      <c r="D3648" s="1">
        <f t="shared" si="129"/>
        <v>5</v>
      </c>
      <c r="E3648" s="1" t="str">
        <f>INDEX(Protocol[Mark],MATCH(C3648,Protocol[Step],0))</f>
        <v>5S</v>
      </c>
      <c r="F3648" s="151" t="str">
        <f>INDEX(Variables[Variable],MATCH(Systematic[[#This Row],[VariableIndex]],Variables[Index],0))</f>
        <v>Specific flux (mt)</v>
      </c>
      <c r="G3648" s="134">
        <f>Systematic[[#This Row],[Sample]]*1000000+Systematic[[#This Row],[SubSample]]*10000+Systematic[[#This Row],[VariableIndex]]</f>
        <v>217010005</v>
      </c>
      <c r="H3648" s="134">
        <f>Systematic[[#This Row],[SampleVariableLabel]]+100*Systematic[[#This Row],[State]]</f>
        <v>217010605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217</v>
      </c>
      <c r="B3649" s="1">
        <f>IF(C3649=0,IF(B3648=Protocol!$V$20,1,B3648+1),B3648)</f>
        <v>1</v>
      </c>
      <c r="C3649" s="1">
        <f>IF(C3648+1=Protocol!$V$21,0,C3648+1)</f>
        <v>7</v>
      </c>
      <c r="D3649" s="1">
        <f t="shared" si="129"/>
        <v>6</v>
      </c>
      <c r="E3649" s="1" t="str">
        <f>INDEX(Protocol[Mark],MATCH(C3649,Protocol[Step],0))</f>
        <v>6Oct</v>
      </c>
      <c r="F3649" s="151" t="str">
        <f>INDEX(Variables[Variable],MATCH(Systematic[[#This Row],[VariableIndex]],Variables[Index],0))</f>
        <v>FCR (mt: ROX-corr.)</v>
      </c>
      <c r="G3649" s="134">
        <f>Systematic[[#This Row],[Sample]]*1000000+Systematic[[#This Row],[SubSample]]*10000+Systematic[[#This Row],[VariableIndex]]</f>
        <v>217010006</v>
      </c>
      <c r="H3649" s="134">
        <f>Systematic[[#This Row],[SampleVariableLabel]]+100*Systematic[[#This Row],[State]]</f>
        <v>217010706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217</v>
      </c>
      <c r="B3650" s="1">
        <f>IF(C3650=0,IF(B3649=Protocol!$V$20,1,B3649+1),B3649)</f>
        <v>1</v>
      </c>
      <c r="C3650" s="1">
        <f>IF(C3649+1=Protocol!$V$21,0,C3649+1)</f>
        <v>8</v>
      </c>
      <c r="D3650" s="1">
        <f t="shared" si="129"/>
        <v>1</v>
      </c>
      <c r="E3650" s="1" t="str">
        <f>INDEX(Protocol[Mark],MATCH(C3650,Protocol[Step],0))</f>
        <v>7Rot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217010001</v>
      </c>
      <c r="H3650" s="134">
        <f>Systematic[[#This Row],[SampleVariableLabel]]+100*Systematic[[#This Row],[State]]</f>
        <v>217010801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217</v>
      </c>
      <c r="B3651" s="1">
        <f>IF(C3651=0,IF(B3650=Protocol!$V$20,1,B3650+1),B3650)</f>
        <v>1</v>
      </c>
      <c r="C3651" s="1">
        <f>IF(C3650+1=Protocol!$V$21,0,C3650+1)</f>
        <v>9</v>
      </c>
      <c r="D3651" s="1">
        <f t="shared" ref="D3651:D3714" si="131">IF(D3650=nVariables,1,D3650+1)</f>
        <v>2</v>
      </c>
      <c r="E3651" s="1" t="str">
        <f>INDEX(Protocol[Mark],MATCH(C3651,Protocol[Step],0))</f>
        <v>8Gp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217010002</v>
      </c>
      <c r="H3651" s="134">
        <f>Systematic[[#This Row],[SampleVariableLabel]]+100*Systematic[[#This Row],[State]]</f>
        <v>217010902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217</v>
      </c>
      <c r="B3652" s="1">
        <f>IF(C3652=0,IF(B3651=Protocol!$V$20,1,B3651+1),B3651)</f>
        <v>1</v>
      </c>
      <c r="C3652" s="1">
        <f>IF(C3651+1=Protocol!$V$21,0,C3651+1)</f>
        <v>10</v>
      </c>
      <c r="D3652" s="1">
        <f t="shared" si="131"/>
        <v>3</v>
      </c>
      <c r="E3652" s="1" t="str">
        <f>INDEX(Protocol[Mark],MATCH(C3652,Protocol[Step],0))</f>
        <v>9Ama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217010003</v>
      </c>
      <c r="H3652" s="134">
        <f>Systematic[[#This Row],[SampleVariableLabel]]+100*Systematic[[#This Row],[State]]</f>
        <v>217011003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217</v>
      </c>
      <c r="B3653" s="1">
        <f>IF(C3653=0,IF(B3652=Protocol!$V$20,1,B3652+1),B3652)</f>
        <v>1</v>
      </c>
      <c r="C3653" s="1">
        <f>IF(C3652+1=Protocol!$V$21,0,C3652+1)</f>
        <v>11</v>
      </c>
      <c r="D3653" s="1">
        <f t="shared" si="131"/>
        <v>4</v>
      </c>
      <c r="E3653" s="1" t="str">
        <f>INDEX(Protocol[Mark],MATCH(C3653,Protocol[Step],0))</f>
        <v>10Tm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217010004</v>
      </c>
      <c r="H3653" s="134">
        <f>Systematic[[#This Row],[SampleVariableLabel]]+100*Systematic[[#This Row],[State]]</f>
        <v>217011104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217</v>
      </c>
      <c r="B3654" s="1">
        <f>IF(C3654=0,IF(B3653=Protocol!$V$20,1,B3653+1),B3653)</f>
        <v>1</v>
      </c>
      <c r="C3654" s="1">
        <f>IF(C3653+1=Protocol!$V$21,0,C3653+1)</f>
        <v>12</v>
      </c>
      <c r="D3654" s="1">
        <f t="shared" si="131"/>
        <v>5</v>
      </c>
      <c r="E3654" s="1" t="str">
        <f>INDEX(Protocol[Mark],MATCH(C3654,Protocol[Step],0))</f>
        <v>11Azd</v>
      </c>
      <c r="F3654" s="151" t="str">
        <f>INDEX(Variables[Variable],MATCH(Systematic[[#This Row],[VariableIndex]],Variables[Index],0))</f>
        <v>Specific flux (mt)</v>
      </c>
      <c r="G3654" s="134">
        <f>Systematic[[#This Row],[Sample]]*1000000+Systematic[[#This Row],[SubSample]]*10000+Systematic[[#This Row],[VariableIndex]]</f>
        <v>217010005</v>
      </c>
      <c r="H3654" s="134">
        <f>Systematic[[#This Row],[SampleVariableLabel]]+100*Systematic[[#This Row],[State]]</f>
        <v>217011205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218</v>
      </c>
      <c r="B3655" s="1">
        <f>IF(C3655=0,IF(B3654=Protocol!$V$20,1,B3654+1),B3654)</f>
        <v>1</v>
      </c>
      <c r="C3655" s="1">
        <f>IF(C3654+1=Protocol!$V$21,0,C3654+1)</f>
        <v>0</v>
      </c>
      <c r="D3655" s="1">
        <f t="shared" si="131"/>
        <v>6</v>
      </c>
      <c r="E3655" s="1" t="str">
        <f>INDEX(Protocol[Mark],MATCH(C3655,Protocol[Step],0))</f>
        <v>1mt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218010006</v>
      </c>
      <c r="H3655" s="134">
        <f>Systematic[[#This Row],[SampleVariableLabel]]+100*Systematic[[#This Row],[State]]</f>
        <v>218010006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218</v>
      </c>
      <c r="B3656" s="1">
        <f>IF(C3656=0,IF(B3655=Protocol!$V$20,1,B3655+1),B3655)</f>
        <v>1</v>
      </c>
      <c r="C3656" s="1">
        <f>IF(C3655+1=Protocol!$V$21,0,C3655+1)</f>
        <v>1</v>
      </c>
      <c r="D3656" s="1">
        <f t="shared" si="131"/>
        <v>1</v>
      </c>
      <c r="E3656" s="1" t="str">
        <f>INDEX(Protocol[Mark],MATCH(C3656,Protocol[Step],0))</f>
        <v>1PM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218010001</v>
      </c>
      <c r="H3656" s="134">
        <f>Systematic[[#This Row],[SampleVariableLabel]]+100*Systematic[[#This Row],[State]]</f>
        <v>218010101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218</v>
      </c>
      <c r="B3657" s="1">
        <f>IF(C3657=0,IF(B3656=Protocol!$V$20,1,B3656+1),B3656)</f>
        <v>1</v>
      </c>
      <c r="C3657" s="1">
        <f>IF(C3656+1=Protocol!$V$21,0,C3656+1)</f>
        <v>2</v>
      </c>
      <c r="D3657" s="1">
        <f t="shared" si="131"/>
        <v>2</v>
      </c>
      <c r="E3657" s="1" t="str">
        <f>INDEX(Protocol[Mark],MATCH(C3657,Protocol[Step],0))</f>
        <v>2D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218010002</v>
      </c>
      <c r="H3657" s="134">
        <f>Systematic[[#This Row],[SampleVariableLabel]]+100*Systematic[[#This Row],[State]]</f>
        <v>218010202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218</v>
      </c>
      <c r="B3658" s="1">
        <f>IF(C3658=0,IF(B3657=Protocol!$V$20,1,B3657+1),B3657)</f>
        <v>1</v>
      </c>
      <c r="C3658" s="1">
        <f>IF(C3657+1=Protocol!$V$21,0,C3657+1)</f>
        <v>3</v>
      </c>
      <c r="D3658" s="1">
        <f t="shared" si="131"/>
        <v>3</v>
      </c>
      <c r="E3658" s="1" t="str">
        <f>INDEX(Protocol[Mark],MATCH(C3658,Protocol[Step],0))</f>
        <v>2c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218010003</v>
      </c>
      <c r="H3658" s="134">
        <f>Systematic[[#This Row],[SampleVariableLabel]]+100*Systematic[[#This Row],[State]]</f>
        <v>218010303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218</v>
      </c>
      <c r="B3659" s="1">
        <f>IF(C3659=0,IF(B3658=Protocol!$V$20,1,B3658+1),B3658)</f>
        <v>1</v>
      </c>
      <c r="C3659" s="1">
        <f>IF(C3658+1=Protocol!$V$21,0,C3658+1)</f>
        <v>4</v>
      </c>
      <c r="D3659" s="1">
        <f t="shared" si="131"/>
        <v>4</v>
      </c>
      <c r="E3659" s="1" t="str">
        <f>INDEX(Protocol[Mark],MATCH(C3659,Protocol[Step],0))</f>
        <v>3U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218010004</v>
      </c>
      <c r="H3659" s="134">
        <f>Systematic[[#This Row],[SampleVariableLabel]]+100*Systematic[[#This Row],[State]]</f>
        <v>218010404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218</v>
      </c>
      <c r="B3660" s="1">
        <f>IF(C3660=0,IF(B3659=Protocol!$V$20,1,B3659+1),B3659)</f>
        <v>1</v>
      </c>
      <c r="C3660" s="1">
        <f>IF(C3659+1=Protocol!$V$21,0,C3659+1)</f>
        <v>5</v>
      </c>
      <c r="D3660" s="1">
        <f t="shared" si="131"/>
        <v>5</v>
      </c>
      <c r="E3660" s="1" t="str">
        <f>INDEX(Protocol[Mark],MATCH(C3660,Protocol[Step],0))</f>
        <v>4G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218010005</v>
      </c>
      <c r="H3660" s="134">
        <f>Systematic[[#This Row],[SampleVariableLabel]]+100*Systematic[[#This Row],[State]]</f>
        <v>218010505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218</v>
      </c>
      <c r="B3661" s="1">
        <f>IF(C3661=0,IF(B3660=Protocol!$V$20,1,B3660+1),B3660)</f>
        <v>1</v>
      </c>
      <c r="C3661" s="1">
        <f>IF(C3660+1=Protocol!$V$21,0,C3660+1)</f>
        <v>6</v>
      </c>
      <c r="D3661" s="1">
        <f t="shared" si="131"/>
        <v>6</v>
      </c>
      <c r="E3661" s="1" t="str">
        <f>INDEX(Protocol[Mark],MATCH(C3661,Protocol[Step],0))</f>
        <v>5S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218010006</v>
      </c>
      <c r="H3661" s="134">
        <f>Systematic[[#This Row],[SampleVariableLabel]]+100*Systematic[[#This Row],[State]]</f>
        <v>218010606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218</v>
      </c>
      <c r="B3662" s="1">
        <f>IF(C3662=0,IF(B3661=Protocol!$V$20,1,B3661+1),B3661)</f>
        <v>1</v>
      </c>
      <c r="C3662" s="1">
        <f>IF(C3661+1=Protocol!$V$21,0,C3661+1)</f>
        <v>7</v>
      </c>
      <c r="D3662" s="1">
        <f t="shared" si="131"/>
        <v>1</v>
      </c>
      <c r="E3662" s="1" t="str">
        <f>INDEX(Protocol[Mark],MATCH(C3662,Protocol[Step],0))</f>
        <v>6Oct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218010001</v>
      </c>
      <c r="H3662" s="134">
        <f>Systematic[[#This Row],[SampleVariableLabel]]+100*Systematic[[#This Row],[State]]</f>
        <v>218010701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218</v>
      </c>
      <c r="B3663" s="1">
        <f>IF(C3663=0,IF(B3662=Protocol!$V$20,1,B3662+1),B3662)</f>
        <v>1</v>
      </c>
      <c r="C3663" s="1">
        <f>IF(C3662+1=Protocol!$V$21,0,C3662+1)</f>
        <v>8</v>
      </c>
      <c r="D3663" s="1">
        <f t="shared" si="131"/>
        <v>2</v>
      </c>
      <c r="E3663" s="1" t="str">
        <f>INDEX(Protocol[Mark],MATCH(C3663,Protocol[Step],0))</f>
        <v>7Rot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218010002</v>
      </c>
      <c r="H3663" s="134">
        <f>Systematic[[#This Row],[SampleVariableLabel]]+100*Systematic[[#This Row],[State]]</f>
        <v>218010802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218</v>
      </c>
      <c r="B3664" s="1">
        <f>IF(C3664=0,IF(B3663=Protocol!$V$20,1,B3663+1),B3663)</f>
        <v>1</v>
      </c>
      <c r="C3664" s="1">
        <f>IF(C3663+1=Protocol!$V$21,0,C3663+1)</f>
        <v>9</v>
      </c>
      <c r="D3664" s="1">
        <f t="shared" si="131"/>
        <v>3</v>
      </c>
      <c r="E3664" s="1" t="str">
        <f>INDEX(Protocol[Mark],MATCH(C3664,Protocol[Step],0))</f>
        <v>8Gp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218010003</v>
      </c>
      <c r="H3664" s="134">
        <f>Systematic[[#This Row],[SampleVariableLabel]]+100*Systematic[[#This Row],[State]]</f>
        <v>218010903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218</v>
      </c>
      <c r="B3665" s="1">
        <f>IF(C3665=0,IF(B3664=Protocol!$V$20,1,B3664+1),B3664)</f>
        <v>1</v>
      </c>
      <c r="C3665" s="1">
        <f>IF(C3664+1=Protocol!$V$21,0,C3664+1)</f>
        <v>10</v>
      </c>
      <c r="D3665" s="1">
        <f t="shared" si="131"/>
        <v>4</v>
      </c>
      <c r="E3665" s="1" t="str">
        <f>INDEX(Protocol[Mark],MATCH(C3665,Protocol[Step],0))</f>
        <v>9Ama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218010004</v>
      </c>
      <c r="H3665" s="134">
        <f>Systematic[[#This Row],[SampleVariableLabel]]+100*Systematic[[#This Row],[State]]</f>
        <v>218011004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218</v>
      </c>
      <c r="B3666" s="1">
        <f>IF(C3666=0,IF(B3665=Protocol!$V$20,1,B3665+1),B3665)</f>
        <v>1</v>
      </c>
      <c r="C3666" s="1">
        <f>IF(C3665+1=Protocol!$V$21,0,C3665+1)</f>
        <v>11</v>
      </c>
      <c r="D3666" s="1">
        <f t="shared" si="131"/>
        <v>5</v>
      </c>
      <c r="E3666" s="1" t="str">
        <f>INDEX(Protocol[Mark],MATCH(C3666,Protocol[Step],0))</f>
        <v>10Tm</v>
      </c>
      <c r="F3666" s="151" t="str">
        <f>INDEX(Variables[Variable],MATCH(Systematic[[#This Row],[VariableIndex]],Variables[Index],0))</f>
        <v>Specific flux (mt)</v>
      </c>
      <c r="G3666" s="134">
        <f>Systematic[[#This Row],[Sample]]*1000000+Systematic[[#This Row],[SubSample]]*10000+Systematic[[#This Row],[VariableIndex]]</f>
        <v>218010005</v>
      </c>
      <c r="H3666" s="134">
        <f>Systematic[[#This Row],[SampleVariableLabel]]+100*Systematic[[#This Row],[State]]</f>
        <v>218011105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218</v>
      </c>
      <c r="B3667" s="1">
        <f>IF(C3667=0,IF(B3666=Protocol!$V$20,1,B3666+1),B3666)</f>
        <v>1</v>
      </c>
      <c r="C3667" s="1">
        <f>IF(C3666+1=Protocol!$V$21,0,C3666+1)</f>
        <v>12</v>
      </c>
      <c r="D3667" s="1">
        <f t="shared" si="131"/>
        <v>6</v>
      </c>
      <c r="E3667" s="1" t="str">
        <f>INDEX(Protocol[Mark],MATCH(C3667,Protocol[Step],0))</f>
        <v>11Azd</v>
      </c>
      <c r="F3667" s="151" t="str">
        <f>INDEX(Variables[Variable],MATCH(Systematic[[#This Row],[VariableIndex]],Variables[Index],0))</f>
        <v>FCR (mt: ROX-corr.)</v>
      </c>
      <c r="G3667" s="134">
        <f>Systematic[[#This Row],[Sample]]*1000000+Systematic[[#This Row],[SubSample]]*10000+Systematic[[#This Row],[VariableIndex]]</f>
        <v>218010006</v>
      </c>
      <c r="H3667" s="134">
        <f>Systematic[[#This Row],[SampleVariableLabel]]+100*Systematic[[#This Row],[State]]</f>
        <v>218011206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219</v>
      </c>
      <c r="B3668" s="1">
        <f>IF(C3668=0,IF(B3667=Protocol!$V$20,1,B3667+1),B3667)</f>
        <v>1</v>
      </c>
      <c r="C3668" s="1">
        <f>IF(C3667+1=Protocol!$V$21,0,C3667+1)</f>
        <v>0</v>
      </c>
      <c r="D3668" s="1">
        <f t="shared" si="131"/>
        <v>1</v>
      </c>
      <c r="E3668" s="1" t="str">
        <f>INDEX(Protocol[Mark],MATCH(C3668,Protocol[Step],0))</f>
        <v>1mt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219010001</v>
      </c>
      <c r="H3668" s="134">
        <f>Systematic[[#This Row],[SampleVariableLabel]]+100*Systematic[[#This Row],[State]]</f>
        <v>219010001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219</v>
      </c>
      <c r="B3669" s="1">
        <f>IF(C3669=0,IF(B3668=Protocol!$V$20,1,B3668+1),B3668)</f>
        <v>1</v>
      </c>
      <c r="C3669" s="1">
        <f>IF(C3668+1=Protocol!$V$21,0,C3668+1)</f>
        <v>1</v>
      </c>
      <c r="D3669" s="1">
        <f t="shared" si="131"/>
        <v>2</v>
      </c>
      <c r="E3669" s="1" t="str">
        <f>INDEX(Protocol[Mark],MATCH(C3669,Protocol[Step],0))</f>
        <v>1PM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219010002</v>
      </c>
      <c r="H3669" s="134">
        <f>Systematic[[#This Row],[SampleVariableLabel]]+100*Systematic[[#This Row],[State]]</f>
        <v>219010102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219</v>
      </c>
      <c r="B3670" s="1">
        <f>IF(C3670=0,IF(B3669=Protocol!$V$20,1,B3669+1),B3669)</f>
        <v>1</v>
      </c>
      <c r="C3670" s="1">
        <f>IF(C3669+1=Protocol!$V$21,0,C3669+1)</f>
        <v>2</v>
      </c>
      <c r="D3670" s="1">
        <f t="shared" si="131"/>
        <v>3</v>
      </c>
      <c r="E3670" s="1" t="str">
        <f>INDEX(Protocol[Mark],MATCH(C3670,Protocol[Step],0))</f>
        <v>2D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219010003</v>
      </c>
      <c r="H3670" s="134">
        <f>Systematic[[#This Row],[SampleVariableLabel]]+100*Systematic[[#This Row],[State]]</f>
        <v>219010203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219</v>
      </c>
      <c r="B3671" s="1">
        <f>IF(C3671=0,IF(B3670=Protocol!$V$20,1,B3670+1),B3670)</f>
        <v>1</v>
      </c>
      <c r="C3671" s="1">
        <f>IF(C3670+1=Protocol!$V$21,0,C3670+1)</f>
        <v>3</v>
      </c>
      <c r="D3671" s="1">
        <f t="shared" si="131"/>
        <v>4</v>
      </c>
      <c r="E3671" s="1" t="str">
        <f>INDEX(Protocol[Mark],MATCH(C3671,Protocol[Step],0))</f>
        <v>2c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219010004</v>
      </c>
      <c r="H3671" s="134">
        <f>Systematic[[#This Row],[SampleVariableLabel]]+100*Systematic[[#This Row],[State]]</f>
        <v>219010304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219</v>
      </c>
      <c r="B3672" s="1">
        <f>IF(C3672=0,IF(B3671=Protocol!$V$20,1,B3671+1),B3671)</f>
        <v>1</v>
      </c>
      <c r="C3672" s="1">
        <f>IF(C3671+1=Protocol!$V$21,0,C3671+1)</f>
        <v>4</v>
      </c>
      <c r="D3672" s="1">
        <f t="shared" si="131"/>
        <v>5</v>
      </c>
      <c r="E3672" s="1" t="str">
        <f>INDEX(Protocol[Mark],MATCH(C3672,Protocol[Step],0))</f>
        <v>3U</v>
      </c>
      <c r="F3672" s="151" t="str">
        <f>INDEX(Variables[Variable],MATCH(Systematic[[#This Row],[VariableIndex]],Variables[Index],0))</f>
        <v>Specific flux (mt)</v>
      </c>
      <c r="G3672" s="134">
        <f>Systematic[[#This Row],[Sample]]*1000000+Systematic[[#This Row],[SubSample]]*10000+Systematic[[#This Row],[VariableIndex]]</f>
        <v>219010005</v>
      </c>
      <c r="H3672" s="134">
        <f>Systematic[[#This Row],[SampleVariableLabel]]+100*Systematic[[#This Row],[State]]</f>
        <v>219010405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219</v>
      </c>
      <c r="B3673" s="1">
        <f>IF(C3673=0,IF(B3672=Protocol!$V$20,1,B3672+1),B3672)</f>
        <v>1</v>
      </c>
      <c r="C3673" s="1">
        <f>IF(C3672+1=Protocol!$V$21,0,C3672+1)</f>
        <v>5</v>
      </c>
      <c r="D3673" s="1">
        <f t="shared" si="131"/>
        <v>6</v>
      </c>
      <c r="E3673" s="1" t="str">
        <f>INDEX(Protocol[Mark],MATCH(C3673,Protocol[Step],0))</f>
        <v>4G</v>
      </c>
      <c r="F3673" s="151" t="str">
        <f>INDEX(Variables[Variable],MATCH(Systematic[[#This Row],[VariableIndex]],Variables[Index],0))</f>
        <v>FCR (mt: ROX-corr.)</v>
      </c>
      <c r="G3673" s="134">
        <f>Systematic[[#This Row],[Sample]]*1000000+Systematic[[#This Row],[SubSample]]*10000+Systematic[[#This Row],[VariableIndex]]</f>
        <v>219010006</v>
      </c>
      <c r="H3673" s="134">
        <f>Systematic[[#This Row],[SampleVariableLabel]]+100*Systematic[[#This Row],[State]]</f>
        <v>219010506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219</v>
      </c>
      <c r="B3674" s="1">
        <f>IF(C3674=0,IF(B3673=Protocol!$V$20,1,B3673+1),B3673)</f>
        <v>1</v>
      </c>
      <c r="C3674" s="1">
        <f>IF(C3673+1=Protocol!$V$21,0,C3673+1)</f>
        <v>6</v>
      </c>
      <c r="D3674" s="1">
        <f t="shared" si="131"/>
        <v>1</v>
      </c>
      <c r="E3674" s="1" t="str">
        <f>INDEX(Protocol[Mark],MATCH(C3674,Protocol[Step],0))</f>
        <v>5S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219010001</v>
      </c>
      <c r="H3674" s="134">
        <f>Systematic[[#This Row],[SampleVariableLabel]]+100*Systematic[[#This Row],[State]]</f>
        <v>219010601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219</v>
      </c>
      <c r="B3675" s="1">
        <f>IF(C3675=0,IF(B3674=Protocol!$V$20,1,B3674+1),B3674)</f>
        <v>1</v>
      </c>
      <c r="C3675" s="1">
        <f>IF(C3674+1=Protocol!$V$21,0,C3674+1)</f>
        <v>7</v>
      </c>
      <c r="D3675" s="1">
        <f t="shared" si="131"/>
        <v>2</v>
      </c>
      <c r="E3675" s="1" t="str">
        <f>INDEX(Protocol[Mark],MATCH(C3675,Protocol[Step],0))</f>
        <v>6Oct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219010002</v>
      </c>
      <c r="H3675" s="134">
        <f>Systematic[[#This Row],[SampleVariableLabel]]+100*Systematic[[#This Row],[State]]</f>
        <v>219010702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219</v>
      </c>
      <c r="B3676" s="1">
        <f>IF(C3676=0,IF(B3675=Protocol!$V$20,1,B3675+1),B3675)</f>
        <v>1</v>
      </c>
      <c r="C3676" s="1">
        <f>IF(C3675+1=Protocol!$V$21,0,C3675+1)</f>
        <v>8</v>
      </c>
      <c r="D3676" s="1">
        <f t="shared" si="131"/>
        <v>3</v>
      </c>
      <c r="E3676" s="1" t="str">
        <f>INDEX(Protocol[Mark],MATCH(C3676,Protocol[Step],0))</f>
        <v>7Rot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219010003</v>
      </c>
      <c r="H3676" s="134">
        <f>Systematic[[#This Row],[SampleVariableLabel]]+100*Systematic[[#This Row],[State]]</f>
        <v>219010803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219</v>
      </c>
      <c r="B3677" s="1">
        <f>IF(C3677=0,IF(B3676=Protocol!$V$20,1,B3676+1),B3676)</f>
        <v>1</v>
      </c>
      <c r="C3677" s="1">
        <f>IF(C3676+1=Protocol!$V$21,0,C3676+1)</f>
        <v>9</v>
      </c>
      <c r="D3677" s="1">
        <f t="shared" si="131"/>
        <v>4</v>
      </c>
      <c r="E3677" s="1" t="str">
        <f>INDEX(Protocol[Mark],MATCH(C3677,Protocol[Step],0))</f>
        <v>8Gp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219010004</v>
      </c>
      <c r="H3677" s="134">
        <f>Systematic[[#This Row],[SampleVariableLabel]]+100*Systematic[[#This Row],[State]]</f>
        <v>219010904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219</v>
      </c>
      <c r="B3678" s="1">
        <f>IF(C3678=0,IF(B3677=Protocol!$V$20,1,B3677+1),B3677)</f>
        <v>1</v>
      </c>
      <c r="C3678" s="1">
        <f>IF(C3677+1=Protocol!$V$21,0,C3677+1)</f>
        <v>10</v>
      </c>
      <c r="D3678" s="1">
        <f t="shared" si="131"/>
        <v>5</v>
      </c>
      <c r="E3678" s="1" t="str">
        <f>INDEX(Protocol[Mark],MATCH(C3678,Protocol[Step],0))</f>
        <v>9Ama</v>
      </c>
      <c r="F3678" s="151" t="str">
        <f>INDEX(Variables[Variable],MATCH(Systematic[[#This Row],[VariableIndex]],Variables[Index],0))</f>
        <v>Specific flux (mt)</v>
      </c>
      <c r="G3678" s="134">
        <f>Systematic[[#This Row],[Sample]]*1000000+Systematic[[#This Row],[SubSample]]*10000+Systematic[[#This Row],[VariableIndex]]</f>
        <v>219010005</v>
      </c>
      <c r="H3678" s="134">
        <f>Systematic[[#This Row],[SampleVariableLabel]]+100*Systematic[[#This Row],[State]]</f>
        <v>219011005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219</v>
      </c>
      <c r="B3679" s="1">
        <f>IF(C3679=0,IF(B3678=Protocol!$V$20,1,B3678+1),B3678)</f>
        <v>1</v>
      </c>
      <c r="C3679" s="1">
        <f>IF(C3678+1=Protocol!$V$21,0,C3678+1)</f>
        <v>11</v>
      </c>
      <c r="D3679" s="1">
        <f t="shared" si="131"/>
        <v>6</v>
      </c>
      <c r="E3679" s="1" t="str">
        <f>INDEX(Protocol[Mark],MATCH(C3679,Protocol[Step],0))</f>
        <v>10Tm</v>
      </c>
      <c r="F3679" s="151" t="str">
        <f>INDEX(Variables[Variable],MATCH(Systematic[[#This Row],[VariableIndex]],Variables[Index],0))</f>
        <v>FCR (mt: ROX-corr.)</v>
      </c>
      <c r="G3679" s="134">
        <f>Systematic[[#This Row],[Sample]]*1000000+Systematic[[#This Row],[SubSample]]*10000+Systematic[[#This Row],[VariableIndex]]</f>
        <v>219010006</v>
      </c>
      <c r="H3679" s="134">
        <f>Systematic[[#This Row],[SampleVariableLabel]]+100*Systematic[[#This Row],[State]]</f>
        <v>219011106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219</v>
      </c>
      <c r="B3680" s="1">
        <f>IF(C3680=0,IF(B3679=Protocol!$V$20,1,B3679+1),B3679)</f>
        <v>1</v>
      </c>
      <c r="C3680" s="1">
        <f>IF(C3679+1=Protocol!$V$21,0,C3679+1)</f>
        <v>12</v>
      </c>
      <c r="D3680" s="1">
        <f t="shared" si="131"/>
        <v>1</v>
      </c>
      <c r="E3680" s="1" t="str">
        <f>INDEX(Protocol[Mark],MATCH(C3680,Protocol[Step],0))</f>
        <v>11Azd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219010001</v>
      </c>
      <c r="H3680" s="134">
        <f>Systematic[[#This Row],[SampleVariableLabel]]+100*Systematic[[#This Row],[State]]</f>
        <v>219011201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220</v>
      </c>
      <c r="B3681" s="1">
        <f>IF(C3681=0,IF(B3680=Protocol!$V$20,1,B3680+1),B3680)</f>
        <v>1</v>
      </c>
      <c r="C3681" s="1">
        <f>IF(C3680+1=Protocol!$V$21,0,C3680+1)</f>
        <v>0</v>
      </c>
      <c r="D3681" s="1">
        <f t="shared" si="131"/>
        <v>2</v>
      </c>
      <c r="E3681" s="1" t="str">
        <f>INDEX(Protocol[Mark],MATCH(C3681,Protocol[Step],0))</f>
        <v>1mt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220010002</v>
      </c>
      <c r="H3681" s="134">
        <f>Systematic[[#This Row],[SampleVariableLabel]]+100*Systematic[[#This Row],[State]]</f>
        <v>220010002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220</v>
      </c>
      <c r="B3682" s="1">
        <f>IF(C3682=0,IF(B3681=Protocol!$V$20,1,B3681+1),B3681)</f>
        <v>1</v>
      </c>
      <c r="C3682" s="1">
        <f>IF(C3681+1=Protocol!$V$21,0,C3681+1)</f>
        <v>1</v>
      </c>
      <c r="D3682" s="1">
        <f t="shared" si="131"/>
        <v>3</v>
      </c>
      <c r="E3682" s="1" t="str">
        <f>INDEX(Protocol[Mark],MATCH(C3682,Protocol[Step],0))</f>
        <v>1PM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220010003</v>
      </c>
      <c r="H3682" s="134">
        <f>Systematic[[#This Row],[SampleVariableLabel]]+100*Systematic[[#This Row],[State]]</f>
        <v>220010103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220</v>
      </c>
      <c r="B3683" s="1">
        <f>IF(C3683=0,IF(B3682=Protocol!$V$20,1,B3682+1),B3682)</f>
        <v>1</v>
      </c>
      <c r="C3683" s="1">
        <f>IF(C3682+1=Protocol!$V$21,0,C3682+1)</f>
        <v>2</v>
      </c>
      <c r="D3683" s="1">
        <f t="shared" si="131"/>
        <v>4</v>
      </c>
      <c r="E3683" s="1" t="str">
        <f>INDEX(Protocol[Mark],MATCH(C3683,Protocol[Step],0))</f>
        <v>2D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220010004</v>
      </c>
      <c r="H3683" s="134">
        <f>Systematic[[#This Row],[SampleVariableLabel]]+100*Systematic[[#This Row],[State]]</f>
        <v>220010204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220</v>
      </c>
      <c r="B3684" s="1">
        <f>IF(C3684=0,IF(B3683=Protocol!$V$20,1,B3683+1),B3683)</f>
        <v>1</v>
      </c>
      <c r="C3684" s="1">
        <f>IF(C3683+1=Protocol!$V$21,0,C3683+1)</f>
        <v>3</v>
      </c>
      <c r="D3684" s="1">
        <f t="shared" si="131"/>
        <v>5</v>
      </c>
      <c r="E3684" s="1" t="str">
        <f>INDEX(Protocol[Mark],MATCH(C3684,Protocol[Step],0))</f>
        <v>2c</v>
      </c>
      <c r="F3684" s="151" t="str">
        <f>INDEX(Variables[Variable],MATCH(Systematic[[#This Row],[VariableIndex]],Variables[Index],0))</f>
        <v>Specific flux (mt)</v>
      </c>
      <c r="G3684" s="134">
        <f>Systematic[[#This Row],[Sample]]*1000000+Systematic[[#This Row],[SubSample]]*10000+Systematic[[#This Row],[VariableIndex]]</f>
        <v>220010005</v>
      </c>
      <c r="H3684" s="134">
        <f>Systematic[[#This Row],[SampleVariableLabel]]+100*Systematic[[#This Row],[State]]</f>
        <v>220010305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220</v>
      </c>
      <c r="B3685" s="1">
        <f>IF(C3685=0,IF(B3684=Protocol!$V$20,1,B3684+1),B3684)</f>
        <v>1</v>
      </c>
      <c r="C3685" s="1">
        <f>IF(C3684+1=Protocol!$V$21,0,C3684+1)</f>
        <v>4</v>
      </c>
      <c r="D3685" s="1">
        <f t="shared" si="131"/>
        <v>6</v>
      </c>
      <c r="E3685" s="1" t="str">
        <f>INDEX(Protocol[Mark],MATCH(C3685,Protocol[Step],0))</f>
        <v>3U</v>
      </c>
      <c r="F3685" s="151" t="str">
        <f>INDEX(Variables[Variable],MATCH(Systematic[[#This Row],[VariableIndex]],Variables[Index],0))</f>
        <v>FCR (mt: ROX-corr.)</v>
      </c>
      <c r="G3685" s="134">
        <f>Systematic[[#This Row],[Sample]]*1000000+Systematic[[#This Row],[SubSample]]*10000+Systematic[[#This Row],[VariableIndex]]</f>
        <v>220010006</v>
      </c>
      <c r="H3685" s="134">
        <f>Systematic[[#This Row],[SampleVariableLabel]]+100*Systematic[[#This Row],[State]]</f>
        <v>220010406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220</v>
      </c>
      <c r="B3686" s="1">
        <f>IF(C3686=0,IF(B3685=Protocol!$V$20,1,B3685+1),B3685)</f>
        <v>1</v>
      </c>
      <c r="C3686" s="1">
        <f>IF(C3685+1=Protocol!$V$21,0,C3685+1)</f>
        <v>5</v>
      </c>
      <c r="D3686" s="1">
        <f t="shared" si="131"/>
        <v>1</v>
      </c>
      <c r="E3686" s="1" t="str">
        <f>INDEX(Protocol[Mark],MATCH(C3686,Protocol[Step],0))</f>
        <v>4G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220010001</v>
      </c>
      <c r="H3686" s="134">
        <f>Systematic[[#This Row],[SampleVariableLabel]]+100*Systematic[[#This Row],[State]]</f>
        <v>220010501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220</v>
      </c>
      <c r="B3687" s="1">
        <f>IF(C3687=0,IF(B3686=Protocol!$V$20,1,B3686+1),B3686)</f>
        <v>1</v>
      </c>
      <c r="C3687" s="1">
        <f>IF(C3686+1=Protocol!$V$21,0,C3686+1)</f>
        <v>6</v>
      </c>
      <c r="D3687" s="1">
        <f t="shared" si="131"/>
        <v>2</v>
      </c>
      <c r="E3687" s="1" t="str">
        <f>INDEX(Protocol[Mark],MATCH(C3687,Protocol[Step],0))</f>
        <v>5S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220010002</v>
      </c>
      <c r="H3687" s="134">
        <f>Systematic[[#This Row],[SampleVariableLabel]]+100*Systematic[[#This Row],[State]]</f>
        <v>220010602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220</v>
      </c>
      <c r="B3688" s="1">
        <f>IF(C3688=0,IF(B3687=Protocol!$V$20,1,B3687+1),B3687)</f>
        <v>1</v>
      </c>
      <c r="C3688" s="1">
        <f>IF(C3687+1=Protocol!$V$21,0,C3687+1)</f>
        <v>7</v>
      </c>
      <c r="D3688" s="1">
        <f t="shared" si="131"/>
        <v>3</v>
      </c>
      <c r="E3688" s="1" t="str">
        <f>INDEX(Protocol[Mark],MATCH(C3688,Protocol[Step],0))</f>
        <v>6Oct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220010003</v>
      </c>
      <c r="H3688" s="134">
        <f>Systematic[[#This Row],[SampleVariableLabel]]+100*Systematic[[#This Row],[State]]</f>
        <v>220010703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220</v>
      </c>
      <c r="B3689" s="1">
        <f>IF(C3689=0,IF(B3688=Protocol!$V$20,1,B3688+1),B3688)</f>
        <v>1</v>
      </c>
      <c r="C3689" s="1">
        <f>IF(C3688+1=Protocol!$V$21,0,C3688+1)</f>
        <v>8</v>
      </c>
      <c r="D3689" s="1">
        <f t="shared" si="131"/>
        <v>4</v>
      </c>
      <c r="E3689" s="1" t="str">
        <f>INDEX(Protocol[Mark],MATCH(C3689,Protocol[Step],0))</f>
        <v>7Rot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220010004</v>
      </c>
      <c r="H3689" s="134">
        <f>Systematic[[#This Row],[SampleVariableLabel]]+100*Systematic[[#This Row],[State]]</f>
        <v>220010804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220</v>
      </c>
      <c r="B3690" s="1">
        <f>IF(C3690=0,IF(B3689=Protocol!$V$20,1,B3689+1),B3689)</f>
        <v>1</v>
      </c>
      <c r="C3690" s="1">
        <f>IF(C3689+1=Protocol!$V$21,0,C3689+1)</f>
        <v>9</v>
      </c>
      <c r="D3690" s="1">
        <f t="shared" si="131"/>
        <v>5</v>
      </c>
      <c r="E3690" s="1" t="str">
        <f>INDEX(Protocol[Mark],MATCH(C3690,Protocol[Step],0))</f>
        <v>8Gp</v>
      </c>
      <c r="F3690" s="151" t="str">
        <f>INDEX(Variables[Variable],MATCH(Systematic[[#This Row],[VariableIndex]],Variables[Index],0))</f>
        <v>Specific flux (mt)</v>
      </c>
      <c r="G3690" s="134">
        <f>Systematic[[#This Row],[Sample]]*1000000+Systematic[[#This Row],[SubSample]]*10000+Systematic[[#This Row],[VariableIndex]]</f>
        <v>220010005</v>
      </c>
      <c r="H3690" s="134">
        <f>Systematic[[#This Row],[SampleVariableLabel]]+100*Systematic[[#This Row],[State]]</f>
        <v>220010905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220</v>
      </c>
      <c r="B3691" s="1">
        <f>IF(C3691=0,IF(B3690=Protocol!$V$20,1,B3690+1),B3690)</f>
        <v>1</v>
      </c>
      <c r="C3691" s="1">
        <f>IF(C3690+1=Protocol!$V$21,0,C3690+1)</f>
        <v>10</v>
      </c>
      <c r="D3691" s="1">
        <f t="shared" si="131"/>
        <v>6</v>
      </c>
      <c r="E3691" s="1" t="str">
        <f>INDEX(Protocol[Mark],MATCH(C3691,Protocol[Step],0))</f>
        <v>9Ama</v>
      </c>
      <c r="F3691" s="151" t="str">
        <f>INDEX(Variables[Variable],MATCH(Systematic[[#This Row],[VariableIndex]],Variables[Index],0))</f>
        <v>FCR (mt: ROX-corr.)</v>
      </c>
      <c r="G3691" s="134">
        <f>Systematic[[#This Row],[Sample]]*1000000+Systematic[[#This Row],[SubSample]]*10000+Systematic[[#This Row],[VariableIndex]]</f>
        <v>220010006</v>
      </c>
      <c r="H3691" s="134">
        <f>Systematic[[#This Row],[SampleVariableLabel]]+100*Systematic[[#This Row],[State]]</f>
        <v>220011006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220</v>
      </c>
      <c r="B3692" s="1">
        <f>IF(C3692=0,IF(B3691=Protocol!$V$20,1,B3691+1),B3691)</f>
        <v>1</v>
      </c>
      <c r="C3692" s="1">
        <f>IF(C3691+1=Protocol!$V$21,0,C3691+1)</f>
        <v>11</v>
      </c>
      <c r="D3692" s="1">
        <f t="shared" si="131"/>
        <v>1</v>
      </c>
      <c r="E3692" s="1" t="str">
        <f>INDEX(Protocol[Mark],MATCH(C3692,Protocol[Step],0))</f>
        <v>10Tm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220010001</v>
      </c>
      <c r="H3692" s="134">
        <f>Systematic[[#This Row],[SampleVariableLabel]]+100*Systematic[[#This Row],[State]]</f>
        <v>220011101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220</v>
      </c>
      <c r="B3693" s="1">
        <f>IF(C3693=0,IF(B3692=Protocol!$V$20,1,B3692+1),B3692)</f>
        <v>1</v>
      </c>
      <c r="C3693" s="1">
        <f>IF(C3692+1=Protocol!$V$21,0,C3692+1)</f>
        <v>12</v>
      </c>
      <c r="D3693" s="1">
        <f t="shared" si="131"/>
        <v>2</v>
      </c>
      <c r="E3693" s="1" t="str">
        <f>INDEX(Protocol[Mark],MATCH(C3693,Protocol[Step],0))</f>
        <v>11Azd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220010002</v>
      </c>
      <c r="H3693" s="134">
        <f>Systematic[[#This Row],[SampleVariableLabel]]+100*Systematic[[#This Row],[State]]</f>
        <v>220011202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221</v>
      </c>
      <c r="B3694" s="1">
        <f>IF(C3694=0,IF(B3693=Protocol!$V$20,1,B3693+1),B3693)</f>
        <v>1</v>
      </c>
      <c r="C3694" s="1">
        <f>IF(C3693+1=Protocol!$V$21,0,C3693+1)</f>
        <v>0</v>
      </c>
      <c r="D3694" s="1">
        <f t="shared" si="131"/>
        <v>3</v>
      </c>
      <c r="E3694" s="1" t="str">
        <f>INDEX(Protocol[Mark],MATCH(C3694,Protocol[Step],0))</f>
        <v>1mt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221010003</v>
      </c>
      <c r="H3694" s="134">
        <f>Systematic[[#This Row],[SampleVariableLabel]]+100*Systematic[[#This Row],[State]]</f>
        <v>221010003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221</v>
      </c>
      <c r="B3695" s="1">
        <f>IF(C3695=0,IF(B3694=Protocol!$V$20,1,B3694+1),B3694)</f>
        <v>1</v>
      </c>
      <c r="C3695" s="1">
        <f>IF(C3694+1=Protocol!$V$21,0,C3694+1)</f>
        <v>1</v>
      </c>
      <c r="D3695" s="1">
        <f t="shared" si="131"/>
        <v>4</v>
      </c>
      <c r="E3695" s="1" t="str">
        <f>INDEX(Protocol[Mark],MATCH(C3695,Protocol[Step],0))</f>
        <v>1PM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221010004</v>
      </c>
      <c r="H3695" s="134">
        <f>Systematic[[#This Row],[SampleVariableLabel]]+100*Systematic[[#This Row],[State]]</f>
        <v>221010104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221</v>
      </c>
      <c r="B3696" s="1">
        <f>IF(C3696=0,IF(B3695=Protocol!$V$20,1,B3695+1),B3695)</f>
        <v>1</v>
      </c>
      <c r="C3696" s="1">
        <f>IF(C3695+1=Protocol!$V$21,0,C3695+1)</f>
        <v>2</v>
      </c>
      <c r="D3696" s="1">
        <f t="shared" si="131"/>
        <v>5</v>
      </c>
      <c r="E3696" s="1" t="str">
        <f>INDEX(Protocol[Mark],MATCH(C3696,Protocol[Step],0))</f>
        <v>2D</v>
      </c>
      <c r="F3696" s="151" t="str">
        <f>INDEX(Variables[Variable],MATCH(Systematic[[#This Row],[VariableIndex]],Variables[Index],0))</f>
        <v>Specific flux (mt)</v>
      </c>
      <c r="G3696" s="134">
        <f>Systematic[[#This Row],[Sample]]*1000000+Systematic[[#This Row],[SubSample]]*10000+Systematic[[#This Row],[VariableIndex]]</f>
        <v>221010005</v>
      </c>
      <c r="H3696" s="134">
        <f>Systematic[[#This Row],[SampleVariableLabel]]+100*Systematic[[#This Row],[State]]</f>
        <v>221010205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221</v>
      </c>
      <c r="B3697" s="1">
        <f>IF(C3697=0,IF(B3696=Protocol!$V$20,1,B3696+1),B3696)</f>
        <v>1</v>
      </c>
      <c r="C3697" s="1">
        <f>IF(C3696+1=Protocol!$V$21,0,C3696+1)</f>
        <v>3</v>
      </c>
      <c r="D3697" s="1">
        <f t="shared" si="131"/>
        <v>6</v>
      </c>
      <c r="E3697" s="1" t="str">
        <f>INDEX(Protocol[Mark],MATCH(C3697,Protocol[Step],0))</f>
        <v>2c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221010006</v>
      </c>
      <c r="H3697" s="134">
        <f>Systematic[[#This Row],[SampleVariableLabel]]+100*Systematic[[#This Row],[State]]</f>
        <v>221010306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221</v>
      </c>
      <c r="B3698" s="1">
        <f>IF(C3698=0,IF(B3697=Protocol!$V$20,1,B3697+1),B3697)</f>
        <v>1</v>
      </c>
      <c r="C3698" s="1">
        <f>IF(C3697+1=Protocol!$V$21,0,C3697+1)</f>
        <v>4</v>
      </c>
      <c r="D3698" s="1">
        <f t="shared" si="131"/>
        <v>1</v>
      </c>
      <c r="E3698" s="1" t="str">
        <f>INDEX(Protocol[Mark],MATCH(C3698,Protocol[Step],0))</f>
        <v>3U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221010001</v>
      </c>
      <c r="H3698" s="134">
        <f>Systematic[[#This Row],[SampleVariableLabel]]+100*Systematic[[#This Row],[State]]</f>
        <v>221010401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221</v>
      </c>
      <c r="B3699" s="1">
        <f>IF(C3699=0,IF(B3698=Protocol!$V$20,1,B3698+1),B3698)</f>
        <v>1</v>
      </c>
      <c r="C3699" s="1">
        <f>IF(C3698+1=Protocol!$V$21,0,C3698+1)</f>
        <v>5</v>
      </c>
      <c r="D3699" s="1">
        <f t="shared" si="131"/>
        <v>2</v>
      </c>
      <c r="E3699" s="1" t="str">
        <f>INDEX(Protocol[Mark],MATCH(C3699,Protocol[Step],0))</f>
        <v>4G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221010002</v>
      </c>
      <c r="H3699" s="134">
        <f>Systematic[[#This Row],[SampleVariableLabel]]+100*Systematic[[#This Row],[State]]</f>
        <v>221010502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221</v>
      </c>
      <c r="B3700" s="1">
        <f>IF(C3700=0,IF(B3699=Protocol!$V$20,1,B3699+1),B3699)</f>
        <v>1</v>
      </c>
      <c r="C3700" s="1">
        <f>IF(C3699+1=Protocol!$V$21,0,C3699+1)</f>
        <v>6</v>
      </c>
      <c r="D3700" s="1">
        <f t="shared" si="131"/>
        <v>3</v>
      </c>
      <c r="E3700" s="1" t="str">
        <f>INDEX(Protocol[Mark],MATCH(C3700,Protocol[Step],0))</f>
        <v>5S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221010003</v>
      </c>
      <c r="H3700" s="134">
        <f>Systematic[[#This Row],[SampleVariableLabel]]+100*Systematic[[#This Row],[State]]</f>
        <v>221010603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221</v>
      </c>
      <c r="B3701" s="1">
        <f>IF(C3701=0,IF(B3700=Protocol!$V$20,1,B3700+1),B3700)</f>
        <v>1</v>
      </c>
      <c r="C3701" s="1">
        <f>IF(C3700+1=Protocol!$V$21,0,C3700+1)</f>
        <v>7</v>
      </c>
      <c r="D3701" s="1">
        <f t="shared" si="131"/>
        <v>4</v>
      </c>
      <c r="E3701" s="1" t="str">
        <f>INDEX(Protocol[Mark],MATCH(C3701,Protocol[Step],0))</f>
        <v>6Oct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221010004</v>
      </c>
      <c r="H3701" s="134">
        <f>Systematic[[#This Row],[SampleVariableLabel]]+100*Systematic[[#This Row],[State]]</f>
        <v>221010704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221</v>
      </c>
      <c r="B3702" s="1">
        <f>IF(C3702=0,IF(B3701=Protocol!$V$20,1,B3701+1),B3701)</f>
        <v>1</v>
      </c>
      <c r="C3702" s="1">
        <f>IF(C3701+1=Protocol!$V$21,0,C3701+1)</f>
        <v>8</v>
      </c>
      <c r="D3702" s="1">
        <f t="shared" si="131"/>
        <v>5</v>
      </c>
      <c r="E3702" s="1" t="str">
        <f>INDEX(Protocol[Mark],MATCH(C3702,Protocol[Step],0))</f>
        <v>7Rot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221010005</v>
      </c>
      <c r="H3702" s="134">
        <f>Systematic[[#This Row],[SampleVariableLabel]]+100*Systematic[[#This Row],[State]]</f>
        <v>221010805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221</v>
      </c>
      <c r="B3703" s="1">
        <f>IF(C3703=0,IF(B3702=Protocol!$V$20,1,B3702+1),B3702)</f>
        <v>1</v>
      </c>
      <c r="C3703" s="1">
        <f>IF(C3702+1=Protocol!$V$21,0,C3702+1)</f>
        <v>9</v>
      </c>
      <c r="D3703" s="1">
        <f t="shared" si="131"/>
        <v>6</v>
      </c>
      <c r="E3703" s="1" t="str">
        <f>INDEX(Protocol[Mark],MATCH(C3703,Protocol[Step],0))</f>
        <v>8Gp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221010006</v>
      </c>
      <c r="H3703" s="134">
        <f>Systematic[[#This Row],[SampleVariableLabel]]+100*Systematic[[#This Row],[State]]</f>
        <v>221010906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221</v>
      </c>
      <c r="B3704" s="1">
        <f>IF(C3704=0,IF(B3703=Protocol!$V$20,1,B3703+1),B3703)</f>
        <v>1</v>
      </c>
      <c r="C3704" s="1">
        <f>IF(C3703+1=Protocol!$V$21,0,C3703+1)</f>
        <v>10</v>
      </c>
      <c r="D3704" s="1">
        <f t="shared" si="131"/>
        <v>1</v>
      </c>
      <c r="E3704" s="1" t="str">
        <f>INDEX(Protocol[Mark],MATCH(C3704,Protocol[Step],0))</f>
        <v>9Ama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221010001</v>
      </c>
      <c r="H3704" s="134">
        <f>Systematic[[#This Row],[SampleVariableLabel]]+100*Systematic[[#This Row],[State]]</f>
        <v>221011001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221</v>
      </c>
      <c r="B3705" s="1">
        <f>IF(C3705=0,IF(B3704=Protocol!$V$20,1,B3704+1),B3704)</f>
        <v>1</v>
      </c>
      <c r="C3705" s="1">
        <f>IF(C3704+1=Protocol!$V$21,0,C3704+1)</f>
        <v>11</v>
      </c>
      <c r="D3705" s="1">
        <f t="shared" si="131"/>
        <v>2</v>
      </c>
      <c r="E3705" s="1" t="str">
        <f>INDEX(Protocol[Mark],MATCH(C3705,Protocol[Step],0))</f>
        <v>10Tm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221010002</v>
      </c>
      <c r="H3705" s="134">
        <f>Systematic[[#This Row],[SampleVariableLabel]]+100*Systematic[[#This Row],[State]]</f>
        <v>221011102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221</v>
      </c>
      <c r="B3706" s="1">
        <f>IF(C3706=0,IF(B3705=Protocol!$V$20,1,B3705+1),B3705)</f>
        <v>1</v>
      </c>
      <c r="C3706" s="1">
        <f>IF(C3705+1=Protocol!$V$21,0,C3705+1)</f>
        <v>12</v>
      </c>
      <c r="D3706" s="1">
        <f t="shared" si="131"/>
        <v>3</v>
      </c>
      <c r="E3706" s="1" t="str">
        <f>INDEX(Protocol[Mark],MATCH(C3706,Protocol[Step],0))</f>
        <v>11Azd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221010003</v>
      </c>
      <c r="H3706" s="134">
        <f>Systematic[[#This Row],[SampleVariableLabel]]+100*Systematic[[#This Row],[State]]</f>
        <v>221011203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222</v>
      </c>
      <c r="B3707" s="1">
        <f>IF(C3707=0,IF(B3706=Protocol!$V$20,1,B3706+1),B3706)</f>
        <v>1</v>
      </c>
      <c r="C3707" s="1">
        <f>IF(C3706+1=Protocol!$V$21,0,C3706+1)</f>
        <v>0</v>
      </c>
      <c r="D3707" s="1">
        <f t="shared" si="131"/>
        <v>4</v>
      </c>
      <c r="E3707" s="1" t="str">
        <f>INDEX(Protocol[Mark],MATCH(C3707,Protocol[Step],0))</f>
        <v>1mt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222010004</v>
      </c>
      <c r="H3707" s="134">
        <f>Systematic[[#This Row],[SampleVariableLabel]]+100*Systematic[[#This Row],[State]]</f>
        <v>222010004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222</v>
      </c>
      <c r="B3708" s="1">
        <f>IF(C3708=0,IF(B3707=Protocol!$V$20,1,B3707+1),B3707)</f>
        <v>1</v>
      </c>
      <c r="C3708" s="1">
        <f>IF(C3707+1=Protocol!$V$21,0,C3707+1)</f>
        <v>1</v>
      </c>
      <c r="D3708" s="1">
        <f t="shared" si="131"/>
        <v>5</v>
      </c>
      <c r="E3708" s="1" t="str">
        <f>INDEX(Protocol[Mark],MATCH(C3708,Protocol[Step],0))</f>
        <v>1PM</v>
      </c>
      <c r="F3708" s="151" t="str">
        <f>INDEX(Variables[Variable],MATCH(Systematic[[#This Row],[VariableIndex]],Variables[Index],0))</f>
        <v>Specific flux (mt)</v>
      </c>
      <c r="G3708" s="134">
        <f>Systematic[[#This Row],[Sample]]*1000000+Systematic[[#This Row],[SubSample]]*10000+Systematic[[#This Row],[VariableIndex]]</f>
        <v>222010005</v>
      </c>
      <c r="H3708" s="134">
        <f>Systematic[[#This Row],[SampleVariableLabel]]+100*Systematic[[#This Row],[State]]</f>
        <v>222010105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222</v>
      </c>
      <c r="B3709" s="1">
        <f>IF(C3709=0,IF(B3708=Protocol!$V$20,1,B3708+1),B3708)</f>
        <v>1</v>
      </c>
      <c r="C3709" s="1">
        <f>IF(C3708+1=Protocol!$V$21,0,C3708+1)</f>
        <v>2</v>
      </c>
      <c r="D3709" s="1">
        <f t="shared" si="131"/>
        <v>6</v>
      </c>
      <c r="E3709" s="1" t="str">
        <f>INDEX(Protocol[Mark],MATCH(C3709,Protocol[Step],0))</f>
        <v>2D</v>
      </c>
      <c r="F3709" s="151" t="str">
        <f>INDEX(Variables[Variable],MATCH(Systematic[[#This Row],[VariableIndex]],Variables[Index],0))</f>
        <v>FCR (mt: ROX-corr.)</v>
      </c>
      <c r="G3709" s="134">
        <f>Systematic[[#This Row],[Sample]]*1000000+Systematic[[#This Row],[SubSample]]*10000+Systematic[[#This Row],[VariableIndex]]</f>
        <v>222010006</v>
      </c>
      <c r="H3709" s="134">
        <f>Systematic[[#This Row],[SampleVariableLabel]]+100*Systematic[[#This Row],[State]]</f>
        <v>222010206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222</v>
      </c>
      <c r="B3710" s="1">
        <f>IF(C3710=0,IF(B3709=Protocol!$V$20,1,B3709+1),B3709)</f>
        <v>1</v>
      </c>
      <c r="C3710" s="1">
        <f>IF(C3709+1=Protocol!$V$21,0,C3709+1)</f>
        <v>3</v>
      </c>
      <c r="D3710" s="1">
        <f t="shared" si="131"/>
        <v>1</v>
      </c>
      <c r="E3710" s="1" t="str">
        <f>INDEX(Protocol[Mark],MATCH(C3710,Protocol[Step],0))</f>
        <v>2c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222010001</v>
      </c>
      <c r="H3710" s="134">
        <f>Systematic[[#This Row],[SampleVariableLabel]]+100*Systematic[[#This Row],[State]]</f>
        <v>222010301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222</v>
      </c>
      <c r="B3711" s="1">
        <f>IF(C3711=0,IF(B3710=Protocol!$V$20,1,B3710+1),B3710)</f>
        <v>1</v>
      </c>
      <c r="C3711" s="1">
        <f>IF(C3710+1=Protocol!$V$21,0,C3710+1)</f>
        <v>4</v>
      </c>
      <c r="D3711" s="1">
        <f t="shared" si="131"/>
        <v>2</v>
      </c>
      <c r="E3711" s="1" t="str">
        <f>INDEX(Protocol[Mark],MATCH(C3711,Protocol[Step],0))</f>
        <v>3U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222010002</v>
      </c>
      <c r="H3711" s="134">
        <f>Systematic[[#This Row],[SampleVariableLabel]]+100*Systematic[[#This Row],[State]]</f>
        <v>222010402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222</v>
      </c>
      <c r="B3712" s="1">
        <f>IF(C3712=0,IF(B3711=Protocol!$V$20,1,B3711+1),B3711)</f>
        <v>1</v>
      </c>
      <c r="C3712" s="1">
        <f>IF(C3711+1=Protocol!$V$21,0,C3711+1)</f>
        <v>5</v>
      </c>
      <c r="D3712" s="1">
        <f t="shared" si="131"/>
        <v>3</v>
      </c>
      <c r="E3712" s="1" t="str">
        <f>INDEX(Protocol[Mark],MATCH(C3712,Protocol[Step],0))</f>
        <v>4G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222010003</v>
      </c>
      <c r="H3712" s="134">
        <f>Systematic[[#This Row],[SampleVariableLabel]]+100*Systematic[[#This Row],[State]]</f>
        <v>222010503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222</v>
      </c>
      <c r="B3713" s="1">
        <f>IF(C3713=0,IF(B3712=Protocol!$V$20,1,B3712+1),B3712)</f>
        <v>1</v>
      </c>
      <c r="C3713" s="1">
        <f>IF(C3712+1=Protocol!$V$21,0,C3712+1)</f>
        <v>6</v>
      </c>
      <c r="D3713" s="1">
        <f t="shared" si="131"/>
        <v>4</v>
      </c>
      <c r="E3713" s="1" t="str">
        <f>INDEX(Protocol[Mark],MATCH(C3713,Protocol[Step],0))</f>
        <v>5S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222010004</v>
      </c>
      <c r="H3713" s="134">
        <f>Systematic[[#This Row],[SampleVariableLabel]]+100*Systematic[[#This Row],[State]]</f>
        <v>222010604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222</v>
      </c>
      <c r="B3714" s="1">
        <f>IF(C3714=0,IF(B3713=Protocol!$V$20,1,B3713+1),B3713)</f>
        <v>1</v>
      </c>
      <c r="C3714" s="1">
        <f>IF(C3713+1=Protocol!$V$21,0,C3713+1)</f>
        <v>7</v>
      </c>
      <c r="D3714" s="1">
        <f t="shared" si="131"/>
        <v>5</v>
      </c>
      <c r="E3714" s="1" t="str">
        <f>INDEX(Protocol[Mark],MATCH(C3714,Protocol[Step],0))</f>
        <v>6Oct</v>
      </c>
      <c r="F3714" s="151" t="str">
        <f>INDEX(Variables[Variable],MATCH(Systematic[[#This Row],[VariableIndex]],Variables[Index],0))</f>
        <v>Specific flux (mt)</v>
      </c>
      <c r="G3714" s="134">
        <f>Systematic[[#This Row],[Sample]]*1000000+Systematic[[#This Row],[SubSample]]*10000+Systematic[[#This Row],[VariableIndex]]</f>
        <v>222010005</v>
      </c>
      <c r="H3714" s="134">
        <f>Systematic[[#This Row],[SampleVariableLabel]]+100*Systematic[[#This Row],[State]]</f>
        <v>222010705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222</v>
      </c>
      <c r="B3715" s="1">
        <f>IF(C3715=0,IF(B3714=Protocol!$V$20,1,B3714+1),B3714)</f>
        <v>1</v>
      </c>
      <c r="C3715" s="1">
        <f>IF(C3714+1=Protocol!$V$21,0,C3714+1)</f>
        <v>8</v>
      </c>
      <c r="D3715" s="1">
        <f t="shared" ref="D3715:D3778" si="133">IF(D3714=nVariables,1,D3714+1)</f>
        <v>6</v>
      </c>
      <c r="E3715" s="1" t="str">
        <f>INDEX(Protocol[Mark],MATCH(C3715,Protocol[Step],0))</f>
        <v>7Rot</v>
      </c>
      <c r="F3715" s="151" t="str">
        <f>INDEX(Variables[Variable],MATCH(Systematic[[#This Row],[VariableIndex]],Variables[Index],0))</f>
        <v>FCR (mt: ROX-corr.)</v>
      </c>
      <c r="G3715" s="134">
        <f>Systematic[[#This Row],[Sample]]*1000000+Systematic[[#This Row],[SubSample]]*10000+Systematic[[#This Row],[VariableIndex]]</f>
        <v>222010006</v>
      </c>
      <c r="H3715" s="134">
        <f>Systematic[[#This Row],[SampleVariableLabel]]+100*Systematic[[#This Row],[State]]</f>
        <v>222010806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222</v>
      </c>
      <c r="B3716" s="1">
        <f>IF(C3716=0,IF(B3715=Protocol!$V$20,1,B3715+1),B3715)</f>
        <v>1</v>
      </c>
      <c r="C3716" s="1">
        <f>IF(C3715+1=Protocol!$V$21,0,C3715+1)</f>
        <v>9</v>
      </c>
      <c r="D3716" s="1">
        <f t="shared" si="133"/>
        <v>1</v>
      </c>
      <c r="E3716" s="1" t="str">
        <f>INDEX(Protocol[Mark],MATCH(C3716,Protocol[Step],0))</f>
        <v>8Gp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222010001</v>
      </c>
      <c r="H3716" s="134">
        <f>Systematic[[#This Row],[SampleVariableLabel]]+100*Systematic[[#This Row],[State]]</f>
        <v>222010901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222</v>
      </c>
      <c r="B3717" s="1">
        <f>IF(C3717=0,IF(B3716=Protocol!$V$20,1,B3716+1),B3716)</f>
        <v>1</v>
      </c>
      <c r="C3717" s="1">
        <f>IF(C3716+1=Protocol!$V$21,0,C3716+1)</f>
        <v>10</v>
      </c>
      <c r="D3717" s="1">
        <f t="shared" si="133"/>
        <v>2</v>
      </c>
      <c r="E3717" s="1" t="str">
        <f>INDEX(Protocol[Mark],MATCH(C3717,Protocol[Step],0))</f>
        <v>9Ama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222010002</v>
      </c>
      <c r="H3717" s="134">
        <f>Systematic[[#This Row],[SampleVariableLabel]]+100*Systematic[[#This Row],[State]]</f>
        <v>222011002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222</v>
      </c>
      <c r="B3718" s="1">
        <f>IF(C3718=0,IF(B3717=Protocol!$V$20,1,B3717+1),B3717)</f>
        <v>1</v>
      </c>
      <c r="C3718" s="1">
        <f>IF(C3717+1=Protocol!$V$21,0,C3717+1)</f>
        <v>11</v>
      </c>
      <c r="D3718" s="1">
        <f t="shared" si="133"/>
        <v>3</v>
      </c>
      <c r="E3718" s="1" t="str">
        <f>INDEX(Protocol[Mark],MATCH(C3718,Protocol[Step],0))</f>
        <v>10Tm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222010003</v>
      </c>
      <c r="H3718" s="134">
        <f>Systematic[[#This Row],[SampleVariableLabel]]+100*Systematic[[#This Row],[State]]</f>
        <v>222011103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222</v>
      </c>
      <c r="B3719" s="1">
        <f>IF(C3719=0,IF(B3718=Protocol!$V$20,1,B3718+1),B3718)</f>
        <v>1</v>
      </c>
      <c r="C3719" s="1">
        <f>IF(C3718+1=Protocol!$V$21,0,C3718+1)</f>
        <v>12</v>
      </c>
      <c r="D3719" s="1">
        <f t="shared" si="133"/>
        <v>4</v>
      </c>
      <c r="E3719" s="1" t="str">
        <f>INDEX(Protocol[Mark],MATCH(C3719,Protocol[Step],0))</f>
        <v>11Azd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222010004</v>
      </c>
      <c r="H3719" s="134">
        <f>Systematic[[#This Row],[SampleVariableLabel]]+100*Systematic[[#This Row],[State]]</f>
        <v>222011204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223</v>
      </c>
      <c r="B3720" s="1">
        <f>IF(C3720=0,IF(B3719=Protocol!$V$20,1,B3719+1),B3719)</f>
        <v>1</v>
      </c>
      <c r="C3720" s="1">
        <f>IF(C3719+1=Protocol!$V$21,0,C3719+1)</f>
        <v>0</v>
      </c>
      <c r="D3720" s="1">
        <f t="shared" si="133"/>
        <v>5</v>
      </c>
      <c r="E3720" s="1" t="str">
        <f>INDEX(Protocol[Mark],MATCH(C3720,Protocol[Step],0))</f>
        <v>1mt</v>
      </c>
      <c r="F3720" s="151" t="str">
        <f>INDEX(Variables[Variable],MATCH(Systematic[[#This Row],[VariableIndex]],Variables[Index],0))</f>
        <v>Specific flux (mt)</v>
      </c>
      <c r="G3720" s="134">
        <f>Systematic[[#This Row],[Sample]]*1000000+Systematic[[#This Row],[SubSample]]*10000+Systematic[[#This Row],[VariableIndex]]</f>
        <v>223010005</v>
      </c>
      <c r="H3720" s="134">
        <f>Systematic[[#This Row],[SampleVariableLabel]]+100*Systematic[[#This Row],[State]]</f>
        <v>223010005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223</v>
      </c>
      <c r="B3721" s="1">
        <f>IF(C3721=0,IF(B3720=Protocol!$V$20,1,B3720+1),B3720)</f>
        <v>1</v>
      </c>
      <c r="C3721" s="1">
        <f>IF(C3720+1=Protocol!$V$21,0,C3720+1)</f>
        <v>1</v>
      </c>
      <c r="D3721" s="1">
        <f t="shared" si="133"/>
        <v>6</v>
      </c>
      <c r="E3721" s="1" t="str">
        <f>INDEX(Protocol[Mark],MATCH(C3721,Protocol[Step],0))</f>
        <v>1PM</v>
      </c>
      <c r="F3721" s="151" t="str">
        <f>INDEX(Variables[Variable],MATCH(Systematic[[#This Row],[VariableIndex]],Variables[Index],0))</f>
        <v>FCR (mt: ROX-corr.)</v>
      </c>
      <c r="G3721" s="134">
        <f>Systematic[[#This Row],[Sample]]*1000000+Systematic[[#This Row],[SubSample]]*10000+Systematic[[#This Row],[VariableIndex]]</f>
        <v>223010006</v>
      </c>
      <c r="H3721" s="134">
        <f>Systematic[[#This Row],[SampleVariableLabel]]+100*Systematic[[#This Row],[State]]</f>
        <v>223010106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223</v>
      </c>
      <c r="B3722" s="1">
        <f>IF(C3722=0,IF(B3721=Protocol!$V$20,1,B3721+1),B3721)</f>
        <v>1</v>
      </c>
      <c r="C3722" s="1">
        <f>IF(C3721+1=Protocol!$V$21,0,C3721+1)</f>
        <v>2</v>
      </c>
      <c r="D3722" s="1">
        <f t="shared" si="133"/>
        <v>1</v>
      </c>
      <c r="E3722" s="1" t="str">
        <f>INDEX(Protocol[Mark],MATCH(C3722,Protocol[Step],0))</f>
        <v>2D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223010001</v>
      </c>
      <c r="H3722" s="134">
        <f>Systematic[[#This Row],[SampleVariableLabel]]+100*Systematic[[#This Row],[State]]</f>
        <v>223010201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223</v>
      </c>
      <c r="B3723" s="1">
        <f>IF(C3723=0,IF(B3722=Protocol!$V$20,1,B3722+1),B3722)</f>
        <v>1</v>
      </c>
      <c r="C3723" s="1">
        <f>IF(C3722+1=Protocol!$V$21,0,C3722+1)</f>
        <v>3</v>
      </c>
      <c r="D3723" s="1">
        <f t="shared" si="133"/>
        <v>2</v>
      </c>
      <c r="E3723" s="1" t="str">
        <f>INDEX(Protocol[Mark],MATCH(C3723,Protocol[Step],0))</f>
        <v>2c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223010002</v>
      </c>
      <c r="H3723" s="134">
        <f>Systematic[[#This Row],[SampleVariableLabel]]+100*Systematic[[#This Row],[State]]</f>
        <v>223010302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223</v>
      </c>
      <c r="B3724" s="1">
        <f>IF(C3724=0,IF(B3723=Protocol!$V$20,1,B3723+1),B3723)</f>
        <v>1</v>
      </c>
      <c r="C3724" s="1">
        <f>IF(C3723+1=Protocol!$V$21,0,C3723+1)</f>
        <v>4</v>
      </c>
      <c r="D3724" s="1">
        <f t="shared" si="133"/>
        <v>3</v>
      </c>
      <c r="E3724" s="1" t="str">
        <f>INDEX(Protocol[Mark],MATCH(C3724,Protocol[Step],0))</f>
        <v>3U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223010003</v>
      </c>
      <c r="H3724" s="134">
        <f>Systematic[[#This Row],[SampleVariableLabel]]+100*Systematic[[#This Row],[State]]</f>
        <v>223010403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223</v>
      </c>
      <c r="B3725" s="1">
        <f>IF(C3725=0,IF(B3724=Protocol!$V$20,1,B3724+1),B3724)</f>
        <v>1</v>
      </c>
      <c r="C3725" s="1">
        <f>IF(C3724+1=Protocol!$V$21,0,C3724+1)</f>
        <v>5</v>
      </c>
      <c r="D3725" s="1">
        <f t="shared" si="133"/>
        <v>4</v>
      </c>
      <c r="E3725" s="1" t="str">
        <f>INDEX(Protocol[Mark],MATCH(C3725,Protocol[Step],0))</f>
        <v>4G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223010004</v>
      </c>
      <c r="H3725" s="134">
        <f>Systematic[[#This Row],[SampleVariableLabel]]+100*Systematic[[#This Row],[State]]</f>
        <v>223010504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223</v>
      </c>
      <c r="B3726" s="1">
        <f>IF(C3726=0,IF(B3725=Protocol!$V$20,1,B3725+1),B3725)</f>
        <v>1</v>
      </c>
      <c r="C3726" s="1">
        <f>IF(C3725+1=Protocol!$V$21,0,C3725+1)</f>
        <v>6</v>
      </c>
      <c r="D3726" s="1">
        <f t="shared" si="133"/>
        <v>5</v>
      </c>
      <c r="E3726" s="1" t="str">
        <f>INDEX(Protocol[Mark],MATCH(C3726,Protocol[Step],0))</f>
        <v>5S</v>
      </c>
      <c r="F3726" s="151" t="str">
        <f>INDEX(Variables[Variable],MATCH(Systematic[[#This Row],[VariableIndex]],Variables[Index],0))</f>
        <v>Specific flux (mt)</v>
      </c>
      <c r="G3726" s="134">
        <f>Systematic[[#This Row],[Sample]]*1000000+Systematic[[#This Row],[SubSample]]*10000+Systematic[[#This Row],[VariableIndex]]</f>
        <v>223010005</v>
      </c>
      <c r="H3726" s="134">
        <f>Systematic[[#This Row],[SampleVariableLabel]]+100*Systematic[[#This Row],[State]]</f>
        <v>223010605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223</v>
      </c>
      <c r="B3727" s="1">
        <f>IF(C3727=0,IF(B3726=Protocol!$V$20,1,B3726+1),B3726)</f>
        <v>1</v>
      </c>
      <c r="C3727" s="1">
        <f>IF(C3726+1=Protocol!$V$21,0,C3726+1)</f>
        <v>7</v>
      </c>
      <c r="D3727" s="1">
        <f t="shared" si="133"/>
        <v>6</v>
      </c>
      <c r="E3727" s="1" t="str">
        <f>INDEX(Protocol[Mark],MATCH(C3727,Protocol[Step],0))</f>
        <v>6Oct</v>
      </c>
      <c r="F3727" s="151" t="str">
        <f>INDEX(Variables[Variable],MATCH(Systematic[[#This Row],[VariableIndex]],Variables[Index],0))</f>
        <v>FCR (mt: ROX-corr.)</v>
      </c>
      <c r="G3727" s="134">
        <f>Systematic[[#This Row],[Sample]]*1000000+Systematic[[#This Row],[SubSample]]*10000+Systematic[[#This Row],[VariableIndex]]</f>
        <v>223010006</v>
      </c>
      <c r="H3727" s="134">
        <f>Systematic[[#This Row],[SampleVariableLabel]]+100*Systematic[[#This Row],[State]]</f>
        <v>223010706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223</v>
      </c>
      <c r="B3728" s="1">
        <f>IF(C3728=0,IF(B3727=Protocol!$V$20,1,B3727+1),B3727)</f>
        <v>1</v>
      </c>
      <c r="C3728" s="1">
        <f>IF(C3727+1=Protocol!$V$21,0,C3727+1)</f>
        <v>8</v>
      </c>
      <c r="D3728" s="1">
        <f t="shared" si="133"/>
        <v>1</v>
      </c>
      <c r="E3728" s="1" t="str">
        <f>INDEX(Protocol[Mark],MATCH(C3728,Protocol[Step],0))</f>
        <v>7Rot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223010001</v>
      </c>
      <c r="H3728" s="134">
        <f>Systematic[[#This Row],[SampleVariableLabel]]+100*Systematic[[#This Row],[State]]</f>
        <v>223010801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223</v>
      </c>
      <c r="B3729" s="1">
        <f>IF(C3729=0,IF(B3728=Protocol!$V$20,1,B3728+1),B3728)</f>
        <v>1</v>
      </c>
      <c r="C3729" s="1">
        <f>IF(C3728+1=Protocol!$V$21,0,C3728+1)</f>
        <v>9</v>
      </c>
      <c r="D3729" s="1">
        <f t="shared" si="133"/>
        <v>2</v>
      </c>
      <c r="E3729" s="1" t="str">
        <f>INDEX(Protocol[Mark],MATCH(C3729,Protocol[Step],0))</f>
        <v>8Gp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223010002</v>
      </c>
      <c r="H3729" s="134">
        <f>Systematic[[#This Row],[SampleVariableLabel]]+100*Systematic[[#This Row],[State]]</f>
        <v>223010902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223</v>
      </c>
      <c r="B3730" s="1">
        <f>IF(C3730=0,IF(B3729=Protocol!$V$20,1,B3729+1),B3729)</f>
        <v>1</v>
      </c>
      <c r="C3730" s="1">
        <f>IF(C3729+1=Protocol!$V$21,0,C3729+1)</f>
        <v>10</v>
      </c>
      <c r="D3730" s="1">
        <f t="shared" si="133"/>
        <v>3</v>
      </c>
      <c r="E3730" s="1" t="str">
        <f>INDEX(Protocol[Mark],MATCH(C3730,Protocol[Step],0))</f>
        <v>9Ama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223010003</v>
      </c>
      <c r="H3730" s="134">
        <f>Systematic[[#This Row],[SampleVariableLabel]]+100*Systematic[[#This Row],[State]]</f>
        <v>223011003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223</v>
      </c>
      <c r="B3731" s="1">
        <f>IF(C3731=0,IF(B3730=Protocol!$V$20,1,B3730+1),B3730)</f>
        <v>1</v>
      </c>
      <c r="C3731" s="1">
        <f>IF(C3730+1=Protocol!$V$21,0,C3730+1)</f>
        <v>11</v>
      </c>
      <c r="D3731" s="1">
        <f t="shared" si="133"/>
        <v>4</v>
      </c>
      <c r="E3731" s="1" t="str">
        <f>INDEX(Protocol[Mark],MATCH(C3731,Protocol[Step],0))</f>
        <v>10Tm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223010004</v>
      </c>
      <c r="H3731" s="134">
        <f>Systematic[[#This Row],[SampleVariableLabel]]+100*Systematic[[#This Row],[State]]</f>
        <v>223011104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223</v>
      </c>
      <c r="B3732" s="1">
        <f>IF(C3732=0,IF(B3731=Protocol!$V$20,1,B3731+1),B3731)</f>
        <v>1</v>
      </c>
      <c r="C3732" s="1">
        <f>IF(C3731+1=Protocol!$V$21,0,C3731+1)</f>
        <v>12</v>
      </c>
      <c r="D3732" s="1">
        <f t="shared" si="133"/>
        <v>5</v>
      </c>
      <c r="E3732" s="1" t="str">
        <f>INDEX(Protocol[Mark],MATCH(C3732,Protocol[Step],0))</f>
        <v>11Azd</v>
      </c>
      <c r="F3732" s="151" t="str">
        <f>INDEX(Variables[Variable],MATCH(Systematic[[#This Row],[VariableIndex]],Variables[Index],0))</f>
        <v>Specific flux (mt)</v>
      </c>
      <c r="G3732" s="134">
        <f>Systematic[[#This Row],[Sample]]*1000000+Systematic[[#This Row],[SubSample]]*10000+Systematic[[#This Row],[VariableIndex]]</f>
        <v>223010005</v>
      </c>
      <c r="H3732" s="134">
        <f>Systematic[[#This Row],[SampleVariableLabel]]+100*Systematic[[#This Row],[State]]</f>
        <v>223011205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224</v>
      </c>
      <c r="B3733" s="1">
        <f>IF(C3733=0,IF(B3732=Protocol!$V$20,1,B3732+1),B3732)</f>
        <v>1</v>
      </c>
      <c r="C3733" s="1">
        <f>IF(C3732+1=Protocol!$V$21,0,C3732+1)</f>
        <v>0</v>
      </c>
      <c r="D3733" s="1">
        <f t="shared" si="133"/>
        <v>6</v>
      </c>
      <c r="E3733" s="1" t="str">
        <f>INDEX(Protocol[Mark],MATCH(C3733,Protocol[Step],0))</f>
        <v>1mt</v>
      </c>
      <c r="F3733" s="151" t="str">
        <f>INDEX(Variables[Variable],MATCH(Systematic[[#This Row],[VariableIndex]],Variables[Index],0))</f>
        <v>FCR (mt: ROX-corr.)</v>
      </c>
      <c r="G3733" s="134">
        <f>Systematic[[#This Row],[Sample]]*1000000+Systematic[[#This Row],[SubSample]]*10000+Systematic[[#This Row],[VariableIndex]]</f>
        <v>224010006</v>
      </c>
      <c r="H3733" s="134">
        <f>Systematic[[#This Row],[SampleVariableLabel]]+100*Systematic[[#This Row],[State]]</f>
        <v>224010006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224</v>
      </c>
      <c r="B3734" s="1">
        <f>IF(C3734=0,IF(B3733=Protocol!$V$20,1,B3733+1),B3733)</f>
        <v>1</v>
      </c>
      <c r="C3734" s="1">
        <f>IF(C3733+1=Protocol!$V$21,0,C3733+1)</f>
        <v>1</v>
      </c>
      <c r="D3734" s="1">
        <f t="shared" si="133"/>
        <v>1</v>
      </c>
      <c r="E3734" s="1" t="str">
        <f>INDEX(Protocol[Mark],MATCH(C3734,Protocol[Step],0))</f>
        <v>1PM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224010001</v>
      </c>
      <c r="H3734" s="134">
        <f>Systematic[[#This Row],[SampleVariableLabel]]+100*Systematic[[#This Row],[State]]</f>
        <v>224010101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224</v>
      </c>
      <c r="B3735" s="1">
        <f>IF(C3735=0,IF(B3734=Protocol!$V$20,1,B3734+1),B3734)</f>
        <v>1</v>
      </c>
      <c r="C3735" s="1">
        <f>IF(C3734+1=Protocol!$V$21,0,C3734+1)</f>
        <v>2</v>
      </c>
      <c r="D3735" s="1">
        <f t="shared" si="133"/>
        <v>2</v>
      </c>
      <c r="E3735" s="1" t="str">
        <f>INDEX(Protocol[Mark],MATCH(C3735,Protocol[Step],0))</f>
        <v>2D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224010002</v>
      </c>
      <c r="H3735" s="134">
        <f>Systematic[[#This Row],[SampleVariableLabel]]+100*Systematic[[#This Row],[State]]</f>
        <v>224010202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224</v>
      </c>
      <c r="B3736" s="1">
        <f>IF(C3736=0,IF(B3735=Protocol!$V$20,1,B3735+1),B3735)</f>
        <v>1</v>
      </c>
      <c r="C3736" s="1">
        <f>IF(C3735+1=Protocol!$V$21,0,C3735+1)</f>
        <v>3</v>
      </c>
      <c r="D3736" s="1">
        <f t="shared" si="133"/>
        <v>3</v>
      </c>
      <c r="E3736" s="1" t="str">
        <f>INDEX(Protocol[Mark],MATCH(C3736,Protocol[Step],0))</f>
        <v>2c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224010003</v>
      </c>
      <c r="H3736" s="134">
        <f>Systematic[[#This Row],[SampleVariableLabel]]+100*Systematic[[#This Row],[State]]</f>
        <v>224010303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224</v>
      </c>
      <c r="B3737" s="1">
        <f>IF(C3737=0,IF(B3736=Protocol!$V$20,1,B3736+1),B3736)</f>
        <v>1</v>
      </c>
      <c r="C3737" s="1">
        <f>IF(C3736+1=Protocol!$V$21,0,C3736+1)</f>
        <v>4</v>
      </c>
      <c r="D3737" s="1">
        <f t="shared" si="133"/>
        <v>4</v>
      </c>
      <c r="E3737" s="1" t="str">
        <f>INDEX(Protocol[Mark],MATCH(C3737,Protocol[Step],0))</f>
        <v>3U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224010004</v>
      </c>
      <c r="H3737" s="134">
        <f>Systematic[[#This Row],[SampleVariableLabel]]+100*Systematic[[#This Row],[State]]</f>
        <v>224010404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224</v>
      </c>
      <c r="B3738" s="1">
        <f>IF(C3738=0,IF(B3737=Protocol!$V$20,1,B3737+1),B3737)</f>
        <v>1</v>
      </c>
      <c r="C3738" s="1">
        <f>IF(C3737+1=Protocol!$V$21,0,C3737+1)</f>
        <v>5</v>
      </c>
      <c r="D3738" s="1">
        <f t="shared" si="133"/>
        <v>5</v>
      </c>
      <c r="E3738" s="1" t="str">
        <f>INDEX(Protocol[Mark],MATCH(C3738,Protocol[Step],0))</f>
        <v>4G</v>
      </c>
      <c r="F3738" s="151" t="str">
        <f>INDEX(Variables[Variable],MATCH(Systematic[[#This Row],[VariableIndex]],Variables[Index],0))</f>
        <v>Specific flux (mt)</v>
      </c>
      <c r="G3738" s="134">
        <f>Systematic[[#This Row],[Sample]]*1000000+Systematic[[#This Row],[SubSample]]*10000+Systematic[[#This Row],[VariableIndex]]</f>
        <v>224010005</v>
      </c>
      <c r="H3738" s="134">
        <f>Systematic[[#This Row],[SampleVariableLabel]]+100*Systematic[[#This Row],[State]]</f>
        <v>224010505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224</v>
      </c>
      <c r="B3739" s="1">
        <f>IF(C3739=0,IF(B3738=Protocol!$V$20,1,B3738+1),B3738)</f>
        <v>1</v>
      </c>
      <c r="C3739" s="1">
        <f>IF(C3738+1=Protocol!$V$21,0,C3738+1)</f>
        <v>6</v>
      </c>
      <c r="D3739" s="1">
        <f t="shared" si="133"/>
        <v>6</v>
      </c>
      <c r="E3739" s="1" t="str">
        <f>INDEX(Protocol[Mark],MATCH(C3739,Protocol[Step],0))</f>
        <v>5S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224010006</v>
      </c>
      <c r="H3739" s="134">
        <f>Systematic[[#This Row],[SampleVariableLabel]]+100*Systematic[[#This Row],[State]]</f>
        <v>224010606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224</v>
      </c>
      <c r="B3740" s="1">
        <f>IF(C3740=0,IF(B3739=Protocol!$V$20,1,B3739+1),B3739)</f>
        <v>1</v>
      </c>
      <c r="C3740" s="1">
        <f>IF(C3739+1=Protocol!$V$21,0,C3739+1)</f>
        <v>7</v>
      </c>
      <c r="D3740" s="1">
        <f t="shared" si="133"/>
        <v>1</v>
      </c>
      <c r="E3740" s="1" t="str">
        <f>INDEX(Protocol[Mark],MATCH(C3740,Protocol[Step],0))</f>
        <v>6Oct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224010001</v>
      </c>
      <c r="H3740" s="134">
        <f>Systematic[[#This Row],[SampleVariableLabel]]+100*Systematic[[#This Row],[State]]</f>
        <v>224010701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224</v>
      </c>
      <c r="B3741" s="1">
        <f>IF(C3741=0,IF(B3740=Protocol!$V$20,1,B3740+1),B3740)</f>
        <v>1</v>
      </c>
      <c r="C3741" s="1">
        <f>IF(C3740+1=Protocol!$V$21,0,C3740+1)</f>
        <v>8</v>
      </c>
      <c r="D3741" s="1">
        <f t="shared" si="133"/>
        <v>2</v>
      </c>
      <c r="E3741" s="1" t="str">
        <f>INDEX(Protocol[Mark],MATCH(C3741,Protocol[Step],0))</f>
        <v>7Rot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224010002</v>
      </c>
      <c r="H3741" s="134">
        <f>Systematic[[#This Row],[SampleVariableLabel]]+100*Systematic[[#This Row],[State]]</f>
        <v>224010802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224</v>
      </c>
      <c r="B3742" s="1">
        <f>IF(C3742=0,IF(B3741=Protocol!$V$20,1,B3741+1),B3741)</f>
        <v>1</v>
      </c>
      <c r="C3742" s="1">
        <f>IF(C3741+1=Protocol!$V$21,0,C3741+1)</f>
        <v>9</v>
      </c>
      <c r="D3742" s="1">
        <f t="shared" si="133"/>
        <v>3</v>
      </c>
      <c r="E3742" s="1" t="str">
        <f>INDEX(Protocol[Mark],MATCH(C3742,Protocol[Step],0))</f>
        <v>8Gp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224010003</v>
      </c>
      <c r="H3742" s="134">
        <f>Systematic[[#This Row],[SampleVariableLabel]]+100*Systematic[[#This Row],[State]]</f>
        <v>224010903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224</v>
      </c>
      <c r="B3743" s="1">
        <f>IF(C3743=0,IF(B3742=Protocol!$V$20,1,B3742+1),B3742)</f>
        <v>1</v>
      </c>
      <c r="C3743" s="1">
        <f>IF(C3742+1=Protocol!$V$21,0,C3742+1)</f>
        <v>10</v>
      </c>
      <c r="D3743" s="1">
        <f t="shared" si="133"/>
        <v>4</v>
      </c>
      <c r="E3743" s="1" t="str">
        <f>INDEX(Protocol[Mark],MATCH(C3743,Protocol[Step],0))</f>
        <v>9Ama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224010004</v>
      </c>
      <c r="H3743" s="134">
        <f>Systematic[[#This Row],[SampleVariableLabel]]+100*Systematic[[#This Row],[State]]</f>
        <v>224011004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224</v>
      </c>
      <c r="B3744" s="1">
        <f>IF(C3744=0,IF(B3743=Protocol!$V$20,1,B3743+1),B3743)</f>
        <v>1</v>
      </c>
      <c r="C3744" s="1">
        <f>IF(C3743+1=Protocol!$V$21,0,C3743+1)</f>
        <v>11</v>
      </c>
      <c r="D3744" s="1">
        <f t="shared" si="133"/>
        <v>5</v>
      </c>
      <c r="E3744" s="1" t="str">
        <f>INDEX(Protocol[Mark],MATCH(C3744,Protocol[Step],0))</f>
        <v>10Tm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224010005</v>
      </c>
      <c r="H3744" s="134">
        <f>Systematic[[#This Row],[SampleVariableLabel]]+100*Systematic[[#This Row],[State]]</f>
        <v>224011105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224</v>
      </c>
      <c r="B3745" s="1">
        <f>IF(C3745=0,IF(B3744=Protocol!$V$20,1,B3744+1),B3744)</f>
        <v>1</v>
      </c>
      <c r="C3745" s="1">
        <f>IF(C3744+1=Protocol!$V$21,0,C3744+1)</f>
        <v>12</v>
      </c>
      <c r="D3745" s="1">
        <f t="shared" si="133"/>
        <v>6</v>
      </c>
      <c r="E3745" s="1" t="str">
        <f>INDEX(Protocol[Mark],MATCH(C3745,Protocol[Step],0))</f>
        <v>11Azd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224010006</v>
      </c>
      <c r="H3745" s="134">
        <f>Systematic[[#This Row],[SampleVariableLabel]]+100*Systematic[[#This Row],[State]]</f>
        <v>224011206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225</v>
      </c>
      <c r="B3746" s="1">
        <f>IF(C3746=0,IF(B3745=Protocol!$V$20,1,B3745+1),B3745)</f>
        <v>1</v>
      </c>
      <c r="C3746" s="1">
        <f>IF(C3745+1=Protocol!$V$21,0,C3745+1)</f>
        <v>0</v>
      </c>
      <c r="D3746" s="1">
        <f t="shared" si="133"/>
        <v>1</v>
      </c>
      <c r="E3746" s="1" t="str">
        <f>INDEX(Protocol[Mark],MATCH(C3746,Protocol[Step],0))</f>
        <v>1mt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225010001</v>
      </c>
      <c r="H3746" s="134">
        <f>Systematic[[#This Row],[SampleVariableLabel]]+100*Systematic[[#This Row],[State]]</f>
        <v>225010001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225</v>
      </c>
      <c r="B3747" s="1">
        <f>IF(C3747=0,IF(B3746=Protocol!$V$20,1,B3746+1),B3746)</f>
        <v>1</v>
      </c>
      <c r="C3747" s="1">
        <f>IF(C3746+1=Protocol!$V$21,0,C3746+1)</f>
        <v>1</v>
      </c>
      <c r="D3747" s="1">
        <f t="shared" si="133"/>
        <v>2</v>
      </c>
      <c r="E3747" s="1" t="str">
        <f>INDEX(Protocol[Mark],MATCH(C3747,Protocol[Step],0))</f>
        <v>1PM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225010002</v>
      </c>
      <c r="H3747" s="134">
        <f>Systematic[[#This Row],[SampleVariableLabel]]+100*Systematic[[#This Row],[State]]</f>
        <v>225010102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225</v>
      </c>
      <c r="B3748" s="1">
        <f>IF(C3748=0,IF(B3747=Protocol!$V$20,1,B3747+1),B3747)</f>
        <v>1</v>
      </c>
      <c r="C3748" s="1">
        <f>IF(C3747+1=Protocol!$V$21,0,C3747+1)</f>
        <v>2</v>
      </c>
      <c r="D3748" s="1">
        <f t="shared" si="133"/>
        <v>3</v>
      </c>
      <c r="E3748" s="1" t="str">
        <f>INDEX(Protocol[Mark],MATCH(C3748,Protocol[Step],0))</f>
        <v>2D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225010003</v>
      </c>
      <c r="H3748" s="134">
        <f>Systematic[[#This Row],[SampleVariableLabel]]+100*Systematic[[#This Row],[State]]</f>
        <v>225010203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225</v>
      </c>
      <c r="B3749" s="1">
        <f>IF(C3749=0,IF(B3748=Protocol!$V$20,1,B3748+1),B3748)</f>
        <v>1</v>
      </c>
      <c r="C3749" s="1">
        <f>IF(C3748+1=Protocol!$V$21,0,C3748+1)</f>
        <v>3</v>
      </c>
      <c r="D3749" s="1">
        <f t="shared" si="133"/>
        <v>4</v>
      </c>
      <c r="E3749" s="1" t="str">
        <f>INDEX(Protocol[Mark],MATCH(C3749,Protocol[Step],0))</f>
        <v>2c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225010004</v>
      </c>
      <c r="H3749" s="134">
        <f>Systematic[[#This Row],[SampleVariableLabel]]+100*Systematic[[#This Row],[State]]</f>
        <v>225010304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225</v>
      </c>
      <c r="B3750" s="1">
        <f>IF(C3750=0,IF(B3749=Protocol!$V$20,1,B3749+1),B3749)</f>
        <v>1</v>
      </c>
      <c r="C3750" s="1">
        <f>IF(C3749+1=Protocol!$V$21,0,C3749+1)</f>
        <v>4</v>
      </c>
      <c r="D3750" s="1">
        <f t="shared" si="133"/>
        <v>5</v>
      </c>
      <c r="E3750" s="1" t="str">
        <f>INDEX(Protocol[Mark],MATCH(C3750,Protocol[Step],0))</f>
        <v>3U</v>
      </c>
      <c r="F3750" s="151" t="str">
        <f>INDEX(Variables[Variable],MATCH(Systematic[[#This Row],[VariableIndex]],Variables[Index],0))</f>
        <v>Specific flux (mt)</v>
      </c>
      <c r="G3750" s="134">
        <f>Systematic[[#This Row],[Sample]]*1000000+Systematic[[#This Row],[SubSample]]*10000+Systematic[[#This Row],[VariableIndex]]</f>
        <v>225010005</v>
      </c>
      <c r="H3750" s="134">
        <f>Systematic[[#This Row],[SampleVariableLabel]]+100*Systematic[[#This Row],[State]]</f>
        <v>225010405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225</v>
      </c>
      <c r="B3751" s="1">
        <f>IF(C3751=0,IF(B3750=Protocol!$V$20,1,B3750+1),B3750)</f>
        <v>1</v>
      </c>
      <c r="C3751" s="1">
        <f>IF(C3750+1=Protocol!$V$21,0,C3750+1)</f>
        <v>5</v>
      </c>
      <c r="D3751" s="1">
        <f t="shared" si="133"/>
        <v>6</v>
      </c>
      <c r="E3751" s="1" t="str">
        <f>INDEX(Protocol[Mark],MATCH(C3751,Protocol[Step],0))</f>
        <v>4G</v>
      </c>
      <c r="F3751" s="151" t="str">
        <f>INDEX(Variables[Variable],MATCH(Systematic[[#This Row],[VariableIndex]],Variables[Index],0))</f>
        <v>FCR (mt: ROX-corr.)</v>
      </c>
      <c r="G3751" s="134">
        <f>Systematic[[#This Row],[Sample]]*1000000+Systematic[[#This Row],[SubSample]]*10000+Systematic[[#This Row],[VariableIndex]]</f>
        <v>225010006</v>
      </c>
      <c r="H3751" s="134">
        <f>Systematic[[#This Row],[SampleVariableLabel]]+100*Systematic[[#This Row],[State]]</f>
        <v>225010506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225</v>
      </c>
      <c r="B3752" s="1">
        <f>IF(C3752=0,IF(B3751=Protocol!$V$20,1,B3751+1),B3751)</f>
        <v>1</v>
      </c>
      <c r="C3752" s="1">
        <f>IF(C3751+1=Protocol!$V$21,0,C3751+1)</f>
        <v>6</v>
      </c>
      <c r="D3752" s="1">
        <f t="shared" si="133"/>
        <v>1</v>
      </c>
      <c r="E3752" s="1" t="str">
        <f>INDEX(Protocol[Mark],MATCH(C3752,Protocol[Step],0))</f>
        <v>5S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225010001</v>
      </c>
      <c r="H3752" s="134">
        <f>Systematic[[#This Row],[SampleVariableLabel]]+100*Systematic[[#This Row],[State]]</f>
        <v>225010601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225</v>
      </c>
      <c r="B3753" s="1">
        <f>IF(C3753=0,IF(B3752=Protocol!$V$20,1,B3752+1),B3752)</f>
        <v>1</v>
      </c>
      <c r="C3753" s="1">
        <f>IF(C3752+1=Protocol!$V$21,0,C3752+1)</f>
        <v>7</v>
      </c>
      <c r="D3753" s="1">
        <f t="shared" si="133"/>
        <v>2</v>
      </c>
      <c r="E3753" s="1" t="str">
        <f>INDEX(Protocol[Mark],MATCH(C3753,Protocol[Step],0))</f>
        <v>6Oct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225010002</v>
      </c>
      <c r="H3753" s="134">
        <f>Systematic[[#This Row],[SampleVariableLabel]]+100*Systematic[[#This Row],[State]]</f>
        <v>225010702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225</v>
      </c>
      <c r="B3754" s="1">
        <f>IF(C3754=0,IF(B3753=Protocol!$V$20,1,B3753+1),B3753)</f>
        <v>1</v>
      </c>
      <c r="C3754" s="1">
        <f>IF(C3753+1=Protocol!$V$21,0,C3753+1)</f>
        <v>8</v>
      </c>
      <c r="D3754" s="1">
        <f t="shared" si="133"/>
        <v>3</v>
      </c>
      <c r="E3754" s="1" t="str">
        <f>INDEX(Protocol[Mark],MATCH(C3754,Protocol[Step],0))</f>
        <v>7Rot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225010003</v>
      </c>
      <c r="H3754" s="134">
        <f>Systematic[[#This Row],[SampleVariableLabel]]+100*Systematic[[#This Row],[State]]</f>
        <v>225010803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225</v>
      </c>
      <c r="B3755" s="1">
        <f>IF(C3755=0,IF(B3754=Protocol!$V$20,1,B3754+1),B3754)</f>
        <v>1</v>
      </c>
      <c r="C3755" s="1">
        <f>IF(C3754+1=Protocol!$V$21,0,C3754+1)</f>
        <v>9</v>
      </c>
      <c r="D3755" s="1">
        <f t="shared" si="133"/>
        <v>4</v>
      </c>
      <c r="E3755" s="1" t="str">
        <f>INDEX(Protocol[Mark],MATCH(C3755,Protocol[Step],0))</f>
        <v>8Gp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225010004</v>
      </c>
      <c r="H3755" s="134">
        <f>Systematic[[#This Row],[SampleVariableLabel]]+100*Systematic[[#This Row],[State]]</f>
        <v>225010904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225</v>
      </c>
      <c r="B3756" s="1">
        <f>IF(C3756=0,IF(B3755=Protocol!$V$20,1,B3755+1),B3755)</f>
        <v>1</v>
      </c>
      <c r="C3756" s="1">
        <f>IF(C3755+1=Protocol!$V$21,0,C3755+1)</f>
        <v>10</v>
      </c>
      <c r="D3756" s="1">
        <f t="shared" si="133"/>
        <v>5</v>
      </c>
      <c r="E3756" s="1" t="str">
        <f>INDEX(Protocol[Mark],MATCH(C3756,Protocol[Step],0))</f>
        <v>9Ama</v>
      </c>
      <c r="F3756" s="151" t="str">
        <f>INDEX(Variables[Variable],MATCH(Systematic[[#This Row],[VariableIndex]],Variables[Index],0))</f>
        <v>Specific flux (mt)</v>
      </c>
      <c r="G3756" s="134">
        <f>Systematic[[#This Row],[Sample]]*1000000+Systematic[[#This Row],[SubSample]]*10000+Systematic[[#This Row],[VariableIndex]]</f>
        <v>225010005</v>
      </c>
      <c r="H3756" s="134">
        <f>Systematic[[#This Row],[SampleVariableLabel]]+100*Systematic[[#This Row],[State]]</f>
        <v>225011005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225</v>
      </c>
      <c r="B3757" s="1">
        <f>IF(C3757=0,IF(B3756=Protocol!$V$20,1,B3756+1),B3756)</f>
        <v>1</v>
      </c>
      <c r="C3757" s="1">
        <f>IF(C3756+1=Protocol!$V$21,0,C3756+1)</f>
        <v>11</v>
      </c>
      <c r="D3757" s="1">
        <f t="shared" si="133"/>
        <v>6</v>
      </c>
      <c r="E3757" s="1" t="str">
        <f>INDEX(Protocol[Mark],MATCH(C3757,Protocol[Step],0))</f>
        <v>10Tm</v>
      </c>
      <c r="F3757" s="151" t="str">
        <f>INDEX(Variables[Variable],MATCH(Systematic[[#This Row],[VariableIndex]],Variables[Index],0))</f>
        <v>FCR (mt: ROX-corr.)</v>
      </c>
      <c r="G3757" s="134">
        <f>Systematic[[#This Row],[Sample]]*1000000+Systematic[[#This Row],[SubSample]]*10000+Systematic[[#This Row],[VariableIndex]]</f>
        <v>225010006</v>
      </c>
      <c r="H3757" s="134">
        <f>Systematic[[#This Row],[SampleVariableLabel]]+100*Systematic[[#This Row],[State]]</f>
        <v>225011106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225</v>
      </c>
      <c r="B3758" s="1">
        <f>IF(C3758=0,IF(B3757=Protocol!$V$20,1,B3757+1),B3757)</f>
        <v>1</v>
      </c>
      <c r="C3758" s="1">
        <f>IF(C3757+1=Protocol!$V$21,0,C3757+1)</f>
        <v>12</v>
      </c>
      <c r="D3758" s="1">
        <f t="shared" si="133"/>
        <v>1</v>
      </c>
      <c r="E3758" s="1" t="str">
        <f>INDEX(Protocol[Mark],MATCH(C3758,Protocol[Step],0))</f>
        <v>11Azd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225010001</v>
      </c>
      <c r="H3758" s="134">
        <f>Systematic[[#This Row],[SampleVariableLabel]]+100*Systematic[[#This Row],[State]]</f>
        <v>225011201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226</v>
      </c>
      <c r="B3759" s="1">
        <f>IF(C3759=0,IF(B3758=Protocol!$V$20,1,B3758+1),B3758)</f>
        <v>1</v>
      </c>
      <c r="C3759" s="1">
        <f>IF(C3758+1=Protocol!$V$21,0,C3758+1)</f>
        <v>0</v>
      </c>
      <c r="D3759" s="1">
        <f t="shared" si="133"/>
        <v>2</v>
      </c>
      <c r="E3759" s="1" t="str">
        <f>INDEX(Protocol[Mark],MATCH(C3759,Protocol[Step],0))</f>
        <v>1mt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226010002</v>
      </c>
      <c r="H3759" s="134">
        <f>Systematic[[#This Row],[SampleVariableLabel]]+100*Systematic[[#This Row],[State]]</f>
        <v>226010002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226</v>
      </c>
      <c r="B3760" s="1">
        <f>IF(C3760=0,IF(B3759=Protocol!$V$20,1,B3759+1),B3759)</f>
        <v>1</v>
      </c>
      <c r="C3760" s="1">
        <f>IF(C3759+1=Protocol!$V$21,0,C3759+1)</f>
        <v>1</v>
      </c>
      <c r="D3760" s="1">
        <f t="shared" si="133"/>
        <v>3</v>
      </c>
      <c r="E3760" s="1" t="str">
        <f>INDEX(Protocol[Mark],MATCH(C3760,Protocol[Step],0))</f>
        <v>1PM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226010003</v>
      </c>
      <c r="H3760" s="134">
        <f>Systematic[[#This Row],[SampleVariableLabel]]+100*Systematic[[#This Row],[State]]</f>
        <v>226010103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226</v>
      </c>
      <c r="B3761" s="1">
        <f>IF(C3761=0,IF(B3760=Protocol!$V$20,1,B3760+1),B3760)</f>
        <v>1</v>
      </c>
      <c r="C3761" s="1">
        <f>IF(C3760+1=Protocol!$V$21,0,C3760+1)</f>
        <v>2</v>
      </c>
      <c r="D3761" s="1">
        <f t="shared" si="133"/>
        <v>4</v>
      </c>
      <c r="E3761" s="1" t="str">
        <f>INDEX(Protocol[Mark],MATCH(C3761,Protocol[Step],0))</f>
        <v>2D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226010004</v>
      </c>
      <c r="H3761" s="134">
        <f>Systematic[[#This Row],[SampleVariableLabel]]+100*Systematic[[#This Row],[State]]</f>
        <v>226010204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226</v>
      </c>
      <c r="B3762" s="1">
        <f>IF(C3762=0,IF(B3761=Protocol!$V$20,1,B3761+1),B3761)</f>
        <v>1</v>
      </c>
      <c r="C3762" s="1">
        <f>IF(C3761+1=Protocol!$V$21,0,C3761+1)</f>
        <v>3</v>
      </c>
      <c r="D3762" s="1">
        <f t="shared" si="133"/>
        <v>5</v>
      </c>
      <c r="E3762" s="1" t="str">
        <f>INDEX(Protocol[Mark],MATCH(C3762,Protocol[Step],0))</f>
        <v>2c</v>
      </c>
      <c r="F3762" s="151" t="str">
        <f>INDEX(Variables[Variable],MATCH(Systematic[[#This Row],[VariableIndex]],Variables[Index],0))</f>
        <v>Specific flux (mt)</v>
      </c>
      <c r="G3762" s="134">
        <f>Systematic[[#This Row],[Sample]]*1000000+Systematic[[#This Row],[SubSample]]*10000+Systematic[[#This Row],[VariableIndex]]</f>
        <v>226010005</v>
      </c>
      <c r="H3762" s="134">
        <f>Systematic[[#This Row],[SampleVariableLabel]]+100*Systematic[[#This Row],[State]]</f>
        <v>226010305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226</v>
      </c>
      <c r="B3763" s="1">
        <f>IF(C3763=0,IF(B3762=Protocol!$V$20,1,B3762+1),B3762)</f>
        <v>1</v>
      </c>
      <c r="C3763" s="1">
        <f>IF(C3762+1=Protocol!$V$21,0,C3762+1)</f>
        <v>4</v>
      </c>
      <c r="D3763" s="1">
        <f t="shared" si="133"/>
        <v>6</v>
      </c>
      <c r="E3763" s="1" t="str">
        <f>INDEX(Protocol[Mark],MATCH(C3763,Protocol[Step],0))</f>
        <v>3U</v>
      </c>
      <c r="F3763" s="151" t="str">
        <f>INDEX(Variables[Variable],MATCH(Systematic[[#This Row],[VariableIndex]],Variables[Index],0))</f>
        <v>FCR (mt: ROX-corr.)</v>
      </c>
      <c r="G3763" s="134">
        <f>Systematic[[#This Row],[Sample]]*1000000+Systematic[[#This Row],[SubSample]]*10000+Systematic[[#This Row],[VariableIndex]]</f>
        <v>226010006</v>
      </c>
      <c r="H3763" s="134">
        <f>Systematic[[#This Row],[SampleVariableLabel]]+100*Systematic[[#This Row],[State]]</f>
        <v>226010406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226</v>
      </c>
      <c r="B3764" s="1">
        <f>IF(C3764=0,IF(B3763=Protocol!$V$20,1,B3763+1),B3763)</f>
        <v>1</v>
      </c>
      <c r="C3764" s="1">
        <f>IF(C3763+1=Protocol!$V$21,0,C3763+1)</f>
        <v>5</v>
      </c>
      <c r="D3764" s="1">
        <f t="shared" si="133"/>
        <v>1</v>
      </c>
      <c r="E3764" s="1" t="str">
        <f>INDEX(Protocol[Mark],MATCH(C3764,Protocol[Step],0))</f>
        <v>4G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226010001</v>
      </c>
      <c r="H3764" s="134">
        <f>Systematic[[#This Row],[SampleVariableLabel]]+100*Systematic[[#This Row],[State]]</f>
        <v>226010501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226</v>
      </c>
      <c r="B3765" s="1">
        <f>IF(C3765=0,IF(B3764=Protocol!$V$20,1,B3764+1),B3764)</f>
        <v>1</v>
      </c>
      <c r="C3765" s="1">
        <f>IF(C3764+1=Protocol!$V$21,0,C3764+1)</f>
        <v>6</v>
      </c>
      <c r="D3765" s="1">
        <f t="shared" si="133"/>
        <v>2</v>
      </c>
      <c r="E3765" s="1" t="str">
        <f>INDEX(Protocol[Mark],MATCH(C3765,Protocol[Step],0))</f>
        <v>5S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226010002</v>
      </c>
      <c r="H3765" s="134">
        <f>Systematic[[#This Row],[SampleVariableLabel]]+100*Systematic[[#This Row],[State]]</f>
        <v>226010602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226</v>
      </c>
      <c r="B3766" s="1">
        <f>IF(C3766=0,IF(B3765=Protocol!$V$20,1,B3765+1),B3765)</f>
        <v>1</v>
      </c>
      <c r="C3766" s="1">
        <f>IF(C3765+1=Protocol!$V$21,0,C3765+1)</f>
        <v>7</v>
      </c>
      <c r="D3766" s="1">
        <f t="shared" si="133"/>
        <v>3</v>
      </c>
      <c r="E3766" s="1" t="str">
        <f>INDEX(Protocol[Mark],MATCH(C3766,Protocol[Step],0))</f>
        <v>6Oct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226010003</v>
      </c>
      <c r="H3766" s="134">
        <f>Systematic[[#This Row],[SampleVariableLabel]]+100*Systematic[[#This Row],[State]]</f>
        <v>226010703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226</v>
      </c>
      <c r="B3767" s="1">
        <f>IF(C3767=0,IF(B3766=Protocol!$V$20,1,B3766+1),B3766)</f>
        <v>1</v>
      </c>
      <c r="C3767" s="1">
        <f>IF(C3766+1=Protocol!$V$21,0,C3766+1)</f>
        <v>8</v>
      </c>
      <c r="D3767" s="1">
        <f t="shared" si="133"/>
        <v>4</v>
      </c>
      <c r="E3767" s="1" t="str">
        <f>INDEX(Protocol[Mark],MATCH(C3767,Protocol[Step],0))</f>
        <v>7Rot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226010004</v>
      </c>
      <c r="H3767" s="134">
        <f>Systematic[[#This Row],[SampleVariableLabel]]+100*Systematic[[#This Row],[State]]</f>
        <v>226010804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226</v>
      </c>
      <c r="B3768" s="1">
        <f>IF(C3768=0,IF(B3767=Protocol!$V$20,1,B3767+1),B3767)</f>
        <v>1</v>
      </c>
      <c r="C3768" s="1">
        <f>IF(C3767+1=Protocol!$V$21,0,C3767+1)</f>
        <v>9</v>
      </c>
      <c r="D3768" s="1">
        <f t="shared" si="133"/>
        <v>5</v>
      </c>
      <c r="E3768" s="1" t="str">
        <f>INDEX(Protocol[Mark],MATCH(C3768,Protocol[Step],0))</f>
        <v>8Gp</v>
      </c>
      <c r="F3768" s="151" t="str">
        <f>INDEX(Variables[Variable],MATCH(Systematic[[#This Row],[VariableIndex]],Variables[Index],0))</f>
        <v>Specific flux (mt)</v>
      </c>
      <c r="G3768" s="134">
        <f>Systematic[[#This Row],[Sample]]*1000000+Systematic[[#This Row],[SubSample]]*10000+Systematic[[#This Row],[VariableIndex]]</f>
        <v>226010005</v>
      </c>
      <c r="H3768" s="134">
        <f>Systematic[[#This Row],[SampleVariableLabel]]+100*Systematic[[#This Row],[State]]</f>
        <v>226010905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226</v>
      </c>
      <c r="B3769" s="1">
        <f>IF(C3769=0,IF(B3768=Protocol!$V$20,1,B3768+1),B3768)</f>
        <v>1</v>
      </c>
      <c r="C3769" s="1">
        <f>IF(C3768+1=Protocol!$V$21,0,C3768+1)</f>
        <v>10</v>
      </c>
      <c r="D3769" s="1">
        <f t="shared" si="133"/>
        <v>6</v>
      </c>
      <c r="E3769" s="1" t="str">
        <f>INDEX(Protocol[Mark],MATCH(C3769,Protocol[Step],0))</f>
        <v>9Ama</v>
      </c>
      <c r="F3769" s="151" t="str">
        <f>INDEX(Variables[Variable],MATCH(Systematic[[#This Row],[VariableIndex]],Variables[Index],0))</f>
        <v>FCR (mt: ROX-corr.)</v>
      </c>
      <c r="G3769" s="134">
        <f>Systematic[[#This Row],[Sample]]*1000000+Systematic[[#This Row],[SubSample]]*10000+Systematic[[#This Row],[VariableIndex]]</f>
        <v>226010006</v>
      </c>
      <c r="H3769" s="134">
        <f>Systematic[[#This Row],[SampleVariableLabel]]+100*Systematic[[#This Row],[State]]</f>
        <v>226011006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226</v>
      </c>
      <c r="B3770" s="1">
        <f>IF(C3770=0,IF(B3769=Protocol!$V$20,1,B3769+1),B3769)</f>
        <v>1</v>
      </c>
      <c r="C3770" s="1">
        <f>IF(C3769+1=Protocol!$V$21,0,C3769+1)</f>
        <v>11</v>
      </c>
      <c r="D3770" s="1">
        <f t="shared" si="133"/>
        <v>1</v>
      </c>
      <c r="E3770" s="1" t="str">
        <f>INDEX(Protocol[Mark],MATCH(C3770,Protocol[Step],0))</f>
        <v>10Tm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226010001</v>
      </c>
      <c r="H3770" s="134">
        <f>Systematic[[#This Row],[SampleVariableLabel]]+100*Systematic[[#This Row],[State]]</f>
        <v>226011101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226</v>
      </c>
      <c r="B3771" s="1">
        <f>IF(C3771=0,IF(B3770=Protocol!$V$20,1,B3770+1),B3770)</f>
        <v>1</v>
      </c>
      <c r="C3771" s="1">
        <f>IF(C3770+1=Protocol!$V$21,0,C3770+1)</f>
        <v>12</v>
      </c>
      <c r="D3771" s="1">
        <f t="shared" si="133"/>
        <v>2</v>
      </c>
      <c r="E3771" s="1" t="str">
        <f>INDEX(Protocol[Mark],MATCH(C3771,Protocol[Step],0))</f>
        <v>11Azd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226010002</v>
      </c>
      <c r="H3771" s="134">
        <f>Systematic[[#This Row],[SampleVariableLabel]]+100*Systematic[[#This Row],[State]]</f>
        <v>226011202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227</v>
      </c>
      <c r="B3772" s="1">
        <f>IF(C3772=0,IF(B3771=Protocol!$V$20,1,B3771+1),B3771)</f>
        <v>1</v>
      </c>
      <c r="C3772" s="1">
        <f>IF(C3771+1=Protocol!$V$21,0,C3771+1)</f>
        <v>0</v>
      </c>
      <c r="D3772" s="1">
        <f t="shared" si="133"/>
        <v>3</v>
      </c>
      <c r="E3772" s="1" t="str">
        <f>INDEX(Protocol[Mark],MATCH(C3772,Protocol[Step],0))</f>
        <v>1mt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227010003</v>
      </c>
      <c r="H3772" s="134">
        <f>Systematic[[#This Row],[SampleVariableLabel]]+100*Systematic[[#This Row],[State]]</f>
        <v>227010003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227</v>
      </c>
      <c r="B3773" s="1">
        <f>IF(C3773=0,IF(B3772=Protocol!$V$20,1,B3772+1),B3772)</f>
        <v>1</v>
      </c>
      <c r="C3773" s="1">
        <f>IF(C3772+1=Protocol!$V$21,0,C3772+1)</f>
        <v>1</v>
      </c>
      <c r="D3773" s="1">
        <f t="shared" si="133"/>
        <v>4</v>
      </c>
      <c r="E3773" s="1" t="str">
        <f>INDEX(Protocol[Mark],MATCH(C3773,Protocol[Step],0))</f>
        <v>1PM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227010004</v>
      </c>
      <c r="H3773" s="134">
        <f>Systematic[[#This Row],[SampleVariableLabel]]+100*Systematic[[#This Row],[State]]</f>
        <v>227010104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227</v>
      </c>
      <c r="B3774" s="1">
        <f>IF(C3774=0,IF(B3773=Protocol!$V$20,1,B3773+1),B3773)</f>
        <v>1</v>
      </c>
      <c r="C3774" s="1">
        <f>IF(C3773+1=Protocol!$V$21,0,C3773+1)</f>
        <v>2</v>
      </c>
      <c r="D3774" s="1">
        <f t="shared" si="133"/>
        <v>5</v>
      </c>
      <c r="E3774" s="1" t="str">
        <f>INDEX(Protocol[Mark],MATCH(C3774,Protocol[Step],0))</f>
        <v>2D</v>
      </c>
      <c r="F3774" s="151" t="str">
        <f>INDEX(Variables[Variable],MATCH(Systematic[[#This Row],[VariableIndex]],Variables[Index],0))</f>
        <v>Specific flux (mt)</v>
      </c>
      <c r="G3774" s="134">
        <f>Systematic[[#This Row],[Sample]]*1000000+Systematic[[#This Row],[SubSample]]*10000+Systematic[[#This Row],[VariableIndex]]</f>
        <v>227010005</v>
      </c>
      <c r="H3774" s="134">
        <f>Systematic[[#This Row],[SampleVariableLabel]]+100*Systematic[[#This Row],[State]]</f>
        <v>227010205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227</v>
      </c>
      <c r="B3775" s="1">
        <f>IF(C3775=0,IF(B3774=Protocol!$V$20,1,B3774+1),B3774)</f>
        <v>1</v>
      </c>
      <c r="C3775" s="1">
        <f>IF(C3774+1=Protocol!$V$21,0,C3774+1)</f>
        <v>3</v>
      </c>
      <c r="D3775" s="1">
        <f t="shared" si="133"/>
        <v>6</v>
      </c>
      <c r="E3775" s="1" t="str">
        <f>INDEX(Protocol[Mark],MATCH(C3775,Protocol[Step],0))</f>
        <v>2c</v>
      </c>
      <c r="F3775" s="151" t="str">
        <f>INDEX(Variables[Variable],MATCH(Systematic[[#This Row],[VariableIndex]],Variables[Index],0))</f>
        <v>FCR (mt: ROX-corr.)</v>
      </c>
      <c r="G3775" s="134">
        <f>Systematic[[#This Row],[Sample]]*1000000+Systematic[[#This Row],[SubSample]]*10000+Systematic[[#This Row],[VariableIndex]]</f>
        <v>227010006</v>
      </c>
      <c r="H3775" s="134">
        <f>Systematic[[#This Row],[SampleVariableLabel]]+100*Systematic[[#This Row],[State]]</f>
        <v>227010306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227</v>
      </c>
      <c r="B3776" s="1">
        <f>IF(C3776=0,IF(B3775=Protocol!$V$20,1,B3775+1),B3775)</f>
        <v>1</v>
      </c>
      <c r="C3776" s="1">
        <f>IF(C3775+1=Protocol!$V$21,0,C3775+1)</f>
        <v>4</v>
      </c>
      <c r="D3776" s="1">
        <f t="shared" si="133"/>
        <v>1</v>
      </c>
      <c r="E3776" s="1" t="str">
        <f>INDEX(Protocol[Mark],MATCH(C3776,Protocol[Step],0))</f>
        <v>3U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227010001</v>
      </c>
      <c r="H3776" s="134">
        <f>Systematic[[#This Row],[SampleVariableLabel]]+100*Systematic[[#This Row],[State]]</f>
        <v>227010401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227</v>
      </c>
      <c r="B3777" s="1">
        <f>IF(C3777=0,IF(B3776=Protocol!$V$20,1,B3776+1),B3776)</f>
        <v>1</v>
      </c>
      <c r="C3777" s="1">
        <f>IF(C3776+1=Protocol!$V$21,0,C3776+1)</f>
        <v>5</v>
      </c>
      <c r="D3777" s="1">
        <f t="shared" si="133"/>
        <v>2</v>
      </c>
      <c r="E3777" s="1" t="str">
        <f>INDEX(Protocol[Mark],MATCH(C3777,Protocol[Step],0))</f>
        <v>4G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227010002</v>
      </c>
      <c r="H3777" s="134">
        <f>Systematic[[#This Row],[SampleVariableLabel]]+100*Systematic[[#This Row],[State]]</f>
        <v>227010502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227</v>
      </c>
      <c r="B3778" s="1">
        <f>IF(C3778=0,IF(B3777=Protocol!$V$20,1,B3777+1),B3777)</f>
        <v>1</v>
      </c>
      <c r="C3778" s="1">
        <f>IF(C3777+1=Protocol!$V$21,0,C3777+1)</f>
        <v>6</v>
      </c>
      <c r="D3778" s="1">
        <f t="shared" si="133"/>
        <v>3</v>
      </c>
      <c r="E3778" s="1" t="str">
        <f>INDEX(Protocol[Mark],MATCH(C3778,Protocol[Step],0))</f>
        <v>5S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227010003</v>
      </c>
      <c r="H3778" s="134">
        <f>Systematic[[#This Row],[SampleVariableLabel]]+100*Systematic[[#This Row],[State]]</f>
        <v>227010603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227</v>
      </c>
      <c r="B3779" s="1">
        <f>IF(C3779=0,IF(B3778=Protocol!$V$20,1,B3778+1),B3778)</f>
        <v>1</v>
      </c>
      <c r="C3779" s="1">
        <f>IF(C3778+1=Protocol!$V$21,0,C3778+1)</f>
        <v>7</v>
      </c>
      <c r="D3779" s="1">
        <f t="shared" ref="D3779:D3842" si="135">IF(D3778=nVariables,1,D3778+1)</f>
        <v>4</v>
      </c>
      <c r="E3779" s="1" t="str">
        <f>INDEX(Protocol[Mark],MATCH(C3779,Protocol[Step],0))</f>
        <v>6Oct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227010004</v>
      </c>
      <c r="H3779" s="134">
        <f>Systematic[[#This Row],[SampleVariableLabel]]+100*Systematic[[#This Row],[State]]</f>
        <v>227010704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227</v>
      </c>
      <c r="B3780" s="1">
        <f>IF(C3780=0,IF(B3779=Protocol!$V$20,1,B3779+1),B3779)</f>
        <v>1</v>
      </c>
      <c r="C3780" s="1">
        <f>IF(C3779+1=Protocol!$V$21,0,C3779+1)</f>
        <v>8</v>
      </c>
      <c r="D3780" s="1">
        <f t="shared" si="135"/>
        <v>5</v>
      </c>
      <c r="E3780" s="1" t="str">
        <f>INDEX(Protocol[Mark],MATCH(C3780,Protocol[Step],0))</f>
        <v>7Rot</v>
      </c>
      <c r="F3780" s="151" t="str">
        <f>INDEX(Variables[Variable],MATCH(Systematic[[#This Row],[VariableIndex]],Variables[Index],0))</f>
        <v>Specific flux (mt)</v>
      </c>
      <c r="G3780" s="134">
        <f>Systematic[[#This Row],[Sample]]*1000000+Systematic[[#This Row],[SubSample]]*10000+Systematic[[#This Row],[VariableIndex]]</f>
        <v>227010005</v>
      </c>
      <c r="H3780" s="134">
        <f>Systematic[[#This Row],[SampleVariableLabel]]+100*Systematic[[#This Row],[State]]</f>
        <v>227010805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227</v>
      </c>
      <c r="B3781" s="1">
        <f>IF(C3781=0,IF(B3780=Protocol!$V$20,1,B3780+1),B3780)</f>
        <v>1</v>
      </c>
      <c r="C3781" s="1">
        <f>IF(C3780+1=Protocol!$V$21,0,C3780+1)</f>
        <v>9</v>
      </c>
      <c r="D3781" s="1">
        <f t="shared" si="135"/>
        <v>6</v>
      </c>
      <c r="E3781" s="1" t="str">
        <f>INDEX(Protocol[Mark],MATCH(C3781,Protocol[Step],0))</f>
        <v>8Gp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227010006</v>
      </c>
      <c r="H3781" s="134">
        <f>Systematic[[#This Row],[SampleVariableLabel]]+100*Systematic[[#This Row],[State]]</f>
        <v>227010906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227</v>
      </c>
      <c r="B3782" s="1">
        <f>IF(C3782=0,IF(B3781=Protocol!$V$20,1,B3781+1),B3781)</f>
        <v>1</v>
      </c>
      <c r="C3782" s="1">
        <f>IF(C3781+1=Protocol!$V$21,0,C3781+1)</f>
        <v>10</v>
      </c>
      <c r="D3782" s="1">
        <f t="shared" si="135"/>
        <v>1</v>
      </c>
      <c r="E3782" s="1" t="str">
        <f>INDEX(Protocol[Mark],MATCH(C3782,Protocol[Step],0))</f>
        <v>9Ama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227010001</v>
      </c>
      <c r="H3782" s="134">
        <f>Systematic[[#This Row],[SampleVariableLabel]]+100*Systematic[[#This Row],[State]]</f>
        <v>227011001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227</v>
      </c>
      <c r="B3783" s="1">
        <f>IF(C3783=0,IF(B3782=Protocol!$V$20,1,B3782+1),B3782)</f>
        <v>1</v>
      </c>
      <c r="C3783" s="1">
        <f>IF(C3782+1=Protocol!$V$21,0,C3782+1)</f>
        <v>11</v>
      </c>
      <c r="D3783" s="1">
        <f t="shared" si="135"/>
        <v>2</v>
      </c>
      <c r="E3783" s="1" t="str">
        <f>INDEX(Protocol[Mark],MATCH(C3783,Protocol[Step],0))</f>
        <v>10Tm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227010002</v>
      </c>
      <c r="H3783" s="134">
        <f>Systematic[[#This Row],[SampleVariableLabel]]+100*Systematic[[#This Row],[State]]</f>
        <v>227011102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227</v>
      </c>
      <c r="B3784" s="1">
        <f>IF(C3784=0,IF(B3783=Protocol!$V$20,1,B3783+1),B3783)</f>
        <v>1</v>
      </c>
      <c r="C3784" s="1">
        <f>IF(C3783+1=Protocol!$V$21,0,C3783+1)</f>
        <v>12</v>
      </c>
      <c r="D3784" s="1">
        <f t="shared" si="135"/>
        <v>3</v>
      </c>
      <c r="E3784" s="1" t="str">
        <f>INDEX(Protocol[Mark],MATCH(C3784,Protocol[Step],0))</f>
        <v>11Azd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227010003</v>
      </c>
      <c r="H3784" s="134">
        <f>Systematic[[#This Row],[SampleVariableLabel]]+100*Systematic[[#This Row],[State]]</f>
        <v>227011203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228</v>
      </c>
      <c r="B3785" s="1">
        <f>IF(C3785=0,IF(B3784=Protocol!$V$20,1,B3784+1),B3784)</f>
        <v>1</v>
      </c>
      <c r="C3785" s="1">
        <f>IF(C3784+1=Protocol!$V$21,0,C3784+1)</f>
        <v>0</v>
      </c>
      <c r="D3785" s="1">
        <f t="shared" si="135"/>
        <v>4</v>
      </c>
      <c r="E3785" s="1" t="str">
        <f>INDEX(Protocol[Mark],MATCH(C3785,Protocol[Step],0))</f>
        <v>1mt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228010004</v>
      </c>
      <c r="H3785" s="134">
        <f>Systematic[[#This Row],[SampleVariableLabel]]+100*Systematic[[#This Row],[State]]</f>
        <v>228010004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228</v>
      </c>
      <c r="B3786" s="1">
        <f>IF(C3786=0,IF(B3785=Protocol!$V$20,1,B3785+1),B3785)</f>
        <v>1</v>
      </c>
      <c r="C3786" s="1">
        <f>IF(C3785+1=Protocol!$V$21,0,C3785+1)</f>
        <v>1</v>
      </c>
      <c r="D3786" s="1">
        <f t="shared" si="135"/>
        <v>5</v>
      </c>
      <c r="E3786" s="1" t="str">
        <f>INDEX(Protocol[Mark],MATCH(C3786,Protocol[Step],0))</f>
        <v>1PM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228010005</v>
      </c>
      <c r="H3786" s="134">
        <f>Systematic[[#This Row],[SampleVariableLabel]]+100*Systematic[[#This Row],[State]]</f>
        <v>228010105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228</v>
      </c>
      <c r="B3787" s="1">
        <f>IF(C3787=0,IF(B3786=Protocol!$V$20,1,B3786+1),B3786)</f>
        <v>1</v>
      </c>
      <c r="C3787" s="1">
        <f>IF(C3786+1=Protocol!$V$21,0,C3786+1)</f>
        <v>2</v>
      </c>
      <c r="D3787" s="1">
        <f t="shared" si="135"/>
        <v>6</v>
      </c>
      <c r="E3787" s="1" t="str">
        <f>INDEX(Protocol[Mark],MATCH(C3787,Protocol[Step],0))</f>
        <v>2D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228010006</v>
      </c>
      <c r="H3787" s="134">
        <f>Systematic[[#This Row],[SampleVariableLabel]]+100*Systematic[[#This Row],[State]]</f>
        <v>228010206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228</v>
      </c>
      <c r="B3788" s="1">
        <f>IF(C3788=0,IF(B3787=Protocol!$V$20,1,B3787+1),B3787)</f>
        <v>1</v>
      </c>
      <c r="C3788" s="1">
        <f>IF(C3787+1=Protocol!$V$21,0,C3787+1)</f>
        <v>3</v>
      </c>
      <c r="D3788" s="1">
        <f t="shared" si="135"/>
        <v>1</v>
      </c>
      <c r="E3788" s="1" t="str">
        <f>INDEX(Protocol[Mark],MATCH(C3788,Protocol[Step],0))</f>
        <v>2c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228010001</v>
      </c>
      <c r="H3788" s="134">
        <f>Systematic[[#This Row],[SampleVariableLabel]]+100*Systematic[[#This Row],[State]]</f>
        <v>228010301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228</v>
      </c>
      <c r="B3789" s="1">
        <f>IF(C3789=0,IF(B3788=Protocol!$V$20,1,B3788+1),B3788)</f>
        <v>1</v>
      </c>
      <c r="C3789" s="1">
        <f>IF(C3788+1=Protocol!$V$21,0,C3788+1)</f>
        <v>4</v>
      </c>
      <c r="D3789" s="1">
        <f t="shared" si="135"/>
        <v>2</v>
      </c>
      <c r="E3789" s="1" t="str">
        <f>INDEX(Protocol[Mark],MATCH(C3789,Protocol[Step],0))</f>
        <v>3U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228010002</v>
      </c>
      <c r="H3789" s="134">
        <f>Systematic[[#This Row],[SampleVariableLabel]]+100*Systematic[[#This Row],[State]]</f>
        <v>228010402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228</v>
      </c>
      <c r="B3790" s="1">
        <f>IF(C3790=0,IF(B3789=Protocol!$V$20,1,B3789+1),B3789)</f>
        <v>1</v>
      </c>
      <c r="C3790" s="1">
        <f>IF(C3789+1=Protocol!$V$21,0,C3789+1)</f>
        <v>5</v>
      </c>
      <c r="D3790" s="1">
        <f t="shared" si="135"/>
        <v>3</v>
      </c>
      <c r="E3790" s="1" t="str">
        <f>INDEX(Protocol[Mark],MATCH(C3790,Protocol[Step],0))</f>
        <v>4G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228010003</v>
      </c>
      <c r="H3790" s="134">
        <f>Systematic[[#This Row],[SampleVariableLabel]]+100*Systematic[[#This Row],[State]]</f>
        <v>228010503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228</v>
      </c>
      <c r="B3791" s="1">
        <f>IF(C3791=0,IF(B3790=Protocol!$V$20,1,B3790+1),B3790)</f>
        <v>1</v>
      </c>
      <c r="C3791" s="1">
        <f>IF(C3790+1=Protocol!$V$21,0,C3790+1)</f>
        <v>6</v>
      </c>
      <c r="D3791" s="1">
        <f t="shared" si="135"/>
        <v>4</v>
      </c>
      <c r="E3791" s="1" t="str">
        <f>INDEX(Protocol[Mark],MATCH(C3791,Protocol[Step],0))</f>
        <v>5S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228010004</v>
      </c>
      <c r="H3791" s="134">
        <f>Systematic[[#This Row],[SampleVariableLabel]]+100*Systematic[[#This Row],[State]]</f>
        <v>228010604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228</v>
      </c>
      <c r="B3792" s="1">
        <f>IF(C3792=0,IF(B3791=Protocol!$V$20,1,B3791+1),B3791)</f>
        <v>1</v>
      </c>
      <c r="C3792" s="1">
        <f>IF(C3791+1=Protocol!$V$21,0,C3791+1)</f>
        <v>7</v>
      </c>
      <c r="D3792" s="1">
        <f t="shared" si="135"/>
        <v>5</v>
      </c>
      <c r="E3792" s="1" t="str">
        <f>INDEX(Protocol[Mark],MATCH(C3792,Protocol[Step],0))</f>
        <v>6Oct</v>
      </c>
      <c r="F3792" s="151" t="str">
        <f>INDEX(Variables[Variable],MATCH(Systematic[[#This Row],[VariableIndex]],Variables[Index],0))</f>
        <v>Specific flux (mt)</v>
      </c>
      <c r="G3792" s="134">
        <f>Systematic[[#This Row],[Sample]]*1000000+Systematic[[#This Row],[SubSample]]*10000+Systematic[[#This Row],[VariableIndex]]</f>
        <v>228010005</v>
      </c>
      <c r="H3792" s="134">
        <f>Systematic[[#This Row],[SampleVariableLabel]]+100*Systematic[[#This Row],[State]]</f>
        <v>228010705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228</v>
      </c>
      <c r="B3793" s="1">
        <f>IF(C3793=0,IF(B3792=Protocol!$V$20,1,B3792+1),B3792)</f>
        <v>1</v>
      </c>
      <c r="C3793" s="1">
        <f>IF(C3792+1=Protocol!$V$21,0,C3792+1)</f>
        <v>8</v>
      </c>
      <c r="D3793" s="1">
        <f t="shared" si="135"/>
        <v>6</v>
      </c>
      <c r="E3793" s="1" t="str">
        <f>INDEX(Protocol[Mark],MATCH(C3793,Protocol[Step],0))</f>
        <v>7Rot</v>
      </c>
      <c r="F3793" s="151" t="str">
        <f>INDEX(Variables[Variable],MATCH(Systematic[[#This Row],[VariableIndex]],Variables[Index],0))</f>
        <v>FCR (mt: ROX-corr.)</v>
      </c>
      <c r="G3793" s="134">
        <f>Systematic[[#This Row],[Sample]]*1000000+Systematic[[#This Row],[SubSample]]*10000+Systematic[[#This Row],[VariableIndex]]</f>
        <v>228010006</v>
      </c>
      <c r="H3793" s="134">
        <f>Systematic[[#This Row],[SampleVariableLabel]]+100*Systematic[[#This Row],[State]]</f>
        <v>228010806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228</v>
      </c>
      <c r="B3794" s="1">
        <f>IF(C3794=0,IF(B3793=Protocol!$V$20,1,B3793+1),B3793)</f>
        <v>1</v>
      </c>
      <c r="C3794" s="1">
        <f>IF(C3793+1=Protocol!$V$21,0,C3793+1)</f>
        <v>9</v>
      </c>
      <c r="D3794" s="1">
        <f t="shared" si="135"/>
        <v>1</v>
      </c>
      <c r="E3794" s="1" t="str">
        <f>INDEX(Protocol[Mark],MATCH(C3794,Protocol[Step],0))</f>
        <v>8Gp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228010001</v>
      </c>
      <c r="H3794" s="134">
        <f>Systematic[[#This Row],[SampleVariableLabel]]+100*Systematic[[#This Row],[State]]</f>
        <v>228010901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228</v>
      </c>
      <c r="B3795" s="1">
        <f>IF(C3795=0,IF(B3794=Protocol!$V$20,1,B3794+1),B3794)</f>
        <v>1</v>
      </c>
      <c r="C3795" s="1">
        <f>IF(C3794+1=Protocol!$V$21,0,C3794+1)</f>
        <v>10</v>
      </c>
      <c r="D3795" s="1">
        <f t="shared" si="135"/>
        <v>2</v>
      </c>
      <c r="E3795" s="1" t="str">
        <f>INDEX(Protocol[Mark],MATCH(C3795,Protocol[Step],0))</f>
        <v>9Ama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228010002</v>
      </c>
      <c r="H3795" s="134">
        <f>Systematic[[#This Row],[SampleVariableLabel]]+100*Systematic[[#This Row],[State]]</f>
        <v>228011002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228</v>
      </c>
      <c r="B3796" s="1">
        <f>IF(C3796=0,IF(B3795=Protocol!$V$20,1,B3795+1),B3795)</f>
        <v>1</v>
      </c>
      <c r="C3796" s="1">
        <f>IF(C3795+1=Protocol!$V$21,0,C3795+1)</f>
        <v>11</v>
      </c>
      <c r="D3796" s="1">
        <f t="shared" si="135"/>
        <v>3</v>
      </c>
      <c r="E3796" s="1" t="str">
        <f>INDEX(Protocol[Mark],MATCH(C3796,Protocol[Step],0))</f>
        <v>10Tm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228010003</v>
      </c>
      <c r="H3796" s="134">
        <f>Systematic[[#This Row],[SampleVariableLabel]]+100*Systematic[[#This Row],[State]]</f>
        <v>228011103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228</v>
      </c>
      <c r="B3797" s="1">
        <f>IF(C3797=0,IF(B3796=Protocol!$V$20,1,B3796+1),B3796)</f>
        <v>1</v>
      </c>
      <c r="C3797" s="1">
        <f>IF(C3796+1=Protocol!$V$21,0,C3796+1)</f>
        <v>12</v>
      </c>
      <c r="D3797" s="1">
        <f t="shared" si="135"/>
        <v>4</v>
      </c>
      <c r="E3797" s="1" t="str">
        <f>INDEX(Protocol[Mark],MATCH(C3797,Protocol[Step],0))</f>
        <v>11Azd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228010004</v>
      </c>
      <c r="H3797" s="134">
        <f>Systematic[[#This Row],[SampleVariableLabel]]+100*Systematic[[#This Row],[State]]</f>
        <v>228011204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229</v>
      </c>
      <c r="B3798" s="1">
        <f>IF(C3798=0,IF(B3797=Protocol!$V$20,1,B3797+1),B3797)</f>
        <v>1</v>
      </c>
      <c r="C3798" s="1">
        <f>IF(C3797+1=Protocol!$V$21,0,C3797+1)</f>
        <v>0</v>
      </c>
      <c r="D3798" s="1">
        <f t="shared" si="135"/>
        <v>5</v>
      </c>
      <c r="E3798" s="1" t="str">
        <f>INDEX(Protocol[Mark],MATCH(C3798,Protocol[Step],0))</f>
        <v>1mt</v>
      </c>
      <c r="F3798" s="151" t="str">
        <f>INDEX(Variables[Variable],MATCH(Systematic[[#This Row],[VariableIndex]],Variables[Index],0))</f>
        <v>Specific flux (mt)</v>
      </c>
      <c r="G3798" s="134">
        <f>Systematic[[#This Row],[Sample]]*1000000+Systematic[[#This Row],[SubSample]]*10000+Systematic[[#This Row],[VariableIndex]]</f>
        <v>229010005</v>
      </c>
      <c r="H3798" s="134">
        <f>Systematic[[#This Row],[SampleVariableLabel]]+100*Systematic[[#This Row],[State]]</f>
        <v>229010005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229</v>
      </c>
      <c r="B3799" s="1">
        <f>IF(C3799=0,IF(B3798=Protocol!$V$20,1,B3798+1),B3798)</f>
        <v>1</v>
      </c>
      <c r="C3799" s="1">
        <f>IF(C3798+1=Protocol!$V$21,0,C3798+1)</f>
        <v>1</v>
      </c>
      <c r="D3799" s="1">
        <f t="shared" si="135"/>
        <v>6</v>
      </c>
      <c r="E3799" s="1" t="str">
        <f>INDEX(Protocol[Mark],MATCH(C3799,Protocol[Step],0))</f>
        <v>1PM</v>
      </c>
      <c r="F3799" s="151" t="str">
        <f>INDEX(Variables[Variable],MATCH(Systematic[[#This Row],[VariableIndex]],Variables[Index],0))</f>
        <v>FCR (mt: ROX-corr.)</v>
      </c>
      <c r="G3799" s="134">
        <f>Systematic[[#This Row],[Sample]]*1000000+Systematic[[#This Row],[SubSample]]*10000+Systematic[[#This Row],[VariableIndex]]</f>
        <v>229010006</v>
      </c>
      <c r="H3799" s="134">
        <f>Systematic[[#This Row],[SampleVariableLabel]]+100*Systematic[[#This Row],[State]]</f>
        <v>229010106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229</v>
      </c>
      <c r="B3800" s="1">
        <f>IF(C3800=0,IF(B3799=Protocol!$V$20,1,B3799+1),B3799)</f>
        <v>1</v>
      </c>
      <c r="C3800" s="1">
        <f>IF(C3799+1=Protocol!$V$21,0,C3799+1)</f>
        <v>2</v>
      </c>
      <c r="D3800" s="1">
        <f t="shared" si="135"/>
        <v>1</v>
      </c>
      <c r="E3800" s="1" t="str">
        <f>INDEX(Protocol[Mark],MATCH(C3800,Protocol[Step],0))</f>
        <v>2D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229010001</v>
      </c>
      <c r="H3800" s="134">
        <f>Systematic[[#This Row],[SampleVariableLabel]]+100*Systematic[[#This Row],[State]]</f>
        <v>229010201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229</v>
      </c>
      <c r="B3801" s="1">
        <f>IF(C3801=0,IF(B3800=Protocol!$V$20,1,B3800+1),B3800)</f>
        <v>1</v>
      </c>
      <c r="C3801" s="1">
        <f>IF(C3800+1=Protocol!$V$21,0,C3800+1)</f>
        <v>3</v>
      </c>
      <c r="D3801" s="1">
        <f t="shared" si="135"/>
        <v>2</v>
      </c>
      <c r="E3801" s="1" t="str">
        <f>INDEX(Protocol[Mark],MATCH(C3801,Protocol[Step],0))</f>
        <v>2c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229010002</v>
      </c>
      <c r="H3801" s="134">
        <f>Systematic[[#This Row],[SampleVariableLabel]]+100*Systematic[[#This Row],[State]]</f>
        <v>229010302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229</v>
      </c>
      <c r="B3802" s="1">
        <f>IF(C3802=0,IF(B3801=Protocol!$V$20,1,B3801+1),B3801)</f>
        <v>1</v>
      </c>
      <c r="C3802" s="1">
        <f>IF(C3801+1=Protocol!$V$21,0,C3801+1)</f>
        <v>4</v>
      </c>
      <c r="D3802" s="1">
        <f t="shared" si="135"/>
        <v>3</v>
      </c>
      <c r="E3802" s="1" t="str">
        <f>INDEX(Protocol[Mark],MATCH(C3802,Protocol[Step],0))</f>
        <v>3U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229010003</v>
      </c>
      <c r="H3802" s="134">
        <f>Systematic[[#This Row],[SampleVariableLabel]]+100*Systematic[[#This Row],[State]]</f>
        <v>229010403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229</v>
      </c>
      <c r="B3803" s="1">
        <f>IF(C3803=0,IF(B3802=Protocol!$V$20,1,B3802+1),B3802)</f>
        <v>1</v>
      </c>
      <c r="C3803" s="1">
        <f>IF(C3802+1=Protocol!$V$21,0,C3802+1)</f>
        <v>5</v>
      </c>
      <c r="D3803" s="1">
        <f t="shared" si="135"/>
        <v>4</v>
      </c>
      <c r="E3803" s="1" t="str">
        <f>INDEX(Protocol[Mark],MATCH(C3803,Protocol[Step],0))</f>
        <v>4G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229010004</v>
      </c>
      <c r="H3803" s="134">
        <f>Systematic[[#This Row],[SampleVariableLabel]]+100*Systematic[[#This Row],[State]]</f>
        <v>229010504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229</v>
      </c>
      <c r="B3804" s="1">
        <f>IF(C3804=0,IF(B3803=Protocol!$V$20,1,B3803+1),B3803)</f>
        <v>1</v>
      </c>
      <c r="C3804" s="1">
        <f>IF(C3803+1=Protocol!$V$21,0,C3803+1)</f>
        <v>6</v>
      </c>
      <c r="D3804" s="1">
        <f t="shared" si="135"/>
        <v>5</v>
      </c>
      <c r="E3804" s="1" t="str">
        <f>INDEX(Protocol[Mark],MATCH(C3804,Protocol[Step],0))</f>
        <v>5S</v>
      </c>
      <c r="F3804" s="151" t="str">
        <f>INDEX(Variables[Variable],MATCH(Systematic[[#This Row],[VariableIndex]],Variables[Index],0))</f>
        <v>Specific flux (mt)</v>
      </c>
      <c r="G3804" s="134">
        <f>Systematic[[#This Row],[Sample]]*1000000+Systematic[[#This Row],[SubSample]]*10000+Systematic[[#This Row],[VariableIndex]]</f>
        <v>229010005</v>
      </c>
      <c r="H3804" s="134">
        <f>Systematic[[#This Row],[SampleVariableLabel]]+100*Systematic[[#This Row],[State]]</f>
        <v>229010605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229</v>
      </c>
      <c r="B3805" s="1">
        <f>IF(C3805=0,IF(B3804=Protocol!$V$20,1,B3804+1),B3804)</f>
        <v>1</v>
      </c>
      <c r="C3805" s="1">
        <f>IF(C3804+1=Protocol!$V$21,0,C3804+1)</f>
        <v>7</v>
      </c>
      <c r="D3805" s="1">
        <f t="shared" si="135"/>
        <v>6</v>
      </c>
      <c r="E3805" s="1" t="str">
        <f>INDEX(Protocol[Mark],MATCH(C3805,Protocol[Step],0))</f>
        <v>6Oct</v>
      </c>
      <c r="F3805" s="151" t="str">
        <f>INDEX(Variables[Variable],MATCH(Systematic[[#This Row],[VariableIndex]],Variables[Index],0))</f>
        <v>FCR (mt: ROX-corr.)</v>
      </c>
      <c r="G3805" s="134">
        <f>Systematic[[#This Row],[Sample]]*1000000+Systematic[[#This Row],[SubSample]]*10000+Systematic[[#This Row],[VariableIndex]]</f>
        <v>229010006</v>
      </c>
      <c r="H3805" s="134">
        <f>Systematic[[#This Row],[SampleVariableLabel]]+100*Systematic[[#This Row],[State]]</f>
        <v>229010706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229</v>
      </c>
      <c r="B3806" s="1">
        <f>IF(C3806=0,IF(B3805=Protocol!$V$20,1,B3805+1),B3805)</f>
        <v>1</v>
      </c>
      <c r="C3806" s="1">
        <f>IF(C3805+1=Protocol!$V$21,0,C3805+1)</f>
        <v>8</v>
      </c>
      <c r="D3806" s="1">
        <f t="shared" si="135"/>
        <v>1</v>
      </c>
      <c r="E3806" s="1" t="str">
        <f>INDEX(Protocol[Mark],MATCH(C3806,Protocol[Step],0))</f>
        <v>7Rot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229010001</v>
      </c>
      <c r="H3806" s="134">
        <f>Systematic[[#This Row],[SampleVariableLabel]]+100*Systematic[[#This Row],[State]]</f>
        <v>229010801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229</v>
      </c>
      <c r="B3807" s="1">
        <f>IF(C3807=0,IF(B3806=Protocol!$V$20,1,B3806+1),B3806)</f>
        <v>1</v>
      </c>
      <c r="C3807" s="1">
        <f>IF(C3806+1=Protocol!$V$21,0,C3806+1)</f>
        <v>9</v>
      </c>
      <c r="D3807" s="1">
        <f t="shared" si="135"/>
        <v>2</v>
      </c>
      <c r="E3807" s="1" t="str">
        <f>INDEX(Protocol[Mark],MATCH(C3807,Protocol[Step],0))</f>
        <v>8Gp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229010002</v>
      </c>
      <c r="H3807" s="134">
        <f>Systematic[[#This Row],[SampleVariableLabel]]+100*Systematic[[#This Row],[State]]</f>
        <v>229010902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229</v>
      </c>
      <c r="B3808" s="1">
        <f>IF(C3808=0,IF(B3807=Protocol!$V$20,1,B3807+1),B3807)</f>
        <v>1</v>
      </c>
      <c r="C3808" s="1">
        <f>IF(C3807+1=Protocol!$V$21,0,C3807+1)</f>
        <v>10</v>
      </c>
      <c r="D3808" s="1">
        <f t="shared" si="135"/>
        <v>3</v>
      </c>
      <c r="E3808" s="1" t="str">
        <f>INDEX(Protocol[Mark],MATCH(C3808,Protocol[Step],0))</f>
        <v>9Ama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229010003</v>
      </c>
      <c r="H3808" s="134">
        <f>Systematic[[#This Row],[SampleVariableLabel]]+100*Systematic[[#This Row],[State]]</f>
        <v>229011003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229</v>
      </c>
      <c r="B3809" s="1">
        <f>IF(C3809=0,IF(B3808=Protocol!$V$20,1,B3808+1),B3808)</f>
        <v>1</v>
      </c>
      <c r="C3809" s="1">
        <f>IF(C3808+1=Protocol!$V$21,0,C3808+1)</f>
        <v>11</v>
      </c>
      <c r="D3809" s="1">
        <f t="shared" si="135"/>
        <v>4</v>
      </c>
      <c r="E3809" s="1" t="str">
        <f>INDEX(Protocol[Mark],MATCH(C3809,Protocol[Step],0))</f>
        <v>10Tm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229010004</v>
      </c>
      <c r="H3809" s="134">
        <f>Systematic[[#This Row],[SampleVariableLabel]]+100*Systematic[[#This Row],[State]]</f>
        <v>229011104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229</v>
      </c>
      <c r="B3810" s="1">
        <f>IF(C3810=0,IF(B3809=Protocol!$V$20,1,B3809+1),B3809)</f>
        <v>1</v>
      </c>
      <c r="C3810" s="1">
        <f>IF(C3809+1=Protocol!$V$21,0,C3809+1)</f>
        <v>12</v>
      </c>
      <c r="D3810" s="1">
        <f t="shared" si="135"/>
        <v>5</v>
      </c>
      <c r="E3810" s="1" t="str">
        <f>INDEX(Protocol[Mark],MATCH(C3810,Protocol[Step],0))</f>
        <v>11Azd</v>
      </c>
      <c r="F3810" s="151" t="str">
        <f>INDEX(Variables[Variable],MATCH(Systematic[[#This Row],[VariableIndex]],Variables[Index],0))</f>
        <v>Specific flux (mt)</v>
      </c>
      <c r="G3810" s="134">
        <f>Systematic[[#This Row],[Sample]]*1000000+Systematic[[#This Row],[SubSample]]*10000+Systematic[[#This Row],[VariableIndex]]</f>
        <v>229010005</v>
      </c>
      <c r="H3810" s="134">
        <f>Systematic[[#This Row],[SampleVariableLabel]]+100*Systematic[[#This Row],[State]]</f>
        <v>229011205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230</v>
      </c>
      <c r="B3811" s="1">
        <f>IF(C3811=0,IF(B3810=Protocol!$V$20,1,B3810+1),B3810)</f>
        <v>1</v>
      </c>
      <c r="C3811" s="1">
        <f>IF(C3810+1=Protocol!$V$21,0,C3810+1)</f>
        <v>0</v>
      </c>
      <c r="D3811" s="1">
        <f t="shared" si="135"/>
        <v>6</v>
      </c>
      <c r="E3811" s="1" t="str">
        <f>INDEX(Protocol[Mark],MATCH(C3811,Protocol[Step],0))</f>
        <v>1mt</v>
      </c>
      <c r="F3811" s="151" t="str">
        <f>INDEX(Variables[Variable],MATCH(Systematic[[#This Row],[VariableIndex]],Variables[Index],0))</f>
        <v>FCR (mt: ROX-corr.)</v>
      </c>
      <c r="G3811" s="134">
        <f>Systematic[[#This Row],[Sample]]*1000000+Systematic[[#This Row],[SubSample]]*10000+Systematic[[#This Row],[VariableIndex]]</f>
        <v>230010006</v>
      </c>
      <c r="H3811" s="134">
        <f>Systematic[[#This Row],[SampleVariableLabel]]+100*Systematic[[#This Row],[State]]</f>
        <v>230010006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230</v>
      </c>
      <c r="B3812" s="1">
        <f>IF(C3812=0,IF(B3811=Protocol!$V$20,1,B3811+1),B3811)</f>
        <v>1</v>
      </c>
      <c r="C3812" s="1">
        <f>IF(C3811+1=Protocol!$V$21,0,C3811+1)</f>
        <v>1</v>
      </c>
      <c r="D3812" s="1">
        <f t="shared" si="135"/>
        <v>1</v>
      </c>
      <c r="E3812" s="1" t="str">
        <f>INDEX(Protocol[Mark],MATCH(C3812,Protocol[Step],0))</f>
        <v>1PM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230010001</v>
      </c>
      <c r="H3812" s="134">
        <f>Systematic[[#This Row],[SampleVariableLabel]]+100*Systematic[[#This Row],[State]]</f>
        <v>230010101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230</v>
      </c>
      <c r="B3813" s="1">
        <f>IF(C3813=0,IF(B3812=Protocol!$V$20,1,B3812+1),B3812)</f>
        <v>1</v>
      </c>
      <c r="C3813" s="1">
        <f>IF(C3812+1=Protocol!$V$21,0,C3812+1)</f>
        <v>2</v>
      </c>
      <c r="D3813" s="1">
        <f t="shared" si="135"/>
        <v>2</v>
      </c>
      <c r="E3813" s="1" t="str">
        <f>INDEX(Protocol[Mark],MATCH(C3813,Protocol[Step],0))</f>
        <v>2D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230010002</v>
      </c>
      <c r="H3813" s="134">
        <f>Systematic[[#This Row],[SampleVariableLabel]]+100*Systematic[[#This Row],[State]]</f>
        <v>230010202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230</v>
      </c>
      <c r="B3814" s="1">
        <f>IF(C3814=0,IF(B3813=Protocol!$V$20,1,B3813+1),B3813)</f>
        <v>1</v>
      </c>
      <c r="C3814" s="1">
        <f>IF(C3813+1=Protocol!$V$21,0,C3813+1)</f>
        <v>3</v>
      </c>
      <c r="D3814" s="1">
        <f t="shared" si="135"/>
        <v>3</v>
      </c>
      <c r="E3814" s="1" t="str">
        <f>INDEX(Protocol[Mark],MATCH(C3814,Protocol[Step],0))</f>
        <v>2c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230010003</v>
      </c>
      <c r="H3814" s="134">
        <f>Systematic[[#This Row],[SampleVariableLabel]]+100*Systematic[[#This Row],[State]]</f>
        <v>230010303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230</v>
      </c>
      <c r="B3815" s="1">
        <f>IF(C3815=0,IF(B3814=Protocol!$V$20,1,B3814+1),B3814)</f>
        <v>1</v>
      </c>
      <c r="C3815" s="1">
        <f>IF(C3814+1=Protocol!$V$21,0,C3814+1)</f>
        <v>4</v>
      </c>
      <c r="D3815" s="1">
        <f t="shared" si="135"/>
        <v>4</v>
      </c>
      <c r="E3815" s="1" t="str">
        <f>INDEX(Protocol[Mark],MATCH(C3815,Protocol[Step],0))</f>
        <v>3U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230010004</v>
      </c>
      <c r="H3815" s="134">
        <f>Systematic[[#This Row],[SampleVariableLabel]]+100*Systematic[[#This Row],[State]]</f>
        <v>230010404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230</v>
      </c>
      <c r="B3816" s="1">
        <f>IF(C3816=0,IF(B3815=Protocol!$V$20,1,B3815+1),B3815)</f>
        <v>1</v>
      </c>
      <c r="C3816" s="1">
        <f>IF(C3815+1=Protocol!$V$21,0,C3815+1)</f>
        <v>5</v>
      </c>
      <c r="D3816" s="1">
        <f t="shared" si="135"/>
        <v>5</v>
      </c>
      <c r="E3816" s="1" t="str">
        <f>INDEX(Protocol[Mark],MATCH(C3816,Protocol[Step],0))</f>
        <v>4G</v>
      </c>
      <c r="F3816" s="151" t="str">
        <f>INDEX(Variables[Variable],MATCH(Systematic[[#This Row],[VariableIndex]],Variables[Index],0))</f>
        <v>Specific flux (mt)</v>
      </c>
      <c r="G3816" s="134">
        <f>Systematic[[#This Row],[Sample]]*1000000+Systematic[[#This Row],[SubSample]]*10000+Systematic[[#This Row],[VariableIndex]]</f>
        <v>230010005</v>
      </c>
      <c r="H3816" s="134">
        <f>Systematic[[#This Row],[SampleVariableLabel]]+100*Systematic[[#This Row],[State]]</f>
        <v>230010505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230</v>
      </c>
      <c r="B3817" s="1">
        <f>IF(C3817=0,IF(B3816=Protocol!$V$20,1,B3816+1),B3816)</f>
        <v>1</v>
      </c>
      <c r="C3817" s="1">
        <f>IF(C3816+1=Protocol!$V$21,0,C3816+1)</f>
        <v>6</v>
      </c>
      <c r="D3817" s="1">
        <f t="shared" si="135"/>
        <v>6</v>
      </c>
      <c r="E3817" s="1" t="str">
        <f>INDEX(Protocol[Mark],MATCH(C3817,Protocol[Step],0))</f>
        <v>5S</v>
      </c>
      <c r="F3817" s="151" t="str">
        <f>INDEX(Variables[Variable],MATCH(Systematic[[#This Row],[VariableIndex]],Variables[Index],0))</f>
        <v>FCR (mt: ROX-corr.)</v>
      </c>
      <c r="G3817" s="134">
        <f>Systematic[[#This Row],[Sample]]*1000000+Systematic[[#This Row],[SubSample]]*10000+Systematic[[#This Row],[VariableIndex]]</f>
        <v>230010006</v>
      </c>
      <c r="H3817" s="134">
        <f>Systematic[[#This Row],[SampleVariableLabel]]+100*Systematic[[#This Row],[State]]</f>
        <v>230010606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230</v>
      </c>
      <c r="B3818" s="1">
        <f>IF(C3818=0,IF(B3817=Protocol!$V$20,1,B3817+1),B3817)</f>
        <v>1</v>
      </c>
      <c r="C3818" s="1">
        <f>IF(C3817+1=Protocol!$V$21,0,C3817+1)</f>
        <v>7</v>
      </c>
      <c r="D3818" s="1">
        <f t="shared" si="135"/>
        <v>1</v>
      </c>
      <c r="E3818" s="1" t="str">
        <f>INDEX(Protocol[Mark],MATCH(C3818,Protocol[Step],0))</f>
        <v>6Oct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230010001</v>
      </c>
      <c r="H3818" s="134">
        <f>Systematic[[#This Row],[SampleVariableLabel]]+100*Systematic[[#This Row],[State]]</f>
        <v>230010701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230</v>
      </c>
      <c r="B3819" s="1">
        <f>IF(C3819=0,IF(B3818=Protocol!$V$20,1,B3818+1),B3818)</f>
        <v>1</v>
      </c>
      <c r="C3819" s="1">
        <f>IF(C3818+1=Protocol!$V$21,0,C3818+1)</f>
        <v>8</v>
      </c>
      <c r="D3819" s="1">
        <f t="shared" si="135"/>
        <v>2</v>
      </c>
      <c r="E3819" s="1" t="str">
        <f>INDEX(Protocol[Mark],MATCH(C3819,Protocol[Step],0))</f>
        <v>7Rot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230010002</v>
      </c>
      <c r="H3819" s="134">
        <f>Systematic[[#This Row],[SampleVariableLabel]]+100*Systematic[[#This Row],[State]]</f>
        <v>230010802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230</v>
      </c>
      <c r="B3820" s="1">
        <f>IF(C3820=0,IF(B3819=Protocol!$V$20,1,B3819+1),B3819)</f>
        <v>1</v>
      </c>
      <c r="C3820" s="1">
        <f>IF(C3819+1=Protocol!$V$21,0,C3819+1)</f>
        <v>9</v>
      </c>
      <c r="D3820" s="1">
        <f t="shared" si="135"/>
        <v>3</v>
      </c>
      <c r="E3820" s="1" t="str">
        <f>INDEX(Protocol[Mark],MATCH(C3820,Protocol[Step],0))</f>
        <v>8Gp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230010003</v>
      </c>
      <c r="H3820" s="134">
        <f>Systematic[[#This Row],[SampleVariableLabel]]+100*Systematic[[#This Row],[State]]</f>
        <v>230010903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230</v>
      </c>
      <c r="B3821" s="1">
        <f>IF(C3821=0,IF(B3820=Protocol!$V$20,1,B3820+1),B3820)</f>
        <v>1</v>
      </c>
      <c r="C3821" s="1">
        <f>IF(C3820+1=Protocol!$V$21,0,C3820+1)</f>
        <v>10</v>
      </c>
      <c r="D3821" s="1">
        <f t="shared" si="135"/>
        <v>4</v>
      </c>
      <c r="E3821" s="1" t="str">
        <f>INDEX(Protocol[Mark],MATCH(C3821,Protocol[Step],0))</f>
        <v>9Ama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230010004</v>
      </c>
      <c r="H3821" s="134">
        <f>Systematic[[#This Row],[SampleVariableLabel]]+100*Systematic[[#This Row],[State]]</f>
        <v>230011004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230</v>
      </c>
      <c r="B3822" s="1">
        <f>IF(C3822=0,IF(B3821=Protocol!$V$20,1,B3821+1),B3821)</f>
        <v>1</v>
      </c>
      <c r="C3822" s="1">
        <f>IF(C3821+1=Protocol!$V$21,0,C3821+1)</f>
        <v>11</v>
      </c>
      <c r="D3822" s="1">
        <f t="shared" si="135"/>
        <v>5</v>
      </c>
      <c r="E3822" s="1" t="str">
        <f>INDEX(Protocol[Mark],MATCH(C3822,Protocol[Step],0))</f>
        <v>10Tm</v>
      </c>
      <c r="F3822" s="151" t="str">
        <f>INDEX(Variables[Variable],MATCH(Systematic[[#This Row],[VariableIndex]],Variables[Index],0))</f>
        <v>Specific flux (mt)</v>
      </c>
      <c r="G3822" s="134">
        <f>Systematic[[#This Row],[Sample]]*1000000+Systematic[[#This Row],[SubSample]]*10000+Systematic[[#This Row],[VariableIndex]]</f>
        <v>230010005</v>
      </c>
      <c r="H3822" s="134">
        <f>Systematic[[#This Row],[SampleVariableLabel]]+100*Systematic[[#This Row],[State]]</f>
        <v>230011105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230</v>
      </c>
      <c r="B3823" s="1">
        <f>IF(C3823=0,IF(B3822=Protocol!$V$20,1,B3822+1),B3822)</f>
        <v>1</v>
      </c>
      <c r="C3823" s="1">
        <f>IF(C3822+1=Protocol!$V$21,0,C3822+1)</f>
        <v>12</v>
      </c>
      <c r="D3823" s="1">
        <f t="shared" si="135"/>
        <v>6</v>
      </c>
      <c r="E3823" s="1" t="str">
        <f>INDEX(Protocol[Mark],MATCH(C3823,Protocol[Step],0))</f>
        <v>11Azd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230010006</v>
      </c>
      <c r="H3823" s="134">
        <f>Systematic[[#This Row],[SampleVariableLabel]]+100*Systematic[[#This Row],[State]]</f>
        <v>230011206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231</v>
      </c>
      <c r="B3824" s="1">
        <f>IF(C3824=0,IF(B3823=Protocol!$V$20,1,B3823+1),B3823)</f>
        <v>1</v>
      </c>
      <c r="C3824" s="1">
        <f>IF(C3823+1=Protocol!$V$21,0,C3823+1)</f>
        <v>0</v>
      </c>
      <c r="D3824" s="1">
        <f t="shared" si="135"/>
        <v>1</v>
      </c>
      <c r="E3824" s="1" t="str">
        <f>INDEX(Protocol[Mark],MATCH(C3824,Protocol[Step],0))</f>
        <v>1mt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231010001</v>
      </c>
      <c r="H3824" s="134">
        <f>Systematic[[#This Row],[SampleVariableLabel]]+100*Systematic[[#This Row],[State]]</f>
        <v>231010001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231</v>
      </c>
      <c r="B3825" s="1">
        <f>IF(C3825=0,IF(B3824=Protocol!$V$20,1,B3824+1),B3824)</f>
        <v>1</v>
      </c>
      <c r="C3825" s="1">
        <f>IF(C3824+1=Protocol!$V$21,0,C3824+1)</f>
        <v>1</v>
      </c>
      <c r="D3825" s="1">
        <f t="shared" si="135"/>
        <v>2</v>
      </c>
      <c r="E3825" s="1" t="str">
        <f>INDEX(Protocol[Mark],MATCH(C3825,Protocol[Step],0))</f>
        <v>1PM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231010002</v>
      </c>
      <c r="H3825" s="134">
        <f>Systematic[[#This Row],[SampleVariableLabel]]+100*Systematic[[#This Row],[State]]</f>
        <v>231010102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231</v>
      </c>
      <c r="B3826" s="1">
        <f>IF(C3826=0,IF(B3825=Protocol!$V$20,1,B3825+1),B3825)</f>
        <v>1</v>
      </c>
      <c r="C3826" s="1">
        <f>IF(C3825+1=Protocol!$V$21,0,C3825+1)</f>
        <v>2</v>
      </c>
      <c r="D3826" s="1">
        <f t="shared" si="135"/>
        <v>3</v>
      </c>
      <c r="E3826" s="1" t="str">
        <f>INDEX(Protocol[Mark],MATCH(C3826,Protocol[Step],0))</f>
        <v>2D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231010003</v>
      </c>
      <c r="H3826" s="134">
        <f>Systematic[[#This Row],[SampleVariableLabel]]+100*Systematic[[#This Row],[State]]</f>
        <v>231010203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231</v>
      </c>
      <c r="B3827" s="1">
        <f>IF(C3827=0,IF(B3826=Protocol!$V$20,1,B3826+1),B3826)</f>
        <v>1</v>
      </c>
      <c r="C3827" s="1">
        <f>IF(C3826+1=Protocol!$V$21,0,C3826+1)</f>
        <v>3</v>
      </c>
      <c r="D3827" s="1">
        <f t="shared" si="135"/>
        <v>4</v>
      </c>
      <c r="E3827" s="1" t="str">
        <f>INDEX(Protocol[Mark],MATCH(C3827,Protocol[Step],0))</f>
        <v>2c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231010004</v>
      </c>
      <c r="H3827" s="134">
        <f>Systematic[[#This Row],[SampleVariableLabel]]+100*Systematic[[#This Row],[State]]</f>
        <v>231010304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231</v>
      </c>
      <c r="B3828" s="1">
        <f>IF(C3828=0,IF(B3827=Protocol!$V$20,1,B3827+1),B3827)</f>
        <v>1</v>
      </c>
      <c r="C3828" s="1">
        <f>IF(C3827+1=Protocol!$V$21,0,C3827+1)</f>
        <v>4</v>
      </c>
      <c r="D3828" s="1">
        <f t="shared" si="135"/>
        <v>5</v>
      </c>
      <c r="E3828" s="1" t="str">
        <f>INDEX(Protocol[Mark],MATCH(C3828,Protocol[Step],0))</f>
        <v>3U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231010005</v>
      </c>
      <c r="H3828" s="134">
        <f>Systematic[[#This Row],[SampleVariableLabel]]+100*Systematic[[#This Row],[State]]</f>
        <v>231010405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231</v>
      </c>
      <c r="B3829" s="1">
        <f>IF(C3829=0,IF(B3828=Protocol!$V$20,1,B3828+1),B3828)</f>
        <v>1</v>
      </c>
      <c r="C3829" s="1">
        <f>IF(C3828+1=Protocol!$V$21,0,C3828+1)</f>
        <v>5</v>
      </c>
      <c r="D3829" s="1">
        <f t="shared" si="135"/>
        <v>6</v>
      </c>
      <c r="E3829" s="1" t="str">
        <f>INDEX(Protocol[Mark],MATCH(C3829,Protocol[Step],0))</f>
        <v>4G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231010006</v>
      </c>
      <c r="H3829" s="134">
        <f>Systematic[[#This Row],[SampleVariableLabel]]+100*Systematic[[#This Row],[State]]</f>
        <v>231010506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231</v>
      </c>
      <c r="B3830" s="1">
        <f>IF(C3830=0,IF(B3829=Protocol!$V$20,1,B3829+1),B3829)</f>
        <v>1</v>
      </c>
      <c r="C3830" s="1">
        <f>IF(C3829+1=Protocol!$V$21,0,C3829+1)</f>
        <v>6</v>
      </c>
      <c r="D3830" s="1">
        <f t="shared" si="135"/>
        <v>1</v>
      </c>
      <c r="E3830" s="1" t="str">
        <f>INDEX(Protocol[Mark],MATCH(C3830,Protocol[Step],0))</f>
        <v>5S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231010001</v>
      </c>
      <c r="H3830" s="134">
        <f>Systematic[[#This Row],[SampleVariableLabel]]+100*Systematic[[#This Row],[State]]</f>
        <v>231010601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231</v>
      </c>
      <c r="B3831" s="1">
        <f>IF(C3831=0,IF(B3830=Protocol!$V$20,1,B3830+1),B3830)</f>
        <v>1</v>
      </c>
      <c r="C3831" s="1">
        <f>IF(C3830+1=Protocol!$V$21,0,C3830+1)</f>
        <v>7</v>
      </c>
      <c r="D3831" s="1">
        <f t="shared" si="135"/>
        <v>2</v>
      </c>
      <c r="E3831" s="1" t="str">
        <f>INDEX(Protocol[Mark],MATCH(C3831,Protocol[Step],0))</f>
        <v>6Oct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231010002</v>
      </c>
      <c r="H3831" s="134">
        <f>Systematic[[#This Row],[SampleVariableLabel]]+100*Systematic[[#This Row],[State]]</f>
        <v>231010702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231</v>
      </c>
      <c r="B3832" s="1">
        <f>IF(C3832=0,IF(B3831=Protocol!$V$20,1,B3831+1),B3831)</f>
        <v>1</v>
      </c>
      <c r="C3832" s="1">
        <f>IF(C3831+1=Protocol!$V$21,0,C3831+1)</f>
        <v>8</v>
      </c>
      <c r="D3832" s="1">
        <f t="shared" si="135"/>
        <v>3</v>
      </c>
      <c r="E3832" s="1" t="str">
        <f>INDEX(Protocol[Mark],MATCH(C3832,Protocol[Step],0))</f>
        <v>7Rot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231010003</v>
      </c>
      <c r="H3832" s="134">
        <f>Systematic[[#This Row],[SampleVariableLabel]]+100*Systematic[[#This Row],[State]]</f>
        <v>231010803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231</v>
      </c>
      <c r="B3833" s="1">
        <f>IF(C3833=0,IF(B3832=Protocol!$V$20,1,B3832+1),B3832)</f>
        <v>1</v>
      </c>
      <c r="C3833" s="1">
        <f>IF(C3832+1=Protocol!$V$21,0,C3832+1)</f>
        <v>9</v>
      </c>
      <c r="D3833" s="1">
        <f t="shared" si="135"/>
        <v>4</v>
      </c>
      <c r="E3833" s="1" t="str">
        <f>INDEX(Protocol[Mark],MATCH(C3833,Protocol[Step],0))</f>
        <v>8Gp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231010004</v>
      </c>
      <c r="H3833" s="134">
        <f>Systematic[[#This Row],[SampleVariableLabel]]+100*Systematic[[#This Row],[State]]</f>
        <v>231010904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231</v>
      </c>
      <c r="B3834" s="1">
        <f>IF(C3834=0,IF(B3833=Protocol!$V$20,1,B3833+1),B3833)</f>
        <v>1</v>
      </c>
      <c r="C3834" s="1">
        <f>IF(C3833+1=Protocol!$V$21,0,C3833+1)</f>
        <v>10</v>
      </c>
      <c r="D3834" s="1">
        <f t="shared" si="135"/>
        <v>5</v>
      </c>
      <c r="E3834" s="1" t="str">
        <f>INDEX(Protocol[Mark],MATCH(C3834,Protocol[Step],0))</f>
        <v>9Ama</v>
      </c>
      <c r="F3834" s="151" t="str">
        <f>INDEX(Variables[Variable],MATCH(Systematic[[#This Row],[VariableIndex]],Variables[Index],0))</f>
        <v>Specific flux (mt)</v>
      </c>
      <c r="G3834" s="134">
        <f>Systematic[[#This Row],[Sample]]*1000000+Systematic[[#This Row],[SubSample]]*10000+Systematic[[#This Row],[VariableIndex]]</f>
        <v>231010005</v>
      </c>
      <c r="H3834" s="134">
        <f>Systematic[[#This Row],[SampleVariableLabel]]+100*Systematic[[#This Row],[State]]</f>
        <v>231011005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231</v>
      </c>
      <c r="B3835" s="1">
        <f>IF(C3835=0,IF(B3834=Protocol!$V$20,1,B3834+1),B3834)</f>
        <v>1</v>
      </c>
      <c r="C3835" s="1">
        <f>IF(C3834+1=Protocol!$V$21,0,C3834+1)</f>
        <v>11</v>
      </c>
      <c r="D3835" s="1">
        <f t="shared" si="135"/>
        <v>6</v>
      </c>
      <c r="E3835" s="1" t="str">
        <f>INDEX(Protocol[Mark],MATCH(C3835,Protocol[Step],0))</f>
        <v>10Tm</v>
      </c>
      <c r="F3835" s="151" t="str">
        <f>INDEX(Variables[Variable],MATCH(Systematic[[#This Row],[VariableIndex]],Variables[Index],0))</f>
        <v>FCR (mt: ROX-corr.)</v>
      </c>
      <c r="G3835" s="134">
        <f>Systematic[[#This Row],[Sample]]*1000000+Systematic[[#This Row],[SubSample]]*10000+Systematic[[#This Row],[VariableIndex]]</f>
        <v>231010006</v>
      </c>
      <c r="H3835" s="134">
        <f>Systematic[[#This Row],[SampleVariableLabel]]+100*Systematic[[#This Row],[State]]</f>
        <v>231011106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231</v>
      </c>
      <c r="B3836" s="1">
        <f>IF(C3836=0,IF(B3835=Protocol!$V$20,1,B3835+1),B3835)</f>
        <v>1</v>
      </c>
      <c r="C3836" s="1">
        <f>IF(C3835+1=Protocol!$V$21,0,C3835+1)</f>
        <v>12</v>
      </c>
      <c r="D3836" s="1">
        <f t="shared" si="135"/>
        <v>1</v>
      </c>
      <c r="E3836" s="1" t="str">
        <f>INDEX(Protocol[Mark],MATCH(C3836,Protocol[Step],0))</f>
        <v>11Azd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231010001</v>
      </c>
      <c r="H3836" s="134">
        <f>Systematic[[#This Row],[SampleVariableLabel]]+100*Systematic[[#This Row],[State]]</f>
        <v>231011201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232</v>
      </c>
      <c r="B3837" s="1">
        <f>IF(C3837=0,IF(B3836=Protocol!$V$20,1,B3836+1),B3836)</f>
        <v>1</v>
      </c>
      <c r="C3837" s="1">
        <f>IF(C3836+1=Protocol!$V$21,0,C3836+1)</f>
        <v>0</v>
      </c>
      <c r="D3837" s="1">
        <f t="shared" si="135"/>
        <v>2</v>
      </c>
      <c r="E3837" s="1" t="str">
        <f>INDEX(Protocol[Mark],MATCH(C3837,Protocol[Step],0))</f>
        <v>1mt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232010002</v>
      </c>
      <c r="H3837" s="134">
        <f>Systematic[[#This Row],[SampleVariableLabel]]+100*Systematic[[#This Row],[State]]</f>
        <v>232010002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232</v>
      </c>
      <c r="B3838" s="1">
        <f>IF(C3838=0,IF(B3837=Protocol!$V$20,1,B3837+1),B3837)</f>
        <v>1</v>
      </c>
      <c r="C3838" s="1">
        <f>IF(C3837+1=Protocol!$V$21,0,C3837+1)</f>
        <v>1</v>
      </c>
      <c r="D3838" s="1">
        <f t="shared" si="135"/>
        <v>3</v>
      </c>
      <c r="E3838" s="1" t="str">
        <f>INDEX(Protocol[Mark],MATCH(C3838,Protocol[Step],0))</f>
        <v>1PM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232010003</v>
      </c>
      <c r="H3838" s="134">
        <f>Systematic[[#This Row],[SampleVariableLabel]]+100*Systematic[[#This Row],[State]]</f>
        <v>232010103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232</v>
      </c>
      <c r="B3839" s="1">
        <f>IF(C3839=0,IF(B3838=Protocol!$V$20,1,B3838+1),B3838)</f>
        <v>1</v>
      </c>
      <c r="C3839" s="1">
        <f>IF(C3838+1=Protocol!$V$21,0,C3838+1)</f>
        <v>2</v>
      </c>
      <c r="D3839" s="1">
        <f t="shared" si="135"/>
        <v>4</v>
      </c>
      <c r="E3839" s="1" t="str">
        <f>INDEX(Protocol[Mark],MATCH(C3839,Protocol[Step],0))</f>
        <v>2D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232010004</v>
      </c>
      <c r="H3839" s="134">
        <f>Systematic[[#This Row],[SampleVariableLabel]]+100*Systematic[[#This Row],[State]]</f>
        <v>232010204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232</v>
      </c>
      <c r="B3840" s="1">
        <f>IF(C3840=0,IF(B3839=Protocol!$V$20,1,B3839+1),B3839)</f>
        <v>1</v>
      </c>
      <c r="C3840" s="1">
        <f>IF(C3839+1=Protocol!$V$21,0,C3839+1)</f>
        <v>3</v>
      </c>
      <c r="D3840" s="1">
        <f t="shared" si="135"/>
        <v>5</v>
      </c>
      <c r="E3840" s="1" t="str">
        <f>INDEX(Protocol[Mark],MATCH(C3840,Protocol[Step],0))</f>
        <v>2c</v>
      </c>
      <c r="F3840" s="151" t="str">
        <f>INDEX(Variables[Variable],MATCH(Systematic[[#This Row],[VariableIndex]],Variables[Index],0))</f>
        <v>Specific flux (mt)</v>
      </c>
      <c r="G3840" s="134">
        <f>Systematic[[#This Row],[Sample]]*1000000+Systematic[[#This Row],[SubSample]]*10000+Systematic[[#This Row],[VariableIndex]]</f>
        <v>232010005</v>
      </c>
      <c r="H3840" s="134">
        <f>Systematic[[#This Row],[SampleVariableLabel]]+100*Systematic[[#This Row],[State]]</f>
        <v>232010305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232</v>
      </c>
      <c r="B3841" s="1">
        <f>IF(C3841=0,IF(B3840=Protocol!$V$20,1,B3840+1),B3840)</f>
        <v>1</v>
      </c>
      <c r="C3841" s="1">
        <f>IF(C3840+1=Protocol!$V$21,0,C3840+1)</f>
        <v>4</v>
      </c>
      <c r="D3841" s="1">
        <f t="shared" si="135"/>
        <v>6</v>
      </c>
      <c r="E3841" s="1" t="str">
        <f>INDEX(Protocol[Mark],MATCH(C3841,Protocol[Step],0))</f>
        <v>3U</v>
      </c>
      <c r="F3841" s="151" t="str">
        <f>INDEX(Variables[Variable],MATCH(Systematic[[#This Row],[VariableIndex]],Variables[Index],0))</f>
        <v>FCR (mt: ROX-corr.)</v>
      </c>
      <c r="G3841" s="134">
        <f>Systematic[[#This Row],[Sample]]*1000000+Systematic[[#This Row],[SubSample]]*10000+Systematic[[#This Row],[VariableIndex]]</f>
        <v>232010006</v>
      </c>
      <c r="H3841" s="134">
        <f>Systematic[[#This Row],[SampleVariableLabel]]+100*Systematic[[#This Row],[State]]</f>
        <v>232010406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232</v>
      </c>
      <c r="B3842" s="1">
        <f>IF(C3842=0,IF(B3841=Protocol!$V$20,1,B3841+1),B3841)</f>
        <v>1</v>
      </c>
      <c r="C3842" s="1">
        <f>IF(C3841+1=Protocol!$V$21,0,C3841+1)</f>
        <v>5</v>
      </c>
      <c r="D3842" s="1">
        <f t="shared" si="135"/>
        <v>1</v>
      </c>
      <c r="E3842" s="1" t="str">
        <f>INDEX(Protocol[Mark],MATCH(C3842,Protocol[Step],0))</f>
        <v>4G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232010001</v>
      </c>
      <c r="H3842" s="134">
        <f>Systematic[[#This Row],[SampleVariableLabel]]+100*Systematic[[#This Row],[State]]</f>
        <v>232010501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232</v>
      </c>
      <c r="B3843" s="1">
        <f>IF(C3843=0,IF(B3842=Protocol!$V$20,1,B3842+1),B3842)</f>
        <v>1</v>
      </c>
      <c r="C3843" s="1">
        <f>IF(C3842+1=Protocol!$V$21,0,C3842+1)</f>
        <v>6</v>
      </c>
      <c r="D3843" s="1">
        <f t="shared" ref="D3843:D3906" si="137">IF(D3842=nVariables,1,D3842+1)</f>
        <v>2</v>
      </c>
      <c r="E3843" s="1" t="str">
        <f>INDEX(Protocol[Mark],MATCH(C3843,Protocol[Step],0))</f>
        <v>5S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232010002</v>
      </c>
      <c r="H3843" s="134">
        <f>Systematic[[#This Row],[SampleVariableLabel]]+100*Systematic[[#This Row],[State]]</f>
        <v>232010602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232</v>
      </c>
      <c r="B3844" s="1">
        <f>IF(C3844=0,IF(B3843=Protocol!$V$20,1,B3843+1),B3843)</f>
        <v>1</v>
      </c>
      <c r="C3844" s="1">
        <f>IF(C3843+1=Protocol!$V$21,0,C3843+1)</f>
        <v>7</v>
      </c>
      <c r="D3844" s="1">
        <f t="shared" si="137"/>
        <v>3</v>
      </c>
      <c r="E3844" s="1" t="str">
        <f>INDEX(Protocol[Mark],MATCH(C3844,Protocol[Step],0))</f>
        <v>6Oct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232010003</v>
      </c>
      <c r="H3844" s="134">
        <f>Systematic[[#This Row],[SampleVariableLabel]]+100*Systematic[[#This Row],[State]]</f>
        <v>232010703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232</v>
      </c>
      <c r="B3845" s="1">
        <f>IF(C3845=0,IF(B3844=Protocol!$V$20,1,B3844+1),B3844)</f>
        <v>1</v>
      </c>
      <c r="C3845" s="1">
        <f>IF(C3844+1=Protocol!$V$21,0,C3844+1)</f>
        <v>8</v>
      </c>
      <c r="D3845" s="1">
        <f t="shared" si="137"/>
        <v>4</v>
      </c>
      <c r="E3845" s="1" t="str">
        <f>INDEX(Protocol[Mark],MATCH(C3845,Protocol[Step],0))</f>
        <v>7Rot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232010004</v>
      </c>
      <c r="H3845" s="134">
        <f>Systematic[[#This Row],[SampleVariableLabel]]+100*Systematic[[#This Row],[State]]</f>
        <v>232010804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232</v>
      </c>
      <c r="B3846" s="1">
        <f>IF(C3846=0,IF(B3845=Protocol!$V$20,1,B3845+1),B3845)</f>
        <v>1</v>
      </c>
      <c r="C3846" s="1">
        <f>IF(C3845+1=Protocol!$V$21,0,C3845+1)</f>
        <v>9</v>
      </c>
      <c r="D3846" s="1">
        <f t="shared" si="137"/>
        <v>5</v>
      </c>
      <c r="E3846" s="1" t="str">
        <f>INDEX(Protocol[Mark],MATCH(C3846,Protocol[Step],0))</f>
        <v>8Gp</v>
      </c>
      <c r="F3846" s="151" t="str">
        <f>INDEX(Variables[Variable],MATCH(Systematic[[#This Row],[VariableIndex]],Variables[Index],0))</f>
        <v>Specific flux (mt)</v>
      </c>
      <c r="G3846" s="134">
        <f>Systematic[[#This Row],[Sample]]*1000000+Systematic[[#This Row],[SubSample]]*10000+Systematic[[#This Row],[VariableIndex]]</f>
        <v>232010005</v>
      </c>
      <c r="H3846" s="134">
        <f>Systematic[[#This Row],[SampleVariableLabel]]+100*Systematic[[#This Row],[State]]</f>
        <v>232010905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232</v>
      </c>
      <c r="B3847" s="1">
        <f>IF(C3847=0,IF(B3846=Protocol!$V$20,1,B3846+1),B3846)</f>
        <v>1</v>
      </c>
      <c r="C3847" s="1">
        <f>IF(C3846+1=Protocol!$V$21,0,C3846+1)</f>
        <v>10</v>
      </c>
      <c r="D3847" s="1">
        <f t="shared" si="137"/>
        <v>6</v>
      </c>
      <c r="E3847" s="1" t="str">
        <f>INDEX(Protocol[Mark],MATCH(C3847,Protocol[Step],0))</f>
        <v>9Ama</v>
      </c>
      <c r="F3847" s="151" t="str">
        <f>INDEX(Variables[Variable],MATCH(Systematic[[#This Row],[VariableIndex]],Variables[Index],0))</f>
        <v>FCR (mt: ROX-corr.)</v>
      </c>
      <c r="G3847" s="134">
        <f>Systematic[[#This Row],[Sample]]*1000000+Systematic[[#This Row],[SubSample]]*10000+Systematic[[#This Row],[VariableIndex]]</f>
        <v>232010006</v>
      </c>
      <c r="H3847" s="134">
        <f>Systematic[[#This Row],[SampleVariableLabel]]+100*Systematic[[#This Row],[State]]</f>
        <v>232011006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232</v>
      </c>
      <c r="B3848" s="1">
        <f>IF(C3848=0,IF(B3847=Protocol!$V$20,1,B3847+1),B3847)</f>
        <v>1</v>
      </c>
      <c r="C3848" s="1">
        <f>IF(C3847+1=Protocol!$V$21,0,C3847+1)</f>
        <v>11</v>
      </c>
      <c r="D3848" s="1">
        <f t="shared" si="137"/>
        <v>1</v>
      </c>
      <c r="E3848" s="1" t="str">
        <f>INDEX(Protocol[Mark],MATCH(C3848,Protocol[Step],0))</f>
        <v>10Tm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232010001</v>
      </c>
      <c r="H3848" s="134">
        <f>Systematic[[#This Row],[SampleVariableLabel]]+100*Systematic[[#This Row],[State]]</f>
        <v>232011101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232</v>
      </c>
      <c r="B3849" s="1">
        <f>IF(C3849=0,IF(B3848=Protocol!$V$20,1,B3848+1),B3848)</f>
        <v>1</v>
      </c>
      <c r="C3849" s="1">
        <f>IF(C3848+1=Protocol!$V$21,0,C3848+1)</f>
        <v>12</v>
      </c>
      <c r="D3849" s="1">
        <f t="shared" si="137"/>
        <v>2</v>
      </c>
      <c r="E3849" s="1" t="str">
        <f>INDEX(Protocol[Mark],MATCH(C3849,Protocol[Step],0))</f>
        <v>11Azd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232010002</v>
      </c>
      <c r="H3849" s="134">
        <f>Systematic[[#This Row],[SampleVariableLabel]]+100*Systematic[[#This Row],[State]]</f>
        <v>232011202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233</v>
      </c>
      <c r="B3850" s="1">
        <f>IF(C3850=0,IF(B3849=Protocol!$V$20,1,B3849+1),B3849)</f>
        <v>1</v>
      </c>
      <c r="C3850" s="1">
        <f>IF(C3849+1=Protocol!$V$21,0,C3849+1)</f>
        <v>0</v>
      </c>
      <c r="D3850" s="1">
        <f t="shared" si="137"/>
        <v>3</v>
      </c>
      <c r="E3850" s="1" t="str">
        <f>INDEX(Protocol[Mark],MATCH(C3850,Protocol[Step],0))</f>
        <v>1mt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233010003</v>
      </c>
      <c r="H3850" s="134">
        <f>Systematic[[#This Row],[SampleVariableLabel]]+100*Systematic[[#This Row],[State]]</f>
        <v>233010003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233</v>
      </c>
      <c r="B3851" s="1">
        <f>IF(C3851=0,IF(B3850=Protocol!$V$20,1,B3850+1),B3850)</f>
        <v>1</v>
      </c>
      <c r="C3851" s="1">
        <f>IF(C3850+1=Protocol!$V$21,0,C3850+1)</f>
        <v>1</v>
      </c>
      <c r="D3851" s="1">
        <f t="shared" si="137"/>
        <v>4</v>
      </c>
      <c r="E3851" s="1" t="str">
        <f>INDEX(Protocol[Mark],MATCH(C3851,Protocol[Step],0))</f>
        <v>1PM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233010004</v>
      </c>
      <c r="H3851" s="134">
        <f>Systematic[[#This Row],[SampleVariableLabel]]+100*Systematic[[#This Row],[State]]</f>
        <v>233010104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233</v>
      </c>
      <c r="B3852" s="1">
        <f>IF(C3852=0,IF(B3851=Protocol!$V$20,1,B3851+1),B3851)</f>
        <v>1</v>
      </c>
      <c r="C3852" s="1">
        <f>IF(C3851+1=Protocol!$V$21,0,C3851+1)</f>
        <v>2</v>
      </c>
      <c r="D3852" s="1">
        <f t="shared" si="137"/>
        <v>5</v>
      </c>
      <c r="E3852" s="1" t="str">
        <f>INDEX(Protocol[Mark],MATCH(C3852,Protocol[Step],0))</f>
        <v>2D</v>
      </c>
      <c r="F3852" s="151" t="str">
        <f>INDEX(Variables[Variable],MATCH(Systematic[[#This Row],[VariableIndex]],Variables[Index],0))</f>
        <v>Specific flux (mt)</v>
      </c>
      <c r="G3852" s="134">
        <f>Systematic[[#This Row],[Sample]]*1000000+Systematic[[#This Row],[SubSample]]*10000+Systematic[[#This Row],[VariableIndex]]</f>
        <v>233010005</v>
      </c>
      <c r="H3852" s="134">
        <f>Systematic[[#This Row],[SampleVariableLabel]]+100*Systematic[[#This Row],[State]]</f>
        <v>233010205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233</v>
      </c>
      <c r="B3853" s="1">
        <f>IF(C3853=0,IF(B3852=Protocol!$V$20,1,B3852+1),B3852)</f>
        <v>1</v>
      </c>
      <c r="C3853" s="1">
        <f>IF(C3852+1=Protocol!$V$21,0,C3852+1)</f>
        <v>3</v>
      </c>
      <c r="D3853" s="1">
        <f t="shared" si="137"/>
        <v>6</v>
      </c>
      <c r="E3853" s="1" t="str">
        <f>INDEX(Protocol[Mark],MATCH(C3853,Protocol[Step],0))</f>
        <v>2c</v>
      </c>
      <c r="F3853" s="151" t="str">
        <f>INDEX(Variables[Variable],MATCH(Systematic[[#This Row],[VariableIndex]],Variables[Index],0))</f>
        <v>FCR (mt: ROX-corr.)</v>
      </c>
      <c r="G3853" s="134">
        <f>Systematic[[#This Row],[Sample]]*1000000+Systematic[[#This Row],[SubSample]]*10000+Systematic[[#This Row],[VariableIndex]]</f>
        <v>233010006</v>
      </c>
      <c r="H3853" s="134">
        <f>Systematic[[#This Row],[SampleVariableLabel]]+100*Systematic[[#This Row],[State]]</f>
        <v>233010306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233</v>
      </c>
      <c r="B3854" s="1">
        <f>IF(C3854=0,IF(B3853=Protocol!$V$20,1,B3853+1),B3853)</f>
        <v>1</v>
      </c>
      <c r="C3854" s="1">
        <f>IF(C3853+1=Protocol!$V$21,0,C3853+1)</f>
        <v>4</v>
      </c>
      <c r="D3854" s="1">
        <f t="shared" si="137"/>
        <v>1</v>
      </c>
      <c r="E3854" s="1" t="str">
        <f>INDEX(Protocol[Mark],MATCH(C3854,Protocol[Step],0))</f>
        <v>3U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233010001</v>
      </c>
      <c r="H3854" s="134">
        <f>Systematic[[#This Row],[SampleVariableLabel]]+100*Systematic[[#This Row],[State]]</f>
        <v>233010401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233</v>
      </c>
      <c r="B3855" s="1">
        <f>IF(C3855=0,IF(B3854=Protocol!$V$20,1,B3854+1),B3854)</f>
        <v>1</v>
      </c>
      <c r="C3855" s="1">
        <f>IF(C3854+1=Protocol!$V$21,0,C3854+1)</f>
        <v>5</v>
      </c>
      <c r="D3855" s="1">
        <f t="shared" si="137"/>
        <v>2</v>
      </c>
      <c r="E3855" s="1" t="str">
        <f>INDEX(Protocol[Mark],MATCH(C3855,Protocol[Step],0))</f>
        <v>4G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233010002</v>
      </c>
      <c r="H3855" s="134">
        <f>Systematic[[#This Row],[SampleVariableLabel]]+100*Systematic[[#This Row],[State]]</f>
        <v>233010502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233</v>
      </c>
      <c r="B3856" s="1">
        <f>IF(C3856=0,IF(B3855=Protocol!$V$20,1,B3855+1),B3855)</f>
        <v>1</v>
      </c>
      <c r="C3856" s="1">
        <f>IF(C3855+1=Protocol!$V$21,0,C3855+1)</f>
        <v>6</v>
      </c>
      <c r="D3856" s="1">
        <f t="shared" si="137"/>
        <v>3</v>
      </c>
      <c r="E3856" s="1" t="str">
        <f>INDEX(Protocol[Mark],MATCH(C3856,Protocol[Step],0))</f>
        <v>5S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233010003</v>
      </c>
      <c r="H3856" s="134">
        <f>Systematic[[#This Row],[SampleVariableLabel]]+100*Systematic[[#This Row],[State]]</f>
        <v>233010603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233</v>
      </c>
      <c r="B3857" s="1">
        <f>IF(C3857=0,IF(B3856=Protocol!$V$20,1,B3856+1),B3856)</f>
        <v>1</v>
      </c>
      <c r="C3857" s="1">
        <f>IF(C3856+1=Protocol!$V$21,0,C3856+1)</f>
        <v>7</v>
      </c>
      <c r="D3857" s="1">
        <f t="shared" si="137"/>
        <v>4</v>
      </c>
      <c r="E3857" s="1" t="str">
        <f>INDEX(Protocol[Mark],MATCH(C3857,Protocol[Step],0))</f>
        <v>6Oct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233010004</v>
      </c>
      <c r="H3857" s="134">
        <f>Systematic[[#This Row],[SampleVariableLabel]]+100*Systematic[[#This Row],[State]]</f>
        <v>233010704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233</v>
      </c>
      <c r="B3858" s="1">
        <f>IF(C3858=0,IF(B3857=Protocol!$V$20,1,B3857+1),B3857)</f>
        <v>1</v>
      </c>
      <c r="C3858" s="1">
        <f>IF(C3857+1=Protocol!$V$21,0,C3857+1)</f>
        <v>8</v>
      </c>
      <c r="D3858" s="1">
        <f t="shared" si="137"/>
        <v>5</v>
      </c>
      <c r="E3858" s="1" t="str">
        <f>INDEX(Protocol[Mark],MATCH(C3858,Protocol[Step],0))</f>
        <v>7Rot</v>
      </c>
      <c r="F3858" s="151" t="str">
        <f>INDEX(Variables[Variable],MATCH(Systematic[[#This Row],[VariableIndex]],Variables[Index],0))</f>
        <v>Specific flux (mt)</v>
      </c>
      <c r="G3858" s="134">
        <f>Systematic[[#This Row],[Sample]]*1000000+Systematic[[#This Row],[SubSample]]*10000+Systematic[[#This Row],[VariableIndex]]</f>
        <v>233010005</v>
      </c>
      <c r="H3858" s="134">
        <f>Systematic[[#This Row],[SampleVariableLabel]]+100*Systematic[[#This Row],[State]]</f>
        <v>233010805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233</v>
      </c>
      <c r="B3859" s="1">
        <f>IF(C3859=0,IF(B3858=Protocol!$V$20,1,B3858+1),B3858)</f>
        <v>1</v>
      </c>
      <c r="C3859" s="1">
        <f>IF(C3858+1=Protocol!$V$21,0,C3858+1)</f>
        <v>9</v>
      </c>
      <c r="D3859" s="1">
        <f t="shared" si="137"/>
        <v>6</v>
      </c>
      <c r="E3859" s="1" t="str">
        <f>INDEX(Protocol[Mark],MATCH(C3859,Protocol[Step],0))</f>
        <v>8Gp</v>
      </c>
      <c r="F3859" s="151" t="str">
        <f>INDEX(Variables[Variable],MATCH(Systematic[[#This Row],[VariableIndex]],Variables[Index],0))</f>
        <v>FCR (mt: ROX-corr.)</v>
      </c>
      <c r="G3859" s="134">
        <f>Systematic[[#This Row],[Sample]]*1000000+Systematic[[#This Row],[SubSample]]*10000+Systematic[[#This Row],[VariableIndex]]</f>
        <v>233010006</v>
      </c>
      <c r="H3859" s="134">
        <f>Systematic[[#This Row],[SampleVariableLabel]]+100*Systematic[[#This Row],[State]]</f>
        <v>233010906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233</v>
      </c>
      <c r="B3860" s="1">
        <f>IF(C3860=0,IF(B3859=Protocol!$V$20,1,B3859+1),B3859)</f>
        <v>1</v>
      </c>
      <c r="C3860" s="1">
        <f>IF(C3859+1=Protocol!$V$21,0,C3859+1)</f>
        <v>10</v>
      </c>
      <c r="D3860" s="1">
        <f t="shared" si="137"/>
        <v>1</v>
      </c>
      <c r="E3860" s="1" t="str">
        <f>INDEX(Protocol[Mark],MATCH(C3860,Protocol[Step],0))</f>
        <v>9Ama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233010001</v>
      </c>
      <c r="H3860" s="134">
        <f>Systematic[[#This Row],[SampleVariableLabel]]+100*Systematic[[#This Row],[State]]</f>
        <v>233011001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233</v>
      </c>
      <c r="B3861" s="1">
        <f>IF(C3861=0,IF(B3860=Protocol!$V$20,1,B3860+1),B3860)</f>
        <v>1</v>
      </c>
      <c r="C3861" s="1">
        <f>IF(C3860+1=Protocol!$V$21,0,C3860+1)</f>
        <v>11</v>
      </c>
      <c r="D3861" s="1">
        <f t="shared" si="137"/>
        <v>2</v>
      </c>
      <c r="E3861" s="1" t="str">
        <f>INDEX(Protocol[Mark],MATCH(C3861,Protocol[Step],0))</f>
        <v>10Tm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233010002</v>
      </c>
      <c r="H3861" s="134">
        <f>Systematic[[#This Row],[SampleVariableLabel]]+100*Systematic[[#This Row],[State]]</f>
        <v>233011102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233</v>
      </c>
      <c r="B3862" s="1">
        <f>IF(C3862=0,IF(B3861=Protocol!$V$20,1,B3861+1),B3861)</f>
        <v>1</v>
      </c>
      <c r="C3862" s="1">
        <f>IF(C3861+1=Protocol!$V$21,0,C3861+1)</f>
        <v>12</v>
      </c>
      <c r="D3862" s="1">
        <f t="shared" si="137"/>
        <v>3</v>
      </c>
      <c r="E3862" s="1" t="str">
        <f>INDEX(Protocol[Mark],MATCH(C3862,Protocol[Step],0))</f>
        <v>11Azd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233010003</v>
      </c>
      <c r="H3862" s="134">
        <f>Systematic[[#This Row],[SampleVariableLabel]]+100*Systematic[[#This Row],[State]]</f>
        <v>233011203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234</v>
      </c>
      <c r="B3863" s="1">
        <f>IF(C3863=0,IF(B3862=Protocol!$V$20,1,B3862+1),B3862)</f>
        <v>1</v>
      </c>
      <c r="C3863" s="1">
        <f>IF(C3862+1=Protocol!$V$21,0,C3862+1)</f>
        <v>0</v>
      </c>
      <c r="D3863" s="1">
        <f t="shared" si="137"/>
        <v>4</v>
      </c>
      <c r="E3863" s="1" t="str">
        <f>INDEX(Protocol[Mark],MATCH(C3863,Protocol[Step],0))</f>
        <v>1mt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234010004</v>
      </c>
      <c r="H3863" s="134">
        <f>Systematic[[#This Row],[SampleVariableLabel]]+100*Systematic[[#This Row],[State]]</f>
        <v>234010004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234</v>
      </c>
      <c r="B3864" s="1">
        <f>IF(C3864=0,IF(B3863=Protocol!$V$20,1,B3863+1),B3863)</f>
        <v>1</v>
      </c>
      <c r="C3864" s="1">
        <f>IF(C3863+1=Protocol!$V$21,0,C3863+1)</f>
        <v>1</v>
      </c>
      <c r="D3864" s="1">
        <f t="shared" si="137"/>
        <v>5</v>
      </c>
      <c r="E3864" s="1" t="str">
        <f>INDEX(Protocol[Mark],MATCH(C3864,Protocol[Step],0))</f>
        <v>1PM</v>
      </c>
      <c r="F3864" s="151" t="str">
        <f>INDEX(Variables[Variable],MATCH(Systematic[[#This Row],[VariableIndex]],Variables[Index],0))</f>
        <v>Specific flux (mt)</v>
      </c>
      <c r="G3864" s="134">
        <f>Systematic[[#This Row],[Sample]]*1000000+Systematic[[#This Row],[SubSample]]*10000+Systematic[[#This Row],[VariableIndex]]</f>
        <v>234010005</v>
      </c>
      <c r="H3864" s="134">
        <f>Systematic[[#This Row],[SampleVariableLabel]]+100*Systematic[[#This Row],[State]]</f>
        <v>234010105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234</v>
      </c>
      <c r="B3865" s="1">
        <f>IF(C3865=0,IF(B3864=Protocol!$V$20,1,B3864+1),B3864)</f>
        <v>1</v>
      </c>
      <c r="C3865" s="1">
        <f>IF(C3864+1=Protocol!$V$21,0,C3864+1)</f>
        <v>2</v>
      </c>
      <c r="D3865" s="1">
        <f t="shared" si="137"/>
        <v>6</v>
      </c>
      <c r="E3865" s="1" t="str">
        <f>INDEX(Protocol[Mark],MATCH(C3865,Protocol[Step],0))</f>
        <v>2D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234010006</v>
      </c>
      <c r="H3865" s="134">
        <f>Systematic[[#This Row],[SampleVariableLabel]]+100*Systematic[[#This Row],[State]]</f>
        <v>234010206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234</v>
      </c>
      <c r="B3866" s="1">
        <f>IF(C3866=0,IF(B3865=Protocol!$V$20,1,B3865+1),B3865)</f>
        <v>1</v>
      </c>
      <c r="C3866" s="1">
        <f>IF(C3865+1=Protocol!$V$21,0,C3865+1)</f>
        <v>3</v>
      </c>
      <c r="D3866" s="1">
        <f t="shared" si="137"/>
        <v>1</v>
      </c>
      <c r="E3866" s="1" t="str">
        <f>INDEX(Protocol[Mark],MATCH(C3866,Protocol[Step],0))</f>
        <v>2c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234010001</v>
      </c>
      <c r="H3866" s="134">
        <f>Systematic[[#This Row],[SampleVariableLabel]]+100*Systematic[[#This Row],[State]]</f>
        <v>234010301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234</v>
      </c>
      <c r="B3867" s="1">
        <f>IF(C3867=0,IF(B3866=Protocol!$V$20,1,B3866+1),B3866)</f>
        <v>1</v>
      </c>
      <c r="C3867" s="1">
        <f>IF(C3866+1=Protocol!$V$21,0,C3866+1)</f>
        <v>4</v>
      </c>
      <c r="D3867" s="1">
        <f t="shared" si="137"/>
        <v>2</v>
      </c>
      <c r="E3867" s="1" t="str">
        <f>INDEX(Protocol[Mark],MATCH(C3867,Protocol[Step],0))</f>
        <v>3U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234010002</v>
      </c>
      <c r="H3867" s="134">
        <f>Systematic[[#This Row],[SampleVariableLabel]]+100*Systematic[[#This Row],[State]]</f>
        <v>234010402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234</v>
      </c>
      <c r="B3868" s="1">
        <f>IF(C3868=0,IF(B3867=Protocol!$V$20,1,B3867+1),B3867)</f>
        <v>1</v>
      </c>
      <c r="C3868" s="1">
        <f>IF(C3867+1=Protocol!$V$21,0,C3867+1)</f>
        <v>5</v>
      </c>
      <c r="D3868" s="1">
        <f t="shared" si="137"/>
        <v>3</v>
      </c>
      <c r="E3868" s="1" t="str">
        <f>INDEX(Protocol[Mark],MATCH(C3868,Protocol[Step],0))</f>
        <v>4G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234010003</v>
      </c>
      <c r="H3868" s="134">
        <f>Systematic[[#This Row],[SampleVariableLabel]]+100*Systematic[[#This Row],[State]]</f>
        <v>234010503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234</v>
      </c>
      <c r="B3869" s="1">
        <f>IF(C3869=0,IF(B3868=Protocol!$V$20,1,B3868+1),B3868)</f>
        <v>1</v>
      </c>
      <c r="C3869" s="1">
        <f>IF(C3868+1=Protocol!$V$21,0,C3868+1)</f>
        <v>6</v>
      </c>
      <c r="D3869" s="1">
        <f t="shared" si="137"/>
        <v>4</v>
      </c>
      <c r="E3869" s="1" t="str">
        <f>INDEX(Protocol[Mark],MATCH(C3869,Protocol[Step],0))</f>
        <v>5S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234010004</v>
      </c>
      <c r="H3869" s="134">
        <f>Systematic[[#This Row],[SampleVariableLabel]]+100*Systematic[[#This Row],[State]]</f>
        <v>234010604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234</v>
      </c>
      <c r="B3870" s="1">
        <f>IF(C3870=0,IF(B3869=Protocol!$V$20,1,B3869+1),B3869)</f>
        <v>1</v>
      </c>
      <c r="C3870" s="1">
        <f>IF(C3869+1=Protocol!$V$21,0,C3869+1)</f>
        <v>7</v>
      </c>
      <c r="D3870" s="1">
        <f t="shared" si="137"/>
        <v>5</v>
      </c>
      <c r="E3870" s="1" t="str">
        <f>INDEX(Protocol[Mark],MATCH(C3870,Protocol[Step],0))</f>
        <v>6Oct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234010005</v>
      </c>
      <c r="H3870" s="134">
        <f>Systematic[[#This Row],[SampleVariableLabel]]+100*Systematic[[#This Row],[State]]</f>
        <v>234010705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234</v>
      </c>
      <c r="B3871" s="1">
        <f>IF(C3871=0,IF(B3870=Protocol!$V$20,1,B3870+1),B3870)</f>
        <v>1</v>
      </c>
      <c r="C3871" s="1">
        <f>IF(C3870+1=Protocol!$V$21,0,C3870+1)</f>
        <v>8</v>
      </c>
      <c r="D3871" s="1">
        <f t="shared" si="137"/>
        <v>6</v>
      </c>
      <c r="E3871" s="1" t="str">
        <f>INDEX(Protocol[Mark],MATCH(C3871,Protocol[Step],0))</f>
        <v>7Rot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234010006</v>
      </c>
      <c r="H3871" s="134">
        <f>Systematic[[#This Row],[SampleVariableLabel]]+100*Systematic[[#This Row],[State]]</f>
        <v>234010806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234</v>
      </c>
      <c r="B3872" s="1">
        <f>IF(C3872=0,IF(B3871=Protocol!$V$20,1,B3871+1),B3871)</f>
        <v>1</v>
      </c>
      <c r="C3872" s="1">
        <f>IF(C3871+1=Protocol!$V$21,0,C3871+1)</f>
        <v>9</v>
      </c>
      <c r="D3872" s="1">
        <f t="shared" si="137"/>
        <v>1</v>
      </c>
      <c r="E3872" s="1" t="str">
        <f>INDEX(Protocol[Mark],MATCH(C3872,Protocol[Step],0))</f>
        <v>8Gp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234010001</v>
      </c>
      <c r="H3872" s="134">
        <f>Systematic[[#This Row],[SampleVariableLabel]]+100*Systematic[[#This Row],[State]]</f>
        <v>234010901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234</v>
      </c>
      <c r="B3873" s="1">
        <f>IF(C3873=0,IF(B3872=Protocol!$V$20,1,B3872+1),B3872)</f>
        <v>1</v>
      </c>
      <c r="C3873" s="1">
        <f>IF(C3872+1=Protocol!$V$21,0,C3872+1)</f>
        <v>10</v>
      </c>
      <c r="D3873" s="1">
        <f t="shared" si="137"/>
        <v>2</v>
      </c>
      <c r="E3873" s="1" t="str">
        <f>INDEX(Protocol[Mark],MATCH(C3873,Protocol[Step],0))</f>
        <v>9Ama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234010002</v>
      </c>
      <c r="H3873" s="134">
        <f>Systematic[[#This Row],[SampleVariableLabel]]+100*Systematic[[#This Row],[State]]</f>
        <v>234011002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234</v>
      </c>
      <c r="B3874" s="1">
        <f>IF(C3874=0,IF(B3873=Protocol!$V$20,1,B3873+1),B3873)</f>
        <v>1</v>
      </c>
      <c r="C3874" s="1">
        <f>IF(C3873+1=Protocol!$V$21,0,C3873+1)</f>
        <v>11</v>
      </c>
      <c r="D3874" s="1">
        <f t="shared" si="137"/>
        <v>3</v>
      </c>
      <c r="E3874" s="1" t="str">
        <f>INDEX(Protocol[Mark],MATCH(C3874,Protocol[Step],0))</f>
        <v>10Tm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234010003</v>
      </c>
      <c r="H3874" s="134">
        <f>Systematic[[#This Row],[SampleVariableLabel]]+100*Systematic[[#This Row],[State]]</f>
        <v>234011103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234</v>
      </c>
      <c r="B3875" s="1">
        <f>IF(C3875=0,IF(B3874=Protocol!$V$20,1,B3874+1),B3874)</f>
        <v>1</v>
      </c>
      <c r="C3875" s="1">
        <f>IF(C3874+1=Protocol!$V$21,0,C3874+1)</f>
        <v>12</v>
      </c>
      <c r="D3875" s="1">
        <f t="shared" si="137"/>
        <v>4</v>
      </c>
      <c r="E3875" s="1" t="str">
        <f>INDEX(Protocol[Mark],MATCH(C3875,Protocol[Step],0))</f>
        <v>11Azd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234010004</v>
      </c>
      <c r="H3875" s="134">
        <f>Systematic[[#This Row],[SampleVariableLabel]]+100*Systematic[[#This Row],[State]]</f>
        <v>234011204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235</v>
      </c>
      <c r="B3876" s="1">
        <f>IF(C3876=0,IF(B3875=Protocol!$V$20,1,B3875+1),B3875)</f>
        <v>1</v>
      </c>
      <c r="C3876" s="1">
        <f>IF(C3875+1=Protocol!$V$21,0,C3875+1)</f>
        <v>0</v>
      </c>
      <c r="D3876" s="1">
        <f t="shared" si="137"/>
        <v>5</v>
      </c>
      <c r="E3876" s="1" t="str">
        <f>INDEX(Protocol[Mark],MATCH(C3876,Protocol[Step],0))</f>
        <v>1mt</v>
      </c>
      <c r="F3876" s="151" t="str">
        <f>INDEX(Variables[Variable],MATCH(Systematic[[#This Row],[VariableIndex]],Variables[Index],0))</f>
        <v>Specific flux (mt)</v>
      </c>
      <c r="G3876" s="134">
        <f>Systematic[[#This Row],[Sample]]*1000000+Systematic[[#This Row],[SubSample]]*10000+Systematic[[#This Row],[VariableIndex]]</f>
        <v>235010005</v>
      </c>
      <c r="H3876" s="134">
        <f>Systematic[[#This Row],[SampleVariableLabel]]+100*Systematic[[#This Row],[State]]</f>
        <v>235010005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235</v>
      </c>
      <c r="B3877" s="1">
        <f>IF(C3877=0,IF(B3876=Protocol!$V$20,1,B3876+1),B3876)</f>
        <v>1</v>
      </c>
      <c r="C3877" s="1">
        <f>IF(C3876+1=Protocol!$V$21,0,C3876+1)</f>
        <v>1</v>
      </c>
      <c r="D3877" s="1">
        <f t="shared" si="137"/>
        <v>6</v>
      </c>
      <c r="E3877" s="1" t="str">
        <f>INDEX(Protocol[Mark],MATCH(C3877,Protocol[Step],0))</f>
        <v>1PM</v>
      </c>
      <c r="F3877" s="151" t="str">
        <f>INDEX(Variables[Variable],MATCH(Systematic[[#This Row],[VariableIndex]],Variables[Index],0))</f>
        <v>FCR (mt: ROX-corr.)</v>
      </c>
      <c r="G3877" s="134">
        <f>Systematic[[#This Row],[Sample]]*1000000+Systematic[[#This Row],[SubSample]]*10000+Systematic[[#This Row],[VariableIndex]]</f>
        <v>235010006</v>
      </c>
      <c r="H3877" s="134">
        <f>Systematic[[#This Row],[SampleVariableLabel]]+100*Systematic[[#This Row],[State]]</f>
        <v>235010106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235</v>
      </c>
      <c r="B3878" s="1">
        <f>IF(C3878=0,IF(B3877=Protocol!$V$20,1,B3877+1),B3877)</f>
        <v>1</v>
      </c>
      <c r="C3878" s="1">
        <f>IF(C3877+1=Protocol!$V$21,0,C3877+1)</f>
        <v>2</v>
      </c>
      <c r="D3878" s="1">
        <f t="shared" si="137"/>
        <v>1</v>
      </c>
      <c r="E3878" s="1" t="str">
        <f>INDEX(Protocol[Mark],MATCH(C3878,Protocol[Step],0))</f>
        <v>2D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235010001</v>
      </c>
      <c r="H3878" s="134">
        <f>Systematic[[#This Row],[SampleVariableLabel]]+100*Systematic[[#This Row],[State]]</f>
        <v>235010201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235</v>
      </c>
      <c r="B3879" s="1">
        <f>IF(C3879=0,IF(B3878=Protocol!$V$20,1,B3878+1),B3878)</f>
        <v>1</v>
      </c>
      <c r="C3879" s="1">
        <f>IF(C3878+1=Protocol!$V$21,0,C3878+1)</f>
        <v>3</v>
      </c>
      <c r="D3879" s="1">
        <f t="shared" si="137"/>
        <v>2</v>
      </c>
      <c r="E3879" s="1" t="str">
        <f>INDEX(Protocol[Mark],MATCH(C3879,Protocol[Step],0))</f>
        <v>2c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235010002</v>
      </c>
      <c r="H3879" s="134">
        <f>Systematic[[#This Row],[SampleVariableLabel]]+100*Systematic[[#This Row],[State]]</f>
        <v>235010302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235</v>
      </c>
      <c r="B3880" s="1">
        <f>IF(C3880=0,IF(B3879=Protocol!$V$20,1,B3879+1),B3879)</f>
        <v>1</v>
      </c>
      <c r="C3880" s="1">
        <f>IF(C3879+1=Protocol!$V$21,0,C3879+1)</f>
        <v>4</v>
      </c>
      <c r="D3880" s="1">
        <f t="shared" si="137"/>
        <v>3</v>
      </c>
      <c r="E3880" s="1" t="str">
        <f>INDEX(Protocol[Mark],MATCH(C3880,Protocol[Step],0))</f>
        <v>3U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235010003</v>
      </c>
      <c r="H3880" s="134">
        <f>Systematic[[#This Row],[SampleVariableLabel]]+100*Systematic[[#This Row],[State]]</f>
        <v>235010403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235</v>
      </c>
      <c r="B3881" s="1">
        <f>IF(C3881=0,IF(B3880=Protocol!$V$20,1,B3880+1),B3880)</f>
        <v>1</v>
      </c>
      <c r="C3881" s="1">
        <f>IF(C3880+1=Protocol!$V$21,0,C3880+1)</f>
        <v>5</v>
      </c>
      <c r="D3881" s="1">
        <f t="shared" si="137"/>
        <v>4</v>
      </c>
      <c r="E3881" s="1" t="str">
        <f>INDEX(Protocol[Mark],MATCH(C3881,Protocol[Step],0))</f>
        <v>4G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235010004</v>
      </c>
      <c r="H3881" s="134">
        <f>Systematic[[#This Row],[SampleVariableLabel]]+100*Systematic[[#This Row],[State]]</f>
        <v>235010504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235</v>
      </c>
      <c r="B3882" s="1">
        <f>IF(C3882=0,IF(B3881=Protocol!$V$20,1,B3881+1),B3881)</f>
        <v>1</v>
      </c>
      <c r="C3882" s="1">
        <f>IF(C3881+1=Protocol!$V$21,0,C3881+1)</f>
        <v>6</v>
      </c>
      <c r="D3882" s="1">
        <f t="shared" si="137"/>
        <v>5</v>
      </c>
      <c r="E3882" s="1" t="str">
        <f>INDEX(Protocol[Mark],MATCH(C3882,Protocol[Step],0))</f>
        <v>5S</v>
      </c>
      <c r="F3882" s="151" t="str">
        <f>INDEX(Variables[Variable],MATCH(Systematic[[#This Row],[VariableIndex]],Variables[Index],0))</f>
        <v>Specific flux (mt)</v>
      </c>
      <c r="G3882" s="134">
        <f>Systematic[[#This Row],[Sample]]*1000000+Systematic[[#This Row],[SubSample]]*10000+Systematic[[#This Row],[VariableIndex]]</f>
        <v>235010005</v>
      </c>
      <c r="H3882" s="134">
        <f>Systematic[[#This Row],[SampleVariableLabel]]+100*Systematic[[#This Row],[State]]</f>
        <v>235010605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235</v>
      </c>
      <c r="B3883" s="1">
        <f>IF(C3883=0,IF(B3882=Protocol!$V$20,1,B3882+1),B3882)</f>
        <v>1</v>
      </c>
      <c r="C3883" s="1">
        <f>IF(C3882+1=Protocol!$V$21,0,C3882+1)</f>
        <v>7</v>
      </c>
      <c r="D3883" s="1">
        <f t="shared" si="137"/>
        <v>6</v>
      </c>
      <c r="E3883" s="1" t="str">
        <f>INDEX(Protocol[Mark],MATCH(C3883,Protocol[Step],0))</f>
        <v>6Oct</v>
      </c>
      <c r="F3883" s="151" t="str">
        <f>INDEX(Variables[Variable],MATCH(Systematic[[#This Row],[VariableIndex]],Variables[Index],0))</f>
        <v>FCR (mt: ROX-corr.)</v>
      </c>
      <c r="G3883" s="134">
        <f>Systematic[[#This Row],[Sample]]*1000000+Systematic[[#This Row],[SubSample]]*10000+Systematic[[#This Row],[VariableIndex]]</f>
        <v>235010006</v>
      </c>
      <c r="H3883" s="134">
        <f>Systematic[[#This Row],[SampleVariableLabel]]+100*Systematic[[#This Row],[State]]</f>
        <v>235010706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235</v>
      </c>
      <c r="B3884" s="1">
        <f>IF(C3884=0,IF(B3883=Protocol!$V$20,1,B3883+1),B3883)</f>
        <v>1</v>
      </c>
      <c r="C3884" s="1">
        <f>IF(C3883+1=Protocol!$V$21,0,C3883+1)</f>
        <v>8</v>
      </c>
      <c r="D3884" s="1">
        <f t="shared" si="137"/>
        <v>1</v>
      </c>
      <c r="E3884" s="1" t="str">
        <f>INDEX(Protocol[Mark],MATCH(C3884,Protocol[Step],0))</f>
        <v>7Rot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235010001</v>
      </c>
      <c r="H3884" s="134">
        <f>Systematic[[#This Row],[SampleVariableLabel]]+100*Systematic[[#This Row],[State]]</f>
        <v>235010801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235</v>
      </c>
      <c r="B3885" s="1">
        <f>IF(C3885=0,IF(B3884=Protocol!$V$20,1,B3884+1),B3884)</f>
        <v>1</v>
      </c>
      <c r="C3885" s="1">
        <f>IF(C3884+1=Protocol!$V$21,0,C3884+1)</f>
        <v>9</v>
      </c>
      <c r="D3885" s="1">
        <f t="shared" si="137"/>
        <v>2</v>
      </c>
      <c r="E3885" s="1" t="str">
        <f>INDEX(Protocol[Mark],MATCH(C3885,Protocol[Step],0))</f>
        <v>8Gp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235010002</v>
      </c>
      <c r="H3885" s="134">
        <f>Systematic[[#This Row],[SampleVariableLabel]]+100*Systematic[[#This Row],[State]]</f>
        <v>235010902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235</v>
      </c>
      <c r="B3886" s="1">
        <f>IF(C3886=0,IF(B3885=Protocol!$V$20,1,B3885+1),B3885)</f>
        <v>1</v>
      </c>
      <c r="C3886" s="1">
        <f>IF(C3885+1=Protocol!$V$21,0,C3885+1)</f>
        <v>10</v>
      </c>
      <c r="D3886" s="1">
        <f t="shared" si="137"/>
        <v>3</v>
      </c>
      <c r="E3886" s="1" t="str">
        <f>INDEX(Protocol[Mark],MATCH(C3886,Protocol[Step],0))</f>
        <v>9Ama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235010003</v>
      </c>
      <c r="H3886" s="134">
        <f>Systematic[[#This Row],[SampleVariableLabel]]+100*Systematic[[#This Row],[State]]</f>
        <v>235011003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235</v>
      </c>
      <c r="B3887" s="1">
        <f>IF(C3887=0,IF(B3886=Protocol!$V$20,1,B3886+1),B3886)</f>
        <v>1</v>
      </c>
      <c r="C3887" s="1">
        <f>IF(C3886+1=Protocol!$V$21,0,C3886+1)</f>
        <v>11</v>
      </c>
      <c r="D3887" s="1">
        <f t="shared" si="137"/>
        <v>4</v>
      </c>
      <c r="E3887" s="1" t="str">
        <f>INDEX(Protocol[Mark],MATCH(C3887,Protocol[Step],0))</f>
        <v>10Tm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235010004</v>
      </c>
      <c r="H3887" s="134">
        <f>Systematic[[#This Row],[SampleVariableLabel]]+100*Systematic[[#This Row],[State]]</f>
        <v>235011104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235</v>
      </c>
      <c r="B3888" s="1">
        <f>IF(C3888=0,IF(B3887=Protocol!$V$20,1,B3887+1),B3887)</f>
        <v>1</v>
      </c>
      <c r="C3888" s="1">
        <f>IF(C3887+1=Protocol!$V$21,0,C3887+1)</f>
        <v>12</v>
      </c>
      <c r="D3888" s="1">
        <f t="shared" si="137"/>
        <v>5</v>
      </c>
      <c r="E3888" s="1" t="str">
        <f>INDEX(Protocol[Mark],MATCH(C3888,Protocol[Step],0))</f>
        <v>11Azd</v>
      </c>
      <c r="F3888" s="151" t="str">
        <f>INDEX(Variables[Variable],MATCH(Systematic[[#This Row],[VariableIndex]],Variables[Index],0))</f>
        <v>Specific flux (mt)</v>
      </c>
      <c r="G3888" s="134">
        <f>Systematic[[#This Row],[Sample]]*1000000+Systematic[[#This Row],[SubSample]]*10000+Systematic[[#This Row],[VariableIndex]]</f>
        <v>235010005</v>
      </c>
      <c r="H3888" s="134">
        <f>Systematic[[#This Row],[SampleVariableLabel]]+100*Systematic[[#This Row],[State]]</f>
        <v>235011205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236</v>
      </c>
      <c r="B3889" s="1">
        <f>IF(C3889=0,IF(B3888=Protocol!$V$20,1,B3888+1),B3888)</f>
        <v>1</v>
      </c>
      <c r="C3889" s="1">
        <f>IF(C3888+1=Protocol!$V$21,0,C3888+1)</f>
        <v>0</v>
      </c>
      <c r="D3889" s="1">
        <f t="shared" si="137"/>
        <v>6</v>
      </c>
      <c r="E3889" s="1" t="str">
        <f>INDEX(Protocol[Mark],MATCH(C3889,Protocol[Step],0))</f>
        <v>1mt</v>
      </c>
      <c r="F3889" s="151" t="str">
        <f>INDEX(Variables[Variable],MATCH(Systematic[[#This Row],[VariableIndex]],Variables[Index],0))</f>
        <v>FCR (mt: ROX-corr.)</v>
      </c>
      <c r="G3889" s="134">
        <f>Systematic[[#This Row],[Sample]]*1000000+Systematic[[#This Row],[SubSample]]*10000+Systematic[[#This Row],[VariableIndex]]</f>
        <v>236010006</v>
      </c>
      <c r="H3889" s="134">
        <f>Systematic[[#This Row],[SampleVariableLabel]]+100*Systematic[[#This Row],[State]]</f>
        <v>236010006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236</v>
      </c>
      <c r="B3890" s="1">
        <f>IF(C3890=0,IF(B3889=Protocol!$V$20,1,B3889+1),B3889)</f>
        <v>1</v>
      </c>
      <c r="C3890" s="1">
        <f>IF(C3889+1=Protocol!$V$21,0,C3889+1)</f>
        <v>1</v>
      </c>
      <c r="D3890" s="1">
        <f t="shared" si="137"/>
        <v>1</v>
      </c>
      <c r="E3890" s="1" t="str">
        <f>INDEX(Protocol[Mark],MATCH(C3890,Protocol[Step],0))</f>
        <v>1PM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236010001</v>
      </c>
      <c r="H3890" s="134">
        <f>Systematic[[#This Row],[SampleVariableLabel]]+100*Systematic[[#This Row],[State]]</f>
        <v>236010101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236</v>
      </c>
      <c r="B3891" s="1">
        <f>IF(C3891=0,IF(B3890=Protocol!$V$20,1,B3890+1),B3890)</f>
        <v>1</v>
      </c>
      <c r="C3891" s="1">
        <f>IF(C3890+1=Protocol!$V$21,0,C3890+1)</f>
        <v>2</v>
      </c>
      <c r="D3891" s="1">
        <f t="shared" si="137"/>
        <v>2</v>
      </c>
      <c r="E3891" s="1" t="str">
        <f>INDEX(Protocol[Mark],MATCH(C3891,Protocol[Step],0))</f>
        <v>2D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236010002</v>
      </c>
      <c r="H3891" s="134">
        <f>Systematic[[#This Row],[SampleVariableLabel]]+100*Systematic[[#This Row],[State]]</f>
        <v>236010202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236</v>
      </c>
      <c r="B3892" s="1">
        <f>IF(C3892=0,IF(B3891=Protocol!$V$20,1,B3891+1),B3891)</f>
        <v>1</v>
      </c>
      <c r="C3892" s="1">
        <f>IF(C3891+1=Protocol!$V$21,0,C3891+1)</f>
        <v>3</v>
      </c>
      <c r="D3892" s="1">
        <f t="shared" si="137"/>
        <v>3</v>
      </c>
      <c r="E3892" s="1" t="str">
        <f>INDEX(Protocol[Mark],MATCH(C3892,Protocol[Step],0))</f>
        <v>2c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236010003</v>
      </c>
      <c r="H3892" s="134">
        <f>Systematic[[#This Row],[SampleVariableLabel]]+100*Systematic[[#This Row],[State]]</f>
        <v>236010303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236</v>
      </c>
      <c r="B3893" s="1">
        <f>IF(C3893=0,IF(B3892=Protocol!$V$20,1,B3892+1),B3892)</f>
        <v>1</v>
      </c>
      <c r="C3893" s="1">
        <f>IF(C3892+1=Protocol!$V$21,0,C3892+1)</f>
        <v>4</v>
      </c>
      <c r="D3893" s="1">
        <f t="shared" si="137"/>
        <v>4</v>
      </c>
      <c r="E3893" s="1" t="str">
        <f>INDEX(Protocol[Mark],MATCH(C3893,Protocol[Step],0))</f>
        <v>3U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236010004</v>
      </c>
      <c r="H3893" s="134">
        <f>Systematic[[#This Row],[SampleVariableLabel]]+100*Systematic[[#This Row],[State]]</f>
        <v>236010404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236</v>
      </c>
      <c r="B3894" s="1">
        <f>IF(C3894=0,IF(B3893=Protocol!$V$20,1,B3893+1),B3893)</f>
        <v>1</v>
      </c>
      <c r="C3894" s="1">
        <f>IF(C3893+1=Protocol!$V$21,0,C3893+1)</f>
        <v>5</v>
      </c>
      <c r="D3894" s="1">
        <f t="shared" si="137"/>
        <v>5</v>
      </c>
      <c r="E3894" s="1" t="str">
        <f>INDEX(Protocol[Mark],MATCH(C3894,Protocol[Step],0))</f>
        <v>4G</v>
      </c>
      <c r="F3894" s="151" t="str">
        <f>INDEX(Variables[Variable],MATCH(Systematic[[#This Row],[VariableIndex]],Variables[Index],0))</f>
        <v>Specific flux (mt)</v>
      </c>
      <c r="G3894" s="134">
        <f>Systematic[[#This Row],[Sample]]*1000000+Systematic[[#This Row],[SubSample]]*10000+Systematic[[#This Row],[VariableIndex]]</f>
        <v>236010005</v>
      </c>
      <c r="H3894" s="134">
        <f>Systematic[[#This Row],[SampleVariableLabel]]+100*Systematic[[#This Row],[State]]</f>
        <v>236010505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236</v>
      </c>
      <c r="B3895" s="1">
        <f>IF(C3895=0,IF(B3894=Protocol!$V$20,1,B3894+1),B3894)</f>
        <v>1</v>
      </c>
      <c r="C3895" s="1">
        <f>IF(C3894+1=Protocol!$V$21,0,C3894+1)</f>
        <v>6</v>
      </c>
      <c r="D3895" s="1">
        <f t="shared" si="137"/>
        <v>6</v>
      </c>
      <c r="E3895" s="1" t="str">
        <f>INDEX(Protocol[Mark],MATCH(C3895,Protocol[Step],0))</f>
        <v>5S</v>
      </c>
      <c r="F3895" s="151" t="str">
        <f>INDEX(Variables[Variable],MATCH(Systematic[[#This Row],[VariableIndex]],Variables[Index],0))</f>
        <v>FCR (mt: ROX-corr.)</v>
      </c>
      <c r="G3895" s="134">
        <f>Systematic[[#This Row],[Sample]]*1000000+Systematic[[#This Row],[SubSample]]*10000+Systematic[[#This Row],[VariableIndex]]</f>
        <v>236010006</v>
      </c>
      <c r="H3895" s="134">
        <f>Systematic[[#This Row],[SampleVariableLabel]]+100*Systematic[[#This Row],[State]]</f>
        <v>236010606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236</v>
      </c>
      <c r="B3896" s="1">
        <f>IF(C3896=0,IF(B3895=Protocol!$V$20,1,B3895+1),B3895)</f>
        <v>1</v>
      </c>
      <c r="C3896" s="1">
        <f>IF(C3895+1=Protocol!$V$21,0,C3895+1)</f>
        <v>7</v>
      </c>
      <c r="D3896" s="1">
        <f t="shared" si="137"/>
        <v>1</v>
      </c>
      <c r="E3896" s="1" t="str">
        <f>INDEX(Protocol[Mark],MATCH(C3896,Protocol[Step],0))</f>
        <v>6Oct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236010001</v>
      </c>
      <c r="H3896" s="134">
        <f>Systematic[[#This Row],[SampleVariableLabel]]+100*Systematic[[#This Row],[State]]</f>
        <v>236010701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236</v>
      </c>
      <c r="B3897" s="1">
        <f>IF(C3897=0,IF(B3896=Protocol!$V$20,1,B3896+1),B3896)</f>
        <v>1</v>
      </c>
      <c r="C3897" s="1">
        <f>IF(C3896+1=Protocol!$V$21,0,C3896+1)</f>
        <v>8</v>
      </c>
      <c r="D3897" s="1">
        <f t="shared" si="137"/>
        <v>2</v>
      </c>
      <c r="E3897" s="1" t="str">
        <f>INDEX(Protocol[Mark],MATCH(C3897,Protocol[Step],0))</f>
        <v>7Rot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236010002</v>
      </c>
      <c r="H3897" s="134">
        <f>Systematic[[#This Row],[SampleVariableLabel]]+100*Systematic[[#This Row],[State]]</f>
        <v>236010802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236</v>
      </c>
      <c r="B3898" s="1">
        <f>IF(C3898=0,IF(B3897=Protocol!$V$20,1,B3897+1),B3897)</f>
        <v>1</v>
      </c>
      <c r="C3898" s="1">
        <f>IF(C3897+1=Protocol!$V$21,0,C3897+1)</f>
        <v>9</v>
      </c>
      <c r="D3898" s="1">
        <f t="shared" si="137"/>
        <v>3</v>
      </c>
      <c r="E3898" s="1" t="str">
        <f>INDEX(Protocol[Mark],MATCH(C3898,Protocol[Step],0))</f>
        <v>8Gp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236010003</v>
      </c>
      <c r="H3898" s="134">
        <f>Systematic[[#This Row],[SampleVariableLabel]]+100*Systematic[[#This Row],[State]]</f>
        <v>236010903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236</v>
      </c>
      <c r="B3899" s="1">
        <f>IF(C3899=0,IF(B3898=Protocol!$V$20,1,B3898+1),B3898)</f>
        <v>1</v>
      </c>
      <c r="C3899" s="1">
        <f>IF(C3898+1=Protocol!$V$21,0,C3898+1)</f>
        <v>10</v>
      </c>
      <c r="D3899" s="1">
        <f t="shared" si="137"/>
        <v>4</v>
      </c>
      <c r="E3899" s="1" t="str">
        <f>INDEX(Protocol[Mark],MATCH(C3899,Protocol[Step],0))</f>
        <v>9Ama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236010004</v>
      </c>
      <c r="H3899" s="134">
        <f>Systematic[[#This Row],[SampleVariableLabel]]+100*Systematic[[#This Row],[State]]</f>
        <v>236011004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236</v>
      </c>
      <c r="B3900" s="1">
        <f>IF(C3900=0,IF(B3899=Protocol!$V$20,1,B3899+1),B3899)</f>
        <v>1</v>
      </c>
      <c r="C3900" s="1">
        <f>IF(C3899+1=Protocol!$V$21,0,C3899+1)</f>
        <v>11</v>
      </c>
      <c r="D3900" s="1">
        <f t="shared" si="137"/>
        <v>5</v>
      </c>
      <c r="E3900" s="1" t="str">
        <f>INDEX(Protocol[Mark],MATCH(C3900,Protocol[Step],0))</f>
        <v>10Tm</v>
      </c>
      <c r="F3900" s="151" t="str">
        <f>INDEX(Variables[Variable],MATCH(Systematic[[#This Row],[VariableIndex]],Variables[Index],0))</f>
        <v>Specific flux (mt)</v>
      </c>
      <c r="G3900" s="134">
        <f>Systematic[[#This Row],[Sample]]*1000000+Systematic[[#This Row],[SubSample]]*10000+Systematic[[#This Row],[VariableIndex]]</f>
        <v>236010005</v>
      </c>
      <c r="H3900" s="134">
        <f>Systematic[[#This Row],[SampleVariableLabel]]+100*Systematic[[#This Row],[State]]</f>
        <v>236011105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236</v>
      </c>
      <c r="B3901" s="1">
        <f>IF(C3901=0,IF(B3900=Protocol!$V$20,1,B3900+1),B3900)</f>
        <v>1</v>
      </c>
      <c r="C3901" s="1">
        <f>IF(C3900+1=Protocol!$V$21,0,C3900+1)</f>
        <v>12</v>
      </c>
      <c r="D3901" s="1">
        <f t="shared" si="137"/>
        <v>6</v>
      </c>
      <c r="E3901" s="1" t="str">
        <f>INDEX(Protocol[Mark],MATCH(C3901,Protocol[Step],0))</f>
        <v>11Azd</v>
      </c>
      <c r="F3901" s="151" t="str">
        <f>INDEX(Variables[Variable],MATCH(Systematic[[#This Row],[VariableIndex]],Variables[Index],0))</f>
        <v>FCR (mt: ROX-corr.)</v>
      </c>
      <c r="G3901" s="134">
        <f>Systematic[[#This Row],[Sample]]*1000000+Systematic[[#This Row],[SubSample]]*10000+Systematic[[#This Row],[VariableIndex]]</f>
        <v>236010006</v>
      </c>
      <c r="H3901" s="134">
        <f>Systematic[[#This Row],[SampleVariableLabel]]+100*Systematic[[#This Row],[State]]</f>
        <v>236011206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237</v>
      </c>
      <c r="B3902" s="1">
        <f>IF(C3902=0,IF(B3901=Protocol!$V$20,1,B3901+1),B3901)</f>
        <v>1</v>
      </c>
      <c r="C3902" s="1">
        <f>IF(C3901+1=Protocol!$V$21,0,C3901+1)</f>
        <v>0</v>
      </c>
      <c r="D3902" s="1">
        <f t="shared" si="137"/>
        <v>1</v>
      </c>
      <c r="E3902" s="1" t="str">
        <f>INDEX(Protocol[Mark],MATCH(C3902,Protocol[Step],0))</f>
        <v>1mt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237010001</v>
      </c>
      <c r="H3902" s="134">
        <f>Systematic[[#This Row],[SampleVariableLabel]]+100*Systematic[[#This Row],[State]]</f>
        <v>237010001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237</v>
      </c>
      <c r="B3903" s="1">
        <f>IF(C3903=0,IF(B3902=Protocol!$V$20,1,B3902+1),B3902)</f>
        <v>1</v>
      </c>
      <c r="C3903" s="1">
        <f>IF(C3902+1=Protocol!$V$21,0,C3902+1)</f>
        <v>1</v>
      </c>
      <c r="D3903" s="1">
        <f t="shared" si="137"/>
        <v>2</v>
      </c>
      <c r="E3903" s="1" t="str">
        <f>INDEX(Protocol[Mark],MATCH(C3903,Protocol[Step],0))</f>
        <v>1PM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237010002</v>
      </c>
      <c r="H3903" s="134">
        <f>Systematic[[#This Row],[SampleVariableLabel]]+100*Systematic[[#This Row],[State]]</f>
        <v>237010102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237</v>
      </c>
      <c r="B3904" s="1">
        <f>IF(C3904=0,IF(B3903=Protocol!$V$20,1,B3903+1),B3903)</f>
        <v>1</v>
      </c>
      <c r="C3904" s="1">
        <f>IF(C3903+1=Protocol!$V$21,0,C3903+1)</f>
        <v>2</v>
      </c>
      <c r="D3904" s="1">
        <f t="shared" si="137"/>
        <v>3</v>
      </c>
      <c r="E3904" s="1" t="str">
        <f>INDEX(Protocol[Mark],MATCH(C3904,Protocol[Step],0))</f>
        <v>2D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237010003</v>
      </c>
      <c r="H3904" s="134">
        <f>Systematic[[#This Row],[SampleVariableLabel]]+100*Systematic[[#This Row],[State]]</f>
        <v>237010203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237</v>
      </c>
      <c r="B3905" s="1">
        <f>IF(C3905=0,IF(B3904=Protocol!$V$20,1,B3904+1),B3904)</f>
        <v>1</v>
      </c>
      <c r="C3905" s="1">
        <f>IF(C3904+1=Protocol!$V$21,0,C3904+1)</f>
        <v>3</v>
      </c>
      <c r="D3905" s="1">
        <f t="shared" si="137"/>
        <v>4</v>
      </c>
      <c r="E3905" s="1" t="str">
        <f>INDEX(Protocol[Mark],MATCH(C3905,Protocol[Step],0))</f>
        <v>2c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237010004</v>
      </c>
      <c r="H3905" s="134">
        <f>Systematic[[#This Row],[SampleVariableLabel]]+100*Systematic[[#This Row],[State]]</f>
        <v>237010304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237</v>
      </c>
      <c r="B3906" s="1">
        <f>IF(C3906=0,IF(B3905=Protocol!$V$20,1,B3905+1),B3905)</f>
        <v>1</v>
      </c>
      <c r="C3906" s="1">
        <f>IF(C3905+1=Protocol!$V$21,0,C3905+1)</f>
        <v>4</v>
      </c>
      <c r="D3906" s="1">
        <f t="shared" si="137"/>
        <v>5</v>
      </c>
      <c r="E3906" s="1" t="str">
        <f>INDEX(Protocol[Mark],MATCH(C3906,Protocol[Step],0))</f>
        <v>3U</v>
      </c>
      <c r="F3906" s="151" t="str">
        <f>INDEX(Variables[Variable],MATCH(Systematic[[#This Row],[VariableIndex]],Variables[Index],0))</f>
        <v>Specific flux (mt)</v>
      </c>
      <c r="G3906" s="134">
        <f>Systematic[[#This Row],[Sample]]*1000000+Systematic[[#This Row],[SubSample]]*10000+Systematic[[#This Row],[VariableIndex]]</f>
        <v>237010005</v>
      </c>
      <c r="H3906" s="134">
        <f>Systematic[[#This Row],[SampleVariableLabel]]+100*Systematic[[#This Row],[State]]</f>
        <v>237010405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237</v>
      </c>
      <c r="B3907" s="1">
        <f>IF(C3907=0,IF(B3906=Protocol!$V$20,1,B3906+1),B3906)</f>
        <v>1</v>
      </c>
      <c r="C3907" s="1">
        <f>IF(C3906+1=Protocol!$V$21,0,C3906+1)</f>
        <v>5</v>
      </c>
      <c r="D3907" s="1">
        <f t="shared" ref="D3907:D3970" si="139">IF(D3906=nVariables,1,D3906+1)</f>
        <v>6</v>
      </c>
      <c r="E3907" s="1" t="str">
        <f>INDEX(Protocol[Mark],MATCH(C3907,Protocol[Step],0))</f>
        <v>4G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237010006</v>
      </c>
      <c r="H3907" s="134">
        <f>Systematic[[#This Row],[SampleVariableLabel]]+100*Systematic[[#This Row],[State]]</f>
        <v>237010506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237</v>
      </c>
      <c r="B3908" s="1">
        <f>IF(C3908=0,IF(B3907=Protocol!$V$20,1,B3907+1),B3907)</f>
        <v>1</v>
      </c>
      <c r="C3908" s="1">
        <f>IF(C3907+1=Protocol!$V$21,0,C3907+1)</f>
        <v>6</v>
      </c>
      <c r="D3908" s="1">
        <f t="shared" si="139"/>
        <v>1</v>
      </c>
      <c r="E3908" s="1" t="str">
        <f>INDEX(Protocol[Mark],MATCH(C3908,Protocol[Step],0))</f>
        <v>5S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237010001</v>
      </c>
      <c r="H3908" s="134">
        <f>Systematic[[#This Row],[SampleVariableLabel]]+100*Systematic[[#This Row],[State]]</f>
        <v>237010601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237</v>
      </c>
      <c r="B3909" s="1">
        <f>IF(C3909=0,IF(B3908=Protocol!$V$20,1,B3908+1),B3908)</f>
        <v>1</v>
      </c>
      <c r="C3909" s="1">
        <f>IF(C3908+1=Protocol!$V$21,0,C3908+1)</f>
        <v>7</v>
      </c>
      <c r="D3909" s="1">
        <f t="shared" si="139"/>
        <v>2</v>
      </c>
      <c r="E3909" s="1" t="str">
        <f>INDEX(Protocol[Mark],MATCH(C3909,Protocol[Step],0))</f>
        <v>6Oct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237010002</v>
      </c>
      <c r="H3909" s="134">
        <f>Systematic[[#This Row],[SampleVariableLabel]]+100*Systematic[[#This Row],[State]]</f>
        <v>237010702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237</v>
      </c>
      <c r="B3910" s="1">
        <f>IF(C3910=0,IF(B3909=Protocol!$V$20,1,B3909+1),B3909)</f>
        <v>1</v>
      </c>
      <c r="C3910" s="1">
        <f>IF(C3909+1=Protocol!$V$21,0,C3909+1)</f>
        <v>8</v>
      </c>
      <c r="D3910" s="1">
        <f t="shared" si="139"/>
        <v>3</v>
      </c>
      <c r="E3910" s="1" t="str">
        <f>INDEX(Protocol[Mark],MATCH(C3910,Protocol[Step],0))</f>
        <v>7Rot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237010003</v>
      </c>
      <c r="H3910" s="134">
        <f>Systematic[[#This Row],[SampleVariableLabel]]+100*Systematic[[#This Row],[State]]</f>
        <v>237010803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237</v>
      </c>
      <c r="B3911" s="1">
        <f>IF(C3911=0,IF(B3910=Protocol!$V$20,1,B3910+1),B3910)</f>
        <v>1</v>
      </c>
      <c r="C3911" s="1">
        <f>IF(C3910+1=Protocol!$V$21,0,C3910+1)</f>
        <v>9</v>
      </c>
      <c r="D3911" s="1">
        <f t="shared" si="139"/>
        <v>4</v>
      </c>
      <c r="E3911" s="1" t="str">
        <f>INDEX(Protocol[Mark],MATCH(C3911,Protocol[Step],0))</f>
        <v>8Gp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237010004</v>
      </c>
      <c r="H3911" s="134">
        <f>Systematic[[#This Row],[SampleVariableLabel]]+100*Systematic[[#This Row],[State]]</f>
        <v>237010904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237</v>
      </c>
      <c r="B3912" s="1">
        <f>IF(C3912=0,IF(B3911=Protocol!$V$20,1,B3911+1),B3911)</f>
        <v>1</v>
      </c>
      <c r="C3912" s="1">
        <f>IF(C3911+1=Protocol!$V$21,0,C3911+1)</f>
        <v>10</v>
      </c>
      <c r="D3912" s="1">
        <f t="shared" si="139"/>
        <v>5</v>
      </c>
      <c r="E3912" s="1" t="str">
        <f>INDEX(Protocol[Mark],MATCH(C3912,Protocol[Step],0))</f>
        <v>9Ama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237010005</v>
      </c>
      <c r="H3912" s="134">
        <f>Systematic[[#This Row],[SampleVariableLabel]]+100*Systematic[[#This Row],[State]]</f>
        <v>237011005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237</v>
      </c>
      <c r="B3913" s="1">
        <f>IF(C3913=0,IF(B3912=Protocol!$V$20,1,B3912+1),B3912)</f>
        <v>1</v>
      </c>
      <c r="C3913" s="1">
        <f>IF(C3912+1=Protocol!$V$21,0,C3912+1)</f>
        <v>11</v>
      </c>
      <c r="D3913" s="1">
        <f t="shared" si="139"/>
        <v>6</v>
      </c>
      <c r="E3913" s="1" t="str">
        <f>INDEX(Protocol[Mark],MATCH(C3913,Protocol[Step],0))</f>
        <v>10Tm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237010006</v>
      </c>
      <c r="H3913" s="134">
        <f>Systematic[[#This Row],[SampleVariableLabel]]+100*Systematic[[#This Row],[State]]</f>
        <v>237011106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237</v>
      </c>
      <c r="B3914" s="1">
        <f>IF(C3914=0,IF(B3913=Protocol!$V$20,1,B3913+1),B3913)</f>
        <v>1</v>
      </c>
      <c r="C3914" s="1">
        <f>IF(C3913+1=Protocol!$V$21,0,C3913+1)</f>
        <v>12</v>
      </c>
      <c r="D3914" s="1">
        <f t="shared" si="139"/>
        <v>1</v>
      </c>
      <c r="E3914" s="1" t="str">
        <f>INDEX(Protocol[Mark],MATCH(C3914,Protocol[Step],0))</f>
        <v>11Azd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237010001</v>
      </c>
      <c r="H3914" s="134">
        <f>Systematic[[#This Row],[SampleVariableLabel]]+100*Systematic[[#This Row],[State]]</f>
        <v>237011201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238</v>
      </c>
      <c r="B3915" s="1">
        <f>IF(C3915=0,IF(B3914=Protocol!$V$20,1,B3914+1),B3914)</f>
        <v>1</v>
      </c>
      <c r="C3915" s="1">
        <f>IF(C3914+1=Protocol!$V$21,0,C3914+1)</f>
        <v>0</v>
      </c>
      <c r="D3915" s="1">
        <f t="shared" si="139"/>
        <v>2</v>
      </c>
      <c r="E3915" s="1" t="str">
        <f>INDEX(Protocol[Mark],MATCH(C3915,Protocol[Step],0))</f>
        <v>1mt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238010002</v>
      </c>
      <c r="H3915" s="134">
        <f>Systematic[[#This Row],[SampleVariableLabel]]+100*Systematic[[#This Row],[State]]</f>
        <v>238010002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238</v>
      </c>
      <c r="B3916" s="1">
        <f>IF(C3916=0,IF(B3915=Protocol!$V$20,1,B3915+1),B3915)</f>
        <v>1</v>
      </c>
      <c r="C3916" s="1">
        <f>IF(C3915+1=Protocol!$V$21,0,C3915+1)</f>
        <v>1</v>
      </c>
      <c r="D3916" s="1">
        <f t="shared" si="139"/>
        <v>3</v>
      </c>
      <c r="E3916" s="1" t="str">
        <f>INDEX(Protocol[Mark],MATCH(C3916,Protocol[Step],0))</f>
        <v>1PM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238010003</v>
      </c>
      <c r="H3916" s="134">
        <f>Systematic[[#This Row],[SampleVariableLabel]]+100*Systematic[[#This Row],[State]]</f>
        <v>238010103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238</v>
      </c>
      <c r="B3917" s="1">
        <f>IF(C3917=0,IF(B3916=Protocol!$V$20,1,B3916+1),B3916)</f>
        <v>1</v>
      </c>
      <c r="C3917" s="1">
        <f>IF(C3916+1=Protocol!$V$21,0,C3916+1)</f>
        <v>2</v>
      </c>
      <c r="D3917" s="1">
        <f t="shared" si="139"/>
        <v>4</v>
      </c>
      <c r="E3917" s="1" t="str">
        <f>INDEX(Protocol[Mark],MATCH(C3917,Protocol[Step],0))</f>
        <v>2D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238010004</v>
      </c>
      <c r="H3917" s="134">
        <f>Systematic[[#This Row],[SampleVariableLabel]]+100*Systematic[[#This Row],[State]]</f>
        <v>238010204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238</v>
      </c>
      <c r="B3918" s="1">
        <f>IF(C3918=0,IF(B3917=Protocol!$V$20,1,B3917+1),B3917)</f>
        <v>1</v>
      </c>
      <c r="C3918" s="1">
        <f>IF(C3917+1=Protocol!$V$21,0,C3917+1)</f>
        <v>3</v>
      </c>
      <c r="D3918" s="1">
        <f t="shared" si="139"/>
        <v>5</v>
      </c>
      <c r="E3918" s="1" t="str">
        <f>INDEX(Protocol[Mark],MATCH(C3918,Protocol[Step],0))</f>
        <v>2c</v>
      </c>
      <c r="F3918" s="151" t="str">
        <f>INDEX(Variables[Variable],MATCH(Systematic[[#This Row],[VariableIndex]],Variables[Index],0))</f>
        <v>Specific flux (mt)</v>
      </c>
      <c r="G3918" s="134">
        <f>Systematic[[#This Row],[Sample]]*1000000+Systematic[[#This Row],[SubSample]]*10000+Systematic[[#This Row],[VariableIndex]]</f>
        <v>238010005</v>
      </c>
      <c r="H3918" s="134">
        <f>Systematic[[#This Row],[SampleVariableLabel]]+100*Systematic[[#This Row],[State]]</f>
        <v>238010305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238</v>
      </c>
      <c r="B3919" s="1">
        <f>IF(C3919=0,IF(B3918=Protocol!$V$20,1,B3918+1),B3918)</f>
        <v>1</v>
      </c>
      <c r="C3919" s="1">
        <f>IF(C3918+1=Protocol!$V$21,0,C3918+1)</f>
        <v>4</v>
      </c>
      <c r="D3919" s="1">
        <f t="shared" si="139"/>
        <v>6</v>
      </c>
      <c r="E3919" s="1" t="str">
        <f>INDEX(Protocol[Mark],MATCH(C3919,Protocol[Step],0))</f>
        <v>3U</v>
      </c>
      <c r="F3919" s="151" t="str">
        <f>INDEX(Variables[Variable],MATCH(Systematic[[#This Row],[VariableIndex]],Variables[Index],0))</f>
        <v>FCR (mt: ROX-corr.)</v>
      </c>
      <c r="G3919" s="134">
        <f>Systematic[[#This Row],[Sample]]*1000000+Systematic[[#This Row],[SubSample]]*10000+Systematic[[#This Row],[VariableIndex]]</f>
        <v>238010006</v>
      </c>
      <c r="H3919" s="134">
        <f>Systematic[[#This Row],[SampleVariableLabel]]+100*Systematic[[#This Row],[State]]</f>
        <v>238010406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238</v>
      </c>
      <c r="B3920" s="1">
        <f>IF(C3920=0,IF(B3919=Protocol!$V$20,1,B3919+1),B3919)</f>
        <v>1</v>
      </c>
      <c r="C3920" s="1">
        <f>IF(C3919+1=Protocol!$V$21,0,C3919+1)</f>
        <v>5</v>
      </c>
      <c r="D3920" s="1">
        <f t="shared" si="139"/>
        <v>1</v>
      </c>
      <c r="E3920" s="1" t="str">
        <f>INDEX(Protocol[Mark],MATCH(C3920,Protocol[Step],0))</f>
        <v>4G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238010001</v>
      </c>
      <c r="H3920" s="134">
        <f>Systematic[[#This Row],[SampleVariableLabel]]+100*Systematic[[#This Row],[State]]</f>
        <v>238010501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238</v>
      </c>
      <c r="B3921" s="1">
        <f>IF(C3921=0,IF(B3920=Protocol!$V$20,1,B3920+1),B3920)</f>
        <v>1</v>
      </c>
      <c r="C3921" s="1">
        <f>IF(C3920+1=Protocol!$V$21,0,C3920+1)</f>
        <v>6</v>
      </c>
      <c r="D3921" s="1">
        <f t="shared" si="139"/>
        <v>2</v>
      </c>
      <c r="E3921" s="1" t="str">
        <f>INDEX(Protocol[Mark],MATCH(C3921,Protocol[Step],0))</f>
        <v>5S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238010002</v>
      </c>
      <c r="H3921" s="134">
        <f>Systematic[[#This Row],[SampleVariableLabel]]+100*Systematic[[#This Row],[State]]</f>
        <v>238010602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238</v>
      </c>
      <c r="B3922" s="1">
        <f>IF(C3922=0,IF(B3921=Protocol!$V$20,1,B3921+1),B3921)</f>
        <v>1</v>
      </c>
      <c r="C3922" s="1">
        <f>IF(C3921+1=Protocol!$V$21,0,C3921+1)</f>
        <v>7</v>
      </c>
      <c r="D3922" s="1">
        <f t="shared" si="139"/>
        <v>3</v>
      </c>
      <c r="E3922" s="1" t="str">
        <f>INDEX(Protocol[Mark],MATCH(C3922,Protocol[Step],0))</f>
        <v>6Oct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238010003</v>
      </c>
      <c r="H3922" s="134">
        <f>Systematic[[#This Row],[SampleVariableLabel]]+100*Systematic[[#This Row],[State]]</f>
        <v>238010703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238</v>
      </c>
      <c r="B3923" s="1">
        <f>IF(C3923=0,IF(B3922=Protocol!$V$20,1,B3922+1),B3922)</f>
        <v>1</v>
      </c>
      <c r="C3923" s="1">
        <f>IF(C3922+1=Protocol!$V$21,0,C3922+1)</f>
        <v>8</v>
      </c>
      <c r="D3923" s="1">
        <f t="shared" si="139"/>
        <v>4</v>
      </c>
      <c r="E3923" s="1" t="str">
        <f>INDEX(Protocol[Mark],MATCH(C3923,Protocol[Step],0))</f>
        <v>7Rot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238010004</v>
      </c>
      <c r="H3923" s="134">
        <f>Systematic[[#This Row],[SampleVariableLabel]]+100*Systematic[[#This Row],[State]]</f>
        <v>238010804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238</v>
      </c>
      <c r="B3924" s="1">
        <f>IF(C3924=0,IF(B3923=Protocol!$V$20,1,B3923+1),B3923)</f>
        <v>1</v>
      </c>
      <c r="C3924" s="1">
        <f>IF(C3923+1=Protocol!$V$21,0,C3923+1)</f>
        <v>9</v>
      </c>
      <c r="D3924" s="1">
        <f t="shared" si="139"/>
        <v>5</v>
      </c>
      <c r="E3924" s="1" t="str">
        <f>INDEX(Protocol[Mark],MATCH(C3924,Protocol[Step],0))</f>
        <v>8Gp</v>
      </c>
      <c r="F3924" s="151" t="str">
        <f>INDEX(Variables[Variable],MATCH(Systematic[[#This Row],[VariableIndex]],Variables[Index],0))</f>
        <v>Specific flux (mt)</v>
      </c>
      <c r="G3924" s="134">
        <f>Systematic[[#This Row],[Sample]]*1000000+Systematic[[#This Row],[SubSample]]*10000+Systematic[[#This Row],[VariableIndex]]</f>
        <v>238010005</v>
      </c>
      <c r="H3924" s="134">
        <f>Systematic[[#This Row],[SampleVariableLabel]]+100*Systematic[[#This Row],[State]]</f>
        <v>238010905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238</v>
      </c>
      <c r="B3925" s="1">
        <f>IF(C3925=0,IF(B3924=Protocol!$V$20,1,B3924+1),B3924)</f>
        <v>1</v>
      </c>
      <c r="C3925" s="1">
        <f>IF(C3924+1=Protocol!$V$21,0,C3924+1)</f>
        <v>10</v>
      </c>
      <c r="D3925" s="1">
        <f t="shared" si="139"/>
        <v>6</v>
      </c>
      <c r="E3925" s="1" t="str">
        <f>INDEX(Protocol[Mark],MATCH(C3925,Protocol[Step],0))</f>
        <v>9Ama</v>
      </c>
      <c r="F3925" s="151" t="str">
        <f>INDEX(Variables[Variable],MATCH(Systematic[[#This Row],[VariableIndex]],Variables[Index],0))</f>
        <v>FCR (mt: ROX-corr.)</v>
      </c>
      <c r="G3925" s="134">
        <f>Systematic[[#This Row],[Sample]]*1000000+Systematic[[#This Row],[SubSample]]*10000+Systematic[[#This Row],[VariableIndex]]</f>
        <v>238010006</v>
      </c>
      <c r="H3925" s="134">
        <f>Systematic[[#This Row],[SampleVariableLabel]]+100*Systematic[[#This Row],[State]]</f>
        <v>238011006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238</v>
      </c>
      <c r="B3926" s="1">
        <f>IF(C3926=0,IF(B3925=Protocol!$V$20,1,B3925+1),B3925)</f>
        <v>1</v>
      </c>
      <c r="C3926" s="1">
        <f>IF(C3925+1=Protocol!$V$21,0,C3925+1)</f>
        <v>11</v>
      </c>
      <c r="D3926" s="1">
        <f t="shared" si="139"/>
        <v>1</v>
      </c>
      <c r="E3926" s="1" t="str">
        <f>INDEX(Protocol[Mark],MATCH(C3926,Protocol[Step],0))</f>
        <v>10Tm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238010001</v>
      </c>
      <c r="H3926" s="134">
        <f>Systematic[[#This Row],[SampleVariableLabel]]+100*Systematic[[#This Row],[State]]</f>
        <v>238011101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238</v>
      </c>
      <c r="B3927" s="1">
        <f>IF(C3927=0,IF(B3926=Protocol!$V$20,1,B3926+1),B3926)</f>
        <v>1</v>
      </c>
      <c r="C3927" s="1">
        <f>IF(C3926+1=Protocol!$V$21,0,C3926+1)</f>
        <v>12</v>
      </c>
      <c r="D3927" s="1">
        <f t="shared" si="139"/>
        <v>2</v>
      </c>
      <c r="E3927" s="1" t="str">
        <f>INDEX(Protocol[Mark],MATCH(C3927,Protocol[Step],0))</f>
        <v>11Azd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238010002</v>
      </c>
      <c r="H3927" s="134">
        <f>Systematic[[#This Row],[SampleVariableLabel]]+100*Systematic[[#This Row],[State]]</f>
        <v>238011202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239</v>
      </c>
      <c r="B3928" s="1">
        <f>IF(C3928=0,IF(B3927=Protocol!$V$20,1,B3927+1),B3927)</f>
        <v>1</v>
      </c>
      <c r="C3928" s="1">
        <f>IF(C3927+1=Protocol!$V$21,0,C3927+1)</f>
        <v>0</v>
      </c>
      <c r="D3928" s="1">
        <f t="shared" si="139"/>
        <v>3</v>
      </c>
      <c r="E3928" s="1" t="str">
        <f>INDEX(Protocol[Mark],MATCH(C3928,Protocol[Step],0))</f>
        <v>1mt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239010003</v>
      </c>
      <c r="H3928" s="134">
        <f>Systematic[[#This Row],[SampleVariableLabel]]+100*Systematic[[#This Row],[State]]</f>
        <v>239010003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239</v>
      </c>
      <c r="B3929" s="1">
        <f>IF(C3929=0,IF(B3928=Protocol!$V$20,1,B3928+1),B3928)</f>
        <v>1</v>
      </c>
      <c r="C3929" s="1">
        <f>IF(C3928+1=Protocol!$V$21,0,C3928+1)</f>
        <v>1</v>
      </c>
      <c r="D3929" s="1">
        <f t="shared" si="139"/>
        <v>4</v>
      </c>
      <c r="E3929" s="1" t="str">
        <f>INDEX(Protocol[Mark],MATCH(C3929,Protocol[Step],0))</f>
        <v>1PM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239010004</v>
      </c>
      <c r="H3929" s="134">
        <f>Systematic[[#This Row],[SampleVariableLabel]]+100*Systematic[[#This Row],[State]]</f>
        <v>239010104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239</v>
      </c>
      <c r="B3930" s="1">
        <f>IF(C3930=0,IF(B3929=Protocol!$V$20,1,B3929+1),B3929)</f>
        <v>1</v>
      </c>
      <c r="C3930" s="1">
        <f>IF(C3929+1=Protocol!$V$21,0,C3929+1)</f>
        <v>2</v>
      </c>
      <c r="D3930" s="1">
        <f t="shared" si="139"/>
        <v>5</v>
      </c>
      <c r="E3930" s="1" t="str">
        <f>INDEX(Protocol[Mark],MATCH(C3930,Protocol[Step],0))</f>
        <v>2D</v>
      </c>
      <c r="F3930" s="151" t="str">
        <f>INDEX(Variables[Variable],MATCH(Systematic[[#This Row],[VariableIndex]],Variables[Index],0))</f>
        <v>Specific flux (mt)</v>
      </c>
      <c r="G3930" s="134">
        <f>Systematic[[#This Row],[Sample]]*1000000+Systematic[[#This Row],[SubSample]]*10000+Systematic[[#This Row],[VariableIndex]]</f>
        <v>239010005</v>
      </c>
      <c r="H3930" s="134">
        <f>Systematic[[#This Row],[SampleVariableLabel]]+100*Systematic[[#This Row],[State]]</f>
        <v>239010205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239</v>
      </c>
      <c r="B3931" s="1">
        <f>IF(C3931=0,IF(B3930=Protocol!$V$20,1,B3930+1),B3930)</f>
        <v>1</v>
      </c>
      <c r="C3931" s="1">
        <f>IF(C3930+1=Protocol!$V$21,0,C3930+1)</f>
        <v>3</v>
      </c>
      <c r="D3931" s="1">
        <f t="shared" si="139"/>
        <v>6</v>
      </c>
      <c r="E3931" s="1" t="str">
        <f>INDEX(Protocol[Mark],MATCH(C3931,Protocol[Step],0))</f>
        <v>2c</v>
      </c>
      <c r="F3931" s="151" t="str">
        <f>INDEX(Variables[Variable],MATCH(Systematic[[#This Row],[VariableIndex]],Variables[Index],0))</f>
        <v>FCR (mt: ROX-corr.)</v>
      </c>
      <c r="G3931" s="134">
        <f>Systematic[[#This Row],[Sample]]*1000000+Systematic[[#This Row],[SubSample]]*10000+Systematic[[#This Row],[VariableIndex]]</f>
        <v>239010006</v>
      </c>
      <c r="H3931" s="134">
        <f>Systematic[[#This Row],[SampleVariableLabel]]+100*Systematic[[#This Row],[State]]</f>
        <v>239010306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239</v>
      </c>
      <c r="B3932" s="1">
        <f>IF(C3932=0,IF(B3931=Protocol!$V$20,1,B3931+1),B3931)</f>
        <v>1</v>
      </c>
      <c r="C3932" s="1">
        <f>IF(C3931+1=Protocol!$V$21,0,C3931+1)</f>
        <v>4</v>
      </c>
      <c r="D3932" s="1">
        <f t="shared" si="139"/>
        <v>1</v>
      </c>
      <c r="E3932" s="1" t="str">
        <f>INDEX(Protocol[Mark],MATCH(C3932,Protocol[Step],0))</f>
        <v>3U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239010001</v>
      </c>
      <c r="H3932" s="134">
        <f>Systematic[[#This Row],[SampleVariableLabel]]+100*Systematic[[#This Row],[State]]</f>
        <v>239010401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239</v>
      </c>
      <c r="B3933" s="1">
        <f>IF(C3933=0,IF(B3932=Protocol!$V$20,1,B3932+1),B3932)</f>
        <v>1</v>
      </c>
      <c r="C3933" s="1">
        <f>IF(C3932+1=Protocol!$V$21,0,C3932+1)</f>
        <v>5</v>
      </c>
      <c r="D3933" s="1">
        <f t="shared" si="139"/>
        <v>2</v>
      </c>
      <c r="E3933" s="1" t="str">
        <f>INDEX(Protocol[Mark],MATCH(C3933,Protocol[Step],0))</f>
        <v>4G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239010002</v>
      </c>
      <c r="H3933" s="134">
        <f>Systematic[[#This Row],[SampleVariableLabel]]+100*Systematic[[#This Row],[State]]</f>
        <v>239010502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239</v>
      </c>
      <c r="B3934" s="1">
        <f>IF(C3934=0,IF(B3933=Protocol!$V$20,1,B3933+1),B3933)</f>
        <v>1</v>
      </c>
      <c r="C3934" s="1">
        <f>IF(C3933+1=Protocol!$V$21,0,C3933+1)</f>
        <v>6</v>
      </c>
      <c r="D3934" s="1">
        <f t="shared" si="139"/>
        <v>3</v>
      </c>
      <c r="E3934" s="1" t="str">
        <f>INDEX(Protocol[Mark],MATCH(C3934,Protocol[Step],0))</f>
        <v>5S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239010003</v>
      </c>
      <c r="H3934" s="134">
        <f>Systematic[[#This Row],[SampleVariableLabel]]+100*Systematic[[#This Row],[State]]</f>
        <v>239010603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239</v>
      </c>
      <c r="B3935" s="1">
        <f>IF(C3935=0,IF(B3934=Protocol!$V$20,1,B3934+1),B3934)</f>
        <v>1</v>
      </c>
      <c r="C3935" s="1">
        <f>IF(C3934+1=Protocol!$V$21,0,C3934+1)</f>
        <v>7</v>
      </c>
      <c r="D3935" s="1">
        <f t="shared" si="139"/>
        <v>4</v>
      </c>
      <c r="E3935" s="1" t="str">
        <f>INDEX(Protocol[Mark],MATCH(C3935,Protocol[Step],0))</f>
        <v>6Oct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239010004</v>
      </c>
      <c r="H3935" s="134">
        <f>Systematic[[#This Row],[SampleVariableLabel]]+100*Systematic[[#This Row],[State]]</f>
        <v>239010704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239</v>
      </c>
      <c r="B3936" s="1">
        <f>IF(C3936=0,IF(B3935=Protocol!$V$20,1,B3935+1),B3935)</f>
        <v>1</v>
      </c>
      <c r="C3936" s="1">
        <f>IF(C3935+1=Protocol!$V$21,0,C3935+1)</f>
        <v>8</v>
      </c>
      <c r="D3936" s="1">
        <f t="shared" si="139"/>
        <v>5</v>
      </c>
      <c r="E3936" s="1" t="str">
        <f>INDEX(Protocol[Mark],MATCH(C3936,Protocol[Step],0))</f>
        <v>7Rot</v>
      </c>
      <c r="F3936" s="151" t="str">
        <f>INDEX(Variables[Variable],MATCH(Systematic[[#This Row],[VariableIndex]],Variables[Index],0))</f>
        <v>Specific flux (mt)</v>
      </c>
      <c r="G3936" s="134">
        <f>Systematic[[#This Row],[Sample]]*1000000+Systematic[[#This Row],[SubSample]]*10000+Systematic[[#This Row],[VariableIndex]]</f>
        <v>239010005</v>
      </c>
      <c r="H3936" s="134">
        <f>Systematic[[#This Row],[SampleVariableLabel]]+100*Systematic[[#This Row],[State]]</f>
        <v>239010805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239</v>
      </c>
      <c r="B3937" s="1">
        <f>IF(C3937=0,IF(B3936=Protocol!$V$20,1,B3936+1),B3936)</f>
        <v>1</v>
      </c>
      <c r="C3937" s="1">
        <f>IF(C3936+1=Protocol!$V$21,0,C3936+1)</f>
        <v>9</v>
      </c>
      <c r="D3937" s="1">
        <f t="shared" si="139"/>
        <v>6</v>
      </c>
      <c r="E3937" s="1" t="str">
        <f>INDEX(Protocol[Mark],MATCH(C3937,Protocol[Step],0))</f>
        <v>8Gp</v>
      </c>
      <c r="F3937" s="151" t="str">
        <f>INDEX(Variables[Variable],MATCH(Systematic[[#This Row],[VariableIndex]],Variables[Index],0))</f>
        <v>FCR (mt: ROX-corr.)</v>
      </c>
      <c r="G3937" s="134">
        <f>Systematic[[#This Row],[Sample]]*1000000+Systematic[[#This Row],[SubSample]]*10000+Systematic[[#This Row],[VariableIndex]]</f>
        <v>239010006</v>
      </c>
      <c r="H3937" s="134">
        <f>Systematic[[#This Row],[SampleVariableLabel]]+100*Systematic[[#This Row],[State]]</f>
        <v>239010906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239</v>
      </c>
      <c r="B3938" s="1">
        <f>IF(C3938=0,IF(B3937=Protocol!$V$20,1,B3937+1),B3937)</f>
        <v>1</v>
      </c>
      <c r="C3938" s="1">
        <f>IF(C3937+1=Protocol!$V$21,0,C3937+1)</f>
        <v>10</v>
      </c>
      <c r="D3938" s="1">
        <f t="shared" si="139"/>
        <v>1</v>
      </c>
      <c r="E3938" s="1" t="str">
        <f>INDEX(Protocol[Mark],MATCH(C3938,Protocol[Step],0))</f>
        <v>9Ama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239010001</v>
      </c>
      <c r="H3938" s="134">
        <f>Systematic[[#This Row],[SampleVariableLabel]]+100*Systematic[[#This Row],[State]]</f>
        <v>239011001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239</v>
      </c>
      <c r="B3939" s="1">
        <f>IF(C3939=0,IF(B3938=Protocol!$V$20,1,B3938+1),B3938)</f>
        <v>1</v>
      </c>
      <c r="C3939" s="1">
        <f>IF(C3938+1=Protocol!$V$21,0,C3938+1)</f>
        <v>11</v>
      </c>
      <c r="D3939" s="1">
        <f t="shared" si="139"/>
        <v>2</v>
      </c>
      <c r="E3939" s="1" t="str">
        <f>INDEX(Protocol[Mark],MATCH(C3939,Protocol[Step],0))</f>
        <v>10Tm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239010002</v>
      </c>
      <c r="H3939" s="134">
        <f>Systematic[[#This Row],[SampleVariableLabel]]+100*Systematic[[#This Row],[State]]</f>
        <v>239011102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239</v>
      </c>
      <c r="B3940" s="1">
        <f>IF(C3940=0,IF(B3939=Protocol!$V$20,1,B3939+1),B3939)</f>
        <v>1</v>
      </c>
      <c r="C3940" s="1">
        <f>IF(C3939+1=Protocol!$V$21,0,C3939+1)</f>
        <v>12</v>
      </c>
      <c r="D3940" s="1">
        <f t="shared" si="139"/>
        <v>3</v>
      </c>
      <c r="E3940" s="1" t="str">
        <f>INDEX(Protocol[Mark],MATCH(C3940,Protocol[Step],0))</f>
        <v>11Azd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239010003</v>
      </c>
      <c r="H3940" s="134">
        <f>Systematic[[#This Row],[SampleVariableLabel]]+100*Systematic[[#This Row],[State]]</f>
        <v>239011203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240</v>
      </c>
      <c r="B3941" s="1">
        <f>IF(C3941=0,IF(B3940=Protocol!$V$20,1,B3940+1),B3940)</f>
        <v>1</v>
      </c>
      <c r="C3941" s="1">
        <f>IF(C3940+1=Protocol!$V$21,0,C3940+1)</f>
        <v>0</v>
      </c>
      <c r="D3941" s="1">
        <f t="shared" si="139"/>
        <v>4</v>
      </c>
      <c r="E3941" s="1" t="str">
        <f>INDEX(Protocol[Mark],MATCH(C3941,Protocol[Step],0))</f>
        <v>1mt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240010004</v>
      </c>
      <c r="H3941" s="134">
        <f>Systematic[[#This Row],[SampleVariableLabel]]+100*Systematic[[#This Row],[State]]</f>
        <v>240010004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240</v>
      </c>
      <c r="B3942" s="1">
        <f>IF(C3942=0,IF(B3941=Protocol!$V$20,1,B3941+1),B3941)</f>
        <v>1</v>
      </c>
      <c r="C3942" s="1">
        <f>IF(C3941+1=Protocol!$V$21,0,C3941+1)</f>
        <v>1</v>
      </c>
      <c r="D3942" s="1">
        <f t="shared" si="139"/>
        <v>5</v>
      </c>
      <c r="E3942" s="1" t="str">
        <f>INDEX(Protocol[Mark],MATCH(C3942,Protocol[Step],0))</f>
        <v>1PM</v>
      </c>
      <c r="F3942" s="151" t="str">
        <f>INDEX(Variables[Variable],MATCH(Systematic[[#This Row],[VariableIndex]],Variables[Index],0))</f>
        <v>Specific flux (mt)</v>
      </c>
      <c r="G3942" s="134">
        <f>Systematic[[#This Row],[Sample]]*1000000+Systematic[[#This Row],[SubSample]]*10000+Systematic[[#This Row],[VariableIndex]]</f>
        <v>240010005</v>
      </c>
      <c r="H3942" s="134">
        <f>Systematic[[#This Row],[SampleVariableLabel]]+100*Systematic[[#This Row],[State]]</f>
        <v>240010105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240</v>
      </c>
      <c r="B3943" s="1">
        <f>IF(C3943=0,IF(B3942=Protocol!$V$20,1,B3942+1),B3942)</f>
        <v>1</v>
      </c>
      <c r="C3943" s="1">
        <f>IF(C3942+1=Protocol!$V$21,0,C3942+1)</f>
        <v>2</v>
      </c>
      <c r="D3943" s="1">
        <f t="shared" si="139"/>
        <v>6</v>
      </c>
      <c r="E3943" s="1" t="str">
        <f>INDEX(Protocol[Mark],MATCH(C3943,Protocol[Step],0))</f>
        <v>2D</v>
      </c>
      <c r="F3943" s="151" t="str">
        <f>INDEX(Variables[Variable],MATCH(Systematic[[#This Row],[VariableIndex]],Variables[Index],0))</f>
        <v>FCR (mt: ROX-corr.)</v>
      </c>
      <c r="G3943" s="134">
        <f>Systematic[[#This Row],[Sample]]*1000000+Systematic[[#This Row],[SubSample]]*10000+Systematic[[#This Row],[VariableIndex]]</f>
        <v>240010006</v>
      </c>
      <c r="H3943" s="134">
        <f>Systematic[[#This Row],[SampleVariableLabel]]+100*Systematic[[#This Row],[State]]</f>
        <v>240010206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240</v>
      </c>
      <c r="B3944" s="1">
        <f>IF(C3944=0,IF(B3943=Protocol!$V$20,1,B3943+1),B3943)</f>
        <v>1</v>
      </c>
      <c r="C3944" s="1">
        <f>IF(C3943+1=Protocol!$V$21,0,C3943+1)</f>
        <v>3</v>
      </c>
      <c r="D3944" s="1">
        <f t="shared" si="139"/>
        <v>1</v>
      </c>
      <c r="E3944" s="1" t="str">
        <f>INDEX(Protocol[Mark],MATCH(C3944,Protocol[Step],0))</f>
        <v>2c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240010001</v>
      </c>
      <c r="H3944" s="134">
        <f>Systematic[[#This Row],[SampleVariableLabel]]+100*Systematic[[#This Row],[State]]</f>
        <v>240010301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240</v>
      </c>
      <c r="B3945" s="1">
        <f>IF(C3945=0,IF(B3944=Protocol!$V$20,1,B3944+1),B3944)</f>
        <v>1</v>
      </c>
      <c r="C3945" s="1">
        <f>IF(C3944+1=Protocol!$V$21,0,C3944+1)</f>
        <v>4</v>
      </c>
      <c r="D3945" s="1">
        <f t="shared" si="139"/>
        <v>2</v>
      </c>
      <c r="E3945" s="1" t="str">
        <f>INDEX(Protocol[Mark],MATCH(C3945,Protocol[Step],0))</f>
        <v>3U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240010002</v>
      </c>
      <c r="H3945" s="134">
        <f>Systematic[[#This Row],[SampleVariableLabel]]+100*Systematic[[#This Row],[State]]</f>
        <v>240010402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240</v>
      </c>
      <c r="B3946" s="1">
        <f>IF(C3946=0,IF(B3945=Protocol!$V$20,1,B3945+1),B3945)</f>
        <v>1</v>
      </c>
      <c r="C3946" s="1">
        <f>IF(C3945+1=Protocol!$V$21,0,C3945+1)</f>
        <v>5</v>
      </c>
      <c r="D3946" s="1">
        <f t="shared" si="139"/>
        <v>3</v>
      </c>
      <c r="E3946" s="1" t="str">
        <f>INDEX(Protocol[Mark],MATCH(C3946,Protocol[Step],0))</f>
        <v>4G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240010003</v>
      </c>
      <c r="H3946" s="134">
        <f>Systematic[[#This Row],[SampleVariableLabel]]+100*Systematic[[#This Row],[State]]</f>
        <v>240010503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240</v>
      </c>
      <c r="B3947" s="1">
        <f>IF(C3947=0,IF(B3946=Protocol!$V$20,1,B3946+1),B3946)</f>
        <v>1</v>
      </c>
      <c r="C3947" s="1">
        <f>IF(C3946+1=Protocol!$V$21,0,C3946+1)</f>
        <v>6</v>
      </c>
      <c r="D3947" s="1">
        <f t="shared" si="139"/>
        <v>4</v>
      </c>
      <c r="E3947" s="1" t="str">
        <f>INDEX(Protocol[Mark],MATCH(C3947,Protocol[Step],0))</f>
        <v>5S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240010004</v>
      </c>
      <c r="H3947" s="134">
        <f>Systematic[[#This Row],[SampleVariableLabel]]+100*Systematic[[#This Row],[State]]</f>
        <v>240010604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240</v>
      </c>
      <c r="B3948" s="1">
        <f>IF(C3948=0,IF(B3947=Protocol!$V$20,1,B3947+1),B3947)</f>
        <v>1</v>
      </c>
      <c r="C3948" s="1">
        <f>IF(C3947+1=Protocol!$V$21,0,C3947+1)</f>
        <v>7</v>
      </c>
      <c r="D3948" s="1">
        <f t="shared" si="139"/>
        <v>5</v>
      </c>
      <c r="E3948" s="1" t="str">
        <f>INDEX(Protocol[Mark],MATCH(C3948,Protocol[Step],0))</f>
        <v>6Oct</v>
      </c>
      <c r="F3948" s="151" t="str">
        <f>INDEX(Variables[Variable],MATCH(Systematic[[#This Row],[VariableIndex]],Variables[Index],0))</f>
        <v>Specific flux (mt)</v>
      </c>
      <c r="G3948" s="134">
        <f>Systematic[[#This Row],[Sample]]*1000000+Systematic[[#This Row],[SubSample]]*10000+Systematic[[#This Row],[VariableIndex]]</f>
        <v>240010005</v>
      </c>
      <c r="H3948" s="134">
        <f>Systematic[[#This Row],[SampleVariableLabel]]+100*Systematic[[#This Row],[State]]</f>
        <v>240010705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240</v>
      </c>
      <c r="B3949" s="1">
        <f>IF(C3949=0,IF(B3948=Protocol!$V$20,1,B3948+1),B3948)</f>
        <v>1</v>
      </c>
      <c r="C3949" s="1">
        <f>IF(C3948+1=Protocol!$V$21,0,C3948+1)</f>
        <v>8</v>
      </c>
      <c r="D3949" s="1">
        <f t="shared" si="139"/>
        <v>6</v>
      </c>
      <c r="E3949" s="1" t="str">
        <f>INDEX(Protocol[Mark],MATCH(C3949,Protocol[Step],0))</f>
        <v>7Rot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240010006</v>
      </c>
      <c r="H3949" s="134">
        <f>Systematic[[#This Row],[SampleVariableLabel]]+100*Systematic[[#This Row],[State]]</f>
        <v>240010806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240</v>
      </c>
      <c r="B3950" s="1">
        <f>IF(C3950=0,IF(B3949=Protocol!$V$20,1,B3949+1),B3949)</f>
        <v>1</v>
      </c>
      <c r="C3950" s="1">
        <f>IF(C3949+1=Protocol!$V$21,0,C3949+1)</f>
        <v>9</v>
      </c>
      <c r="D3950" s="1">
        <f t="shared" si="139"/>
        <v>1</v>
      </c>
      <c r="E3950" s="1" t="str">
        <f>INDEX(Protocol[Mark],MATCH(C3950,Protocol[Step],0))</f>
        <v>8Gp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240010001</v>
      </c>
      <c r="H3950" s="134">
        <f>Systematic[[#This Row],[SampleVariableLabel]]+100*Systematic[[#This Row],[State]]</f>
        <v>240010901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240</v>
      </c>
      <c r="B3951" s="1">
        <f>IF(C3951=0,IF(B3950=Protocol!$V$20,1,B3950+1),B3950)</f>
        <v>1</v>
      </c>
      <c r="C3951" s="1">
        <f>IF(C3950+1=Protocol!$V$21,0,C3950+1)</f>
        <v>10</v>
      </c>
      <c r="D3951" s="1">
        <f t="shared" si="139"/>
        <v>2</v>
      </c>
      <c r="E3951" s="1" t="str">
        <f>INDEX(Protocol[Mark],MATCH(C3951,Protocol[Step],0))</f>
        <v>9Ama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240010002</v>
      </c>
      <c r="H3951" s="134">
        <f>Systematic[[#This Row],[SampleVariableLabel]]+100*Systematic[[#This Row],[State]]</f>
        <v>240011002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240</v>
      </c>
      <c r="B3952" s="1">
        <f>IF(C3952=0,IF(B3951=Protocol!$V$20,1,B3951+1),B3951)</f>
        <v>1</v>
      </c>
      <c r="C3952" s="1">
        <f>IF(C3951+1=Protocol!$V$21,0,C3951+1)</f>
        <v>11</v>
      </c>
      <c r="D3952" s="1">
        <f t="shared" si="139"/>
        <v>3</v>
      </c>
      <c r="E3952" s="1" t="str">
        <f>INDEX(Protocol[Mark],MATCH(C3952,Protocol[Step],0))</f>
        <v>10Tm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240010003</v>
      </c>
      <c r="H3952" s="134">
        <f>Systematic[[#This Row],[SampleVariableLabel]]+100*Systematic[[#This Row],[State]]</f>
        <v>240011103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240</v>
      </c>
      <c r="B3953" s="1">
        <f>IF(C3953=0,IF(B3952=Protocol!$V$20,1,B3952+1),B3952)</f>
        <v>1</v>
      </c>
      <c r="C3953" s="1">
        <f>IF(C3952+1=Protocol!$V$21,0,C3952+1)</f>
        <v>12</v>
      </c>
      <c r="D3953" s="1">
        <f t="shared" si="139"/>
        <v>4</v>
      </c>
      <c r="E3953" s="1" t="str">
        <f>INDEX(Protocol[Mark],MATCH(C3953,Protocol[Step],0))</f>
        <v>11Azd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240010004</v>
      </c>
      <c r="H3953" s="134">
        <f>Systematic[[#This Row],[SampleVariableLabel]]+100*Systematic[[#This Row],[State]]</f>
        <v>240011204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241</v>
      </c>
      <c r="B3954" s="1">
        <f>IF(C3954=0,IF(B3953=Protocol!$V$20,1,B3953+1),B3953)</f>
        <v>1</v>
      </c>
      <c r="C3954" s="1">
        <f>IF(C3953+1=Protocol!$V$21,0,C3953+1)</f>
        <v>0</v>
      </c>
      <c r="D3954" s="1">
        <f t="shared" si="139"/>
        <v>5</v>
      </c>
      <c r="E3954" s="1" t="str">
        <f>INDEX(Protocol[Mark],MATCH(C3954,Protocol[Step],0))</f>
        <v>1mt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241010005</v>
      </c>
      <c r="H3954" s="134">
        <f>Systematic[[#This Row],[SampleVariableLabel]]+100*Systematic[[#This Row],[State]]</f>
        <v>241010005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241</v>
      </c>
      <c r="B3955" s="1">
        <f>IF(C3955=0,IF(B3954=Protocol!$V$20,1,B3954+1),B3954)</f>
        <v>1</v>
      </c>
      <c r="C3955" s="1">
        <f>IF(C3954+1=Protocol!$V$21,0,C3954+1)</f>
        <v>1</v>
      </c>
      <c r="D3955" s="1">
        <f t="shared" si="139"/>
        <v>6</v>
      </c>
      <c r="E3955" s="1" t="str">
        <f>INDEX(Protocol[Mark],MATCH(C3955,Protocol[Step],0))</f>
        <v>1PM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241010006</v>
      </c>
      <c r="H3955" s="134">
        <f>Systematic[[#This Row],[SampleVariableLabel]]+100*Systematic[[#This Row],[State]]</f>
        <v>241010106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241</v>
      </c>
      <c r="B3956" s="1">
        <f>IF(C3956=0,IF(B3955=Protocol!$V$20,1,B3955+1),B3955)</f>
        <v>1</v>
      </c>
      <c r="C3956" s="1">
        <f>IF(C3955+1=Protocol!$V$21,0,C3955+1)</f>
        <v>2</v>
      </c>
      <c r="D3956" s="1">
        <f t="shared" si="139"/>
        <v>1</v>
      </c>
      <c r="E3956" s="1" t="str">
        <f>INDEX(Protocol[Mark],MATCH(C3956,Protocol[Step],0))</f>
        <v>2D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241010001</v>
      </c>
      <c r="H3956" s="134">
        <f>Systematic[[#This Row],[SampleVariableLabel]]+100*Systematic[[#This Row],[State]]</f>
        <v>241010201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241</v>
      </c>
      <c r="B3957" s="1">
        <f>IF(C3957=0,IF(B3956=Protocol!$V$20,1,B3956+1),B3956)</f>
        <v>1</v>
      </c>
      <c r="C3957" s="1">
        <f>IF(C3956+1=Protocol!$V$21,0,C3956+1)</f>
        <v>3</v>
      </c>
      <c r="D3957" s="1">
        <f t="shared" si="139"/>
        <v>2</v>
      </c>
      <c r="E3957" s="1" t="str">
        <f>INDEX(Protocol[Mark],MATCH(C3957,Protocol[Step],0))</f>
        <v>2c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241010002</v>
      </c>
      <c r="H3957" s="134">
        <f>Systematic[[#This Row],[SampleVariableLabel]]+100*Systematic[[#This Row],[State]]</f>
        <v>241010302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241</v>
      </c>
      <c r="B3958" s="1">
        <f>IF(C3958=0,IF(B3957=Protocol!$V$20,1,B3957+1),B3957)</f>
        <v>1</v>
      </c>
      <c r="C3958" s="1">
        <f>IF(C3957+1=Protocol!$V$21,0,C3957+1)</f>
        <v>4</v>
      </c>
      <c r="D3958" s="1">
        <f t="shared" si="139"/>
        <v>3</v>
      </c>
      <c r="E3958" s="1" t="str">
        <f>INDEX(Protocol[Mark],MATCH(C3958,Protocol[Step],0))</f>
        <v>3U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241010003</v>
      </c>
      <c r="H3958" s="134">
        <f>Systematic[[#This Row],[SampleVariableLabel]]+100*Systematic[[#This Row],[State]]</f>
        <v>241010403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241</v>
      </c>
      <c r="B3959" s="1">
        <f>IF(C3959=0,IF(B3958=Protocol!$V$20,1,B3958+1),B3958)</f>
        <v>1</v>
      </c>
      <c r="C3959" s="1">
        <f>IF(C3958+1=Protocol!$V$21,0,C3958+1)</f>
        <v>5</v>
      </c>
      <c r="D3959" s="1">
        <f t="shared" si="139"/>
        <v>4</v>
      </c>
      <c r="E3959" s="1" t="str">
        <f>INDEX(Protocol[Mark],MATCH(C3959,Protocol[Step],0))</f>
        <v>4G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241010004</v>
      </c>
      <c r="H3959" s="134">
        <f>Systematic[[#This Row],[SampleVariableLabel]]+100*Systematic[[#This Row],[State]]</f>
        <v>241010504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241</v>
      </c>
      <c r="B3960" s="1">
        <f>IF(C3960=0,IF(B3959=Protocol!$V$20,1,B3959+1),B3959)</f>
        <v>1</v>
      </c>
      <c r="C3960" s="1">
        <f>IF(C3959+1=Protocol!$V$21,0,C3959+1)</f>
        <v>6</v>
      </c>
      <c r="D3960" s="1">
        <f t="shared" si="139"/>
        <v>5</v>
      </c>
      <c r="E3960" s="1" t="str">
        <f>INDEX(Protocol[Mark],MATCH(C3960,Protocol[Step],0))</f>
        <v>5S</v>
      </c>
      <c r="F3960" s="151" t="str">
        <f>INDEX(Variables[Variable],MATCH(Systematic[[#This Row],[VariableIndex]],Variables[Index],0))</f>
        <v>Specific flux (mt)</v>
      </c>
      <c r="G3960" s="134">
        <f>Systematic[[#This Row],[Sample]]*1000000+Systematic[[#This Row],[SubSample]]*10000+Systematic[[#This Row],[VariableIndex]]</f>
        <v>241010005</v>
      </c>
      <c r="H3960" s="134">
        <f>Systematic[[#This Row],[SampleVariableLabel]]+100*Systematic[[#This Row],[State]]</f>
        <v>241010605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241</v>
      </c>
      <c r="B3961" s="1">
        <f>IF(C3961=0,IF(B3960=Protocol!$V$20,1,B3960+1),B3960)</f>
        <v>1</v>
      </c>
      <c r="C3961" s="1">
        <f>IF(C3960+1=Protocol!$V$21,0,C3960+1)</f>
        <v>7</v>
      </c>
      <c r="D3961" s="1">
        <f t="shared" si="139"/>
        <v>6</v>
      </c>
      <c r="E3961" s="1" t="str">
        <f>INDEX(Protocol[Mark],MATCH(C3961,Protocol[Step],0))</f>
        <v>6Oct</v>
      </c>
      <c r="F3961" s="151" t="str">
        <f>INDEX(Variables[Variable],MATCH(Systematic[[#This Row],[VariableIndex]],Variables[Index],0))</f>
        <v>FCR (mt: ROX-corr.)</v>
      </c>
      <c r="G3961" s="134">
        <f>Systematic[[#This Row],[Sample]]*1000000+Systematic[[#This Row],[SubSample]]*10000+Systematic[[#This Row],[VariableIndex]]</f>
        <v>241010006</v>
      </c>
      <c r="H3961" s="134">
        <f>Systematic[[#This Row],[SampleVariableLabel]]+100*Systematic[[#This Row],[State]]</f>
        <v>241010706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241</v>
      </c>
      <c r="B3962" s="1">
        <f>IF(C3962=0,IF(B3961=Protocol!$V$20,1,B3961+1),B3961)</f>
        <v>1</v>
      </c>
      <c r="C3962" s="1">
        <f>IF(C3961+1=Protocol!$V$21,0,C3961+1)</f>
        <v>8</v>
      </c>
      <c r="D3962" s="1">
        <f t="shared" si="139"/>
        <v>1</v>
      </c>
      <c r="E3962" s="1" t="str">
        <f>INDEX(Protocol[Mark],MATCH(C3962,Protocol[Step],0))</f>
        <v>7Rot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241010001</v>
      </c>
      <c r="H3962" s="134">
        <f>Systematic[[#This Row],[SampleVariableLabel]]+100*Systematic[[#This Row],[State]]</f>
        <v>241010801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241</v>
      </c>
      <c r="B3963" s="1">
        <f>IF(C3963=0,IF(B3962=Protocol!$V$20,1,B3962+1),B3962)</f>
        <v>1</v>
      </c>
      <c r="C3963" s="1">
        <f>IF(C3962+1=Protocol!$V$21,0,C3962+1)</f>
        <v>9</v>
      </c>
      <c r="D3963" s="1">
        <f t="shared" si="139"/>
        <v>2</v>
      </c>
      <c r="E3963" s="1" t="str">
        <f>INDEX(Protocol[Mark],MATCH(C3963,Protocol[Step],0))</f>
        <v>8Gp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241010002</v>
      </c>
      <c r="H3963" s="134">
        <f>Systematic[[#This Row],[SampleVariableLabel]]+100*Systematic[[#This Row],[State]]</f>
        <v>241010902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241</v>
      </c>
      <c r="B3964" s="1">
        <f>IF(C3964=0,IF(B3963=Protocol!$V$20,1,B3963+1),B3963)</f>
        <v>1</v>
      </c>
      <c r="C3964" s="1">
        <f>IF(C3963+1=Protocol!$V$21,0,C3963+1)</f>
        <v>10</v>
      </c>
      <c r="D3964" s="1">
        <f t="shared" si="139"/>
        <v>3</v>
      </c>
      <c r="E3964" s="1" t="str">
        <f>INDEX(Protocol[Mark],MATCH(C3964,Protocol[Step],0))</f>
        <v>9Ama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241010003</v>
      </c>
      <c r="H3964" s="134">
        <f>Systematic[[#This Row],[SampleVariableLabel]]+100*Systematic[[#This Row],[State]]</f>
        <v>241011003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241</v>
      </c>
      <c r="B3965" s="1">
        <f>IF(C3965=0,IF(B3964=Protocol!$V$20,1,B3964+1),B3964)</f>
        <v>1</v>
      </c>
      <c r="C3965" s="1">
        <f>IF(C3964+1=Protocol!$V$21,0,C3964+1)</f>
        <v>11</v>
      </c>
      <c r="D3965" s="1">
        <f t="shared" si="139"/>
        <v>4</v>
      </c>
      <c r="E3965" s="1" t="str">
        <f>INDEX(Protocol[Mark],MATCH(C3965,Protocol[Step],0))</f>
        <v>10Tm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241010004</v>
      </c>
      <c r="H3965" s="134">
        <f>Systematic[[#This Row],[SampleVariableLabel]]+100*Systematic[[#This Row],[State]]</f>
        <v>241011104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241</v>
      </c>
      <c r="B3966" s="1">
        <f>IF(C3966=0,IF(B3965=Protocol!$V$20,1,B3965+1),B3965)</f>
        <v>1</v>
      </c>
      <c r="C3966" s="1">
        <f>IF(C3965+1=Protocol!$V$21,0,C3965+1)</f>
        <v>12</v>
      </c>
      <c r="D3966" s="1">
        <f t="shared" si="139"/>
        <v>5</v>
      </c>
      <c r="E3966" s="1" t="str">
        <f>INDEX(Protocol[Mark],MATCH(C3966,Protocol[Step],0))</f>
        <v>11Azd</v>
      </c>
      <c r="F3966" s="151" t="str">
        <f>INDEX(Variables[Variable],MATCH(Systematic[[#This Row],[VariableIndex]],Variables[Index],0))</f>
        <v>Specific flux (mt)</v>
      </c>
      <c r="G3966" s="134">
        <f>Systematic[[#This Row],[Sample]]*1000000+Systematic[[#This Row],[SubSample]]*10000+Systematic[[#This Row],[VariableIndex]]</f>
        <v>241010005</v>
      </c>
      <c r="H3966" s="134">
        <f>Systematic[[#This Row],[SampleVariableLabel]]+100*Systematic[[#This Row],[State]]</f>
        <v>241011205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242</v>
      </c>
      <c r="B3967" s="1">
        <f>IF(C3967=0,IF(B3966=Protocol!$V$20,1,B3966+1),B3966)</f>
        <v>1</v>
      </c>
      <c r="C3967" s="1">
        <f>IF(C3966+1=Protocol!$V$21,0,C3966+1)</f>
        <v>0</v>
      </c>
      <c r="D3967" s="1">
        <f t="shared" si="139"/>
        <v>6</v>
      </c>
      <c r="E3967" s="1" t="str">
        <f>INDEX(Protocol[Mark],MATCH(C3967,Protocol[Step],0))</f>
        <v>1mt</v>
      </c>
      <c r="F3967" s="151" t="str">
        <f>INDEX(Variables[Variable],MATCH(Systematic[[#This Row],[VariableIndex]],Variables[Index],0))</f>
        <v>FCR (mt: ROX-corr.)</v>
      </c>
      <c r="G3967" s="134">
        <f>Systematic[[#This Row],[Sample]]*1000000+Systematic[[#This Row],[SubSample]]*10000+Systematic[[#This Row],[VariableIndex]]</f>
        <v>242010006</v>
      </c>
      <c r="H3967" s="134">
        <f>Systematic[[#This Row],[SampleVariableLabel]]+100*Systematic[[#This Row],[State]]</f>
        <v>242010006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242</v>
      </c>
      <c r="B3968" s="1">
        <f>IF(C3968=0,IF(B3967=Protocol!$V$20,1,B3967+1),B3967)</f>
        <v>1</v>
      </c>
      <c r="C3968" s="1">
        <f>IF(C3967+1=Protocol!$V$21,0,C3967+1)</f>
        <v>1</v>
      </c>
      <c r="D3968" s="1">
        <f t="shared" si="139"/>
        <v>1</v>
      </c>
      <c r="E3968" s="1" t="str">
        <f>INDEX(Protocol[Mark],MATCH(C3968,Protocol[Step],0))</f>
        <v>1PM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242010001</v>
      </c>
      <c r="H3968" s="134">
        <f>Systematic[[#This Row],[SampleVariableLabel]]+100*Systematic[[#This Row],[State]]</f>
        <v>242010101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242</v>
      </c>
      <c r="B3969" s="1">
        <f>IF(C3969=0,IF(B3968=Protocol!$V$20,1,B3968+1),B3968)</f>
        <v>1</v>
      </c>
      <c r="C3969" s="1">
        <f>IF(C3968+1=Protocol!$V$21,0,C3968+1)</f>
        <v>2</v>
      </c>
      <c r="D3969" s="1">
        <f t="shared" si="139"/>
        <v>2</v>
      </c>
      <c r="E3969" s="1" t="str">
        <f>INDEX(Protocol[Mark],MATCH(C3969,Protocol[Step],0))</f>
        <v>2D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242010002</v>
      </c>
      <c r="H3969" s="134">
        <f>Systematic[[#This Row],[SampleVariableLabel]]+100*Systematic[[#This Row],[State]]</f>
        <v>242010202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242</v>
      </c>
      <c r="B3970" s="1">
        <f>IF(C3970=0,IF(B3969=Protocol!$V$20,1,B3969+1),B3969)</f>
        <v>1</v>
      </c>
      <c r="C3970" s="1">
        <f>IF(C3969+1=Protocol!$V$21,0,C3969+1)</f>
        <v>3</v>
      </c>
      <c r="D3970" s="1">
        <f t="shared" si="139"/>
        <v>3</v>
      </c>
      <c r="E3970" s="1" t="str">
        <f>INDEX(Protocol[Mark],MATCH(C3970,Protocol[Step],0))</f>
        <v>2c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242010003</v>
      </c>
      <c r="H3970" s="134">
        <f>Systematic[[#This Row],[SampleVariableLabel]]+100*Systematic[[#This Row],[State]]</f>
        <v>242010303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242</v>
      </c>
      <c r="B3971" s="1">
        <f>IF(C3971=0,IF(B3970=Protocol!$V$20,1,B3970+1),B3970)</f>
        <v>1</v>
      </c>
      <c r="C3971" s="1">
        <f>IF(C3970+1=Protocol!$V$21,0,C3970+1)</f>
        <v>4</v>
      </c>
      <c r="D3971" s="1">
        <f t="shared" ref="D3971:D4034" si="141">IF(D3970=nVariables,1,D3970+1)</f>
        <v>4</v>
      </c>
      <c r="E3971" s="1" t="str">
        <f>INDEX(Protocol[Mark],MATCH(C3971,Protocol[Step],0))</f>
        <v>3U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242010004</v>
      </c>
      <c r="H3971" s="134">
        <f>Systematic[[#This Row],[SampleVariableLabel]]+100*Systematic[[#This Row],[State]]</f>
        <v>242010404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242</v>
      </c>
      <c r="B3972" s="1">
        <f>IF(C3972=0,IF(B3971=Protocol!$V$20,1,B3971+1),B3971)</f>
        <v>1</v>
      </c>
      <c r="C3972" s="1">
        <f>IF(C3971+1=Protocol!$V$21,0,C3971+1)</f>
        <v>5</v>
      </c>
      <c r="D3972" s="1">
        <f t="shared" si="141"/>
        <v>5</v>
      </c>
      <c r="E3972" s="1" t="str">
        <f>INDEX(Protocol[Mark],MATCH(C3972,Protocol[Step],0))</f>
        <v>4G</v>
      </c>
      <c r="F3972" s="151" t="str">
        <f>INDEX(Variables[Variable],MATCH(Systematic[[#This Row],[VariableIndex]],Variables[Index],0))</f>
        <v>Specific flux (mt)</v>
      </c>
      <c r="G3972" s="134">
        <f>Systematic[[#This Row],[Sample]]*1000000+Systematic[[#This Row],[SubSample]]*10000+Systematic[[#This Row],[VariableIndex]]</f>
        <v>242010005</v>
      </c>
      <c r="H3972" s="134">
        <f>Systematic[[#This Row],[SampleVariableLabel]]+100*Systematic[[#This Row],[State]]</f>
        <v>242010505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242</v>
      </c>
      <c r="B3973" s="1">
        <f>IF(C3973=0,IF(B3972=Protocol!$V$20,1,B3972+1),B3972)</f>
        <v>1</v>
      </c>
      <c r="C3973" s="1">
        <f>IF(C3972+1=Protocol!$V$21,0,C3972+1)</f>
        <v>6</v>
      </c>
      <c r="D3973" s="1">
        <f t="shared" si="141"/>
        <v>6</v>
      </c>
      <c r="E3973" s="1" t="str">
        <f>INDEX(Protocol[Mark],MATCH(C3973,Protocol[Step],0))</f>
        <v>5S</v>
      </c>
      <c r="F3973" s="151" t="str">
        <f>INDEX(Variables[Variable],MATCH(Systematic[[#This Row],[VariableIndex]],Variables[Index],0))</f>
        <v>FCR (mt: ROX-corr.)</v>
      </c>
      <c r="G3973" s="134">
        <f>Systematic[[#This Row],[Sample]]*1000000+Systematic[[#This Row],[SubSample]]*10000+Systematic[[#This Row],[VariableIndex]]</f>
        <v>242010006</v>
      </c>
      <c r="H3973" s="134">
        <f>Systematic[[#This Row],[SampleVariableLabel]]+100*Systematic[[#This Row],[State]]</f>
        <v>242010606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242</v>
      </c>
      <c r="B3974" s="1">
        <f>IF(C3974=0,IF(B3973=Protocol!$V$20,1,B3973+1),B3973)</f>
        <v>1</v>
      </c>
      <c r="C3974" s="1">
        <f>IF(C3973+1=Protocol!$V$21,0,C3973+1)</f>
        <v>7</v>
      </c>
      <c r="D3974" s="1">
        <f t="shared" si="141"/>
        <v>1</v>
      </c>
      <c r="E3974" s="1" t="str">
        <f>INDEX(Protocol[Mark],MATCH(C3974,Protocol[Step],0))</f>
        <v>6Oct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242010001</v>
      </c>
      <c r="H3974" s="134">
        <f>Systematic[[#This Row],[SampleVariableLabel]]+100*Systematic[[#This Row],[State]]</f>
        <v>242010701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242</v>
      </c>
      <c r="B3975" s="1">
        <f>IF(C3975=0,IF(B3974=Protocol!$V$20,1,B3974+1),B3974)</f>
        <v>1</v>
      </c>
      <c r="C3975" s="1">
        <f>IF(C3974+1=Protocol!$V$21,0,C3974+1)</f>
        <v>8</v>
      </c>
      <c r="D3975" s="1">
        <f t="shared" si="141"/>
        <v>2</v>
      </c>
      <c r="E3975" s="1" t="str">
        <f>INDEX(Protocol[Mark],MATCH(C3975,Protocol[Step],0))</f>
        <v>7Rot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242010002</v>
      </c>
      <c r="H3975" s="134">
        <f>Systematic[[#This Row],[SampleVariableLabel]]+100*Systematic[[#This Row],[State]]</f>
        <v>242010802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242</v>
      </c>
      <c r="B3976" s="1">
        <f>IF(C3976=0,IF(B3975=Protocol!$V$20,1,B3975+1),B3975)</f>
        <v>1</v>
      </c>
      <c r="C3976" s="1">
        <f>IF(C3975+1=Protocol!$V$21,0,C3975+1)</f>
        <v>9</v>
      </c>
      <c r="D3976" s="1">
        <f t="shared" si="141"/>
        <v>3</v>
      </c>
      <c r="E3976" s="1" t="str">
        <f>INDEX(Protocol[Mark],MATCH(C3976,Protocol[Step],0))</f>
        <v>8Gp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242010003</v>
      </c>
      <c r="H3976" s="134">
        <f>Systematic[[#This Row],[SampleVariableLabel]]+100*Systematic[[#This Row],[State]]</f>
        <v>242010903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242</v>
      </c>
      <c r="B3977" s="1">
        <f>IF(C3977=0,IF(B3976=Protocol!$V$20,1,B3976+1),B3976)</f>
        <v>1</v>
      </c>
      <c r="C3977" s="1">
        <f>IF(C3976+1=Protocol!$V$21,0,C3976+1)</f>
        <v>10</v>
      </c>
      <c r="D3977" s="1">
        <f t="shared" si="141"/>
        <v>4</v>
      </c>
      <c r="E3977" s="1" t="str">
        <f>INDEX(Protocol[Mark],MATCH(C3977,Protocol[Step],0))</f>
        <v>9Ama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242010004</v>
      </c>
      <c r="H3977" s="134">
        <f>Systematic[[#This Row],[SampleVariableLabel]]+100*Systematic[[#This Row],[State]]</f>
        <v>242011004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242</v>
      </c>
      <c r="B3978" s="1">
        <f>IF(C3978=0,IF(B3977=Protocol!$V$20,1,B3977+1),B3977)</f>
        <v>1</v>
      </c>
      <c r="C3978" s="1">
        <f>IF(C3977+1=Protocol!$V$21,0,C3977+1)</f>
        <v>11</v>
      </c>
      <c r="D3978" s="1">
        <f t="shared" si="141"/>
        <v>5</v>
      </c>
      <c r="E3978" s="1" t="str">
        <f>INDEX(Protocol[Mark],MATCH(C3978,Protocol[Step],0))</f>
        <v>10Tm</v>
      </c>
      <c r="F3978" s="151" t="str">
        <f>INDEX(Variables[Variable],MATCH(Systematic[[#This Row],[VariableIndex]],Variables[Index],0))</f>
        <v>Specific flux (mt)</v>
      </c>
      <c r="G3978" s="134">
        <f>Systematic[[#This Row],[Sample]]*1000000+Systematic[[#This Row],[SubSample]]*10000+Systematic[[#This Row],[VariableIndex]]</f>
        <v>242010005</v>
      </c>
      <c r="H3978" s="134">
        <f>Systematic[[#This Row],[SampleVariableLabel]]+100*Systematic[[#This Row],[State]]</f>
        <v>242011105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242</v>
      </c>
      <c r="B3979" s="1">
        <f>IF(C3979=0,IF(B3978=Protocol!$V$20,1,B3978+1),B3978)</f>
        <v>1</v>
      </c>
      <c r="C3979" s="1">
        <f>IF(C3978+1=Protocol!$V$21,0,C3978+1)</f>
        <v>12</v>
      </c>
      <c r="D3979" s="1">
        <f t="shared" si="141"/>
        <v>6</v>
      </c>
      <c r="E3979" s="1" t="str">
        <f>INDEX(Protocol[Mark],MATCH(C3979,Protocol[Step],0))</f>
        <v>11Azd</v>
      </c>
      <c r="F3979" s="151" t="str">
        <f>INDEX(Variables[Variable],MATCH(Systematic[[#This Row],[VariableIndex]],Variables[Index],0))</f>
        <v>FCR (mt: ROX-corr.)</v>
      </c>
      <c r="G3979" s="134">
        <f>Systematic[[#This Row],[Sample]]*1000000+Systematic[[#This Row],[SubSample]]*10000+Systematic[[#This Row],[VariableIndex]]</f>
        <v>242010006</v>
      </c>
      <c r="H3979" s="134">
        <f>Systematic[[#This Row],[SampleVariableLabel]]+100*Systematic[[#This Row],[State]]</f>
        <v>242011206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243</v>
      </c>
      <c r="B3980" s="1">
        <f>IF(C3980=0,IF(B3979=Protocol!$V$20,1,B3979+1),B3979)</f>
        <v>1</v>
      </c>
      <c r="C3980" s="1">
        <f>IF(C3979+1=Protocol!$V$21,0,C3979+1)</f>
        <v>0</v>
      </c>
      <c r="D3980" s="1">
        <f t="shared" si="141"/>
        <v>1</v>
      </c>
      <c r="E3980" s="1" t="str">
        <f>INDEX(Protocol[Mark],MATCH(C3980,Protocol[Step],0))</f>
        <v>1mt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243010001</v>
      </c>
      <c r="H3980" s="134">
        <f>Systematic[[#This Row],[SampleVariableLabel]]+100*Systematic[[#This Row],[State]]</f>
        <v>243010001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243</v>
      </c>
      <c r="B3981" s="1">
        <f>IF(C3981=0,IF(B3980=Protocol!$V$20,1,B3980+1),B3980)</f>
        <v>1</v>
      </c>
      <c r="C3981" s="1">
        <f>IF(C3980+1=Protocol!$V$21,0,C3980+1)</f>
        <v>1</v>
      </c>
      <c r="D3981" s="1">
        <f t="shared" si="141"/>
        <v>2</v>
      </c>
      <c r="E3981" s="1" t="str">
        <f>INDEX(Protocol[Mark],MATCH(C3981,Protocol[Step],0))</f>
        <v>1PM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243010002</v>
      </c>
      <c r="H3981" s="134">
        <f>Systematic[[#This Row],[SampleVariableLabel]]+100*Systematic[[#This Row],[State]]</f>
        <v>243010102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243</v>
      </c>
      <c r="B3982" s="1">
        <f>IF(C3982=0,IF(B3981=Protocol!$V$20,1,B3981+1),B3981)</f>
        <v>1</v>
      </c>
      <c r="C3982" s="1">
        <f>IF(C3981+1=Protocol!$V$21,0,C3981+1)</f>
        <v>2</v>
      </c>
      <c r="D3982" s="1">
        <f t="shared" si="141"/>
        <v>3</v>
      </c>
      <c r="E3982" s="1" t="str">
        <f>INDEX(Protocol[Mark],MATCH(C3982,Protocol[Step],0))</f>
        <v>2D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243010003</v>
      </c>
      <c r="H3982" s="134">
        <f>Systematic[[#This Row],[SampleVariableLabel]]+100*Systematic[[#This Row],[State]]</f>
        <v>243010203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243</v>
      </c>
      <c r="B3983" s="1">
        <f>IF(C3983=0,IF(B3982=Protocol!$V$20,1,B3982+1),B3982)</f>
        <v>1</v>
      </c>
      <c r="C3983" s="1">
        <f>IF(C3982+1=Protocol!$V$21,0,C3982+1)</f>
        <v>3</v>
      </c>
      <c r="D3983" s="1">
        <f t="shared" si="141"/>
        <v>4</v>
      </c>
      <c r="E3983" s="1" t="str">
        <f>INDEX(Protocol[Mark],MATCH(C3983,Protocol[Step],0))</f>
        <v>2c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243010004</v>
      </c>
      <c r="H3983" s="134">
        <f>Systematic[[#This Row],[SampleVariableLabel]]+100*Systematic[[#This Row],[State]]</f>
        <v>243010304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243</v>
      </c>
      <c r="B3984" s="1">
        <f>IF(C3984=0,IF(B3983=Protocol!$V$20,1,B3983+1),B3983)</f>
        <v>1</v>
      </c>
      <c r="C3984" s="1">
        <f>IF(C3983+1=Protocol!$V$21,0,C3983+1)</f>
        <v>4</v>
      </c>
      <c r="D3984" s="1">
        <f t="shared" si="141"/>
        <v>5</v>
      </c>
      <c r="E3984" s="1" t="str">
        <f>INDEX(Protocol[Mark],MATCH(C3984,Protocol[Step],0))</f>
        <v>3U</v>
      </c>
      <c r="F3984" s="151" t="str">
        <f>INDEX(Variables[Variable],MATCH(Systematic[[#This Row],[VariableIndex]],Variables[Index],0))</f>
        <v>Specific flux (mt)</v>
      </c>
      <c r="G3984" s="134">
        <f>Systematic[[#This Row],[Sample]]*1000000+Systematic[[#This Row],[SubSample]]*10000+Systematic[[#This Row],[VariableIndex]]</f>
        <v>243010005</v>
      </c>
      <c r="H3984" s="134">
        <f>Systematic[[#This Row],[SampleVariableLabel]]+100*Systematic[[#This Row],[State]]</f>
        <v>243010405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243</v>
      </c>
      <c r="B3985" s="1">
        <f>IF(C3985=0,IF(B3984=Protocol!$V$20,1,B3984+1),B3984)</f>
        <v>1</v>
      </c>
      <c r="C3985" s="1">
        <f>IF(C3984+1=Protocol!$V$21,0,C3984+1)</f>
        <v>5</v>
      </c>
      <c r="D3985" s="1">
        <f t="shared" si="141"/>
        <v>6</v>
      </c>
      <c r="E3985" s="1" t="str">
        <f>INDEX(Protocol[Mark],MATCH(C3985,Protocol[Step],0))</f>
        <v>4G</v>
      </c>
      <c r="F3985" s="151" t="str">
        <f>INDEX(Variables[Variable],MATCH(Systematic[[#This Row],[VariableIndex]],Variables[Index],0))</f>
        <v>FCR (mt: ROX-corr.)</v>
      </c>
      <c r="G3985" s="134">
        <f>Systematic[[#This Row],[Sample]]*1000000+Systematic[[#This Row],[SubSample]]*10000+Systematic[[#This Row],[VariableIndex]]</f>
        <v>243010006</v>
      </c>
      <c r="H3985" s="134">
        <f>Systematic[[#This Row],[SampleVariableLabel]]+100*Systematic[[#This Row],[State]]</f>
        <v>243010506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243</v>
      </c>
      <c r="B3986" s="1">
        <f>IF(C3986=0,IF(B3985=Protocol!$V$20,1,B3985+1),B3985)</f>
        <v>1</v>
      </c>
      <c r="C3986" s="1">
        <f>IF(C3985+1=Protocol!$V$21,0,C3985+1)</f>
        <v>6</v>
      </c>
      <c r="D3986" s="1">
        <f t="shared" si="141"/>
        <v>1</v>
      </c>
      <c r="E3986" s="1" t="str">
        <f>INDEX(Protocol[Mark],MATCH(C3986,Protocol[Step],0))</f>
        <v>5S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243010001</v>
      </c>
      <c r="H3986" s="134">
        <f>Systematic[[#This Row],[SampleVariableLabel]]+100*Systematic[[#This Row],[State]]</f>
        <v>243010601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243</v>
      </c>
      <c r="B3987" s="1">
        <f>IF(C3987=0,IF(B3986=Protocol!$V$20,1,B3986+1),B3986)</f>
        <v>1</v>
      </c>
      <c r="C3987" s="1">
        <f>IF(C3986+1=Protocol!$V$21,0,C3986+1)</f>
        <v>7</v>
      </c>
      <c r="D3987" s="1">
        <f t="shared" si="141"/>
        <v>2</v>
      </c>
      <c r="E3987" s="1" t="str">
        <f>INDEX(Protocol[Mark],MATCH(C3987,Protocol[Step],0))</f>
        <v>6Oct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243010002</v>
      </c>
      <c r="H3987" s="134">
        <f>Systematic[[#This Row],[SampleVariableLabel]]+100*Systematic[[#This Row],[State]]</f>
        <v>243010702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243</v>
      </c>
      <c r="B3988" s="1">
        <f>IF(C3988=0,IF(B3987=Protocol!$V$20,1,B3987+1),B3987)</f>
        <v>1</v>
      </c>
      <c r="C3988" s="1">
        <f>IF(C3987+1=Protocol!$V$21,0,C3987+1)</f>
        <v>8</v>
      </c>
      <c r="D3988" s="1">
        <f t="shared" si="141"/>
        <v>3</v>
      </c>
      <c r="E3988" s="1" t="str">
        <f>INDEX(Protocol[Mark],MATCH(C3988,Protocol[Step],0))</f>
        <v>7Rot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243010003</v>
      </c>
      <c r="H3988" s="134">
        <f>Systematic[[#This Row],[SampleVariableLabel]]+100*Systematic[[#This Row],[State]]</f>
        <v>243010803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243</v>
      </c>
      <c r="B3989" s="1">
        <f>IF(C3989=0,IF(B3988=Protocol!$V$20,1,B3988+1),B3988)</f>
        <v>1</v>
      </c>
      <c r="C3989" s="1">
        <f>IF(C3988+1=Protocol!$V$21,0,C3988+1)</f>
        <v>9</v>
      </c>
      <c r="D3989" s="1">
        <f t="shared" si="141"/>
        <v>4</v>
      </c>
      <c r="E3989" s="1" t="str">
        <f>INDEX(Protocol[Mark],MATCH(C3989,Protocol[Step],0))</f>
        <v>8Gp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243010004</v>
      </c>
      <c r="H3989" s="134">
        <f>Systematic[[#This Row],[SampleVariableLabel]]+100*Systematic[[#This Row],[State]]</f>
        <v>243010904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243</v>
      </c>
      <c r="B3990" s="1">
        <f>IF(C3990=0,IF(B3989=Protocol!$V$20,1,B3989+1),B3989)</f>
        <v>1</v>
      </c>
      <c r="C3990" s="1">
        <f>IF(C3989+1=Protocol!$V$21,0,C3989+1)</f>
        <v>10</v>
      </c>
      <c r="D3990" s="1">
        <f t="shared" si="141"/>
        <v>5</v>
      </c>
      <c r="E3990" s="1" t="str">
        <f>INDEX(Protocol[Mark],MATCH(C3990,Protocol[Step],0))</f>
        <v>9Ama</v>
      </c>
      <c r="F3990" s="151" t="str">
        <f>INDEX(Variables[Variable],MATCH(Systematic[[#This Row],[VariableIndex]],Variables[Index],0))</f>
        <v>Specific flux (mt)</v>
      </c>
      <c r="G3990" s="134">
        <f>Systematic[[#This Row],[Sample]]*1000000+Systematic[[#This Row],[SubSample]]*10000+Systematic[[#This Row],[VariableIndex]]</f>
        <v>243010005</v>
      </c>
      <c r="H3990" s="134">
        <f>Systematic[[#This Row],[SampleVariableLabel]]+100*Systematic[[#This Row],[State]]</f>
        <v>243011005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243</v>
      </c>
      <c r="B3991" s="1">
        <f>IF(C3991=0,IF(B3990=Protocol!$V$20,1,B3990+1),B3990)</f>
        <v>1</v>
      </c>
      <c r="C3991" s="1">
        <f>IF(C3990+1=Protocol!$V$21,0,C3990+1)</f>
        <v>11</v>
      </c>
      <c r="D3991" s="1">
        <f t="shared" si="141"/>
        <v>6</v>
      </c>
      <c r="E3991" s="1" t="str">
        <f>INDEX(Protocol[Mark],MATCH(C3991,Protocol[Step],0))</f>
        <v>10Tm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243010006</v>
      </c>
      <c r="H3991" s="134">
        <f>Systematic[[#This Row],[SampleVariableLabel]]+100*Systematic[[#This Row],[State]]</f>
        <v>243011106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243</v>
      </c>
      <c r="B3992" s="1">
        <f>IF(C3992=0,IF(B3991=Protocol!$V$20,1,B3991+1),B3991)</f>
        <v>1</v>
      </c>
      <c r="C3992" s="1">
        <f>IF(C3991+1=Protocol!$V$21,0,C3991+1)</f>
        <v>12</v>
      </c>
      <c r="D3992" s="1">
        <f t="shared" si="141"/>
        <v>1</v>
      </c>
      <c r="E3992" s="1" t="str">
        <f>INDEX(Protocol[Mark],MATCH(C3992,Protocol[Step],0))</f>
        <v>11Azd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243010001</v>
      </c>
      <c r="H3992" s="134">
        <f>Systematic[[#This Row],[SampleVariableLabel]]+100*Systematic[[#This Row],[State]]</f>
        <v>243011201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244</v>
      </c>
      <c r="B3993" s="1">
        <f>IF(C3993=0,IF(B3992=Protocol!$V$20,1,B3992+1),B3992)</f>
        <v>1</v>
      </c>
      <c r="C3993" s="1">
        <f>IF(C3992+1=Protocol!$V$21,0,C3992+1)</f>
        <v>0</v>
      </c>
      <c r="D3993" s="1">
        <f t="shared" si="141"/>
        <v>2</v>
      </c>
      <c r="E3993" s="1" t="str">
        <f>INDEX(Protocol[Mark],MATCH(C3993,Protocol[Step],0))</f>
        <v>1mt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244010002</v>
      </c>
      <c r="H3993" s="134">
        <f>Systematic[[#This Row],[SampleVariableLabel]]+100*Systematic[[#This Row],[State]]</f>
        <v>244010002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244</v>
      </c>
      <c r="B3994" s="1">
        <f>IF(C3994=0,IF(B3993=Protocol!$V$20,1,B3993+1),B3993)</f>
        <v>1</v>
      </c>
      <c r="C3994" s="1">
        <f>IF(C3993+1=Protocol!$V$21,0,C3993+1)</f>
        <v>1</v>
      </c>
      <c r="D3994" s="1">
        <f t="shared" si="141"/>
        <v>3</v>
      </c>
      <c r="E3994" s="1" t="str">
        <f>INDEX(Protocol[Mark],MATCH(C3994,Protocol[Step],0))</f>
        <v>1PM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244010003</v>
      </c>
      <c r="H3994" s="134">
        <f>Systematic[[#This Row],[SampleVariableLabel]]+100*Systematic[[#This Row],[State]]</f>
        <v>244010103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244</v>
      </c>
      <c r="B3995" s="1">
        <f>IF(C3995=0,IF(B3994=Protocol!$V$20,1,B3994+1),B3994)</f>
        <v>1</v>
      </c>
      <c r="C3995" s="1">
        <f>IF(C3994+1=Protocol!$V$21,0,C3994+1)</f>
        <v>2</v>
      </c>
      <c r="D3995" s="1">
        <f t="shared" si="141"/>
        <v>4</v>
      </c>
      <c r="E3995" s="1" t="str">
        <f>INDEX(Protocol[Mark],MATCH(C3995,Protocol[Step],0))</f>
        <v>2D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244010004</v>
      </c>
      <c r="H3995" s="134">
        <f>Systematic[[#This Row],[SampleVariableLabel]]+100*Systematic[[#This Row],[State]]</f>
        <v>244010204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244</v>
      </c>
      <c r="B3996" s="1">
        <f>IF(C3996=0,IF(B3995=Protocol!$V$20,1,B3995+1),B3995)</f>
        <v>1</v>
      </c>
      <c r="C3996" s="1">
        <f>IF(C3995+1=Protocol!$V$21,0,C3995+1)</f>
        <v>3</v>
      </c>
      <c r="D3996" s="1">
        <f t="shared" si="141"/>
        <v>5</v>
      </c>
      <c r="E3996" s="1" t="str">
        <f>INDEX(Protocol[Mark],MATCH(C3996,Protocol[Step],0))</f>
        <v>2c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244010005</v>
      </c>
      <c r="H3996" s="134">
        <f>Systematic[[#This Row],[SampleVariableLabel]]+100*Systematic[[#This Row],[State]]</f>
        <v>244010305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244</v>
      </c>
      <c r="B3997" s="1">
        <f>IF(C3997=0,IF(B3996=Protocol!$V$20,1,B3996+1),B3996)</f>
        <v>1</v>
      </c>
      <c r="C3997" s="1">
        <f>IF(C3996+1=Protocol!$V$21,0,C3996+1)</f>
        <v>4</v>
      </c>
      <c r="D3997" s="1">
        <f t="shared" si="141"/>
        <v>6</v>
      </c>
      <c r="E3997" s="1" t="str">
        <f>INDEX(Protocol[Mark],MATCH(C3997,Protocol[Step],0))</f>
        <v>3U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244010006</v>
      </c>
      <c r="H3997" s="134">
        <f>Systematic[[#This Row],[SampleVariableLabel]]+100*Systematic[[#This Row],[State]]</f>
        <v>244010406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244</v>
      </c>
      <c r="B3998" s="1">
        <f>IF(C3998=0,IF(B3997=Protocol!$V$20,1,B3997+1),B3997)</f>
        <v>1</v>
      </c>
      <c r="C3998" s="1">
        <f>IF(C3997+1=Protocol!$V$21,0,C3997+1)</f>
        <v>5</v>
      </c>
      <c r="D3998" s="1">
        <f t="shared" si="141"/>
        <v>1</v>
      </c>
      <c r="E3998" s="1" t="str">
        <f>INDEX(Protocol[Mark],MATCH(C3998,Protocol[Step],0))</f>
        <v>4G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244010001</v>
      </c>
      <c r="H3998" s="134">
        <f>Systematic[[#This Row],[SampleVariableLabel]]+100*Systematic[[#This Row],[State]]</f>
        <v>244010501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244</v>
      </c>
      <c r="B3999" s="1">
        <f>IF(C3999=0,IF(B3998=Protocol!$V$20,1,B3998+1),B3998)</f>
        <v>1</v>
      </c>
      <c r="C3999" s="1">
        <f>IF(C3998+1=Protocol!$V$21,0,C3998+1)</f>
        <v>6</v>
      </c>
      <c r="D3999" s="1">
        <f t="shared" si="141"/>
        <v>2</v>
      </c>
      <c r="E3999" s="1" t="str">
        <f>INDEX(Protocol[Mark],MATCH(C3999,Protocol[Step],0))</f>
        <v>5S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244010002</v>
      </c>
      <c r="H3999" s="134">
        <f>Systematic[[#This Row],[SampleVariableLabel]]+100*Systematic[[#This Row],[State]]</f>
        <v>244010602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244</v>
      </c>
      <c r="B4000" s="1">
        <f>IF(C4000=0,IF(B3999=Protocol!$V$20,1,B3999+1),B3999)</f>
        <v>1</v>
      </c>
      <c r="C4000" s="1">
        <f>IF(C3999+1=Protocol!$V$21,0,C3999+1)</f>
        <v>7</v>
      </c>
      <c r="D4000" s="1">
        <f t="shared" si="141"/>
        <v>3</v>
      </c>
      <c r="E4000" s="1" t="str">
        <f>INDEX(Protocol[Mark],MATCH(C4000,Protocol[Step],0))</f>
        <v>6Oct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244010003</v>
      </c>
      <c r="H4000" s="134">
        <f>Systematic[[#This Row],[SampleVariableLabel]]+100*Systematic[[#This Row],[State]]</f>
        <v>244010703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244</v>
      </c>
      <c r="B4001" s="1">
        <f>IF(C4001=0,IF(B4000=Protocol!$V$20,1,B4000+1),B4000)</f>
        <v>1</v>
      </c>
      <c r="C4001" s="1">
        <f>IF(C4000+1=Protocol!$V$21,0,C4000+1)</f>
        <v>8</v>
      </c>
      <c r="D4001" s="1">
        <f t="shared" si="141"/>
        <v>4</v>
      </c>
      <c r="E4001" s="1" t="str">
        <f>INDEX(Protocol[Mark],MATCH(C4001,Protocol[Step],0))</f>
        <v>7Rot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244010004</v>
      </c>
      <c r="H4001" s="134">
        <f>Systematic[[#This Row],[SampleVariableLabel]]+100*Systematic[[#This Row],[State]]</f>
        <v>244010804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244</v>
      </c>
      <c r="B4002" s="1">
        <f>IF(C4002=0,IF(B4001=Protocol!$V$20,1,B4001+1),B4001)</f>
        <v>1</v>
      </c>
      <c r="C4002" s="1">
        <f>IF(C4001+1=Protocol!$V$21,0,C4001+1)</f>
        <v>9</v>
      </c>
      <c r="D4002" s="1">
        <f t="shared" si="141"/>
        <v>5</v>
      </c>
      <c r="E4002" s="1" t="str">
        <f>INDEX(Protocol[Mark],MATCH(C4002,Protocol[Step],0))</f>
        <v>8Gp</v>
      </c>
      <c r="F4002" s="151" t="str">
        <f>INDEX(Variables[Variable],MATCH(Systematic[[#This Row],[VariableIndex]],Variables[Index],0))</f>
        <v>Specific flux (mt)</v>
      </c>
      <c r="G4002" s="134">
        <f>Systematic[[#This Row],[Sample]]*1000000+Systematic[[#This Row],[SubSample]]*10000+Systematic[[#This Row],[VariableIndex]]</f>
        <v>244010005</v>
      </c>
      <c r="H4002" s="134">
        <f>Systematic[[#This Row],[SampleVariableLabel]]+100*Systematic[[#This Row],[State]]</f>
        <v>244010905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244</v>
      </c>
      <c r="B4003" s="1">
        <f>IF(C4003=0,IF(B4002=Protocol!$V$20,1,B4002+1),B4002)</f>
        <v>1</v>
      </c>
      <c r="C4003" s="1">
        <f>IF(C4002+1=Protocol!$V$21,0,C4002+1)</f>
        <v>10</v>
      </c>
      <c r="D4003" s="1">
        <f t="shared" si="141"/>
        <v>6</v>
      </c>
      <c r="E4003" s="1" t="str">
        <f>INDEX(Protocol[Mark],MATCH(C4003,Protocol[Step],0))</f>
        <v>9Ama</v>
      </c>
      <c r="F4003" s="151" t="str">
        <f>INDEX(Variables[Variable],MATCH(Systematic[[#This Row],[VariableIndex]],Variables[Index],0))</f>
        <v>FCR (mt: ROX-corr.)</v>
      </c>
      <c r="G4003" s="134">
        <f>Systematic[[#This Row],[Sample]]*1000000+Systematic[[#This Row],[SubSample]]*10000+Systematic[[#This Row],[VariableIndex]]</f>
        <v>244010006</v>
      </c>
      <c r="H4003" s="134">
        <f>Systematic[[#This Row],[SampleVariableLabel]]+100*Systematic[[#This Row],[State]]</f>
        <v>244011006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244</v>
      </c>
      <c r="B4004" s="1">
        <f>IF(C4004=0,IF(B4003=Protocol!$V$20,1,B4003+1),B4003)</f>
        <v>1</v>
      </c>
      <c r="C4004" s="1">
        <f>IF(C4003+1=Protocol!$V$21,0,C4003+1)</f>
        <v>11</v>
      </c>
      <c r="D4004" s="1">
        <f t="shared" si="141"/>
        <v>1</v>
      </c>
      <c r="E4004" s="1" t="str">
        <f>INDEX(Protocol[Mark],MATCH(C4004,Protocol[Step],0))</f>
        <v>10Tm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244010001</v>
      </c>
      <c r="H4004" s="134">
        <f>Systematic[[#This Row],[SampleVariableLabel]]+100*Systematic[[#This Row],[State]]</f>
        <v>244011101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244</v>
      </c>
      <c r="B4005" s="1">
        <f>IF(C4005=0,IF(B4004=Protocol!$V$20,1,B4004+1),B4004)</f>
        <v>1</v>
      </c>
      <c r="C4005" s="1">
        <f>IF(C4004+1=Protocol!$V$21,0,C4004+1)</f>
        <v>12</v>
      </c>
      <c r="D4005" s="1">
        <f t="shared" si="141"/>
        <v>2</v>
      </c>
      <c r="E4005" s="1" t="str">
        <f>INDEX(Protocol[Mark],MATCH(C4005,Protocol[Step],0))</f>
        <v>11Azd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244010002</v>
      </c>
      <c r="H4005" s="134">
        <f>Systematic[[#This Row],[SampleVariableLabel]]+100*Systematic[[#This Row],[State]]</f>
        <v>244011202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245</v>
      </c>
      <c r="B4006" s="1">
        <f>IF(C4006=0,IF(B4005=Protocol!$V$20,1,B4005+1),B4005)</f>
        <v>1</v>
      </c>
      <c r="C4006" s="1">
        <f>IF(C4005+1=Protocol!$V$21,0,C4005+1)</f>
        <v>0</v>
      </c>
      <c r="D4006" s="1">
        <f t="shared" si="141"/>
        <v>3</v>
      </c>
      <c r="E4006" s="1" t="str">
        <f>INDEX(Protocol[Mark],MATCH(C4006,Protocol[Step],0))</f>
        <v>1mt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245010003</v>
      </c>
      <c r="H4006" s="134">
        <f>Systematic[[#This Row],[SampleVariableLabel]]+100*Systematic[[#This Row],[State]]</f>
        <v>245010003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245</v>
      </c>
      <c r="B4007" s="1">
        <f>IF(C4007=0,IF(B4006=Protocol!$V$20,1,B4006+1),B4006)</f>
        <v>1</v>
      </c>
      <c r="C4007" s="1">
        <f>IF(C4006+1=Protocol!$V$21,0,C4006+1)</f>
        <v>1</v>
      </c>
      <c r="D4007" s="1">
        <f t="shared" si="141"/>
        <v>4</v>
      </c>
      <c r="E4007" s="1" t="str">
        <f>INDEX(Protocol[Mark],MATCH(C4007,Protocol[Step],0))</f>
        <v>1PM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245010004</v>
      </c>
      <c r="H4007" s="134">
        <f>Systematic[[#This Row],[SampleVariableLabel]]+100*Systematic[[#This Row],[State]]</f>
        <v>245010104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245</v>
      </c>
      <c r="B4008" s="1">
        <f>IF(C4008=0,IF(B4007=Protocol!$V$20,1,B4007+1),B4007)</f>
        <v>1</v>
      </c>
      <c r="C4008" s="1">
        <f>IF(C4007+1=Protocol!$V$21,0,C4007+1)</f>
        <v>2</v>
      </c>
      <c r="D4008" s="1">
        <f t="shared" si="141"/>
        <v>5</v>
      </c>
      <c r="E4008" s="1" t="str">
        <f>INDEX(Protocol[Mark],MATCH(C4008,Protocol[Step],0))</f>
        <v>2D</v>
      </c>
      <c r="F4008" s="151" t="str">
        <f>INDEX(Variables[Variable],MATCH(Systematic[[#This Row],[VariableIndex]],Variables[Index],0))</f>
        <v>Specific flux (mt)</v>
      </c>
      <c r="G4008" s="134">
        <f>Systematic[[#This Row],[Sample]]*1000000+Systematic[[#This Row],[SubSample]]*10000+Systematic[[#This Row],[VariableIndex]]</f>
        <v>245010005</v>
      </c>
      <c r="H4008" s="134">
        <f>Systematic[[#This Row],[SampleVariableLabel]]+100*Systematic[[#This Row],[State]]</f>
        <v>245010205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245</v>
      </c>
      <c r="B4009" s="1">
        <f>IF(C4009=0,IF(B4008=Protocol!$V$20,1,B4008+1),B4008)</f>
        <v>1</v>
      </c>
      <c r="C4009" s="1">
        <f>IF(C4008+1=Protocol!$V$21,0,C4008+1)</f>
        <v>3</v>
      </c>
      <c r="D4009" s="1">
        <f t="shared" si="141"/>
        <v>6</v>
      </c>
      <c r="E4009" s="1" t="str">
        <f>INDEX(Protocol[Mark],MATCH(C4009,Protocol[Step],0))</f>
        <v>2c</v>
      </c>
      <c r="F4009" s="151" t="str">
        <f>INDEX(Variables[Variable],MATCH(Systematic[[#This Row],[VariableIndex]],Variables[Index],0))</f>
        <v>FCR (mt: ROX-corr.)</v>
      </c>
      <c r="G4009" s="134">
        <f>Systematic[[#This Row],[Sample]]*1000000+Systematic[[#This Row],[SubSample]]*10000+Systematic[[#This Row],[VariableIndex]]</f>
        <v>245010006</v>
      </c>
      <c r="H4009" s="134">
        <f>Systematic[[#This Row],[SampleVariableLabel]]+100*Systematic[[#This Row],[State]]</f>
        <v>245010306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245</v>
      </c>
      <c r="B4010" s="1">
        <f>IF(C4010=0,IF(B4009=Protocol!$V$20,1,B4009+1),B4009)</f>
        <v>1</v>
      </c>
      <c r="C4010" s="1">
        <f>IF(C4009+1=Protocol!$V$21,0,C4009+1)</f>
        <v>4</v>
      </c>
      <c r="D4010" s="1">
        <f t="shared" si="141"/>
        <v>1</v>
      </c>
      <c r="E4010" s="1" t="str">
        <f>INDEX(Protocol[Mark],MATCH(C4010,Protocol[Step],0))</f>
        <v>3U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245010001</v>
      </c>
      <c r="H4010" s="134">
        <f>Systematic[[#This Row],[SampleVariableLabel]]+100*Systematic[[#This Row],[State]]</f>
        <v>245010401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245</v>
      </c>
      <c r="B4011" s="1">
        <f>IF(C4011=0,IF(B4010=Protocol!$V$20,1,B4010+1),B4010)</f>
        <v>1</v>
      </c>
      <c r="C4011" s="1">
        <f>IF(C4010+1=Protocol!$V$21,0,C4010+1)</f>
        <v>5</v>
      </c>
      <c r="D4011" s="1">
        <f t="shared" si="141"/>
        <v>2</v>
      </c>
      <c r="E4011" s="1" t="str">
        <f>INDEX(Protocol[Mark],MATCH(C4011,Protocol[Step],0))</f>
        <v>4G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245010002</v>
      </c>
      <c r="H4011" s="134">
        <f>Systematic[[#This Row],[SampleVariableLabel]]+100*Systematic[[#This Row],[State]]</f>
        <v>245010502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245</v>
      </c>
      <c r="B4012" s="1">
        <f>IF(C4012=0,IF(B4011=Protocol!$V$20,1,B4011+1),B4011)</f>
        <v>1</v>
      </c>
      <c r="C4012" s="1">
        <f>IF(C4011+1=Protocol!$V$21,0,C4011+1)</f>
        <v>6</v>
      </c>
      <c r="D4012" s="1">
        <f t="shared" si="141"/>
        <v>3</v>
      </c>
      <c r="E4012" s="1" t="str">
        <f>INDEX(Protocol[Mark],MATCH(C4012,Protocol[Step],0))</f>
        <v>5S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245010003</v>
      </c>
      <c r="H4012" s="134">
        <f>Systematic[[#This Row],[SampleVariableLabel]]+100*Systematic[[#This Row],[State]]</f>
        <v>245010603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245</v>
      </c>
      <c r="B4013" s="1">
        <f>IF(C4013=0,IF(B4012=Protocol!$V$20,1,B4012+1),B4012)</f>
        <v>1</v>
      </c>
      <c r="C4013" s="1">
        <f>IF(C4012+1=Protocol!$V$21,0,C4012+1)</f>
        <v>7</v>
      </c>
      <c r="D4013" s="1">
        <f t="shared" si="141"/>
        <v>4</v>
      </c>
      <c r="E4013" s="1" t="str">
        <f>INDEX(Protocol[Mark],MATCH(C4013,Protocol[Step],0))</f>
        <v>6Oct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245010004</v>
      </c>
      <c r="H4013" s="134">
        <f>Systematic[[#This Row],[SampleVariableLabel]]+100*Systematic[[#This Row],[State]]</f>
        <v>245010704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245</v>
      </c>
      <c r="B4014" s="1">
        <f>IF(C4014=0,IF(B4013=Protocol!$V$20,1,B4013+1),B4013)</f>
        <v>1</v>
      </c>
      <c r="C4014" s="1">
        <f>IF(C4013+1=Protocol!$V$21,0,C4013+1)</f>
        <v>8</v>
      </c>
      <c r="D4014" s="1">
        <f t="shared" si="141"/>
        <v>5</v>
      </c>
      <c r="E4014" s="1" t="str">
        <f>INDEX(Protocol[Mark],MATCH(C4014,Protocol[Step],0))</f>
        <v>7Rot</v>
      </c>
      <c r="F4014" s="151" t="str">
        <f>INDEX(Variables[Variable],MATCH(Systematic[[#This Row],[VariableIndex]],Variables[Index],0))</f>
        <v>Specific flux (mt)</v>
      </c>
      <c r="G4014" s="134">
        <f>Systematic[[#This Row],[Sample]]*1000000+Systematic[[#This Row],[SubSample]]*10000+Systematic[[#This Row],[VariableIndex]]</f>
        <v>245010005</v>
      </c>
      <c r="H4014" s="134">
        <f>Systematic[[#This Row],[SampleVariableLabel]]+100*Systematic[[#This Row],[State]]</f>
        <v>245010805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245</v>
      </c>
      <c r="B4015" s="1">
        <f>IF(C4015=0,IF(B4014=Protocol!$V$20,1,B4014+1),B4014)</f>
        <v>1</v>
      </c>
      <c r="C4015" s="1">
        <f>IF(C4014+1=Protocol!$V$21,0,C4014+1)</f>
        <v>9</v>
      </c>
      <c r="D4015" s="1">
        <f t="shared" si="141"/>
        <v>6</v>
      </c>
      <c r="E4015" s="1" t="str">
        <f>INDEX(Protocol[Mark],MATCH(C4015,Protocol[Step],0))</f>
        <v>8Gp</v>
      </c>
      <c r="F4015" s="151" t="str">
        <f>INDEX(Variables[Variable],MATCH(Systematic[[#This Row],[VariableIndex]],Variables[Index],0))</f>
        <v>FCR (mt: ROX-corr.)</v>
      </c>
      <c r="G4015" s="134">
        <f>Systematic[[#This Row],[Sample]]*1000000+Systematic[[#This Row],[SubSample]]*10000+Systematic[[#This Row],[VariableIndex]]</f>
        <v>245010006</v>
      </c>
      <c r="H4015" s="134">
        <f>Systematic[[#This Row],[SampleVariableLabel]]+100*Systematic[[#This Row],[State]]</f>
        <v>245010906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245</v>
      </c>
      <c r="B4016" s="1">
        <f>IF(C4016=0,IF(B4015=Protocol!$V$20,1,B4015+1),B4015)</f>
        <v>1</v>
      </c>
      <c r="C4016" s="1">
        <f>IF(C4015+1=Protocol!$V$21,0,C4015+1)</f>
        <v>10</v>
      </c>
      <c r="D4016" s="1">
        <f t="shared" si="141"/>
        <v>1</v>
      </c>
      <c r="E4016" s="1" t="str">
        <f>INDEX(Protocol[Mark],MATCH(C4016,Protocol[Step],0))</f>
        <v>9Ama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245010001</v>
      </c>
      <c r="H4016" s="134">
        <f>Systematic[[#This Row],[SampleVariableLabel]]+100*Systematic[[#This Row],[State]]</f>
        <v>245011001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245</v>
      </c>
      <c r="B4017" s="1">
        <f>IF(C4017=0,IF(B4016=Protocol!$V$20,1,B4016+1),B4016)</f>
        <v>1</v>
      </c>
      <c r="C4017" s="1">
        <f>IF(C4016+1=Protocol!$V$21,0,C4016+1)</f>
        <v>11</v>
      </c>
      <c r="D4017" s="1">
        <f t="shared" si="141"/>
        <v>2</v>
      </c>
      <c r="E4017" s="1" t="str">
        <f>INDEX(Protocol[Mark],MATCH(C4017,Protocol[Step],0))</f>
        <v>10Tm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245010002</v>
      </c>
      <c r="H4017" s="134">
        <f>Systematic[[#This Row],[SampleVariableLabel]]+100*Systematic[[#This Row],[State]]</f>
        <v>245011102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245</v>
      </c>
      <c r="B4018" s="1">
        <f>IF(C4018=0,IF(B4017=Protocol!$V$20,1,B4017+1),B4017)</f>
        <v>1</v>
      </c>
      <c r="C4018" s="1">
        <f>IF(C4017+1=Protocol!$V$21,0,C4017+1)</f>
        <v>12</v>
      </c>
      <c r="D4018" s="1">
        <f t="shared" si="141"/>
        <v>3</v>
      </c>
      <c r="E4018" s="1" t="str">
        <f>INDEX(Protocol[Mark],MATCH(C4018,Protocol[Step],0))</f>
        <v>11Azd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245010003</v>
      </c>
      <c r="H4018" s="134">
        <f>Systematic[[#This Row],[SampleVariableLabel]]+100*Systematic[[#This Row],[State]]</f>
        <v>245011203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246</v>
      </c>
      <c r="B4019" s="1">
        <f>IF(C4019=0,IF(B4018=Protocol!$V$20,1,B4018+1),B4018)</f>
        <v>1</v>
      </c>
      <c r="C4019" s="1">
        <f>IF(C4018+1=Protocol!$V$21,0,C4018+1)</f>
        <v>0</v>
      </c>
      <c r="D4019" s="1">
        <f t="shared" si="141"/>
        <v>4</v>
      </c>
      <c r="E4019" s="1" t="str">
        <f>INDEX(Protocol[Mark],MATCH(C4019,Protocol[Step],0))</f>
        <v>1mt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246010004</v>
      </c>
      <c r="H4019" s="134">
        <f>Systematic[[#This Row],[SampleVariableLabel]]+100*Systematic[[#This Row],[State]]</f>
        <v>246010004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246</v>
      </c>
      <c r="B4020" s="1">
        <f>IF(C4020=0,IF(B4019=Protocol!$V$20,1,B4019+1),B4019)</f>
        <v>1</v>
      </c>
      <c r="C4020" s="1">
        <f>IF(C4019+1=Protocol!$V$21,0,C4019+1)</f>
        <v>1</v>
      </c>
      <c r="D4020" s="1">
        <f t="shared" si="141"/>
        <v>5</v>
      </c>
      <c r="E4020" s="1" t="str">
        <f>INDEX(Protocol[Mark],MATCH(C4020,Protocol[Step],0))</f>
        <v>1PM</v>
      </c>
      <c r="F4020" s="151" t="str">
        <f>INDEX(Variables[Variable],MATCH(Systematic[[#This Row],[VariableIndex]],Variables[Index],0))</f>
        <v>Specific flux (mt)</v>
      </c>
      <c r="G4020" s="134">
        <f>Systematic[[#This Row],[Sample]]*1000000+Systematic[[#This Row],[SubSample]]*10000+Systematic[[#This Row],[VariableIndex]]</f>
        <v>246010005</v>
      </c>
      <c r="H4020" s="134">
        <f>Systematic[[#This Row],[SampleVariableLabel]]+100*Systematic[[#This Row],[State]]</f>
        <v>246010105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246</v>
      </c>
      <c r="B4021" s="1">
        <f>IF(C4021=0,IF(B4020=Protocol!$V$20,1,B4020+1),B4020)</f>
        <v>1</v>
      </c>
      <c r="C4021" s="1">
        <f>IF(C4020+1=Protocol!$V$21,0,C4020+1)</f>
        <v>2</v>
      </c>
      <c r="D4021" s="1">
        <f t="shared" si="141"/>
        <v>6</v>
      </c>
      <c r="E4021" s="1" t="str">
        <f>INDEX(Protocol[Mark],MATCH(C4021,Protocol[Step],0))</f>
        <v>2D</v>
      </c>
      <c r="F4021" s="151" t="str">
        <f>INDEX(Variables[Variable],MATCH(Systematic[[#This Row],[VariableIndex]],Variables[Index],0))</f>
        <v>FCR (mt: ROX-corr.)</v>
      </c>
      <c r="G4021" s="134">
        <f>Systematic[[#This Row],[Sample]]*1000000+Systematic[[#This Row],[SubSample]]*10000+Systematic[[#This Row],[VariableIndex]]</f>
        <v>246010006</v>
      </c>
      <c r="H4021" s="134">
        <f>Systematic[[#This Row],[SampleVariableLabel]]+100*Systematic[[#This Row],[State]]</f>
        <v>246010206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246</v>
      </c>
      <c r="B4022" s="1">
        <f>IF(C4022=0,IF(B4021=Protocol!$V$20,1,B4021+1),B4021)</f>
        <v>1</v>
      </c>
      <c r="C4022" s="1">
        <f>IF(C4021+1=Protocol!$V$21,0,C4021+1)</f>
        <v>3</v>
      </c>
      <c r="D4022" s="1">
        <f t="shared" si="141"/>
        <v>1</v>
      </c>
      <c r="E4022" s="1" t="str">
        <f>INDEX(Protocol[Mark],MATCH(C4022,Protocol[Step],0))</f>
        <v>2c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246010001</v>
      </c>
      <c r="H4022" s="134">
        <f>Systematic[[#This Row],[SampleVariableLabel]]+100*Systematic[[#This Row],[State]]</f>
        <v>246010301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246</v>
      </c>
      <c r="B4023" s="1">
        <f>IF(C4023=0,IF(B4022=Protocol!$V$20,1,B4022+1),B4022)</f>
        <v>1</v>
      </c>
      <c r="C4023" s="1">
        <f>IF(C4022+1=Protocol!$V$21,0,C4022+1)</f>
        <v>4</v>
      </c>
      <c r="D4023" s="1">
        <f t="shared" si="141"/>
        <v>2</v>
      </c>
      <c r="E4023" s="1" t="str">
        <f>INDEX(Protocol[Mark],MATCH(C4023,Protocol[Step],0))</f>
        <v>3U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246010002</v>
      </c>
      <c r="H4023" s="134">
        <f>Systematic[[#This Row],[SampleVariableLabel]]+100*Systematic[[#This Row],[State]]</f>
        <v>246010402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246</v>
      </c>
      <c r="B4024" s="1">
        <f>IF(C4024=0,IF(B4023=Protocol!$V$20,1,B4023+1),B4023)</f>
        <v>1</v>
      </c>
      <c r="C4024" s="1">
        <f>IF(C4023+1=Protocol!$V$21,0,C4023+1)</f>
        <v>5</v>
      </c>
      <c r="D4024" s="1">
        <f t="shared" si="141"/>
        <v>3</v>
      </c>
      <c r="E4024" s="1" t="str">
        <f>INDEX(Protocol[Mark],MATCH(C4024,Protocol[Step],0))</f>
        <v>4G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246010003</v>
      </c>
      <c r="H4024" s="134">
        <f>Systematic[[#This Row],[SampleVariableLabel]]+100*Systematic[[#This Row],[State]]</f>
        <v>246010503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246</v>
      </c>
      <c r="B4025" s="1">
        <f>IF(C4025=0,IF(B4024=Protocol!$V$20,1,B4024+1),B4024)</f>
        <v>1</v>
      </c>
      <c r="C4025" s="1">
        <f>IF(C4024+1=Protocol!$V$21,0,C4024+1)</f>
        <v>6</v>
      </c>
      <c r="D4025" s="1">
        <f t="shared" si="141"/>
        <v>4</v>
      </c>
      <c r="E4025" s="1" t="str">
        <f>INDEX(Protocol[Mark],MATCH(C4025,Protocol[Step],0))</f>
        <v>5S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246010004</v>
      </c>
      <c r="H4025" s="134">
        <f>Systematic[[#This Row],[SampleVariableLabel]]+100*Systematic[[#This Row],[State]]</f>
        <v>246010604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246</v>
      </c>
      <c r="B4026" s="1">
        <f>IF(C4026=0,IF(B4025=Protocol!$V$20,1,B4025+1),B4025)</f>
        <v>1</v>
      </c>
      <c r="C4026" s="1">
        <f>IF(C4025+1=Protocol!$V$21,0,C4025+1)</f>
        <v>7</v>
      </c>
      <c r="D4026" s="1">
        <f t="shared" si="141"/>
        <v>5</v>
      </c>
      <c r="E4026" s="1" t="str">
        <f>INDEX(Protocol[Mark],MATCH(C4026,Protocol[Step],0))</f>
        <v>6Oct</v>
      </c>
      <c r="F4026" s="151" t="str">
        <f>INDEX(Variables[Variable],MATCH(Systematic[[#This Row],[VariableIndex]],Variables[Index],0))</f>
        <v>Specific flux (mt)</v>
      </c>
      <c r="G4026" s="134">
        <f>Systematic[[#This Row],[Sample]]*1000000+Systematic[[#This Row],[SubSample]]*10000+Systematic[[#This Row],[VariableIndex]]</f>
        <v>246010005</v>
      </c>
      <c r="H4026" s="134">
        <f>Systematic[[#This Row],[SampleVariableLabel]]+100*Systematic[[#This Row],[State]]</f>
        <v>246010705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246</v>
      </c>
      <c r="B4027" s="1">
        <f>IF(C4027=0,IF(B4026=Protocol!$V$20,1,B4026+1),B4026)</f>
        <v>1</v>
      </c>
      <c r="C4027" s="1">
        <f>IF(C4026+1=Protocol!$V$21,0,C4026+1)</f>
        <v>8</v>
      </c>
      <c r="D4027" s="1">
        <f t="shared" si="141"/>
        <v>6</v>
      </c>
      <c r="E4027" s="1" t="str">
        <f>INDEX(Protocol[Mark],MATCH(C4027,Protocol[Step],0))</f>
        <v>7Rot</v>
      </c>
      <c r="F4027" s="151" t="str">
        <f>INDEX(Variables[Variable],MATCH(Systematic[[#This Row],[VariableIndex]],Variables[Index],0))</f>
        <v>FCR (mt: ROX-corr.)</v>
      </c>
      <c r="G4027" s="134">
        <f>Systematic[[#This Row],[Sample]]*1000000+Systematic[[#This Row],[SubSample]]*10000+Systematic[[#This Row],[VariableIndex]]</f>
        <v>246010006</v>
      </c>
      <c r="H4027" s="134">
        <f>Systematic[[#This Row],[SampleVariableLabel]]+100*Systematic[[#This Row],[State]]</f>
        <v>246010806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246</v>
      </c>
      <c r="B4028" s="1">
        <f>IF(C4028=0,IF(B4027=Protocol!$V$20,1,B4027+1),B4027)</f>
        <v>1</v>
      </c>
      <c r="C4028" s="1">
        <f>IF(C4027+1=Protocol!$V$21,0,C4027+1)</f>
        <v>9</v>
      </c>
      <c r="D4028" s="1">
        <f t="shared" si="141"/>
        <v>1</v>
      </c>
      <c r="E4028" s="1" t="str">
        <f>INDEX(Protocol[Mark],MATCH(C4028,Protocol[Step],0))</f>
        <v>8Gp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246010001</v>
      </c>
      <c r="H4028" s="134">
        <f>Systematic[[#This Row],[SampleVariableLabel]]+100*Systematic[[#This Row],[State]]</f>
        <v>246010901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246</v>
      </c>
      <c r="B4029" s="1">
        <f>IF(C4029=0,IF(B4028=Protocol!$V$20,1,B4028+1),B4028)</f>
        <v>1</v>
      </c>
      <c r="C4029" s="1">
        <f>IF(C4028+1=Protocol!$V$21,0,C4028+1)</f>
        <v>10</v>
      </c>
      <c r="D4029" s="1">
        <f t="shared" si="141"/>
        <v>2</v>
      </c>
      <c r="E4029" s="1" t="str">
        <f>INDEX(Protocol[Mark],MATCH(C4029,Protocol[Step],0))</f>
        <v>9Ama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246010002</v>
      </c>
      <c r="H4029" s="134">
        <f>Systematic[[#This Row],[SampleVariableLabel]]+100*Systematic[[#This Row],[State]]</f>
        <v>246011002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246</v>
      </c>
      <c r="B4030" s="1">
        <f>IF(C4030=0,IF(B4029=Protocol!$V$20,1,B4029+1),B4029)</f>
        <v>1</v>
      </c>
      <c r="C4030" s="1">
        <f>IF(C4029+1=Protocol!$V$21,0,C4029+1)</f>
        <v>11</v>
      </c>
      <c r="D4030" s="1">
        <f t="shared" si="141"/>
        <v>3</v>
      </c>
      <c r="E4030" s="1" t="str">
        <f>INDEX(Protocol[Mark],MATCH(C4030,Protocol[Step],0))</f>
        <v>10Tm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246010003</v>
      </c>
      <c r="H4030" s="134">
        <f>Systematic[[#This Row],[SampleVariableLabel]]+100*Systematic[[#This Row],[State]]</f>
        <v>246011103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246</v>
      </c>
      <c r="B4031" s="1">
        <f>IF(C4031=0,IF(B4030=Protocol!$V$20,1,B4030+1),B4030)</f>
        <v>1</v>
      </c>
      <c r="C4031" s="1">
        <f>IF(C4030+1=Protocol!$V$21,0,C4030+1)</f>
        <v>12</v>
      </c>
      <c r="D4031" s="1">
        <f t="shared" si="141"/>
        <v>4</v>
      </c>
      <c r="E4031" s="1" t="str">
        <f>INDEX(Protocol[Mark],MATCH(C4031,Protocol[Step],0))</f>
        <v>11Azd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246010004</v>
      </c>
      <c r="H4031" s="134">
        <f>Systematic[[#This Row],[SampleVariableLabel]]+100*Systematic[[#This Row],[State]]</f>
        <v>246011204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247</v>
      </c>
      <c r="B4032" s="1">
        <f>IF(C4032=0,IF(B4031=Protocol!$V$20,1,B4031+1),B4031)</f>
        <v>1</v>
      </c>
      <c r="C4032" s="1">
        <f>IF(C4031+1=Protocol!$V$21,0,C4031+1)</f>
        <v>0</v>
      </c>
      <c r="D4032" s="1">
        <f t="shared" si="141"/>
        <v>5</v>
      </c>
      <c r="E4032" s="1" t="str">
        <f>INDEX(Protocol[Mark],MATCH(C4032,Protocol[Step],0))</f>
        <v>1mt</v>
      </c>
      <c r="F4032" s="151" t="str">
        <f>INDEX(Variables[Variable],MATCH(Systematic[[#This Row],[VariableIndex]],Variables[Index],0))</f>
        <v>Specific flux (mt)</v>
      </c>
      <c r="G4032" s="134">
        <f>Systematic[[#This Row],[Sample]]*1000000+Systematic[[#This Row],[SubSample]]*10000+Systematic[[#This Row],[VariableIndex]]</f>
        <v>247010005</v>
      </c>
      <c r="H4032" s="134">
        <f>Systematic[[#This Row],[SampleVariableLabel]]+100*Systematic[[#This Row],[State]]</f>
        <v>247010005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247</v>
      </c>
      <c r="B4033" s="1">
        <f>IF(C4033=0,IF(B4032=Protocol!$V$20,1,B4032+1),B4032)</f>
        <v>1</v>
      </c>
      <c r="C4033" s="1">
        <f>IF(C4032+1=Protocol!$V$21,0,C4032+1)</f>
        <v>1</v>
      </c>
      <c r="D4033" s="1">
        <f t="shared" si="141"/>
        <v>6</v>
      </c>
      <c r="E4033" s="1" t="str">
        <f>INDEX(Protocol[Mark],MATCH(C4033,Protocol[Step],0))</f>
        <v>1PM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247010006</v>
      </c>
      <c r="H4033" s="134">
        <f>Systematic[[#This Row],[SampleVariableLabel]]+100*Systematic[[#This Row],[State]]</f>
        <v>247010106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247</v>
      </c>
      <c r="B4034" s="1">
        <f>IF(C4034=0,IF(B4033=Protocol!$V$20,1,B4033+1),B4033)</f>
        <v>1</v>
      </c>
      <c r="C4034" s="1">
        <f>IF(C4033+1=Protocol!$V$21,0,C4033+1)</f>
        <v>2</v>
      </c>
      <c r="D4034" s="1">
        <f t="shared" si="141"/>
        <v>1</v>
      </c>
      <c r="E4034" s="1" t="str">
        <f>INDEX(Protocol[Mark],MATCH(C4034,Protocol[Step],0))</f>
        <v>2D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247010001</v>
      </c>
      <c r="H4034" s="134">
        <f>Systematic[[#This Row],[SampleVariableLabel]]+100*Systematic[[#This Row],[State]]</f>
        <v>247010201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247</v>
      </c>
      <c r="B4035" s="1">
        <f>IF(C4035=0,IF(B4034=Protocol!$V$20,1,B4034+1),B4034)</f>
        <v>1</v>
      </c>
      <c r="C4035" s="1">
        <f>IF(C4034+1=Protocol!$V$21,0,C4034+1)</f>
        <v>3</v>
      </c>
      <c r="D4035" s="1">
        <f t="shared" ref="D4035:D4098" si="143">IF(D4034=nVariables,1,D4034+1)</f>
        <v>2</v>
      </c>
      <c r="E4035" s="1" t="str">
        <f>INDEX(Protocol[Mark],MATCH(C4035,Protocol[Step],0))</f>
        <v>2c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247010002</v>
      </c>
      <c r="H4035" s="134">
        <f>Systematic[[#This Row],[SampleVariableLabel]]+100*Systematic[[#This Row],[State]]</f>
        <v>247010302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247</v>
      </c>
      <c r="B4036" s="1">
        <f>IF(C4036=0,IF(B4035=Protocol!$V$20,1,B4035+1),B4035)</f>
        <v>1</v>
      </c>
      <c r="C4036" s="1">
        <f>IF(C4035+1=Protocol!$V$21,0,C4035+1)</f>
        <v>4</v>
      </c>
      <c r="D4036" s="1">
        <f t="shared" si="143"/>
        <v>3</v>
      </c>
      <c r="E4036" s="1" t="str">
        <f>INDEX(Protocol[Mark],MATCH(C4036,Protocol[Step],0))</f>
        <v>3U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247010003</v>
      </c>
      <c r="H4036" s="134">
        <f>Systematic[[#This Row],[SampleVariableLabel]]+100*Systematic[[#This Row],[State]]</f>
        <v>247010403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247</v>
      </c>
      <c r="B4037" s="1">
        <f>IF(C4037=0,IF(B4036=Protocol!$V$20,1,B4036+1),B4036)</f>
        <v>1</v>
      </c>
      <c r="C4037" s="1">
        <f>IF(C4036+1=Protocol!$V$21,0,C4036+1)</f>
        <v>5</v>
      </c>
      <c r="D4037" s="1">
        <f t="shared" si="143"/>
        <v>4</v>
      </c>
      <c r="E4037" s="1" t="str">
        <f>INDEX(Protocol[Mark],MATCH(C4037,Protocol[Step],0))</f>
        <v>4G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247010004</v>
      </c>
      <c r="H4037" s="134">
        <f>Systematic[[#This Row],[SampleVariableLabel]]+100*Systematic[[#This Row],[State]]</f>
        <v>247010504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247</v>
      </c>
      <c r="B4038" s="1">
        <f>IF(C4038=0,IF(B4037=Protocol!$V$20,1,B4037+1),B4037)</f>
        <v>1</v>
      </c>
      <c r="C4038" s="1">
        <f>IF(C4037+1=Protocol!$V$21,0,C4037+1)</f>
        <v>6</v>
      </c>
      <c r="D4038" s="1">
        <f t="shared" si="143"/>
        <v>5</v>
      </c>
      <c r="E4038" s="1" t="str">
        <f>INDEX(Protocol[Mark],MATCH(C4038,Protocol[Step],0))</f>
        <v>5S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247010005</v>
      </c>
      <c r="H4038" s="134">
        <f>Systematic[[#This Row],[SampleVariableLabel]]+100*Systematic[[#This Row],[State]]</f>
        <v>247010605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247</v>
      </c>
      <c r="B4039" s="1">
        <f>IF(C4039=0,IF(B4038=Protocol!$V$20,1,B4038+1),B4038)</f>
        <v>1</v>
      </c>
      <c r="C4039" s="1">
        <f>IF(C4038+1=Protocol!$V$21,0,C4038+1)</f>
        <v>7</v>
      </c>
      <c r="D4039" s="1">
        <f t="shared" si="143"/>
        <v>6</v>
      </c>
      <c r="E4039" s="1" t="str">
        <f>INDEX(Protocol[Mark],MATCH(C4039,Protocol[Step],0))</f>
        <v>6Oct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247010006</v>
      </c>
      <c r="H4039" s="134">
        <f>Systematic[[#This Row],[SampleVariableLabel]]+100*Systematic[[#This Row],[State]]</f>
        <v>247010706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247</v>
      </c>
      <c r="B4040" s="1">
        <f>IF(C4040=0,IF(B4039=Protocol!$V$20,1,B4039+1),B4039)</f>
        <v>1</v>
      </c>
      <c r="C4040" s="1">
        <f>IF(C4039+1=Protocol!$V$21,0,C4039+1)</f>
        <v>8</v>
      </c>
      <c r="D4040" s="1">
        <f t="shared" si="143"/>
        <v>1</v>
      </c>
      <c r="E4040" s="1" t="str">
        <f>INDEX(Protocol[Mark],MATCH(C4040,Protocol[Step],0))</f>
        <v>7Rot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247010001</v>
      </c>
      <c r="H4040" s="134">
        <f>Systematic[[#This Row],[SampleVariableLabel]]+100*Systematic[[#This Row],[State]]</f>
        <v>247010801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247</v>
      </c>
      <c r="B4041" s="1">
        <f>IF(C4041=0,IF(B4040=Protocol!$V$20,1,B4040+1),B4040)</f>
        <v>1</v>
      </c>
      <c r="C4041" s="1">
        <f>IF(C4040+1=Protocol!$V$21,0,C4040+1)</f>
        <v>9</v>
      </c>
      <c r="D4041" s="1">
        <f t="shared" si="143"/>
        <v>2</v>
      </c>
      <c r="E4041" s="1" t="str">
        <f>INDEX(Protocol[Mark],MATCH(C4041,Protocol[Step],0))</f>
        <v>8Gp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247010002</v>
      </c>
      <c r="H4041" s="134">
        <f>Systematic[[#This Row],[SampleVariableLabel]]+100*Systematic[[#This Row],[State]]</f>
        <v>247010902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247</v>
      </c>
      <c r="B4042" s="1">
        <f>IF(C4042=0,IF(B4041=Protocol!$V$20,1,B4041+1),B4041)</f>
        <v>1</v>
      </c>
      <c r="C4042" s="1">
        <f>IF(C4041+1=Protocol!$V$21,0,C4041+1)</f>
        <v>10</v>
      </c>
      <c r="D4042" s="1">
        <f t="shared" si="143"/>
        <v>3</v>
      </c>
      <c r="E4042" s="1" t="str">
        <f>INDEX(Protocol[Mark],MATCH(C4042,Protocol[Step],0))</f>
        <v>9Ama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247010003</v>
      </c>
      <c r="H4042" s="134">
        <f>Systematic[[#This Row],[SampleVariableLabel]]+100*Systematic[[#This Row],[State]]</f>
        <v>247011003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247</v>
      </c>
      <c r="B4043" s="1">
        <f>IF(C4043=0,IF(B4042=Protocol!$V$20,1,B4042+1),B4042)</f>
        <v>1</v>
      </c>
      <c r="C4043" s="1">
        <f>IF(C4042+1=Protocol!$V$21,0,C4042+1)</f>
        <v>11</v>
      </c>
      <c r="D4043" s="1">
        <f t="shared" si="143"/>
        <v>4</v>
      </c>
      <c r="E4043" s="1" t="str">
        <f>INDEX(Protocol[Mark],MATCH(C4043,Protocol[Step],0))</f>
        <v>10Tm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247010004</v>
      </c>
      <c r="H4043" s="134">
        <f>Systematic[[#This Row],[SampleVariableLabel]]+100*Systematic[[#This Row],[State]]</f>
        <v>247011104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247</v>
      </c>
      <c r="B4044" s="1">
        <f>IF(C4044=0,IF(B4043=Protocol!$V$20,1,B4043+1),B4043)</f>
        <v>1</v>
      </c>
      <c r="C4044" s="1">
        <f>IF(C4043+1=Protocol!$V$21,0,C4043+1)</f>
        <v>12</v>
      </c>
      <c r="D4044" s="1">
        <f t="shared" si="143"/>
        <v>5</v>
      </c>
      <c r="E4044" s="1" t="str">
        <f>INDEX(Protocol[Mark],MATCH(C4044,Protocol[Step],0))</f>
        <v>11Azd</v>
      </c>
      <c r="F4044" s="151" t="str">
        <f>INDEX(Variables[Variable],MATCH(Systematic[[#This Row],[VariableIndex]],Variables[Index],0))</f>
        <v>Specific flux (mt)</v>
      </c>
      <c r="G4044" s="134">
        <f>Systematic[[#This Row],[Sample]]*1000000+Systematic[[#This Row],[SubSample]]*10000+Systematic[[#This Row],[VariableIndex]]</f>
        <v>247010005</v>
      </c>
      <c r="H4044" s="134">
        <f>Systematic[[#This Row],[SampleVariableLabel]]+100*Systematic[[#This Row],[State]]</f>
        <v>247011205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248</v>
      </c>
      <c r="B4045" s="1">
        <f>IF(C4045=0,IF(B4044=Protocol!$V$20,1,B4044+1),B4044)</f>
        <v>1</v>
      </c>
      <c r="C4045" s="1">
        <f>IF(C4044+1=Protocol!$V$21,0,C4044+1)</f>
        <v>0</v>
      </c>
      <c r="D4045" s="1">
        <f t="shared" si="143"/>
        <v>6</v>
      </c>
      <c r="E4045" s="1" t="str">
        <f>INDEX(Protocol[Mark],MATCH(C4045,Protocol[Step],0))</f>
        <v>1mt</v>
      </c>
      <c r="F4045" s="151" t="str">
        <f>INDEX(Variables[Variable],MATCH(Systematic[[#This Row],[VariableIndex]],Variables[Index],0))</f>
        <v>FCR (mt: ROX-corr.)</v>
      </c>
      <c r="G4045" s="134">
        <f>Systematic[[#This Row],[Sample]]*1000000+Systematic[[#This Row],[SubSample]]*10000+Systematic[[#This Row],[VariableIndex]]</f>
        <v>248010006</v>
      </c>
      <c r="H4045" s="134">
        <f>Systematic[[#This Row],[SampleVariableLabel]]+100*Systematic[[#This Row],[State]]</f>
        <v>248010006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248</v>
      </c>
      <c r="B4046" s="1">
        <f>IF(C4046=0,IF(B4045=Protocol!$V$20,1,B4045+1),B4045)</f>
        <v>1</v>
      </c>
      <c r="C4046" s="1">
        <f>IF(C4045+1=Protocol!$V$21,0,C4045+1)</f>
        <v>1</v>
      </c>
      <c r="D4046" s="1">
        <f t="shared" si="143"/>
        <v>1</v>
      </c>
      <c r="E4046" s="1" t="str">
        <f>INDEX(Protocol[Mark],MATCH(C4046,Protocol[Step],0))</f>
        <v>1PM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248010001</v>
      </c>
      <c r="H4046" s="134">
        <f>Systematic[[#This Row],[SampleVariableLabel]]+100*Systematic[[#This Row],[State]]</f>
        <v>248010101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248</v>
      </c>
      <c r="B4047" s="1">
        <f>IF(C4047=0,IF(B4046=Protocol!$V$20,1,B4046+1),B4046)</f>
        <v>1</v>
      </c>
      <c r="C4047" s="1">
        <f>IF(C4046+1=Protocol!$V$21,0,C4046+1)</f>
        <v>2</v>
      </c>
      <c r="D4047" s="1">
        <f t="shared" si="143"/>
        <v>2</v>
      </c>
      <c r="E4047" s="1" t="str">
        <f>INDEX(Protocol[Mark],MATCH(C4047,Protocol[Step],0))</f>
        <v>2D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248010002</v>
      </c>
      <c r="H4047" s="134">
        <f>Systematic[[#This Row],[SampleVariableLabel]]+100*Systematic[[#This Row],[State]]</f>
        <v>248010202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248</v>
      </c>
      <c r="B4048" s="1">
        <f>IF(C4048=0,IF(B4047=Protocol!$V$20,1,B4047+1),B4047)</f>
        <v>1</v>
      </c>
      <c r="C4048" s="1">
        <f>IF(C4047+1=Protocol!$V$21,0,C4047+1)</f>
        <v>3</v>
      </c>
      <c r="D4048" s="1">
        <f t="shared" si="143"/>
        <v>3</v>
      </c>
      <c r="E4048" s="1" t="str">
        <f>INDEX(Protocol[Mark],MATCH(C4048,Protocol[Step],0))</f>
        <v>2c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248010003</v>
      </c>
      <c r="H4048" s="134">
        <f>Systematic[[#This Row],[SampleVariableLabel]]+100*Systematic[[#This Row],[State]]</f>
        <v>248010303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248</v>
      </c>
      <c r="B4049" s="1">
        <f>IF(C4049=0,IF(B4048=Protocol!$V$20,1,B4048+1),B4048)</f>
        <v>1</v>
      </c>
      <c r="C4049" s="1">
        <f>IF(C4048+1=Protocol!$V$21,0,C4048+1)</f>
        <v>4</v>
      </c>
      <c r="D4049" s="1">
        <f t="shared" si="143"/>
        <v>4</v>
      </c>
      <c r="E4049" s="1" t="str">
        <f>INDEX(Protocol[Mark],MATCH(C4049,Protocol[Step],0))</f>
        <v>3U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248010004</v>
      </c>
      <c r="H4049" s="134">
        <f>Systematic[[#This Row],[SampleVariableLabel]]+100*Systematic[[#This Row],[State]]</f>
        <v>248010404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248</v>
      </c>
      <c r="B4050" s="1">
        <f>IF(C4050=0,IF(B4049=Protocol!$V$20,1,B4049+1),B4049)</f>
        <v>1</v>
      </c>
      <c r="C4050" s="1">
        <f>IF(C4049+1=Protocol!$V$21,0,C4049+1)</f>
        <v>5</v>
      </c>
      <c r="D4050" s="1">
        <f t="shared" si="143"/>
        <v>5</v>
      </c>
      <c r="E4050" s="1" t="str">
        <f>INDEX(Protocol[Mark],MATCH(C4050,Protocol[Step],0))</f>
        <v>4G</v>
      </c>
      <c r="F4050" s="151" t="str">
        <f>INDEX(Variables[Variable],MATCH(Systematic[[#This Row],[VariableIndex]],Variables[Index],0))</f>
        <v>Specific flux (mt)</v>
      </c>
      <c r="G4050" s="134">
        <f>Systematic[[#This Row],[Sample]]*1000000+Systematic[[#This Row],[SubSample]]*10000+Systematic[[#This Row],[VariableIndex]]</f>
        <v>248010005</v>
      </c>
      <c r="H4050" s="134">
        <f>Systematic[[#This Row],[SampleVariableLabel]]+100*Systematic[[#This Row],[State]]</f>
        <v>248010505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248</v>
      </c>
      <c r="B4051" s="1">
        <f>IF(C4051=0,IF(B4050=Protocol!$V$20,1,B4050+1),B4050)</f>
        <v>1</v>
      </c>
      <c r="C4051" s="1">
        <f>IF(C4050+1=Protocol!$V$21,0,C4050+1)</f>
        <v>6</v>
      </c>
      <c r="D4051" s="1">
        <f t="shared" si="143"/>
        <v>6</v>
      </c>
      <c r="E4051" s="1" t="str">
        <f>INDEX(Protocol[Mark],MATCH(C4051,Protocol[Step],0))</f>
        <v>5S</v>
      </c>
      <c r="F4051" s="151" t="str">
        <f>INDEX(Variables[Variable],MATCH(Systematic[[#This Row],[VariableIndex]],Variables[Index],0))</f>
        <v>FCR (mt: ROX-corr.)</v>
      </c>
      <c r="G4051" s="134">
        <f>Systematic[[#This Row],[Sample]]*1000000+Systematic[[#This Row],[SubSample]]*10000+Systematic[[#This Row],[VariableIndex]]</f>
        <v>248010006</v>
      </c>
      <c r="H4051" s="134">
        <f>Systematic[[#This Row],[SampleVariableLabel]]+100*Systematic[[#This Row],[State]]</f>
        <v>248010606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248</v>
      </c>
      <c r="B4052" s="1">
        <f>IF(C4052=0,IF(B4051=Protocol!$V$20,1,B4051+1),B4051)</f>
        <v>1</v>
      </c>
      <c r="C4052" s="1">
        <f>IF(C4051+1=Protocol!$V$21,0,C4051+1)</f>
        <v>7</v>
      </c>
      <c r="D4052" s="1">
        <f t="shared" si="143"/>
        <v>1</v>
      </c>
      <c r="E4052" s="1" t="str">
        <f>INDEX(Protocol[Mark],MATCH(C4052,Protocol[Step],0))</f>
        <v>6Oct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248010001</v>
      </c>
      <c r="H4052" s="134">
        <f>Systematic[[#This Row],[SampleVariableLabel]]+100*Systematic[[#This Row],[State]]</f>
        <v>248010701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248</v>
      </c>
      <c r="B4053" s="1">
        <f>IF(C4053=0,IF(B4052=Protocol!$V$20,1,B4052+1),B4052)</f>
        <v>1</v>
      </c>
      <c r="C4053" s="1">
        <f>IF(C4052+1=Protocol!$V$21,0,C4052+1)</f>
        <v>8</v>
      </c>
      <c r="D4053" s="1">
        <f t="shared" si="143"/>
        <v>2</v>
      </c>
      <c r="E4053" s="1" t="str">
        <f>INDEX(Protocol[Mark],MATCH(C4053,Protocol[Step],0))</f>
        <v>7Rot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248010002</v>
      </c>
      <c r="H4053" s="134">
        <f>Systematic[[#This Row],[SampleVariableLabel]]+100*Systematic[[#This Row],[State]]</f>
        <v>248010802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248</v>
      </c>
      <c r="B4054" s="1">
        <f>IF(C4054=0,IF(B4053=Protocol!$V$20,1,B4053+1),B4053)</f>
        <v>1</v>
      </c>
      <c r="C4054" s="1">
        <f>IF(C4053+1=Protocol!$V$21,0,C4053+1)</f>
        <v>9</v>
      </c>
      <c r="D4054" s="1">
        <f t="shared" si="143"/>
        <v>3</v>
      </c>
      <c r="E4054" s="1" t="str">
        <f>INDEX(Protocol[Mark],MATCH(C4054,Protocol[Step],0))</f>
        <v>8Gp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248010003</v>
      </c>
      <c r="H4054" s="134">
        <f>Systematic[[#This Row],[SampleVariableLabel]]+100*Systematic[[#This Row],[State]]</f>
        <v>248010903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248</v>
      </c>
      <c r="B4055" s="1">
        <f>IF(C4055=0,IF(B4054=Protocol!$V$20,1,B4054+1),B4054)</f>
        <v>1</v>
      </c>
      <c r="C4055" s="1">
        <f>IF(C4054+1=Protocol!$V$21,0,C4054+1)</f>
        <v>10</v>
      </c>
      <c r="D4055" s="1">
        <f t="shared" si="143"/>
        <v>4</v>
      </c>
      <c r="E4055" s="1" t="str">
        <f>INDEX(Protocol[Mark],MATCH(C4055,Protocol[Step],0))</f>
        <v>9Ama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248010004</v>
      </c>
      <c r="H4055" s="134">
        <f>Systematic[[#This Row],[SampleVariableLabel]]+100*Systematic[[#This Row],[State]]</f>
        <v>248011004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248</v>
      </c>
      <c r="B4056" s="1">
        <f>IF(C4056=0,IF(B4055=Protocol!$V$20,1,B4055+1),B4055)</f>
        <v>1</v>
      </c>
      <c r="C4056" s="1">
        <f>IF(C4055+1=Protocol!$V$21,0,C4055+1)</f>
        <v>11</v>
      </c>
      <c r="D4056" s="1">
        <f t="shared" si="143"/>
        <v>5</v>
      </c>
      <c r="E4056" s="1" t="str">
        <f>INDEX(Protocol[Mark],MATCH(C4056,Protocol[Step],0))</f>
        <v>10Tm</v>
      </c>
      <c r="F4056" s="151" t="str">
        <f>INDEX(Variables[Variable],MATCH(Systematic[[#This Row],[VariableIndex]],Variables[Index],0))</f>
        <v>Specific flux (mt)</v>
      </c>
      <c r="G4056" s="134">
        <f>Systematic[[#This Row],[Sample]]*1000000+Systematic[[#This Row],[SubSample]]*10000+Systematic[[#This Row],[VariableIndex]]</f>
        <v>248010005</v>
      </c>
      <c r="H4056" s="134">
        <f>Systematic[[#This Row],[SampleVariableLabel]]+100*Systematic[[#This Row],[State]]</f>
        <v>248011105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248</v>
      </c>
      <c r="B4057" s="1">
        <f>IF(C4057=0,IF(B4056=Protocol!$V$20,1,B4056+1),B4056)</f>
        <v>1</v>
      </c>
      <c r="C4057" s="1">
        <f>IF(C4056+1=Protocol!$V$21,0,C4056+1)</f>
        <v>12</v>
      </c>
      <c r="D4057" s="1">
        <f t="shared" si="143"/>
        <v>6</v>
      </c>
      <c r="E4057" s="1" t="str">
        <f>INDEX(Protocol[Mark],MATCH(C4057,Protocol[Step],0))</f>
        <v>11Azd</v>
      </c>
      <c r="F4057" s="151" t="str">
        <f>INDEX(Variables[Variable],MATCH(Systematic[[#This Row],[VariableIndex]],Variables[Index],0))</f>
        <v>FCR (mt: ROX-corr.)</v>
      </c>
      <c r="G4057" s="134">
        <f>Systematic[[#This Row],[Sample]]*1000000+Systematic[[#This Row],[SubSample]]*10000+Systematic[[#This Row],[VariableIndex]]</f>
        <v>248010006</v>
      </c>
      <c r="H4057" s="134">
        <f>Systematic[[#This Row],[SampleVariableLabel]]+100*Systematic[[#This Row],[State]]</f>
        <v>248011206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249</v>
      </c>
      <c r="B4058" s="1">
        <f>IF(C4058=0,IF(B4057=Protocol!$V$20,1,B4057+1),B4057)</f>
        <v>1</v>
      </c>
      <c r="C4058" s="1">
        <f>IF(C4057+1=Protocol!$V$21,0,C4057+1)</f>
        <v>0</v>
      </c>
      <c r="D4058" s="1">
        <f t="shared" si="143"/>
        <v>1</v>
      </c>
      <c r="E4058" s="1" t="str">
        <f>INDEX(Protocol[Mark],MATCH(C4058,Protocol[Step],0))</f>
        <v>1mt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249010001</v>
      </c>
      <c r="H4058" s="134">
        <f>Systematic[[#This Row],[SampleVariableLabel]]+100*Systematic[[#This Row],[State]]</f>
        <v>249010001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249</v>
      </c>
      <c r="B4059" s="1">
        <f>IF(C4059=0,IF(B4058=Protocol!$V$20,1,B4058+1),B4058)</f>
        <v>1</v>
      </c>
      <c r="C4059" s="1">
        <f>IF(C4058+1=Protocol!$V$21,0,C4058+1)</f>
        <v>1</v>
      </c>
      <c r="D4059" s="1">
        <f t="shared" si="143"/>
        <v>2</v>
      </c>
      <c r="E4059" s="1" t="str">
        <f>INDEX(Protocol[Mark],MATCH(C4059,Protocol[Step],0))</f>
        <v>1PM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249010002</v>
      </c>
      <c r="H4059" s="134">
        <f>Systematic[[#This Row],[SampleVariableLabel]]+100*Systematic[[#This Row],[State]]</f>
        <v>249010102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249</v>
      </c>
      <c r="B4060" s="1">
        <f>IF(C4060=0,IF(B4059=Protocol!$V$20,1,B4059+1),B4059)</f>
        <v>1</v>
      </c>
      <c r="C4060" s="1">
        <f>IF(C4059+1=Protocol!$V$21,0,C4059+1)</f>
        <v>2</v>
      </c>
      <c r="D4060" s="1">
        <f t="shared" si="143"/>
        <v>3</v>
      </c>
      <c r="E4060" s="1" t="str">
        <f>INDEX(Protocol[Mark],MATCH(C4060,Protocol[Step],0))</f>
        <v>2D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249010003</v>
      </c>
      <c r="H4060" s="134">
        <f>Systematic[[#This Row],[SampleVariableLabel]]+100*Systematic[[#This Row],[State]]</f>
        <v>249010203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249</v>
      </c>
      <c r="B4061" s="1">
        <f>IF(C4061=0,IF(B4060=Protocol!$V$20,1,B4060+1),B4060)</f>
        <v>1</v>
      </c>
      <c r="C4061" s="1">
        <f>IF(C4060+1=Protocol!$V$21,0,C4060+1)</f>
        <v>3</v>
      </c>
      <c r="D4061" s="1">
        <f t="shared" si="143"/>
        <v>4</v>
      </c>
      <c r="E4061" s="1" t="str">
        <f>INDEX(Protocol[Mark],MATCH(C4061,Protocol[Step],0))</f>
        <v>2c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249010004</v>
      </c>
      <c r="H4061" s="134">
        <f>Systematic[[#This Row],[SampleVariableLabel]]+100*Systematic[[#This Row],[State]]</f>
        <v>249010304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249</v>
      </c>
      <c r="B4062" s="1">
        <f>IF(C4062=0,IF(B4061=Protocol!$V$20,1,B4061+1),B4061)</f>
        <v>1</v>
      </c>
      <c r="C4062" s="1">
        <f>IF(C4061+1=Protocol!$V$21,0,C4061+1)</f>
        <v>4</v>
      </c>
      <c r="D4062" s="1">
        <f t="shared" si="143"/>
        <v>5</v>
      </c>
      <c r="E4062" s="1" t="str">
        <f>INDEX(Protocol[Mark],MATCH(C4062,Protocol[Step],0))</f>
        <v>3U</v>
      </c>
      <c r="F4062" s="151" t="str">
        <f>INDEX(Variables[Variable],MATCH(Systematic[[#This Row],[VariableIndex]],Variables[Index],0))</f>
        <v>Specific flux (mt)</v>
      </c>
      <c r="G4062" s="134">
        <f>Systematic[[#This Row],[Sample]]*1000000+Systematic[[#This Row],[SubSample]]*10000+Systematic[[#This Row],[VariableIndex]]</f>
        <v>249010005</v>
      </c>
      <c r="H4062" s="134">
        <f>Systematic[[#This Row],[SampleVariableLabel]]+100*Systematic[[#This Row],[State]]</f>
        <v>249010405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249</v>
      </c>
      <c r="B4063" s="1">
        <f>IF(C4063=0,IF(B4062=Protocol!$V$20,1,B4062+1),B4062)</f>
        <v>1</v>
      </c>
      <c r="C4063" s="1">
        <f>IF(C4062+1=Protocol!$V$21,0,C4062+1)</f>
        <v>5</v>
      </c>
      <c r="D4063" s="1">
        <f t="shared" si="143"/>
        <v>6</v>
      </c>
      <c r="E4063" s="1" t="str">
        <f>INDEX(Protocol[Mark],MATCH(C4063,Protocol[Step],0))</f>
        <v>4G</v>
      </c>
      <c r="F4063" s="151" t="str">
        <f>INDEX(Variables[Variable],MATCH(Systematic[[#This Row],[VariableIndex]],Variables[Index],0))</f>
        <v>FCR (mt: ROX-corr.)</v>
      </c>
      <c r="G4063" s="134">
        <f>Systematic[[#This Row],[Sample]]*1000000+Systematic[[#This Row],[SubSample]]*10000+Systematic[[#This Row],[VariableIndex]]</f>
        <v>249010006</v>
      </c>
      <c r="H4063" s="134">
        <f>Systematic[[#This Row],[SampleVariableLabel]]+100*Systematic[[#This Row],[State]]</f>
        <v>249010506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249</v>
      </c>
      <c r="B4064" s="1">
        <f>IF(C4064=0,IF(B4063=Protocol!$V$20,1,B4063+1),B4063)</f>
        <v>1</v>
      </c>
      <c r="C4064" s="1">
        <f>IF(C4063+1=Protocol!$V$21,0,C4063+1)</f>
        <v>6</v>
      </c>
      <c r="D4064" s="1">
        <f t="shared" si="143"/>
        <v>1</v>
      </c>
      <c r="E4064" s="1" t="str">
        <f>INDEX(Protocol[Mark],MATCH(C4064,Protocol[Step],0))</f>
        <v>5S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249010001</v>
      </c>
      <c r="H4064" s="134">
        <f>Systematic[[#This Row],[SampleVariableLabel]]+100*Systematic[[#This Row],[State]]</f>
        <v>249010601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249</v>
      </c>
      <c r="B4065" s="1">
        <f>IF(C4065=0,IF(B4064=Protocol!$V$20,1,B4064+1),B4064)</f>
        <v>1</v>
      </c>
      <c r="C4065" s="1">
        <f>IF(C4064+1=Protocol!$V$21,0,C4064+1)</f>
        <v>7</v>
      </c>
      <c r="D4065" s="1">
        <f t="shared" si="143"/>
        <v>2</v>
      </c>
      <c r="E4065" s="1" t="str">
        <f>INDEX(Protocol[Mark],MATCH(C4065,Protocol[Step],0))</f>
        <v>6Oct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249010002</v>
      </c>
      <c r="H4065" s="134">
        <f>Systematic[[#This Row],[SampleVariableLabel]]+100*Systematic[[#This Row],[State]]</f>
        <v>249010702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249</v>
      </c>
      <c r="B4066" s="1">
        <f>IF(C4066=0,IF(B4065=Protocol!$V$20,1,B4065+1),B4065)</f>
        <v>1</v>
      </c>
      <c r="C4066" s="1">
        <f>IF(C4065+1=Protocol!$V$21,0,C4065+1)</f>
        <v>8</v>
      </c>
      <c r="D4066" s="1">
        <f t="shared" si="143"/>
        <v>3</v>
      </c>
      <c r="E4066" s="1" t="str">
        <f>INDEX(Protocol[Mark],MATCH(C4066,Protocol[Step],0))</f>
        <v>7Rot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249010003</v>
      </c>
      <c r="H4066" s="134">
        <f>Systematic[[#This Row],[SampleVariableLabel]]+100*Systematic[[#This Row],[State]]</f>
        <v>249010803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249</v>
      </c>
      <c r="B4067" s="1">
        <f>IF(C4067=0,IF(B4066=Protocol!$V$20,1,B4066+1),B4066)</f>
        <v>1</v>
      </c>
      <c r="C4067" s="1">
        <f>IF(C4066+1=Protocol!$V$21,0,C4066+1)</f>
        <v>9</v>
      </c>
      <c r="D4067" s="1">
        <f t="shared" si="143"/>
        <v>4</v>
      </c>
      <c r="E4067" s="1" t="str">
        <f>INDEX(Protocol[Mark],MATCH(C4067,Protocol[Step],0))</f>
        <v>8Gp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249010004</v>
      </c>
      <c r="H4067" s="134">
        <f>Systematic[[#This Row],[SampleVariableLabel]]+100*Systematic[[#This Row],[State]]</f>
        <v>249010904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249</v>
      </c>
      <c r="B4068" s="1">
        <f>IF(C4068=0,IF(B4067=Protocol!$V$20,1,B4067+1),B4067)</f>
        <v>1</v>
      </c>
      <c r="C4068" s="1">
        <f>IF(C4067+1=Protocol!$V$21,0,C4067+1)</f>
        <v>10</v>
      </c>
      <c r="D4068" s="1">
        <f t="shared" si="143"/>
        <v>5</v>
      </c>
      <c r="E4068" s="1" t="str">
        <f>INDEX(Protocol[Mark],MATCH(C4068,Protocol[Step],0))</f>
        <v>9Ama</v>
      </c>
      <c r="F4068" s="151" t="str">
        <f>INDEX(Variables[Variable],MATCH(Systematic[[#This Row],[VariableIndex]],Variables[Index],0))</f>
        <v>Specific flux (mt)</v>
      </c>
      <c r="G4068" s="134">
        <f>Systematic[[#This Row],[Sample]]*1000000+Systematic[[#This Row],[SubSample]]*10000+Systematic[[#This Row],[VariableIndex]]</f>
        <v>249010005</v>
      </c>
      <c r="H4068" s="134">
        <f>Systematic[[#This Row],[SampleVariableLabel]]+100*Systematic[[#This Row],[State]]</f>
        <v>249011005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249</v>
      </c>
      <c r="B4069" s="1">
        <f>IF(C4069=0,IF(B4068=Protocol!$V$20,1,B4068+1),B4068)</f>
        <v>1</v>
      </c>
      <c r="C4069" s="1">
        <f>IF(C4068+1=Protocol!$V$21,0,C4068+1)</f>
        <v>11</v>
      </c>
      <c r="D4069" s="1">
        <f t="shared" si="143"/>
        <v>6</v>
      </c>
      <c r="E4069" s="1" t="str">
        <f>INDEX(Protocol[Mark],MATCH(C4069,Protocol[Step],0))</f>
        <v>10Tm</v>
      </c>
      <c r="F4069" s="151" t="str">
        <f>INDEX(Variables[Variable],MATCH(Systematic[[#This Row],[VariableIndex]],Variables[Index],0))</f>
        <v>FCR (mt: ROX-corr.)</v>
      </c>
      <c r="G4069" s="134">
        <f>Systematic[[#This Row],[Sample]]*1000000+Systematic[[#This Row],[SubSample]]*10000+Systematic[[#This Row],[VariableIndex]]</f>
        <v>249010006</v>
      </c>
      <c r="H4069" s="134">
        <f>Systematic[[#This Row],[SampleVariableLabel]]+100*Systematic[[#This Row],[State]]</f>
        <v>249011106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249</v>
      </c>
      <c r="B4070" s="1">
        <f>IF(C4070=0,IF(B4069=Protocol!$V$20,1,B4069+1),B4069)</f>
        <v>1</v>
      </c>
      <c r="C4070" s="1">
        <f>IF(C4069+1=Protocol!$V$21,0,C4069+1)</f>
        <v>12</v>
      </c>
      <c r="D4070" s="1">
        <f t="shared" si="143"/>
        <v>1</v>
      </c>
      <c r="E4070" s="1" t="str">
        <f>INDEX(Protocol[Mark],MATCH(C4070,Protocol[Step],0))</f>
        <v>11Azd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249010001</v>
      </c>
      <c r="H4070" s="134">
        <f>Systematic[[#This Row],[SampleVariableLabel]]+100*Systematic[[#This Row],[State]]</f>
        <v>249011201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250</v>
      </c>
      <c r="B4071" s="1">
        <f>IF(C4071=0,IF(B4070=Protocol!$V$20,1,B4070+1),B4070)</f>
        <v>1</v>
      </c>
      <c r="C4071" s="1">
        <f>IF(C4070+1=Protocol!$V$21,0,C4070+1)</f>
        <v>0</v>
      </c>
      <c r="D4071" s="1">
        <f t="shared" si="143"/>
        <v>2</v>
      </c>
      <c r="E4071" s="1" t="str">
        <f>INDEX(Protocol[Mark],MATCH(C4071,Protocol[Step],0))</f>
        <v>1mt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250010002</v>
      </c>
      <c r="H4071" s="134">
        <f>Systematic[[#This Row],[SampleVariableLabel]]+100*Systematic[[#This Row],[State]]</f>
        <v>250010002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250</v>
      </c>
      <c r="B4072" s="1">
        <f>IF(C4072=0,IF(B4071=Protocol!$V$20,1,B4071+1),B4071)</f>
        <v>1</v>
      </c>
      <c r="C4072" s="1">
        <f>IF(C4071+1=Protocol!$V$21,0,C4071+1)</f>
        <v>1</v>
      </c>
      <c r="D4072" s="1">
        <f t="shared" si="143"/>
        <v>3</v>
      </c>
      <c r="E4072" s="1" t="str">
        <f>INDEX(Protocol[Mark],MATCH(C4072,Protocol[Step],0))</f>
        <v>1PM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250010003</v>
      </c>
      <c r="H4072" s="134">
        <f>Systematic[[#This Row],[SampleVariableLabel]]+100*Systematic[[#This Row],[State]]</f>
        <v>250010103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250</v>
      </c>
      <c r="B4073" s="1">
        <f>IF(C4073=0,IF(B4072=Protocol!$V$20,1,B4072+1),B4072)</f>
        <v>1</v>
      </c>
      <c r="C4073" s="1">
        <f>IF(C4072+1=Protocol!$V$21,0,C4072+1)</f>
        <v>2</v>
      </c>
      <c r="D4073" s="1">
        <f t="shared" si="143"/>
        <v>4</v>
      </c>
      <c r="E4073" s="1" t="str">
        <f>INDEX(Protocol[Mark],MATCH(C4073,Protocol[Step],0))</f>
        <v>2D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250010004</v>
      </c>
      <c r="H4073" s="134">
        <f>Systematic[[#This Row],[SampleVariableLabel]]+100*Systematic[[#This Row],[State]]</f>
        <v>250010204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250</v>
      </c>
      <c r="B4074" s="1">
        <f>IF(C4074=0,IF(B4073=Protocol!$V$20,1,B4073+1),B4073)</f>
        <v>1</v>
      </c>
      <c r="C4074" s="1">
        <f>IF(C4073+1=Protocol!$V$21,0,C4073+1)</f>
        <v>3</v>
      </c>
      <c r="D4074" s="1">
        <f t="shared" si="143"/>
        <v>5</v>
      </c>
      <c r="E4074" s="1" t="str">
        <f>INDEX(Protocol[Mark],MATCH(C4074,Protocol[Step],0))</f>
        <v>2c</v>
      </c>
      <c r="F4074" s="151" t="str">
        <f>INDEX(Variables[Variable],MATCH(Systematic[[#This Row],[VariableIndex]],Variables[Index],0))</f>
        <v>Specific flux (mt)</v>
      </c>
      <c r="G4074" s="134">
        <f>Systematic[[#This Row],[Sample]]*1000000+Systematic[[#This Row],[SubSample]]*10000+Systematic[[#This Row],[VariableIndex]]</f>
        <v>250010005</v>
      </c>
      <c r="H4074" s="134">
        <f>Systematic[[#This Row],[SampleVariableLabel]]+100*Systematic[[#This Row],[State]]</f>
        <v>250010305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250</v>
      </c>
      <c r="B4075" s="1">
        <f>IF(C4075=0,IF(B4074=Protocol!$V$20,1,B4074+1),B4074)</f>
        <v>1</v>
      </c>
      <c r="C4075" s="1">
        <f>IF(C4074+1=Protocol!$V$21,0,C4074+1)</f>
        <v>4</v>
      </c>
      <c r="D4075" s="1">
        <f t="shared" si="143"/>
        <v>6</v>
      </c>
      <c r="E4075" s="1" t="str">
        <f>INDEX(Protocol[Mark],MATCH(C4075,Protocol[Step],0))</f>
        <v>3U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250010006</v>
      </c>
      <c r="H4075" s="134">
        <f>Systematic[[#This Row],[SampleVariableLabel]]+100*Systematic[[#This Row],[State]]</f>
        <v>250010406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250</v>
      </c>
      <c r="B4076" s="1">
        <f>IF(C4076=0,IF(B4075=Protocol!$V$20,1,B4075+1),B4075)</f>
        <v>1</v>
      </c>
      <c r="C4076" s="1">
        <f>IF(C4075+1=Protocol!$V$21,0,C4075+1)</f>
        <v>5</v>
      </c>
      <c r="D4076" s="1">
        <f t="shared" si="143"/>
        <v>1</v>
      </c>
      <c r="E4076" s="1" t="str">
        <f>INDEX(Protocol[Mark],MATCH(C4076,Protocol[Step],0))</f>
        <v>4G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250010001</v>
      </c>
      <c r="H4076" s="134">
        <f>Systematic[[#This Row],[SampleVariableLabel]]+100*Systematic[[#This Row],[State]]</f>
        <v>250010501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250</v>
      </c>
      <c r="B4077" s="1">
        <f>IF(C4077=0,IF(B4076=Protocol!$V$20,1,B4076+1),B4076)</f>
        <v>1</v>
      </c>
      <c r="C4077" s="1">
        <f>IF(C4076+1=Protocol!$V$21,0,C4076+1)</f>
        <v>6</v>
      </c>
      <c r="D4077" s="1">
        <f t="shared" si="143"/>
        <v>2</v>
      </c>
      <c r="E4077" s="1" t="str">
        <f>INDEX(Protocol[Mark],MATCH(C4077,Protocol[Step],0))</f>
        <v>5S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250010002</v>
      </c>
      <c r="H4077" s="134">
        <f>Systematic[[#This Row],[SampleVariableLabel]]+100*Systematic[[#This Row],[State]]</f>
        <v>250010602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250</v>
      </c>
      <c r="B4078" s="1">
        <f>IF(C4078=0,IF(B4077=Protocol!$V$20,1,B4077+1),B4077)</f>
        <v>1</v>
      </c>
      <c r="C4078" s="1">
        <f>IF(C4077+1=Protocol!$V$21,0,C4077+1)</f>
        <v>7</v>
      </c>
      <c r="D4078" s="1">
        <f t="shared" si="143"/>
        <v>3</v>
      </c>
      <c r="E4078" s="1" t="str">
        <f>INDEX(Protocol[Mark],MATCH(C4078,Protocol[Step],0))</f>
        <v>6Oct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250010003</v>
      </c>
      <c r="H4078" s="134">
        <f>Systematic[[#This Row],[SampleVariableLabel]]+100*Systematic[[#This Row],[State]]</f>
        <v>250010703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250</v>
      </c>
      <c r="B4079" s="1">
        <f>IF(C4079=0,IF(B4078=Protocol!$V$20,1,B4078+1),B4078)</f>
        <v>1</v>
      </c>
      <c r="C4079" s="1">
        <f>IF(C4078+1=Protocol!$V$21,0,C4078+1)</f>
        <v>8</v>
      </c>
      <c r="D4079" s="1">
        <f t="shared" si="143"/>
        <v>4</v>
      </c>
      <c r="E4079" s="1" t="str">
        <f>INDEX(Protocol[Mark],MATCH(C4079,Protocol[Step],0))</f>
        <v>7Rot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250010004</v>
      </c>
      <c r="H4079" s="134">
        <f>Systematic[[#This Row],[SampleVariableLabel]]+100*Systematic[[#This Row],[State]]</f>
        <v>250010804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250</v>
      </c>
      <c r="B4080" s="1">
        <f>IF(C4080=0,IF(B4079=Protocol!$V$20,1,B4079+1),B4079)</f>
        <v>1</v>
      </c>
      <c r="C4080" s="1">
        <f>IF(C4079+1=Protocol!$V$21,0,C4079+1)</f>
        <v>9</v>
      </c>
      <c r="D4080" s="1">
        <f t="shared" si="143"/>
        <v>5</v>
      </c>
      <c r="E4080" s="1" t="str">
        <f>INDEX(Protocol[Mark],MATCH(C4080,Protocol[Step],0))</f>
        <v>8Gp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250010005</v>
      </c>
      <c r="H4080" s="134">
        <f>Systematic[[#This Row],[SampleVariableLabel]]+100*Systematic[[#This Row],[State]]</f>
        <v>250010905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250</v>
      </c>
      <c r="B4081" s="1">
        <f>IF(C4081=0,IF(B4080=Protocol!$V$20,1,B4080+1),B4080)</f>
        <v>1</v>
      </c>
      <c r="C4081" s="1">
        <f>IF(C4080+1=Protocol!$V$21,0,C4080+1)</f>
        <v>10</v>
      </c>
      <c r="D4081" s="1">
        <f t="shared" si="143"/>
        <v>6</v>
      </c>
      <c r="E4081" s="1" t="str">
        <f>INDEX(Protocol[Mark],MATCH(C4081,Protocol[Step],0))</f>
        <v>9Ama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250010006</v>
      </c>
      <c r="H4081" s="134">
        <f>Systematic[[#This Row],[SampleVariableLabel]]+100*Systematic[[#This Row],[State]]</f>
        <v>250011006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250</v>
      </c>
      <c r="B4082" s="1">
        <f>IF(C4082=0,IF(B4081=Protocol!$V$20,1,B4081+1),B4081)</f>
        <v>1</v>
      </c>
      <c r="C4082" s="1">
        <f>IF(C4081+1=Protocol!$V$21,0,C4081+1)</f>
        <v>11</v>
      </c>
      <c r="D4082" s="1">
        <f t="shared" si="143"/>
        <v>1</v>
      </c>
      <c r="E4082" s="1" t="str">
        <f>INDEX(Protocol[Mark],MATCH(C4082,Protocol[Step],0))</f>
        <v>10Tm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250010001</v>
      </c>
      <c r="H4082" s="134">
        <f>Systematic[[#This Row],[SampleVariableLabel]]+100*Systematic[[#This Row],[State]]</f>
        <v>250011101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250</v>
      </c>
      <c r="B4083" s="1">
        <f>IF(C4083=0,IF(B4082=Protocol!$V$20,1,B4082+1),B4082)</f>
        <v>1</v>
      </c>
      <c r="C4083" s="1">
        <f>IF(C4082+1=Protocol!$V$21,0,C4082+1)</f>
        <v>12</v>
      </c>
      <c r="D4083" s="1">
        <f t="shared" si="143"/>
        <v>2</v>
      </c>
      <c r="E4083" s="1" t="str">
        <f>INDEX(Protocol[Mark],MATCH(C4083,Protocol[Step],0))</f>
        <v>11Azd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250010002</v>
      </c>
      <c r="H4083" s="134">
        <f>Systematic[[#This Row],[SampleVariableLabel]]+100*Systematic[[#This Row],[State]]</f>
        <v>250011202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251</v>
      </c>
      <c r="B4084" s="1">
        <f>IF(C4084=0,IF(B4083=Protocol!$V$20,1,B4083+1),B4083)</f>
        <v>1</v>
      </c>
      <c r="C4084" s="1">
        <f>IF(C4083+1=Protocol!$V$21,0,C4083+1)</f>
        <v>0</v>
      </c>
      <c r="D4084" s="1">
        <f t="shared" si="143"/>
        <v>3</v>
      </c>
      <c r="E4084" s="1" t="str">
        <f>INDEX(Protocol[Mark],MATCH(C4084,Protocol[Step],0))</f>
        <v>1mt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251010003</v>
      </c>
      <c r="H4084" s="134">
        <f>Systematic[[#This Row],[SampleVariableLabel]]+100*Systematic[[#This Row],[State]]</f>
        <v>251010003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251</v>
      </c>
      <c r="B4085" s="1">
        <f>IF(C4085=0,IF(B4084=Protocol!$V$20,1,B4084+1),B4084)</f>
        <v>1</v>
      </c>
      <c r="C4085" s="1">
        <f>IF(C4084+1=Protocol!$V$21,0,C4084+1)</f>
        <v>1</v>
      </c>
      <c r="D4085" s="1">
        <f t="shared" si="143"/>
        <v>4</v>
      </c>
      <c r="E4085" s="1" t="str">
        <f>INDEX(Protocol[Mark],MATCH(C4085,Protocol[Step],0))</f>
        <v>1PM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251010004</v>
      </c>
      <c r="H4085" s="134">
        <f>Systematic[[#This Row],[SampleVariableLabel]]+100*Systematic[[#This Row],[State]]</f>
        <v>251010104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251</v>
      </c>
      <c r="B4086" s="1">
        <f>IF(C4086=0,IF(B4085=Protocol!$V$20,1,B4085+1),B4085)</f>
        <v>1</v>
      </c>
      <c r="C4086" s="1">
        <f>IF(C4085+1=Protocol!$V$21,0,C4085+1)</f>
        <v>2</v>
      </c>
      <c r="D4086" s="1">
        <f t="shared" si="143"/>
        <v>5</v>
      </c>
      <c r="E4086" s="1" t="str">
        <f>INDEX(Protocol[Mark],MATCH(C4086,Protocol[Step],0))</f>
        <v>2D</v>
      </c>
      <c r="F4086" s="151" t="str">
        <f>INDEX(Variables[Variable],MATCH(Systematic[[#This Row],[VariableIndex]],Variables[Index],0))</f>
        <v>Specific flux (mt)</v>
      </c>
      <c r="G4086" s="134">
        <f>Systematic[[#This Row],[Sample]]*1000000+Systematic[[#This Row],[SubSample]]*10000+Systematic[[#This Row],[VariableIndex]]</f>
        <v>251010005</v>
      </c>
      <c r="H4086" s="134">
        <f>Systematic[[#This Row],[SampleVariableLabel]]+100*Systematic[[#This Row],[State]]</f>
        <v>251010205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251</v>
      </c>
      <c r="B4087" s="1">
        <f>IF(C4087=0,IF(B4086=Protocol!$V$20,1,B4086+1),B4086)</f>
        <v>1</v>
      </c>
      <c r="C4087" s="1">
        <f>IF(C4086+1=Protocol!$V$21,0,C4086+1)</f>
        <v>3</v>
      </c>
      <c r="D4087" s="1">
        <f t="shared" si="143"/>
        <v>6</v>
      </c>
      <c r="E4087" s="1" t="str">
        <f>INDEX(Protocol[Mark],MATCH(C4087,Protocol[Step],0))</f>
        <v>2c</v>
      </c>
      <c r="F4087" s="151" t="str">
        <f>INDEX(Variables[Variable],MATCH(Systematic[[#This Row],[VariableIndex]],Variables[Index],0))</f>
        <v>FCR (mt: ROX-corr.)</v>
      </c>
      <c r="G4087" s="134">
        <f>Systematic[[#This Row],[Sample]]*1000000+Systematic[[#This Row],[SubSample]]*10000+Systematic[[#This Row],[VariableIndex]]</f>
        <v>251010006</v>
      </c>
      <c r="H4087" s="134">
        <f>Systematic[[#This Row],[SampleVariableLabel]]+100*Systematic[[#This Row],[State]]</f>
        <v>251010306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251</v>
      </c>
      <c r="B4088" s="1">
        <f>IF(C4088=0,IF(B4087=Protocol!$V$20,1,B4087+1),B4087)</f>
        <v>1</v>
      </c>
      <c r="C4088" s="1">
        <f>IF(C4087+1=Protocol!$V$21,0,C4087+1)</f>
        <v>4</v>
      </c>
      <c r="D4088" s="1">
        <f t="shared" si="143"/>
        <v>1</v>
      </c>
      <c r="E4088" s="1" t="str">
        <f>INDEX(Protocol[Mark],MATCH(C4088,Protocol[Step],0))</f>
        <v>3U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251010001</v>
      </c>
      <c r="H4088" s="134">
        <f>Systematic[[#This Row],[SampleVariableLabel]]+100*Systematic[[#This Row],[State]]</f>
        <v>251010401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251</v>
      </c>
      <c r="B4089" s="1">
        <f>IF(C4089=0,IF(B4088=Protocol!$V$20,1,B4088+1),B4088)</f>
        <v>1</v>
      </c>
      <c r="C4089" s="1">
        <f>IF(C4088+1=Protocol!$V$21,0,C4088+1)</f>
        <v>5</v>
      </c>
      <c r="D4089" s="1">
        <f t="shared" si="143"/>
        <v>2</v>
      </c>
      <c r="E4089" s="1" t="str">
        <f>INDEX(Protocol[Mark],MATCH(C4089,Protocol[Step],0))</f>
        <v>4G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251010002</v>
      </c>
      <c r="H4089" s="134">
        <f>Systematic[[#This Row],[SampleVariableLabel]]+100*Systematic[[#This Row],[State]]</f>
        <v>251010502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251</v>
      </c>
      <c r="B4090" s="1">
        <f>IF(C4090=0,IF(B4089=Protocol!$V$20,1,B4089+1),B4089)</f>
        <v>1</v>
      </c>
      <c r="C4090" s="1">
        <f>IF(C4089+1=Protocol!$V$21,0,C4089+1)</f>
        <v>6</v>
      </c>
      <c r="D4090" s="1">
        <f t="shared" si="143"/>
        <v>3</v>
      </c>
      <c r="E4090" s="1" t="str">
        <f>INDEX(Protocol[Mark],MATCH(C4090,Protocol[Step],0))</f>
        <v>5S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251010003</v>
      </c>
      <c r="H4090" s="134">
        <f>Systematic[[#This Row],[SampleVariableLabel]]+100*Systematic[[#This Row],[State]]</f>
        <v>251010603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251</v>
      </c>
      <c r="B4091" s="1">
        <f>IF(C4091=0,IF(B4090=Protocol!$V$20,1,B4090+1),B4090)</f>
        <v>1</v>
      </c>
      <c r="C4091" s="1">
        <f>IF(C4090+1=Protocol!$V$21,0,C4090+1)</f>
        <v>7</v>
      </c>
      <c r="D4091" s="1">
        <f t="shared" si="143"/>
        <v>4</v>
      </c>
      <c r="E4091" s="1" t="str">
        <f>INDEX(Protocol[Mark],MATCH(C4091,Protocol[Step],0))</f>
        <v>6Oct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251010004</v>
      </c>
      <c r="H4091" s="134">
        <f>Systematic[[#This Row],[SampleVariableLabel]]+100*Systematic[[#This Row],[State]]</f>
        <v>251010704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251</v>
      </c>
      <c r="B4092" s="1">
        <f>IF(C4092=0,IF(B4091=Protocol!$V$20,1,B4091+1),B4091)</f>
        <v>1</v>
      </c>
      <c r="C4092" s="1">
        <f>IF(C4091+1=Protocol!$V$21,0,C4091+1)</f>
        <v>8</v>
      </c>
      <c r="D4092" s="1">
        <f t="shared" si="143"/>
        <v>5</v>
      </c>
      <c r="E4092" s="1" t="str">
        <f>INDEX(Protocol[Mark],MATCH(C4092,Protocol[Step],0))</f>
        <v>7Rot</v>
      </c>
      <c r="F4092" s="151" t="str">
        <f>INDEX(Variables[Variable],MATCH(Systematic[[#This Row],[VariableIndex]],Variables[Index],0))</f>
        <v>Specific flux (mt)</v>
      </c>
      <c r="G4092" s="134">
        <f>Systematic[[#This Row],[Sample]]*1000000+Systematic[[#This Row],[SubSample]]*10000+Systematic[[#This Row],[VariableIndex]]</f>
        <v>251010005</v>
      </c>
      <c r="H4092" s="134">
        <f>Systematic[[#This Row],[SampleVariableLabel]]+100*Systematic[[#This Row],[State]]</f>
        <v>251010805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251</v>
      </c>
      <c r="B4093" s="1">
        <f>IF(C4093=0,IF(B4092=Protocol!$V$20,1,B4092+1),B4092)</f>
        <v>1</v>
      </c>
      <c r="C4093" s="1">
        <f>IF(C4092+1=Protocol!$V$21,0,C4092+1)</f>
        <v>9</v>
      </c>
      <c r="D4093" s="1">
        <f t="shared" si="143"/>
        <v>6</v>
      </c>
      <c r="E4093" s="1" t="str">
        <f>INDEX(Protocol[Mark],MATCH(C4093,Protocol[Step],0))</f>
        <v>8Gp</v>
      </c>
      <c r="F4093" s="151" t="str">
        <f>INDEX(Variables[Variable],MATCH(Systematic[[#This Row],[VariableIndex]],Variables[Index],0))</f>
        <v>FCR (mt: ROX-corr.)</v>
      </c>
      <c r="G4093" s="134">
        <f>Systematic[[#This Row],[Sample]]*1000000+Systematic[[#This Row],[SubSample]]*10000+Systematic[[#This Row],[VariableIndex]]</f>
        <v>251010006</v>
      </c>
      <c r="H4093" s="134">
        <f>Systematic[[#This Row],[SampleVariableLabel]]+100*Systematic[[#This Row],[State]]</f>
        <v>251010906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251</v>
      </c>
      <c r="B4094" s="1">
        <f>IF(C4094=0,IF(B4093=Protocol!$V$20,1,B4093+1),B4093)</f>
        <v>1</v>
      </c>
      <c r="C4094" s="1">
        <f>IF(C4093+1=Protocol!$V$21,0,C4093+1)</f>
        <v>10</v>
      </c>
      <c r="D4094" s="1">
        <f t="shared" si="143"/>
        <v>1</v>
      </c>
      <c r="E4094" s="1" t="str">
        <f>INDEX(Protocol[Mark],MATCH(C4094,Protocol[Step],0))</f>
        <v>9Ama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251010001</v>
      </c>
      <c r="H4094" s="134">
        <f>Systematic[[#This Row],[SampleVariableLabel]]+100*Systematic[[#This Row],[State]]</f>
        <v>251011001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251</v>
      </c>
      <c r="B4095" s="1">
        <f>IF(C4095=0,IF(B4094=Protocol!$V$20,1,B4094+1),B4094)</f>
        <v>1</v>
      </c>
      <c r="C4095" s="1">
        <f>IF(C4094+1=Protocol!$V$21,0,C4094+1)</f>
        <v>11</v>
      </c>
      <c r="D4095" s="1">
        <f t="shared" si="143"/>
        <v>2</v>
      </c>
      <c r="E4095" s="1" t="str">
        <f>INDEX(Protocol[Mark],MATCH(C4095,Protocol[Step],0))</f>
        <v>10Tm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251010002</v>
      </c>
      <c r="H4095" s="134">
        <f>Systematic[[#This Row],[SampleVariableLabel]]+100*Systematic[[#This Row],[State]]</f>
        <v>251011102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251</v>
      </c>
      <c r="B4096" s="1">
        <f>IF(C4096=0,IF(B4095=Protocol!$V$20,1,B4095+1),B4095)</f>
        <v>1</v>
      </c>
      <c r="C4096" s="1">
        <f>IF(C4095+1=Protocol!$V$21,0,C4095+1)</f>
        <v>12</v>
      </c>
      <c r="D4096" s="1">
        <f t="shared" si="143"/>
        <v>3</v>
      </c>
      <c r="E4096" s="1" t="str">
        <f>INDEX(Protocol[Mark],MATCH(C4096,Protocol[Step],0))</f>
        <v>11Azd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251010003</v>
      </c>
      <c r="H4096" s="134">
        <f>Systematic[[#This Row],[SampleVariableLabel]]+100*Systematic[[#This Row],[State]]</f>
        <v>251011203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252</v>
      </c>
      <c r="B4097" s="1">
        <f>IF(C4097=0,IF(B4096=Protocol!$V$20,1,B4096+1),B4096)</f>
        <v>1</v>
      </c>
      <c r="C4097" s="1">
        <f>IF(C4096+1=Protocol!$V$21,0,C4096+1)</f>
        <v>0</v>
      </c>
      <c r="D4097" s="1">
        <f t="shared" si="143"/>
        <v>4</v>
      </c>
      <c r="E4097" s="1" t="str">
        <f>INDEX(Protocol[Mark],MATCH(C4097,Protocol[Step],0))</f>
        <v>1mt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252010004</v>
      </c>
      <c r="H4097" s="134">
        <f>Systematic[[#This Row],[SampleVariableLabel]]+100*Systematic[[#This Row],[State]]</f>
        <v>252010004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252</v>
      </c>
      <c r="B4098" s="1">
        <f>IF(C4098=0,IF(B4097=Protocol!$V$20,1,B4097+1),B4097)</f>
        <v>1</v>
      </c>
      <c r="C4098" s="1">
        <f>IF(C4097+1=Protocol!$V$21,0,C4097+1)</f>
        <v>1</v>
      </c>
      <c r="D4098" s="1">
        <f t="shared" si="143"/>
        <v>5</v>
      </c>
      <c r="E4098" s="1" t="str">
        <f>INDEX(Protocol[Mark],MATCH(C4098,Protocol[Step],0))</f>
        <v>1PM</v>
      </c>
      <c r="F4098" s="151" t="str">
        <f>INDEX(Variables[Variable],MATCH(Systematic[[#This Row],[VariableIndex]],Variables[Index],0))</f>
        <v>Specific flux (mt)</v>
      </c>
      <c r="G4098" s="134">
        <f>Systematic[[#This Row],[Sample]]*1000000+Systematic[[#This Row],[SubSample]]*10000+Systematic[[#This Row],[VariableIndex]]</f>
        <v>252010005</v>
      </c>
      <c r="H4098" s="134">
        <f>Systematic[[#This Row],[SampleVariableLabel]]+100*Systematic[[#This Row],[State]]</f>
        <v>252010105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252</v>
      </c>
      <c r="B4099" s="1">
        <f>IF(C4099=0,IF(B4098=Protocol!$V$20,1,B4098+1),B4098)</f>
        <v>1</v>
      </c>
      <c r="C4099" s="1">
        <f>IF(C4098+1=Protocol!$V$21,0,C4098+1)</f>
        <v>2</v>
      </c>
      <c r="D4099" s="1">
        <f t="shared" ref="D4099:D4162" si="145">IF(D4098=nVariables,1,D4098+1)</f>
        <v>6</v>
      </c>
      <c r="E4099" s="1" t="str">
        <f>INDEX(Protocol[Mark],MATCH(C4099,Protocol[Step],0))</f>
        <v>2D</v>
      </c>
      <c r="F4099" s="151" t="str">
        <f>INDEX(Variables[Variable],MATCH(Systematic[[#This Row],[VariableIndex]],Variables[Index],0))</f>
        <v>FCR (mt: ROX-corr.)</v>
      </c>
      <c r="G4099" s="134">
        <f>Systematic[[#This Row],[Sample]]*1000000+Systematic[[#This Row],[SubSample]]*10000+Systematic[[#This Row],[VariableIndex]]</f>
        <v>252010006</v>
      </c>
      <c r="H4099" s="134">
        <f>Systematic[[#This Row],[SampleVariableLabel]]+100*Systematic[[#This Row],[State]]</f>
        <v>252010206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252</v>
      </c>
      <c r="B4100" s="1">
        <f>IF(C4100=0,IF(B4099=Protocol!$V$20,1,B4099+1),B4099)</f>
        <v>1</v>
      </c>
      <c r="C4100" s="1">
        <f>IF(C4099+1=Protocol!$V$21,0,C4099+1)</f>
        <v>3</v>
      </c>
      <c r="D4100" s="1">
        <f t="shared" si="145"/>
        <v>1</v>
      </c>
      <c r="E4100" s="1" t="str">
        <f>INDEX(Protocol[Mark],MATCH(C4100,Protocol[Step],0))</f>
        <v>2c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252010001</v>
      </c>
      <c r="H4100" s="134">
        <f>Systematic[[#This Row],[SampleVariableLabel]]+100*Systematic[[#This Row],[State]]</f>
        <v>252010301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252</v>
      </c>
      <c r="B4101" s="1">
        <f>IF(C4101=0,IF(B4100=Protocol!$V$20,1,B4100+1),B4100)</f>
        <v>1</v>
      </c>
      <c r="C4101" s="1">
        <f>IF(C4100+1=Protocol!$V$21,0,C4100+1)</f>
        <v>4</v>
      </c>
      <c r="D4101" s="1">
        <f t="shared" si="145"/>
        <v>2</v>
      </c>
      <c r="E4101" s="1" t="str">
        <f>INDEX(Protocol[Mark],MATCH(C4101,Protocol[Step],0))</f>
        <v>3U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252010002</v>
      </c>
      <c r="H4101" s="134">
        <f>Systematic[[#This Row],[SampleVariableLabel]]+100*Systematic[[#This Row],[State]]</f>
        <v>252010402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252</v>
      </c>
      <c r="B4102" s="1">
        <f>IF(C4102=0,IF(B4101=Protocol!$V$20,1,B4101+1),B4101)</f>
        <v>1</v>
      </c>
      <c r="C4102" s="1">
        <f>IF(C4101+1=Protocol!$V$21,0,C4101+1)</f>
        <v>5</v>
      </c>
      <c r="D4102" s="1">
        <f t="shared" si="145"/>
        <v>3</v>
      </c>
      <c r="E4102" s="1" t="str">
        <f>INDEX(Protocol[Mark],MATCH(C4102,Protocol[Step],0))</f>
        <v>4G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252010003</v>
      </c>
      <c r="H4102" s="134">
        <f>Systematic[[#This Row],[SampleVariableLabel]]+100*Systematic[[#This Row],[State]]</f>
        <v>252010503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252</v>
      </c>
      <c r="B4103" s="1">
        <f>IF(C4103=0,IF(B4102=Protocol!$V$20,1,B4102+1),B4102)</f>
        <v>1</v>
      </c>
      <c r="C4103" s="1">
        <f>IF(C4102+1=Protocol!$V$21,0,C4102+1)</f>
        <v>6</v>
      </c>
      <c r="D4103" s="1">
        <f t="shared" si="145"/>
        <v>4</v>
      </c>
      <c r="E4103" s="1" t="str">
        <f>INDEX(Protocol[Mark],MATCH(C4103,Protocol[Step],0))</f>
        <v>5S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252010004</v>
      </c>
      <c r="H4103" s="134">
        <f>Systematic[[#This Row],[SampleVariableLabel]]+100*Systematic[[#This Row],[State]]</f>
        <v>252010604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252</v>
      </c>
      <c r="B4104" s="1">
        <f>IF(C4104=0,IF(B4103=Protocol!$V$20,1,B4103+1),B4103)</f>
        <v>1</v>
      </c>
      <c r="C4104" s="1">
        <f>IF(C4103+1=Protocol!$V$21,0,C4103+1)</f>
        <v>7</v>
      </c>
      <c r="D4104" s="1">
        <f t="shared" si="145"/>
        <v>5</v>
      </c>
      <c r="E4104" s="1" t="str">
        <f>INDEX(Protocol[Mark],MATCH(C4104,Protocol[Step],0))</f>
        <v>6Oct</v>
      </c>
      <c r="F4104" s="151" t="str">
        <f>INDEX(Variables[Variable],MATCH(Systematic[[#This Row],[VariableIndex]],Variables[Index],0))</f>
        <v>Specific flux (mt)</v>
      </c>
      <c r="G4104" s="134">
        <f>Systematic[[#This Row],[Sample]]*1000000+Systematic[[#This Row],[SubSample]]*10000+Systematic[[#This Row],[VariableIndex]]</f>
        <v>252010005</v>
      </c>
      <c r="H4104" s="134">
        <f>Systematic[[#This Row],[SampleVariableLabel]]+100*Systematic[[#This Row],[State]]</f>
        <v>252010705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252</v>
      </c>
      <c r="B4105" s="1">
        <f>IF(C4105=0,IF(B4104=Protocol!$V$20,1,B4104+1),B4104)</f>
        <v>1</v>
      </c>
      <c r="C4105" s="1">
        <f>IF(C4104+1=Protocol!$V$21,0,C4104+1)</f>
        <v>8</v>
      </c>
      <c r="D4105" s="1">
        <f t="shared" si="145"/>
        <v>6</v>
      </c>
      <c r="E4105" s="1" t="str">
        <f>INDEX(Protocol[Mark],MATCH(C4105,Protocol[Step],0))</f>
        <v>7Rot</v>
      </c>
      <c r="F4105" s="151" t="str">
        <f>INDEX(Variables[Variable],MATCH(Systematic[[#This Row],[VariableIndex]],Variables[Index],0))</f>
        <v>FCR (mt: ROX-corr.)</v>
      </c>
      <c r="G4105" s="134">
        <f>Systematic[[#This Row],[Sample]]*1000000+Systematic[[#This Row],[SubSample]]*10000+Systematic[[#This Row],[VariableIndex]]</f>
        <v>252010006</v>
      </c>
      <c r="H4105" s="134">
        <f>Systematic[[#This Row],[SampleVariableLabel]]+100*Systematic[[#This Row],[State]]</f>
        <v>252010806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252</v>
      </c>
      <c r="B4106" s="1">
        <f>IF(C4106=0,IF(B4105=Protocol!$V$20,1,B4105+1),B4105)</f>
        <v>1</v>
      </c>
      <c r="C4106" s="1">
        <f>IF(C4105+1=Protocol!$V$21,0,C4105+1)</f>
        <v>9</v>
      </c>
      <c r="D4106" s="1">
        <f t="shared" si="145"/>
        <v>1</v>
      </c>
      <c r="E4106" s="1" t="str">
        <f>INDEX(Protocol[Mark],MATCH(C4106,Protocol[Step],0))</f>
        <v>8Gp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252010001</v>
      </c>
      <c r="H4106" s="134">
        <f>Systematic[[#This Row],[SampleVariableLabel]]+100*Systematic[[#This Row],[State]]</f>
        <v>252010901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252</v>
      </c>
      <c r="B4107" s="1">
        <f>IF(C4107=0,IF(B4106=Protocol!$V$20,1,B4106+1),B4106)</f>
        <v>1</v>
      </c>
      <c r="C4107" s="1">
        <f>IF(C4106+1=Protocol!$V$21,0,C4106+1)</f>
        <v>10</v>
      </c>
      <c r="D4107" s="1">
        <f t="shared" si="145"/>
        <v>2</v>
      </c>
      <c r="E4107" s="1" t="str">
        <f>INDEX(Protocol[Mark],MATCH(C4107,Protocol[Step],0))</f>
        <v>9Ama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252010002</v>
      </c>
      <c r="H4107" s="134">
        <f>Systematic[[#This Row],[SampleVariableLabel]]+100*Systematic[[#This Row],[State]]</f>
        <v>252011002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252</v>
      </c>
      <c r="B4108" s="1">
        <f>IF(C4108=0,IF(B4107=Protocol!$V$20,1,B4107+1),B4107)</f>
        <v>1</v>
      </c>
      <c r="C4108" s="1">
        <f>IF(C4107+1=Protocol!$V$21,0,C4107+1)</f>
        <v>11</v>
      </c>
      <c r="D4108" s="1">
        <f t="shared" si="145"/>
        <v>3</v>
      </c>
      <c r="E4108" s="1" t="str">
        <f>INDEX(Protocol[Mark],MATCH(C4108,Protocol[Step],0))</f>
        <v>10Tm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252010003</v>
      </c>
      <c r="H4108" s="134">
        <f>Systematic[[#This Row],[SampleVariableLabel]]+100*Systematic[[#This Row],[State]]</f>
        <v>252011103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252</v>
      </c>
      <c r="B4109" s="1">
        <f>IF(C4109=0,IF(B4108=Protocol!$V$20,1,B4108+1),B4108)</f>
        <v>1</v>
      </c>
      <c r="C4109" s="1">
        <f>IF(C4108+1=Protocol!$V$21,0,C4108+1)</f>
        <v>12</v>
      </c>
      <c r="D4109" s="1">
        <f t="shared" si="145"/>
        <v>4</v>
      </c>
      <c r="E4109" s="1" t="str">
        <f>INDEX(Protocol[Mark],MATCH(C4109,Protocol[Step],0))</f>
        <v>11Azd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252010004</v>
      </c>
      <c r="H4109" s="134">
        <f>Systematic[[#This Row],[SampleVariableLabel]]+100*Systematic[[#This Row],[State]]</f>
        <v>252011204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253</v>
      </c>
      <c r="B4110" s="1">
        <f>IF(C4110=0,IF(B4109=Protocol!$V$20,1,B4109+1),B4109)</f>
        <v>1</v>
      </c>
      <c r="C4110" s="1">
        <f>IF(C4109+1=Protocol!$V$21,0,C4109+1)</f>
        <v>0</v>
      </c>
      <c r="D4110" s="1">
        <f t="shared" si="145"/>
        <v>5</v>
      </c>
      <c r="E4110" s="1" t="str">
        <f>INDEX(Protocol[Mark],MATCH(C4110,Protocol[Step],0))</f>
        <v>1mt</v>
      </c>
      <c r="F4110" s="151" t="str">
        <f>INDEX(Variables[Variable],MATCH(Systematic[[#This Row],[VariableIndex]],Variables[Index],0))</f>
        <v>Specific flux (mt)</v>
      </c>
      <c r="G4110" s="134">
        <f>Systematic[[#This Row],[Sample]]*1000000+Systematic[[#This Row],[SubSample]]*10000+Systematic[[#This Row],[VariableIndex]]</f>
        <v>253010005</v>
      </c>
      <c r="H4110" s="134">
        <f>Systematic[[#This Row],[SampleVariableLabel]]+100*Systematic[[#This Row],[State]]</f>
        <v>253010005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253</v>
      </c>
      <c r="B4111" s="1">
        <f>IF(C4111=0,IF(B4110=Protocol!$V$20,1,B4110+1),B4110)</f>
        <v>1</v>
      </c>
      <c r="C4111" s="1">
        <f>IF(C4110+1=Protocol!$V$21,0,C4110+1)</f>
        <v>1</v>
      </c>
      <c r="D4111" s="1">
        <f t="shared" si="145"/>
        <v>6</v>
      </c>
      <c r="E4111" s="1" t="str">
        <f>INDEX(Protocol[Mark],MATCH(C4111,Protocol[Step],0))</f>
        <v>1PM</v>
      </c>
      <c r="F4111" s="151" t="str">
        <f>INDEX(Variables[Variable],MATCH(Systematic[[#This Row],[VariableIndex]],Variables[Index],0))</f>
        <v>FCR (mt: ROX-corr.)</v>
      </c>
      <c r="G4111" s="134">
        <f>Systematic[[#This Row],[Sample]]*1000000+Systematic[[#This Row],[SubSample]]*10000+Systematic[[#This Row],[VariableIndex]]</f>
        <v>253010006</v>
      </c>
      <c r="H4111" s="134">
        <f>Systematic[[#This Row],[SampleVariableLabel]]+100*Systematic[[#This Row],[State]]</f>
        <v>253010106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253</v>
      </c>
      <c r="B4112" s="1">
        <f>IF(C4112=0,IF(B4111=Protocol!$V$20,1,B4111+1),B4111)</f>
        <v>1</v>
      </c>
      <c r="C4112" s="1">
        <f>IF(C4111+1=Protocol!$V$21,0,C4111+1)</f>
        <v>2</v>
      </c>
      <c r="D4112" s="1">
        <f t="shared" si="145"/>
        <v>1</v>
      </c>
      <c r="E4112" s="1" t="str">
        <f>INDEX(Protocol[Mark],MATCH(C4112,Protocol[Step],0))</f>
        <v>2D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253010001</v>
      </c>
      <c r="H4112" s="134">
        <f>Systematic[[#This Row],[SampleVariableLabel]]+100*Systematic[[#This Row],[State]]</f>
        <v>253010201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253</v>
      </c>
      <c r="B4113" s="1">
        <f>IF(C4113=0,IF(B4112=Protocol!$V$20,1,B4112+1),B4112)</f>
        <v>1</v>
      </c>
      <c r="C4113" s="1">
        <f>IF(C4112+1=Protocol!$V$21,0,C4112+1)</f>
        <v>3</v>
      </c>
      <c r="D4113" s="1">
        <f t="shared" si="145"/>
        <v>2</v>
      </c>
      <c r="E4113" s="1" t="str">
        <f>INDEX(Protocol[Mark],MATCH(C4113,Protocol[Step],0))</f>
        <v>2c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253010002</v>
      </c>
      <c r="H4113" s="134">
        <f>Systematic[[#This Row],[SampleVariableLabel]]+100*Systematic[[#This Row],[State]]</f>
        <v>253010302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253</v>
      </c>
      <c r="B4114" s="1">
        <f>IF(C4114=0,IF(B4113=Protocol!$V$20,1,B4113+1),B4113)</f>
        <v>1</v>
      </c>
      <c r="C4114" s="1">
        <f>IF(C4113+1=Protocol!$V$21,0,C4113+1)</f>
        <v>4</v>
      </c>
      <c r="D4114" s="1">
        <f t="shared" si="145"/>
        <v>3</v>
      </c>
      <c r="E4114" s="1" t="str">
        <f>INDEX(Protocol[Mark],MATCH(C4114,Protocol[Step],0))</f>
        <v>3U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253010003</v>
      </c>
      <c r="H4114" s="134">
        <f>Systematic[[#This Row],[SampleVariableLabel]]+100*Systematic[[#This Row],[State]]</f>
        <v>253010403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253</v>
      </c>
      <c r="B4115" s="1">
        <f>IF(C4115=0,IF(B4114=Protocol!$V$20,1,B4114+1),B4114)</f>
        <v>1</v>
      </c>
      <c r="C4115" s="1">
        <f>IF(C4114+1=Protocol!$V$21,0,C4114+1)</f>
        <v>5</v>
      </c>
      <c r="D4115" s="1">
        <f t="shared" si="145"/>
        <v>4</v>
      </c>
      <c r="E4115" s="1" t="str">
        <f>INDEX(Protocol[Mark],MATCH(C4115,Protocol[Step],0))</f>
        <v>4G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253010004</v>
      </c>
      <c r="H4115" s="134">
        <f>Systematic[[#This Row],[SampleVariableLabel]]+100*Systematic[[#This Row],[State]]</f>
        <v>253010504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253</v>
      </c>
      <c r="B4116" s="1">
        <f>IF(C4116=0,IF(B4115=Protocol!$V$20,1,B4115+1),B4115)</f>
        <v>1</v>
      </c>
      <c r="C4116" s="1">
        <f>IF(C4115+1=Protocol!$V$21,0,C4115+1)</f>
        <v>6</v>
      </c>
      <c r="D4116" s="1">
        <f t="shared" si="145"/>
        <v>5</v>
      </c>
      <c r="E4116" s="1" t="str">
        <f>INDEX(Protocol[Mark],MATCH(C4116,Protocol[Step],0))</f>
        <v>5S</v>
      </c>
      <c r="F4116" s="151" t="str">
        <f>INDEX(Variables[Variable],MATCH(Systematic[[#This Row],[VariableIndex]],Variables[Index],0))</f>
        <v>Specific flux (mt)</v>
      </c>
      <c r="G4116" s="134">
        <f>Systematic[[#This Row],[Sample]]*1000000+Systematic[[#This Row],[SubSample]]*10000+Systematic[[#This Row],[VariableIndex]]</f>
        <v>253010005</v>
      </c>
      <c r="H4116" s="134">
        <f>Systematic[[#This Row],[SampleVariableLabel]]+100*Systematic[[#This Row],[State]]</f>
        <v>253010605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253</v>
      </c>
      <c r="B4117" s="1">
        <f>IF(C4117=0,IF(B4116=Protocol!$V$20,1,B4116+1),B4116)</f>
        <v>1</v>
      </c>
      <c r="C4117" s="1">
        <f>IF(C4116+1=Protocol!$V$21,0,C4116+1)</f>
        <v>7</v>
      </c>
      <c r="D4117" s="1">
        <f t="shared" si="145"/>
        <v>6</v>
      </c>
      <c r="E4117" s="1" t="str">
        <f>INDEX(Protocol[Mark],MATCH(C4117,Protocol[Step],0))</f>
        <v>6Oct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253010006</v>
      </c>
      <c r="H4117" s="134">
        <f>Systematic[[#This Row],[SampleVariableLabel]]+100*Systematic[[#This Row],[State]]</f>
        <v>253010706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253</v>
      </c>
      <c r="B4118" s="1">
        <f>IF(C4118=0,IF(B4117=Protocol!$V$20,1,B4117+1),B4117)</f>
        <v>1</v>
      </c>
      <c r="C4118" s="1">
        <f>IF(C4117+1=Protocol!$V$21,0,C4117+1)</f>
        <v>8</v>
      </c>
      <c r="D4118" s="1">
        <f t="shared" si="145"/>
        <v>1</v>
      </c>
      <c r="E4118" s="1" t="str">
        <f>INDEX(Protocol[Mark],MATCH(C4118,Protocol[Step],0))</f>
        <v>7Rot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253010001</v>
      </c>
      <c r="H4118" s="134">
        <f>Systematic[[#This Row],[SampleVariableLabel]]+100*Systematic[[#This Row],[State]]</f>
        <v>253010801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253</v>
      </c>
      <c r="B4119" s="1">
        <f>IF(C4119=0,IF(B4118=Protocol!$V$20,1,B4118+1),B4118)</f>
        <v>1</v>
      </c>
      <c r="C4119" s="1">
        <f>IF(C4118+1=Protocol!$V$21,0,C4118+1)</f>
        <v>9</v>
      </c>
      <c r="D4119" s="1">
        <f t="shared" si="145"/>
        <v>2</v>
      </c>
      <c r="E4119" s="1" t="str">
        <f>INDEX(Protocol[Mark],MATCH(C4119,Protocol[Step],0))</f>
        <v>8Gp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253010002</v>
      </c>
      <c r="H4119" s="134">
        <f>Systematic[[#This Row],[SampleVariableLabel]]+100*Systematic[[#This Row],[State]]</f>
        <v>253010902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253</v>
      </c>
      <c r="B4120" s="1">
        <f>IF(C4120=0,IF(B4119=Protocol!$V$20,1,B4119+1),B4119)</f>
        <v>1</v>
      </c>
      <c r="C4120" s="1">
        <f>IF(C4119+1=Protocol!$V$21,0,C4119+1)</f>
        <v>10</v>
      </c>
      <c r="D4120" s="1">
        <f t="shared" si="145"/>
        <v>3</v>
      </c>
      <c r="E4120" s="1" t="str">
        <f>INDEX(Protocol[Mark],MATCH(C4120,Protocol[Step],0))</f>
        <v>9Ama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253010003</v>
      </c>
      <c r="H4120" s="134">
        <f>Systematic[[#This Row],[SampleVariableLabel]]+100*Systematic[[#This Row],[State]]</f>
        <v>253011003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253</v>
      </c>
      <c r="B4121" s="1">
        <f>IF(C4121=0,IF(B4120=Protocol!$V$20,1,B4120+1),B4120)</f>
        <v>1</v>
      </c>
      <c r="C4121" s="1">
        <f>IF(C4120+1=Protocol!$V$21,0,C4120+1)</f>
        <v>11</v>
      </c>
      <c r="D4121" s="1">
        <f t="shared" si="145"/>
        <v>4</v>
      </c>
      <c r="E4121" s="1" t="str">
        <f>INDEX(Protocol[Mark],MATCH(C4121,Protocol[Step],0))</f>
        <v>10Tm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253010004</v>
      </c>
      <c r="H4121" s="134">
        <f>Systematic[[#This Row],[SampleVariableLabel]]+100*Systematic[[#This Row],[State]]</f>
        <v>253011104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253</v>
      </c>
      <c r="B4122" s="1">
        <f>IF(C4122=0,IF(B4121=Protocol!$V$20,1,B4121+1),B4121)</f>
        <v>1</v>
      </c>
      <c r="C4122" s="1">
        <f>IF(C4121+1=Protocol!$V$21,0,C4121+1)</f>
        <v>12</v>
      </c>
      <c r="D4122" s="1">
        <f t="shared" si="145"/>
        <v>5</v>
      </c>
      <c r="E4122" s="1" t="str">
        <f>INDEX(Protocol[Mark],MATCH(C4122,Protocol[Step],0))</f>
        <v>11Azd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253010005</v>
      </c>
      <c r="H4122" s="134">
        <f>Systematic[[#This Row],[SampleVariableLabel]]+100*Systematic[[#This Row],[State]]</f>
        <v>253011205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254</v>
      </c>
      <c r="B4123" s="1">
        <f>IF(C4123=0,IF(B4122=Protocol!$V$20,1,B4122+1),B4122)</f>
        <v>1</v>
      </c>
      <c r="C4123" s="1">
        <f>IF(C4122+1=Protocol!$V$21,0,C4122+1)</f>
        <v>0</v>
      </c>
      <c r="D4123" s="1">
        <f t="shared" si="145"/>
        <v>6</v>
      </c>
      <c r="E4123" s="1" t="str">
        <f>INDEX(Protocol[Mark],MATCH(C4123,Protocol[Step],0))</f>
        <v>1mt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254010006</v>
      </c>
      <c r="H4123" s="134">
        <f>Systematic[[#This Row],[SampleVariableLabel]]+100*Systematic[[#This Row],[State]]</f>
        <v>254010006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254</v>
      </c>
      <c r="B4124" s="1">
        <f>IF(C4124=0,IF(B4123=Protocol!$V$20,1,B4123+1),B4123)</f>
        <v>1</v>
      </c>
      <c r="C4124" s="1">
        <f>IF(C4123+1=Protocol!$V$21,0,C4123+1)</f>
        <v>1</v>
      </c>
      <c r="D4124" s="1">
        <f t="shared" si="145"/>
        <v>1</v>
      </c>
      <c r="E4124" s="1" t="str">
        <f>INDEX(Protocol[Mark],MATCH(C4124,Protocol[Step],0))</f>
        <v>1PM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254010001</v>
      </c>
      <c r="H4124" s="134">
        <f>Systematic[[#This Row],[SampleVariableLabel]]+100*Systematic[[#This Row],[State]]</f>
        <v>254010101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254</v>
      </c>
      <c r="B4125" s="1">
        <f>IF(C4125=0,IF(B4124=Protocol!$V$20,1,B4124+1),B4124)</f>
        <v>1</v>
      </c>
      <c r="C4125" s="1">
        <f>IF(C4124+1=Protocol!$V$21,0,C4124+1)</f>
        <v>2</v>
      </c>
      <c r="D4125" s="1">
        <f t="shared" si="145"/>
        <v>2</v>
      </c>
      <c r="E4125" s="1" t="str">
        <f>INDEX(Protocol[Mark],MATCH(C4125,Protocol[Step],0))</f>
        <v>2D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254010002</v>
      </c>
      <c r="H4125" s="134">
        <f>Systematic[[#This Row],[SampleVariableLabel]]+100*Systematic[[#This Row],[State]]</f>
        <v>254010202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254</v>
      </c>
      <c r="B4126" s="1">
        <f>IF(C4126=0,IF(B4125=Protocol!$V$20,1,B4125+1),B4125)</f>
        <v>1</v>
      </c>
      <c r="C4126" s="1">
        <f>IF(C4125+1=Protocol!$V$21,0,C4125+1)</f>
        <v>3</v>
      </c>
      <c r="D4126" s="1">
        <f t="shared" si="145"/>
        <v>3</v>
      </c>
      <c r="E4126" s="1" t="str">
        <f>INDEX(Protocol[Mark],MATCH(C4126,Protocol[Step],0))</f>
        <v>2c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254010003</v>
      </c>
      <c r="H4126" s="134">
        <f>Systematic[[#This Row],[SampleVariableLabel]]+100*Systematic[[#This Row],[State]]</f>
        <v>254010303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254</v>
      </c>
      <c r="B4127" s="1">
        <f>IF(C4127=0,IF(B4126=Protocol!$V$20,1,B4126+1),B4126)</f>
        <v>1</v>
      </c>
      <c r="C4127" s="1">
        <f>IF(C4126+1=Protocol!$V$21,0,C4126+1)</f>
        <v>4</v>
      </c>
      <c r="D4127" s="1">
        <f t="shared" si="145"/>
        <v>4</v>
      </c>
      <c r="E4127" s="1" t="str">
        <f>INDEX(Protocol[Mark],MATCH(C4127,Protocol[Step],0))</f>
        <v>3U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254010004</v>
      </c>
      <c r="H4127" s="134">
        <f>Systematic[[#This Row],[SampleVariableLabel]]+100*Systematic[[#This Row],[State]]</f>
        <v>254010404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254</v>
      </c>
      <c r="B4128" s="1">
        <f>IF(C4128=0,IF(B4127=Protocol!$V$20,1,B4127+1),B4127)</f>
        <v>1</v>
      </c>
      <c r="C4128" s="1">
        <f>IF(C4127+1=Protocol!$V$21,0,C4127+1)</f>
        <v>5</v>
      </c>
      <c r="D4128" s="1">
        <f t="shared" si="145"/>
        <v>5</v>
      </c>
      <c r="E4128" s="1" t="str">
        <f>INDEX(Protocol[Mark],MATCH(C4128,Protocol[Step],0))</f>
        <v>4G</v>
      </c>
      <c r="F4128" s="151" t="str">
        <f>INDEX(Variables[Variable],MATCH(Systematic[[#This Row],[VariableIndex]],Variables[Index],0))</f>
        <v>Specific flux (mt)</v>
      </c>
      <c r="G4128" s="134">
        <f>Systematic[[#This Row],[Sample]]*1000000+Systematic[[#This Row],[SubSample]]*10000+Systematic[[#This Row],[VariableIndex]]</f>
        <v>254010005</v>
      </c>
      <c r="H4128" s="134">
        <f>Systematic[[#This Row],[SampleVariableLabel]]+100*Systematic[[#This Row],[State]]</f>
        <v>254010505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254</v>
      </c>
      <c r="B4129" s="1">
        <f>IF(C4129=0,IF(B4128=Protocol!$V$20,1,B4128+1),B4128)</f>
        <v>1</v>
      </c>
      <c r="C4129" s="1">
        <f>IF(C4128+1=Protocol!$V$21,0,C4128+1)</f>
        <v>6</v>
      </c>
      <c r="D4129" s="1">
        <f t="shared" si="145"/>
        <v>6</v>
      </c>
      <c r="E4129" s="1" t="str">
        <f>INDEX(Protocol[Mark],MATCH(C4129,Protocol[Step],0))</f>
        <v>5S</v>
      </c>
      <c r="F4129" s="151" t="str">
        <f>INDEX(Variables[Variable],MATCH(Systematic[[#This Row],[VariableIndex]],Variables[Index],0))</f>
        <v>FCR (mt: ROX-corr.)</v>
      </c>
      <c r="G4129" s="134">
        <f>Systematic[[#This Row],[Sample]]*1000000+Systematic[[#This Row],[SubSample]]*10000+Systematic[[#This Row],[VariableIndex]]</f>
        <v>254010006</v>
      </c>
      <c r="H4129" s="134">
        <f>Systematic[[#This Row],[SampleVariableLabel]]+100*Systematic[[#This Row],[State]]</f>
        <v>254010606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254</v>
      </c>
      <c r="B4130" s="1">
        <f>IF(C4130=0,IF(B4129=Protocol!$V$20,1,B4129+1),B4129)</f>
        <v>1</v>
      </c>
      <c r="C4130" s="1">
        <f>IF(C4129+1=Protocol!$V$21,0,C4129+1)</f>
        <v>7</v>
      </c>
      <c r="D4130" s="1">
        <f t="shared" si="145"/>
        <v>1</v>
      </c>
      <c r="E4130" s="1" t="str">
        <f>INDEX(Protocol[Mark],MATCH(C4130,Protocol[Step],0))</f>
        <v>6Oct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254010001</v>
      </c>
      <c r="H4130" s="134">
        <f>Systematic[[#This Row],[SampleVariableLabel]]+100*Systematic[[#This Row],[State]]</f>
        <v>254010701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254</v>
      </c>
      <c r="B4131" s="1">
        <f>IF(C4131=0,IF(B4130=Protocol!$V$20,1,B4130+1),B4130)</f>
        <v>1</v>
      </c>
      <c r="C4131" s="1">
        <f>IF(C4130+1=Protocol!$V$21,0,C4130+1)</f>
        <v>8</v>
      </c>
      <c r="D4131" s="1">
        <f t="shared" si="145"/>
        <v>2</v>
      </c>
      <c r="E4131" s="1" t="str">
        <f>INDEX(Protocol[Mark],MATCH(C4131,Protocol[Step],0))</f>
        <v>7Rot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254010002</v>
      </c>
      <c r="H4131" s="134">
        <f>Systematic[[#This Row],[SampleVariableLabel]]+100*Systematic[[#This Row],[State]]</f>
        <v>254010802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254</v>
      </c>
      <c r="B4132" s="1">
        <f>IF(C4132=0,IF(B4131=Protocol!$V$20,1,B4131+1),B4131)</f>
        <v>1</v>
      </c>
      <c r="C4132" s="1">
        <f>IF(C4131+1=Protocol!$V$21,0,C4131+1)</f>
        <v>9</v>
      </c>
      <c r="D4132" s="1">
        <f t="shared" si="145"/>
        <v>3</v>
      </c>
      <c r="E4132" s="1" t="str">
        <f>INDEX(Protocol[Mark],MATCH(C4132,Protocol[Step],0))</f>
        <v>8Gp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254010003</v>
      </c>
      <c r="H4132" s="134">
        <f>Systematic[[#This Row],[SampleVariableLabel]]+100*Systematic[[#This Row],[State]]</f>
        <v>254010903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254</v>
      </c>
      <c r="B4133" s="1">
        <f>IF(C4133=0,IF(B4132=Protocol!$V$20,1,B4132+1),B4132)</f>
        <v>1</v>
      </c>
      <c r="C4133" s="1">
        <f>IF(C4132+1=Protocol!$V$21,0,C4132+1)</f>
        <v>10</v>
      </c>
      <c r="D4133" s="1">
        <f t="shared" si="145"/>
        <v>4</v>
      </c>
      <c r="E4133" s="1" t="str">
        <f>INDEX(Protocol[Mark],MATCH(C4133,Protocol[Step],0))</f>
        <v>9Ama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254010004</v>
      </c>
      <c r="H4133" s="134">
        <f>Systematic[[#This Row],[SampleVariableLabel]]+100*Systematic[[#This Row],[State]]</f>
        <v>254011004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254</v>
      </c>
      <c r="B4134" s="1">
        <f>IF(C4134=0,IF(B4133=Protocol!$V$20,1,B4133+1),B4133)</f>
        <v>1</v>
      </c>
      <c r="C4134" s="1">
        <f>IF(C4133+1=Protocol!$V$21,0,C4133+1)</f>
        <v>11</v>
      </c>
      <c r="D4134" s="1">
        <f t="shared" si="145"/>
        <v>5</v>
      </c>
      <c r="E4134" s="1" t="str">
        <f>INDEX(Protocol[Mark],MATCH(C4134,Protocol[Step],0))</f>
        <v>10Tm</v>
      </c>
      <c r="F4134" s="151" t="str">
        <f>INDEX(Variables[Variable],MATCH(Systematic[[#This Row],[VariableIndex]],Variables[Index],0))</f>
        <v>Specific flux (mt)</v>
      </c>
      <c r="G4134" s="134">
        <f>Systematic[[#This Row],[Sample]]*1000000+Systematic[[#This Row],[SubSample]]*10000+Systematic[[#This Row],[VariableIndex]]</f>
        <v>254010005</v>
      </c>
      <c r="H4134" s="134">
        <f>Systematic[[#This Row],[SampleVariableLabel]]+100*Systematic[[#This Row],[State]]</f>
        <v>254011105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254</v>
      </c>
      <c r="B4135" s="1">
        <f>IF(C4135=0,IF(B4134=Protocol!$V$20,1,B4134+1),B4134)</f>
        <v>1</v>
      </c>
      <c r="C4135" s="1">
        <f>IF(C4134+1=Protocol!$V$21,0,C4134+1)</f>
        <v>12</v>
      </c>
      <c r="D4135" s="1">
        <f t="shared" si="145"/>
        <v>6</v>
      </c>
      <c r="E4135" s="1" t="str">
        <f>INDEX(Protocol[Mark],MATCH(C4135,Protocol[Step],0))</f>
        <v>11Azd</v>
      </c>
      <c r="F4135" s="151" t="str">
        <f>INDEX(Variables[Variable],MATCH(Systematic[[#This Row],[VariableIndex]],Variables[Index],0))</f>
        <v>FCR (mt: ROX-corr.)</v>
      </c>
      <c r="G4135" s="134">
        <f>Systematic[[#This Row],[Sample]]*1000000+Systematic[[#This Row],[SubSample]]*10000+Systematic[[#This Row],[VariableIndex]]</f>
        <v>254010006</v>
      </c>
      <c r="H4135" s="134">
        <f>Systematic[[#This Row],[SampleVariableLabel]]+100*Systematic[[#This Row],[State]]</f>
        <v>254011206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255</v>
      </c>
      <c r="B4136" s="1">
        <f>IF(C4136=0,IF(B4135=Protocol!$V$20,1,B4135+1),B4135)</f>
        <v>1</v>
      </c>
      <c r="C4136" s="1">
        <f>IF(C4135+1=Protocol!$V$21,0,C4135+1)</f>
        <v>0</v>
      </c>
      <c r="D4136" s="1">
        <f t="shared" si="145"/>
        <v>1</v>
      </c>
      <c r="E4136" s="1" t="str">
        <f>INDEX(Protocol[Mark],MATCH(C4136,Protocol[Step],0))</f>
        <v>1mt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255010001</v>
      </c>
      <c r="H4136" s="134">
        <f>Systematic[[#This Row],[SampleVariableLabel]]+100*Systematic[[#This Row],[State]]</f>
        <v>255010001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255</v>
      </c>
      <c r="B4137" s="1">
        <f>IF(C4137=0,IF(B4136=Protocol!$V$20,1,B4136+1),B4136)</f>
        <v>1</v>
      </c>
      <c r="C4137" s="1">
        <f>IF(C4136+1=Protocol!$V$21,0,C4136+1)</f>
        <v>1</v>
      </c>
      <c r="D4137" s="1">
        <f t="shared" si="145"/>
        <v>2</v>
      </c>
      <c r="E4137" s="1" t="str">
        <f>INDEX(Protocol[Mark],MATCH(C4137,Protocol[Step],0))</f>
        <v>1PM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255010002</v>
      </c>
      <c r="H4137" s="134">
        <f>Systematic[[#This Row],[SampleVariableLabel]]+100*Systematic[[#This Row],[State]]</f>
        <v>255010102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255</v>
      </c>
      <c r="B4138" s="1">
        <f>IF(C4138=0,IF(B4137=Protocol!$V$20,1,B4137+1),B4137)</f>
        <v>1</v>
      </c>
      <c r="C4138" s="1">
        <f>IF(C4137+1=Protocol!$V$21,0,C4137+1)</f>
        <v>2</v>
      </c>
      <c r="D4138" s="1">
        <f t="shared" si="145"/>
        <v>3</v>
      </c>
      <c r="E4138" s="1" t="str">
        <f>INDEX(Protocol[Mark],MATCH(C4138,Protocol[Step],0))</f>
        <v>2D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255010003</v>
      </c>
      <c r="H4138" s="134">
        <f>Systematic[[#This Row],[SampleVariableLabel]]+100*Systematic[[#This Row],[State]]</f>
        <v>255010203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255</v>
      </c>
      <c r="B4139" s="1">
        <f>IF(C4139=0,IF(B4138=Protocol!$V$20,1,B4138+1),B4138)</f>
        <v>1</v>
      </c>
      <c r="C4139" s="1">
        <f>IF(C4138+1=Protocol!$V$21,0,C4138+1)</f>
        <v>3</v>
      </c>
      <c r="D4139" s="1">
        <f t="shared" si="145"/>
        <v>4</v>
      </c>
      <c r="E4139" s="1" t="str">
        <f>INDEX(Protocol[Mark],MATCH(C4139,Protocol[Step],0))</f>
        <v>2c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255010004</v>
      </c>
      <c r="H4139" s="134">
        <f>Systematic[[#This Row],[SampleVariableLabel]]+100*Systematic[[#This Row],[State]]</f>
        <v>255010304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255</v>
      </c>
      <c r="B4140" s="1">
        <f>IF(C4140=0,IF(B4139=Protocol!$V$20,1,B4139+1),B4139)</f>
        <v>1</v>
      </c>
      <c r="C4140" s="1">
        <f>IF(C4139+1=Protocol!$V$21,0,C4139+1)</f>
        <v>4</v>
      </c>
      <c r="D4140" s="1">
        <f t="shared" si="145"/>
        <v>5</v>
      </c>
      <c r="E4140" s="1" t="str">
        <f>INDEX(Protocol[Mark],MATCH(C4140,Protocol[Step],0))</f>
        <v>3U</v>
      </c>
      <c r="F4140" s="151" t="str">
        <f>INDEX(Variables[Variable],MATCH(Systematic[[#This Row],[VariableIndex]],Variables[Index],0))</f>
        <v>Specific flux (mt)</v>
      </c>
      <c r="G4140" s="134">
        <f>Systematic[[#This Row],[Sample]]*1000000+Systematic[[#This Row],[SubSample]]*10000+Systematic[[#This Row],[VariableIndex]]</f>
        <v>255010005</v>
      </c>
      <c r="H4140" s="134">
        <f>Systematic[[#This Row],[SampleVariableLabel]]+100*Systematic[[#This Row],[State]]</f>
        <v>255010405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255</v>
      </c>
      <c r="B4141" s="1">
        <f>IF(C4141=0,IF(B4140=Protocol!$V$20,1,B4140+1),B4140)</f>
        <v>1</v>
      </c>
      <c r="C4141" s="1">
        <f>IF(C4140+1=Protocol!$V$21,0,C4140+1)</f>
        <v>5</v>
      </c>
      <c r="D4141" s="1">
        <f t="shared" si="145"/>
        <v>6</v>
      </c>
      <c r="E4141" s="1" t="str">
        <f>INDEX(Protocol[Mark],MATCH(C4141,Protocol[Step],0))</f>
        <v>4G</v>
      </c>
      <c r="F4141" s="151" t="str">
        <f>INDEX(Variables[Variable],MATCH(Systematic[[#This Row],[VariableIndex]],Variables[Index],0))</f>
        <v>FCR (mt: ROX-corr.)</v>
      </c>
      <c r="G4141" s="134">
        <f>Systematic[[#This Row],[Sample]]*1000000+Systematic[[#This Row],[SubSample]]*10000+Systematic[[#This Row],[VariableIndex]]</f>
        <v>255010006</v>
      </c>
      <c r="H4141" s="134">
        <f>Systematic[[#This Row],[SampleVariableLabel]]+100*Systematic[[#This Row],[State]]</f>
        <v>255010506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255</v>
      </c>
      <c r="B4142" s="1">
        <f>IF(C4142=0,IF(B4141=Protocol!$V$20,1,B4141+1),B4141)</f>
        <v>1</v>
      </c>
      <c r="C4142" s="1">
        <f>IF(C4141+1=Protocol!$V$21,0,C4141+1)</f>
        <v>6</v>
      </c>
      <c r="D4142" s="1">
        <f t="shared" si="145"/>
        <v>1</v>
      </c>
      <c r="E4142" s="1" t="str">
        <f>INDEX(Protocol[Mark],MATCH(C4142,Protocol[Step],0))</f>
        <v>5S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255010001</v>
      </c>
      <c r="H4142" s="134">
        <f>Systematic[[#This Row],[SampleVariableLabel]]+100*Systematic[[#This Row],[State]]</f>
        <v>255010601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255</v>
      </c>
      <c r="B4143" s="1">
        <f>IF(C4143=0,IF(B4142=Protocol!$V$20,1,B4142+1),B4142)</f>
        <v>1</v>
      </c>
      <c r="C4143" s="1">
        <f>IF(C4142+1=Protocol!$V$21,0,C4142+1)</f>
        <v>7</v>
      </c>
      <c r="D4143" s="1">
        <f t="shared" si="145"/>
        <v>2</v>
      </c>
      <c r="E4143" s="1" t="str">
        <f>INDEX(Protocol[Mark],MATCH(C4143,Protocol[Step],0))</f>
        <v>6Oct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255010002</v>
      </c>
      <c r="H4143" s="134">
        <f>Systematic[[#This Row],[SampleVariableLabel]]+100*Systematic[[#This Row],[State]]</f>
        <v>255010702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255</v>
      </c>
      <c r="B4144" s="1">
        <f>IF(C4144=0,IF(B4143=Protocol!$V$20,1,B4143+1),B4143)</f>
        <v>1</v>
      </c>
      <c r="C4144" s="1">
        <f>IF(C4143+1=Protocol!$V$21,0,C4143+1)</f>
        <v>8</v>
      </c>
      <c r="D4144" s="1">
        <f t="shared" si="145"/>
        <v>3</v>
      </c>
      <c r="E4144" s="1" t="str">
        <f>INDEX(Protocol[Mark],MATCH(C4144,Protocol[Step],0))</f>
        <v>7Rot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255010003</v>
      </c>
      <c r="H4144" s="134">
        <f>Systematic[[#This Row],[SampleVariableLabel]]+100*Systematic[[#This Row],[State]]</f>
        <v>255010803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255</v>
      </c>
      <c r="B4145" s="1">
        <f>IF(C4145=0,IF(B4144=Protocol!$V$20,1,B4144+1),B4144)</f>
        <v>1</v>
      </c>
      <c r="C4145" s="1">
        <f>IF(C4144+1=Protocol!$V$21,0,C4144+1)</f>
        <v>9</v>
      </c>
      <c r="D4145" s="1">
        <f t="shared" si="145"/>
        <v>4</v>
      </c>
      <c r="E4145" s="1" t="str">
        <f>INDEX(Protocol[Mark],MATCH(C4145,Protocol[Step],0))</f>
        <v>8Gp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255010004</v>
      </c>
      <c r="H4145" s="134">
        <f>Systematic[[#This Row],[SampleVariableLabel]]+100*Systematic[[#This Row],[State]]</f>
        <v>255010904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255</v>
      </c>
      <c r="B4146" s="1">
        <f>IF(C4146=0,IF(B4145=Protocol!$V$20,1,B4145+1),B4145)</f>
        <v>1</v>
      </c>
      <c r="C4146" s="1">
        <f>IF(C4145+1=Protocol!$V$21,0,C4145+1)</f>
        <v>10</v>
      </c>
      <c r="D4146" s="1">
        <f t="shared" si="145"/>
        <v>5</v>
      </c>
      <c r="E4146" s="1" t="str">
        <f>INDEX(Protocol[Mark],MATCH(C4146,Protocol[Step],0))</f>
        <v>9Ama</v>
      </c>
      <c r="F4146" s="151" t="str">
        <f>INDEX(Variables[Variable],MATCH(Systematic[[#This Row],[VariableIndex]],Variables[Index],0))</f>
        <v>Specific flux (mt)</v>
      </c>
      <c r="G4146" s="134">
        <f>Systematic[[#This Row],[Sample]]*1000000+Systematic[[#This Row],[SubSample]]*10000+Systematic[[#This Row],[VariableIndex]]</f>
        <v>255010005</v>
      </c>
      <c r="H4146" s="134">
        <f>Systematic[[#This Row],[SampleVariableLabel]]+100*Systematic[[#This Row],[State]]</f>
        <v>255011005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255</v>
      </c>
      <c r="B4147" s="1">
        <f>IF(C4147=0,IF(B4146=Protocol!$V$20,1,B4146+1),B4146)</f>
        <v>1</v>
      </c>
      <c r="C4147" s="1">
        <f>IF(C4146+1=Protocol!$V$21,0,C4146+1)</f>
        <v>11</v>
      </c>
      <c r="D4147" s="1">
        <f t="shared" si="145"/>
        <v>6</v>
      </c>
      <c r="E4147" s="1" t="str">
        <f>INDEX(Protocol[Mark],MATCH(C4147,Protocol[Step],0))</f>
        <v>10Tm</v>
      </c>
      <c r="F4147" s="151" t="str">
        <f>INDEX(Variables[Variable],MATCH(Systematic[[#This Row],[VariableIndex]],Variables[Index],0))</f>
        <v>FCR (mt: ROX-corr.)</v>
      </c>
      <c r="G4147" s="134">
        <f>Systematic[[#This Row],[Sample]]*1000000+Systematic[[#This Row],[SubSample]]*10000+Systematic[[#This Row],[VariableIndex]]</f>
        <v>255010006</v>
      </c>
      <c r="H4147" s="134">
        <f>Systematic[[#This Row],[SampleVariableLabel]]+100*Systematic[[#This Row],[State]]</f>
        <v>255011106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255</v>
      </c>
      <c r="B4148" s="1">
        <f>IF(C4148=0,IF(B4147=Protocol!$V$20,1,B4147+1),B4147)</f>
        <v>1</v>
      </c>
      <c r="C4148" s="1">
        <f>IF(C4147+1=Protocol!$V$21,0,C4147+1)</f>
        <v>12</v>
      </c>
      <c r="D4148" s="1">
        <f t="shared" si="145"/>
        <v>1</v>
      </c>
      <c r="E4148" s="1" t="str">
        <f>INDEX(Protocol[Mark],MATCH(C4148,Protocol[Step],0))</f>
        <v>11Azd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255010001</v>
      </c>
      <c r="H4148" s="134">
        <f>Systematic[[#This Row],[SampleVariableLabel]]+100*Systematic[[#This Row],[State]]</f>
        <v>255011201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256</v>
      </c>
      <c r="B4149" s="1">
        <f>IF(C4149=0,IF(B4148=Protocol!$V$20,1,B4148+1),B4148)</f>
        <v>1</v>
      </c>
      <c r="C4149" s="1">
        <f>IF(C4148+1=Protocol!$V$21,0,C4148+1)</f>
        <v>0</v>
      </c>
      <c r="D4149" s="1">
        <f t="shared" si="145"/>
        <v>2</v>
      </c>
      <c r="E4149" s="1" t="str">
        <f>INDEX(Protocol[Mark],MATCH(C4149,Protocol[Step],0))</f>
        <v>1mt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256010002</v>
      </c>
      <c r="H4149" s="134">
        <f>Systematic[[#This Row],[SampleVariableLabel]]+100*Systematic[[#This Row],[State]]</f>
        <v>256010002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256</v>
      </c>
      <c r="B4150" s="1">
        <f>IF(C4150=0,IF(B4149=Protocol!$V$20,1,B4149+1),B4149)</f>
        <v>1</v>
      </c>
      <c r="C4150" s="1">
        <f>IF(C4149+1=Protocol!$V$21,0,C4149+1)</f>
        <v>1</v>
      </c>
      <c r="D4150" s="1">
        <f t="shared" si="145"/>
        <v>3</v>
      </c>
      <c r="E4150" s="1" t="str">
        <f>INDEX(Protocol[Mark],MATCH(C4150,Protocol[Step],0))</f>
        <v>1PM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256010003</v>
      </c>
      <c r="H4150" s="134">
        <f>Systematic[[#This Row],[SampleVariableLabel]]+100*Systematic[[#This Row],[State]]</f>
        <v>256010103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256</v>
      </c>
      <c r="B4151" s="1">
        <f>IF(C4151=0,IF(B4150=Protocol!$V$20,1,B4150+1),B4150)</f>
        <v>1</v>
      </c>
      <c r="C4151" s="1">
        <f>IF(C4150+1=Protocol!$V$21,0,C4150+1)</f>
        <v>2</v>
      </c>
      <c r="D4151" s="1">
        <f t="shared" si="145"/>
        <v>4</v>
      </c>
      <c r="E4151" s="1" t="str">
        <f>INDEX(Protocol[Mark],MATCH(C4151,Protocol[Step],0))</f>
        <v>2D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256010004</v>
      </c>
      <c r="H4151" s="134">
        <f>Systematic[[#This Row],[SampleVariableLabel]]+100*Systematic[[#This Row],[State]]</f>
        <v>256010204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256</v>
      </c>
      <c r="B4152" s="1">
        <f>IF(C4152=0,IF(B4151=Protocol!$V$20,1,B4151+1),B4151)</f>
        <v>1</v>
      </c>
      <c r="C4152" s="1">
        <f>IF(C4151+1=Protocol!$V$21,0,C4151+1)</f>
        <v>3</v>
      </c>
      <c r="D4152" s="1">
        <f t="shared" si="145"/>
        <v>5</v>
      </c>
      <c r="E4152" s="1" t="str">
        <f>INDEX(Protocol[Mark],MATCH(C4152,Protocol[Step],0))</f>
        <v>2c</v>
      </c>
      <c r="F4152" s="151" t="str">
        <f>INDEX(Variables[Variable],MATCH(Systematic[[#This Row],[VariableIndex]],Variables[Index],0))</f>
        <v>Specific flux (mt)</v>
      </c>
      <c r="G4152" s="134">
        <f>Systematic[[#This Row],[Sample]]*1000000+Systematic[[#This Row],[SubSample]]*10000+Systematic[[#This Row],[VariableIndex]]</f>
        <v>256010005</v>
      </c>
      <c r="H4152" s="134">
        <f>Systematic[[#This Row],[SampleVariableLabel]]+100*Systematic[[#This Row],[State]]</f>
        <v>256010305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256</v>
      </c>
      <c r="B4153" s="1">
        <f>IF(C4153=0,IF(B4152=Protocol!$V$20,1,B4152+1),B4152)</f>
        <v>1</v>
      </c>
      <c r="C4153" s="1">
        <f>IF(C4152+1=Protocol!$V$21,0,C4152+1)</f>
        <v>4</v>
      </c>
      <c r="D4153" s="1">
        <f t="shared" si="145"/>
        <v>6</v>
      </c>
      <c r="E4153" s="1" t="str">
        <f>INDEX(Protocol[Mark],MATCH(C4153,Protocol[Step],0))</f>
        <v>3U</v>
      </c>
      <c r="F4153" s="151" t="str">
        <f>INDEX(Variables[Variable],MATCH(Systematic[[#This Row],[VariableIndex]],Variables[Index],0))</f>
        <v>FCR (mt: ROX-corr.)</v>
      </c>
      <c r="G4153" s="134">
        <f>Systematic[[#This Row],[Sample]]*1000000+Systematic[[#This Row],[SubSample]]*10000+Systematic[[#This Row],[VariableIndex]]</f>
        <v>256010006</v>
      </c>
      <c r="H4153" s="134">
        <f>Systematic[[#This Row],[SampleVariableLabel]]+100*Systematic[[#This Row],[State]]</f>
        <v>256010406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256</v>
      </c>
      <c r="B4154" s="1">
        <f>IF(C4154=0,IF(B4153=Protocol!$V$20,1,B4153+1),B4153)</f>
        <v>1</v>
      </c>
      <c r="C4154" s="1">
        <f>IF(C4153+1=Protocol!$V$21,0,C4153+1)</f>
        <v>5</v>
      </c>
      <c r="D4154" s="1">
        <f t="shared" si="145"/>
        <v>1</v>
      </c>
      <c r="E4154" s="1" t="str">
        <f>INDEX(Protocol[Mark],MATCH(C4154,Protocol[Step],0))</f>
        <v>4G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256010001</v>
      </c>
      <c r="H4154" s="134">
        <f>Systematic[[#This Row],[SampleVariableLabel]]+100*Systematic[[#This Row],[State]]</f>
        <v>256010501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256</v>
      </c>
      <c r="B4155" s="1">
        <f>IF(C4155=0,IF(B4154=Protocol!$V$20,1,B4154+1),B4154)</f>
        <v>1</v>
      </c>
      <c r="C4155" s="1">
        <f>IF(C4154+1=Protocol!$V$21,0,C4154+1)</f>
        <v>6</v>
      </c>
      <c r="D4155" s="1">
        <f t="shared" si="145"/>
        <v>2</v>
      </c>
      <c r="E4155" s="1" t="str">
        <f>INDEX(Protocol[Mark],MATCH(C4155,Protocol[Step],0))</f>
        <v>5S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256010002</v>
      </c>
      <c r="H4155" s="134">
        <f>Systematic[[#This Row],[SampleVariableLabel]]+100*Systematic[[#This Row],[State]]</f>
        <v>256010602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256</v>
      </c>
      <c r="B4156" s="1">
        <f>IF(C4156=0,IF(B4155=Protocol!$V$20,1,B4155+1),B4155)</f>
        <v>1</v>
      </c>
      <c r="C4156" s="1">
        <f>IF(C4155+1=Protocol!$V$21,0,C4155+1)</f>
        <v>7</v>
      </c>
      <c r="D4156" s="1">
        <f t="shared" si="145"/>
        <v>3</v>
      </c>
      <c r="E4156" s="1" t="str">
        <f>INDEX(Protocol[Mark],MATCH(C4156,Protocol[Step],0))</f>
        <v>6Oct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256010003</v>
      </c>
      <c r="H4156" s="134">
        <f>Systematic[[#This Row],[SampleVariableLabel]]+100*Systematic[[#This Row],[State]]</f>
        <v>256010703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256</v>
      </c>
      <c r="B4157" s="1">
        <f>IF(C4157=0,IF(B4156=Protocol!$V$20,1,B4156+1),B4156)</f>
        <v>1</v>
      </c>
      <c r="C4157" s="1">
        <f>IF(C4156+1=Protocol!$V$21,0,C4156+1)</f>
        <v>8</v>
      </c>
      <c r="D4157" s="1">
        <f t="shared" si="145"/>
        <v>4</v>
      </c>
      <c r="E4157" s="1" t="str">
        <f>INDEX(Protocol[Mark],MATCH(C4157,Protocol[Step],0))</f>
        <v>7Rot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256010004</v>
      </c>
      <c r="H4157" s="134">
        <f>Systematic[[#This Row],[SampleVariableLabel]]+100*Systematic[[#This Row],[State]]</f>
        <v>256010804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256</v>
      </c>
      <c r="B4158" s="1">
        <f>IF(C4158=0,IF(B4157=Protocol!$V$20,1,B4157+1),B4157)</f>
        <v>1</v>
      </c>
      <c r="C4158" s="1">
        <f>IF(C4157+1=Protocol!$V$21,0,C4157+1)</f>
        <v>9</v>
      </c>
      <c r="D4158" s="1">
        <f t="shared" si="145"/>
        <v>5</v>
      </c>
      <c r="E4158" s="1" t="str">
        <f>INDEX(Protocol[Mark],MATCH(C4158,Protocol[Step],0))</f>
        <v>8Gp</v>
      </c>
      <c r="F4158" s="151" t="str">
        <f>INDEX(Variables[Variable],MATCH(Systematic[[#This Row],[VariableIndex]],Variables[Index],0))</f>
        <v>Specific flux (mt)</v>
      </c>
      <c r="G4158" s="134">
        <f>Systematic[[#This Row],[Sample]]*1000000+Systematic[[#This Row],[SubSample]]*10000+Systematic[[#This Row],[VariableIndex]]</f>
        <v>256010005</v>
      </c>
      <c r="H4158" s="134">
        <f>Systematic[[#This Row],[SampleVariableLabel]]+100*Systematic[[#This Row],[State]]</f>
        <v>256010905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256</v>
      </c>
      <c r="B4159" s="1">
        <f>IF(C4159=0,IF(B4158=Protocol!$V$20,1,B4158+1),B4158)</f>
        <v>1</v>
      </c>
      <c r="C4159" s="1">
        <f>IF(C4158+1=Protocol!$V$21,0,C4158+1)</f>
        <v>10</v>
      </c>
      <c r="D4159" s="1">
        <f t="shared" si="145"/>
        <v>6</v>
      </c>
      <c r="E4159" s="1" t="str">
        <f>INDEX(Protocol[Mark],MATCH(C4159,Protocol[Step],0))</f>
        <v>9Ama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256010006</v>
      </c>
      <c r="H4159" s="134">
        <f>Systematic[[#This Row],[SampleVariableLabel]]+100*Systematic[[#This Row],[State]]</f>
        <v>256011006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256</v>
      </c>
      <c r="B4160" s="1">
        <f>IF(C4160=0,IF(B4159=Protocol!$V$20,1,B4159+1),B4159)</f>
        <v>1</v>
      </c>
      <c r="C4160" s="1">
        <f>IF(C4159+1=Protocol!$V$21,0,C4159+1)</f>
        <v>11</v>
      </c>
      <c r="D4160" s="1">
        <f t="shared" si="145"/>
        <v>1</v>
      </c>
      <c r="E4160" s="1" t="str">
        <f>INDEX(Protocol[Mark],MATCH(C4160,Protocol[Step],0))</f>
        <v>10Tm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256010001</v>
      </c>
      <c r="H4160" s="134">
        <f>Systematic[[#This Row],[SampleVariableLabel]]+100*Systematic[[#This Row],[State]]</f>
        <v>256011101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256</v>
      </c>
      <c r="B4161" s="1">
        <f>IF(C4161=0,IF(B4160=Protocol!$V$20,1,B4160+1),B4160)</f>
        <v>1</v>
      </c>
      <c r="C4161" s="1">
        <f>IF(C4160+1=Protocol!$V$21,0,C4160+1)</f>
        <v>12</v>
      </c>
      <c r="D4161" s="1">
        <f t="shared" si="145"/>
        <v>2</v>
      </c>
      <c r="E4161" s="1" t="str">
        <f>INDEX(Protocol[Mark],MATCH(C4161,Protocol[Step],0))</f>
        <v>11Azd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256010002</v>
      </c>
      <c r="H4161" s="134">
        <f>Systematic[[#This Row],[SampleVariableLabel]]+100*Systematic[[#This Row],[State]]</f>
        <v>256011202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257</v>
      </c>
      <c r="B4162" s="1">
        <f>IF(C4162=0,IF(B4161=Protocol!$V$20,1,B4161+1),B4161)</f>
        <v>1</v>
      </c>
      <c r="C4162" s="1">
        <f>IF(C4161+1=Protocol!$V$21,0,C4161+1)</f>
        <v>0</v>
      </c>
      <c r="D4162" s="1">
        <f t="shared" si="145"/>
        <v>3</v>
      </c>
      <c r="E4162" s="1" t="str">
        <f>INDEX(Protocol[Mark],MATCH(C4162,Protocol[Step],0))</f>
        <v>1mt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257010003</v>
      </c>
      <c r="H4162" s="134">
        <f>Systematic[[#This Row],[SampleVariableLabel]]+100*Systematic[[#This Row],[State]]</f>
        <v>257010003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257</v>
      </c>
      <c r="B4163" s="1">
        <f>IF(C4163=0,IF(B4162=Protocol!$V$20,1,B4162+1),B4162)</f>
        <v>1</v>
      </c>
      <c r="C4163" s="1">
        <f>IF(C4162+1=Protocol!$V$21,0,C4162+1)</f>
        <v>1</v>
      </c>
      <c r="D4163" s="1">
        <f t="shared" ref="D4163:D4226" si="147">IF(D4162=nVariables,1,D4162+1)</f>
        <v>4</v>
      </c>
      <c r="E4163" s="1" t="str">
        <f>INDEX(Protocol[Mark],MATCH(C4163,Protocol[Step],0))</f>
        <v>1PM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257010004</v>
      </c>
      <c r="H4163" s="134">
        <f>Systematic[[#This Row],[SampleVariableLabel]]+100*Systematic[[#This Row],[State]]</f>
        <v>257010104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257</v>
      </c>
      <c r="B4164" s="1">
        <f>IF(C4164=0,IF(B4163=Protocol!$V$20,1,B4163+1),B4163)</f>
        <v>1</v>
      </c>
      <c r="C4164" s="1">
        <f>IF(C4163+1=Protocol!$V$21,0,C4163+1)</f>
        <v>2</v>
      </c>
      <c r="D4164" s="1">
        <f t="shared" si="147"/>
        <v>5</v>
      </c>
      <c r="E4164" s="1" t="str">
        <f>INDEX(Protocol[Mark],MATCH(C4164,Protocol[Step],0))</f>
        <v>2D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257010005</v>
      </c>
      <c r="H4164" s="134">
        <f>Systematic[[#This Row],[SampleVariableLabel]]+100*Systematic[[#This Row],[State]]</f>
        <v>257010205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257</v>
      </c>
      <c r="B4165" s="1">
        <f>IF(C4165=0,IF(B4164=Protocol!$V$20,1,B4164+1),B4164)</f>
        <v>1</v>
      </c>
      <c r="C4165" s="1">
        <f>IF(C4164+1=Protocol!$V$21,0,C4164+1)</f>
        <v>3</v>
      </c>
      <c r="D4165" s="1">
        <f t="shared" si="147"/>
        <v>6</v>
      </c>
      <c r="E4165" s="1" t="str">
        <f>INDEX(Protocol[Mark],MATCH(C4165,Protocol[Step],0))</f>
        <v>2c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257010006</v>
      </c>
      <c r="H4165" s="134">
        <f>Systematic[[#This Row],[SampleVariableLabel]]+100*Systematic[[#This Row],[State]]</f>
        <v>257010306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257</v>
      </c>
      <c r="B4166" s="1">
        <f>IF(C4166=0,IF(B4165=Protocol!$V$20,1,B4165+1),B4165)</f>
        <v>1</v>
      </c>
      <c r="C4166" s="1">
        <f>IF(C4165+1=Protocol!$V$21,0,C4165+1)</f>
        <v>4</v>
      </c>
      <c r="D4166" s="1">
        <f t="shared" si="147"/>
        <v>1</v>
      </c>
      <c r="E4166" s="1" t="str">
        <f>INDEX(Protocol[Mark],MATCH(C4166,Protocol[Step],0))</f>
        <v>3U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257010001</v>
      </c>
      <c r="H4166" s="134">
        <f>Systematic[[#This Row],[SampleVariableLabel]]+100*Systematic[[#This Row],[State]]</f>
        <v>257010401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257</v>
      </c>
      <c r="B4167" s="1">
        <f>IF(C4167=0,IF(B4166=Protocol!$V$20,1,B4166+1),B4166)</f>
        <v>1</v>
      </c>
      <c r="C4167" s="1">
        <f>IF(C4166+1=Protocol!$V$21,0,C4166+1)</f>
        <v>5</v>
      </c>
      <c r="D4167" s="1">
        <f t="shared" si="147"/>
        <v>2</v>
      </c>
      <c r="E4167" s="1" t="str">
        <f>INDEX(Protocol[Mark],MATCH(C4167,Protocol[Step],0))</f>
        <v>4G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257010002</v>
      </c>
      <c r="H4167" s="134">
        <f>Systematic[[#This Row],[SampleVariableLabel]]+100*Systematic[[#This Row],[State]]</f>
        <v>257010502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257</v>
      </c>
      <c r="B4168" s="1">
        <f>IF(C4168=0,IF(B4167=Protocol!$V$20,1,B4167+1),B4167)</f>
        <v>1</v>
      </c>
      <c r="C4168" s="1">
        <f>IF(C4167+1=Protocol!$V$21,0,C4167+1)</f>
        <v>6</v>
      </c>
      <c r="D4168" s="1">
        <f t="shared" si="147"/>
        <v>3</v>
      </c>
      <c r="E4168" s="1" t="str">
        <f>INDEX(Protocol[Mark],MATCH(C4168,Protocol[Step],0))</f>
        <v>5S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257010003</v>
      </c>
      <c r="H4168" s="134">
        <f>Systematic[[#This Row],[SampleVariableLabel]]+100*Systematic[[#This Row],[State]]</f>
        <v>257010603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257</v>
      </c>
      <c r="B4169" s="1">
        <f>IF(C4169=0,IF(B4168=Protocol!$V$20,1,B4168+1),B4168)</f>
        <v>1</v>
      </c>
      <c r="C4169" s="1">
        <f>IF(C4168+1=Protocol!$V$21,0,C4168+1)</f>
        <v>7</v>
      </c>
      <c r="D4169" s="1">
        <f t="shared" si="147"/>
        <v>4</v>
      </c>
      <c r="E4169" s="1" t="str">
        <f>INDEX(Protocol[Mark],MATCH(C4169,Protocol[Step],0))</f>
        <v>6Oct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257010004</v>
      </c>
      <c r="H4169" s="134">
        <f>Systematic[[#This Row],[SampleVariableLabel]]+100*Systematic[[#This Row],[State]]</f>
        <v>257010704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257</v>
      </c>
      <c r="B4170" s="1">
        <f>IF(C4170=0,IF(B4169=Protocol!$V$20,1,B4169+1),B4169)</f>
        <v>1</v>
      </c>
      <c r="C4170" s="1">
        <f>IF(C4169+1=Protocol!$V$21,0,C4169+1)</f>
        <v>8</v>
      </c>
      <c r="D4170" s="1">
        <f t="shared" si="147"/>
        <v>5</v>
      </c>
      <c r="E4170" s="1" t="str">
        <f>INDEX(Protocol[Mark],MATCH(C4170,Protocol[Step],0))</f>
        <v>7Rot</v>
      </c>
      <c r="F4170" s="151" t="str">
        <f>INDEX(Variables[Variable],MATCH(Systematic[[#This Row],[VariableIndex]],Variables[Index],0))</f>
        <v>Specific flux (mt)</v>
      </c>
      <c r="G4170" s="134">
        <f>Systematic[[#This Row],[Sample]]*1000000+Systematic[[#This Row],[SubSample]]*10000+Systematic[[#This Row],[VariableIndex]]</f>
        <v>257010005</v>
      </c>
      <c r="H4170" s="134">
        <f>Systematic[[#This Row],[SampleVariableLabel]]+100*Systematic[[#This Row],[State]]</f>
        <v>257010805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257</v>
      </c>
      <c r="B4171" s="1">
        <f>IF(C4171=0,IF(B4170=Protocol!$V$20,1,B4170+1),B4170)</f>
        <v>1</v>
      </c>
      <c r="C4171" s="1">
        <f>IF(C4170+1=Protocol!$V$21,0,C4170+1)</f>
        <v>9</v>
      </c>
      <c r="D4171" s="1">
        <f t="shared" si="147"/>
        <v>6</v>
      </c>
      <c r="E4171" s="1" t="str">
        <f>INDEX(Protocol[Mark],MATCH(C4171,Protocol[Step],0))</f>
        <v>8Gp</v>
      </c>
      <c r="F4171" s="151" t="str">
        <f>INDEX(Variables[Variable],MATCH(Systematic[[#This Row],[VariableIndex]],Variables[Index],0))</f>
        <v>FCR (mt: ROX-corr.)</v>
      </c>
      <c r="G4171" s="134">
        <f>Systematic[[#This Row],[Sample]]*1000000+Systematic[[#This Row],[SubSample]]*10000+Systematic[[#This Row],[VariableIndex]]</f>
        <v>257010006</v>
      </c>
      <c r="H4171" s="134">
        <f>Systematic[[#This Row],[SampleVariableLabel]]+100*Systematic[[#This Row],[State]]</f>
        <v>257010906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257</v>
      </c>
      <c r="B4172" s="1">
        <f>IF(C4172=0,IF(B4171=Protocol!$V$20,1,B4171+1),B4171)</f>
        <v>1</v>
      </c>
      <c r="C4172" s="1">
        <f>IF(C4171+1=Protocol!$V$21,0,C4171+1)</f>
        <v>10</v>
      </c>
      <c r="D4172" s="1">
        <f t="shared" si="147"/>
        <v>1</v>
      </c>
      <c r="E4172" s="1" t="str">
        <f>INDEX(Protocol[Mark],MATCH(C4172,Protocol[Step],0))</f>
        <v>9Ama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257010001</v>
      </c>
      <c r="H4172" s="134">
        <f>Systematic[[#This Row],[SampleVariableLabel]]+100*Systematic[[#This Row],[State]]</f>
        <v>257011001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257</v>
      </c>
      <c r="B4173" s="1">
        <f>IF(C4173=0,IF(B4172=Protocol!$V$20,1,B4172+1),B4172)</f>
        <v>1</v>
      </c>
      <c r="C4173" s="1">
        <f>IF(C4172+1=Protocol!$V$21,0,C4172+1)</f>
        <v>11</v>
      </c>
      <c r="D4173" s="1">
        <f t="shared" si="147"/>
        <v>2</v>
      </c>
      <c r="E4173" s="1" t="str">
        <f>INDEX(Protocol[Mark],MATCH(C4173,Protocol[Step],0))</f>
        <v>10Tm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257010002</v>
      </c>
      <c r="H4173" s="134">
        <f>Systematic[[#This Row],[SampleVariableLabel]]+100*Systematic[[#This Row],[State]]</f>
        <v>257011102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257</v>
      </c>
      <c r="B4174" s="1">
        <f>IF(C4174=0,IF(B4173=Protocol!$V$20,1,B4173+1),B4173)</f>
        <v>1</v>
      </c>
      <c r="C4174" s="1">
        <f>IF(C4173+1=Protocol!$V$21,0,C4173+1)</f>
        <v>12</v>
      </c>
      <c r="D4174" s="1">
        <f t="shared" si="147"/>
        <v>3</v>
      </c>
      <c r="E4174" s="1" t="str">
        <f>INDEX(Protocol[Mark],MATCH(C4174,Protocol[Step],0))</f>
        <v>11Azd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257010003</v>
      </c>
      <c r="H4174" s="134">
        <f>Systematic[[#This Row],[SampleVariableLabel]]+100*Systematic[[#This Row],[State]]</f>
        <v>257011203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258</v>
      </c>
      <c r="B4175" s="1">
        <f>IF(C4175=0,IF(B4174=Protocol!$V$20,1,B4174+1),B4174)</f>
        <v>1</v>
      </c>
      <c r="C4175" s="1">
        <f>IF(C4174+1=Protocol!$V$21,0,C4174+1)</f>
        <v>0</v>
      </c>
      <c r="D4175" s="1">
        <f t="shared" si="147"/>
        <v>4</v>
      </c>
      <c r="E4175" s="1" t="str">
        <f>INDEX(Protocol[Mark],MATCH(C4175,Protocol[Step],0))</f>
        <v>1mt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258010004</v>
      </c>
      <c r="H4175" s="134">
        <f>Systematic[[#This Row],[SampleVariableLabel]]+100*Systematic[[#This Row],[State]]</f>
        <v>258010004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258</v>
      </c>
      <c r="B4176" s="1">
        <f>IF(C4176=0,IF(B4175=Protocol!$V$20,1,B4175+1),B4175)</f>
        <v>1</v>
      </c>
      <c r="C4176" s="1">
        <f>IF(C4175+1=Protocol!$V$21,0,C4175+1)</f>
        <v>1</v>
      </c>
      <c r="D4176" s="1">
        <f t="shared" si="147"/>
        <v>5</v>
      </c>
      <c r="E4176" s="1" t="str">
        <f>INDEX(Protocol[Mark],MATCH(C4176,Protocol[Step],0))</f>
        <v>1PM</v>
      </c>
      <c r="F4176" s="151" t="str">
        <f>INDEX(Variables[Variable],MATCH(Systematic[[#This Row],[VariableIndex]],Variables[Index],0))</f>
        <v>Specific flux (mt)</v>
      </c>
      <c r="G4176" s="134">
        <f>Systematic[[#This Row],[Sample]]*1000000+Systematic[[#This Row],[SubSample]]*10000+Systematic[[#This Row],[VariableIndex]]</f>
        <v>258010005</v>
      </c>
      <c r="H4176" s="134">
        <f>Systematic[[#This Row],[SampleVariableLabel]]+100*Systematic[[#This Row],[State]]</f>
        <v>258010105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258</v>
      </c>
      <c r="B4177" s="1">
        <f>IF(C4177=0,IF(B4176=Protocol!$V$20,1,B4176+1),B4176)</f>
        <v>1</v>
      </c>
      <c r="C4177" s="1">
        <f>IF(C4176+1=Protocol!$V$21,0,C4176+1)</f>
        <v>2</v>
      </c>
      <c r="D4177" s="1">
        <f t="shared" si="147"/>
        <v>6</v>
      </c>
      <c r="E4177" s="1" t="str">
        <f>INDEX(Protocol[Mark],MATCH(C4177,Protocol[Step],0))</f>
        <v>2D</v>
      </c>
      <c r="F4177" s="151" t="str">
        <f>INDEX(Variables[Variable],MATCH(Systematic[[#This Row],[VariableIndex]],Variables[Index],0))</f>
        <v>FCR (mt: ROX-corr.)</v>
      </c>
      <c r="G4177" s="134">
        <f>Systematic[[#This Row],[Sample]]*1000000+Systematic[[#This Row],[SubSample]]*10000+Systematic[[#This Row],[VariableIndex]]</f>
        <v>258010006</v>
      </c>
      <c r="H4177" s="134">
        <f>Systematic[[#This Row],[SampleVariableLabel]]+100*Systematic[[#This Row],[State]]</f>
        <v>258010206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258</v>
      </c>
      <c r="B4178" s="1">
        <f>IF(C4178=0,IF(B4177=Protocol!$V$20,1,B4177+1),B4177)</f>
        <v>1</v>
      </c>
      <c r="C4178" s="1">
        <f>IF(C4177+1=Protocol!$V$21,0,C4177+1)</f>
        <v>3</v>
      </c>
      <c r="D4178" s="1">
        <f t="shared" si="147"/>
        <v>1</v>
      </c>
      <c r="E4178" s="1" t="str">
        <f>INDEX(Protocol[Mark],MATCH(C4178,Protocol[Step],0))</f>
        <v>2c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258010001</v>
      </c>
      <c r="H4178" s="134">
        <f>Systematic[[#This Row],[SampleVariableLabel]]+100*Systematic[[#This Row],[State]]</f>
        <v>258010301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258</v>
      </c>
      <c r="B4179" s="1">
        <f>IF(C4179=0,IF(B4178=Protocol!$V$20,1,B4178+1),B4178)</f>
        <v>1</v>
      </c>
      <c r="C4179" s="1">
        <f>IF(C4178+1=Protocol!$V$21,0,C4178+1)</f>
        <v>4</v>
      </c>
      <c r="D4179" s="1">
        <f t="shared" si="147"/>
        <v>2</v>
      </c>
      <c r="E4179" s="1" t="str">
        <f>INDEX(Protocol[Mark],MATCH(C4179,Protocol[Step],0))</f>
        <v>3U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258010002</v>
      </c>
      <c r="H4179" s="134">
        <f>Systematic[[#This Row],[SampleVariableLabel]]+100*Systematic[[#This Row],[State]]</f>
        <v>258010402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258</v>
      </c>
      <c r="B4180" s="1">
        <f>IF(C4180=0,IF(B4179=Protocol!$V$20,1,B4179+1),B4179)</f>
        <v>1</v>
      </c>
      <c r="C4180" s="1">
        <f>IF(C4179+1=Protocol!$V$21,0,C4179+1)</f>
        <v>5</v>
      </c>
      <c r="D4180" s="1">
        <f t="shared" si="147"/>
        <v>3</v>
      </c>
      <c r="E4180" s="1" t="str">
        <f>INDEX(Protocol[Mark],MATCH(C4180,Protocol[Step],0))</f>
        <v>4G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258010003</v>
      </c>
      <c r="H4180" s="134">
        <f>Systematic[[#This Row],[SampleVariableLabel]]+100*Systematic[[#This Row],[State]]</f>
        <v>258010503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258</v>
      </c>
      <c r="B4181" s="1">
        <f>IF(C4181=0,IF(B4180=Protocol!$V$20,1,B4180+1),B4180)</f>
        <v>1</v>
      </c>
      <c r="C4181" s="1">
        <f>IF(C4180+1=Protocol!$V$21,0,C4180+1)</f>
        <v>6</v>
      </c>
      <c r="D4181" s="1">
        <f t="shared" si="147"/>
        <v>4</v>
      </c>
      <c r="E4181" s="1" t="str">
        <f>INDEX(Protocol[Mark],MATCH(C4181,Protocol[Step],0))</f>
        <v>5S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258010004</v>
      </c>
      <c r="H4181" s="134">
        <f>Systematic[[#This Row],[SampleVariableLabel]]+100*Systematic[[#This Row],[State]]</f>
        <v>258010604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258</v>
      </c>
      <c r="B4182" s="1">
        <f>IF(C4182=0,IF(B4181=Protocol!$V$20,1,B4181+1),B4181)</f>
        <v>1</v>
      </c>
      <c r="C4182" s="1">
        <f>IF(C4181+1=Protocol!$V$21,0,C4181+1)</f>
        <v>7</v>
      </c>
      <c r="D4182" s="1">
        <f t="shared" si="147"/>
        <v>5</v>
      </c>
      <c r="E4182" s="1" t="str">
        <f>INDEX(Protocol[Mark],MATCH(C4182,Protocol[Step],0))</f>
        <v>6Oct</v>
      </c>
      <c r="F4182" s="151" t="str">
        <f>INDEX(Variables[Variable],MATCH(Systematic[[#This Row],[VariableIndex]],Variables[Index],0))</f>
        <v>Specific flux (mt)</v>
      </c>
      <c r="G4182" s="134">
        <f>Systematic[[#This Row],[Sample]]*1000000+Systematic[[#This Row],[SubSample]]*10000+Systematic[[#This Row],[VariableIndex]]</f>
        <v>258010005</v>
      </c>
      <c r="H4182" s="134">
        <f>Systematic[[#This Row],[SampleVariableLabel]]+100*Systematic[[#This Row],[State]]</f>
        <v>258010705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258</v>
      </c>
      <c r="B4183" s="1">
        <f>IF(C4183=0,IF(B4182=Protocol!$V$20,1,B4182+1),B4182)</f>
        <v>1</v>
      </c>
      <c r="C4183" s="1">
        <f>IF(C4182+1=Protocol!$V$21,0,C4182+1)</f>
        <v>8</v>
      </c>
      <c r="D4183" s="1">
        <f t="shared" si="147"/>
        <v>6</v>
      </c>
      <c r="E4183" s="1" t="str">
        <f>INDEX(Protocol[Mark],MATCH(C4183,Protocol[Step],0))</f>
        <v>7Rot</v>
      </c>
      <c r="F4183" s="151" t="str">
        <f>INDEX(Variables[Variable],MATCH(Systematic[[#This Row],[VariableIndex]],Variables[Index],0))</f>
        <v>FCR (mt: ROX-corr.)</v>
      </c>
      <c r="G4183" s="134">
        <f>Systematic[[#This Row],[Sample]]*1000000+Systematic[[#This Row],[SubSample]]*10000+Systematic[[#This Row],[VariableIndex]]</f>
        <v>258010006</v>
      </c>
      <c r="H4183" s="134">
        <f>Systematic[[#This Row],[SampleVariableLabel]]+100*Systematic[[#This Row],[State]]</f>
        <v>258010806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258</v>
      </c>
      <c r="B4184" s="1">
        <f>IF(C4184=0,IF(B4183=Protocol!$V$20,1,B4183+1),B4183)</f>
        <v>1</v>
      </c>
      <c r="C4184" s="1">
        <f>IF(C4183+1=Protocol!$V$21,0,C4183+1)</f>
        <v>9</v>
      </c>
      <c r="D4184" s="1">
        <f t="shared" si="147"/>
        <v>1</v>
      </c>
      <c r="E4184" s="1" t="str">
        <f>INDEX(Protocol[Mark],MATCH(C4184,Protocol[Step],0))</f>
        <v>8Gp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258010001</v>
      </c>
      <c r="H4184" s="134">
        <f>Systematic[[#This Row],[SampleVariableLabel]]+100*Systematic[[#This Row],[State]]</f>
        <v>258010901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258</v>
      </c>
      <c r="B4185" s="1">
        <f>IF(C4185=0,IF(B4184=Protocol!$V$20,1,B4184+1),B4184)</f>
        <v>1</v>
      </c>
      <c r="C4185" s="1">
        <f>IF(C4184+1=Protocol!$V$21,0,C4184+1)</f>
        <v>10</v>
      </c>
      <c r="D4185" s="1">
        <f t="shared" si="147"/>
        <v>2</v>
      </c>
      <c r="E4185" s="1" t="str">
        <f>INDEX(Protocol[Mark],MATCH(C4185,Protocol[Step],0))</f>
        <v>9Ama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258010002</v>
      </c>
      <c r="H4185" s="134">
        <f>Systematic[[#This Row],[SampleVariableLabel]]+100*Systematic[[#This Row],[State]]</f>
        <v>258011002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258</v>
      </c>
      <c r="B4186" s="1">
        <f>IF(C4186=0,IF(B4185=Protocol!$V$20,1,B4185+1),B4185)</f>
        <v>1</v>
      </c>
      <c r="C4186" s="1">
        <f>IF(C4185+1=Protocol!$V$21,0,C4185+1)</f>
        <v>11</v>
      </c>
      <c r="D4186" s="1">
        <f t="shared" si="147"/>
        <v>3</v>
      </c>
      <c r="E4186" s="1" t="str">
        <f>INDEX(Protocol[Mark],MATCH(C4186,Protocol[Step],0))</f>
        <v>10Tm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258010003</v>
      </c>
      <c r="H4186" s="134">
        <f>Systematic[[#This Row],[SampleVariableLabel]]+100*Systematic[[#This Row],[State]]</f>
        <v>258011103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258</v>
      </c>
      <c r="B4187" s="1">
        <f>IF(C4187=0,IF(B4186=Protocol!$V$20,1,B4186+1),B4186)</f>
        <v>1</v>
      </c>
      <c r="C4187" s="1">
        <f>IF(C4186+1=Protocol!$V$21,0,C4186+1)</f>
        <v>12</v>
      </c>
      <c r="D4187" s="1">
        <f t="shared" si="147"/>
        <v>4</v>
      </c>
      <c r="E4187" s="1" t="str">
        <f>INDEX(Protocol[Mark],MATCH(C4187,Protocol[Step],0))</f>
        <v>11Azd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258010004</v>
      </c>
      <c r="H4187" s="134">
        <f>Systematic[[#This Row],[SampleVariableLabel]]+100*Systematic[[#This Row],[State]]</f>
        <v>258011204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259</v>
      </c>
      <c r="B4188" s="1">
        <f>IF(C4188=0,IF(B4187=Protocol!$V$20,1,B4187+1),B4187)</f>
        <v>1</v>
      </c>
      <c r="C4188" s="1">
        <f>IF(C4187+1=Protocol!$V$21,0,C4187+1)</f>
        <v>0</v>
      </c>
      <c r="D4188" s="1">
        <f t="shared" si="147"/>
        <v>5</v>
      </c>
      <c r="E4188" s="1" t="str">
        <f>INDEX(Protocol[Mark],MATCH(C4188,Protocol[Step],0))</f>
        <v>1mt</v>
      </c>
      <c r="F4188" s="151" t="str">
        <f>INDEX(Variables[Variable],MATCH(Systematic[[#This Row],[VariableIndex]],Variables[Index],0))</f>
        <v>Specific flux (mt)</v>
      </c>
      <c r="G4188" s="134">
        <f>Systematic[[#This Row],[Sample]]*1000000+Systematic[[#This Row],[SubSample]]*10000+Systematic[[#This Row],[VariableIndex]]</f>
        <v>259010005</v>
      </c>
      <c r="H4188" s="134">
        <f>Systematic[[#This Row],[SampleVariableLabel]]+100*Systematic[[#This Row],[State]]</f>
        <v>259010005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259</v>
      </c>
      <c r="B4189" s="1">
        <f>IF(C4189=0,IF(B4188=Protocol!$V$20,1,B4188+1),B4188)</f>
        <v>1</v>
      </c>
      <c r="C4189" s="1">
        <f>IF(C4188+1=Protocol!$V$21,0,C4188+1)</f>
        <v>1</v>
      </c>
      <c r="D4189" s="1">
        <f t="shared" si="147"/>
        <v>6</v>
      </c>
      <c r="E4189" s="1" t="str">
        <f>INDEX(Protocol[Mark],MATCH(C4189,Protocol[Step],0))</f>
        <v>1PM</v>
      </c>
      <c r="F4189" s="151" t="str">
        <f>INDEX(Variables[Variable],MATCH(Systematic[[#This Row],[VariableIndex]],Variables[Index],0))</f>
        <v>FCR (mt: ROX-corr.)</v>
      </c>
      <c r="G4189" s="134">
        <f>Systematic[[#This Row],[Sample]]*1000000+Systematic[[#This Row],[SubSample]]*10000+Systematic[[#This Row],[VariableIndex]]</f>
        <v>259010006</v>
      </c>
      <c r="H4189" s="134">
        <f>Systematic[[#This Row],[SampleVariableLabel]]+100*Systematic[[#This Row],[State]]</f>
        <v>259010106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259</v>
      </c>
      <c r="B4190" s="1">
        <f>IF(C4190=0,IF(B4189=Protocol!$V$20,1,B4189+1),B4189)</f>
        <v>1</v>
      </c>
      <c r="C4190" s="1">
        <f>IF(C4189+1=Protocol!$V$21,0,C4189+1)</f>
        <v>2</v>
      </c>
      <c r="D4190" s="1">
        <f t="shared" si="147"/>
        <v>1</v>
      </c>
      <c r="E4190" s="1" t="str">
        <f>INDEX(Protocol[Mark],MATCH(C4190,Protocol[Step],0))</f>
        <v>2D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259010001</v>
      </c>
      <c r="H4190" s="134">
        <f>Systematic[[#This Row],[SampleVariableLabel]]+100*Systematic[[#This Row],[State]]</f>
        <v>259010201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259</v>
      </c>
      <c r="B4191" s="1">
        <f>IF(C4191=0,IF(B4190=Protocol!$V$20,1,B4190+1),B4190)</f>
        <v>1</v>
      </c>
      <c r="C4191" s="1">
        <f>IF(C4190+1=Protocol!$V$21,0,C4190+1)</f>
        <v>3</v>
      </c>
      <c r="D4191" s="1">
        <f t="shared" si="147"/>
        <v>2</v>
      </c>
      <c r="E4191" s="1" t="str">
        <f>INDEX(Protocol[Mark],MATCH(C4191,Protocol[Step],0))</f>
        <v>2c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259010002</v>
      </c>
      <c r="H4191" s="134">
        <f>Systematic[[#This Row],[SampleVariableLabel]]+100*Systematic[[#This Row],[State]]</f>
        <v>259010302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259</v>
      </c>
      <c r="B4192" s="1">
        <f>IF(C4192=0,IF(B4191=Protocol!$V$20,1,B4191+1),B4191)</f>
        <v>1</v>
      </c>
      <c r="C4192" s="1">
        <f>IF(C4191+1=Protocol!$V$21,0,C4191+1)</f>
        <v>4</v>
      </c>
      <c r="D4192" s="1">
        <f t="shared" si="147"/>
        <v>3</v>
      </c>
      <c r="E4192" s="1" t="str">
        <f>INDEX(Protocol[Mark],MATCH(C4192,Protocol[Step],0))</f>
        <v>3U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259010003</v>
      </c>
      <c r="H4192" s="134">
        <f>Systematic[[#This Row],[SampleVariableLabel]]+100*Systematic[[#This Row],[State]]</f>
        <v>259010403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259</v>
      </c>
      <c r="B4193" s="1">
        <f>IF(C4193=0,IF(B4192=Protocol!$V$20,1,B4192+1),B4192)</f>
        <v>1</v>
      </c>
      <c r="C4193" s="1">
        <f>IF(C4192+1=Protocol!$V$21,0,C4192+1)</f>
        <v>5</v>
      </c>
      <c r="D4193" s="1">
        <f t="shared" si="147"/>
        <v>4</v>
      </c>
      <c r="E4193" s="1" t="str">
        <f>INDEX(Protocol[Mark],MATCH(C4193,Protocol[Step],0))</f>
        <v>4G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259010004</v>
      </c>
      <c r="H4193" s="134">
        <f>Systematic[[#This Row],[SampleVariableLabel]]+100*Systematic[[#This Row],[State]]</f>
        <v>259010504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259</v>
      </c>
      <c r="B4194" s="1">
        <f>IF(C4194=0,IF(B4193=Protocol!$V$20,1,B4193+1),B4193)</f>
        <v>1</v>
      </c>
      <c r="C4194" s="1">
        <f>IF(C4193+1=Protocol!$V$21,0,C4193+1)</f>
        <v>6</v>
      </c>
      <c r="D4194" s="1">
        <f t="shared" si="147"/>
        <v>5</v>
      </c>
      <c r="E4194" s="1" t="str">
        <f>INDEX(Protocol[Mark],MATCH(C4194,Protocol[Step],0))</f>
        <v>5S</v>
      </c>
      <c r="F4194" s="151" t="str">
        <f>INDEX(Variables[Variable],MATCH(Systematic[[#This Row],[VariableIndex]],Variables[Index],0))</f>
        <v>Specific flux (mt)</v>
      </c>
      <c r="G4194" s="134">
        <f>Systematic[[#This Row],[Sample]]*1000000+Systematic[[#This Row],[SubSample]]*10000+Systematic[[#This Row],[VariableIndex]]</f>
        <v>259010005</v>
      </c>
      <c r="H4194" s="134">
        <f>Systematic[[#This Row],[SampleVariableLabel]]+100*Systematic[[#This Row],[State]]</f>
        <v>259010605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259</v>
      </c>
      <c r="B4195" s="1">
        <f>IF(C4195=0,IF(B4194=Protocol!$V$20,1,B4194+1),B4194)</f>
        <v>1</v>
      </c>
      <c r="C4195" s="1">
        <f>IF(C4194+1=Protocol!$V$21,0,C4194+1)</f>
        <v>7</v>
      </c>
      <c r="D4195" s="1">
        <f t="shared" si="147"/>
        <v>6</v>
      </c>
      <c r="E4195" s="1" t="str">
        <f>INDEX(Protocol[Mark],MATCH(C4195,Protocol[Step],0))</f>
        <v>6Oct</v>
      </c>
      <c r="F4195" s="151" t="str">
        <f>INDEX(Variables[Variable],MATCH(Systematic[[#This Row],[VariableIndex]],Variables[Index],0))</f>
        <v>FCR (mt: ROX-corr.)</v>
      </c>
      <c r="G4195" s="134">
        <f>Systematic[[#This Row],[Sample]]*1000000+Systematic[[#This Row],[SubSample]]*10000+Systematic[[#This Row],[VariableIndex]]</f>
        <v>259010006</v>
      </c>
      <c r="H4195" s="134">
        <f>Systematic[[#This Row],[SampleVariableLabel]]+100*Systematic[[#This Row],[State]]</f>
        <v>259010706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259</v>
      </c>
      <c r="B4196" s="1">
        <f>IF(C4196=0,IF(B4195=Protocol!$V$20,1,B4195+1),B4195)</f>
        <v>1</v>
      </c>
      <c r="C4196" s="1">
        <f>IF(C4195+1=Protocol!$V$21,0,C4195+1)</f>
        <v>8</v>
      </c>
      <c r="D4196" s="1">
        <f t="shared" si="147"/>
        <v>1</v>
      </c>
      <c r="E4196" s="1" t="str">
        <f>INDEX(Protocol[Mark],MATCH(C4196,Protocol[Step],0))</f>
        <v>7Rot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259010001</v>
      </c>
      <c r="H4196" s="134">
        <f>Systematic[[#This Row],[SampleVariableLabel]]+100*Systematic[[#This Row],[State]]</f>
        <v>259010801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259</v>
      </c>
      <c r="B4197" s="1">
        <f>IF(C4197=0,IF(B4196=Protocol!$V$20,1,B4196+1),B4196)</f>
        <v>1</v>
      </c>
      <c r="C4197" s="1">
        <f>IF(C4196+1=Protocol!$V$21,0,C4196+1)</f>
        <v>9</v>
      </c>
      <c r="D4197" s="1">
        <f t="shared" si="147"/>
        <v>2</v>
      </c>
      <c r="E4197" s="1" t="str">
        <f>INDEX(Protocol[Mark],MATCH(C4197,Protocol[Step],0))</f>
        <v>8Gp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259010002</v>
      </c>
      <c r="H4197" s="134">
        <f>Systematic[[#This Row],[SampleVariableLabel]]+100*Systematic[[#This Row],[State]]</f>
        <v>259010902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259</v>
      </c>
      <c r="B4198" s="1">
        <f>IF(C4198=0,IF(B4197=Protocol!$V$20,1,B4197+1),B4197)</f>
        <v>1</v>
      </c>
      <c r="C4198" s="1">
        <f>IF(C4197+1=Protocol!$V$21,0,C4197+1)</f>
        <v>10</v>
      </c>
      <c r="D4198" s="1">
        <f t="shared" si="147"/>
        <v>3</v>
      </c>
      <c r="E4198" s="1" t="str">
        <f>INDEX(Protocol[Mark],MATCH(C4198,Protocol[Step],0))</f>
        <v>9Ama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259010003</v>
      </c>
      <c r="H4198" s="134">
        <f>Systematic[[#This Row],[SampleVariableLabel]]+100*Systematic[[#This Row],[State]]</f>
        <v>259011003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259</v>
      </c>
      <c r="B4199" s="1">
        <f>IF(C4199=0,IF(B4198=Protocol!$V$20,1,B4198+1),B4198)</f>
        <v>1</v>
      </c>
      <c r="C4199" s="1">
        <f>IF(C4198+1=Protocol!$V$21,0,C4198+1)</f>
        <v>11</v>
      </c>
      <c r="D4199" s="1">
        <f t="shared" si="147"/>
        <v>4</v>
      </c>
      <c r="E4199" s="1" t="str">
        <f>INDEX(Protocol[Mark],MATCH(C4199,Protocol[Step],0))</f>
        <v>10Tm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259010004</v>
      </c>
      <c r="H4199" s="134">
        <f>Systematic[[#This Row],[SampleVariableLabel]]+100*Systematic[[#This Row],[State]]</f>
        <v>259011104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259</v>
      </c>
      <c r="B4200" s="1">
        <f>IF(C4200=0,IF(B4199=Protocol!$V$20,1,B4199+1),B4199)</f>
        <v>1</v>
      </c>
      <c r="C4200" s="1">
        <f>IF(C4199+1=Protocol!$V$21,0,C4199+1)</f>
        <v>12</v>
      </c>
      <c r="D4200" s="1">
        <f t="shared" si="147"/>
        <v>5</v>
      </c>
      <c r="E4200" s="1" t="str">
        <f>INDEX(Protocol[Mark],MATCH(C4200,Protocol[Step],0))</f>
        <v>11Azd</v>
      </c>
      <c r="F4200" s="151" t="str">
        <f>INDEX(Variables[Variable],MATCH(Systematic[[#This Row],[VariableIndex]],Variables[Index],0))</f>
        <v>Specific flux (mt)</v>
      </c>
      <c r="G4200" s="134">
        <f>Systematic[[#This Row],[Sample]]*1000000+Systematic[[#This Row],[SubSample]]*10000+Systematic[[#This Row],[VariableIndex]]</f>
        <v>259010005</v>
      </c>
      <c r="H4200" s="134">
        <f>Systematic[[#This Row],[SampleVariableLabel]]+100*Systematic[[#This Row],[State]]</f>
        <v>259011205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260</v>
      </c>
      <c r="B4201" s="1">
        <f>IF(C4201=0,IF(B4200=Protocol!$V$20,1,B4200+1),B4200)</f>
        <v>1</v>
      </c>
      <c r="C4201" s="1">
        <f>IF(C4200+1=Protocol!$V$21,0,C4200+1)</f>
        <v>0</v>
      </c>
      <c r="D4201" s="1">
        <f t="shared" si="147"/>
        <v>6</v>
      </c>
      <c r="E4201" s="1" t="str">
        <f>INDEX(Protocol[Mark],MATCH(C4201,Protocol[Step],0))</f>
        <v>1mt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260010006</v>
      </c>
      <c r="H4201" s="134">
        <f>Systematic[[#This Row],[SampleVariableLabel]]+100*Systematic[[#This Row],[State]]</f>
        <v>260010006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260</v>
      </c>
      <c r="B4202" s="1">
        <f>IF(C4202=0,IF(B4201=Protocol!$V$20,1,B4201+1),B4201)</f>
        <v>1</v>
      </c>
      <c r="C4202" s="1">
        <f>IF(C4201+1=Protocol!$V$21,0,C4201+1)</f>
        <v>1</v>
      </c>
      <c r="D4202" s="1">
        <f t="shared" si="147"/>
        <v>1</v>
      </c>
      <c r="E4202" s="1" t="str">
        <f>INDEX(Protocol[Mark],MATCH(C4202,Protocol[Step],0))</f>
        <v>1PM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260010001</v>
      </c>
      <c r="H4202" s="134">
        <f>Systematic[[#This Row],[SampleVariableLabel]]+100*Systematic[[#This Row],[State]]</f>
        <v>260010101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260</v>
      </c>
      <c r="B4203" s="1">
        <f>IF(C4203=0,IF(B4202=Protocol!$V$20,1,B4202+1),B4202)</f>
        <v>1</v>
      </c>
      <c r="C4203" s="1">
        <f>IF(C4202+1=Protocol!$V$21,0,C4202+1)</f>
        <v>2</v>
      </c>
      <c r="D4203" s="1">
        <f t="shared" si="147"/>
        <v>2</v>
      </c>
      <c r="E4203" s="1" t="str">
        <f>INDEX(Protocol[Mark],MATCH(C4203,Protocol[Step],0))</f>
        <v>2D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260010002</v>
      </c>
      <c r="H4203" s="134">
        <f>Systematic[[#This Row],[SampleVariableLabel]]+100*Systematic[[#This Row],[State]]</f>
        <v>260010202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260</v>
      </c>
      <c r="B4204" s="1">
        <f>IF(C4204=0,IF(B4203=Protocol!$V$20,1,B4203+1),B4203)</f>
        <v>1</v>
      </c>
      <c r="C4204" s="1">
        <f>IF(C4203+1=Protocol!$V$21,0,C4203+1)</f>
        <v>3</v>
      </c>
      <c r="D4204" s="1">
        <f t="shared" si="147"/>
        <v>3</v>
      </c>
      <c r="E4204" s="1" t="str">
        <f>INDEX(Protocol[Mark],MATCH(C4204,Protocol[Step],0))</f>
        <v>2c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260010003</v>
      </c>
      <c r="H4204" s="134">
        <f>Systematic[[#This Row],[SampleVariableLabel]]+100*Systematic[[#This Row],[State]]</f>
        <v>260010303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260</v>
      </c>
      <c r="B4205" s="1">
        <f>IF(C4205=0,IF(B4204=Protocol!$V$20,1,B4204+1),B4204)</f>
        <v>1</v>
      </c>
      <c r="C4205" s="1">
        <f>IF(C4204+1=Protocol!$V$21,0,C4204+1)</f>
        <v>4</v>
      </c>
      <c r="D4205" s="1">
        <f t="shared" si="147"/>
        <v>4</v>
      </c>
      <c r="E4205" s="1" t="str">
        <f>INDEX(Protocol[Mark],MATCH(C4205,Protocol[Step],0))</f>
        <v>3U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260010004</v>
      </c>
      <c r="H4205" s="134">
        <f>Systematic[[#This Row],[SampleVariableLabel]]+100*Systematic[[#This Row],[State]]</f>
        <v>260010404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260</v>
      </c>
      <c r="B4206" s="1">
        <f>IF(C4206=0,IF(B4205=Protocol!$V$20,1,B4205+1),B4205)</f>
        <v>1</v>
      </c>
      <c r="C4206" s="1">
        <f>IF(C4205+1=Protocol!$V$21,0,C4205+1)</f>
        <v>5</v>
      </c>
      <c r="D4206" s="1">
        <f t="shared" si="147"/>
        <v>5</v>
      </c>
      <c r="E4206" s="1" t="str">
        <f>INDEX(Protocol[Mark],MATCH(C4206,Protocol[Step],0))</f>
        <v>4G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260010005</v>
      </c>
      <c r="H4206" s="134">
        <f>Systematic[[#This Row],[SampleVariableLabel]]+100*Systematic[[#This Row],[State]]</f>
        <v>260010505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260</v>
      </c>
      <c r="B4207" s="1">
        <f>IF(C4207=0,IF(B4206=Protocol!$V$20,1,B4206+1),B4206)</f>
        <v>1</v>
      </c>
      <c r="C4207" s="1">
        <f>IF(C4206+1=Protocol!$V$21,0,C4206+1)</f>
        <v>6</v>
      </c>
      <c r="D4207" s="1">
        <f t="shared" si="147"/>
        <v>6</v>
      </c>
      <c r="E4207" s="1" t="str">
        <f>INDEX(Protocol[Mark],MATCH(C4207,Protocol[Step],0))</f>
        <v>5S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260010006</v>
      </c>
      <c r="H4207" s="134">
        <f>Systematic[[#This Row],[SampleVariableLabel]]+100*Systematic[[#This Row],[State]]</f>
        <v>260010606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260</v>
      </c>
      <c r="B4208" s="1">
        <f>IF(C4208=0,IF(B4207=Protocol!$V$20,1,B4207+1),B4207)</f>
        <v>1</v>
      </c>
      <c r="C4208" s="1">
        <f>IF(C4207+1=Protocol!$V$21,0,C4207+1)</f>
        <v>7</v>
      </c>
      <c r="D4208" s="1">
        <f t="shared" si="147"/>
        <v>1</v>
      </c>
      <c r="E4208" s="1" t="str">
        <f>INDEX(Protocol[Mark],MATCH(C4208,Protocol[Step],0))</f>
        <v>6Oct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260010001</v>
      </c>
      <c r="H4208" s="134">
        <f>Systematic[[#This Row],[SampleVariableLabel]]+100*Systematic[[#This Row],[State]]</f>
        <v>260010701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260</v>
      </c>
      <c r="B4209" s="1">
        <f>IF(C4209=0,IF(B4208=Protocol!$V$20,1,B4208+1),B4208)</f>
        <v>1</v>
      </c>
      <c r="C4209" s="1">
        <f>IF(C4208+1=Protocol!$V$21,0,C4208+1)</f>
        <v>8</v>
      </c>
      <c r="D4209" s="1">
        <f t="shared" si="147"/>
        <v>2</v>
      </c>
      <c r="E4209" s="1" t="str">
        <f>INDEX(Protocol[Mark],MATCH(C4209,Protocol[Step],0))</f>
        <v>7Rot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260010002</v>
      </c>
      <c r="H4209" s="134">
        <f>Systematic[[#This Row],[SampleVariableLabel]]+100*Systematic[[#This Row],[State]]</f>
        <v>260010802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260</v>
      </c>
      <c r="B4210" s="1">
        <f>IF(C4210=0,IF(B4209=Protocol!$V$20,1,B4209+1),B4209)</f>
        <v>1</v>
      </c>
      <c r="C4210" s="1">
        <f>IF(C4209+1=Protocol!$V$21,0,C4209+1)</f>
        <v>9</v>
      </c>
      <c r="D4210" s="1">
        <f t="shared" si="147"/>
        <v>3</v>
      </c>
      <c r="E4210" s="1" t="str">
        <f>INDEX(Protocol[Mark],MATCH(C4210,Protocol[Step],0))</f>
        <v>8Gp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260010003</v>
      </c>
      <c r="H4210" s="134">
        <f>Systematic[[#This Row],[SampleVariableLabel]]+100*Systematic[[#This Row],[State]]</f>
        <v>260010903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260</v>
      </c>
      <c r="B4211" s="1">
        <f>IF(C4211=0,IF(B4210=Protocol!$V$20,1,B4210+1),B4210)</f>
        <v>1</v>
      </c>
      <c r="C4211" s="1">
        <f>IF(C4210+1=Protocol!$V$21,0,C4210+1)</f>
        <v>10</v>
      </c>
      <c r="D4211" s="1">
        <f t="shared" si="147"/>
        <v>4</v>
      </c>
      <c r="E4211" s="1" t="str">
        <f>INDEX(Protocol[Mark],MATCH(C4211,Protocol[Step],0))</f>
        <v>9Ama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260010004</v>
      </c>
      <c r="H4211" s="134">
        <f>Systematic[[#This Row],[SampleVariableLabel]]+100*Systematic[[#This Row],[State]]</f>
        <v>260011004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260</v>
      </c>
      <c r="B4212" s="1">
        <f>IF(C4212=0,IF(B4211=Protocol!$V$20,1,B4211+1),B4211)</f>
        <v>1</v>
      </c>
      <c r="C4212" s="1">
        <f>IF(C4211+1=Protocol!$V$21,0,C4211+1)</f>
        <v>11</v>
      </c>
      <c r="D4212" s="1">
        <f t="shared" si="147"/>
        <v>5</v>
      </c>
      <c r="E4212" s="1" t="str">
        <f>INDEX(Protocol[Mark],MATCH(C4212,Protocol[Step],0))</f>
        <v>10Tm</v>
      </c>
      <c r="F4212" s="151" t="str">
        <f>INDEX(Variables[Variable],MATCH(Systematic[[#This Row],[VariableIndex]],Variables[Index],0))</f>
        <v>Specific flux (mt)</v>
      </c>
      <c r="G4212" s="134">
        <f>Systematic[[#This Row],[Sample]]*1000000+Systematic[[#This Row],[SubSample]]*10000+Systematic[[#This Row],[VariableIndex]]</f>
        <v>260010005</v>
      </c>
      <c r="H4212" s="134">
        <f>Systematic[[#This Row],[SampleVariableLabel]]+100*Systematic[[#This Row],[State]]</f>
        <v>260011105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260</v>
      </c>
      <c r="B4213" s="1">
        <f>IF(C4213=0,IF(B4212=Protocol!$V$20,1,B4212+1),B4212)</f>
        <v>1</v>
      </c>
      <c r="C4213" s="1">
        <f>IF(C4212+1=Protocol!$V$21,0,C4212+1)</f>
        <v>12</v>
      </c>
      <c r="D4213" s="1">
        <f t="shared" si="147"/>
        <v>6</v>
      </c>
      <c r="E4213" s="1" t="str">
        <f>INDEX(Protocol[Mark],MATCH(C4213,Protocol[Step],0))</f>
        <v>11Azd</v>
      </c>
      <c r="F4213" s="151" t="str">
        <f>INDEX(Variables[Variable],MATCH(Systematic[[#This Row],[VariableIndex]],Variables[Index],0))</f>
        <v>FCR (mt: ROX-corr.)</v>
      </c>
      <c r="G4213" s="134">
        <f>Systematic[[#This Row],[Sample]]*1000000+Systematic[[#This Row],[SubSample]]*10000+Systematic[[#This Row],[VariableIndex]]</f>
        <v>260010006</v>
      </c>
      <c r="H4213" s="134">
        <f>Systematic[[#This Row],[SampleVariableLabel]]+100*Systematic[[#This Row],[State]]</f>
        <v>260011206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261</v>
      </c>
      <c r="B4214" s="1">
        <f>IF(C4214=0,IF(B4213=Protocol!$V$20,1,B4213+1),B4213)</f>
        <v>1</v>
      </c>
      <c r="C4214" s="1">
        <f>IF(C4213+1=Protocol!$V$21,0,C4213+1)</f>
        <v>0</v>
      </c>
      <c r="D4214" s="1">
        <f t="shared" si="147"/>
        <v>1</v>
      </c>
      <c r="E4214" s="1" t="str">
        <f>INDEX(Protocol[Mark],MATCH(C4214,Protocol[Step],0))</f>
        <v>1mt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261010001</v>
      </c>
      <c r="H4214" s="134">
        <f>Systematic[[#This Row],[SampleVariableLabel]]+100*Systematic[[#This Row],[State]]</f>
        <v>261010001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261</v>
      </c>
      <c r="B4215" s="1">
        <f>IF(C4215=0,IF(B4214=Protocol!$V$20,1,B4214+1),B4214)</f>
        <v>1</v>
      </c>
      <c r="C4215" s="1">
        <f>IF(C4214+1=Protocol!$V$21,0,C4214+1)</f>
        <v>1</v>
      </c>
      <c r="D4215" s="1">
        <f t="shared" si="147"/>
        <v>2</v>
      </c>
      <c r="E4215" s="1" t="str">
        <f>INDEX(Protocol[Mark],MATCH(C4215,Protocol[Step],0))</f>
        <v>1PM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261010002</v>
      </c>
      <c r="H4215" s="134">
        <f>Systematic[[#This Row],[SampleVariableLabel]]+100*Systematic[[#This Row],[State]]</f>
        <v>261010102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261</v>
      </c>
      <c r="B4216" s="1">
        <f>IF(C4216=0,IF(B4215=Protocol!$V$20,1,B4215+1),B4215)</f>
        <v>1</v>
      </c>
      <c r="C4216" s="1">
        <f>IF(C4215+1=Protocol!$V$21,0,C4215+1)</f>
        <v>2</v>
      </c>
      <c r="D4216" s="1">
        <f t="shared" si="147"/>
        <v>3</v>
      </c>
      <c r="E4216" s="1" t="str">
        <f>INDEX(Protocol[Mark],MATCH(C4216,Protocol[Step],0))</f>
        <v>2D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261010003</v>
      </c>
      <c r="H4216" s="134">
        <f>Systematic[[#This Row],[SampleVariableLabel]]+100*Systematic[[#This Row],[State]]</f>
        <v>261010203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261</v>
      </c>
      <c r="B4217" s="1">
        <f>IF(C4217=0,IF(B4216=Protocol!$V$20,1,B4216+1),B4216)</f>
        <v>1</v>
      </c>
      <c r="C4217" s="1">
        <f>IF(C4216+1=Protocol!$V$21,0,C4216+1)</f>
        <v>3</v>
      </c>
      <c r="D4217" s="1">
        <f t="shared" si="147"/>
        <v>4</v>
      </c>
      <c r="E4217" s="1" t="str">
        <f>INDEX(Protocol[Mark],MATCH(C4217,Protocol[Step],0))</f>
        <v>2c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261010004</v>
      </c>
      <c r="H4217" s="134">
        <f>Systematic[[#This Row],[SampleVariableLabel]]+100*Systematic[[#This Row],[State]]</f>
        <v>261010304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261</v>
      </c>
      <c r="B4218" s="1">
        <f>IF(C4218=0,IF(B4217=Protocol!$V$20,1,B4217+1),B4217)</f>
        <v>1</v>
      </c>
      <c r="C4218" s="1">
        <f>IF(C4217+1=Protocol!$V$21,0,C4217+1)</f>
        <v>4</v>
      </c>
      <c r="D4218" s="1">
        <f t="shared" si="147"/>
        <v>5</v>
      </c>
      <c r="E4218" s="1" t="str">
        <f>INDEX(Protocol[Mark],MATCH(C4218,Protocol[Step],0))</f>
        <v>3U</v>
      </c>
      <c r="F4218" s="151" t="str">
        <f>INDEX(Variables[Variable],MATCH(Systematic[[#This Row],[VariableIndex]],Variables[Index],0))</f>
        <v>Specific flux (mt)</v>
      </c>
      <c r="G4218" s="134">
        <f>Systematic[[#This Row],[Sample]]*1000000+Systematic[[#This Row],[SubSample]]*10000+Systematic[[#This Row],[VariableIndex]]</f>
        <v>261010005</v>
      </c>
      <c r="H4218" s="134">
        <f>Systematic[[#This Row],[SampleVariableLabel]]+100*Systematic[[#This Row],[State]]</f>
        <v>261010405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261</v>
      </c>
      <c r="B4219" s="1">
        <f>IF(C4219=0,IF(B4218=Protocol!$V$20,1,B4218+1),B4218)</f>
        <v>1</v>
      </c>
      <c r="C4219" s="1">
        <f>IF(C4218+1=Protocol!$V$21,0,C4218+1)</f>
        <v>5</v>
      </c>
      <c r="D4219" s="1">
        <f t="shared" si="147"/>
        <v>6</v>
      </c>
      <c r="E4219" s="1" t="str">
        <f>INDEX(Protocol[Mark],MATCH(C4219,Protocol[Step],0))</f>
        <v>4G</v>
      </c>
      <c r="F4219" s="151" t="str">
        <f>INDEX(Variables[Variable],MATCH(Systematic[[#This Row],[VariableIndex]],Variables[Index],0))</f>
        <v>FCR (mt: ROX-corr.)</v>
      </c>
      <c r="G4219" s="134">
        <f>Systematic[[#This Row],[Sample]]*1000000+Systematic[[#This Row],[SubSample]]*10000+Systematic[[#This Row],[VariableIndex]]</f>
        <v>261010006</v>
      </c>
      <c r="H4219" s="134">
        <f>Systematic[[#This Row],[SampleVariableLabel]]+100*Systematic[[#This Row],[State]]</f>
        <v>261010506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261</v>
      </c>
      <c r="B4220" s="1">
        <f>IF(C4220=0,IF(B4219=Protocol!$V$20,1,B4219+1),B4219)</f>
        <v>1</v>
      </c>
      <c r="C4220" s="1">
        <f>IF(C4219+1=Protocol!$V$21,0,C4219+1)</f>
        <v>6</v>
      </c>
      <c r="D4220" s="1">
        <f t="shared" si="147"/>
        <v>1</v>
      </c>
      <c r="E4220" s="1" t="str">
        <f>INDEX(Protocol[Mark],MATCH(C4220,Protocol[Step],0))</f>
        <v>5S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261010001</v>
      </c>
      <c r="H4220" s="134">
        <f>Systematic[[#This Row],[SampleVariableLabel]]+100*Systematic[[#This Row],[State]]</f>
        <v>261010601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261</v>
      </c>
      <c r="B4221" s="1">
        <f>IF(C4221=0,IF(B4220=Protocol!$V$20,1,B4220+1),B4220)</f>
        <v>1</v>
      </c>
      <c r="C4221" s="1">
        <f>IF(C4220+1=Protocol!$V$21,0,C4220+1)</f>
        <v>7</v>
      </c>
      <c r="D4221" s="1">
        <f t="shared" si="147"/>
        <v>2</v>
      </c>
      <c r="E4221" s="1" t="str">
        <f>INDEX(Protocol[Mark],MATCH(C4221,Protocol[Step],0))</f>
        <v>6Oct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261010002</v>
      </c>
      <c r="H4221" s="134">
        <f>Systematic[[#This Row],[SampleVariableLabel]]+100*Systematic[[#This Row],[State]]</f>
        <v>261010702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261</v>
      </c>
      <c r="B4222" s="1">
        <f>IF(C4222=0,IF(B4221=Protocol!$V$20,1,B4221+1),B4221)</f>
        <v>1</v>
      </c>
      <c r="C4222" s="1">
        <f>IF(C4221+1=Protocol!$V$21,0,C4221+1)</f>
        <v>8</v>
      </c>
      <c r="D4222" s="1">
        <f t="shared" si="147"/>
        <v>3</v>
      </c>
      <c r="E4222" s="1" t="str">
        <f>INDEX(Protocol[Mark],MATCH(C4222,Protocol[Step],0))</f>
        <v>7Rot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261010003</v>
      </c>
      <c r="H4222" s="134">
        <f>Systematic[[#This Row],[SampleVariableLabel]]+100*Systematic[[#This Row],[State]]</f>
        <v>261010803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261</v>
      </c>
      <c r="B4223" s="1">
        <f>IF(C4223=0,IF(B4222=Protocol!$V$20,1,B4222+1),B4222)</f>
        <v>1</v>
      </c>
      <c r="C4223" s="1">
        <f>IF(C4222+1=Protocol!$V$21,0,C4222+1)</f>
        <v>9</v>
      </c>
      <c r="D4223" s="1">
        <f t="shared" si="147"/>
        <v>4</v>
      </c>
      <c r="E4223" s="1" t="str">
        <f>INDEX(Protocol[Mark],MATCH(C4223,Protocol[Step],0))</f>
        <v>8Gp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261010004</v>
      </c>
      <c r="H4223" s="134">
        <f>Systematic[[#This Row],[SampleVariableLabel]]+100*Systematic[[#This Row],[State]]</f>
        <v>261010904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261</v>
      </c>
      <c r="B4224" s="1">
        <f>IF(C4224=0,IF(B4223=Protocol!$V$20,1,B4223+1),B4223)</f>
        <v>1</v>
      </c>
      <c r="C4224" s="1">
        <f>IF(C4223+1=Protocol!$V$21,0,C4223+1)</f>
        <v>10</v>
      </c>
      <c r="D4224" s="1">
        <f t="shared" si="147"/>
        <v>5</v>
      </c>
      <c r="E4224" s="1" t="str">
        <f>INDEX(Protocol[Mark],MATCH(C4224,Protocol[Step],0))</f>
        <v>9Ama</v>
      </c>
      <c r="F4224" s="151" t="str">
        <f>INDEX(Variables[Variable],MATCH(Systematic[[#This Row],[VariableIndex]],Variables[Index],0))</f>
        <v>Specific flux (mt)</v>
      </c>
      <c r="G4224" s="134">
        <f>Systematic[[#This Row],[Sample]]*1000000+Systematic[[#This Row],[SubSample]]*10000+Systematic[[#This Row],[VariableIndex]]</f>
        <v>261010005</v>
      </c>
      <c r="H4224" s="134">
        <f>Systematic[[#This Row],[SampleVariableLabel]]+100*Systematic[[#This Row],[State]]</f>
        <v>261011005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261</v>
      </c>
      <c r="B4225" s="1">
        <f>IF(C4225=0,IF(B4224=Protocol!$V$20,1,B4224+1),B4224)</f>
        <v>1</v>
      </c>
      <c r="C4225" s="1">
        <f>IF(C4224+1=Protocol!$V$21,0,C4224+1)</f>
        <v>11</v>
      </c>
      <c r="D4225" s="1">
        <f t="shared" si="147"/>
        <v>6</v>
      </c>
      <c r="E4225" s="1" t="str">
        <f>INDEX(Protocol[Mark],MATCH(C4225,Protocol[Step],0))</f>
        <v>10Tm</v>
      </c>
      <c r="F4225" s="151" t="str">
        <f>INDEX(Variables[Variable],MATCH(Systematic[[#This Row],[VariableIndex]],Variables[Index],0))</f>
        <v>FCR (mt: ROX-corr.)</v>
      </c>
      <c r="G4225" s="134">
        <f>Systematic[[#This Row],[Sample]]*1000000+Systematic[[#This Row],[SubSample]]*10000+Systematic[[#This Row],[VariableIndex]]</f>
        <v>261010006</v>
      </c>
      <c r="H4225" s="134">
        <f>Systematic[[#This Row],[SampleVariableLabel]]+100*Systematic[[#This Row],[State]]</f>
        <v>261011106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261</v>
      </c>
      <c r="B4226" s="1">
        <f>IF(C4226=0,IF(B4225=Protocol!$V$20,1,B4225+1),B4225)</f>
        <v>1</v>
      </c>
      <c r="C4226" s="1">
        <f>IF(C4225+1=Protocol!$V$21,0,C4225+1)</f>
        <v>12</v>
      </c>
      <c r="D4226" s="1">
        <f t="shared" si="147"/>
        <v>1</v>
      </c>
      <c r="E4226" s="1" t="str">
        <f>INDEX(Protocol[Mark],MATCH(C4226,Protocol[Step],0))</f>
        <v>11Azd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261010001</v>
      </c>
      <c r="H4226" s="134">
        <f>Systematic[[#This Row],[SampleVariableLabel]]+100*Systematic[[#This Row],[State]]</f>
        <v>261011201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262</v>
      </c>
      <c r="B4227" s="1">
        <f>IF(C4227=0,IF(B4226=Protocol!$V$20,1,B4226+1),B4226)</f>
        <v>1</v>
      </c>
      <c r="C4227" s="1">
        <f>IF(C4226+1=Protocol!$V$21,0,C4226+1)</f>
        <v>0</v>
      </c>
      <c r="D4227" s="1">
        <f t="shared" ref="D4227:D4290" si="149">IF(D4226=nVariables,1,D4226+1)</f>
        <v>2</v>
      </c>
      <c r="E4227" s="1" t="str">
        <f>INDEX(Protocol[Mark],MATCH(C4227,Protocol[Step],0))</f>
        <v>1mt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262010002</v>
      </c>
      <c r="H4227" s="134">
        <f>Systematic[[#This Row],[SampleVariableLabel]]+100*Systematic[[#This Row],[State]]</f>
        <v>262010002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262</v>
      </c>
      <c r="B4228" s="1">
        <f>IF(C4228=0,IF(B4227=Protocol!$V$20,1,B4227+1),B4227)</f>
        <v>1</v>
      </c>
      <c r="C4228" s="1">
        <f>IF(C4227+1=Protocol!$V$21,0,C4227+1)</f>
        <v>1</v>
      </c>
      <c r="D4228" s="1">
        <f t="shared" si="149"/>
        <v>3</v>
      </c>
      <c r="E4228" s="1" t="str">
        <f>INDEX(Protocol[Mark],MATCH(C4228,Protocol[Step],0))</f>
        <v>1PM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262010003</v>
      </c>
      <c r="H4228" s="134">
        <f>Systematic[[#This Row],[SampleVariableLabel]]+100*Systematic[[#This Row],[State]]</f>
        <v>262010103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262</v>
      </c>
      <c r="B4229" s="1">
        <f>IF(C4229=0,IF(B4228=Protocol!$V$20,1,B4228+1),B4228)</f>
        <v>1</v>
      </c>
      <c r="C4229" s="1">
        <f>IF(C4228+1=Protocol!$V$21,0,C4228+1)</f>
        <v>2</v>
      </c>
      <c r="D4229" s="1">
        <f t="shared" si="149"/>
        <v>4</v>
      </c>
      <c r="E4229" s="1" t="str">
        <f>INDEX(Protocol[Mark],MATCH(C4229,Protocol[Step],0))</f>
        <v>2D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262010004</v>
      </c>
      <c r="H4229" s="134">
        <f>Systematic[[#This Row],[SampleVariableLabel]]+100*Systematic[[#This Row],[State]]</f>
        <v>262010204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262</v>
      </c>
      <c r="B4230" s="1">
        <f>IF(C4230=0,IF(B4229=Protocol!$V$20,1,B4229+1),B4229)</f>
        <v>1</v>
      </c>
      <c r="C4230" s="1">
        <f>IF(C4229+1=Protocol!$V$21,0,C4229+1)</f>
        <v>3</v>
      </c>
      <c r="D4230" s="1">
        <f t="shared" si="149"/>
        <v>5</v>
      </c>
      <c r="E4230" s="1" t="str">
        <f>INDEX(Protocol[Mark],MATCH(C4230,Protocol[Step],0))</f>
        <v>2c</v>
      </c>
      <c r="F4230" s="151" t="str">
        <f>INDEX(Variables[Variable],MATCH(Systematic[[#This Row],[VariableIndex]],Variables[Index],0))</f>
        <v>Specific flux (mt)</v>
      </c>
      <c r="G4230" s="134">
        <f>Systematic[[#This Row],[Sample]]*1000000+Systematic[[#This Row],[SubSample]]*10000+Systematic[[#This Row],[VariableIndex]]</f>
        <v>262010005</v>
      </c>
      <c r="H4230" s="134">
        <f>Systematic[[#This Row],[SampleVariableLabel]]+100*Systematic[[#This Row],[State]]</f>
        <v>262010305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262</v>
      </c>
      <c r="B4231" s="1">
        <f>IF(C4231=0,IF(B4230=Protocol!$V$20,1,B4230+1),B4230)</f>
        <v>1</v>
      </c>
      <c r="C4231" s="1">
        <f>IF(C4230+1=Protocol!$V$21,0,C4230+1)</f>
        <v>4</v>
      </c>
      <c r="D4231" s="1">
        <f t="shared" si="149"/>
        <v>6</v>
      </c>
      <c r="E4231" s="1" t="str">
        <f>INDEX(Protocol[Mark],MATCH(C4231,Protocol[Step],0))</f>
        <v>3U</v>
      </c>
      <c r="F4231" s="151" t="str">
        <f>INDEX(Variables[Variable],MATCH(Systematic[[#This Row],[VariableIndex]],Variables[Index],0))</f>
        <v>FCR (mt: ROX-corr.)</v>
      </c>
      <c r="G4231" s="134">
        <f>Systematic[[#This Row],[Sample]]*1000000+Systematic[[#This Row],[SubSample]]*10000+Systematic[[#This Row],[VariableIndex]]</f>
        <v>262010006</v>
      </c>
      <c r="H4231" s="134">
        <f>Systematic[[#This Row],[SampleVariableLabel]]+100*Systematic[[#This Row],[State]]</f>
        <v>262010406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262</v>
      </c>
      <c r="B4232" s="1">
        <f>IF(C4232=0,IF(B4231=Protocol!$V$20,1,B4231+1),B4231)</f>
        <v>1</v>
      </c>
      <c r="C4232" s="1">
        <f>IF(C4231+1=Protocol!$V$21,0,C4231+1)</f>
        <v>5</v>
      </c>
      <c r="D4232" s="1">
        <f t="shared" si="149"/>
        <v>1</v>
      </c>
      <c r="E4232" s="1" t="str">
        <f>INDEX(Protocol[Mark],MATCH(C4232,Protocol[Step],0))</f>
        <v>4G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262010001</v>
      </c>
      <c r="H4232" s="134">
        <f>Systematic[[#This Row],[SampleVariableLabel]]+100*Systematic[[#This Row],[State]]</f>
        <v>262010501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262</v>
      </c>
      <c r="B4233" s="1">
        <f>IF(C4233=0,IF(B4232=Protocol!$V$20,1,B4232+1),B4232)</f>
        <v>1</v>
      </c>
      <c r="C4233" s="1">
        <f>IF(C4232+1=Protocol!$V$21,0,C4232+1)</f>
        <v>6</v>
      </c>
      <c r="D4233" s="1">
        <f t="shared" si="149"/>
        <v>2</v>
      </c>
      <c r="E4233" s="1" t="str">
        <f>INDEX(Protocol[Mark],MATCH(C4233,Protocol[Step],0))</f>
        <v>5S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262010002</v>
      </c>
      <c r="H4233" s="134">
        <f>Systematic[[#This Row],[SampleVariableLabel]]+100*Systematic[[#This Row],[State]]</f>
        <v>262010602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262</v>
      </c>
      <c r="B4234" s="1">
        <f>IF(C4234=0,IF(B4233=Protocol!$V$20,1,B4233+1),B4233)</f>
        <v>1</v>
      </c>
      <c r="C4234" s="1">
        <f>IF(C4233+1=Protocol!$V$21,0,C4233+1)</f>
        <v>7</v>
      </c>
      <c r="D4234" s="1">
        <f t="shared" si="149"/>
        <v>3</v>
      </c>
      <c r="E4234" s="1" t="str">
        <f>INDEX(Protocol[Mark],MATCH(C4234,Protocol[Step],0))</f>
        <v>6Oct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262010003</v>
      </c>
      <c r="H4234" s="134">
        <f>Systematic[[#This Row],[SampleVariableLabel]]+100*Systematic[[#This Row],[State]]</f>
        <v>262010703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262</v>
      </c>
      <c r="B4235" s="1">
        <f>IF(C4235=0,IF(B4234=Protocol!$V$20,1,B4234+1),B4234)</f>
        <v>1</v>
      </c>
      <c r="C4235" s="1">
        <f>IF(C4234+1=Protocol!$V$21,0,C4234+1)</f>
        <v>8</v>
      </c>
      <c r="D4235" s="1">
        <f t="shared" si="149"/>
        <v>4</v>
      </c>
      <c r="E4235" s="1" t="str">
        <f>INDEX(Protocol[Mark],MATCH(C4235,Protocol[Step],0))</f>
        <v>7Rot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262010004</v>
      </c>
      <c r="H4235" s="134">
        <f>Systematic[[#This Row],[SampleVariableLabel]]+100*Systematic[[#This Row],[State]]</f>
        <v>262010804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262</v>
      </c>
      <c r="B4236" s="1">
        <f>IF(C4236=0,IF(B4235=Protocol!$V$20,1,B4235+1),B4235)</f>
        <v>1</v>
      </c>
      <c r="C4236" s="1">
        <f>IF(C4235+1=Protocol!$V$21,0,C4235+1)</f>
        <v>9</v>
      </c>
      <c r="D4236" s="1">
        <f t="shared" si="149"/>
        <v>5</v>
      </c>
      <c r="E4236" s="1" t="str">
        <f>INDEX(Protocol[Mark],MATCH(C4236,Protocol[Step],0))</f>
        <v>8Gp</v>
      </c>
      <c r="F4236" s="151" t="str">
        <f>INDEX(Variables[Variable],MATCH(Systematic[[#This Row],[VariableIndex]],Variables[Index],0))</f>
        <v>Specific flux (mt)</v>
      </c>
      <c r="G4236" s="134">
        <f>Systematic[[#This Row],[Sample]]*1000000+Systematic[[#This Row],[SubSample]]*10000+Systematic[[#This Row],[VariableIndex]]</f>
        <v>262010005</v>
      </c>
      <c r="H4236" s="134">
        <f>Systematic[[#This Row],[SampleVariableLabel]]+100*Systematic[[#This Row],[State]]</f>
        <v>262010905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262</v>
      </c>
      <c r="B4237" s="1">
        <f>IF(C4237=0,IF(B4236=Protocol!$V$20,1,B4236+1),B4236)</f>
        <v>1</v>
      </c>
      <c r="C4237" s="1">
        <f>IF(C4236+1=Protocol!$V$21,0,C4236+1)</f>
        <v>10</v>
      </c>
      <c r="D4237" s="1">
        <f t="shared" si="149"/>
        <v>6</v>
      </c>
      <c r="E4237" s="1" t="str">
        <f>INDEX(Protocol[Mark],MATCH(C4237,Protocol[Step],0))</f>
        <v>9Ama</v>
      </c>
      <c r="F4237" s="151" t="str">
        <f>INDEX(Variables[Variable],MATCH(Systematic[[#This Row],[VariableIndex]],Variables[Index],0))</f>
        <v>FCR (mt: ROX-corr.)</v>
      </c>
      <c r="G4237" s="134">
        <f>Systematic[[#This Row],[Sample]]*1000000+Systematic[[#This Row],[SubSample]]*10000+Systematic[[#This Row],[VariableIndex]]</f>
        <v>262010006</v>
      </c>
      <c r="H4237" s="134">
        <f>Systematic[[#This Row],[SampleVariableLabel]]+100*Systematic[[#This Row],[State]]</f>
        <v>262011006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262</v>
      </c>
      <c r="B4238" s="1">
        <f>IF(C4238=0,IF(B4237=Protocol!$V$20,1,B4237+1),B4237)</f>
        <v>1</v>
      </c>
      <c r="C4238" s="1">
        <f>IF(C4237+1=Protocol!$V$21,0,C4237+1)</f>
        <v>11</v>
      </c>
      <c r="D4238" s="1">
        <f t="shared" si="149"/>
        <v>1</v>
      </c>
      <c r="E4238" s="1" t="str">
        <f>INDEX(Protocol[Mark],MATCH(C4238,Protocol[Step],0))</f>
        <v>10Tm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262010001</v>
      </c>
      <c r="H4238" s="134">
        <f>Systematic[[#This Row],[SampleVariableLabel]]+100*Systematic[[#This Row],[State]]</f>
        <v>262011101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262</v>
      </c>
      <c r="B4239" s="1">
        <f>IF(C4239=0,IF(B4238=Protocol!$V$20,1,B4238+1),B4238)</f>
        <v>1</v>
      </c>
      <c r="C4239" s="1">
        <f>IF(C4238+1=Protocol!$V$21,0,C4238+1)</f>
        <v>12</v>
      </c>
      <c r="D4239" s="1">
        <f t="shared" si="149"/>
        <v>2</v>
      </c>
      <c r="E4239" s="1" t="str">
        <f>INDEX(Protocol[Mark],MATCH(C4239,Protocol[Step],0))</f>
        <v>11Azd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262010002</v>
      </c>
      <c r="H4239" s="134">
        <f>Systematic[[#This Row],[SampleVariableLabel]]+100*Systematic[[#This Row],[State]]</f>
        <v>262011202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263</v>
      </c>
      <c r="B4240" s="1">
        <f>IF(C4240=0,IF(B4239=Protocol!$V$20,1,B4239+1),B4239)</f>
        <v>1</v>
      </c>
      <c r="C4240" s="1">
        <f>IF(C4239+1=Protocol!$V$21,0,C4239+1)</f>
        <v>0</v>
      </c>
      <c r="D4240" s="1">
        <f t="shared" si="149"/>
        <v>3</v>
      </c>
      <c r="E4240" s="1" t="str">
        <f>INDEX(Protocol[Mark],MATCH(C4240,Protocol[Step],0))</f>
        <v>1mt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263010003</v>
      </c>
      <c r="H4240" s="134">
        <f>Systematic[[#This Row],[SampleVariableLabel]]+100*Systematic[[#This Row],[State]]</f>
        <v>263010003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263</v>
      </c>
      <c r="B4241" s="1">
        <f>IF(C4241=0,IF(B4240=Protocol!$V$20,1,B4240+1),B4240)</f>
        <v>1</v>
      </c>
      <c r="C4241" s="1">
        <f>IF(C4240+1=Protocol!$V$21,0,C4240+1)</f>
        <v>1</v>
      </c>
      <c r="D4241" s="1">
        <f t="shared" si="149"/>
        <v>4</v>
      </c>
      <c r="E4241" s="1" t="str">
        <f>INDEX(Protocol[Mark],MATCH(C4241,Protocol[Step],0))</f>
        <v>1PM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263010004</v>
      </c>
      <c r="H4241" s="134">
        <f>Systematic[[#This Row],[SampleVariableLabel]]+100*Systematic[[#This Row],[State]]</f>
        <v>263010104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263</v>
      </c>
      <c r="B4242" s="1">
        <f>IF(C4242=0,IF(B4241=Protocol!$V$20,1,B4241+1),B4241)</f>
        <v>1</v>
      </c>
      <c r="C4242" s="1">
        <f>IF(C4241+1=Protocol!$V$21,0,C4241+1)</f>
        <v>2</v>
      </c>
      <c r="D4242" s="1">
        <f t="shared" si="149"/>
        <v>5</v>
      </c>
      <c r="E4242" s="1" t="str">
        <f>INDEX(Protocol[Mark],MATCH(C4242,Protocol[Step],0))</f>
        <v>2D</v>
      </c>
      <c r="F4242" s="151" t="str">
        <f>INDEX(Variables[Variable],MATCH(Systematic[[#This Row],[VariableIndex]],Variables[Index],0))</f>
        <v>Specific flux (mt)</v>
      </c>
      <c r="G4242" s="134">
        <f>Systematic[[#This Row],[Sample]]*1000000+Systematic[[#This Row],[SubSample]]*10000+Systematic[[#This Row],[VariableIndex]]</f>
        <v>263010005</v>
      </c>
      <c r="H4242" s="134">
        <f>Systematic[[#This Row],[SampleVariableLabel]]+100*Systematic[[#This Row],[State]]</f>
        <v>263010205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263</v>
      </c>
      <c r="B4243" s="1">
        <f>IF(C4243=0,IF(B4242=Protocol!$V$20,1,B4242+1),B4242)</f>
        <v>1</v>
      </c>
      <c r="C4243" s="1">
        <f>IF(C4242+1=Protocol!$V$21,0,C4242+1)</f>
        <v>3</v>
      </c>
      <c r="D4243" s="1">
        <f t="shared" si="149"/>
        <v>6</v>
      </c>
      <c r="E4243" s="1" t="str">
        <f>INDEX(Protocol[Mark],MATCH(C4243,Protocol[Step],0))</f>
        <v>2c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263010006</v>
      </c>
      <c r="H4243" s="134">
        <f>Systematic[[#This Row],[SampleVariableLabel]]+100*Systematic[[#This Row],[State]]</f>
        <v>263010306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263</v>
      </c>
      <c r="B4244" s="1">
        <f>IF(C4244=0,IF(B4243=Protocol!$V$20,1,B4243+1),B4243)</f>
        <v>1</v>
      </c>
      <c r="C4244" s="1">
        <f>IF(C4243+1=Protocol!$V$21,0,C4243+1)</f>
        <v>4</v>
      </c>
      <c r="D4244" s="1">
        <f t="shared" si="149"/>
        <v>1</v>
      </c>
      <c r="E4244" s="1" t="str">
        <f>INDEX(Protocol[Mark],MATCH(C4244,Protocol[Step],0))</f>
        <v>3U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263010001</v>
      </c>
      <c r="H4244" s="134">
        <f>Systematic[[#This Row],[SampleVariableLabel]]+100*Systematic[[#This Row],[State]]</f>
        <v>263010401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263</v>
      </c>
      <c r="B4245" s="1">
        <f>IF(C4245=0,IF(B4244=Protocol!$V$20,1,B4244+1),B4244)</f>
        <v>1</v>
      </c>
      <c r="C4245" s="1">
        <f>IF(C4244+1=Protocol!$V$21,0,C4244+1)</f>
        <v>5</v>
      </c>
      <c r="D4245" s="1">
        <f t="shared" si="149"/>
        <v>2</v>
      </c>
      <c r="E4245" s="1" t="str">
        <f>INDEX(Protocol[Mark],MATCH(C4245,Protocol[Step],0))</f>
        <v>4G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263010002</v>
      </c>
      <c r="H4245" s="134">
        <f>Systematic[[#This Row],[SampleVariableLabel]]+100*Systematic[[#This Row],[State]]</f>
        <v>263010502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263</v>
      </c>
      <c r="B4246" s="1">
        <f>IF(C4246=0,IF(B4245=Protocol!$V$20,1,B4245+1),B4245)</f>
        <v>1</v>
      </c>
      <c r="C4246" s="1">
        <f>IF(C4245+1=Protocol!$V$21,0,C4245+1)</f>
        <v>6</v>
      </c>
      <c r="D4246" s="1">
        <f t="shared" si="149"/>
        <v>3</v>
      </c>
      <c r="E4246" s="1" t="str">
        <f>INDEX(Protocol[Mark],MATCH(C4246,Protocol[Step],0))</f>
        <v>5S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263010003</v>
      </c>
      <c r="H4246" s="134">
        <f>Systematic[[#This Row],[SampleVariableLabel]]+100*Systematic[[#This Row],[State]]</f>
        <v>263010603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263</v>
      </c>
      <c r="B4247" s="1">
        <f>IF(C4247=0,IF(B4246=Protocol!$V$20,1,B4246+1),B4246)</f>
        <v>1</v>
      </c>
      <c r="C4247" s="1">
        <f>IF(C4246+1=Protocol!$V$21,0,C4246+1)</f>
        <v>7</v>
      </c>
      <c r="D4247" s="1">
        <f t="shared" si="149"/>
        <v>4</v>
      </c>
      <c r="E4247" s="1" t="str">
        <f>INDEX(Protocol[Mark],MATCH(C4247,Protocol[Step],0))</f>
        <v>6Oct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263010004</v>
      </c>
      <c r="H4247" s="134">
        <f>Systematic[[#This Row],[SampleVariableLabel]]+100*Systematic[[#This Row],[State]]</f>
        <v>263010704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263</v>
      </c>
      <c r="B4248" s="1">
        <f>IF(C4248=0,IF(B4247=Protocol!$V$20,1,B4247+1),B4247)</f>
        <v>1</v>
      </c>
      <c r="C4248" s="1">
        <f>IF(C4247+1=Protocol!$V$21,0,C4247+1)</f>
        <v>8</v>
      </c>
      <c r="D4248" s="1">
        <f t="shared" si="149"/>
        <v>5</v>
      </c>
      <c r="E4248" s="1" t="str">
        <f>INDEX(Protocol[Mark],MATCH(C4248,Protocol[Step],0))</f>
        <v>7Rot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263010005</v>
      </c>
      <c r="H4248" s="134">
        <f>Systematic[[#This Row],[SampleVariableLabel]]+100*Systematic[[#This Row],[State]]</f>
        <v>263010805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263</v>
      </c>
      <c r="B4249" s="1">
        <f>IF(C4249=0,IF(B4248=Protocol!$V$20,1,B4248+1),B4248)</f>
        <v>1</v>
      </c>
      <c r="C4249" s="1">
        <f>IF(C4248+1=Protocol!$V$21,0,C4248+1)</f>
        <v>9</v>
      </c>
      <c r="D4249" s="1">
        <f t="shared" si="149"/>
        <v>6</v>
      </c>
      <c r="E4249" s="1" t="str">
        <f>INDEX(Protocol[Mark],MATCH(C4249,Protocol[Step],0))</f>
        <v>8Gp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263010006</v>
      </c>
      <c r="H4249" s="134">
        <f>Systematic[[#This Row],[SampleVariableLabel]]+100*Systematic[[#This Row],[State]]</f>
        <v>263010906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263</v>
      </c>
      <c r="B4250" s="1">
        <f>IF(C4250=0,IF(B4249=Protocol!$V$20,1,B4249+1),B4249)</f>
        <v>1</v>
      </c>
      <c r="C4250" s="1">
        <f>IF(C4249+1=Protocol!$V$21,0,C4249+1)</f>
        <v>10</v>
      </c>
      <c r="D4250" s="1">
        <f t="shared" si="149"/>
        <v>1</v>
      </c>
      <c r="E4250" s="1" t="str">
        <f>INDEX(Protocol[Mark],MATCH(C4250,Protocol[Step],0))</f>
        <v>9Ama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263010001</v>
      </c>
      <c r="H4250" s="134">
        <f>Systematic[[#This Row],[SampleVariableLabel]]+100*Systematic[[#This Row],[State]]</f>
        <v>263011001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263</v>
      </c>
      <c r="B4251" s="1">
        <f>IF(C4251=0,IF(B4250=Protocol!$V$20,1,B4250+1),B4250)</f>
        <v>1</v>
      </c>
      <c r="C4251" s="1">
        <f>IF(C4250+1=Protocol!$V$21,0,C4250+1)</f>
        <v>11</v>
      </c>
      <c r="D4251" s="1">
        <f t="shared" si="149"/>
        <v>2</v>
      </c>
      <c r="E4251" s="1" t="str">
        <f>INDEX(Protocol[Mark],MATCH(C4251,Protocol[Step],0))</f>
        <v>10Tm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263010002</v>
      </c>
      <c r="H4251" s="134">
        <f>Systematic[[#This Row],[SampleVariableLabel]]+100*Systematic[[#This Row],[State]]</f>
        <v>263011102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263</v>
      </c>
      <c r="B4252" s="1">
        <f>IF(C4252=0,IF(B4251=Protocol!$V$20,1,B4251+1),B4251)</f>
        <v>1</v>
      </c>
      <c r="C4252" s="1">
        <f>IF(C4251+1=Protocol!$V$21,0,C4251+1)</f>
        <v>12</v>
      </c>
      <c r="D4252" s="1">
        <f t="shared" si="149"/>
        <v>3</v>
      </c>
      <c r="E4252" s="1" t="str">
        <f>INDEX(Protocol[Mark],MATCH(C4252,Protocol[Step],0))</f>
        <v>11Azd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263010003</v>
      </c>
      <c r="H4252" s="134">
        <f>Systematic[[#This Row],[SampleVariableLabel]]+100*Systematic[[#This Row],[State]]</f>
        <v>263011203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264</v>
      </c>
      <c r="B4253" s="1">
        <f>IF(C4253=0,IF(B4252=Protocol!$V$20,1,B4252+1),B4252)</f>
        <v>1</v>
      </c>
      <c r="C4253" s="1">
        <f>IF(C4252+1=Protocol!$V$21,0,C4252+1)</f>
        <v>0</v>
      </c>
      <c r="D4253" s="1">
        <f t="shared" si="149"/>
        <v>4</v>
      </c>
      <c r="E4253" s="1" t="str">
        <f>INDEX(Protocol[Mark],MATCH(C4253,Protocol[Step],0))</f>
        <v>1mt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264010004</v>
      </c>
      <c r="H4253" s="134">
        <f>Systematic[[#This Row],[SampleVariableLabel]]+100*Systematic[[#This Row],[State]]</f>
        <v>264010004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264</v>
      </c>
      <c r="B4254" s="1">
        <f>IF(C4254=0,IF(B4253=Protocol!$V$20,1,B4253+1),B4253)</f>
        <v>1</v>
      </c>
      <c r="C4254" s="1">
        <f>IF(C4253+1=Protocol!$V$21,0,C4253+1)</f>
        <v>1</v>
      </c>
      <c r="D4254" s="1">
        <f t="shared" si="149"/>
        <v>5</v>
      </c>
      <c r="E4254" s="1" t="str">
        <f>INDEX(Protocol[Mark],MATCH(C4254,Protocol[Step],0))</f>
        <v>1PM</v>
      </c>
      <c r="F4254" s="151" t="str">
        <f>INDEX(Variables[Variable],MATCH(Systematic[[#This Row],[VariableIndex]],Variables[Index],0))</f>
        <v>Specific flux (mt)</v>
      </c>
      <c r="G4254" s="134">
        <f>Systematic[[#This Row],[Sample]]*1000000+Systematic[[#This Row],[SubSample]]*10000+Systematic[[#This Row],[VariableIndex]]</f>
        <v>264010005</v>
      </c>
      <c r="H4254" s="134">
        <f>Systematic[[#This Row],[SampleVariableLabel]]+100*Systematic[[#This Row],[State]]</f>
        <v>264010105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264</v>
      </c>
      <c r="B4255" s="1">
        <f>IF(C4255=0,IF(B4254=Protocol!$V$20,1,B4254+1),B4254)</f>
        <v>1</v>
      </c>
      <c r="C4255" s="1">
        <f>IF(C4254+1=Protocol!$V$21,0,C4254+1)</f>
        <v>2</v>
      </c>
      <c r="D4255" s="1">
        <f t="shared" si="149"/>
        <v>6</v>
      </c>
      <c r="E4255" s="1" t="str">
        <f>INDEX(Protocol[Mark],MATCH(C4255,Protocol[Step],0))</f>
        <v>2D</v>
      </c>
      <c r="F4255" s="151" t="str">
        <f>INDEX(Variables[Variable],MATCH(Systematic[[#This Row],[VariableIndex]],Variables[Index],0))</f>
        <v>FCR (mt: ROX-corr.)</v>
      </c>
      <c r="G4255" s="134">
        <f>Systematic[[#This Row],[Sample]]*1000000+Systematic[[#This Row],[SubSample]]*10000+Systematic[[#This Row],[VariableIndex]]</f>
        <v>264010006</v>
      </c>
      <c r="H4255" s="134">
        <f>Systematic[[#This Row],[SampleVariableLabel]]+100*Systematic[[#This Row],[State]]</f>
        <v>264010206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264</v>
      </c>
      <c r="B4256" s="1">
        <f>IF(C4256=0,IF(B4255=Protocol!$V$20,1,B4255+1),B4255)</f>
        <v>1</v>
      </c>
      <c r="C4256" s="1">
        <f>IF(C4255+1=Protocol!$V$21,0,C4255+1)</f>
        <v>3</v>
      </c>
      <c r="D4256" s="1">
        <f t="shared" si="149"/>
        <v>1</v>
      </c>
      <c r="E4256" s="1" t="str">
        <f>INDEX(Protocol[Mark],MATCH(C4256,Protocol[Step],0))</f>
        <v>2c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264010001</v>
      </c>
      <c r="H4256" s="134">
        <f>Systematic[[#This Row],[SampleVariableLabel]]+100*Systematic[[#This Row],[State]]</f>
        <v>264010301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264</v>
      </c>
      <c r="B4257" s="1">
        <f>IF(C4257=0,IF(B4256=Protocol!$V$20,1,B4256+1),B4256)</f>
        <v>1</v>
      </c>
      <c r="C4257" s="1">
        <f>IF(C4256+1=Protocol!$V$21,0,C4256+1)</f>
        <v>4</v>
      </c>
      <c r="D4257" s="1">
        <f t="shared" si="149"/>
        <v>2</v>
      </c>
      <c r="E4257" s="1" t="str">
        <f>INDEX(Protocol[Mark],MATCH(C4257,Protocol[Step],0))</f>
        <v>3U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264010002</v>
      </c>
      <c r="H4257" s="134">
        <f>Systematic[[#This Row],[SampleVariableLabel]]+100*Systematic[[#This Row],[State]]</f>
        <v>264010402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264</v>
      </c>
      <c r="B4258" s="1">
        <f>IF(C4258=0,IF(B4257=Protocol!$V$20,1,B4257+1),B4257)</f>
        <v>1</v>
      </c>
      <c r="C4258" s="1">
        <f>IF(C4257+1=Protocol!$V$21,0,C4257+1)</f>
        <v>5</v>
      </c>
      <c r="D4258" s="1">
        <f t="shared" si="149"/>
        <v>3</v>
      </c>
      <c r="E4258" s="1" t="str">
        <f>INDEX(Protocol[Mark],MATCH(C4258,Protocol[Step],0))</f>
        <v>4G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264010003</v>
      </c>
      <c r="H4258" s="134">
        <f>Systematic[[#This Row],[SampleVariableLabel]]+100*Systematic[[#This Row],[State]]</f>
        <v>264010503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264</v>
      </c>
      <c r="B4259" s="1">
        <f>IF(C4259=0,IF(B4258=Protocol!$V$20,1,B4258+1),B4258)</f>
        <v>1</v>
      </c>
      <c r="C4259" s="1">
        <f>IF(C4258+1=Protocol!$V$21,0,C4258+1)</f>
        <v>6</v>
      </c>
      <c r="D4259" s="1">
        <f t="shared" si="149"/>
        <v>4</v>
      </c>
      <c r="E4259" s="1" t="str">
        <f>INDEX(Protocol[Mark],MATCH(C4259,Protocol[Step],0))</f>
        <v>5S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264010004</v>
      </c>
      <c r="H4259" s="134">
        <f>Systematic[[#This Row],[SampleVariableLabel]]+100*Systematic[[#This Row],[State]]</f>
        <v>264010604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264</v>
      </c>
      <c r="B4260" s="1">
        <f>IF(C4260=0,IF(B4259=Protocol!$V$20,1,B4259+1),B4259)</f>
        <v>1</v>
      </c>
      <c r="C4260" s="1">
        <f>IF(C4259+1=Protocol!$V$21,0,C4259+1)</f>
        <v>7</v>
      </c>
      <c r="D4260" s="1">
        <f t="shared" si="149"/>
        <v>5</v>
      </c>
      <c r="E4260" s="1" t="str">
        <f>INDEX(Protocol[Mark],MATCH(C4260,Protocol[Step],0))</f>
        <v>6Oct</v>
      </c>
      <c r="F4260" s="151" t="str">
        <f>INDEX(Variables[Variable],MATCH(Systematic[[#This Row],[VariableIndex]],Variables[Index],0))</f>
        <v>Specific flux (mt)</v>
      </c>
      <c r="G4260" s="134">
        <f>Systematic[[#This Row],[Sample]]*1000000+Systematic[[#This Row],[SubSample]]*10000+Systematic[[#This Row],[VariableIndex]]</f>
        <v>264010005</v>
      </c>
      <c r="H4260" s="134">
        <f>Systematic[[#This Row],[SampleVariableLabel]]+100*Systematic[[#This Row],[State]]</f>
        <v>264010705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264</v>
      </c>
      <c r="B4261" s="1">
        <f>IF(C4261=0,IF(B4260=Protocol!$V$20,1,B4260+1),B4260)</f>
        <v>1</v>
      </c>
      <c r="C4261" s="1">
        <f>IF(C4260+1=Protocol!$V$21,0,C4260+1)</f>
        <v>8</v>
      </c>
      <c r="D4261" s="1">
        <f t="shared" si="149"/>
        <v>6</v>
      </c>
      <c r="E4261" s="1" t="str">
        <f>INDEX(Protocol[Mark],MATCH(C4261,Protocol[Step],0))</f>
        <v>7Rot</v>
      </c>
      <c r="F4261" s="151" t="str">
        <f>INDEX(Variables[Variable],MATCH(Systematic[[#This Row],[VariableIndex]],Variables[Index],0))</f>
        <v>FCR (mt: ROX-corr.)</v>
      </c>
      <c r="G4261" s="134">
        <f>Systematic[[#This Row],[Sample]]*1000000+Systematic[[#This Row],[SubSample]]*10000+Systematic[[#This Row],[VariableIndex]]</f>
        <v>264010006</v>
      </c>
      <c r="H4261" s="134">
        <f>Systematic[[#This Row],[SampleVariableLabel]]+100*Systematic[[#This Row],[State]]</f>
        <v>264010806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264</v>
      </c>
      <c r="B4262" s="1">
        <f>IF(C4262=0,IF(B4261=Protocol!$V$20,1,B4261+1),B4261)</f>
        <v>1</v>
      </c>
      <c r="C4262" s="1">
        <f>IF(C4261+1=Protocol!$V$21,0,C4261+1)</f>
        <v>9</v>
      </c>
      <c r="D4262" s="1">
        <f t="shared" si="149"/>
        <v>1</v>
      </c>
      <c r="E4262" s="1" t="str">
        <f>INDEX(Protocol[Mark],MATCH(C4262,Protocol[Step],0))</f>
        <v>8Gp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264010001</v>
      </c>
      <c r="H4262" s="134">
        <f>Systematic[[#This Row],[SampleVariableLabel]]+100*Systematic[[#This Row],[State]]</f>
        <v>264010901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264</v>
      </c>
      <c r="B4263" s="1">
        <f>IF(C4263=0,IF(B4262=Protocol!$V$20,1,B4262+1),B4262)</f>
        <v>1</v>
      </c>
      <c r="C4263" s="1">
        <f>IF(C4262+1=Protocol!$V$21,0,C4262+1)</f>
        <v>10</v>
      </c>
      <c r="D4263" s="1">
        <f t="shared" si="149"/>
        <v>2</v>
      </c>
      <c r="E4263" s="1" t="str">
        <f>INDEX(Protocol[Mark],MATCH(C4263,Protocol[Step],0))</f>
        <v>9Ama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264010002</v>
      </c>
      <c r="H4263" s="134">
        <f>Systematic[[#This Row],[SampleVariableLabel]]+100*Systematic[[#This Row],[State]]</f>
        <v>264011002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264</v>
      </c>
      <c r="B4264" s="1">
        <f>IF(C4264=0,IF(B4263=Protocol!$V$20,1,B4263+1),B4263)</f>
        <v>1</v>
      </c>
      <c r="C4264" s="1">
        <f>IF(C4263+1=Protocol!$V$21,0,C4263+1)</f>
        <v>11</v>
      </c>
      <c r="D4264" s="1">
        <f t="shared" si="149"/>
        <v>3</v>
      </c>
      <c r="E4264" s="1" t="str">
        <f>INDEX(Protocol[Mark],MATCH(C4264,Protocol[Step],0))</f>
        <v>10Tm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264010003</v>
      </c>
      <c r="H4264" s="134">
        <f>Systematic[[#This Row],[SampleVariableLabel]]+100*Systematic[[#This Row],[State]]</f>
        <v>264011103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264</v>
      </c>
      <c r="B4265" s="1">
        <f>IF(C4265=0,IF(B4264=Protocol!$V$20,1,B4264+1),B4264)</f>
        <v>1</v>
      </c>
      <c r="C4265" s="1">
        <f>IF(C4264+1=Protocol!$V$21,0,C4264+1)</f>
        <v>12</v>
      </c>
      <c r="D4265" s="1">
        <f t="shared" si="149"/>
        <v>4</v>
      </c>
      <c r="E4265" s="1" t="str">
        <f>INDEX(Protocol[Mark],MATCH(C4265,Protocol[Step],0))</f>
        <v>11Azd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264010004</v>
      </c>
      <c r="H4265" s="134">
        <f>Systematic[[#This Row],[SampleVariableLabel]]+100*Systematic[[#This Row],[State]]</f>
        <v>264011204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265</v>
      </c>
      <c r="B4266" s="1">
        <f>IF(C4266=0,IF(B4265=Protocol!$V$20,1,B4265+1),B4265)</f>
        <v>1</v>
      </c>
      <c r="C4266" s="1">
        <f>IF(C4265+1=Protocol!$V$21,0,C4265+1)</f>
        <v>0</v>
      </c>
      <c r="D4266" s="1">
        <f t="shared" si="149"/>
        <v>5</v>
      </c>
      <c r="E4266" s="1" t="str">
        <f>INDEX(Protocol[Mark],MATCH(C4266,Protocol[Step],0))</f>
        <v>1mt</v>
      </c>
      <c r="F4266" s="151" t="str">
        <f>INDEX(Variables[Variable],MATCH(Systematic[[#This Row],[VariableIndex]],Variables[Index],0))</f>
        <v>Specific flux (mt)</v>
      </c>
      <c r="G4266" s="134">
        <f>Systematic[[#This Row],[Sample]]*1000000+Systematic[[#This Row],[SubSample]]*10000+Systematic[[#This Row],[VariableIndex]]</f>
        <v>265010005</v>
      </c>
      <c r="H4266" s="134">
        <f>Systematic[[#This Row],[SampleVariableLabel]]+100*Systematic[[#This Row],[State]]</f>
        <v>265010005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265</v>
      </c>
      <c r="B4267" s="1">
        <f>IF(C4267=0,IF(B4266=Protocol!$V$20,1,B4266+1),B4266)</f>
        <v>1</v>
      </c>
      <c r="C4267" s="1">
        <f>IF(C4266+1=Protocol!$V$21,0,C4266+1)</f>
        <v>1</v>
      </c>
      <c r="D4267" s="1">
        <f t="shared" si="149"/>
        <v>6</v>
      </c>
      <c r="E4267" s="1" t="str">
        <f>INDEX(Protocol[Mark],MATCH(C4267,Protocol[Step],0))</f>
        <v>1PM</v>
      </c>
      <c r="F4267" s="151" t="str">
        <f>INDEX(Variables[Variable],MATCH(Systematic[[#This Row],[VariableIndex]],Variables[Index],0))</f>
        <v>FCR (mt: ROX-corr.)</v>
      </c>
      <c r="G4267" s="134">
        <f>Systematic[[#This Row],[Sample]]*1000000+Systematic[[#This Row],[SubSample]]*10000+Systematic[[#This Row],[VariableIndex]]</f>
        <v>265010006</v>
      </c>
      <c r="H4267" s="134">
        <f>Systematic[[#This Row],[SampleVariableLabel]]+100*Systematic[[#This Row],[State]]</f>
        <v>265010106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265</v>
      </c>
      <c r="B4268" s="1">
        <f>IF(C4268=0,IF(B4267=Protocol!$V$20,1,B4267+1),B4267)</f>
        <v>1</v>
      </c>
      <c r="C4268" s="1">
        <f>IF(C4267+1=Protocol!$V$21,0,C4267+1)</f>
        <v>2</v>
      </c>
      <c r="D4268" s="1">
        <f t="shared" si="149"/>
        <v>1</v>
      </c>
      <c r="E4268" s="1" t="str">
        <f>INDEX(Protocol[Mark],MATCH(C4268,Protocol[Step],0))</f>
        <v>2D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265010001</v>
      </c>
      <c r="H4268" s="134">
        <f>Systematic[[#This Row],[SampleVariableLabel]]+100*Systematic[[#This Row],[State]]</f>
        <v>265010201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265</v>
      </c>
      <c r="B4269" s="1">
        <f>IF(C4269=0,IF(B4268=Protocol!$V$20,1,B4268+1),B4268)</f>
        <v>1</v>
      </c>
      <c r="C4269" s="1">
        <f>IF(C4268+1=Protocol!$V$21,0,C4268+1)</f>
        <v>3</v>
      </c>
      <c r="D4269" s="1">
        <f t="shared" si="149"/>
        <v>2</v>
      </c>
      <c r="E4269" s="1" t="str">
        <f>INDEX(Protocol[Mark],MATCH(C4269,Protocol[Step],0))</f>
        <v>2c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265010002</v>
      </c>
      <c r="H4269" s="134">
        <f>Systematic[[#This Row],[SampleVariableLabel]]+100*Systematic[[#This Row],[State]]</f>
        <v>265010302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265</v>
      </c>
      <c r="B4270" s="1">
        <f>IF(C4270=0,IF(B4269=Protocol!$V$20,1,B4269+1),B4269)</f>
        <v>1</v>
      </c>
      <c r="C4270" s="1">
        <f>IF(C4269+1=Protocol!$V$21,0,C4269+1)</f>
        <v>4</v>
      </c>
      <c r="D4270" s="1">
        <f t="shared" si="149"/>
        <v>3</v>
      </c>
      <c r="E4270" s="1" t="str">
        <f>INDEX(Protocol[Mark],MATCH(C4270,Protocol[Step],0))</f>
        <v>3U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265010003</v>
      </c>
      <c r="H4270" s="134">
        <f>Systematic[[#This Row],[SampleVariableLabel]]+100*Systematic[[#This Row],[State]]</f>
        <v>265010403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265</v>
      </c>
      <c r="B4271" s="1">
        <f>IF(C4271=0,IF(B4270=Protocol!$V$20,1,B4270+1),B4270)</f>
        <v>1</v>
      </c>
      <c r="C4271" s="1">
        <f>IF(C4270+1=Protocol!$V$21,0,C4270+1)</f>
        <v>5</v>
      </c>
      <c r="D4271" s="1">
        <f t="shared" si="149"/>
        <v>4</v>
      </c>
      <c r="E4271" s="1" t="str">
        <f>INDEX(Protocol[Mark],MATCH(C4271,Protocol[Step],0))</f>
        <v>4G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265010004</v>
      </c>
      <c r="H4271" s="134">
        <f>Systematic[[#This Row],[SampleVariableLabel]]+100*Systematic[[#This Row],[State]]</f>
        <v>265010504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265</v>
      </c>
      <c r="B4272" s="1">
        <f>IF(C4272=0,IF(B4271=Protocol!$V$20,1,B4271+1),B4271)</f>
        <v>1</v>
      </c>
      <c r="C4272" s="1">
        <f>IF(C4271+1=Protocol!$V$21,0,C4271+1)</f>
        <v>6</v>
      </c>
      <c r="D4272" s="1">
        <f t="shared" si="149"/>
        <v>5</v>
      </c>
      <c r="E4272" s="1" t="str">
        <f>INDEX(Protocol[Mark],MATCH(C4272,Protocol[Step],0))</f>
        <v>5S</v>
      </c>
      <c r="F4272" s="151" t="str">
        <f>INDEX(Variables[Variable],MATCH(Systematic[[#This Row],[VariableIndex]],Variables[Index],0))</f>
        <v>Specific flux (mt)</v>
      </c>
      <c r="G4272" s="134">
        <f>Systematic[[#This Row],[Sample]]*1000000+Systematic[[#This Row],[SubSample]]*10000+Systematic[[#This Row],[VariableIndex]]</f>
        <v>265010005</v>
      </c>
      <c r="H4272" s="134">
        <f>Systematic[[#This Row],[SampleVariableLabel]]+100*Systematic[[#This Row],[State]]</f>
        <v>265010605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265</v>
      </c>
      <c r="B4273" s="1">
        <f>IF(C4273=0,IF(B4272=Protocol!$V$20,1,B4272+1),B4272)</f>
        <v>1</v>
      </c>
      <c r="C4273" s="1">
        <f>IF(C4272+1=Protocol!$V$21,0,C4272+1)</f>
        <v>7</v>
      </c>
      <c r="D4273" s="1">
        <f t="shared" si="149"/>
        <v>6</v>
      </c>
      <c r="E4273" s="1" t="str">
        <f>INDEX(Protocol[Mark],MATCH(C4273,Protocol[Step],0))</f>
        <v>6Oct</v>
      </c>
      <c r="F4273" s="151" t="str">
        <f>INDEX(Variables[Variable],MATCH(Systematic[[#This Row],[VariableIndex]],Variables[Index],0))</f>
        <v>FCR (mt: ROX-corr.)</v>
      </c>
      <c r="G4273" s="134">
        <f>Systematic[[#This Row],[Sample]]*1000000+Systematic[[#This Row],[SubSample]]*10000+Systematic[[#This Row],[VariableIndex]]</f>
        <v>265010006</v>
      </c>
      <c r="H4273" s="134">
        <f>Systematic[[#This Row],[SampleVariableLabel]]+100*Systematic[[#This Row],[State]]</f>
        <v>265010706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265</v>
      </c>
      <c r="B4274" s="1">
        <f>IF(C4274=0,IF(B4273=Protocol!$V$20,1,B4273+1),B4273)</f>
        <v>1</v>
      </c>
      <c r="C4274" s="1">
        <f>IF(C4273+1=Protocol!$V$21,0,C4273+1)</f>
        <v>8</v>
      </c>
      <c r="D4274" s="1">
        <f t="shared" si="149"/>
        <v>1</v>
      </c>
      <c r="E4274" s="1" t="str">
        <f>INDEX(Protocol[Mark],MATCH(C4274,Protocol[Step],0))</f>
        <v>7Rot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265010001</v>
      </c>
      <c r="H4274" s="134">
        <f>Systematic[[#This Row],[SampleVariableLabel]]+100*Systematic[[#This Row],[State]]</f>
        <v>265010801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265</v>
      </c>
      <c r="B4275" s="1">
        <f>IF(C4275=0,IF(B4274=Protocol!$V$20,1,B4274+1),B4274)</f>
        <v>1</v>
      </c>
      <c r="C4275" s="1">
        <f>IF(C4274+1=Protocol!$V$21,0,C4274+1)</f>
        <v>9</v>
      </c>
      <c r="D4275" s="1">
        <f t="shared" si="149"/>
        <v>2</v>
      </c>
      <c r="E4275" s="1" t="str">
        <f>INDEX(Protocol[Mark],MATCH(C4275,Protocol[Step],0))</f>
        <v>8Gp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265010002</v>
      </c>
      <c r="H4275" s="134">
        <f>Systematic[[#This Row],[SampleVariableLabel]]+100*Systematic[[#This Row],[State]]</f>
        <v>265010902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265</v>
      </c>
      <c r="B4276" s="1">
        <f>IF(C4276=0,IF(B4275=Protocol!$V$20,1,B4275+1),B4275)</f>
        <v>1</v>
      </c>
      <c r="C4276" s="1">
        <f>IF(C4275+1=Protocol!$V$21,0,C4275+1)</f>
        <v>10</v>
      </c>
      <c r="D4276" s="1">
        <f t="shared" si="149"/>
        <v>3</v>
      </c>
      <c r="E4276" s="1" t="str">
        <f>INDEX(Protocol[Mark],MATCH(C4276,Protocol[Step],0))</f>
        <v>9Ama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265010003</v>
      </c>
      <c r="H4276" s="134">
        <f>Systematic[[#This Row],[SampleVariableLabel]]+100*Systematic[[#This Row],[State]]</f>
        <v>265011003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265</v>
      </c>
      <c r="B4277" s="1">
        <f>IF(C4277=0,IF(B4276=Protocol!$V$20,1,B4276+1),B4276)</f>
        <v>1</v>
      </c>
      <c r="C4277" s="1">
        <f>IF(C4276+1=Protocol!$V$21,0,C4276+1)</f>
        <v>11</v>
      </c>
      <c r="D4277" s="1">
        <f t="shared" si="149"/>
        <v>4</v>
      </c>
      <c r="E4277" s="1" t="str">
        <f>INDEX(Protocol[Mark],MATCH(C4277,Protocol[Step],0))</f>
        <v>10Tm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265010004</v>
      </c>
      <c r="H4277" s="134">
        <f>Systematic[[#This Row],[SampleVariableLabel]]+100*Systematic[[#This Row],[State]]</f>
        <v>265011104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265</v>
      </c>
      <c r="B4278" s="1">
        <f>IF(C4278=0,IF(B4277=Protocol!$V$20,1,B4277+1),B4277)</f>
        <v>1</v>
      </c>
      <c r="C4278" s="1">
        <f>IF(C4277+1=Protocol!$V$21,0,C4277+1)</f>
        <v>12</v>
      </c>
      <c r="D4278" s="1">
        <f t="shared" si="149"/>
        <v>5</v>
      </c>
      <c r="E4278" s="1" t="str">
        <f>INDEX(Protocol[Mark],MATCH(C4278,Protocol[Step],0))</f>
        <v>11Azd</v>
      </c>
      <c r="F4278" s="151" t="str">
        <f>INDEX(Variables[Variable],MATCH(Systematic[[#This Row],[VariableIndex]],Variables[Index],0))</f>
        <v>Specific flux (mt)</v>
      </c>
      <c r="G4278" s="134">
        <f>Systematic[[#This Row],[Sample]]*1000000+Systematic[[#This Row],[SubSample]]*10000+Systematic[[#This Row],[VariableIndex]]</f>
        <v>265010005</v>
      </c>
      <c r="H4278" s="134">
        <f>Systematic[[#This Row],[SampleVariableLabel]]+100*Systematic[[#This Row],[State]]</f>
        <v>265011205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266</v>
      </c>
      <c r="B4279" s="1">
        <f>IF(C4279=0,IF(B4278=Protocol!$V$20,1,B4278+1),B4278)</f>
        <v>1</v>
      </c>
      <c r="C4279" s="1">
        <f>IF(C4278+1=Protocol!$V$21,0,C4278+1)</f>
        <v>0</v>
      </c>
      <c r="D4279" s="1">
        <f t="shared" si="149"/>
        <v>6</v>
      </c>
      <c r="E4279" s="1" t="str">
        <f>INDEX(Protocol[Mark],MATCH(C4279,Protocol[Step],0))</f>
        <v>1mt</v>
      </c>
      <c r="F4279" s="151" t="str">
        <f>INDEX(Variables[Variable],MATCH(Systematic[[#This Row],[VariableIndex]],Variables[Index],0))</f>
        <v>FCR (mt: ROX-corr.)</v>
      </c>
      <c r="G4279" s="134">
        <f>Systematic[[#This Row],[Sample]]*1000000+Systematic[[#This Row],[SubSample]]*10000+Systematic[[#This Row],[VariableIndex]]</f>
        <v>266010006</v>
      </c>
      <c r="H4279" s="134">
        <f>Systematic[[#This Row],[SampleVariableLabel]]+100*Systematic[[#This Row],[State]]</f>
        <v>266010006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266</v>
      </c>
      <c r="B4280" s="1">
        <f>IF(C4280=0,IF(B4279=Protocol!$V$20,1,B4279+1),B4279)</f>
        <v>1</v>
      </c>
      <c r="C4280" s="1">
        <f>IF(C4279+1=Protocol!$V$21,0,C4279+1)</f>
        <v>1</v>
      </c>
      <c r="D4280" s="1">
        <f t="shared" si="149"/>
        <v>1</v>
      </c>
      <c r="E4280" s="1" t="str">
        <f>INDEX(Protocol[Mark],MATCH(C4280,Protocol[Step],0))</f>
        <v>1PM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266010001</v>
      </c>
      <c r="H4280" s="134">
        <f>Systematic[[#This Row],[SampleVariableLabel]]+100*Systematic[[#This Row],[State]]</f>
        <v>266010101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266</v>
      </c>
      <c r="B4281" s="1">
        <f>IF(C4281=0,IF(B4280=Protocol!$V$20,1,B4280+1),B4280)</f>
        <v>1</v>
      </c>
      <c r="C4281" s="1">
        <f>IF(C4280+1=Protocol!$V$21,0,C4280+1)</f>
        <v>2</v>
      </c>
      <c r="D4281" s="1">
        <f t="shared" si="149"/>
        <v>2</v>
      </c>
      <c r="E4281" s="1" t="str">
        <f>INDEX(Protocol[Mark],MATCH(C4281,Protocol[Step],0))</f>
        <v>2D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266010002</v>
      </c>
      <c r="H4281" s="134">
        <f>Systematic[[#This Row],[SampleVariableLabel]]+100*Systematic[[#This Row],[State]]</f>
        <v>266010202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266</v>
      </c>
      <c r="B4282" s="1">
        <f>IF(C4282=0,IF(B4281=Protocol!$V$20,1,B4281+1),B4281)</f>
        <v>1</v>
      </c>
      <c r="C4282" s="1">
        <f>IF(C4281+1=Protocol!$V$21,0,C4281+1)</f>
        <v>3</v>
      </c>
      <c r="D4282" s="1">
        <f t="shared" si="149"/>
        <v>3</v>
      </c>
      <c r="E4282" s="1" t="str">
        <f>INDEX(Protocol[Mark],MATCH(C4282,Protocol[Step],0))</f>
        <v>2c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266010003</v>
      </c>
      <c r="H4282" s="134">
        <f>Systematic[[#This Row],[SampleVariableLabel]]+100*Systematic[[#This Row],[State]]</f>
        <v>266010303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266</v>
      </c>
      <c r="B4283" s="1">
        <f>IF(C4283=0,IF(B4282=Protocol!$V$20,1,B4282+1),B4282)</f>
        <v>1</v>
      </c>
      <c r="C4283" s="1">
        <f>IF(C4282+1=Protocol!$V$21,0,C4282+1)</f>
        <v>4</v>
      </c>
      <c r="D4283" s="1">
        <f t="shared" si="149"/>
        <v>4</v>
      </c>
      <c r="E4283" s="1" t="str">
        <f>INDEX(Protocol[Mark],MATCH(C4283,Protocol[Step],0))</f>
        <v>3U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266010004</v>
      </c>
      <c r="H4283" s="134">
        <f>Systematic[[#This Row],[SampleVariableLabel]]+100*Systematic[[#This Row],[State]]</f>
        <v>266010404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266</v>
      </c>
      <c r="B4284" s="1">
        <f>IF(C4284=0,IF(B4283=Protocol!$V$20,1,B4283+1),B4283)</f>
        <v>1</v>
      </c>
      <c r="C4284" s="1">
        <f>IF(C4283+1=Protocol!$V$21,0,C4283+1)</f>
        <v>5</v>
      </c>
      <c r="D4284" s="1">
        <f t="shared" si="149"/>
        <v>5</v>
      </c>
      <c r="E4284" s="1" t="str">
        <f>INDEX(Protocol[Mark],MATCH(C4284,Protocol[Step],0))</f>
        <v>4G</v>
      </c>
      <c r="F4284" s="151" t="str">
        <f>INDEX(Variables[Variable],MATCH(Systematic[[#This Row],[VariableIndex]],Variables[Index],0))</f>
        <v>Specific flux (mt)</v>
      </c>
      <c r="G4284" s="134">
        <f>Systematic[[#This Row],[Sample]]*1000000+Systematic[[#This Row],[SubSample]]*10000+Systematic[[#This Row],[VariableIndex]]</f>
        <v>266010005</v>
      </c>
      <c r="H4284" s="134">
        <f>Systematic[[#This Row],[SampleVariableLabel]]+100*Systematic[[#This Row],[State]]</f>
        <v>266010505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266</v>
      </c>
      <c r="B4285" s="1">
        <f>IF(C4285=0,IF(B4284=Protocol!$V$20,1,B4284+1),B4284)</f>
        <v>1</v>
      </c>
      <c r="C4285" s="1">
        <f>IF(C4284+1=Protocol!$V$21,0,C4284+1)</f>
        <v>6</v>
      </c>
      <c r="D4285" s="1">
        <f t="shared" si="149"/>
        <v>6</v>
      </c>
      <c r="E4285" s="1" t="str">
        <f>INDEX(Protocol[Mark],MATCH(C4285,Protocol[Step],0))</f>
        <v>5S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266010006</v>
      </c>
      <c r="H4285" s="134">
        <f>Systematic[[#This Row],[SampleVariableLabel]]+100*Systematic[[#This Row],[State]]</f>
        <v>266010606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266</v>
      </c>
      <c r="B4286" s="1">
        <f>IF(C4286=0,IF(B4285=Protocol!$V$20,1,B4285+1),B4285)</f>
        <v>1</v>
      </c>
      <c r="C4286" s="1">
        <f>IF(C4285+1=Protocol!$V$21,0,C4285+1)</f>
        <v>7</v>
      </c>
      <c r="D4286" s="1">
        <f t="shared" si="149"/>
        <v>1</v>
      </c>
      <c r="E4286" s="1" t="str">
        <f>INDEX(Protocol[Mark],MATCH(C4286,Protocol[Step],0))</f>
        <v>6Oct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266010001</v>
      </c>
      <c r="H4286" s="134">
        <f>Systematic[[#This Row],[SampleVariableLabel]]+100*Systematic[[#This Row],[State]]</f>
        <v>266010701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266</v>
      </c>
      <c r="B4287" s="1">
        <f>IF(C4287=0,IF(B4286=Protocol!$V$20,1,B4286+1),B4286)</f>
        <v>1</v>
      </c>
      <c r="C4287" s="1">
        <f>IF(C4286+1=Protocol!$V$21,0,C4286+1)</f>
        <v>8</v>
      </c>
      <c r="D4287" s="1">
        <f t="shared" si="149"/>
        <v>2</v>
      </c>
      <c r="E4287" s="1" t="str">
        <f>INDEX(Protocol[Mark],MATCH(C4287,Protocol[Step],0))</f>
        <v>7Rot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266010002</v>
      </c>
      <c r="H4287" s="134">
        <f>Systematic[[#This Row],[SampleVariableLabel]]+100*Systematic[[#This Row],[State]]</f>
        <v>266010802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266</v>
      </c>
      <c r="B4288" s="1">
        <f>IF(C4288=0,IF(B4287=Protocol!$V$20,1,B4287+1),B4287)</f>
        <v>1</v>
      </c>
      <c r="C4288" s="1">
        <f>IF(C4287+1=Protocol!$V$21,0,C4287+1)</f>
        <v>9</v>
      </c>
      <c r="D4288" s="1">
        <f t="shared" si="149"/>
        <v>3</v>
      </c>
      <c r="E4288" s="1" t="str">
        <f>INDEX(Protocol[Mark],MATCH(C4288,Protocol[Step],0))</f>
        <v>8Gp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266010003</v>
      </c>
      <c r="H4288" s="134">
        <f>Systematic[[#This Row],[SampleVariableLabel]]+100*Systematic[[#This Row],[State]]</f>
        <v>266010903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266</v>
      </c>
      <c r="B4289" s="1">
        <f>IF(C4289=0,IF(B4288=Protocol!$V$20,1,B4288+1),B4288)</f>
        <v>1</v>
      </c>
      <c r="C4289" s="1">
        <f>IF(C4288+1=Protocol!$V$21,0,C4288+1)</f>
        <v>10</v>
      </c>
      <c r="D4289" s="1">
        <f t="shared" si="149"/>
        <v>4</v>
      </c>
      <c r="E4289" s="1" t="str">
        <f>INDEX(Protocol[Mark],MATCH(C4289,Protocol[Step],0))</f>
        <v>9Ama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266010004</v>
      </c>
      <c r="H4289" s="134">
        <f>Systematic[[#This Row],[SampleVariableLabel]]+100*Systematic[[#This Row],[State]]</f>
        <v>266011004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266</v>
      </c>
      <c r="B4290" s="1">
        <f>IF(C4290=0,IF(B4289=Protocol!$V$20,1,B4289+1),B4289)</f>
        <v>1</v>
      </c>
      <c r="C4290" s="1">
        <f>IF(C4289+1=Protocol!$V$21,0,C4289+1)</f>
        <v>11</v>
      </c>
      <c r="D4290" s="1">
        <f t="shared" si="149"/>
        <v>5</v>
      </c>
      <c r="E4290" s="1" t="str">
        <f>INDEX(Protocol[Mark],MATCH(C4290,Protocol[Step],0))</f>
        <v>10Tm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266010005</v>
      </c>
      <c r="H4290" s="134">
        <f>Systematic[[#This Row],[SampleVariableLabel]]+100*Systematic[[#This Row],[State]]</f>
        <v>266011105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266</v>
      </c>
      <c r="B4291" s="1">
        <f>IF(C4291=0,IF(B4290=Protocol!$V$20,1,B4290+1),B4290)</f>
        <v>1</v>
      </c>
      <c r="C4291" s="1">
        <f>IF(C4290+1=Protocol!$V$21,0,C4290+1)</f>
        <v>12</v>
      </c>
      <c r="D4291" s="1">
        <f t="shared" ref="D4291:D4354" si="151">IF(D4290=nVariables,1,D4290+1)</f>
        <v>6</v>
      </c>
      <c r="E4291" s="1" t="str">
        <f>INDEX(Protocol[Mark],MATCH(C4291,Protocol[Step],0))</f>
        <v>11Azd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266010006</v>
      </c>
      <c r="H4291" s="134">
        <f>Systematic[[#This Row],[SampleVariableLabel]]+100*Systematic[[#This Row],[State]]</f>
        <v>266011206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267</v>
      </c>
      <c r="B4292" s="1">
        <f>IF(C4292=0,IF(B4291=Protocol!$V$20,1,B4291+1),B4291)</f>
        <v>1</v>
      </c>
      <c r="C4292" s="1">
        <f>IF(C4291+1=Protocol!$V$21,0,C4291+1)</f>
        <v>0</v>
      </c>
      <c r="D4292" s="1">
        <f t="shared" si="151"/>
        <v>1</v>
      </c>
      <c r="E4292" s="1" t="str">
        <f>INDEX(Protocol[Mark],MATCH(C4292,Protocol[Step],0))</f>
        <v>1mt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267010001</v>
      </c>
      <c r="H4292" s="134">
        <f>Systematic[[#This Row],[SampleVariableLabel]]+100*Systematic[[#This Row],[State]]</f>
        <v>267010001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267</v>
      </c>
      <c r="B4293" s="1">
        <f>IF(C4293=0,IF(B4292=Protocol!$V$20,1,B4292+1),B4292)</f>
        <v>1</v>
      </c>
      <c r="C4293" s="1">
        <f>IF(C4292+1=Protocol!$V$21,0,C4292+1)</f>
        <v>1</v>
      </c>
      <c r="D4293" s="1">
        <f t="shared" si="151"/>
        <v>2</v>
      </c>
      <c r="E4293" s="1" t="str">
        <f>INDEX(Protocol[Mark],MATCH(C4293,Protocol[Step],0))</f>
        <v>1PM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267010002</v>
      </c>
      <c r="H4293" s="134">
        <f>Systematic[[#This Row],[SampleVariableLabel]]+100*Systematic[[#This Row],[State]]</f>
        <v>267010102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267</v>
      </c>
      <c r="B4294" s="1">
        <f>IF(C4294=0,IF(B4293=Protocol!$V$20,1,B4293+1),B4293)</f>
        <v>1</v>
      </c>
      <c r="C4294" s="1">
        <f>IF(C4293+1=Protocol!$V$21,0,C4293+1)</f>
        <v>2</v>
      </c>
      <c r="D4294" s="1">
        <f t="shared" si="151"/>
        <v>3</v>
      </c>
      <c r="E4294" s="1" t="str">
        <f>INDEX(Protocol[Mark],MATCH(C4294,Protocol[Step],0))</f>
        <v>2D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267010003</v>
      </c>
      <c r="H4294" s="134">
        <f>Systematic[[#This Row],[SampleVariableLabel]]+100*Systematic[[#This Row],[State]]</f>
        <v>267010203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267</v>
      </c>
      <c r="B4295" s="1">
        <f>IF(C4295=0,IF(B4294=Protocol!$V$20,1,B4294+1),B4294)</f>
        <v>1</v>
      </c>
      <c r="C4295" s="1">
        <f>IF(C4294+1=Protocol!$V$21,0,C4294+1)</f>
        <v>3</v>
      </c>
      <c r="D4295" s="1">
        <f t="shared" si="151"/>
        <v>4</v>
      </c>
      <c r="E4295" s="1" t="str">
        <f>INDEX(Protocol[Mark],MATCH(C4295,Protocol[Step],0))</f>
        <v>2c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267010004</v>
      </c>
      <c r="H4295" s="134">
        <f>Systematic[[#This Row],[SampleVariableLabel]]+100*Systematic[[#This Row],[State]]</f>
        <v>267010304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267</v>
      </c>
      <c r="B4296" s="1">
        <f>IF(C4296=0,IF(B4295=Protocol!$V$20,1,B4295+1),B4295)</f>
        <v>1</v>
      </c>
      <c r="C4296" s="1">
        <f>IF(C4295+1=Protocol!$V$21,0,C4295+1)</f>
        <v>4</v>
      </c>
      <c r="D4296" s="1">
        <f t="shared" si="151"/>
        <v>5</v>
      </c>
      <c r="E4296" s="1" t="str">
        <f>INDEX(Protocol[Mark],MATCH(C4296,Protocol[Step],0))</f>
        <v>3U</v>
      </c>
      <c r="F4296" s="151" t="str">
        <f>INDEX(Variables[Variable],MATCH(Systematic[[#This Row],[VariableIndex]],Variables[Index],0))</f>
        <v>Specific flux (mt)</v>
      </c>
      <c r="G4296" s="134">
        <f>Systematic[[#This Row],[Sample]]*1000000+Systematic[[#This Row],[SubSample]]*10000+Systematic[[#This Row],[VariableIndex]]</f>
        <v>267010005</v>
      </c>
      <c r="H4296" s="134">
        <f>Systematic[[#This Row],[SampleVariableLabel]]+100*Systematic[[#This Row],[State]]</f>
        <v>267010405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267</v>
      </c>
      <c r="B4297" s="1">
        <f>IF(C4297=0,IF(B4296=Protocol!$V$20,1,B4296+1),B4296)</f>
        <v>1</v>
      </c>
      <c r="C4297" s="1">
        <f>IF(C4296+1=Protocol!$V$21,0,C4296+1)</f>
        <v>5</v>
      </c>
      <c r="D4297" s="1">
        <f t="shared" si="151"/>
        <v>6</v>
      </c>
      <c r="E4297" s="1" t="str">
        <f>INDEX(Protocol[Mark],MATCH(C4297,Protocol[Step],0))</f>
        <v>4G</v>
      </c>
      <c r="F4297" s="151" t="str">
        <f>INDEX(Variables[Variable],MATCH(Systematic[[#This Row],[VariableIndex]],Variables[Index],0))</f>
        <v>FCR (mt: ROX-corr.)</v>
      </c>
      <c r="G4297" s="134">
        <f>Systematic[[#This Row],[Sample]]*1000000+Systematic[[#This Row],[SubSample]]*10000+Systematic[[#This Row],[VariableIndex]]</f>
        <v>267010006</v>
      </c>
      <c r="H4297" s="134">
        <f>Systematic[[#This Row],[SampleVariableLabel]]+100*Systematic[[#This Row],[State]]</f>
        <v>267010506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267</v>
      </c>
      <c r="B4298" s="1">
        <f>IF(C4298=0,IF(B4297=Protocol!$V$20,1,B4297+1),B4297)</f>
        <v>1</v>
      </c>
      <c r="C4298" s="1">
        <f>IF(C4297+1=Protocol!$V$21,0,C4297+1)</f>
        <v>6</v>
      </c>
      <c r="D4298" s="1">
        <f t="shared" si="151"/>
        <v>1</v>
      </c>
      <c r="E4298" s="1" t="str">
        <f>INDEX(Protocol[Mark],MATCH(C4298,Protocol[Step],0))</f>
        <v>5S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267010001</v>
      </c>
      <c r="H4298" s="134">
        <f>Systematic[[#This Row],[SampleVariableLabel]]+100*Systematic[[#This Row],[State]]</f>
        <v>267010601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267</v>
      </c>
      <c r="B4299" s="1">
        <f>IF(C4299=0,IF(B4298=Protocol!$V$20,1,B4298+1),B4298)</f>
        <v>1</v>
      </c>
      <c r="C4299" s="1">
        <f>IF(C4298+1=Protocol!$V$21,0,C4298+1)</f>
        <v>7</v>
      </c>
      <c r="D4299" s="1">
        <f t="shared" si="151"/>
        <v>2</v>
      </c>
      <c r="E4299" s="1" t="str">
        <f>INDEX(Protocol[Mark],MATCH(C4299,Protocol[Step],0))</f>
        <v>6Oct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267010002</v>
      </c>
      <c r="H4299" s="134">
        <f>Systematic[[#This Row],[SampleVariableLabel]]+100*Systematic[[#This Row],[State]]</f>
        <v>267010702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267</v>
      </c>
      <c r="B4300" s="1">
        <f>IF(C4300=0,IF(B4299=Protocol!$V$20,1,B4299+1),B4299)</f>
        <v>1</v>
      </c>
      <c r="C4300" s="1">
        <f>IF(C4299+1=Protocol!$V$21,0,C4299+1)</f>
        <v>8</v>
      </c>
      <c r="D4300" s="1">
        <f t="shared" si="151"/>
        <v>3</v>
      </c>
      <c r="E4300" s="1" t="str">
        <f>INDEX(Protocol[Mark],MATCH(C4300,Protocol[Step],0))</f>
        <v>7Rot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267010003</v>
      </c>
      <c r="H4300" s="134">
        <f>Systematic[[#This Row],[SampleVariableLabel]]+100*Systematic[[#This Row],[State]]</f>
        <v>267010803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267</v>
      </c>
      <c r="B4301" s="1">
        <f>IF(C4301=0,IF(B4300=Protocol!$V$20,1,B4300+1),B4300)</f>
        <v>1</v>
      </c>
      <c r="C4301" s="1">
        <f>IF(C4300+1=Protocol!$V$21,0,C4300+1)</f>
        <v>9</v>
      </c>
      <c r="D4301" s="1">
        <f t="shared" si="151"/>
        <v>4</v>
      </c>
      <c r="E4301" s="1" t="str">
        <f>INDEX(Protocol[Mark],MATCH(C4301,Protocol[Step],0))</f>
        <v>8Gp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267010004</v>
      </c>
      <c r="H4301" s="134">
        <f>Systematic[[#This Row],[SampleVariableLabel]]+100*Systematic[[#This Row],[State]]</f>
        <v>267010904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267</v>
      </c>
      <c r="B4302" s="1">
        <f>IF(C4302=0,IF(B4301=Protocol!$V$20,1,B4301+1),B4301)</f>
        <v>1</v>
      </c>
      <c r="C4302" s="1">
        <f>IF(C4301+1=Protocol!$V$21,0,C4301+1)</f>
        <v>10</v>
      </c>
      <c r="D4302" s="1">
        <f t="shared" si="151"/>
        <v>5</v>
      </c>
      <c r="E4302" s="1" t="str">
        <f>INDEX(Protocol[Mark],MATCH(C4302,Protocol[Step],0))</f>
        <v>9Ama</v>
      </c>
      <c r="F4302" s="151" t="str">
        <f>INDEX(Variables[Variable],MATCH(Systematic[[#This Row],[VariableIndex]],Variables[Index],0))</f>
        <v>Specific flux (mt)</v>
      </c>
      <c r="G4302" s="134">
        <f>Systematic[[#This Row],[Sample]]*1000000+Systematic[[#This Row],[SubSample]]*10000+Systematic[[#This Row],[VariableIndex]]</f>
        <v>267010005</v>
      </c>
      <c r="H4302" s="134">
        <f>Systematic[[#This Row],[SampleVariableLabel]]+100*Systematic[[#This Row],[State]]</f>
        <v>267011005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267</v>
      </c>
      <c r="B4303" s="1">
        <f>IF(C4303=0,IF(B4302=Protocol!$V$20,1,B4302+1),B4302)</f>
        <v>1</v>
      </c>
      <c r="C4303" s="1">
        <f>IF(C4302+1=Protocol!$V$21,0,C4302+1)</f>
        <v>11</v>
      </c>
      <c r="D4303" s="1">
        <f t="shared" si="151"/>
        <v>6</v>
      </c>
      <c r="E4303" s="1" t="str">
        <f>INDEX(Protocol[Mark],MATCH(C4303,Protocol[Step],0))</f>
        <v>10Tm</v>
      </c>
      <c r="F4303" s="151" t="str">
        <f>INDEX(Variables[Variable],MATCH(Systematic[[#This Row],[VariableIndex]],Variables[Index],0))</f>
        <v>FCR (mt: ROX-corr.)</v>
      </c>
      <c r="G4303" s="134">
        <f>Systematic[[#This Row],[Sample]]*1000000+Systematic[[#This Row],[SubSample]]*10000+Systematic[[#This Row],[VariableIndex]]</f>
        <v>267010006</v>
      </c>
      <c r="H4303" s="134">
        <f>Systematic[[#This Row],[SampleVariableLabel]]+100*Systematic[[#This Row],[State]]</f>
        <v>267011106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267</v>
      </c>
      <c r="B4304" s="1">
        <f>IF(C4304=0,IF(B4303=Protocol!$V$20,1,B4303+1),B4303)</f>
        <v>1</v>
      </c>
      <c r="C4304" s="1">
        <f>IF(C4303+1=Protocol!$V$21,0,C4303+1)</f>
        <v>12</v>
      </c>
      <c r="D4304" s="1">
        <f t="shared" si="151"/>
        <v>1</v>
      </c>
      <c r="E4304" s="1" t="str">
        <f>INDEX(Protocol[Mark],MATCH(C4304,Protocol[Step],0))</f>
        <v>11Azd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267010001</v>
      </c>
      <c r="H4304" s="134">
        <f>Systematic[[#This Row],[SampleVariableLabel]]+100*Systematic[[#This Row],[State]]</f>
        <v>267011201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268</v>
      </c>
      <c r="B4305" s="1">
        <f>IF(C4305=0,IF(B4304=Protocol!$V$20,1,B4304+1),B4304)</f>
        <v>1</v>
      </c>
      <c r="C4305" s="1">
        <f>IF(C4304+1=Protocol!$V$21,0,C4304+1)</f>
        <v>0</v>
      </c>
      <c r="D4305" s="1">
        <f t="shared" si="151"/>
        <v>2</v>
      </c>
      <c r="E4305" s="1" t="str">
        <f>INDEX(Protocol[Mark],MATCH(C4305,Protocol[Step],0))</f>
        <v>1mt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268010002</v>
      </c>
      <c r="H4305" s="134">
        <f>Systematic[[#This Row],[SampleVariableLabel]]+100*Systematic[[#This Row],[State]]</f>
        <v>268010002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268</v>
      </c>
      <c r="B4306" s="1">
        <f>IF(C4306=0,IF(B4305=Protocol!$V$20,1,B4305+1),B4305)</f>
        <v>1</v>
      </c>
      <c r="C4306" s="1">
        <f>IF(C4305+1=Protocol!$V$21,0,C4305+1)</f>
        <v>1</v>
      </c>
      <c r="D4306" s="1">
        <f t="shared" si="151"/>
        <v>3</v>
      </c>
      <c r="E4306" s="1" t="str">
        <f>INDEX(Protocol[Mark],MATCH(C4306,Protocol[Step],0))</f>
        <v>1PM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268010003</v>
      </c>
      <c r="H4306" s="134">
        <f>Systematic[[#This Row],[SampleVariableLabel]]+100*Systematic[[#This Row],[State]]</f>
        <v>268010103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268</v>
      </c>
      <c r="B4307" s="1">
        <f>IF(C4307=0,IF(B4306=Protocol!$V$20,1,B4306+1),B4306)</f>
        <v>1</v>
      </c>
      <c r="C4307" s="1">
        <f>IF(C4306+1=Protocol!$V$21,0,C4306+1)</f>
        <v>2</v>
      </c>
      <c r="D4307" s="1">
        <f t="shared" si="151"/>
        <v>4</v>
      </c>
      <c r="E4307" s="1" t="str">
        <f>INDEX(Protocol[Mark],MATCH(C4307,Protocol[Step],0))</f>
        <v>2D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268010004</v>
      </c>
      <c r="H4307" s="134">
        <f>Systematic[[#This Row],[SampleVariableLabel]]+100*Systematic[[#This Row],[State]]</f>
        <v>268010204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268</v>
      </c>
      <c r="B4308" s="1">
        <f>IF(C4308=0,IF(B4307=Protocol!$V$20,1,B4307+1),B4307)</f>
        <v>1</v>
      </c>
      <c r="C4308" s="1">
        <f>IF(C4307+1=Protocol!$V$21,0,C4307+1)</f>
        <v>3</v>
      </c>
      <c r="D4308" s="1">
        <f t="shared" si="151"/>
        <v>5</v>
      </c>
      <c r="E4308" s="1" t="str">
        <f>INDEX(Protocol[Mark],MATCH(C4308,Protocol[Step],0))</f>
        <v>2c</v>
      </c>
      <c r="F4308" s="151" t="str">
        <f>INDEX(Variables[Variable],MATCH(Systematic[[#This Row],[VariableIndex]],Variables[Index],0))</f>
        <v>Specific flux (mt)</v>
      </c>
      <c r="G4308" s="134">
        <f>Systematic[[#This Row],[Sample]]*1000000+Systematic[[#This Row],[SubSample]]*10000+Systematic[[#This Row],[VariableIndex]]</f>
        <v>268010005</v>
      </c>
      <c r="H4308" s="134">
        <f>Systematic[[#This Row],[SampleVariableLabel]]+100*Systematic[[#This Row],[State]]</f>
        <v>268010305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268</v>
      </c>
      <c r="B4309" s="1">
        <f>IF(C4309=0,IF(B4308=Protocol!$V$20,1,B4308+1),B4308)</f>
        <v>1</v>
      </c>
      <c r="C4309" s="1">
        <f>IF(C4308+1=Protocol!$V$21,0,C4308+1)</f>
        <v>4</v>
      </c>
      <c r="D4309" s="1">
        <f t="shared" si="151"/>
        <v>6</v>
      </c>
      <c r="E4309" s="1" t="str">
        <f>INDEX(Protocol[Mark],MATCH(C4309,Protocol[Step],0))</f>
        <v>3U</v>
      </c>
      <c r="F4309" s="151" t="str">
        <f>INDEX(Variables[Variable],MATCH(Systematic[[#This Row],[VariableIndex]],Variables[Index],0))</f>
        <v>FCR (mt: ROX-corr.)</v>
      </c>
      <c r="G4309" s="134">
        <f>Systematic[[#This Row],[Sample]]*1000000+Systematic[[#This Row],[SubSample]]*10000+Systematic[[#This Row],[VariableIndex]]</f>
        <v>268010006</v>
      </c>
      <c r="H4309" s="134">
        <f>Systematic[[#This Row],[SampleVariableLabel]]+100*Systematic[[#This Row],[State]]</f>
        <v>268010406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268</v>
      </c>
      <c r="B4310" s="1">
        <f>IF(C4310=0,IF(B4309=Protocol!$V$20,1,B4309+1),B4309)</f>
        <v>1</v>
      </c>
      <c r="C4310" s="1">
        <f>IF(C4309+1=Protocol!$V$21,0,C4309+1)</f>
        <v>5</v>
      </c>
      <c r="D4310" s="1">
        <f t="shared" si="151"/>
        <v>1</v>
      </c>
      <c r="E4310" s="1" t="str">
        <f>INDEX(Protocol[Mark],MATCH(C4310,Protocol[Step],0))</f>
        <v>4G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268010001</v>
      </c>
      <c r="H4310" s="134">
        <f>Systematic[[#This Row],[SampleVariableLabel]]+100*Systematic[[#This Row],[State]]</f>
        <v>268010501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268</v>
      </c>
      <c r="B4311" s="1">
        <f>IF(C4311=0,IF(B4310=Protocol!$V$20,1,B4310+1),B4310)</f>
        <v>1</v>
      </c>
      <c r="C4311" s="1">
        <f>IF(C4310+1=Protocol!$V$21,0,C4310+1)</f>
        <v>6</v>
      </c>
      <c r="D4311" s="1">
        <f t="shared" si="151"/>
        <v>2</v>
      </c>
      <c r="E4311" s="1" t="str">
        <f>INDEX(Protocol[Mark],MATCH(C4311,Protocol[Step],0))</f>
        <v>5S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268010002</v>
      </c>
      <c r="H4311" s="134">
        <f>Systematic[[#This Row],[SampleVariableLabel]]+100*Systematic[[#This Row],[State]]</f>
        <v>268010602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268</v>
      </c>
      <c r="B4312" s="1">
        <f>IF(C4312=0,IF(B4311=Protocol!$V$20,1,B4311+1),B4311)</f>
        <v>1</v>
      </c>
      <c r="C4312" s="1">
        <f>IF(C4311+1=Protocol!$V$21,0,C4311+1)</f>
        <v>7</v>
      </c>
      <c r="D4312" s="1">
        <f t="shared" si="151"/>
        <v>3</v>
      </c>
      <c r="E4312" s="1" t="str">
        <f>INDEX(Protocol[Mark],MATCH(C4312,Protocol[Step],0))</f>
        <v>6Oct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268010003</v>
      </c>
      <c r="H4312" s="134">
        <f>Systematic[[#This Row],[SampleVariableLabel]]+100*Systematic[[#This Row],[State]]</f>
        <v>268010703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268</v>
      </c>
      <c r="B4313" s="1">
        <f>IF(C4313=0,IF(B4312=Protocol!$V$20,1,B4312+1),B4312)</f>
        <v>1</v>
      </c>
      <c r="C4313" s="1">
        <f>IF(C4312+1=Protocol!$V$21,0,C4312+1)</f>
        <v>8</v>
      </c>
      <c r="D4313" s="1">
        <f t="shared" si="151"/>
        <v>4</v>
      </c>
      <c r="E4313" s="1" t="str">
        <f>INDEX(Protocol[Mark],MATCH(C4313,Protocol[Step],0))</f>
        <v>7Rot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268010004</v>
      </c>
      <c r="H4313" s="134">
        <f>Systematic[[#This Row],[SampleVariableLabel]]+100*Systematic[[#This Row],[State]]</f>
        <v>268010804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268</v>
      </c>
      <c r="B4314" s="1">
        <f>IF(C4314=0,IF(B4313=Protocol!$V$20,1,B4313+1),B4313)</f>
        <v>1</v>
      </c>
      <c r="C4314" s="1">
        <f>IF(C4313+1=Protocol!$V$21,0,C4313+1)</f>
        <v>9</v>
      </c>
      <c r="D4314" s="1">
        <f t="shared" si="151"/>
        <v>5</v>
      </c>
      <c r="E4314" s="1" t="str">
        <f>INDEX(Protocol[Mark],MATCH(C4314,Protocol[Step],0))</f>
        <v>8Gp</v>
      </c>
      <c r="F4314" s="151" t="str">
        <f>INDEX(Variables[Variable],MATCH(Systematic[[#This Row],[VariableIndex]],Variables[Index],0))</f>
        <v>Specific flux (mt)</v>
      </c>
      <c r="G4314" s="134">
        <f>Systematic[[#This Row],[Sample]]*1000000+Systematic[[#This Row],[SubSample]]*10000+Systematic[[#This Row],[VariableIndex]]</f>
        <v>268010005</v>
      </c>
      <c r="H4314" s="134">
        <f>Systematic[[#This Row],[SampleVariableLabel]]+100*Systematic[[#This Row],[State]]</f>
        <v>268010905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268</v>
      </c>
      <c r="B4315" s="1">
        <f>IF(C4315=0,IF(B4314=Protocol!$V$20,1,B4314+1),B4314)</f>
        <v>1</v>
      </c>
      <c r="C4315" s="1">
        <f>IF(C4314+1=Protocol!$V$21,0,C4314+1)</f>
        <v>10</v>
      </c>
      <c r="D4315" s="1">
        <f t="shared" si="151"/>
        <v>6</v>
      </c>
      <c r="E4315" s="1" t="str">
        <f>INDEX(Protocol[Mark],MATCH(C4315,Protocol[Step],0))</f>
        <v>9Ama</v>
      </c>
      <c r="F4315" s="151" t="str">
        <f>INDEX(Variables[Variable],MATCH(Systematic[[#This Row],[VariableIndex]],Variables[Index],0))</f>
        <v>FCR (mt: ROX-corr.)</v>
      </c>
      <c r="G4315" s="134">
        <f>Systematic[[#This Row],[Sample]]*1000000+Systematic[[#This Row],[SubSample]]*10000+Systematic[[#This Row],[VariableIndex]]</f>
        <v>268010006</v>
      </c>
      <c r="H4315" s="134">
        <f>Systematic[[#This Row],[SampleVariableLabel]]+100*Systematic[[#This Row],[State]]</f>
        <v>268011006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268</v>
      </c>
      <c r="B4316" s="1">
        <f>IF(C4316=0,IF(B4315=Protocol!$V$20,1,B4315+1),B4315)</f>
        <v>1</v>
      </c>
      <c r="C4316" s="1">
        <f>IF(C4315+1=Protocol!$V$21,0,C4315+1)</f>
        <v>11</v>
      </c>
      <c r="D4316" s="1">
        <f t="shared" si="151"/>
        <v>1</v>
      </c>
      <c r="E4316" s="1" t="str">
        <f>INDEX(Protocol[Mark],MATCH(C4316,Protocol[Step],0))</f>
        <v>10Tm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268010001</v>
      </c>
      <c r="H4316" s="134">
        <f>Systematic[[#This Row],[SampleVariableLabel]]+100*Systematic[[#This Row],[State]]</f>
        <v>268011101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268</v>
      </c>
      <c r="B4317" s="1">
        <f>IF(C4317=0,IF(B4316=Protocol!$V$20,1,B4316+1),B4316)</f>
        <v>1</v>
      </c>
      <c r="C4317" s="1">
        <f>IF(C4316+1=Protocol!$V$21,0,C4316+1)</f>
        <v>12</v>
      </c>
      <c r="D4317" s="1">
        <f t="shared" si="151"/>
        <v>2</v>
      </c>
      <c r="E4317" s="1" t="str">
        <f>INDEX(Protocol[Mark],MATCH(C4317,Protocol[Step],0))</f>
        <v>11Azd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268010002</v>
      </c>
      <c r="H4317" s="134">
        <f>Systematic[[#This Row],[SampleVariableLabel]]+100*Systematic[[#This Row],[State]]</f>
        <v>268011202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269</v>
      </c>
      <c r="B4318" s="1">
        <f>IF(C4318=0,IF(B4317=Protocol!$V$20,1,B4317+1),B4317)</f>
        <v>1</v>
      </c>
      <c r="C4318" s="1">
        <f>IF(C4317+1=Protocol!$V$21,0,C4317+1)</f>
        <v>0</v>
      </c>
      <c r="D4318" s="1">
        <f t="shared" si="151"/>
        <v>3</v>
      </c>
      <c r="E4318" s="1" t="str">
        <f>INDEX(Protocol[Mark],MATCH(C4318,Protocol[Step],0))</f>
        <v>1mt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269010003</v>
      </c>
      <c r="H4318" s="134">
        <f>Systematic[[#This Row],[SampleVariableLabel]]+100*Systematic[[#This Row],[State]]</f>
        <v>269010003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269</v>
      </c>
      <c r="B4319" s="1">
        <f>IF(C4319=0,IF(B4318=Protocol!$V$20,1,B4318+1),B4318)</f>
        <v>1</v>
      </c>
      <c r="C4319" s="1">
        <f>IF(C4318+1=Protocol!$V$21,0,C4318+1)</f>
        <v>1</v>
      </c>
      <c r="D4319" s="1">
        <f t="shared" si="151"/>
        <v>4</v>
      </c>
      <c r="E4319" s="1" t="str">
        <f>INDEX(Protocol[Mark],MATCH(C4319,Protocol[Step],0))</f>
        <v>1PM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269010004</v>
      </c>
      <c r="H4319" s="134">
        <f>Systematic[[#This Row],[SampleVariableLabel]]+100*Systematic[[#This Row],[State]]</f>
        <v>269010104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269</v>
      </c>
      <c r="B4320" s="1">
        <f>IF(C4320=0,IF(B4319=Protocol!$V$20,1,B4319+1),B4319)</f>
        <v>1</v>
      </c>
      <c r="C4320" s="1">
        <f>IF(C4319+1=Protocol!$V$21,0,C4319+1)</f>
        <v>2</v>
      </c>
      <c r="D4320" s="1">
        <f t="shared" si="151"/>
        <v>5</v>
      </c>
      <c r="E4320" s="1" t="str">
        <f>INDEX(Protocol[Mark],MATCH(C4320,Protocol[Step],0))</f>
        <v>2D</v>
      </c>
      <c r="F4320" s="151" t="str">
        <f>INDEX(Variables[Variable],MATCH(Systematic[[#This Row],[VariableIndex]],Variables[Index],0))</f>
        <v>Specific flux (mt)</v>
      </c>
      <c r="G4320" s="134">
        <f>Systematic[[#This Row],[Sample]]*1000000+Systematic[[#This Row],[SubSample]]*10000+Systematic[[#This Row],[VariableIndex]]</f>
        <v>269010005</v>
      </c>
      <c r="H4320" s="134">
        <f>Systematic[[#This Row],[SampleVariableLabel]]+100*Systematic[[#This Row],[State]]</f>
        <v>269010205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269</v>
      </c>
      <c r="B4321" s="1">
        <f>IF(C4321=0,IF(B4320=Protocol!$V$20,1,B4320+1),B4320)</f>
        <v>1</v>
      </c>
      <c r="C4321" s="1">
        <f>IF(C4320+1=Protocol!$V$21,0,C4320+1)</f>
        <v>3</v>
      </c>
      <c r="D4321" s="1">
        <f t="shared" si="151"/>
        <v>6</v>
      </c>
      <c r="E4321" s="1" t="str">
        <f>INDEX(Protocol[Mark],MATCH(C4321,Protocol[Step],0))</f>
        <v>2c</v>
      </c>
      <c r="F4321" s="151" t="str">
        <f>INDEX(Variables[Variable],MATCH(Systematic[[#This Row],[VariableIndex]],Variables[Index],0))</f>
        <v>FCR (mt: ROX-corr.)</v>
      </c>
      <c r="G4321" s="134">
        <f>Systematic[[#This Row],[Sample]]*1000000+Systematic[[#This Row],[SubSample]]*10000+Systematic[[#This Row],[VariableIndex]]</f>
        <v>269010006</v>
      </c>
      <c r="H4321" s="134">
        <f>Systematic[[#This Row],[SampleVariableLabel]]+100*Systematic[[#This Row],[State]]</f>
        <v>269010306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269</v>
      </c>
      <c r="B4322" s="1">
        <f>IF(C4322=0,IF(B4321=Protocol!$V$20,1,B4321+1),B4321)</f>
        <v>1</v>
      </c>
      <c r="C4322" s="1">
        <f>IF(C4321+1=Protocol!$V$21,0,C4321+1)</f>
        <v>4</v>
      </c>
      <c r="D4322" s="1">
        <f t="shared" si="151"/>
        <v>1</v>
      </c>
      <c r="E4322" s="1" t="str">
        <f>INDEX(Protocol[Mark],MATCH(C4322,Protocol[Step],0))</f>
        <v>3U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269010001</v>
      </c>
      <c r="H4322" s="134">
        <f>Systematic[[#This Row],[SampleVariableLabel]]+100*Systematic[[#This Row],[State]]</f>
        <v>269010401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269</v>
      </c>
      <c r="B4323" s="1">
        <f>IF(C4323=0,IF(B4322=Protocol!$V$20,1,B4322+1),B4322)</f>
        <v>1</v>
      </c>
      <c r="C4323" s="1">
        <f>IF(C4322+1=Protocol!$V$21,0,C4322+1)</f>
        <v>5</v>
      </c>
      <c r="D4323" s="1">
        <f t="shared" si="151"/>
        <v>2</v>
      </c>
      <c r="E4323" s="1" t="str">
        <f>INDEX(Protocol[Mark],MATCH(C4323,Protocol[Step],0))</f>
        <v>4G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269010002</v>
      </c>
      <c r="H4323" s="134">
        <f>Systematic[[#This Row],[SampleVariableLabel]]+100*Systematic[[#This Row],[State]]</f>
        <v>269010502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269</v>
      </c>
      <c r="B4324" s="1">
        <f>IF(C4324=0,IF(B4323=Protocol!$V$20,1,B4323+1),B4323)</f>
        <v>1</v>
      </c>
      <c r="C4324" s="1">
        <f>IF(C4323+1=Protocol!$V$21,0,C4323+1)</f>
        <v>6</v>
      </c>
      <c r="D4324" s="1">
        <f t="shared" si="151"/>
        <v>3</v>
      </c>
      <c r="E4324" s="1" t="str">
        <f>INDEX(Protocol[Mark],MATCH(C4324,Protocol[Step],0))</f>
        <v>5S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269010003</v>
      </c>
      <c r="H4324" s="134">
        <f>Systematic[[#This Row],[SampleVariableLabel]]+100*Systematic[[#This Row],[State]]</f>
        <v>269010603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269</v>
      </c>
      <c r="B4325" s="1">
        <f>IF(C4325=0,IF(B4324=Protocol!$V$20,1,B4324+1),B4324)</f>
        <v>1</v>
      </c>
      <c r="C4325" s="1">
        <f>IF(C4324+1=Protocol!$V$21,0,C4324+1)</f>
        <v>7</v>
      </c>
      <c r="D4325" s="1">
        <f t="shared" si="151"/>
        <v>4</v>
      </c>
      <c r="E4325" s="1" t="str">
        <f>INDEX(Protocol[Mark],MATCH(C4325,Protocol[Step],0))</f>
        <v>6Oct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269010004</v>
      </c>
      <c r="H4325" s="134">
        <f>Systematic[[#This Row],[SampleVariableLabel]]+100*Systematic[[#This Row],[State]]</f>
        <v>269010704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269</v>
      </c>
      <c r="B4326" s="1">
        <f>IF(C4326=0,IF(B4325=Protocol!$V$20,1,B4325+1),B4325)</f>
        <v>1</v>
      </c>
      <c r="C4326" s="1">
        <f>IF(C4325+1=Protocol!$V$21,0,C4325+1)</f>
        <v>8</v>
      </c>
      <c r="D4326" s="1">
        <f t="shared" si="151"/>
        <v>5</v>
      </c>
      <c r="E4326" s="1" t="str">
        <f>INDEX(Protocol[Mark],MATCH(C4326,Protocol[Step],0))</f>
        <v>7Rot</v>
      </c>
      <c r="F4326" s="151" t="str">
        <f>INDEX(Variables[Variable],MATCH(Systematic[[#This Row],[VariableIndex]],Variables[Index],0))</f>
        <v>Specific flux (mt)</v>
      </c>
      <c r="G4326" s="134">
        <f>Systematic[[#This Row],[Sample]]*1000000+Systematic[[#This Row],[SubSample]]*10000+Systematic[[#This Row],[VariableIndex]]</f>
        <v>269010005</v>
      </c>
      <c r="H4326" s="134">
        <f>Systematic[[#This Row],[SampleVariableLabel]]+100*Systematic[[#This Row],[State]]</f>
        <v>269010805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269</v>
      </c>
      <c r="B4327" s="1">
        <f>IF(C4327=0,IF(B4326=Protocol!$V$20,1,B4326+1),B4326)</f>
        <v>1</v>
      </c>
      <c r="C4327" s="1">
        <f>IF(C4326+1=Protocol!$V$21,0,C4326+1)</f>
        <v>9</v>
      </c>
      <c r="D4327" s="1">
        <f t="shared" si="151"/>
        <v>6</v>
      </c>
      <c r="E4327" s="1" t="str">
        <f>INDEX(Protocol[Mark],MATCH(C4327,Protocol[Step],0))</f>
        <v>8Gp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269010006</v>
      </c>
      <c r="H4327" s="134">
        <f>Systematic[[#This Row],[SampleVariableLabel]]+100*Systematic[[#This Row],[State]]</f>
        <v>269010906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269</v>
      </c>
      <c r="B4328" s="1">
        <f>IF(C4328=0,IF(B4327=Protocol!$V$20,1,B4327+1),B4327)</f>
        <v>1</v>
      </c>
      <c r="C4328" s="1">
        <f>IF(C4327+1=Protocol!$V$21,0,C4327+1)</f>
        <v>10</v>
      </c>
      <c r="D4328" s="1">
        <f t="shared" si="151"/>
        <v>1</v>
      </c>
      <c r="E4328" s="1" t="str">
        <f>INDEX(Protocol[Mark],MATCH(C4328,Protocol[Step],0))</f>
        <v>9Ama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269010001</v>
      </c>
      <c r="H4328" s="134">
        <f>Systematic[[#This Row],[SampleVariableLabel]]+100*Systematic[[#This Row],[State]]</f>
        <v>269011001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269</v>
      </c>
      <c r="B4329" s="1">
        <f>IF(C4329=0,IF(B4328=Protocol!$V$20,1,B4328+1),B4328)</f>
        <v>1</v>
      </c>
      <c r="C4329" s="1">
        <f>IF(C4328+1=Protocol!$V$21,0,C4328+1)</f>
        <v>11</v>
      </c>
      <c r="D4329" s="1">
        <f t="shared" si="151"/>
        <v>2</v>
      </c>
      <c r="E4329" s="1" t="str">
        <f>INDEX(Protocol[Mark],MATCH(C4329,Protocol[Step],0))</f>
        <v>10Tm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269010002</v>
      </c>
      <c r="H4329" s="134">
        <f>Systematic[[#This Row],[SampleVariableLabel]]+100*Systematic[[#This Row],[State]]</f>
        <v>269011102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269</v>
      </c>
      <c r="B4330" s="1">
        <f>IF(C4330=0,IF(B4329=Protocol!$V$20,1,B4329+1),B4329)</f>
        <v>1</v>
      </c>
      <c r="C4330" s="1">
        <f>IF(C4329+1=Protocol!$V$21,0,C4329+1)</f>
        <v>12</v>
      </c>
      <c r="D4330" s="1">
        <f t="shared" si="151"/>
        <v>3</v>
      </c>
      <c r="E4330" s="1" t="str">
        <f>INDEX(Protocol[Mark],MATCH(C4330,Protocol[Step],0))</f>
        <v>11Azd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269010003</v>
      </c>
      <c r="H4330" s="134">
        <f>Systematic[[#This Row],[SampleVariableLabel]]+100*Systematic[[#This Row],[State]]</f>
        <v>269011203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270</v>
      </c>
      <c r="B4331" s="1">
        <f>IF(C4331=0,IF(B4330=Protocol!$V$20,1,B4330+1),B4330)</f>
        <v>1</v>
      </c>
      <c r="C4331" s="1">
        <f>IF(C4330+1=Protocol!$V$21,0,C4330+1)</f>
        <v>0</v>
      </c>
      <c r="D4331" s="1">
        <f t="shared" si="151"/>
        <v>4</v>
      </c>
      <c r="E4331" s="1" t="str">
        <f>INDEX(Protocol[Mark],MATCH(C4331,Protocol[Step],0))</f>
        <v>1mt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270010004</v>
      </c>
      <c r="H4331" s="134">
        <f>Systematic[[#This Row],[SampleVariableLabel]]+100*Systematic[[#This Row],[State]]</f>
        <v>270010004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270</v>
      </c>
      <c r="B4332" s="1">
        <f>IF(C4332=0,IF(B4331=Protocol!$V$20,1,B4331+1),B4331)</f>
        <v>1</v>
      </c>
      <c r="C4332" s="1">
        <f>IF(C4331+1=Protocol!$V$21,0,C4331+1)</f>
        <v>1</v>
      </c>
      <c r="D4332" s="1">
        <f t="shared" si="151"/>
        <v>5</v>
      </c>
      <c r="E4332" s="1" t="str">
        <f>INDEX(Protocol[Mark],MATCH(C4332,Protocol[Step],0))</f>
        <v>1PM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270010005</v>
      </c>
      <c r="H4332" s="134">
        <f>Systematic[[#This Row],[SampleVariableLabel]]+100*Systematic[[#This Row],[State]]</f>
        <v>270010105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270</v>
      </c>
      <c r="B4333" s="1">
        <f>IF(C4333=0,IF(B4332=Protocol!$V$20,1,B4332+1),B4332)</f>
        <v>1</v>
      </c>
      <c r="C4333" s="1">
        <f>IF(C4332+1=Protocol!$V$21,0,C4332+1)</f>
        <v>2</v>
      </c>
      <c r="D4333" s="1">
        <f t="shared" si="151"/>
        <v>6</v>
      </c>
      <c r="E4333" s="1" t="str">
        <f>INDEX(Protocol[Mark],MATCH(C4333,Protocol[Step],0))</f>
        <v>2D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270010006</v>
      </c>
      <c r="H4333" s="134">
        <f>Systematic[[#This Row],[SampleVariableLabel]]+100*Systematic[[#This Row],[State]]</f>
        <v>270010206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270</v>
      </c>
      <c r="B4334" s="1">
        <f>IF(C4334=0,IF(B4333=Protocol!$V$20,1,B4333+1),B4333)</f>
        <v>1</v>
      </c>
      <c r="C4334" s="1">
        <f>IF(C4333+1=Protocol!$V$21,0,C4333+1)</f>
        <v>3</v>
      </c>
      <c r="D4334" s="1">
        <f t="shared" si="151"/>
        <v>1</v>
      </c>
      <c r="E4334" s="1" t="str">
        <f>INDEX(Protocol[Mark],MATCH(C4334,Protocol[Step],0))</f>
        <v>2c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270010001</v>
      </c>
      <c r="H4334" s="134">
        <f>Systematic[[#This Row],[SampleVariableLabel]]+100*Systematic[[#This Row],[State]]</f>
        <v>270010301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270</v>
      </c>
      <c r="B4335" s="1">
        <f>IF(C4335=0,IF(B4334=Protocol!$V$20,1,B4334+1),B4334)</f>
        <v>1</v>
      </c>
      <c r="C4335" s="1">
        <f>IF(C4334+1=Protocol!$V$21,0,C4334+1)</f>
        <v>4</v>
      </c>
      <c r="D4335" s="1">
        <f t="shared" si="151"/>
        <v>2</v>
      </c>
      <c r="E4335" s="1" t="str">
        <f>INDEX(Protocol[Mark],MATCH(C4335,Protocol[Step],0))</f>
        <v>3U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270010002</v>
      </c>
      <c r="H4335" s="134">
        <f>Systematic[[#This Row],[SampleVariableLabel]]+100*Systematic[[#This Row],[State]]</f>
        <v>270010402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270</v>
      </c>
      <c r="B4336" s="1">
        <f>IF(C4336=0,IF(B4335=Protocol!$V$20,1,B4335+1),B4335)</f>
        <v>1</v>
      </c>
      <c r="C4336" s="1">
        <f>IF(C4335+1=Protocol!$V$21,0,C4335+1)</f>
        <v>5</v>
      </c>
      <c r="D4336" s="1">
        <f t="shared" si="151"/>
        <v>3</v>
      </c>
      <c r="E4336" s="1" t="str">
        <f>INDEX(Protocol[Mark],MATCH(C4336,Protocol[Step],0))</f>
        <v>4G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270010003</v>
      </c>
      <c r="H4336" s="134">
        <f>Systematic[[#This Row],[SampleVariableLabel]]+100*Systematic[[#This Row],[State]]</f>
        <v>270010503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270</v>
      </c>
      <c r="B4337" s="1">
        <f>IF(C4337=0,IF(B4336=Protocol!$V$20,1,B4336+1),B4336)</f>
        <v>1</v>
      </c>
      <c r="C4337" s="1">
        <f>IF(C4336+1=Protocol!$V$21,0,C4336+1)</f>
        <v>6</v>
      </c>
      <c r="D4337" s="1">
        <f t="shared" si="151"/>
        <v>4</v>
      </c>
      <c r="E4337" s="1" t="str">
        <f>INDEX(Protocol[Mark],MATCH(C4337,Protocol[Step],0))</f>
        <v>5S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270010004</v>
      </c>
      <c r="H4337" s="134">
        <f>Systematic[[#This Row],[SampleVariableLabel]]+100*Systematic[[#This Row],[State]]</f>
        <v>270010604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270</v>
      </c>
      <c r="B4338" s="1">
        <f>IF(C4338=0,IF(B4337=Protocol!$V$20,1,B4337+1),B4337)</f>
        <v>1</v>
      </c>
      <c r="C4338" s="1">
        <f>IF(C4337+1=Protocol!$V$21,0,C4337+1)</f>
        <v>7</v>
      </c>
      <c r="D4338" s="1">
        <f t="shared" si="151"/>
        <v>5</v>
      </c>
      <c r="E4338" s="1" t="str">
        <f>INDEX(Protocol[Mark],MATCH(C4338,Protocol[Step],0))</f>
        <v>6Oct</v>
      </c>
      <c r="F4338" s="151" t="str">
        <f>INDEX(Variables[Variable],MATCH(Systematic[[#This Row],[VariableIndex]],Variables[Index],0))</f>
        <v>Specific flux (mt)</v>
      </c>
      <c r="G4338" s="134">
        <f>Systematic[[#This Row],[Sample]]*1000000+Systematic[[#This Row],[SubSample]]*10000+Systematic[[#This Row],[VariableIndex]]</f>
        <v>270010005</v>
      </c>
      <c r="H4338" s="134">
        <f>Systematic[[#This Row],[SampleVariableLabel]]+100*Systematic[[#This Row],[State]]</f>
        <v>270010705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270</v>
      </c>
      <c r="B4339" s="1">
        <f>IF(C4339=0,IF(B4338=Protocol!$V$20,1,B4338+1),B4338)</f>
        <v>1</v>
      </c>
      <c r="C4339" s="1">
        <f>IF(C4338+1=Protocol!$V$21,0,C4338+1)</f>
        <v>8</v>
      </c>
      <c r="D4339" s="1">
        <f t="shared" si="151"/>
        <v>6</v>
      </c>
      <c r="E4339" s="1" t="str">
        <f>INDEX(Protocol[Mark],MATCH(C4339,Protocol[Step],0))</f>
        <v>7Rot</v>
      </c>
      <c r="F4339" s="151" t="str">
        <f>INDEX(Variables[Variable],MATCH(Systematic[[#This Row],[VariableIndex]],Variables[Index],0))</f>
        <v>FCR (mt: ROX-corr.)</v>
      </c>
      <c r="G4339" s="134">
        <f>Systematic[[#This Row],[Sample]]*1000000+Systematic[[#This Row],[SubSample]]*10000+Systematic[[#This Row],[VariableIndex]]</f>
        <v>270010006</v>
      </c>
      <c r="H4339" s="134">
        <f>Systematic[[#This Row],[SampleVariableLabel]]+100*Systematic[[#This Row],[State]]</f>
        <v>270010806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270</v>
      </c>
      <c r="B4340" s="1">
        <f>IF(C4340=0,IF(B4339=Protocol!$V$20,1,B4339+1),B4339)</f>
        <v>1</v>
      </c>
      <c r="C4340" s="1">
        <f>IF(C4339+1=Protocol!$V$21,0,C4339+1)</f>
        <v>9</v>
      </c>
      <c r="D4340" s="1">
        <f t="shared" si="151"/>
        <v>1</v>
      </c>
      <c r="E4340" s="1" t="str">
        <f>INDEX(Protocol[Mark],MATCH(C4340,Protocol[Step],0))</f>
        <v>8Gp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270010001</v>
      </c>
      <c r="H4340" s="134">
        <f>Systematic[[#This Row],[SampleVariableLabel]]+100*Systematic[[#This Row],[State]]</f>
        <v>270010901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270</v>
      </c>
      <c r="B4341" s="1">
        <f>IF(C4341=0,IF(B4340=Protocol!$V$20,1,B4340+1),B4340)</f>
        <v>1</v>
      </c>
      <c r="C4341" s="1">
        <f>IF(C4340+1=Protocol!$V$21,0,C4340+1)</f>
        <v>10</v>
      </c>
      <c r="D4341" s="1">
        <f t="shared" si="151"/>
        <v>2</v>
      </c>
      <c r="E4341" s="1" t="str">
        <f>INDEX(Protocol[Mark],MATCH(C4341,Protocol[Step],0))</f>
        <v>9Ama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270010002</v>
      </c>
      <c r="H4341" s="134">
        <f>Systematic[[#This Row],[SampleVariableLabel]]+100*Systematic[[#This Row],[State]]</f>
        <v>270011002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270</v>
      </c>
      <c r="B4342" s="1">
        <f>IF(C4342=0,IF(B4341=Protocol!$V$20,1,B4341+1),B4341)</f>
        <v>1</v>
      </c>
      <c r="C4342" s="1">
        <f>IF(C4341+1=Protocol!$V$21,0,C4341+1)</f>
        <v>11</v>
      </c>
      <c r="D4342" s="1">
        <f t="shared" si="151"/>
        <v>3</v>
      </c>
      <c r="E4342" s="1" t="str">
        <f>INDEX(Protocol[Mark],MATCH(C4342,Protocol[Step],0))</f>
        <v>10Tm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270010003</v>
      </c>
      <c r="H4342" s="134">
        <f>Systematic[[#This Row],[SampleVariableLabel]]+100*Systematic[[#This Row],[State]]</f>
        <v>270011103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270</v>
      </c>
      <c r="B4343" s="1">
        <f>IF(C4343=0,IF(B4342=Protocol!$V$20,1,B4342+1),B4342)</f>
        <v>1</v>
      </c>
      <c r="C4343" s="1">
        <f>IF(C4342+1=Protocol!$V$21,0,C4342+1)</f>
        <v>12</v>
      </c>
      <c r="D4343" s="1">
        <f t="shared" si="151"/>
        <v>4</v>
      </c>
      <c r="E4343" s="1" t="str">
        <f>INDEX(Protocol[Mark],MATCH(C4343,Protocol[Step],0))</f>
        <v>11Azd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270010004</v>
      </c>
      <c r="H4343" s="134">
        <f>Systematic[[#This Row],[SampleVariableLabel]]+100*Systematic[[#This Row],[State]]</f>
        <v>270011204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271</v>
      </c>
      <c r="B4344" s="1">
        <f>IF(C4344=0,IF(B4343=Protocol!$V$20,1,B4343+1),B4343)</f>
        <v>1</v>
      </c>
      <c r="C4344" s="1">
        <f>IF(C4343+1=Protocol!$V$21,0,C4343+1)</f>
        <v>0</v>
      </c>
      <c r="D4344" s="1">
        <f t="shared" si="151"/>
        <v>5</v>
      </c>
      <c r="E4344" s="1" t="str">
        <f>INDEX(Protocol[Mark],MATCH(C4344,Protocol[Step],0))</f>
        <v>1mt</v>
      </c>
      <c r="F4344" s="151" t="str">
        <f>INDEX(Variables[Variable],MATCH(Systematic[[#This Row],[VariableIndex]],Variables[Index],0))</f>
        <v>Specific flux (mt)</v>
      </c>
      <c r="G4344" s="134">
        <f>Systematic[[#This Row],[Sample]]*1000000+Systematic[[#This Row],[SubSample]]*10000+Systematic[[#This Row],[VariableIndex]]</f>
        <v>271010005</v>
      </c>
      <c r="H4344" s="134">
        <f>Systematic[[#This Row],[SampleVariableLabel]]+100*Systematic[[#This Row],[State]]</f>
        <v>271010005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271</v>
      </c>
      <c r="B4345" s="1">
        <f>IF(C4345=0,IF(B4344=Protocol!$V$20,1,B4344+1),B4344)</f>
        <v>1</v>
      </c>
      <c r="C4345" s="1">
        <f>IF(C4344+1=Protocol!$V$21,0,C4344+1)</f>
        <v>1</v>
      </c>
      <c r="D4345" s="1">
        <f t="shared" si="151"/>
        <v>6</v>
      </c>
      <c r="E4345" s="1" t="str">
        <f>INDEX(Protocol[Mark],MATCH(C4345,Protocol[Step],0))</f>
        <v>1PM</v>
      </c>
      <c r="F4345" s="151" t="str">
        <f>INDEX(Variables[Variable],MATCH(Systematic[[#This Row],[VariableIndex]],Variables[Index],0))</f>
        <v>FCR (mt: ROX-corr.)</v>
      </c>
      <c r="G4345" s="134">
        <f>Systematic[[#This Row],[Sample]]*1000000+Systematic[[#This Row],[SubSample]]*10000+Systematic[[#This Row],[VariableIndex]]</f>
        <v>271010006</v>
      </c>
      <c r="H4345" s="134">
        <f>Systematic[[#This Row],[SampleVariableLabel]]+100*Systematic[[#This Row],[State]]</f>
        <v>271010106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271</v>
      </c>
      <c r="B4346" s="1">
        <f>IF(C4346=0,IF(B4345=Protocol!$V$20,1,B4345+1),B4345)</f>
        <v>1</v>
      </c>
      <c r="C4346" s="1">
        <f>IF(C4345+1=Protocol!$V$21,0,C4345+1)</f>
        <v>2</v>
      </c>
      <c r="D4346" s="1">
        <f t="shared" si="151"/>
        <v>1</v>
      </c>
      <c r="E4346" s="1" t="str">
        <f>INDEX(Protocol[Mark],MATCH(C4346,Protocol[Step],0))</f>
        <v>2D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271010001</v>
      </c>
      <c r="H4346" s="134">
        <f>Systematic[[#This Row],[SampleVariableLabel]]+100*Systematic[[#This Row],[State]]</f>
        <v>271010201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271</v>
      </c>
      <c r="B4347" s="1">
        <f>IF(C4347=0,IF(B4346=Protocol!$V$20,1,B4346+1),B4346)</f>
        <v>1</v>
      </c>
      <c r="C4347" s="1">
        <f>IF(C4346+1=Protocol!$V$21,0,C4346+1)</f>
        <v>3</v>
      </c>
      <c r="D4347" s="1">
        <f t="shared" si="151"/>
        <v>2</v>
      </c>
      <c r="E4347" s="1" t="str">
        <f>INDEX(Protocol[Mark],MATCH(C4347,Protocol[Step],0))</f>
        <v>2c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271010002</v>
      </c>
      <c r="H4347" s="134">
        <f>Systematic[[#This Row],[SampleVariableLabel]]+100*Systematic[[#This Row],[State]]</f>
        <v>271010302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271</v>
      </c>
      <c r="B4348" s="1">
        <f>IF(C4348=0,IF(B4347=Protocol!$V$20,1,B4347+1),B4347)</f>
        <v>1</v>
      </c>
      <c r="C4348" s="1">
        <f>IF(C4347+1=Protocol!$V$21,0,C4347+1)</f>
        <v>4</v>
      </c>
      <c r="D4348" s="1">
        <f t="shared" si="151"/>
        <v>3</v>
      </c>
      <c r="E4348" s="1" t="str">
        <f>INDEX(Protocol[Mark],MATCH(C4348,Protocol[Step],0))</f>
        <v>3U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271010003</v>
      </c>
      <c r="H4348" s="134">
        <f>Systematic[[#This Row],[SampleVariableLabel]]+100*Systematic[[#This Row],[State]]</f>
        <v>271010403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271</v>
      </c>
      <c r="B4349" s="1">
        <f>IF(C4349=0,IF(B4348=Protocol!$V$20,1,B4348+1),B4348)</f>
        <v>1</v>
      </c>
      <c r="C4349" s="1">
        <f>IF(C4348+1=Protocol!$V$21,0,C4348+1)</f>
        <v>5</v>
      </c>
      <c r="D4349" s="1">
        <f t="shared" si="151"/>
        <v>4</v>
      </c>
      <c r="E4349" s="1" t="str">
        <f>INDEX(Protocol[Mark],MATCH(C4349,Protocol[Step],0))</f>
        <v>4G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271010004</v>
      </c>
      <c r="H4349" s="134">
        <f>Systematic[[#This Row],[SampleVariableLabel]]+100*Systematic[[#This Row],[State]]</f>
        <v>271010504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271</v>
      </c>
      <c r="B4350" s="1">
        <f>IF(C4350=0,IF(B4349=Protocol!$V$20,1,B4349+1),B4349)</f>
        <v>1</v>
      </c>
      <c r="C4350" s="1">
        <f>IF(C4349+1=Protocol!$V$21,0,C4349+1)</f>
        <v>6</v>
      </c>
      <c r="D4350" s="1">
        <f t="shared" si="151"/>
        <v>5</v>
      </c>
      <c r="E4350" s="1" t="str">
        <f>INDEX(Protocol[Mark],MATCH(C4350,Protocol[Step],0))</f>
        <v>5S</v>
      </c>
      <c r="F4350" s="151" t="str">
        <f>INDEX(Variables[Variable],MATCH(Systematic[[#This Row],[VariableIndex]],Variables[Index],0))</f>
        <v>Specific flux (mt)</v>
      </c>
      <c r="G4350" s="134">
        <f>Systematic[[#This Row],[Sample]]*1000000+Systematic[[#This Row],[SubSample]]*10000+Systematic[[#This Row],[VariableIndex]]</f>
        <v>271010005</v>
      </c>
      <c r="H4350" s="134">
        <f>Systematic[[#This Row],[SampleVariableLabel]]+100*Systematic[[#This Row],[State]]</f>
        <v>271010605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271</v>
      </c>
      <c r="B4351" s="1">
        <f>IF(C4351=0,IF(B4350=Protocol!$V$20,1,B4350+1),B4350)</f>
        <v>1</v>
      </c>
      <c r="C4351" s="1">
        <f>IF(C4350+1=Protocol!$V$21,0,C4350+1)</f>
        <v>7</v>
      </c>
      <c r="D4351" s="1">
        <f t="shared" si="151"/>
        <v>6</v>
      </c>
      <c r="E4351" s="1" t="str">
        <f>INDEX(Protocol[Mark],MATCH(C4351,Protocol[Step],0))</f>
        <v>6Oct</v>
      </c>
      <c r="F4351" s="151" t="str">
        <f>INDEX(Variables[Variable],MATCH(Systematic[[#This Row],[VariableIndex]],Variables[Index],0))</f>
        <v>FCR (mt: ROX-corr.)</v>
      </c>
      <c r="G4351" s="134">
        <f>Systematic[[#This Row],[Sample]]*1000000+Systematic[[#This Row],[SubSample]]*10000+Systematic[[#This Row],[VariableIndex]]</f>
        <v>271010006</v>
      </c>
      <c r="H4351" s="134">
        <f>Systematic[[#This Row],[SampleVariableLabel]]+100*Systematic[[#This Row],[State]]</f>
        <v>271010706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271</v>
      </c>
      <c r="B4352" s="1">
        <f>IF(C4352=0,IF(B4351=Protocol!$V$20,1,B4351+1),B4351)</f>
        <v>1</v>
      </c>
      <c r="C4352" s="1">
        <f>IF(C4351+1=Protocol!$V$21,0,C4351+1)</f>
        <v>8</v>
      </c>
      <c r="D4352" s="1">
        <f t="shared" si="151"/>
        <v>1</v>
      </c>
      <c r="E4352" s="1" t="str">
        <f>INDEX(Protocol[Mark],MATCH(C4352,Protocol[Step],0))</f>
        <v>7Rot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271010001</v>
      </c>
      <c r="H4352" s="134">
        <f>Systematic[[#This Row],[SampleVariableLabel]]+100*Systematic[[#This Row],[State]]</f>
        <v>271010801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271</v>
      </c>
      <c r="B4353" s="1">
        <f>IF(C4353=0,IF(B4352=Protocol!$V$20,1,B4352+1),B4352)</f>
        <v>1</v>
      </c>
      <c r="C4353" s="1">
        <f>IF(C4352+1=Protocol!$V$21,0,C4352+1)</f>
        <v>9</v>
      </c>
      <c r="D4353" s="1">
        <f t="shared" si="151"/>
        <v>2</v>
      </c>
      <c r="E4353" s="1" t="str">
        <f>INDEX(Protocol[Mark],MATCH(C4353,Protocol[Step],0))</f>
        <v>8Gp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271010002</v>
      </c>
      <c r="H4353" s="134">
        <f>Systematic[[#This Row],[SampleVariableLabel]]+100*Systematic[[#This Row],[State]]</f>
        <v>271010902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271</v>
      </c>
      <c r="B4354" s="1">
        <f>IF(C4354=0,IF(B4353=Protocol!$V$20,1,B4353+1),B4353)</f>
        <v>1</v>
      </c>
      <c r="C4354" s="1">
        <f>IF(C4353+1=Protocol!$V$21,0,C4353+1)</f>
        <v>10</v>
      </c>
      <c r="D4354" s="1">
        <f t="shared" si="151"/>
        <v>3</v>
      </c>
      <c r="E4354" s="1" t="str">
        <f>INDEX(Protocol[Mark],MATCH(C4354,Protocol[Step],0))</f>
        <v>9Ama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271010003</v>
      </c>
      <c r="H4354" s="134">
        <f>Systematic[[#This Row],[SampleVariableLabel]]+100*Systematic[[#This Row],[State]]</f>
        <v>271011003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271</v>
      </c>
      <c r="B4355" s="1">
        <f>IF(C4355=0,IF(B4354=Protocol!$V$20,1,B4354+1),B4354)</f>
        <v>1</v>
      </c>
      <c r="C4355" s="1">
        <f>IF(C4354+1=Protocol!$V$21,0,C4354+1)</f>
        <v>11</v>
      </c>
      <c r="D4355" s="1">
        <f t="shared" ref="D4355:D4418" si="153">IF(D4354=nVariables,1,D4354+1)</f>
        <v>4</v>
      </c>
      <c r="E4355" s="1" t="str">
        <f>INDEX(Protocol[Mark],MATCH(C4355,Protocol[Step],0))</f>
        <v>10Tm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271010004</v>
      </c>
      <c r="H4355" s="134">
        <f>Systematic[[#This Row],[SampleVariableLabel]]+100*Systematic[[#This Row],[State]]</f>
        <v>271011104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271</v>
      </c>
      <c r="B4356" s="1">
        <f>IF(C4356=0,IF(B4355=Protocol!$V$20,1,B4355+1),B4355)</f>
        <v>1</v>
      </c>
      <c r="C4356" s="1">
        <f>IF(C4355+1=Protocol!$V$21,0,C4355+1)</f>
        <v>12</v>
      </c>
      <c r="D4356" s="1">
        <f t="shared" si="153"/>
        <v>5</v>
      </c>
      <c r="E4356" s="1" t="str">
        <f>INDEX(Protocol[Mark],MATCH(C4356,Protocol[Step],0))</f>
        <v>11Azd</v>
      </c>
      <c r="F4356" s="151" t="str">
        <f>INDEX(Variables[Variable],MATCH(Systematic[[#This Row],[VariableIndex]],Variables[Index],0))</f>
        <v>Specific flux (mt)</v>
      </c>
      <c r="G4356" s="134">
        <f>Systematic[[#This Row],[Sample]]*1000000+Systematic[[#This Row],[SubSample]]*10000+Systematic[[#This Row],[VariableIndex]]</f>
        <v>271010005</v>
      </c>
      <c r="H4356" s="134">
        <f>Systematic[[#This Row],[SampleVariableLabel]]+100*Systematic[[#This Row],[State]]</f>
        <v>271011205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272</v>
      </c>
      <c r="B4357" s="1">
        <f>IF(C4357=0,IF(B4356=Protocol!$V$20,1,B4356+1),B4356)</f>
        <v>1</v>
      </c>
      <c r="C4357" s="1">
        <f>IF(C4356+1=Protocol!$V$21,0,C4356+1)</f>
        <v>0</v>
      </c>
      <c r="D4357" s="1">
        <f t="shared" si="153"/>
        <v>6</v>
      </c>
      <c r="E4357" s="1" t="str">
        <f>INDEX(Protocol[Mark],MATCH(C4357,Protocol[Step],0))</f>
        <v>1mt</v>
      </c>
      <c r="F4357" s="151" t="str">
        <f>INDEX(Variables[Variable],MATCH(Systematic[[#This Row],[VariableIndex]],Variables[Index],0))</f>
        <v>FCR (mt: ROX-corr.)</v>
      </c>
      <c r="G4357" s="134">
        <f>Systematic[[#This Row],[Sample]]*1000000+Systematic[[#This Row],[SubSample]]*10000+Systematic[[#This Row],[VariableIndex]]</f>
        <v>272010006</v>
      </c>
      <c r="H4357" s="134">
        <f>Systematic[[#This Row],[SampleVariableLabel]]+100*Systematic[[#This Row],[State]]</f>
        <v>272010006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272</v>
      </c>
      <c r="B4358" s="1">
        <f>IF(C4358=0,IF(B4357=Protocol!$V$20,1,B4357+1),B4357)</f>
        <v>1</v>
      </c>
      <c r="C4358" s="1">
        <f>IF(C4357+1=Protocol!$V$21,0,C4357+1)</f>
        <v>1</v>
      </c>
      <c r="D4358" s="1">
        <f t="shared" si="153"/>
        <v>1</v>
      </c>
      <c r="E4358" s="1" t="str">
        <f>INDEX(Protocol[Mark],MATCH(C4358,Protocol[Step],0))</f>
        <v>1PM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272010001</v>
      </c>
      <c r="H4358" s="134">
        <f>Systematic[[#This Row],[SampleVariableLabel]]+100*Systematic[[#This Row],[State]]</f>
        <v>272010101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272</v>
      </c>
      <c r="B4359" s="1">
        <f>IF(C4359=0,IF(B4358=Protocol!$V$20,1,B4358+1),B4358)</f>
        <v>1</v>
      </c>
      <c r="C4359" s="1">
        <f>IF(C4358+1=Protocol!$V$21,0,C4358+1)</f>
        <v>2</v>
      </c>
      <c r="D4359" s="1">
        <f t="shared" si="153"/>
        <v>2</v>
      </c>
      <c r="E4359" s="1" t="str">
        <f>INDEX(Protocol[Mark],MATCH(C4359,Protocol[Step],0))</f>
        <v>2D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272010002</v>
      </c>
      <c r="H4359" s="134">
        <f>Systematic[[#This Row],[SampleVariableLabel]]+100*Systematic[[#This Row],[State]]</f>
        <v>272010202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272</v>
      </c>
      <c r="B4360" s="1">
        <f>IF(C4360=0,IF(B4359=Protocol!$V$20,1,B4359+1),B4359)</f>
        <v>1</v>
      </c>
      <c r="C4360" s="1">
        <f>IF(C4359+1=Protocol!$V$21,0,C4359+1)</f>
        <v>3</v>
      </c>
      <c r="D4360" s="1">
        <f t="shared" si="153"/>
        <v>3</v>
      </c>
      <c r="E4360" s="1" t="str">
        <f>INDEX(Protocol[Mark],MATCH(C4360,Protocol[Step],0))</f>
        <v>2c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272010003</v>
      </c>
      <c r="H4360" s="134">
        <f>Systematic[[#This Row],[SampleVariableLabel]]+100*Systematic[[#This Row],[State]]</f>
        <v>272010303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272</v>
      </c>
      <c r="B4361" s="1">
        <f>IF(C4361=0,IF(B4360=Protocol!$V$20,1,B4360+1),B4360)</f>
        <v>1</v>
      </c>
      <c r="C4361" s="1">
        <f>IF(C4360+1=Protocol!$V$21,0,C4360+1)</f>
        <v>4</v>
      </c>
      <c r="D4361" s="1">
        <f t="shared" si="153"/>
        <v>4</v>
      </c>
      <c r="E4361" s="1" t="str">
        <f>INDEX(Protocol[Mark],MATCH(C4361,Protocol[Step],0))</f>
        <v>3U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272010004</v>
      </c>
      <c r="H4361" s="134">
        <f>Systematic[[#This Row],[SampleVariableLabel]]+100*Systematic[[#This Row],[State]]</f>
        <v>272010404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272</v>
      </c>
      <c r="B4362" s="1">
        <f>IF(C4362=0,IF(B4361=Protocol!$V$20,1,B4361+1),B4361)</f>
        <v>1</v>
      </c>
      <c r="C4362" s="1">
        <f>IF(C4361+1=Protocol!$V$21,0,C4361+1)</f>
        <v>5</v>
      </c>
      <c r="D4362" s="1">
        <f t="shared" si="153"/>
        <v>5</v>
      </c>
      <c r="E4362" s="1" t="str">
        <f>INDEX(Protocol[Mark],MATCH(C4362,Protocol[Step],0))</f>
        <v>4G</v>
      </c>
      <c r="F4362" s="151" t="str">
        <f>INDEX(Variables[Variable],MATCH(Systematic[[#This Row],[VariableIndex]],Variables[Index],0))</f>
        <v>Specific flux (mt)</v>
      </c>
      <c r="G4362" s="134">
        <f>Systematic[[#This Row],[Sample]]*1000000+Systematic[[#This Row],[SubSample]]*10000+Systematic[[#This Row],[VariableIndex]]</f>
        <v>272010005</v>
      </c>
      <c r="H4362" s="134">
        <f>Systematic[[#This Row],[SampleVariableLabel]]+100*Systematic[[#This Row],[State]]</f>
        <v>272010505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272</v>
      </c>
      <c r="B4363" s="1">
        <f>IF(C4363=0,IF(B4362=Protocol!$V$20,1,B4362+1),B4362)</f>
        <v>1</v>
      </c>
      <c r="C4363" s="1">
        <f>IF(C4362+1=Protocol!$V$21,0,C4362+1)</f>
        <v>6</v>
      </c>
      <c r="D4363" s="1">
        <f t="shared" si="153"/>
        <v>6</v>
      </c>
      <c r="E4363" s="1" t="str">
        <f>INDEX(Protocol[Mark],MATCH(C4363,Protocol[Step],0))</f>
        <v>5S</v>
      </c>
      <c r="F4363" s="151" t="str">
        <f>INDEX(Variables[Variable],MATCH(Systematic[[#This Row],[VariableIndex]],Variables[Index],0))</f>
        <v>FCR (mt: ROX-corr.)</v>
      </c>
      <c r="G4363" s="134">
        <f>Systematic[[#This Row],[Sample]]*1000000+Systematic[[#This Row],[SubSample]]*10000+Systematic[[#This Row],[VariableIndex]]</f>
        <v>272010006</v>
      </c>
      <c r="H4363" s="134">
        <f>Systematic[[#This Row],[SampleVariableLabel]]+100*Systematic[[#This Row],[State]]</f>
        <v>272010606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272</v>
      </c>
      <c r="B4364" s="1">
        <f>IF(C4364=0,IF(B4363=Protocol!$V$20,1,B4363+1),B4363)</f>
        <v>1</v>
      </c>
      <c r="C4364" s="1">
        <f>IF(C4363+1=Protocol!$V$21,0,C4363+1)</f>
        <v>7</v>
      </c>
      <c r="D4364" s="1">
        <f t="shared" si="153"/>
        <v>1</v>
      </c>
      <c r="E4364" s="1" t="str">
        <f>INDEX(Protocol[Mark],MATCH(C4364,Protocol[Step],0))</f>
        <v>6Oct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272010001</v>
      </c>
      <c r="H4364" s="134">
        <f>Systematic[[#This Row],[SampleVariableLabel]]+100*Systematic[[#This Row],[State]]</f>
        <v>272010701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272</v>
      </c>
      <c r="B4365" s="1">
        <f>IF(C4365=0,IF(B4364=Protocol!$V$20,1,B4364+1),B4364)</f>
        <v>1</v>
      </c>
      <c r="C4365" s="1">
        <f>IF(C4364+1=Protocol!$V$21,0,C4364+1)</f>
        <v>8</v>
      </c>
      <c r="D4365" s="1">
        <f t="shared" si="153"/>
        <v>2</v>
      </c>
      <c r="E4365" s="1" t="str">
        <f>INDEX(Protocol[Mark],MATCH(C4365,Protocol[Step],0))</f>
        <v>7Rot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272010002</v>
      </c>
      <c r="H4365" s="134">
        <f>Systematic[[#This Row],[SampleVariableLabel]]+100*Systematic[[#This Row],[State]]</f>
        <v>272010802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272</v>
      </c>
      <c r="B4366" s="1">
        <f>IF(C4366=0,IF(B4365=Protocol!$V$20,1,B4365+1),B4365)</f>
        <v>1</v>
      </c>
      <c r="C4366" s="1">
        <f>IF(C4365+1=Protocol!$V$21,0,C4365+1)</f>
        <v>9</v>
      </c>
      <c r="D4366" s="1">
        <f t="shared" si="153"/>
        <v>3</v>
      </c>
      <c r="E4366" s="1" t="str">
        <f>INDEX(Protocol[Mark],MATCH(C4366,Protocol[Step],0))</f>
        <v>8Gp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272010003</v>
      </c>
      <c r="H4366" s="134">
        <f>Systematic[[#This Row],[SampleVariableLabel]]+100*Systematic[[#This Row],[State]]</f>
        <v>272010903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272</v>
      </c>
      <c r="B4367" s="1">
        <f>IF(C4367=0,IF(B4366=Protocol!$V$20,1,B4366+1),B4366)</f>
        <v>1</v>
      </c>
      <c r="C4367" s="1">
        <f>IF(C4366+1=Protocol!$V$21,0,C4366+1)</f>
        <v>10</v>
      </c>
      <c r="D4367" s="1">
        <f t="shared" si="153"/>
        <v>4</v>
      </c>
      <c r="E4367" s="1" t="str">
        <f>INDEX(Protocol[Mark],MATCH(C4367,Protocol[Step],0))</f>
        <v>9Ama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272010004</v>
      </c>
      <c r="H4367" s="134">
        <f>Systematic[[#This Row],[SampleVariableLabel]]+100*Systematic[[#This Row],[State]]</f>
        <v>272011004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272</v>
      </c>
      <c r="B4368" s="1">
        <f>IF(C4368=0,IF(B4367=Protocol!$V$20,1,B4367+1),B4367)</f>
        <v>1</v>
      </c>
      <c r="C4368" s="1">
        <f>IF(C4367+1=Protocol!$V$21,0,C4367+1)</f>
        <v>11</v>
      </c>
      <c r="D4368" s="1">
        <f t="shared" si="153"/>
        <v>5</v>
      </c>
      <c r="E4368" s="1" t="str">
        <f>INDEX(Protocol[Mark],MATCH(C4368,Protocol[Step],0))</f>
        <v>10Tm</v>
      </c>
      <c r="F4368" s="151" t="str">
        <f>INDEX(Variables[Variable],MATCH(Systematic[[#This Row],[VariableIndex]],Variables[Index],0))</f>
        <v>Specific flux (mt)</v>
      </c>
      <c r="G4368" s="134">
        <f>Systematic[[#This Row],[Sample]]*1000000+Systematic[[#This Row],[SubSample]]*10000+Systematic[[#This Row],[VariableIndex]]</f>
        <v>272010005</v>
      </c>
      <c r="H4368" s="134">
        <f>Systematic[[#This Row],[SampleVariableLabel]]+100*Systematic[[#This Row],[State]]</f>
        <v>272011105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272</v>
      </c>
      <c r="B4369" s="1">
        <f>IF(C4369=0,IF(B4368=Protocol!$V$20,1,B4368+1),B4368)</f>
        <v>1</v>
      </c>
      <c r="C4369" s="1">
        <f>IF(C4368+1=Protocol!$V$21,0,C4368+1)</f>
        <v>12</v>
      </c>
      <c r="D4369" s="1">
        <f t="shared" si="153"/>
        <v>6</v>
      </c>
      <c r="E4369" s="1" t="str">
        <f>INDEX(Protocol[Mark],MATCH(C4369,Protocol[Step],0))</f>
        <v>11Azd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272010006</v>
      </c>
      <c r="H4369" s="134">
        <f>Systematic[[#This Row],[SampleVariableLabel]]+100*Systematic[[#This Row],[State]]</f>
        <v>272011206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273</v>
      </c>
      <c r="B4370" s="1">
        <f>IF(C4370=0,IF(B4369=Protocol!$V$20,1,B4369+1),B4369)</f>
        <v>1</v>
      </c>
      <c r="C4370" s="1">
        <f>IF(C4369+1=Protocol!$V$21,0,C4369+1)</f>
        <v>0</v>
      </c>
      <c r="D4370" s="1">
        <f t="shared" si="153"/>
        <v>1</v>
      </c>
      <c r="E4370" s="1" t="str">
        <f>INDEX(Protocol[Mark],MATCH(C4370,Protocol[Step],0))</f>
        <v>1mt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273010001</v>
      </c>
      <c r="H4370" s="134">
        <f>Systematic[[#This Row],[SampleVariableLabel]]+100*Systematic[[#This Row],[State]]</f>
        <v>273010001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273</v>
      </c>
      <c r="B4371" s="1">
        <f>IF(C4371=0,IF(B4370=Protocol!$V$20,1,B4370+1),B4370)</f>
        <v>1</v>
      </c>
      <c r="C4371" s="1">
        <f>IF(C4370+1=Protocol!$V$21,0,C4370+1)</f>
        <v>1</v>
      </c>
      <c r="D4371" s="1">
        <f t="shared" si="153"/>
        <v>2</v>
      </c>
      <c r="E4371" s="1" t="str">
        <f>INDEX(Protocol[Mark],MATCH(C4371,Protocol[Step],0))</f>
        <v>1PM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273010002</v>
      </c>
      <c r="H4371" s="134">
        <f>Systematic[[#This Row],[SampleVariableLabel]]+100*Systematic[[#This Row],[State]]</f>
        <v>273010102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273</v>
      </c>
      <c r="B4372" s="1">
        <f>IF(C4372=0,IF(B4371=Protocol!$V$20,1,B4371+1),B4371)</f>
        <v>1</v>
      </c>
      <c r="C4372" s="1">
        <f>IF(C4371+1=Protocol!$V$21,0,C4371+1)</f>
        <v>2</v>
      </c>
      <c r="D4372" s="1">
        <f t="shared" si="153"/>
        <v>3</v>
      </c>
      <c r="E4372" s="1" t="str">
        <f>INDEX(Protocol[Mark],MATCH(C4372,Protocol[Step],0))</f>
        <v>2D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273010003</v>
      </c>
      <c r="H4372" s="134">
        <f>Systematic[[#This Row],[SampleVariableLabel]]+100*Systematic[[#This Row],[State]]</f>
        <v>273010203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273</v>
      </c>
      <c r="B4373" s="1">
        <f>IF(C4373=0,IF(B4372=Protocol!$V$20,1,B4372+1),B4372)</f>
        <v>1</v>
      </c>
      <c r="C4373" s="1">
        <f>IF(C4372+1=Protocol!$V$21,0,C4372+1)</f>
        <v>3</v>
      </c>
      <c r="D4373" s="1">
        <f t="shared" si="153"/>
        <v>4</v>
      </c>
      <c r="E4373" s="1" t="str">
        <f>INDEX(Protocol[Mark],MATCH(C4373,Protocol[Step],0))</f>
        <v>2c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273010004</v>
      </c>
      <c r="H4373" s="134">
        <f>Systematic[[#This Row],[SampleVariableLabel]]+100*Systematic[[#This Row],[State]]</f>
        <v>273010304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273</v>
      </c>
      <c r="B4374" s="1">
        <f>IF(C4374=0,IF(B4373=Protocol!$V$20,1,B4373+1),B4373)</f>
        <v>1</v>
      </c>
      <c r="C4374" s="1">
        <f>IF(C4373+1=Protocol!$V$21,0,C4373+1)</f>
        <v>4</v>
      </c>
      <c r="D4374" s="1">
        <f t="shared" si="153"/>
        <v>5</v>
      </c>
      <c r="E4374" s="1" t="str">
        <f>INDEX(Protocol[Mark],MATCH(C4374,Protocol[Step],0))</f>
        <v>3U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273010005</v>
      </c>
      <c r="H4374" s="134">
        <f>Systematic[[#This Row],[SampleVariableLabel]]+100*Systematic[[#This Row],[State]]</f>
        <v>273010405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273</v>
      </c>
      <c r="B4375" s="1">
        <f>IF(C4375=0,IF(B4374=Protocol!$V$20,1,B4374+1),B4374)</f>
        <v>1</v>
      </c>
      <c r="C4375" s="1">
        <f>IF(C4374+1=Protocol!$V$21,0,C4374+1)</f>
        <v>5</v>
      </c>
      <c r="D4375" s="1">
        <f t="shared" si="153"/>
        <v>6</v>
      </c>
      <c r="E4375" s="1" t="str">
        <f>INDEX(Protocol[Mark],MATCH(C4375,Protocol[Step],0))</f>
        <v>4G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273010006</v>
      </c>
      <c r="H4375" s="134">
        <f>Systematic[[#This Row],[SampleVariableLabel]]+100*Systematic[[#This Row],[State]]</f>
        <v>273010506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273</v>
      </c>
      <c r="B4376" s="1">
        <f>IF(C4376=0,IF(B4375=Protocol!$V$20,1,B4375+1),B4375)</f>
        <v>1</v>
      </c>
      <c r="C4376" s="1">
        <f>IF(C4375+1=Protocol!$V$21,0,C4375+1)</f>
        <v>6</v>
      </c>
      <c r="D4376" s="1">
        <f t="shared" si="153"/>
        <v>1</v>
      </c>
      <c r="E4376" s="1" t="str">
        <f>INDEX(Protocol[Mark],MATCH(C4376,Protocol[Step],0))</f>
        <v>5S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273010001</v>
      </c>
      <c r="H4376" s="134">
        <f>Systematic[[#This Row],[SampleVariableLabel]]+100*Systematic[[#This Row],[State]]</f>
        <v>273010601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273</v>
      </c>
      <c r="B4377" s="1">
        <f>IF(C4377=0,IF(B4376=Protocol!$V$20,1,B4376+1),B4376)</f>
        <v>1</v>
      </c>
      <c r="C4377" s="1">
        <f>IF(C4376+1=Protocol!$V$21,0,C4376+1)</f>
        <v>7</v>
      </c>
      <c r="D4377" s="1">
        <f t="shared" si="153"/>
        <v>2</v>
      </c>
      <c r="E4377" s="1" t="str">
        <f>INDEX(Protocol[Mark],MATCH(C4377,Protocol[Step],0))</f>
        <v>6Oct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273010002</v>
      </c>
      <c r="H4377" s="134">
        <f>Systematic[[#This Row],[SampleVariableLabel]]+100*Systematic[[#This Row],[State]]</f>
        <v>273010702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273</v>
      </c>
      <c r="B4378" s="1">
        <f>IF(C4378=0,IF(B4377=Protocol!$V$20,1,B4377+1),B4377)</f>
        <v>1</v>
      </c>
      <c r="C4378" s="1">
        <f>IF(C4377+1=Protocol!$V$21,0,C4377+1)</f>
        <v>8</v>
      </c>
      <c r="D4378" s="1">
        <f t="shared" si="153"/>
        <v>3</v>
      </c>
      <c r="E4378" s="1" t="str">
        <f>INDEX(Protocol[Mark],MATCH(C4378,Protocol[Step],0))</f>
        <v>7Rot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273010003</v>
      </c>
      <c r="H4378" s="134">
        <f>Systematic[[#This Row],[SampleVariableLabel]]+100*Systematic[[#This Row],[State]]</f>
        <v>273010803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273</v>
      </c>
      <c r="B4379" s="1">
        <f>IF(C4379=0,IF(B4378=Protocol!$V$20,1,B4378+1),B4378)</f>
        <v>1</v>
      </c>
      <c r="C4379" s="1">
        <f>IF(C4378+1=Protocol!$V$21,0,C4378+1)</f>
        <v>9</v>
      </c>
      <c r="D4379" s="1">
        <f t="shared" si="153"/>
        <v>4</v>
      </c>
      <c r="E4379" s="1" t="str">
        <f>INDEX(Protocol[Mark],MATCH(C4379,Protocol[Step],0))</f>
        <v>8Gp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273010004</v>
      </c>
      <c r="H4379" s="134">
        <f>Systematic[[#This Row],[SampleVariableLabel]]+100*Systematic[[#This Row],[State]]</f>
        <v>273010904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273</v>
      </c>
      <c r="B4380" s="1">
        <f>IF(C4380=0,IF(B4379=Protocol!$V$20,1,B4379+1),B4379)</f>
        <v>1</v>
      </c>
      <c r="C4380" s="1">
        <f>IF(C4379+1=Protocol!$V$21,0,C4379+1)</f>
        <v>10</v>
      </c>
      <c r="D4380" s="1">
        <f t="shared" si="153"/>
        <v>5</v>
      </c>
      <c r="E4380" s="1" t="str">
        <f>INDEX(Protocol[Mark],MATCH(C4380,Protocol[Step],0))</f>
        <v>9Ama</v>
      </c>
      <c r="F4380" s="151" t="str">
        <f>INDEX(Variables[Variable],MATCH(Systematic[[#This Row],[VariableIndex]],Variables[Index],0))</f>
        <v>Specific flux (mt)</v>
      </c>
      <c r="G4380" s="134">
        <f>Systematic[[#This Row],[Sample]]*1000000+Systematic[[#This Row],[SubSample]]*10000+Systematic[[#This Row],[VariableIndex]]</f>
        <v>273010005</v>
      </c>
      <c r="H4380" s="134">
        <f>Systematic[[#This Row],[SampleVariableLabel]]+100*Systematic[[#This Row],[State]]</f>
        <v>273011005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273</v>
      </c>
      <c r="B4381" s="1">
        <f>IF(C4381=0,IF(B4380=Protocol!$V$20,1,B4380+1),B4380)</f>
        <v>1</v>
      </c>
      <c r="C4381" s="1">
        <f>IF(C4380+1=Protocol!$V$21,0,C4380+1)</f>
        <v>11</v>
      </c>
      <c r="D4381" s="1">
        <f t="shared" si="153"/>
        <v>6</v>
      </c>
      <c r="E4381" s="1" t="str">
        <f>INDEX(Protocol[Mark],MATCH(C4381,Protocol[Step],0))</f>
        <v>10Tm</v>
      </c>
      <c r="F4381" s="151" t="str">
        <f>INDEX(Variables[Variable],MATCH(Systematic[[#This Row],[VariableIndex]],Variables[Index],0))</f>
        <v>FCR (mt: ROX-corr.)</v>
      </c>
      <c r="G4381" s="134">
        <f>Systematic[[#This Row],[Sample]]*1000000+Systematic[[#This Row],[SubSample]]*10000+Systematic[[#This Row],[VariableIndex]]</f>
        <v>273010006</v>
      </c>
      <c r="H4381" s="134">
        <f>Systematic[[#This Row],[SampleVariableLabel]]+100*Systematic[[#This Row],[State]]</f>
        <v>273011106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273</v>
      </c>
      <c r="B4382" s="1">
        <f>IF(C4382=0,IF(B4381=Protocol!$V$20,1,B4381+1),B4381)</f>
        <v>1</v>
      </c>
      <c r="C4382" s="1">
        <f>IF(C4381+1=Protocol!$V$21,0,C4381+1)</f>
        <v>12</v>
      </c>
      <c r="D4382" s="1">
        <f t="shared" si="153"/>
        <v>1</v>
      </c>
      <c r="E4382" s="1" t="str">
        <f>INDEX(Protocol[Mark],MATCH(C4382,Protocol[Step],0))</f>
        <v>11Azd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273010001</v>
      </c>
      <c r="H4382" s="134">
        <f>Systematic[[#This Row],[SampleVariableLabel]]+100*Systematic[[#This Row],[State]]</f>
        <v>273011201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274</v>
      </c>
      <c r="B4383" s="1">
        <f>IF(C4383=0,IF(B4382=Protocol!$V$20,1,B4382+1),B4382)</f>
        <v>1</v>
      </c>
      <c r="C4383" s="1">
        <f>IF(C4382+1=Protocol!$V$21,0,C4382+1)</f>
        <v>0</v>
      </c>
      <c r="D4383" s="1">
        <f t="shared" si="153"/>
        <v>2</v>
      </c>
      <c r="E4383" s="1" t="str">
        <f>INDEX(Protocol[Mark],MATCH(C4383,Protocol[Step],0))</f>
        <v>1mt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274010002</v>
      </c>
      <c r="H4383" s="134">
        <f>Systematic[[#This Row],[SampleVariableLabel]]+100*Systematic[[#This Row],[State]]</f>
        <v>274010002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274</v>
      </c>
      <c r="B4384" s="1">
        <f>IF(C4384=0,IF(B4383=Protocol!$V$20,1,B4383+1),B4383)</f>
        <v>1</v>
      </c>
      <c r="C4384" s="1">
        <f>IF(C4383+1=Protocol!$V$21,0,C4383+1)</f>
        <v>1</v>
      </c>
      <c r="D4384" s="1">
        <f t="shared" si="153"/>
        <v>3</v>
      </c>
      <c r="E4384" s="1" t="str">
        <f>INDEX(Protocol[Mark],MATCH(C4384,Protocol[Step],0))</f>
        <v>1PM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274010003</v>
      </c>
      <c r="H4384" s="134">
        <f>Systematic[[#This Row],[SampleVariableLabel]]+100*Systematic[[#This Row],[State]]</f>
        <v>274010103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274</v>
      </c>
      <c r="B4385" s="1">
        <f>IF(C4385=0,IF(B4384=Protocol!$V$20,1,B4384+1),B4384)</f>
        <v>1</v>
      </c>
      <c r="C4385" s="1">
        <f>IF(C4384+1=Protocol!$V$21,0,C4384+1)</f>
        <v>2</v>
      </c>
      <c r="D4385" s="1">
        <f t="shared" si="153"/>
        <v>4</v>
      </c>
      <c r="E4385" s="1" t="str">
        <f>INDEX(Protocol[Mark],MATCH(C4385,Protocol[Step],0))</f>
        <v>2D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274010004</v>
      </c>
      <c r="H4385" s="134">
        <f>Systematic[[#This Row],[SampleVariableLabel]]+100*Systematic[[#This Row],[State]]</f>
        <v>274010204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274</v>
      </c>
      <c r="B4386" s="1">
        <f>IF(C4386=0,IF(B4385=Protocol!$V$20,1,B4385+1),B4385)</f>
        <v>1</v>
      </c>
      <c r="C4386" s="1">
        <f>IF(C4385+1=Protocol!$V$21,0,C4385+1)</f>
        <v>3</v>
      </c>
      <c r="D4386" s="1">
        <f t="shared" si="153"/>
        <v>5</v>
      </c>
      <c r="E4386" s="1" t="str">
        <f>INDEX(Protocol[Mark],MATCH(C4386,Protocol[Step],0))</f>
        <v>2c</v>
      </c>
      <c r="F4386" s="151" t="str">
        <f>INDEX(Variables[Variable],MATCH(Systematic[[#This Row],[VariableIndex]],Variables[Index],0))</f>
        <v>Specific flux (mt)</v>
      </c>
      <c r="G4386" s="134">
        <f>Systematic[[#This Row],[Sample]]*1000000+Systematic[[#This Row],[SubSample]]*10000+Systematic[[#This Row],[VariableIndex]]</f>
        <v>274010005</v>
      </c>
      <c r="H4386" s="134">
        <f>Systematic[[#This Row],[SampleVariableLabel]]+100*Systematic[[#This Row],[State]]</f>
        <v>274010305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274</v>
      </c>
      <c r="B4387" s="1">
        <f>IF(C4387=0,IF(B4386=Protocol!$V$20,1,B4386+1),B4386)</f>
        <v>1</v>
      </c>
      <c r="C4387" s="1">
        <f>IF(C4386+1=Protocol!$V$21,0,C4386+1)</f>
        <v>4</v>
      </c>
      <c r="D4387" s="1">
        <f t="shared" si="153"/>
        <v>6</v>
      </c>
      <c r="E4387" s="1" t="str">
        <f>INDEX(Protocol[Mark],MATCH(C4387,Protocol[Step],0))</f>
        <v>3U</v>
      </c>
      <c r="F4387" s="151" t="str">
        <f>INDEX(Variables[Variable],MATCH(Systematic[[#This Row],[VariableIndex]],Variables[Index],0))</f>
        <v>FCR (mt: ROX-corr.)</v>
      </c>
      <c r="G4387" s="134">
        <f>Systematic[[#This Row],[Sample]]*1000000+Systematic[[#This Row],[SubSample]]*10000+Systematic[[#This Row],[VariableIndex]]</f>
        <v>274010006</v>
      </c>
      <c r="H4387" s="134">
        <f>Systematic[[#This Row],[SampleVariableLabel]]+100*Systematic[[#This Row],[State]]</f>
        <v>274010406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274</v>
      </c>
      <c r="B4388" s="1">
        <f>IF(C4388=0,IF(B4387=Protocol!$V$20,1,B4387+1),B4387)</f>
        <v>1</v>
      </c>
      <c r="C4388" s="1">
        <f>IF(C4387+1=Protocol!$V$21,0,C4387+1)</f>
        <v>5</v>
      </c>
      <c r="D4388" s="1">
        <f t="shared" si="153"/>
        <v>1</v>
      </c>
      <c r="E4388" s="1" t="str">
        <f>INDEX(Protocol[Mark],MATCH(C4388,Protocol[Step],0))</f>
        <v>4G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274010001</v>
      </c>
      <c r="H4388" s="134">
        <f>Systematic[[#This Row],[SampleVariableLabel]]+100*Systematic[[#This Row],[State]]</f>
        <v>274010501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274</v>
      </c>
      <c r="B4389" s="1">
        <f>IF(C4389=0,IF(B4388=Protocol!$V$20,1,B4388+1),B4388)</f>
        <v>1</v>
      </c>
      <c r="C4389" s="1">
        <f>IF(C4388+1=Protocol!$V$21,0,C4388+1)</f>
        <v>6</v>
      </c>
      <c r="D4389" s="1">
        <f t="shared" si="153"/>
        <v>2</v>
      </c>
      <c r="E4389" s="1" t="str">
        <f>INDEX(Protocol[Mark],MATCH(C4389,Protocol[Step],0))</f>
        <v>5S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274010002</v>
      </c>
      <c r="H4389" s="134">
        <f>Systematic[[#This Row],[SampleVariableLabel]]+100*Systematic[[#This Row],[State]]</f>
        <v>274010602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274</v>
      </c>
      <c r="B4390" s="1">
        <f>IF(C4390=0,IF(B4389=Protocol!$V$20,1,B4389+1),B4389)</f>
        <v>1</v>
      </c>
      <c r="C4390" s="1">
        <f>IF(C4389+1=Protocol!$V$21,0,C4389+1)</f>
        <v>7</v>
      </c>
      <c r="D4390" s="1">
        <f t="shared" si="153"/>
        <v>3</v>
      </c>
      <c r="E4390" s="1" t="str">
        <f>INDEX(Protocol[Mark],MATCH(C4390,Protocol[Step],0))</f>
        <v>6Oct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274010003</v>
      </c>
      <c r="H4390" s="134">
        <f>Systematic[[#This Row],[SampleVariableLabel]]+100*Systematic[[#This Row],[State]]</f>
        <v>274010703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274</v>
      </c>
      <c r="B4391" s="1">
        <f>IF(C4391=0,IF(B4390=Protocol!$V$20,1,B4390+1),B4390)</f>
        <v>1</v>
      </c>
      <c r="C4391" s="1">
        <f>IF(C4390+1=Protocol!$V$21,0,C4390+1)</f>
        <v>8</v>
      </c>
      <c r="D4391" s="1">
        <f t="shared" si="153"/>
        <v>4</v>
      </c>
      <c r="E4391" s="1" t="str">
        <f>INDEX(Protocol[Mark],MATCH(C4391,Protocol[Step],0))</f>
        <v>7Rot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274010004</v>
      </c>
      <c r="H4391" s="134">
        <f>Systematic[[#This Row],[SampleVariableLabel]]+100*Systematic[[#This Row],[State]]</f>
        <v>274010804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274</v>
      </c>
      <c r="B4392" s="1">
        <f>IF(C4392=0,IF(B4391=Protocol!$V$20,1,B4391+1),B4391)</f>
        <v>1</v>
      </c>
      <c r="C4392" s="1">
        <f>IF(C4391+1=Protocol!$V$21,0,C4391+1)</f>
        <v>9</v>
      </c>
      <c r="D4392" s="1">
        <f t="shared" si="153"/>
        <v>5</v>
      </c>
      <c r="E4392" s="1" t="str">
        <f>INDEX(Protocol[Mark],MATCH(C4392,Protocol[Step],0))</f>
        <v>8Gp</v>
      </c>
      <c r="F4392" s="151" t="str">
        <f>INDEX(Variables[Variable],MATCH(Systematic[[#This Row],[VariableIndex]],Variables[Index],0))</f>
        <v>Specific flux (mt)</v>
      </c>
      <c r="G4392" s="134">
        <f>Systematic[[#This Row],[Sample]]*1000000+Systematic[[#This Row],[SubSample]]*10000+Systematic[[#This Row],[VariableIndex]]</f>
        <v>274010005</v>
      </c>
      <c r="H4392" s="134">
        <f>Systematic[[#This Row],[SampleVariableLabel]]+100*Systematic[[#This Row],[State]]</f>
        <v>274010905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274</v>
      </c>
      <c r="B4393" s="1">
        <f>IF(C4393=0,IF(B4392=Protocol!$V$20,1,B4392+1),B4392)</f>
        <v>1</v>
      </c>
      <c r="C4393" s="1">
        <f>IF(C4392+1=Protocol!$V$21,0,C4392+1)</f>
        <v>10</v>
      </c>
      <c r="D4393" s="1">
        <f t="shared" si="153"/>
        <v>6</v>
      </c>
      <c r="E4393" s="1" t="str">
        <f>INDEX(Protocol[Mark],MATCH(C4393,Protocol[Step],0))</f>
        <v>9Ama</v>
      </c>
      <c r="F4393" s="151" t="str">
        <f>INDEX(Variables[Variable],MATCH(Systematic[[#This Row],[VariableIndex]],Variables[Index],0))</f>
        <v>FCR (mt: ROX-corr.)</v>
      </c>
      <c r="G4393" s="134">
        <f>Systematic[[#This Row],[Sample]]*1000000+Systematic[[#This Row],[SubSample]]*10000+Systematic[[#This Row],[VariableIndex]]</f>
        <v>274010006</v>
      </c>
      <c r="H4393" s="134">
        <f>Systematic[[#This Row],[SampleVariableLabel]]+100*Systematic[[#This Row],[State]]</f>
        <v>274011006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274</v>
      </c>
      <c r="B4394" s="1">
        <f>IF(C4394=0,IF(B4393=Protocol!$V$20,1,B4393+1),B4393)</f>
        <v>1</v>
      </c>
      <c r="C4394" s="1">
        <f>IF(C4393+1=Protocol!$V$21,0,C4393+1)</f>
        <v>11</v>
      </c>
      <c r="D4394" s="1">
        <f t="shared" si="153"/>
        <v>1</v>
      </c>
      <c r="E4394" s="1" t="str">
        <f>INDEX(Protocol[Mark],MATCH(C4394,Protocol[Step],0))</f>
        <v>10Tm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274010001</v>
      </c>
      <c r="H4394" s="134">
        <f>Systematic[[#This Row],[SampleVariableLabel]]+100*Systematic[[#This Row],[State]]</f>
        <v>274011101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274</v>
      </c>
      <c r="B4395" s="1">
        <f>IF(C4395=0,IF(B4394=Protocol!$V$20,1,B4394+1),B4394)</f>
        <v>1</v>
      </c>
      <c r="C4395" s="1">
        <f>IF(C4394+1=Protocol!$V$21,0,C4394+1)</f>
        <v>12</v>
      </c>
      <c r="D4395" s="1">
        <f t="shared" si="153"/>
        <v>2</v>
      </c>
      <c r="E4395" s="1" t="str">
        <f>INDEX(Protocol[Mark],MATCH(C4395,Protocol[Step],0))</f>
        <v>11Azd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274010002</v>
      </c>
      <c r="H4395" s="134">
        <f>Systematic[[#This Row],[SampleVariableLabel]]+100*Systematic[[#This Row],[State]]</f>
        <v>274011202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275</v>
      </c>
      <c r="B4396" s="1">
        <f>IF(C4396=0,IF(B4395=Protocol!$V$20,1,B4395+1),B4395)</f>
        <v>1</v>
      </c>
      <c r="C4396" s="1">
        <f>IF(C4395+1=Protocol!$V$21,0,C4395+1)</f>
        <v>0</v>
      </c>
      <c r="D4396" s="1">
        <f t="shared" si="153"/>
        <v>3</v>
      </c>
      <c r="E4396" s="1" t="str">
        <f>INDEX(Protocol[Mark],MATCH(C4396,Protocol[Step],0))</f>
        <v>1mt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275010003</v>
      </c>
      <c r="H4396" s="134">
        <f>Systematic[[#This Row],[SampleVariableLabel]]+100*Systematic[[#This Row],[State]]</f>
        <v>275010003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275</v>
      </c>
      <c r="B4397" s="1">
        <f>IF(C4397=0,IF(B4396=Protocol!$V$20,1,B4396+1),B4396)</f>
        <v>1</v>
      </c>
      <c r="C4397" s="1">
        <f>IF(C4396+1=Protocol!$V$21,0,C4396+1)</f>
        <v>1</v>
      </c>
      <c r="D4397" s="1">
        <f t="shared" si="153"/>
        <v>4</v>
      </c>
      <c r="E4397" s="1" t="str">
        <f>INDEX(Protocol[Mark],MATCH(C4397,Protocol[Step],0))</f>
        <v>1PM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275010004</v>
      </c>
      <c r="H4397" s="134">
        <f>Systematic[[#This Row],[SampleVariableLabel]]+100*Systematic[[#This Row],[State]]</f>
        <v>275010104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275</v>
      </c>
      <c r="B4398" s="1">
        <f>IF(C4398=0,IF(B4397=Protocol!$V$20,1,B4397+1),B4397)</f>
        <v>1</v>
      </c>
      <c r="C4398" s="1">
        <f>IF(C4397+1=Protocol!$V$21,0,C4397+1)</f>
        <v>2</v>
      </c>
      <c r="D4398" s="1">
        <f t="shared" si="153"/>
        <v>5</v>
      </c>
      <c r="E4398" s="1" t="str">
        <f>INDEX(Protocol[Mark],MATCH(C4398,Protocol[Step],0))</f>
        <v>2D</v>
      </c>
      <c r="F4398" s="151" t="str">
        <f>INDEX(Variables[Variable],MATCH(Systematic[[#This Row],[VariableIndex]],Variables[Index],0))</f>
        <v>Specific flux (mt)</v>
      </c>
      <c r="G4398" s="134">
        <f>Systematic[[#This Row],[Sample]]*1000000+Systematic[[#This Row],[SubSample]]*10000+Systematic[[#This Row],[VariableIndex]]</f>
        <v>275010005</v>
      </c>
      <c r="H4398" s="134">
        <f>Systematic[[#This Row],[SampleVariableLabel]]+100*Systematic[[#This Row],[State]]</f>
        <v>275010205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275</v>
      </c>
      <c r="B4399" s="1">
        <f>IF(C4399=0,IF(B4398=Protocol!$V$20,1,B4398+1),B4398)</f>
        <v>1</v>
      </c>
      <c r="C4399" s="1">
        <f>IF(C4398+1=Protocol!$V$21,0,C4398+1)</f>
        <v>3</v>
      </c>
      <c r="D4399" s="1">
        <f t="shared" si="153"/>
        <v>6</v>
      </c>
      <c r="E4399" s="1" t="str">
        <f>INDEX(Protocol[Mark],MATCH(C4399,Protocol[Step],0))</f>
        <v>2c</v>
      </c>
      <c r="F4399" s="151" t="str">
        <f>INDEX(Variables[Variable],MATCH(Systematic[[#This Row],[VariableIndex]],Variables[Index],0))</f>
        <v>FCR (mt: ROX-corr.)</v>
      </c>
      <c r="G4399" s="134">
        <f>Systematic[[#This Row],[Sample]]*1000000+Systematic[[#This Row],[SubSample]]*10000+Systematic[[#This Row],[VariableIndex]]</f>
        <v>275010006</v>
      </c>
      <c r="H4399" s="134">
        <f>Systematic[[#This Row],[SampleVariableLabel]]+100*Systematic[[#This Row],[State]]</f>
        <v>275010306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275</v>
      </c>
      <c r="B4400" s="1">
        <f>IF(C4400=0,IF(B4399=Protocol!$V$20,1,B4399+1),B4399)</f>
        <v>1</v>
      </c>
      <c r="C4400" s="1">
        <f>IF(C4399+1=Protocol!$V$21,0,C4399+1)</f>
        <v>4</v>
      </c>
      <c r="D4400" s="1">
        <f t="shared" si="153"/>
        <v>1</v>
      </c>
      <c r="E4400" s="1" t="str">
        <f>INDEX(Protocol[Mark],MATCH(C4400,Protocol[Step],0))</f>
        <v>3U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275010001</v>
      </c>
      <c r="H4400" s="134">
        <f>Systematic[[#This Row],[SampleVariableLabel]]+100*Systematic[[#This Row],[State]]</f>
        <v>275010401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275</v>
      </c>
      <c r="B4401" s="1">
        <f>IF(C4401=0,IF(B4400=Protocol!$V$20,1,B4400+1),B4400)</f>
        <v>1</v>
      </c>
      <c r="C4401" s="1">
        <f>IF(C4400+1=Protocol!$V$21,0,C4400+1)</f>
        <v>5</v>
      </c>
      <c r="D4401" s="1">
        <f t="shared" si="153"/>
        <v>2</v>
      </c>
      <c r="E4401" s="1" t="str">
        <f>INDEX(Protocol[Mark],MATCH(C4401,Protocol[Step],0))</f>
        <v>4G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275010002</v>
      </c>
      <c r="H4401" s="134">
        <f>Systematic[[#This Row],[SampleVariableLabel]]+100*Systematic[[#This Row],[State]]</f>
        <v>275010502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275</v>
      </c>
      <c r="B4402" s="1">
        <f>IF(C4402=0,IF(B4401=Protocol!$V$20,1,B4401+1),B4401)</f>
        <v>1</v>
      </c>
      <c r="C4402" s="1">
        <f>IF(C4401+1=Protocol!$V$21,0,C4401+1)</f>
        <v>6</v>
      </c>
      <c r="D4402" s="1">
        <f t="shared" si="153"/>
        <v>3</v>
      </c>
      <c r="E4402" s="1" t="str">
        <f>INDEX(Protocol[Mark],MATCH(C4402,Protocol[Step],0))</f>
        <v>5S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275010003</v>
      </c>
      <c r="H4402" s="134">
        <f>Systematic[[#This Row],[SampleVariableLabel]]+100*Systematic[[#This Row],[State]]</f>
        <v>275010603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275</v>
      </c>
      <c r="B4403" s="1">
        <f>IF(C4403=0,IF(B4402=Protocol!$V$20,1,B4402+1),B4402)</f>
        <v>1</v>
      </c>
      <c r="C4403" s="1">
        <f>IF(C4402+1=Protocol!$V$21,0,C4402+1)</f>
        <v>7</v>
      </c>
      <c r="D4403" s="1">
        <f t="shared" si="153"/>
        <v>4</v>
      </c>
      <c r="E4403" s="1" t="str">
        <f>INDEX(Protocol[Mark],MATCH(C4403,Protocol[Step],0))</f>
        <v>6Oct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275010004</v>
      </c>
      <c r="H4403" s="134">
        <f>Systematic[[#This Row],[SampleVariableLabel]]+100*Systematic[[#This Row],[State]]</f>
        <v>275010704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275</v>
      </c>
      <c r="B4404" s="1">
        <f>IF(C4404=0,IF(B4403=Protocol!$V$20,1,B4403+1),B4403)</f>
        <v>1</v>
      </c>
      <c r="C4404" s="1">
        <f>IF(C4403+1=Protocol!$V$21,0,C4403+1)</f>
        <v>8</v>
      </c>
      <c r="D4404" s="1">
        <f t="shared" si="153"/>
        <v>5</v>
      </c>
      <c r="E4404" s="1" t="str">
        <f>INDEX(Protocol[Mark],MATCH(C4404,Protocol[Step],0))</f>
        <v>7Rot</v>
      </c>
      <c r="F4404" s="151" t="str">
        <f>INDEX(Variables[Variable],MATCH(Systematic[[#This Row],[VariableIndex]],Variables[Index],0))</f>
        <v>Specific flux (mt)</v>
      </c>
      <c r="G4404" s="134">
        <f>Systematic[[#This Row],[Sample]]*1000000+Systematic[[#This Row],[SubSample]]*10000+Systematic[[#This Row],[VariableIndex]]</f>
        <v>275010005</v>
      </c>
      <c r="H4404" s="134">
        <f>Systematic[[#This Row],[SampleVariableLabel]]+100*Systematic[[#This Row],[State]]</f>
        <v>275010805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275</v>
      </c>
      <c r="B4405" s="1">
        <f>IF(C4405=0,IF(B4404=Protocol!$V$20,1,B4404+1),B4404)</f>
        <v>1</v>
      </c>
      <c r="C4405" s="1">
        <f>IF(C4404+1=Protocol!$V$21,0,C4404+1)</f>
        <v>9</v>
      </c>
      <c r="D4405" s="1">
        <f t="shared" si="153"/>
        <v>6</v>
      </c>
      <c r="E4405" s="1" t="str">
        <f>INDEX(Protocol[Mark],MATCH(C4405,Protocol[Step],0))</f>
        <v>8Gp</v>
      </c>
      <c r="F4405" s="151" t="str">
        <f>INDEX(Variables[Variable],MATCH(Systematic[[#This Row],[VariableIndex]],Variables[Index],0))</f>
        <v>FCR (mt: ROX-corr.)</v>
      </c>
      <c r="G4405" s="134">
        <f>Systematic[[#This Row],[Sample]]*1000000+Systematic[[#This Row],[SubSample]]*10000+Systematic[[#This Row],[VariableIndex]]</f>
        <v>275010006</v>
      </c>
      <c r="H4405" s="134">
        <f>Systematic[[#This Row],[SampleVariableLabel]]+100*Systematic[[#This Row],[State]]</f>
        <v>275010906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275</v>
      </c>
      <c r="B4406" s="1">
        <f>IF(C4406=0,IF(B4405=Protocol!$V$20,1,B4405+1),B4405)</f>
        <v>1</v>
      </c>
      <c r="C4406" s="1">
        <f>IF(C4405+1=Protocol!$V$21,0,C4405+1)</f>
        <v>10</v>
      </c>
      <c r="D4406" s="1">
        <f t="shared" si="153"/>
        <v>1</v>
      </c>
      <c r="E4406" s="1" t="str">
        <f>INDEX(Protocol[Mark],MATCH(C4406,Protocol[Step],0))</f>
        <v>9Ama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275010001</v>
      </c>
      <c r="H4406" s="134">
        <f>Systematic[[#This Row],[SampleVariableLabel]]+100*Systematic[[#This Row],[State]]</f>
        <v>275011001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275</v>
      </c>
      <c r="B4407" s="1">
        <f>IF(C4407=0,IF(B4406=Protocol!$V$20,1,B4406+1),B4406)</f>
        <v>1</v>
      </c>
      <c r="C4407" s="1">
        <f>IF(C4406+1=Protocol!$V$21,0,C4406+1)</f>
        <v>11</v>
      </c>
      <c r="D4407" s="1">
        <f t="shared" si="153"/>
        <v>2</v>
      </c>
      <c r="E4407" s="1" t="str">
        <f>INDEX(Protocol[Mark],MATCH(C4407,Protocol[Step],0))</f>
        <v>10Tm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275010002</v>
      </c>
      <c r="H4407" s="134">
        <f>Systematic[[#This Row],[SampleVariableLabel]]+100*Systematic[[#This Row],[State]]</f>
        <v>275011102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275</v>
      </c>
      <c r="B4408" s="1">
        <f>IF(C4408=0,IF(B4407=Protocol!$V$20,1,B4407+1),B4407)</f>
        <v>1</v>
      </c>
      <c r="C4408" s="1">
        <f>IF(C4407+1=Protocol!$V$21,0,C4407+1)</f>
        <v>12</v>
      </c>
      <c r="D4408" s="1">
        <f t="shared" si="153"/>
        <v>3</v>
      </c>
      <c r="E4408" s="1" t="str">
        <f>INDEX(Protocol[Mark],MATCH(C4408,Protocol[Step],0))</f>
        <v>11Azd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275010003</v>
      </c>
      <c r="H4408" s="134">
        <f>Systematic[[#This Row],[SampleVariableLabel]]+100*Systematic[[#This Row],[State]]</f>
        <v>275011203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276</v>
      </c>
      <c r="B4409" s="1">
        <f>IF(C4409=0,IF(B4408=Protocol!$V$20,1,B4408+1),B4408)</f>
        <v>1</v>
      </c>
      <c r="C4409" s="1">
        <f>IF(C4408+1=Protocol!$V$21,0,C4408+1)</f>
        <v>0</v>
      </c>
      <c r="D4409" s="1">
        <f t="shared" si="153"/>
        <v>4</v>
      </c>
      <c r="E4409" s="1" t="str">
        <f>INDEX(Protocol[Mark],MATCH(C4409,Protocol[Step],0))</f>
        <v>1mt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276010004</v>
      </c>
      <c r="H4409" s="134">
        <f>Systematic[[#This Row],[SampleVariableLabel]]+100*Systematic[[#This Row],[State]]</f>
        <v>276010004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276</v>
      </c>
      <c r="B4410" s="1">
        <f>IF(C4410=0,IF(B4409=Protocol!$V$20,1,B4409+1),B4409)</f>
        <v>1</v>
      </c>
      <c r="C4410" s="1">
        <f>IF(C4409+1=Protocol!$V$21,0,C4409+1)</f>
        <v>1</v>
      </c>
      <c r="D4410" s="1">
        <f t="shared" si="153"/>
        <v>5</v>
      </c>
      <c r="E4410" s="1" t="str">
        <f>INDEX(Protocol[Mark],MATCH(C4410,Protocol[Step],0))</f>
        <v>1PM</v>
      </c>
      <c r="F4410" s="151" t="str">
        <f>INDEX(Variables[Variable],MATCH(Systematic[[#This Row],[VariableIndex]],Variables[Index],0))</f>
        <v>Specific flux (mt)</v>
      </c>
      <c r="G4410" s="134">
        <f>Systematic[[#This Row],[Sample]]*1000000+Systematic[[#This Row],[SubSample]]*10000+Systematic[[#This Row],[VariableIndex]]</f>
        <v>276010005</v>
      </c>
      <c r="H4410" s="134">
        <f>Systematic[[#This Row],[SampleVariableLabel]]+100*Systematic[[#This Row],[State]]</f>
        <v>276010105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276</v>
      </c>
      <c r="B4411" s="1">
        <f>IF(C4411=0,IF(B4410=Protocol!$V$20,1,B4410+1),B4410)</f>
        <v>1</v>
      </c>
      <c r="C4411" s="1">
        <f>IF(C4410+1=Protocol!$V$21,0,C4410+1)</f>
        <v>2</v>
      </c>
      <c r="D4411" s="1">
        <f t="shared" si="153"/>
        <v>6</v>
      </c>
      <c r="E4411" s="1" t="str">
        <f>INDEX(Protocol[Mark],MATCH(C4411,Protocol[Step],0))</f>
        <v>2D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276010006</v>
      </c>
      <c r="H4411" s="134">
        <f>Systematic[[#This Row],[SampleVariableLabel]]+100*Systematic[[#This Row],[State]]</f>
        <v>276010206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276</v>
      </c>
      <c r="B4412" s="1">
        <f>IF(C4412=0,IF(B4411=Protocol!$V$20,1,B4411+1),B4411)</f>
        <v>1</v>
      </c>
      <c r="C4412" s="1">
        <f>IF(C4411+1=Protocol!$V$21,0,C4411+1)</f>
        <v>3</v>
      </c>
      <c r="D4412" s="1">
        <f t="shared" si="153"/>
        <v>1</v>
      </c>
      <c r="E4412" s="1" t="str">
        <f>INDEX(Protocol[Mark],MATCH(C4412,Protocol[Step],0))</f>
        <v>2c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276010001</v>
      </c>
      <c r="H4412" s="134">
        <f>Systematic[[#This Row],[SampleVariableLabel]]+100*Systematic[[#This Row],[State]]</f>
        <v>276010301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276</v>
      </c>
      <c r="B4413" s="1">
        <f>IF(C4413=0,IF(B4412=Protocol!$V$20,1,B4412+1),B4412)</f>
        <v>1</v>
      </c>
      <c r="C4413" s="1">
        <f>IF(C4412+1=Protocol!$V$21,0,C4412+1)</f>
        <v>4</v>
      </c>
      <c r="D4413" s="1">
        <f t="shared" si="153"/>
        <v>2</v>
      </c>
      <c r="E4413" s="1" t="str">
        <f>INDEX(Protocol[Mark],MATCH(C4413,Protocol[Step],0))</f>
        <v>3U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276010002</v>
      </c>
      <c r="H4413" s="134">
        <f>Systematic[[#This Row],[SampleVariableLabel]]+100*Systematic[[#This Row],[State]]</f>
        <v>276010402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276</v>
      </c>
      <c r="B4414" s="1">
        <f>IF(C4414=0,IF(B4413=Protocol!$V$20,1,B4413+1),B4413)</f>
        <v>1</v>
      </c>
      <c r="C4414" s="1">
        <f>IF(C4413+1=Protocol!$V$21,0,C4413+1)</f>
        <v>5</v>
      </c>
      <c r="D4414" s="1">
        <f t="shared" si="153"/>
        <v>3</v>
      </c>
      <c r="E4414" s="1" t="str">
        <f>INDEX(Protocol[Mark],MATCH(C4414,Protocol[Step],0))</f>
        <v>4G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276010003</v>
      </c>
      <c r="H4414" s="134">
        <f>Systematic[[#This Row],[SampleVariableLabel]]+100*Systematic[[#This Row],[State]]</f>
        <v>276010503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276</v>
      </c>
      <c r="B4415" s="1">
        <f>IF(C4415=0,IF(B4414=Protocol!$V$20,1,B4414+1),B4414)</f>
        <v>1</v>
      </c>
      <c r="C4415" s="1">
        <f>IF(C4414+1=Protocol!$V$21,0,C4414+1)</f>
        <v>6</v>
      </c>
      <c r="D4415" s="1">
        <f t="shared" si="153"/>
        <v>4</v>
      </c>
      <c r="E4415" s="1" t="str">
        <f>INDEX(Protocol[Mark],MATCH(C4415,Protocol[Step],0))</f>
        <v>5S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276010004</v>
      </c>
      <c r="H4415" s="134">
        <f>Systematic[[#This Row],[SampleVariableLabel]]+100*Systematic[[#This Row],[State]]</f>
        <v>276010604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276</v>
      </c>
      <c r="B4416" s="1">
        <f>IF(C4416=0,IF(B4415=Protocol!$V$20,1,B4415+1),B4415)</f>
        <v>1</v>
      </c>
      <c r="C4416" s="1">
        <f>IF(C4415+1=Protocol!$V$21,0,C4415+1)</f>
        <v>7</v>
      </c>
      <c r="D4416" s="1">
        <f t="shared" si="153"/>
        <v>5</v>
      </c>
      <c r="E4416" s="1" t="str">
        <f>INDEX(Protocol[Mark],MATCH(C4416,Protocol[Step],0))</f>
        <v>6Oct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276010005</v>
      </c>
      <c r="H4416" s="134">
        <f>Systematic[[#This Row],[SampleVariableLabel]]+100*Systematic[[#This Row],[State]]</f>
        <v>276010705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276</v>
      </c>
      <c r="B4417" s="1">
        <f>IF(C4417=0,IF(B4416=Protocol!$V$20,1,B4416+1),B4416)</f>
        <v>1</v>
      </c>
      <c r="C4417" s="1">
        <f>IF(C4416+1=Protocol!$V$21,0,C4416+1)</f>
        <v>8</v>
      </c>
      <c r="D4417" s="1">
        <f t="shared" si="153"/>
        <v>6</v>
      </c>
      <c r="E4417" s="1" t="str">
        <f>INDEX(Protocol[Mark],MATCH(C4417,Protocol[Step],0))</f>
        <v>7Rot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276010006</v>
      </c>
      <c r="H4417" s="134">
        <f>Systematic[[#This Row],[SampleVariableLabel]]+100*Systematic[[#This Row],[State]]</f>
        <v>276010806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276</v>
      </c>
      <c r="B4418" s="1">
        <f>IF(C4418=0,IF(B4417=Protocol!$V$20,1,B4417+1),B4417)</f>
        <v>1</v>
      </c>
      <c r="C4418" s="1">
        <f>IF(C4417+1=Protocol!$V$21,0,C4417+1)</f>
        <v>9</v>
      </c>
      <c r="D4418" s="1">
        <f t="shared" si="153"/>
        <v>1</v>
      </c>
      <c r="E4418" s="1" t="str">
        <f>INDEX(Protocol[Mark],MATCH(C4418,Protocol[Step],0))</f>
        <v>8Gp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276010001</v>
      </c>
      <c r="H4418" s="134">
        <f>Systematic[[#This Row],[SampleVariableLabel]]+100*Systematic[[#This Row],[State]]</f>
        <v>276010901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276</v>
      </c>
      <c r="B4419" s="1">
        <f>IF(C4419=0,IF(B4418=Protocol!$V$20,1,B4418+1),B4418)</f>
        <v>1</v>
      </c>
      <c r="C4419" s="1">
        <f>IF(C4418+1=Protocol!$V$21,0,C4418+1)</f>
        <v>10</v>
      </c>
      <c r="D4419" s="1">
        <f t="shared" ref="D4419:D4482" si="155">IF(D4418=nVariables,1,D4418+1)</f>
        <v>2</v>
      </c>
      <c r="E4419" s="1" t="str">
        <f>INDEX(Protocol[Mark],MATCH(C4419,Protocol[Step],0))</f>
        <v>9Ama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276010002</v>
      </c>
      <c r="H4419" s="134">
        <f>Systematic[[#This Row],[SampleVariableLabel]]+100*Systematic[[#This Row],[State]]</f>
        <v>276011002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276</v>
      </c>
      <c r="B4420" s="1">
        <f>IF(C4420=0,IF(B4419=Protocol!$V$20,1,B4419+1),B4419)</f>
        <v>1</v>
      </c>
      <c r="C4420" s="1">
        <f>IF(C4419+1=Protocol!$V$21,0,C4419+1)</f>
        <v>11</v>
      </c>
      <c r="D4420" s="1">
        <f t="shared" si="155"/>
        <v>3</v>
      </c>
      <c r="E4420" s="1" t="str">
        <f>INDEX(Protocol[Mark],MATCH(C4420,Protocol[Step],0))</f>
        <v>10Tm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276010003</v>
      </c>
      <c r="H4420" s="134">
        <f>Systematic[[#This Row],[SampleVariableLabel]]+100*Systematic[[#This Row],[State]]</f>
        <v>276011103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276</v>
      </c>
      <c r="B4421" s="1">
        <f>IF(C4421=0,IF(B4420=Protocol!$V$20,1,B4420+1),B4420)</f>
        <v>1</v>
      </c>
      <c r="C4421" s="1">
        <f>IF(C4420+1=Protocol!$V$21,0,C4420+1)</f>
        <v>12</v>
      </c>
      <c r="D4421" s="1">
        <f t="shared" si="155"/>
        <v>4</v>
      </c>
      <c r="E4421" s="1" t="str">
        <f>INDEX(Protocol[Mark],MATCH(C4421,Protocol[Step],0))</f>
        <v>11Azd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276010004</v>
      </c>
      <c r="H4421" s="134">
        <f>Systematic[[#This Row],[SampleVariableLabel]]+100*Systematic[[#This Row],[State]]</f>
        <v>276011204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277</v>
      </c>
      <c r="B4422" s="1">
        <f>IF(C4422=0,IF(B4421=Protocol!$V$20,1,B4421+1),B4421)</f>
        <v>1</v>
      </c>
      <c r="C4422" s="1">
        <f>IF(C4421+1=Protocol!$V$21,0,C4421+1)</f>
        <v>0</v>
      </c>
      <c r="D4422" s="1">
        <f t="shared" si="155"/>
        <v>5</v>
      </c>
      <c r="E4422" s="1" t="str">
        <f>INDEX(Protocol[Mark],MATCH(C4422,Protocol[Step],0))</f>
        <v>1mt</v>
      </c>
      <c r="F4422" s="151" t="str">
        <f>INDEX(Variables[Variable],MATCH(Systematic[[#This Row],[VariableIndex]],Variables[Index],0))</f>
        <v>Specific flux (mt)</v>
      </c>
      <c r="G4422" s="134">
        <f>Systematic[[#This Row],[Sample]]*1000000+Systematic[[#This Row],[SubSample]]*10000+Systematic[[#This Row],[VariableIndex]]</f>
        <v>277010005</v>
      </c>
      <c r="H4422" s="134">
        <f>Systematic[[#This Row],[SampleVariableLabel]]+100*Systematic[[#This Row],[State]]</f>
        <v>277010005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277</v>
      </c>
      <c r="B4423" s="1">
        <f>IF(C4423=0,IF(B4422=Protocol!$V$20,1,B4422+1),B4422)</f>
        <v>1</v>
      </c>
      <c r="C4423" s="1">
        <f>IF(C4422+1=Protocol!$V$21,0,C4422+1)</f>
        <v>1</v>
      </c>
      <c r="D4423" s="1">
        <f t="shared" si="155"/>
        <v>6</v>
      </c>
      <c r="E4423" s="1" t="str">
        <f>INDEX(Protocol[Mark],MATCH(C4423,Protocol[Step],0))</f>
        <v>1PM</v>
      </c>
      <c r="F4423" s="151" t="str">
        <f>INDEX(Variables[Variable],MATCH(Systematic[[#This Row],[VariableIndex]],Variables[Index],0))</f>
        <v>FCR (mt: ROX-corr.)</v>
      </c>
      <c r="G4423" s="134">
        <f>Systematic[[#This Row],[Sample]]*1000000+Systematic[[#This Row],[SubSample]]*10000+Systematic[[#This Row],[VariableIndex]]</f>
        <v>277010006</v>
      </c>
      <c r="H4423" s="134">
        <f>Systematic[[#This Row],[SampleVariableLabel]]+100*Systematic[[#This Row],[State]]</f>
        <v>277010106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277</v>
      </c>
      <c r="B4424" s="1">
        <f>IF(C4424=0,IF(B4423=Protocol!$V$20,1,B4423+1),B4423)</f>
        <v>1</v>
      </c>
      <c r="C4424" s="1">
        <f>IF(C4423+1=Protocol!$V$21,0,C4423+1)</f>
        <v>2</v>
      </c>
      <c r="D4424" s="1">
        <f t="shared" si="155"/>
        <v>1</v>
      </c>
      <c r="E4424" s="1" t="str">
        <f>INDEX(Protocol[Mark],MATCH(C4424,Protocol[Step],0))</f>
        <v>2D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277010001</v>
      </c>
      <c r="H4424" s="134">
        <f>Systematic[[#This Row],[SampleVariableLabel]]+100*Systematic[[#This Row],[State]]</f>
        <v>277010201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277</v>
      </c>
      <c r="B4425" s="1">
        <f>IF(C4425=0,IF(B4424=Protocol!$V$20,1,B4424+1),B4424)</f>
        <v>1</v>
      </c>
      <c r="C4425" s="1">
        <f>IF(C4424+1=Protocol!$V$21,0,C4424+1)</f>
        <v>3</v>
      </c>
      <c r="D4425" s="1">
        <f t="shared" si="155"/>
        <v>2</v>
      </c>
      <c r="E4425" s="1" t="str">
        <f>INDEX(Protocol[Mark],MATCH(C4425,Protocol[Step],0))</f>
        <v>2c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277010002</v>
      </c>
      <c r="H4425" s="134">
        <f>Systematic[[#This Row],[SampleVariableLabel]]+100*Systematic[[#This Row],[State]]</f>
        <v>277010302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277</v>
      </c>
      <c r="B4426" s="1">
        <f>IF(C4426=0,IF(B4425=Protocol!$V$20,1,B4425+1),B4425)</f>
        <v>1</v>
      </c>
      <c r="C4426" s="1">
        <f>IF(C4425+1=Protocol!$V$21,0,C4425+1)</f>
        <v>4</v>
      </c>
      <c r="D4426" s="1">
        <f t="shared" si="155"/>
        <v>3</v>
      </c>
      <c r="E4426" s="1" t="str">
        <f>INDEX(Protocol[Mark],MATCH(C4426,Protocol[Step],0))</f>
        <v>3U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277010003</v>
      </c>
      <c r="H4426" s="134">
        <f>Systematic[[#This Row],[SampleVariableLabel]]+100*Systematic[[#This Row],[State]]</f>
        <v>277010403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277</v>
      </c>
      <c r="B4427" s="1">
        <f>IF(C4427=0,IF(B4426=Protocol!$V$20,1,B4426+1),B4426)</f>
        <v>1</v>
      </c>
      <c r="C4427" s="1">
        <f>IF(C4426+1=Protocol!$V$21,0,C4426+1)</f>
        <v>5</v>
      </c>
      <c r="D4427" s="1">
        <f t="shared" si="155"/>
        <v>4</v>
      </c>
      <c r="E4427" s="1" t="str">
        <f>INDEX(Protocol[Mark],MATCH(C4427,Protocol[Step],0))</f>
        <v>4G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277010004</v>
      </c>
      <c r="H4427" s="134">
        <f>Systematic[[#This Row],[SampleVariableLabel]]+100*Systematic[[#This Row],[State]]</f>
        <v>277010504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277</v>
      </c>
      <c r="B4428" s="1">
        <f>IF(C4428=0,IF(B4427=Protocol!$V$20,1,B4427+1),B4427)</f>
        <v>1</v>
      </c>
      <c r="C4428" s="1">
        <f>IF(C4427+1=Protocol!$V$21,0,C4427+1)</f>
        <v>6</v>
      </c>
      <c r="D4428" s="1">
        <f t="shared" si="155"/>
        <v>5</v>
      </c>
      <c r="E4428" s="1" t="str">
        <f>INDEX(Protocol[Mark],MATCH(C4428,Protocol[Step],0))</f>
        <v>5S</v>
      </c>
      <c r="F4428" s="151" t="str">
        <f>INDEX(Variables[Variable],MATCH(Systematic[[#This Row],[VariableIndex]],Variables[Index],0))</f>
        <v>Specific flux (mt)</v>
      </c>
      <c r="G4428" s="134">
        <f>Systematic[[#This Row],[Sample]]*1000000+Systematic[[#This Row],[SubSample]]*10000+Systematic[[#This Row],[VariableIndex]]</f>
        <v>277010005</v>
      </c>
      <c r="H4428" s="134">
        <f>Systematic[[#This Row],[SampleVariableLabel]]+100*Systematic[[#This Row],[State]]</f>
        <v>277010605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277</v>
      </c>
      <c r="B4429" s="1">
        <f>IF(C4429=0,IF(B4428=Protocol!$V$20,1,B4428+1),B4428)</f>
        <v>1</v>
      </c>
      <c r="C4429" s="1">
        <f>IF(C4428+1=Protocol!$V$21,0,C4428+1)</f>
        <v>7</v>
      </c>
      <c r="D4429" s="1">
        <f t="shared" si="155"/>
        <v>6</v>
      </c>
      <c r="E4429" s="1" t="str">
        <f>INDEX(Protocol[Mark],MATCH(C4429,Protocol[Step],0))</f>
        <v>6Oct</v>
      </c>
      <c r="F4429" s="151" t="str">
        <f>INDEX(Variables[Variable],MATCH(Systematic[[#This Row],[VariableIndex]],Variables[Index],0))</f>
        <v>FCR (mt: ROX-corr.)</v>
      </c>
      <c r="G4429" s="134">
        <f>Systematic[[#This Row],[Sample]]*1000000+Systematic[[#This Row],[SubSample]]*10000+Systematic[[#This Row],[VariableIndex]]</f>
        <v>277010006</v>
      </c>
      <c r="H4429" s="134">
        <f>Systematic[[#This Row],[SampleVariableLabel]]+100*Systematic[[#This Row],[State]]</f>
        <v>277010706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277</v>
      </c>
      <c r="B4430" s="1">
        <f>IF(C4430=0,IF(B4429=Protocol!$V$20,1,B4429+1),B4429)</f>
        <v>1</v>
      </c>
      <c r="C4430" s="1">
        <f>IF(C4429+1=Protocol!$V$21,0,C4429+1)</f>
        <v>8</v>
      </c>
      <c r="D4430" s="1">
        <f t="shared" si="155"/>
        <v>1</v>
      </c>
      <c r="E4430" s="1" t="str">
        <f>INDEX(Protocol[Mark],MATCH(C4430,Protocol[Step],0))</f>
        <v>7Rot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277010001</v>
      </c>
      <c r="H4430" s="134">
        <f>Systematic[[#This Row],[SampleVariableLabel]]+100*Systematic[[#This Row],[State]]</f>
        <v>277010801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277</v>
      </c>
      <c r="B4431" s="1">
        <f>IF(C4431=0,IF(B4430=Protocol!$V$20,1,B4430+1),B4430)</f>
        <v>1</v>
      </c>
      <c r="C4431" s="1">
        <f>IF(C4430+1=Protocol!$V$21,0,C4430+1)</f>
        <v>9</v>
      </c>
      <c r="D4431" s="1">
        <f t="shared" si="155"/>
        <v>2</v>
      </c>
      <c r="E4431" s="1" t="str">
        <f>INDEX(Protocol[Mark],MATCH(C4431,Protocol[Step],0))</f>
        <v>8Gp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277010002</v>
      </c>
      <c r="H4431" s="134">
        <f>Systematic[[#This Row],[SampleVariableLabel]]+100*Systematic[[#This Row],[State]]</f>
        <v>277010902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277</v>
      </c>
      <c r="B4432" s="1">
        <f>IF(C4432=0,IF(B4431=Protocol!$V$20,1,B4431+1),B4431)</f>
        <v>1</v>
      </c>
      <c r="C4432" s="1">
        <f>IF(C4431+1=Protocol!$V$21,0,C4431+1)</f>
        <v>10</v>
      </c>
      <c r="D4432" s="1">
        <f t="shared" si="155"/>
        <v>3</v>
      </c>
      <c r="E4432" s="1" t="str">
        <f>INDEX(Protocol[Mark],MATCH(C4432,Protocol[Step],0))</f>
        <v>9Ama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277010003</v>
      </c>
      <c r="H4432" s="134">
        <f>Systematic[[#This Row],[SampleVariableLabel]]+100*Systematic[[#This Row],[State]]</f>
        <v>277011003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277</v>
      </c>
      <c r="B4433" s="1">
        <f>IF(C4433=0,IF(B4432=Protocol!$V$20,1,B4432+1),B4432)</f>
        <v>1</v>
      </c>
      <c r="C4433" s="1">
        <f>IF(C4432+1=Protocol!$V$21,0,C4432+1)</f>
        <v>11</v>
      </c>
      <c r="D4433" s="1">
        <f t="shared" si="155"/>
        <v>4</v>
      </c>
      <c r="E4433" s="1" t="str">
        <f>INDEX(Protocol[Mark],MATCH(C4433,Protocol[Step],0))</f>
        <v>10Tm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277010004</v>
      </c>
      <c r="H4433" s="134">
        <f>Systematic[[#This Row],[SampleVariableLabel]]+100*Systematic[[#This Row],[State]]</f>
        <v>277011104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277</v>
      </c>
      <c r="B4434" s="1">
        <f>IF(C4434=0,IF(B4433=Protocol!$V$20,1,B4433+1),B4433)</f>
        <v>1</v>
      </c>
      <c r="C4434" s="1">
        <f>IF(C4433+1=Protocol!$V$21,0,C4433+1)</f>
        <v>12</v>
      </c>
      <c r="D4434" s="1">
        <f t="shared" si="155"/>
        <v>5</v>
      </c>
      <c r="E4434" s="1" t="str">
        <f>INDEX(Protocol[Mark],MATCH(C4434,Protocol[Step],0))</f>
        <v>11Azd</v>
      </c>
      <c r="F4434" s="151" t="str">
        <f>INDEX(Variables[Variable],MATCH(Systematic[[#This Row],[VariableIndex]],Variables[Index],0))</f>
        <v>Specific flux (mt)</v>
      </c>
      <c r="G4434" s="134">
        <f>Systematic[[#This Row],[Sample]]*1000000+Systematic[[#This Row],[SubSample]]*10000+Systematic[[#This Row],[VariableIndex]]</f>
        <v>277010005</v>
      </c>
      <c r="H4434" s="134">
        <f>Systematic[[#This Row],[SampleVariableLabel]]+100*Systematic[[#This Row],[State]]</f>
        <v>277011205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278</v>
      </c>
      <c r="B4435" s="1">
        <f>IF(C4435=0,IF(B4434=Protocol!$V$20,1,B4434+1),B4434)</f>
        <v>1</v>
      </c>
      <c r="C4435" s="1">
        <f>IF(C4434+1=Protocol!$V$21,0,C4434+1)</f>
        <v>0</v>
      </c>
      <c r="D4435" s="1">
        <f t="shared" si="155"/>
        <v>6</v>
      </c>
      <c r="E4435" s="1" t="str">
        <f>INDEX(Protocol[Mark],MATCH(C4435,Protocol[Step],0))</f>
        <v>1mt</v>
      </c>
      <c r="F4435" s="151" t="str">
        <f>INDEX(Variables[Variable],MATCH(Systematic[[#This Row],[VariableIndex]],Variables[Index],0))</f>
        <v>FCR (mt: ROX-corr.)</v>
      </c>
      <c r="G4435" s="134">
        <f>Systematic[[#This Row],[Sample]]*1000000+Systematic[[#This Row],[SubSample]]*10000+Systematic[[#This Row],[VariableIndex]]</f>
        <v>278010006</v>
      </c>
      <c r="H4435" s="134">
        <f>Systematic[[#This Row],[SampleVariableLabel]]+100*Systematic[[#This Row],[State]]</f>
        <v>278010006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278</v>
      </c>
      <c r="B4436" s="1">
        <f>IF(C4436=0,IF(B4435=Protocol!$V$20,1,B4435+1),B4435)</f>
        <v>1</v>
      </c>
      <c r="C4436" s="1">
        <f>IF(C4435+1=Protocol!$V$21,0,C4435+1)</f>
        <v>1</v>
      </c>
      <c r="D4436" s="1">
        <f t="shared" si="155"/>
        <v>1</v>
      </c>
      <c r="E4436" s="1" t="str">
        <f>INDEX(Protocol[Mark],MATCH(C4436,Protocol[Step],0))</f>
        <v>1PM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278010001</v>
      </c>
      <c r="H4436" s="134">
        <f>Systematic[[#This Row],[SampleVariableLabel]]+100*Systematic[[#This Row],[State]]</f>
        <v>278010101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278</v>
      </c>
      <c r="B4437" s="1">
        <f>IF(C4437=0,IF(B4436=Protocol!$V$20,1,B4436+1),B4436)</f>
        <v>1</v>
      </c>
      <c r="C4437" s="1">
        <f>IF(C4436+1=Protocol!$V$21,0,C4436+1)</f>
        <v>2</v>
      </c>
      <c r="D4437" s="1">
        <f t="shared" si="155"/>
        <v>2</v>
      </c>
      <c r="E4437" s="1" t="str">
        <f>INDEX(Protocol[Mark],MATCH(C4437,Protocol[Step],0))</f>
        <v>2D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278010002</v>
      </c>
      <c r="H4437" s="134">
        <f>Systematic[[#This Row],[SampleVariableLabel]]+100*Systematic[[#This Row],[State]]</f>
        <v>278010202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278</v>
      </c>
      <c r="B4438" s="1">
        <f>IF(C4438=0,IF(B4437=Protocol!$V$20,1,B4437+1),B4437)</f>
        <v>1</v>
      </c>
      <c r="C4438" s="1">
        <f>IF(C4437+1=Protocol!$V$21,0,C4437+1)</f>
        <v>3</v>
      </c>
      <c r="D4438" s="1">
        <f t="shared" si="155"/>
        <v>3</v>
      </c>
      <c r="E4438" s="1" t="str">
        <f>INDEX(Protocol[Mark],MATCH(C4438,Protocol[Step],0))</f>
        <v>2c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278010003</v>
      </c>
      <c r="H4438" s="134">
        <f>Systematic[[#This Row],[SampleVariableLabel]]+100*Systematic[[#This Row],[State]]</f>
        <v>278010303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278</v>
      </c>
      <c r="B4439" s="1">
        <f>IF(C4439=0,IF(B4438=Protocol!$V$20,1,B4438+1),B4438)</f>
        <v>1</v>
      </c>
      <c r="C4439" s="1">
        <f>IF(C4438+1=Protocol!$V$21,0,C4438+1)</f>
        <v>4</v>
      </c>
      <c r="D4439" s="1">
        <f t="shared" si="155"/>
        <v>4</v>
      </c>
      <c r="E4439" s="1" t="str">
        <f>INDEX(Protocol[Mark],MATCH(C4439,Protocol[Step],0))</f>
        <v>3U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278010004</v>
      </c>
      <c r="H4439" s="134">
        <f>Systematic[[#This Row],[SampleVariableLabel]]+100*Systematic[[#This Row],[State]]</f>
        <v>278010404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278</v>
      </c>
      <c r="B4440" s="1">
        <f>IF(C4440=0,IF(B4439=Protocol!$V$20,1,B4439+1),B4439)</f>
        <v>1</v>
      </c>
      <c r="C4440" s="1">
        <f>IF(C4439+1=Protocol!$V$21,0,C4439+1)</f>
        <v>5</v>
      </c>
      <c r="D4440" s="1">
        <f t="shared" si="155"/>
        <v>5</v>
      </c>
      <c r="E4440" s="1" t="str">
        <f>INDEX(Protocol[Mark],MATCH(C4440,Protocol[Step],0))</f>
        <v>4G</v>
      </c>
      <c r="F4440" s="151" t="str">
        <f>INDEX(Variables[Variable],MATCH(Systematic[[#This Row],[VariableIndex]],Variables[Index],0))</f>
        <v>Specific flux (mt)</v>
      </c>
      <c r="G4440" s="134">
        <f>Systematic[[#This Row],[Sample]]*1000000+Systematic[[#This Row],[SubSample]]*10000+Systematic[[#This Row],[VariableIndex]]</f>
        <v>278010005</v>
      </c>
      <c r="H4440" s="134">
        <f>Systematic[[#This Row],[SampleVariableLabel]]+100*Systematic[[#This Row],[State]]</f>
        <v>278010505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278</v>
      </c>
      <c r="B4441" s="1">
        <f>IF(C4441=0,IF(B4440=Protocol!$V$20,1,B4440+1),B4440)</f>
        <v>1</v>
      </c>
      <c r="C4441" s="1">
        <f>IF(C4440+1=Protocol!$V$21,0,C4440+1)</f>
        <v>6</v>
      </c>
      <c r="D4441" s="1">
        <f t="shared" si="155"/>
        <v>6</v>
      </c>
      <c r="E4441" s="1" t="str">
        <f>INDEX(Protocol[Mark],MATCH(C4441,Protocol[Step],0))</f>
        <v>5S</v>
      </c>
      <c r="F4441" s="151" t="str">
        <f>INDEX(Variables[Variable],MATCH(Systematic[[#This Row],[VariableIndex]],Variables[Index],0))</f>
        <v>FCR (mt: ROX-corr.)</v>
      </c>
      <c r="G4441" s="134">
        <f>Systematic[[#This Row],[Sample]]*1000000+Systematic[[#This Row],[SubSample]]*10000+Systematic[[#This Row],[VariableIndex]]</f>
        <v>278010006</v>
      </c>
      <c r="H4441" s="134">
        <f>Systematic[[#This Row],[SampleVariableLabel]]+100*Systematic[[#This Row],[State]]</f>
        <v>278010606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278</v>
      </c>
      <c r="B4442" s="1">
        <f>IF(C4442=0,IF(B4441=Protocol!$V$20,1,B4441+1),B4441)</f>
        <v>1</v>
      </c>
      <c r="C4442" s="1">
        <f>IF(C4441+1=Protocol!$V$21,0,C4441+1)</f>
        <v>7</v>
      </c>
      <c r="D4442" s="1">
        <f t="shared" si="155"/>
        <v>1</v>
      </c>
      <c r="E4442" s="1" t="str">
        <f>INDEX(Protocol[Mark],MATCH(C4442,Protocol[Step],0))</f>
        <v>6Oct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278010001</v>
      </c>
      <c r="H4442" s="134">
        <f>Systematic[[#This Row],[SampleVariableLabel]]+100*Systematic[[#This Row],[State]]</f>
        <v>278010701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278</v>
      </c>
      <c r="B4443" s="1">
        <f>IF(C4443=0,IF(B4442=Protocol!$V$20,1,B4442+1),B4442)</f>
        <v>1</v>
      </c>
      <c r="C4443" s="1">
        <f>IF(C4442+1=Protocol!$V$21,0,C4442+1)</f>
        <v>8</v>
      </c>
      <c r="D4443" s="1">
        <f t="shared" si="155"/>
        <v>2</v>
      </c>
      <c r="E4443" s="1" t="str">
        <f>INDEX(Protocol[Mark],MATCH(C4443,Protocol[Step],0))</f>
        <v>7Rot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278010002</v>
      </c>
      <c r="H4443" s="134">
        <f>Systematic[[#This Row],[SampleVariableLabel]]+100*Systematic[[#This Row],[State]]</f>
        <v>278010802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278</v>
      </c>
      <c r="B4444" s="1">
        <f>IF(C4444=0,IF(B4443=Protocol!$V$20,1,B4443+1),B4443)</f>
        <v>1</v>
      </c>
      <c r="C4444" s="1">
        <f>IF(C4443+1=Protocol!$V$21,0,C4443+1)</f>
        <v>9</v>
      </c>
      <c r="D4444" s="1">
        <f t="shared" si="155"/>
        <v>3</v>
      </c>
      <c r="E4444" s="1" t="str">
        <f>INDEX(Protocol[Mark],MATCH(C4444,Protocol[Step],0))</f>
        <v>8Gp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278010003</v>
      </c>
      <c r="H4444" s="134">
        <f>Systematic[[#This Row],[SampleVariableLabel]]+100*Systematic[[#This Row],[State]]</f>
        <v>278010903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278</v>
      </c>
      <c r="B4445" s="1">
        <f>IF(C4445=0,IF(B4444=Protocol!$V$20,1,B4444+1),B4444)</f>
        <v>1</v>
      </c>
      <c r="C4445" s="1">
        <f>IF(C4444+1=Protocol!$V$21,0,C4444+1)</f>
        <v>10</v>
      </c>
      <c r="D4445" s="1">
        <f t="shared" si="155"/>
        <v>4</v>
      </c>
      <c r="E4445" s="1" t="str">
        <f>INDEX(Protocol[Mark],MATCH(C4445,Protocol[Step],0))</f>
        <v>9Ama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278010004</v>
      </c>
      <c r="H4445" s="134">
        <f>Systematic[[#This Row],[SampleVariableLabel]]+100*Systematic[[#This Row],[State]]</f>
        <v>278011004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278</v>
      </c>
      <c r="B4446" s="1">
        <f>IF(C4446=0,IF(B4445=Protocol!$V$20,1,B4445+1),B4445)</f>
        <v>1</v>
      </c>
      <c r="C4446" s="1">
        <f>IF(C4445+1=Protocol!$V$21,0,C4445+1)</f>
        <v>11</v>
      </c>
      <c r="D4446" s="1">
        <f t="shared" si="155"/>
        <v>5</v>
      </c>
      <c r="E4446" s="1" t="str">
        <f>INDEX(Protocol[Mark],MATCH(C4446,Protocol[Step],0))</f>
        <v>10Tm</v>
      </c>
      <c r="F4446" s="151" t="str">
        <f>INDEX(Variables[Variable],MATCH(Systematic[[#This Row],[VariableIndex]],Variables[Index],0))</f>
        <v>Specific flux (mt)</v>
      </c>
      <c r="G4446" s="134">
        <f>Systematic[[#This Row],[Sample]]*1000000+Systematic[[#This Row],[SubSample]]*10000+Systematic[[#This Row],[VariableIndex]]</f>
        <v>278010005</v>
      </c>
      <c r="H4446" s="134">
        <f>Systematic[[#This Row],[SampleVariableLabel]]+100*Systematic[[#This Row],[State]]</f>
        <v>278011105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278</v>
      </c>
      <c r="B4447" s="1">
        <f>IF(C4447=0,IF(B4446=Protocol!$V$20,1,B4446+1),B4446)</f>
        <v>1</v>
      </c>
      <c r="C4447" s="1">
        <f>IF(C4446+1=Protocol!$V$21,0,C4446+1)</f>
        <v>12</v>
      </c>
      <c r="D4447" s="1">
        <f t="shared" si="155"/>
        <v>6</v>
      </c>
      <c r="E4447" s="1" t="str">
        <f>INDEX(Protocol[Mark],MATCH(C4447,Protocol[Step],0))</f>
        <v>11Azd</v>
      </c>
      <c r="F4447" s="151" t="str">
        <f>INDEX(Variables[Variable],MATCH(Systematic[[#This Row],[VariableIndex]],Variables[Index],0))</f>
        <v>FCR (mt: ROX-corr.)</v>
      </c>
      <c r="G4447" s="134">
        <f>Systematic[[#This Row],[Sample]]*1000000+Systematic[[#This Row],[SubSample]]*10000+Systematic[[#This Row],[VariableIndex]]</f>
        <v>278010006</v>
      </c>
      <c r="H4447" s="134">
        <f>Systematic[[#This Row],[SampleVariableLabel]]+100*Systematic[[#This Row],[State]]</f>
        <v>278011206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279</v>
      </c>
      <c r="B4448" s="1">
        <f>IF(C4448=0,IF(B4447=Protocol!$V$20,1,B4447+1),B4447)</f>
        <v>1</v>
      </c>
      <c r="C4448" s="1">
        <f>IF(C4447+1=Protocol!$V$21,0,C4447+1)</f>
        <v>0</v>
      </c>
      <c r="D4448" s="1">
        <f t="shared" si="155"/>
        <v>1</v>
      </c>
      <c r="E4448" s="1" t="str">
        <f>INDEX(Protocol[Mark],MATCH(C4448,Protocol[Step],0))</f>
        <v>1mt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279010001</v>
      </c>
      <c r="H4448" s="134">
        <f>Systematic[[#This Row],[SampleVariableLabel]]+100*Systematic[[#This Row],[State]]</f>
        <v>279010001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279</v>
      </c>
      <c r="B4449" s="1">
        <f>IF(C4449=0,IF(B4448=Protocol!$V$20,1,B4448+1),B4448)</f>
        <v>1</v>
      </c>
      <c r="C4449" s="1">
        <f>IF(C4448+1=Protocol!$V$21,0,C4448+1)</f>
        <v>1</v>
      </c>
      <c r="D4449" s="1">
        <f t="shared" si="155"/>
        <v>2</v>
      </c>
      <c r="E4449" s="1" t="str">
        <f>INDEX(Protocol[Mark],MATCH(C4449,Protocol[Step],0))</f>
        <v>1PM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279010002</v>
      </c>
      <c r="H4449" s="134">
        <f>Systematic[[#This Row],[SampleVariableLabel]]+100*Systematic[[#This Row],[State]]</f>
        <v>279010102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279</v>
      </c>
      <c r="B4450" s="1">
        <f>IF(C4450=0,IF(B4449=Protocol!$V$20,1,B4449+1),B4449)</f>
        <v>1</v>
      </c>
      <c r="C4450" s="1">
        <f>IF(C4449+1=Protocol!$V$21,0,C4449+1)</f>
        <v>2</v>
      </c>
      <c r="D4450" s="1">
        <f t="shared" si="155"/>
        <v>3</v>
      </c>
      <c r="E4450" s="1" t="str">
        <f>INDEX(Protocol[Mark],MATCH(C4450,Protocol[Step],0))</f>
        <v>2D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279010003</v>
      </c>
      <c r="H4450" s="134">
        <f>Systematic[[#This Row],[SampleVariableLabel]]+100*Systematic[[#This Row],[State]]</f>
        <v>279010203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279</v>
      </c>
      <c r="B4451" s="1">
        <f>IF(C4451=0,IF(B4450=Protocol!$V$20,1,B4450+1),B4450)</f>
        <v>1</v>
      </c>
      <c r="C4451" s="1">
        <f>IF(C4450+1=Protocol!$V$21,0,C4450+1)</f>
        <v>3</v>
      </c>
      <c r="D4451" s="1">
        <f t="shared" si="155"/>
        <v>4</v>
      </c>
      <c r="E4451" s="1" t="str">
        <f>INDEX(Protocol[Mark],MATCH(C4451,Protocol[Step],0))</f>
        <v>2c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279010004</v>
      </c>
      <c r="H4451" s="134">
        <f>Systematic[[#This Row],[SampleVariableLabel]]+100*Systematic[[#This Row],[State]]</f>
        <v>279010304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279</v>
      </c>
      <c r="B4452" s="1">
        <f>IF(C4452=0,IF(B4451=Protocol!$V$20,1,B4451+1),B4451)</f>
        <v>1</v>
      </c>
      <c r="C4452" s="1">
        <f>IF(C4451+1=Protocol!$V$21,0,C4451+1)</f>
        <v>4</v>
      </c>
      <c r="D4452" s="1">
        <f t="shared" si="155"/>
        <v>5</v>
      </c>
      <c r="E4452" s="1" t="str">
        <f>INDEX(Protocol[Mark],MATCH(C4452,Protocol[Step],0))</f>
        <v>3U</v>
      </c>
      <c r="F4452" s="151" t="str">
        <f>INDEX(Variables[Variable],MATCH(Systematic[[#This Row],[VariableIndex]],Variables[Index],0))</f>
        <v>Specific flux (mt)</v>
      </c>
      <c r="G4452" s="134">
        <f>Systematic[[#This Row],[Sample]]*1000000+Systematic[[#This Row],[SubSample]]*10000+Systematic[[#This Row],[VariableIndex]]</f>
        <v>279010005</v>
      </c>
      <c r="H4452" s="134">
        <f>Systematic[[#This Row],[SampleVariableLabel]]+100*Systematic[[#This Row],[State]]</f>
        <v>279010405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279</v>
      </c>
      <c r="B4453" s="1">
        <f>IF(C4453=0,IF(B4452=Protocol!$V$20,1,B4452+1),B4452)</f>
        <v>1</v>
      </c>
      <c r="C4453" s="1">
        <f>IF(C4452+1=Protocol!$V$21,0,C4452+1)</f>
        <v>5</v>
      </c>
      <c r="D4453" s="1">
        <f t="shared" si="155"/>
        <v>6</v>
      </c>
      <c r="E4453" s="1" t="str">
        <f>INDEX(Protocol[Mark],MATCH(C4453,Protocol[Step],0))</f>
        <v>4G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279010006</v>
      </c>
      <c r="H4453" s="134">
        <f>Systematic[[#This Row],[SampleVariableLabel]]+100*Systematic[[#This Row],[State]]</f>
        <v>279010506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279</v>
      </c>
      <c r="B4454" s="1">
        <f>IF(C4454=0,IF(B4453=Protocol!$V$20,1,B4453+1),B4453)</f>
        <v>1</v>
      </c>
      <c r="C4454" s="1">
        <f>IF(C4453+1=Protocol!$V$21,0,C4453+1)</f>
        <v>6</v>
      </c>
      <c r="D4454" s="1">
        <f t="shared" si="155"/>
        <v>1</v>
      </c>
      <c r="E4454" s="1" t="str">
        <f>INDEX(Protocol[Mark],MATCH(C4454,Protocol[Step],0))</f>
        <v>5S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279010001</v>
      </c>
      <c r="H4454" s="134">
        <f>Systematic[[#This Row],[SampleVariableLabel]]+100*Systematic[[#This Row],[State]]</f>
        <v>279010601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279</v>
      </c>
      <c r="B4455" s="1">
        <f>IF(C4455=0,IF(B4454=Protocol!$V$20,1,B4454+1),B4454)</f>
        <v>1</v>
      </c>
      <c r="C4455" s="1">
        <f>IF(C4454+1=Protocol!$V$21,0,C4454+1)</f>
        <v>7</v>
      </c>
      <c r="D4455" s="1">
        <f t="shared" si="155"/>
        <v>2</v>
      </c>
      <c r="E4455" s="1" t="str">
        <f>INDEX(Protocol[Mark],MATCH(C4455,Protocol[Step],0))</f>
        <v>6Oct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279010002</v>
      </c>
      <c r="H4455" s="134">
        <f>Systematic[[#This Row],[SampleVariableLabel]]+100*Systematic[[#This Row],[State]]</f>
        <v>279010702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279</v>
      </c>
      <c r="B4456" s="1">
        <f>IF(C4456=0,IF(B4455=Protocol!$V$20,1,B4455+1),B4455)</f>
        <v>1</v>
      </c>
      <c r="C4456" s="1">
        <f>IF(C4455+1=Protocol!$V$21,0,C4455+1)</f>
        <v>8</v>
      </c>
      <c r="D4456" s="1">
        <f t="shared" si="155"/>
        <v>3</v>
      </c>
      <c r="E4456" s="1" t="str">
        <f>INDEX(Protocol[Mark],MATCH(C4456,Protocol[Step],0))</f>
        <v>7Rot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279010003</v>
      </c>
      <c r="H4456" s="134">
        <f>Systematic[[#This Row],[SampleVariableLabel]]+100*Systematic[[#This Row],[State]]</f>
        <v>279010803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279</v>
      </c>
      <c r="B4457" s="1">
        <f>IF(C4457=0,IF(B4456=Protocol!$V$20,1,B4456+1),B4456)</f>
        <v>1</v>
      </c>
      <c r="C4457" s="1">
        <f>IF(C4456+1=Protocol!$V$21,0,C4456+1)</f>
        <v>9</v>
      </c>
      <c r="D4457" s="1">
        <f t="shared" si="155"/>
        <v>4</v>
      </c>
      <c r="E4457" s="1" t="str">
        <f>INDEX(Protocol[Mark],MATCH(C4457,Protocol[Step],0))</f>
        <v>8Gp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279010004</v>
      </c>
      <c r="H4457" s="134">
        <f>Systematic[[#This Row],[SampleVariableLabel]]+100*Systematic[[#This Row],[State]]</f>
        <v>279010904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279</v>
      </c>
      <c r="B4458" s="1">
        <f>IF(C4458=0,IF(B4457=Protocol!$V$20,1,B4457+1),B4457)</f>
        <v>1</v>
      </c>
      <c r="C4458" s="1">
        <f>IF(C4457+1=Protocol!$V$21,0,C4457+1)</f>
        <v>10</v>
      </c>
      <c r="D4458" s="1">
        <f t="shared" si="155"/>
        <v>5</v>
      </c>
      <c r="E4458" s="1" t="str">
        <f>INDEX(Protocol[Mark],MATCH(C4458,Protocol[Step],0))</f>
        <v>9Ama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279010005</v>
      </c>
      <c r="H4458" s="134">
        <f>Systematic[[#This Row],[SampleVariableLabel]]+100*Systematic[[#This Row],[State]]</f>
        <v>279011005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279</v>
      </c>
      <c r="B4459" s="1">
        <f>IF(C4459=0,IF(B4458=Protocol!$V$20,1,B4458+1),B4458)</f>
        <v>1</v>
      </c>
      <c r="C4459" s="1">
        <f>IF(C4458+1=Protocol!$V$21,0,C4458+1)</f>
        <v>11</v>
      </c>
      <c r="D4459" s="1">
        <f t="shared" si="155"/>
        <v>6</v>
      </c>
      <c r="E4459" s="1" t="str">
        <f>INDEX(Protocol[Mark],MATCH(C4459,Protocol[Step],0))</f>
        <v>10Tm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279010006</v>
      </c>
      <c r="H4459" s="134">
        <f>Systematic[[#This Row],[SampleVariableLabel]]+100*Systematic[[#This Row],[State]]</f>
        <v>279011106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279</v>
      </c>
      <c r="B4460" s="1">
        <f>IF(C4460=0,IF(B4459=Protocol!$V$20,1,B4459+1),B4459)</f>
        <v>1</v>
      </c>
      <c r="C4460" s="1">
        <f>IF(C4459+1=Protocol!$V$21,0,C4459+1)</f>
        <v>12</v>
      </c>
      <c r="D4460" s="1">
        <f t="shared" si="155"/>
        <v>1</v>
      </c>
      <c r="E4460" s="1" t="str">
        <f>INDEX(Protocol[Mark],MATCH(C4460,Protocol[Step],0))</f>
        <v>11Azd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279010001</v>
      </c>
      <c r="H4460" s="134">
        <f>Systematic[[#This Row],[SampleVariableLabel]]+100*Systematic[[#This Row],[State]]</f>
        <v>279011201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280</v>
      </c>
      <c r="B4461" s="1">
        <f>IF(C4461=0,IF(B4460=Protocol!$V$20,1,B4460+1),B4460)</f>
        <v>1</v>
      </c>
      <c r="C4461" s="1">
        <f>IF(C4460+1=Protocol!$V$21,0,C4460+1)</f>
        <v>0</v>
      </c>
      <c r="D4461" s="1">
        <f t="shared" si="155"/>
        <v>2</v>
      </c>
      <c r="E4461" s="1" t="str">
        <f>INDEX(Protocol[Mark],MATCH(C4461,Protocol[Step],0))</f>
        <v>1mt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280010002</v>
      </c>
      <c r="H4461" s="134">
        <f>Systematic[[#This Row],[SampleVariableLabel]]+100*Systematic[[#This Row],[State]]</f>
        <v>280010002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280</v>
      </c>
      <c r="B4462" s="1">
        <f>IF(C4462=0,IF(B4461=Protocol!$V$20,1,B4461+1),B4461)</f>
        <v>1</v>
      </c>
      <c r="C4462" s="1">
        <f>IF(C4461+1=Protocol!$V$21,0,C4461+1)</f>
        <v>1</v>
      </c>
      <c r="D4462" s="1">
        <f t="shared" si="155"/>
        <v>3</v>
      </c>
      <c r="E4462" s="1" t="str">
        <f>INDEX(Protocol[Mark],MATCH(C4462,Protocol[Step],0))</f>
        <v>1PM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280010003</v>
      </c>
      <c r="H4462" s="134">
        <f>Systematic[[#This Row],[SampleVariableLabel]]+100*Systematic[[#This Row],[State]]</f>
        <v>280010103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280</v>
      </c>
      <c r="B4463" s="1">
        <f>IF(C4463=0,IF(B4462=Protocol!$V$20,1,B4462+1),B4462)</f>
        <v>1</v>
      </c>
      <c r="C4463" s="1">
        <f>IF(C4462+1=Protocol!$V$21,0,C4462+1)</f>
        <v>2</v>
      </c>
      <c r="D4463" s="1">
        <f t="shared" si="155"/>
        <v>4</v>
      </c>
      <c r="E4463" s="1" t="str">
        <f>INDEX(Protocol[Mark],MATCH(C4463,Protocol[Step],0))</f>
        <v>2D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280010004</v>
      </c>
      <c r="H4463" s="134">
        <f>Systematic[[#This Row],[SampleVariableLabel]]+100*Systematic[[#This Row],[State]]</f>
        <v>280010204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280</v>
      </c>
      <c r="B4464" s="1">
        <f>IF(C4464=0,IF(B4463=Protocol!$V$20,1,B4463+1),B4463)</f>
        <v>1</v>
      </c>
      <c r="C4464" s="1">
        <f>IF(C4463+1=Protocol!$V$21,0,C4463+1)</f>
        <v>3</v>
      </c>
      <c r="D4464" s="1">
        <f t="shared" si="155"/>
        <v>5</v>
      </c>
      <c r="E4464" s="1" t="str">
        <f>INDEX(Protocol[Mark],MATCH(C4464,Protocol[Step],0))</f>
        <v>2c</v>
      </c>
      <c r="F4464" s="151" t="str">
        <f>INDEX(Variables[Variable],MATCH(Systematic[[#This Row],[VariableIndex]],Variables[Index],0))</f>
        <v>Specific flux (mt)</v>
      </c>
      <c r="G4464" s="134">
        <f>Systematic[[#This Row],[Sample]]*1000000+Systematic[[#This Row],[SubSample]]*10000+Systematic[[#This Row],[VariableIndex]]</f>
        <v>280010005</v>
      </c>
      <c r="H4464" s="134">
        <f>Systematic[[#This Row],[SampleVariableLabel]]+100*Systematic[[#This Row],[State]]</f>
        <v>280010305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280</v>
      </c>
      <c r="B4465" s="1">
        <f>IF(C4465=0,IF(B4464=Protocol!$V$20,1,B4464+1),B4464)</f>
        <v>1</v>
      </c>
      <c r="C4465" s="1">
        <f>IF(C4464+1=Protocol!$V$21,0,C4464+1)</f>
        <v>4</v>
      </c>
      <c r="D4465" s="1">
        <f t="shared" si="155"/>
        <v>6</v>
      </c>
      <c r="E4465" s="1" t="str">
        <f>INDEX(Protocol[Mark],MATCH(C4465,Protocol[Step],0))</f>
        <v>3U</v>
      </c>
      <c r="F4465" s="151" t="str">
        <f>INDEX(Variables[Variable],MATCH(Systematic[[#This Row],[VariableIndex]],Variables[Index],0))</f>
        <v>FCR (mt: ROX-corr.)</v>
      </c>
      <c r="G4465" s="134">
        <f>Systematic[[#This Row],[Sample]]*1000000+Systematic[[#This Row],[SubSample]]*10000+Systematic[[#This Row],[VariableIndex]]</f>
        <v>280010006</v>
      </c>
      <c r="H4465" s="134">
        <f>Systematic[[#This Row],[SampleVariableLabel]]+100*Systematic[[#This Row],[State]]</f>
        <v>280010406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280</v>
      </c>
      <c r="B4466" s="1">
        <f>IF(C4466=0,IF(B4465=Protocol!$V$20,1,B4465+1),B4465)</f>
        <v>1</v>
      </c>
      <c r="C4466" s="1">
        <f>IF(C4465+1=Protocol!$V$21,0,C4465+1)</f>
        <v>5</v>
      </c>
      <c r="D4466" s="1">
        <f t="shared" si="155"/>
        <v>1</v>
      </c>
      <c r="E4466" s="1" t="str">
        <f>INDEX(Protocol[Mark],MATCH(C4466,Protocol[Step],0))</f>
        <v>4G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280010001</v>
      </c>
      <c r="H4466" s="134">
        <f>Systematic[[#This Row],[SampleVariableLabel]]+100*Systematic[[#This Row],[State]]</f>
        <v>280010501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280</v>
      </c>
      <c r="B4467" s="1">
        <f>IF(C4467=0,IF(B4466=Protocol!$V$20,1,B4466+1),B4466)</f>
        <v>1</v>
      </c>
      <c r="C4467" s="1">
        <f>IF(C4466+1=Protocol!$V$21,0,C4466+1)</f>
        <v>6</v>
      </c>
      <c r="D4467" s="1">
        <f t="shared" si="155"/>
        <v>2</v>
      </c>
      <c r="E4467" s="1" t="str">
        <f>INDEX(Protocol[Mark],MATCH(C4467,Protocol[Step],0))</f>
        <v>5S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280010002</v>
      </c>
      <c r="H4467" s="134">
        <f>Systematic[[#This Row],[SampleVariableLabel]]+100*Systematic[[#This Row],[State]]</f>
        <v>280010602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280</v>
      </c>
      <c r="B4468" s="1">
        <f>IF(C4468=0,IF(B4467=Protocol!$V$20,1,B4467+1),B4467)</f>
        <v>1</v>
      </c>
      <c r="C4468" s="1">
        <f>IF(C4467+1=Protocol!$V$21,0,C4467+1)</f>
        <v>7</v>
      </c>
      <c r="D4468" s="1">
        <f t="shared" si="155"/>
        <v>3</v>
      </c>
      <c r="E4468" s="1" t="str">
        <f>INDEX(Protocol[Mark],MATCH(C4468,Protocol[Step],0))</f>
        <v>6Oct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280010003</v>
      </c>
      <c r="H4468" s="134">
        <f>Systematic[[#This Row],[SampleVariableLabel]]+100*Systematic[[#This Row],[State]]</f>
        <v>280010703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280</v>
      </c>
      <c r="B4469" s="1">
        <f>IF(C4469=0,IF(B4468=Protocol!$V$20,1,B4468+1),B4468)</f>
        <v>1</v>
      </c>
      <c r="C4469" s="1">
        <f>IF(C4468+1=Protocol!$V$21,0,C4468+1)</f>
        <v>8</v>
      </c>
      <c r="D4469" s="1">
        <f t="shared" si="155"/>
        <v>4</v>
      </c>
      <c r="E4469" s="1" t="str">
        <f>INDEX(Protocol[Mark],MATCH(C4469,Protocol[Step],0))</f>
        <v>7Rot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280010004</v>
      </c>
      <c r="H4469" s="134">
        <f>Systematic[[#This Row],[SampleVariableLabel]]+100*Systematic[[#This Row],[State]]</f>
        <v>280010804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280</v>
      </c>
      <c r="B4470" s="1">
        <f>IF(C4470=0,IF(B4469=Protocol!$V$20,1,B4469+1),B4469)</f>
        <v>1</v>
      </c>
      <c r="C4470" s="1">
        <f>IF(C4469+1=Protocol!$V$21,0,C4469+1)</f>
        <v>9</v>
      </c>
      <c r="D4470" s="1">
        <f t="shared" si="155"/>
        <v>5</v>
      </c>
      <c r="E4470" s="1" t="str">
        <f>INDEX(Protocol[Mark],MATCH(C4470,Protocol[Step],0))</f>
        <v>8Gp</v>
      </c>
      <c r="F4470" s="151" t="str">
        <f>INDEX(Variables[Variable],MATCH(Systematic[[#This Row],[VariableIndex]],Variables[Index],0))</f>
        <v>Specific flux (mt)</v>
      </c>
      <c r="G4470" s="134">
        <f>Systematic[[#This Row],[Sample]]*1000000+Systematic[[#This Row],[SubSample]]*10000+Systematic[[#This Row],[VariableIndex]]</f>
        <v>280010005</v>
      </c>
      <c r="H4470" s="134">
        <f>Systematic[[#This Row],[SampleVariableLabel]]+100*Systematic[[#This Row],[State]]</f>
        <v>280010905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280</v>
      </c>
      <c r="B4471" s="1">
        <f>IF(C4471=0,IF(B4470=Protocol!$V$20,1,B4470+1),B4470)</f>
        <v>1</v>
      </c>
      <c r="C4471" s="1">
        <f>IF(C4470+1=Protocol!$V$21,0,C4470+1)</f>
        <v>10</v>
      </c>
      <c r="D4471" s="1">
        <f t="shared" si="155"/>
        <v>6</v>
      </c>
      <c r="E4471" s="1" t="str">
        <f>INDEX(Protocol[Mark],MATCH(C4471,Protocol[Step],0))</f>
        <v>9Ama</v>
      </c>
      <c r="F4471" s="151" t="str">
        <f>INDEX(Variables[Variable],MATCH(Systematic[[#This Row],[VariableIndex]],Variables[Index],0))</f>
        <v>FCR (mt: ROX-corr.)</v>
      </c>
      <c r="G4471" s="134">
        <f>Systematic[[#This Row],[Sample]]*1000000+Systematic[[#This Row],[SubSample]]*10000+Systematic[[#This Row],[VariableIndex]]</f>
        <v>280010006</v>
      </c>
      <c r="H4471" s="134">
        <f>Systematic[[#This Row],[SampleVariableLabel]]+100*Systematic[[#This Row],[State]]</f>
        <v>280011006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280</v>
      </c>
      <c r="B4472" s="1">
        <f>IF(C4472=0,IF(B4471=Protocol!$V$20,1,B4471+1),B4471)</f>
        <v>1</v>
      </c>
      <c r="C4472" s="1">
        <f>IF(C4471+1=Protocol!$V$21,0,C4471+1)</f>
        <v>11</v>
      </c>
      <c r="D4472" s="1">
        <f t="shared" si="155"/>
        <v>1</v>
      </c>
      <c r="E4472" s="1" t="str">
        <f>INDEX(Protocol[Mark],MATCH(C4472,Protocol[Step],0))</f>
        <v>10Tm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280010001</v>
      </c>
      <c r="H4472" s="134">
        <f>Systematic[[#This Row],[SampleVariableLabel]]+100*Systematic[[#This Row],[State]]</f>
        <v>280011101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280</v>
      </c>
      <c r="B4473" s="1">
        <f>IF(C4473=0,IF(B4472=Protocol!$V$20,1,B4472+1),B4472)</f>
        <v>1</v>
      </c>
      <c r="C4473" s="1">
        <f>IF(C4472+1=Protocol!$V$21,0,C4472+1)</f>
        <v>12</v>
      </c>
      <c r="D4473" s="1">
        <f t="shared" si="155"/>
        <v>2</v>
      </c>
      <c r="E4473" s="1" t="str">
        <f>INDEX(Protocol[Mark],MATCH(C4473,Protocol[Step],0))</f>
        <v>11Azd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280010002</v>
      </c>
      <c r="H4473" s="134">
        <f>Systematic[[#This Row],[SampleVariableLabel]]+100*Systematic[[#This Row],[State]]</f>
        <v>280011202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281</v>
      </c>
      <c r="B4474" s="1">
        <f>IF(C4474=0,IF(B4473=Protocol!$V$20,1,B4473+1),B4473)</f>
        <v>1</v>
      </c>
      <c r="C4474" s="1">
        <f>IF(C4473+1=Protocol!$V$21,0,C4473+1)</f>
        <v>0</v>
      </c>
      <c r="D4474" s="1">
        <f t="shared" si="155"/>
        <v>3</v>
      </c>
      <c r="E4474" s="1" t="str">
        <f>INDEX(Protocol[Mark],MATCH(C4474,Protocol[Step],0))</f>
        <v>1mt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281010003</v>
      </c>
      <c r="H4474" s="134">
        <f>Systematic[[#This Row],[SampleVariableLabel]]+100*Systematic[[#This Row],[State]]</f>
        <v>281010003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281</v>
      </c>
      <c r="B4475" s="1">
        <f>IF(C4475=0,IF(B4474=Protocol!$V$20,1,B4474+1),B4474)</f>
        <v>1</v>
      </c>
      <c r="C4475" s="1">
        <f>IF(C4474+1=Protocol!$V$21,0,C4474+1)</f>
        <v>1</v>
      </c>
      <c r="D4475" s="1">
        <f t="shared" si="155"/>
        <v>4</v>
      </c>
      <c r="E4475" s="1" t="str">
        <f>INDEX(Protocol[Mark],MATCH(C4475,Protocol[Step],0))</f>
        <v>1PM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281010004</v>
      </c>
      <c r="H4475" s="134">
        <f>Systematic[[#This Row],[SampleVariableLabel]]+100*Systematic[[#This Row],[State]]</f>
        <v>281010104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281</v>
      </c>
      <c r="B4476" s="1">
        <f>IF(C4476=0,IF(B4475=Protocol!$V$20,1,B4475+1),B4475)</f>
        <v>1</v>
      </c>
      <c r="C4476" s="1">
        <f>IF(C4475+1=Protocol!$V$21,0,C4475+1)</f>
        <v>2</v>
      </c>
      <c r="D4476" s="1">
        <f t="shared" si="155"/>
        <v>5</v>
      </c>
      <c r="E4476" s="1" t="str">
        <f>INDEX(Protocol[Mark],MATCH(C4476,Protocol[Step],0))</f>
        <v>2D</v>
      </c>
      <c r="F4476" s="151" t="str">
        <f>INDEX(Variables[Variable],MATCH(Systematic[[#This Row],[VariableIndex]],Variables[Index],0))</f>
        <v>Specific flux (mt)</v>
      </c>
      <c r="G4476" s="134">
        <f>Systematic[[#This Row],[Sample]]*1000000+Systematic[[#This Row],[SubSample]]*10000+Systematic[[#This Row],[VariableIndex]]</f>
        <v>281010005</v>
      </c>
      <c r="H4476" s="134">
        <f>Systematic[[#This Row],[SampleVariableLabel]]+100*Systematic[[#This Row],[State]]</f>
        <v>281010205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281</v>
      </c>
      <c r="B4477" s="1">
        <f>IF(C4477=0,IF(B4476=Protocol!$V$20,1,B4476+1),B4476)</f>
        <v>1</v>
      </c>
      <c r="C4477" s="1">
        <f>IF(C4476+1=Protocol!$V$21,0,C4476+1)</f>
        <v>3</v>
      </c>
      <c r="D4477" s="1">
        <f t="shared" si="155"/>
        <v>6</v>
      </c>
      <c r="E4477" s="1" t="str">
        <f>INDEX(Protocol[Mark],MATCH(C4477,Protocol[Step],0))</f>
        <v>2c</v>
      </c>
      <c r="F4477" s="151" t="str">
        <f>INDEX(Variables[Variable],MATCH(Systematic[[#This Row],[VariableIndex]],Variables[Index],0))</f>
        <v>FCR (mt: ROX-corr.)</v>
      </c>
      <c r="G4477" s="134">
        <f>Systematic[[#This Row],[Sample]]*1000000+Systematic[[#This Row],[SubSample]]*10000+Systematic[[#This Row],[VariableIndex]]</f>
        <v>281010006</v>
      </c>
      <c r="H4477" s="134">
        <f>Systematic[[#This Row],[SampleVariableLabel]]+100*Systematic[[#This Row],[State]]</f>
        <v>281010306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281</v>
      </c>
      <c r="B4478" s="1">
        <f>IF(C4478=0,IF(B4477=Protocol!$V$20,1,B4477+1),B4477)</f>
        <v>1</v>
      </c>
      <c r="C4478" s="1">
        <f>IF(C4477+1=Protocol!$V$21,0,C4477+1)</f>
        <v>4</v>
      </c>
      <c r="D4478" s="1">
        <f t="shared" si="155"/>
        <v>1</v>
      </c>
      <c r="E4478" s="1" t="str">
        <f>INDEX(Protocol[Mark],MATCH(C4478,Protocol[Step],0))</f>
        <v>3U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281010001</v>
      </c>
      <c r="H4478" s="134">
        <f>Systematic[[#This Row],[SampleVariableLabel]]+100*Systematic[[#This Row],[State]]</f>
        <v>281010401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281</v>
      </c>
      <c r="B4479" s="1">
        <f>IF(C4479=0,IF(B4478=Protocol!$V$20,1,B4478+1),B4478)</f>
        <v>1</v>
      </c>
      <c r="C4479" s="1">
        <f>IF(C4478+1=Protocol!$V$21,0,C4478+1)</f>
        <v>5</v>
      </c>
      <c r="D4479" s="1">
        <f t="shared" si="155"/>
        <v>2</v>
      </c>
      <c r="E4479" s="1" t="str">
        <f>INDEX(Protocol[Mark],MATCH(C4479,Protocol[Step],0))</f>
        <v>4G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281010002</v>
      </c>
      <c r="H4479" s="134">
        <f>Systematic[[#This Row],[SampleVariableLabel]]+100*Systematic[[#This Row],[State]]</f>
        <v>281010502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281</v>
      </c>
      <c r="B4480" s="1">
        <f>IF(C4480=0,IF(B4479=Protocol!$V$20,1,B4479+1),B4479)</f>
        <v>1</v>
      </c>
      <c r="C4480" s="1">
        <f>IF(C4479+1=Protocol!$V$21,0,C4479+1)</f>
        <v>6</v>
      </c>
      <c r="D4480" s="1">
        <f t="shared" si="155"/>
        <v>3</v>
      </c>
      <c r="E4480" s="1" t="str">
        <f>INDEX(Protocol[Mark],MATCH(C4480,Protocol[Step],0))</f>
        <v>5S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281010003</v>
      </c>
      <c r="H4480" s="134">
        <f>Systematic[[#This Row],[SampleVariableLabel]]+100*Systematic[[#This Row],[State]]</f>
        <v>281010603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281</v>
      </c>
      <c r="B4481" s="1">
        <f>IF(C4481=0,IF(B4480=Protocol!$V$20,1,B4480+1),B4480)</f>
        <v>1</v>
      </c>
      <c r="C4481" s="1">
        <f>IF(C4480+1=Protocol!$V$21,0,C4480+1)</f>
        <v>7</v>
      </c>
      <c r="D4481" s="1">
        <f t="shared" si="155"/>
        <v>4</v>
      </c>
      <c r="E4481" s="1" t="str">
        <f>INDEX(Protocol[Mark],MATCH(C4481,Protocol[Step],0))</f>
        <v>6Oct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281010004</v>
      </c>
      <c r="H4481" s="134">
        <f>Systematic[[#This Row],[SampleVariableLabel]]+100*Systematic[[#This Row],[State]]</f>
        <v>281010704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281</v>
      </c>
      <c r="B4482" s="1">
        <f>IF(C4482=0,IF(B4481=Protocol!$V$20,1,B4481+1),B4481)</f>
        <v>1</v>
      </c>
      <c r="C4482" s="1">
        <f>IF(C4481+1=Protocol!$V$21,0,C4481+1)</f>
        <v>8</v>
      </c>
      <c r="D4482" s="1">
        <f t="shared" si="155"/>
        <v>5</v>
      </c>
      <c r="E4482" s="1" t="str">
        <f>INDEX(Protocol[Mark],MATCH(C4482,Protocol[Step],0))</f>
        <v>7Rot</v>
      </c>
      <c r="F4482" s="151" t="str">
        <f>INDEX(Variables[Variable],MATCH(Systematic[[#This Row],[VariableIndex]],Variables[Index],0))</f>
        <v>Specific flux (mt)</v>
      </c>
      <c r="G4482" s="134">
        <f>Systematic[[#This Row],[Sample]]*1000000+Systematic[[#This Row],[SubSample]]*10000+Systematic[[#This Row],[VariableIndex]]</f>
        <v>281010005</v>
      </c>
      <c r="H4482" s="134">
        <f>Systematic[[#This Row],[SampleVariableLabel]]+100*Systematic[[#This Row],[State]]</f>
        <v>281010805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281</v>
      </c>
      <c r="B4483" s="1">
        <f>IF(C4483=0,IF(B4482=Protocol!$V$20,1,B4482+1),B4482)</f>
        <v>1</v>
      </c>
      <c r="C4483" s="1">
        <f>IF(C4482+1=Protocol!$V$21,0,C4482+1)</f>
        <v>9</v>
      </c>
      <c r="D4483" s="1">
        <f t="shared" ref="D4483:D4546" si="157">IF(D4482=nVariables,1,D4482+1)</f>
        <v>6</v>
      </c>
      <c r="E4483" s="1" t="str">
        <f>INDEX(Protocol[Mark],MATCH(C4483,Protocol[Step],0))</f>
        <v>8Gp</v>
      </c>
      <c r="F4483" s="151" t="str">
        <f>INDEX(Variables[Variable],MATCH(Systematic[[#This Row],[VariableIndex]],Variables[Index],0))</f>
        <v>FCR (mt: ROX-corr.)</v>
      </c>
      <c r="G4483" s="134">
        <f>Systematic[[#This Row],[Sample]]*1000000+Systematic[[#This Row],[SubSample]]*10000+Systematic[[#This Row],[VariableIndex]]</f>
        <v>281010006</v>
      </c>
      <c r="H4483" s="134">
        <f>Systematic[[#This Row],[SampleVariableLabel]]+100*Systematic[[#This Row],[State]]</f>
        <v>281010906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281</v>
      </c>
      <c r="B4484" s="1">
        <f>IF(C4484=0,IF(B4483=Protocol!$V$20,1,B4483+1),B4483)</f>
        <v>1</v>
      </c>
      <c r="C4484" s="1">
        <f>IF(C4483+1=Protocol!$V$21,0,C4483+1)</f>
        <v>10</v>
      </c>
      <c r="D4484" s="1">
        <f t="shared" si="157"/>
        <v>1</v>
      </c>
      <c r="E4484" s="1" t="str">
        <f>INDEX(Protocol[Mark],MATCH(C4484,Protocol[Step],0))</f>
        <v>9Ama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281010001</v>
      </c>
      <c r="H4484" s="134">
        <f>Systematic[[#This Row],[SampleVariableLabel]]+100*Systematic[[#This Row],[State]]</f>
        <v>281011001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281</v>
      </c>
      <c r="B4485" s="1">
        <f>IF(C4485=0,IF(B4484=Protocol!$V$20,1,B4484+1),B4484)</f>
        <v>1</v>
      </c>
      <c r="C4485" s="1">
        <f>IF(C4484+1=Protocol!$V$21,0,C4484+1)</f>
        <v>11</v>
      </c>
      <c r="D4485" s="1">
        <f t="shared" si="157"/>
        <v>2</v>
      </c>
      <c r="E4485" s="1" t="str">
        <f>INDEX(Protocol[Mark],MATCH(C4485,Protocol[Step],0))</f>
        <v>10Tm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281010002</v>
      </c>
      <c r="H4485" s="134">
        <f>Systematic[[#This Row],[SampleVariableLabel]]+100*Systematic[[#This Row],[State]]</f>
        <v>281011102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281</v>
      </c>
      <c r="B4486" s="1">
        <f>IF(C4486=0,IF(B4485=Protocol!$V$20,1,B4485+1),B4485)</f>
        <v>1</v>
      </c>
      <c r="C4486" s="1">
        <f>IF(C4485+1=Protocol!$V$21,0,C4485+1)</f>
        <v>12</v>
      </c>
      <c r="D4486" s="1">
        <f t="shared" si="157"/>
        <v>3</v>
      </c>
      <c r="E4486" s="1" t="str">
        <f>INDEX(Protocol[Mark],MATCH(C4486,Protocol[Step],0))</f>
        <v>11Azd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281010003</v>
      </c>
      <c r="H4486" s="134">
        <f>Systematic[[#This Row],[SampleVariableLabel]]+100*Systematic[[#This Row],[State]]</f>
        <v>281011203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282</v>
      </c>
      <c r="B4487" s="1">
        <f>IF(C4487=0,IF(B4486=Protocol!$V$20,1,B4486+1),B4486)</f>
        <v>1</v>
      </c>
      <c r="C4487" s="1">
        <f>IF(C4486+1=Protocol!$V$21,0,C4486+1)</f>
        <v>0</v>
      </c>
      <c r="D4487" s="1">
        <f t="shared" si="157"/>
        <v>4</v>
      </c>
      <c r="E4487" s="1" t="str">
        <f>INDEX(Protocol[Mark],MATCH(C4487,Protocol[Step],0))</f>
        <v>1mt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282010004</v>
      </c>
      <c r="H4487" s="134">
        <f>Systematic[[#This Row],[SampleVariableLabel]]+100*Systematic[[#This Row],[State]]</f>
        <v>282010004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282</v>
      </c>
      <c r="B4488" s="1">
        <f>IF(C4488=0,IF(B4487=Protocol!$V$20,1,B4487+1),B4487)</f>
        <v>1</v>
      </c>
      <c r="C4488" s="1">
        <f>IF(C4487+1=Protocol!$V$21,0,C4487+1)</f>
        <v>1</v>
      </c>
      <c r="D4488" s="1">
        <f t="shared" si="157"/>
        <v>5</v>
      </c>
      <c r="E4488" s="1" t="str">
        <f>INDEX(Protocol[Mark],MATCH(C4488,Protocol[Step],0))</f>
        <v>1PM</v>
      </c>
      <c r="F4488" s="151" t="str">
        <f>INDEX(Variables[Variable],MATCH(Systematic[[#This Row],[VariableIndex]],Variables[Index],0))</f>
        <v>Specific flux (mt)</v>
      </c>
      <c r="G4488" s="134">
        <f>Systematic[[#This Row],[Sample]]*1000000+Systematic[[#This Row],[SubSample]]*10000+Systematic[[#This Row],[VariableIndex]]</f>
        <v>282010005</v>
      </c>
      <c r="H4488" s="134">
        <f>Systematic[[#This Row],[SampleVariableLabel]]+100*Systematic[[#This Row],[State]]</f>
        <v>282010105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282</v>
      </c>
      <c r="B4489" s="1">
        <f>IF(C4489=0,IF(B4488=Protocol!$V$20,1,B4488+1),B4488)</f>
        <v>1</v>
      </c>
      <c r="C4489" s="1">
        <f>IF(C4488+1=Protocol!$V$21,0,C4488+1)</f>
        <v>2</v>
      </c>
      <c r="D4489" s="1">
        <f t="shared" si="157"/>
        <v>6</v>
      </c>
      <c r="E4489" s="1" t="str">
        <f>INDEX(Protocol[Mark],MATCH(C4489,Protocol[Step],0))</f>
        <v>2D</v>
      </c>
      <c r="F4489" s="151" t="str">
        <f>INDEX(Variables[Variable],MATCH(Systematic[[#This Row],[VariableIndex]],Variables[Index],0))</f>
        <v>FCR (mt: ROX-corr.)</v>
      </c>
      <c r="G4489" s="134">
        <f>Systematic[[#This Row],[Sample]]*1000000+Systematic[[#This Row],[SubSample]]*10000+Systematic[[#This Row],[VariableIndex]]</f>
        <v>282010006</v>
      </c>
      <c r="H4489" s="134">
        <f>Systematic[[#This Row],[SampleVariableLabel]]+100*Systematic[[#This Row],[State]]</f>
        <v>282010206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282</v>
      </c>
      <c r="B4490" s="1">
        <f>IF(C4490=0,IF(B4489=Protocol!$V$20,1,B4489+1),B4489)</f>
        <v>1</v>
      </c>
      <c r="C4490" s="1">
        <f>IF(C4489+1=Protocol!$V$21,0,C4489+1)</f>
        <v>3</v>
      </c>
      <c r="D4490" s="1">
        <f t="shared" si="157"/>
        <v>1</v>
      </c>
      <c r="E4490" s="1" t="str">
        <f>INDEX(Protocol[Mark],MATCH(C4490,Protocol[Step],0))</f>
        <v>2c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282010001</v>
      </c>
      <c r="H4490" s="134">
        <f>Systematic[[#This Row],[SampleVariableLabel]]+100*Systematic[[#This Row],[State]]</f>
        <v>282010301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282</v>
      </c>
      <c r="B4491" s="1">
        <f>IF(C4491=0,IF(B4490=Protocol!$V$20,1,B4490+1),B4490)</f>
        <v>1</v>
      </c>
      <c r="C4491" s="1">
        <f>IF(C4490+1=Protocol!$V$21,0,C4490+1)</f>
        <v>4</v>
      </c>
      <c r="D4491" s="1">
        <f t="shared" si="157"/>
        <v>2</v>
      </c>
      <c r="E4491" s="1" t="str">
        <f>INDEX(Protocol[Mark],MATCH(C4491,Protocol[Step],0))</f>
        <v>3U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282010002</v>
      </c>
      <c r="H4491" s="134">
        <f>Systematic[[#This Row],[SampleVariableLabel]]+100*Systematic[[#This Row],[State]]</f>
        <v>282010402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282</v>
      </c>
      <c r="B4492" s="1">
        <f>IF(C4492=0,IF(B4491=Protocol!$V$20,1,B4491+1),B4491)</f>
        <v>1</v>
      </c>
      <c r="C4492" s="1">
        <f>IF(C4491+1=Protocol!$V$21,0,C4491+1)</f>
        <v>5</v>
      </c>
      <c r="D4492" s="1">
        <f t="shared" si="157"/>
        <v>3</v>
      </c>
      <c r="E4492" s="1" t="str">
        <f>INDEX(Protocol[Mark],MATCH(C4492,Protocol[Step],0))</f>
        <v>4G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282010003</v>
      </c>
      <c r="H4492" s="134">
        <f>Systematic[[#This Row],[SampleVariableLabel]]+100*Systematic[[#This Row],[State]]</f>
        <v>282010503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282</v>
      </c>
      <c r="B4493" s="1">
        <f>IF(C4493=0,IF(B4492=Protocol!$V$20,1,B4492+1),B4492)</f>
        <v>1</v>
      </c>
      <c r="C4493" s="1">
        <f>IF(C4492+1=Protocol!$V$21,0,C4492+1)</f>
        <v>6</v>
      </c>
      <c r="D4493" s="1">
        <f t="shared" si="157"/>
        <v>4</v>
      </c>
      <c r="E4493" s="1" t="str">
        <f>INDEX(Protocol[Mark],MATCH(C4493,Protocol[Step],0))</f>
        <v>5S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282010004</v>
      </c>
      <c r="H4493" s="134">
        <f>Systematic[[#This Row],[SampleVariableLabel]]+100*Systematic[[#This Row],[State]]</f>
        <v>282010604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282</v>
      </c>
      <c r="B4494" s="1">
        <f>IF(C4494=0,IF(B4493=Protocol!$V$20,1,B4493+1),B4493)</f>
        <v>1</v>
      </c>
      <c r="C4494" s="1">
        <f>IF(C4493+1=Protocol!$V$21,0,C4493+1)</f>
        <v>7</v>
      </c>
      <c r="D4494" s="1">
        <f t="shared" si="157"/>
        <v>5</v>
      </c>
      <c r="E4494" s="1" t="str">
        <f>INDEX(Protocol[Mark],MATCH(C4494,Protocol[Step],0))</f>
        <v>6Oct</v>
      </c>
      <c r="F4494" s="151" t="str">
        <f>INDEX(Variables[Variable],MATCH(Systematic[[#This Row],[VariableIndex]],Variables[Index],0))</f>
        <v>Specific flux (mt)</v>
      </c>
      <c r="G4494" s="134">
        <f>Systematic[[#This Row],[Sample]]*1000000+Systematic[[#This Row],[SubSample]]*10000+Systematic[[#This Row],[VariableIndex]]</f>
        <v>282010005</v>
      </c>
      <c r="H4494" s="134">
        <f>Systematic[[#This Row],[SampleVariableLabel]]+100*Systematic[[#This Row],[State]]</f>
        <v>282010705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282</v>
      </c>
      <c r="B4495" s="1">
        <f>IF(C4495=0,IF(B4494=Protocol!$V$20,1,B4494+1),B4494)</f>
        <v>1</v>
      </c>
      <c r="C4495" s="1">
        <f>IF(C4494+1=Protocol!$V$21,0,C4494+1)</f>
        <v>8</v>
      </c>
      <c r="D4495" s="1">
        <f t="shared" si="157"/>
        <v>6</v>
      </c>
      <c r="E4495" s="1" t="str">
        <f>INDEX(Protocol[Mark],MATCH(C4495,Protocol[Step],0))</f>
        <v>7Rot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282010006</v>
      </c>
      <c r="H4495" s="134">
        <f>Systematic[[#This Row],[SampleVariableLabel]]+100*Systematic[[#This Row],[State]]</f>
        <v>282010806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282</v>
      </c>
      <c r="B4496" s="1">
        <f>IF(C4496=0,IF(B4495=Protocol!$V$20,1,B4495+1),B4495)</f>
        <v>1</v>
      </c>
      <c r="C4496" s="1">
        <f>IF(C4495+1=Protocol!$V$21,0,C4495+1)</f>
        <v>9</v>
      </c>
      <c r="D4496" s="1">
        <f t="shared" si="157"/>
        <v>1</v>
      </c>
      <c r="E4496" s="1" t="str">
        <f>INDEX(Protocol[Mark],MATCH(C4496,Protocol[Step],0))</f>
        <v>8Gp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282010001</v>
      </c>
      <c r="H4496" s="134">
        <f>Systematic[[#This Row],[SampleVariableLabel]]+100*Systematic[[#This Row],[State]]</f>
        <v>282010901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282</v>
      </c>
      <c r="B4497" s="1">
        <f>IF(C4497=0,IF(B4496=Protocol!$V$20,1,B4496+1),B4496)</f>
        <v>1</v>
      </c>
      <c r="C4497" s="1">
        <f>IF(C4496+1=Protocol!$V$21,0,C4496+1)</f>
        <v>10</v>
      </c>
      <c r="D4497" s="1">
        <f t="shared" si="157"/>
        <v>2</v>
      </c>
      <c r="E4497" s="1" t="str">
        <f>INDEX(Protocol[Mark],MATCH(C4497,Protocol[Step],0))</f>
        <v>9Ama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282010002</v>
      </c>
      <c r="H4497" s="134">
        <f>Systematic[[#This Row],[SampleVariableLabel]]+100*Systematic[[#This Row],[State]]</f>
        <v>282011002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282</v>
      </c>
      <c r="B4498" s="1">
        <f>IF(C4498=0,IF(B4497=Protocol!$V$20,1,B4497+1),B4497)</f>
        <v>1</v>
      </c>
      <c r="C4498" s="1">
        <f>IF(C4497+1=Protocol!$V$21,0,C4497+1)</f>
        <v>11</v>
      </c>
      <c r="D4498" s="1">
        <f t="shared" si="157"/>
        <v>3</v>
      </c>
      <c r="E4498" s="1" t="str">
        <f>INDEX(Protocol[Mark],MATCH(C4498,Protocol[Step],0))</f>
        <v>10Tm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282010003</v>
      </c>
      <c r="H4498" s="134">
        <f>Systematic[[#This Row],[SampleVariableLabel]]+100*Systematic[[#This Row],[State]]</f>
        <v>282011103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282</v>
      </c>
      <c r="B4499" s="1">
        <f>IF(C4499=0,IF(B4498=Protocol!$V$20,1,B4498+1),B4498)</f>
        <v>1</v>
      </c>
      <c r="C4499" s="1">
        <f>IF(C4498+1=Protocol!$V$21,0,C4498+1)</f>
        <v>12</v>
      </c>
      <c r="D4499" s="1">
        <f t="shared" si="157"/>
        <v>4</v>
      </c>
      <c r="E4499" s="1" t="str">
        <f>INDEX(Protocol[Mark],MATCH(C4499,Protocol[Step],0))</f>
        <v>11Azd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282010004</v>
      </c>
      <c r="H4499" s="134">
        <f>Systematic[[#This Row],[SampleVariableLabel]]+100*Systematic[[#This Row],[State]]</f>
        <v>282011204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283</v>
      </c>
      <c r="B4500" s="1">
        <f>IF(C4500=0,IF(B4499=Protocol!$V$20,1,B4499+1),B4499)</f>
        <v>1</v>
      </c>
      <c r="C4500" s="1">
        <f>IF(C4499+1=Protocol!$V$21,0,C4499+1)</f>
        <v>0</v>
      </c>
      <c r="D4500" s="1">
        <f t="shared" si="157"/>
        <v>5</v>
      </c>
      <c r="E4500" s="1" t="str">
        <f>INDEX(Protocol[Mark],MATCH(C4500,Protocol[Step],0))</f>
        <v>1mt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283010005</v>
      </c>
      <c r="H4500" s="134">
        <f>Systematic[[#This Row],[SampleVariableLabel]]+100*Systematic[[#This Row],[State]]</f>
        <v>283010005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283</v>
      </c>
      <c r="B4501" s="1">
        <f>IF(C4501=0,IF(B4500=Protocol!$V$20,1,B4500+1),B4500)</f>
        <v>1</v>
      </c>
      <c r="C4501" s="1">
        <f>IF(C4500+1=Protocol!$V$21,0,C4500+1)</f>
        <v>1</v>
      </c>
      <c r="D4501" s="1">
        <f t="shared" si="157"/>
        <v>6</v>
      </c>
      <c r="E4501" s="1" t="str">
        <f>INDEX(Protocol[Mark],MATCH(C4501,Protocol[Step],0))</f>
        <v>1PM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283010006</v>
      </c>
      <c r="H4501" s="134">
        <f>Systematic[[#This Row],[SampleVariableLabel]]+100*Systematic[[#This Row],[State]]</f>
        <v>283010106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283</v>
      </c>
      <c r="B4502" s="1">
        <f>IF(C4502=0,IF(B4501=Protocol!$V$20,1,B4501+1),B4501)</f>
        <v>1</v>
      </c>
      <c r="C4502" s="1">
        <f>IF(C4501+1=Protocol!$V$21,0,C4501+1)</f>
        <v>2</v>
      </c>
      <c r="D4502" s="1">
        <f t="shared" si="157"/>
        <v>1</v>
      </c>
      <c r="E4502" s="1" t="str">
        <f>INDEX(Protocol[Mark],MATCH(C4502,Protocol[Step],0))</f>
        <v>2D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283010001</v>
      </c>
      <c r="H4502" s="134">
        <f>Systematic[[#This Row],[SampleVariableLabel]]+100*Systematic[[#This Row],[State]]</f>
        <v>283010201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283</v>
      </c>
      <c r="B4503" s="1">
        <f>IF(C4503=0,IF(B4502=Protocol!$V$20,1,B4502+1),B4502)</f>
        <v>1</v>
      </c>
      <c r="C4503" s="1">
        <f>IF(C4502+1=Protocol!$V$21,0,C4502+1)</f>
        <v>3</v>
      </c>
      <c r="D4503" s="1">
        <f t="shared" si="157"/>
        <v>2</v>
      </c>
      <c r="E4503" s="1" t="str">
        <f>INDEX(Protocol[Mark],MATCH(C4503,Protocol[Step],0))</f>
        <v>2c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283010002</v>
      </c>
      <c r="H4503" s="134">
        <f>Systematic[[#This Row],[SampleVariableLabel]]+100*Systematic[[#This Row],[State]]</f>
        <v>283010302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283</v>
      </c>
      <c r="B4504" s="1">
        <f>IF(C4504=0,IF(B4503=Protocol!$V$20,1,B4503+1),B4503)</f>
        <v>1</v>
      </c>
      <c r="C4504" s="1">
        <f>IF(C4503+1=Protocol!$V$21,0,C4503+1)</f>
        <v>4</v>
      </c>
      <c r="D4504" s="1">
        <f t="shared" si="157"/>
        <v>3</v>
      </c>
      <c r="E4504" s="1" t="str">
        <f>INDEX(Protocol[Mark],MATCH(C4504,Protocol[Step],0))</f>
        <v>3U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283010003</v>
      </c>
      <c r="H4504" s="134">
        <f>Systematic[[#This Row],[SampleVariableLabel]]+100*Systematic[[#This Row],[State]]</f>
        <v>283010403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283</v>
      </c>
      <c r="B4505" s="1">
        <f>IF(C4505=0,IF(B4504=Protocol!$V$20,1,B4504+1),B4504)</f>
        <v>1</v>
      </c>
      <c r="C4505" s="1">
        <f>IF(C4504+1=Protocol!$V$21,0,C4504+1)</f>
        <v>5</v>
      </c>
      <c r="D4505" s="1">
        <f t="shared" si="157"/>
        <v>4</v>
      </c>
      <c r="E4505" s="1" t="str">
        <f>INDEX(Protocol[Mark],MATCH(C4505,Protocol[Step],0))</f>
        <v>4G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283010004</v>
      </c>
      <c r="H4505" s="134">
        <f>Systematic[[#This Row],[SampleVariableLabel]]+100*Systematic[[#This Row],[State]]</f>
        <v>283010504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283</v>
      </c>
      <c r="B4506" s="1">
        <f>IF(C4506=0,IF(B4505=Protocol!$V$20,1,B4505+1),B4505)</f>
        <v>1</v>
      </c>
      <c r="C4506" s="1">
        <f>IF(C4505+1=Protocol!$V$21,0,C4505+1)</f>
        <v>6</v>
      </c>
      <c r="D4506" s="1">
        <f t="shared" si="157"/>
        <v>5</v>
      </c>
      <c r="E4506" s="1" t="str">
        <f>INDEX(Protocol[Mark],MATCH(C4506,Protocol[Step],0))</f>
        <v>5S</v>
      </c>
      <c r="F4506" s="151" t="str">
        <f>INDEX(Variables[Variable],MATCH(Systematic[[#This Row],[VariableIndex]],Variables[Index],0))</f>
        <v>Specific flux (mt)</v>
      </c>
      <c r="G4506" s="134">
        <f>Systematic[[#This Row],[Sample]]*1000000+Systematic[[#This Row],[SubSample]]*10000+Systematic[[#This Row],[VariableIndex]]</f>
        <v>283010005</v>
      </c>
      <c r="H4506" s="134">
        <f>Systematic[[#This Row],[SampleVariableLabel]]+100*Systematic[[#This Row],[State]]</f>
        <v>283010605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283</v>
      </c>
      <c r="B4507" s="1">
        <f>IF(C4507=0,IF(B4506=Protocol!$V$20,1,B4506+1),B4506)</f>
        <v>1</v>
      </c>
      <c r="C4507" s="1">
        <f>IF(C4506+1=Protocol!$V$21,0,C4506+1)</f>
        <v>7</v>
      </c>
      <c r="D4507" s="1">
        <f t="shared" si="157"/>
        <v>6</v>
      </c>
      <c r="E4507" s="1" t="str">
        <f>INDEX(Protocol[Mark],MATCH(C4507,Protocol[Step],0))</f>
        <v>6Oct</v>
      </c>
      <c r="F4507" s="151" t="str">
        <f>INDEX(Variables[Variable],MATCH(Systematic[[#This Row],[VariableIndex]],Variables[Index],0))</f>
        <v>FCR (mt: ROX-corr.)</v>
      </c>
      <c r="G4507" s="134">
        <f>Systematic[[#This Row],[Sample]]*1000000+Systematic[[#This Row],[SubSample]]*10000+Systematic[[#This Row],[VariableIndex]]</f>
        <v>283010006</v>
      </c>
      <c r="H4507" s="134">
        <f>Systematic[[#This Row],[SampleVariableLabel]]+100*Systematic[[#This Row],[State]]</f>
        <v>283010706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283</v>
      </c>
      <c r="B4508" s="1">
        <f>IF(C4508=0,IF(B4507=Protocol!$V$20,1,B4507+1),B4507)</f>
        <v>1</v>
      </c>
      <c r="C4508" s="1">
        <f>IF(C4507+1=Protocol!$V$21,0,C4507+1)</f>
        <v>8</v>
      </c>
      <c r="D4508" s="1">
        <f t="shared" si="157"/>
        <v>1</v>
      </c>
      <c r="E4508" s="1" t="str">
        <f>INDEX(Protocol[Mark],MATCH(C4508,Protocol[Step],0))</f>
        <v>7Rot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283010001</v>
      </c>
      <c r="H4508" s="134">
        <f>Systematic[[#This Row],[SampleVariableLabel]]+100*Systematic[[#This Row],[State]]</f>
        <v>283010801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283</v>
      </c>
      <c r="B4509" s="1">
        <f>IF(C4509=0,IF(B4508=Protocol!$V$20,1,B4508+1),B4508)</f>
        <v>1</v>
      </c>
      <c r="C4509" s="1">
        <f>IF(C4508+1=Protocol!$V$21,0,C4508+1)</f>
        <v>9</v>
      </c>
      <c r="D4509" s="1">
        <f t="shared" si="157"/>
        <v>2</v>
      </c>
      <c r="E4509" s="1" t="str">
        <f>INDEX(Protocol[Mark],MATCH(C4509,Protocol[Step],0))</f>
        <v>8Gp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283010002</v>
      </c>
      <c r="H4509" s="134">
        <f>Systematic[[#This Row],[SampleVariableLabel]]+100*Systematic[[#This Row],[State]]</f>
        <v>283010902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283</v>
      </c>
      <c r="B4510" s="1">
        <f>IF(C4510=0,IF(B4509=Protocol!$V$20,1,B4509+1),B4509)</f>
        <v>1</v>
      </c>
      <c r="C4510" s="1">
        <f>IF(C4509+1=Protocol!$V$21,0,C4509+1)</f>
        <v>10</v>
      </c>
      <c r="D4510" s="1">
        <f t="shared" si="157"/>
        <v>3</v>
      </c>
      <c r="E4510" s="1" t="str">
        <f>INDEX(Protocol[Mark],MATCH(C4510,Protocol[Step],0))</f>
        <v>9Ama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283010003</v>
      </c>
      <c r="H4510" s="134">
        <f>Systematic[[#This Row],[SampleVariableLabel]]+100*Systematic[[#This Row],[State]]</f>
        <v>283011003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283</v>
      </c>
      <c r="B4511" s="1">
        <f>IF(C4511=0,IF(B4510=Protocol!$V$20,1,B4510+1),B4510)</f>
        <v>1</v>
      </c>
      <c r="C4511" s="1">
        <f>IF(C4510+1=Protocol!$V$21,0,C4510+1)</f>
        <v>11</v>
      </c>
      <c r="D4511" s="1">
        <f t="shared" si="157"/>
        <v>4</v>
      </c>
      <c r="E4511" s="1" t="str">
        <f>INDEX(Protocol[Mark],MATCH(C4511,Protocol[Step],0))</f>
        <v>10Tm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283010004</v>
      </c>
      <c r="H4511" s="134">
        <f>Systematic[[#This Row],[SampleVariableLabel]]+100*Systematic[[#This Row],[State]]</f>
        <v>283011104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283</v>
      </c>
      <c r="B4512" s="1">
        <f>IF(C4512=0,IF(B4511=Protocol!$V$20,1,B4511+1),B4511)</f>
        <v>1</v>
      </c>
      <c r="C4512" s="1">
        <f>IF(C4511+1=Protocol!$V$21,0,C4511+1)</f>
        <v>12</v>
      </c>
      <c r="D4512" s="1">
        <f t="shared" si="157"/>
        <v>5</v>
      </c>
      <c r="E4512" s="1" t="str">
        <f>INDEX(Protocol[Mark],MATCH(C4512,Protocol[Step],0))</f>
        <v>11Azd</v>
      </c>
      <c r="F4512" s="151" t="str">
        <f>INDEX(Variables[Variable],MATCH(Systematic[[#This Row],[VariableIndex]],Variables[Index],0))</f>
        <v>Specific flux (mt)</v>
      </c>
      <c r="G4512" s="134">
        <f>Systematic[[#This Row],[Sample]]*1000000+Systematic[[#This Row],[SubSample]]*10000+Systematic[[#This Row],[VariableIndex]]</f>
        <v>283010005</v>
      </c>
      <c r="H4512" s="134">
        <f>Systematic[[#This Row],[SampleVariableLabel]]+100*Systematic[[#This Row],[State]]</f>
        <v>283011205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284</v>
      </c>
      <c r="B4513" s="1">
        <f>IF(C4513=0,IF(B4512=Protocol!$V$20,1,B4512+1),B4512)</f>
        <v>1</v>
      </c>
      <c r="C4513" s="1">
        <f>IF(C4512+1=Protocol!$V$21,0,C4512+1)</f>
        <v>0</v>
      </c>
      <c r="D4513" s="1">
        <f t="shared" si="157"/>
        <v>6</v>
      </c>
      <c r="E4513" s="1" t="str">
        <f>INDEX(Protocol[Mark],MATCH(C4513,Protocol[Step],0))</f>
        <v>1mt</v>
      </c>
      <c r="F4513" s="151" t="str">
        <f>INDEX(Variables[Variable],MATCH(Systematic[[#This Row],[VariableIndex]],Variables[Index],0))</f>
        <v>FCR (mt: ROX-corr.)</v>
      </c>
      <c r="G4513" s="134">
        <f>Systematic[[#This Row],[Sample]]*1000000+Systematic[[#This Row],[SubSample]]*10000+Systematic[[#This Row],[VariableIndex]]</f>
        <v>284010006</v>
      </c>
      <c r="H4513" s="134">
        <f>Systematic[[#This Row],[SampleVariableLabel]]+100*Systematic[[#This Row],[State]]</f>
        <v>284010006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284</v>
      </c>
      <c r="B4514" s="1">
        <f>IF(C4514=0,IF(B4513=Protocol!$V$20,1,B4513+1),B4513)</f>
        <v>1</v>
      </c>
      <c r="C4514" s="1">
        <f>IF(C4513+1=Protocol!$V$21,0,C4513+1)</f>
        <v>1</v>
      </c>
      <c r="D4514" s="1">
        <f t="shared" si="157"/>
        <v>1</v>
      </c>
      <c r="E4514" s="1" t="str">
        <f>INDEX(Protocol[Mark],MATCH(C4514,Protocol[Step],0))</f>
        <v>1PM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284010001</v>
      </c>
      <c r="H4514" s="134">
        <f>Systematic[[#This Row],[SampleVariableLabel]]+100*Systematic[[#This Row],[State]]</f>
        <v>284010101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284</v>
      </c>
      <c r="B4515" s="1">
        <f>IF(C4515=0,IF(B4514=Protocol!$V$20,1,B4514+1),B4514)</f>
        <v>1</v>
      </c>
      <c r="C4515" s="1">
        <f>IF(C4514+1=Protocol!$V$21,0,C4514+1)</f>
        <v>2</v>
      </c>
      <c r="D4515" s="1">
        <f t="shared" si="157"/>
        <v>2</v>
      </c>
      <c r="E4515" s="1" t="str">
        <f>INDEX(Protocol[Mark],MATCH(C4515,Protocol[Step],0))</f>
        <v>2D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284010002</v>
      </c>
      <c r="H4515" s="134">
        <f>Systematic[[#This Row],[SampleVariableLabel]]+100*Systematic[[#This Row],[State]]</f>
        <v>284010202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284</v>
      </c>
      <c r="B4516" s="1">
        <f>IF(C4516=0,IF(B4515=Protocol!$V$20,1,B4515+1),B4515)</f>
        <v>1</v>
      </c>
      <c r="C4516" s="1">
        <f>IF(C4515+1=Protocol!$V$21,0,C4515+1)</f>
        <v>3</v>
      </c>
      <c r="D4516" s="1">
        <f t="shared" si="157"/>
        <v>3</v>
      </c>
      <c r="E4516" s="1" t="str">
        <f>INDEX(Protocol[Mark],MATCH(C4516,Protocol[Step],0))</f>
        <v>2c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284010003</v>
      </c>
      <c r="H4516" s="134">
        <f>Systematic[[#This Row],[SampleVariableLabel]]+100*Systematic[[#This Row],[State]]</f>
        <v>284010303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284</v>
      </c>
      <c r="B4517" s="1">
        <f>IF(C4517=0,IF(B4516=Protocol!$V$20,1,B4516+1),B4516)</f>
        <v>1</v>
      </c>
      <c r="C4517" s="1">
        <f>IF(C4516+1=Protocol!$V$21,0,C4516+1)</f>
        <v>4</v>
      </c>
      <c r="D4517" s="1">
        <f t="shared" si="157"/>
        <v>4</v>
      </c>
      <c r="E4517" s="1" t="str">
        <f>INDEX(Protocol[Mark],MATCH(C4517,Protocol[Step],0))</f>
        <v>3U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284010004</v>
      </c>
      <c r="H4517" s="134">
        <f>Systematic[[#This Row],[SampleVariableLabel]]+100*Systematic[[#This Row],[State]]</f>
        <v>284010404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284</v>
      </c>
      <c r="B4518" s="1">
        <f>IF(C4518=0,IF(B4517=Protocol!$V$20,1,B4517+1),B4517)</f>
        <v>1</v>
      </c>
      <c r="C4518" s="1">
        <f>IF(C4517+1=Protocol!$V$21,0,C4517+1)</f>
        <v>5</v>
      </c>
      <c r="D4518" s="1">
        <f t="shared" si="157"/>
        <v>5</v>
      </c>
      <c r="E4518" s="1" t="str">
        <f>INDEX(Protocol[Mark],MATCH(C4518,Protocol[Step],0))</f>
        <v>4G</v>
      </c>
      <c r="F4518" s="151" t="str">
        <f>INDEX(Variables[Variable],MATCH(Systematic[[#This Row],[VariableIndex]],Variables[Index],0))</f>
        <v>Specific flux (mt)</v>
      </c>
      <c r="G4518" s="134">
        <f>Systematic[[#This Row],[Sample]]*1000000+Systematic[[#This Row],[SubSample]]*10000+Systematic[[#This Row],[VariableIndex]]</f>
        <v>284010005</v>
      </c>
      <c r="H4518" s="134">
        <f>Systematic[[#This Row],[SampleVariableLabel]]+100*Systematic[[#This Row],[State]]</f>
        <v>284010505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284</v>
      </c>
      <c r="B4519" s="1">
        <f>IF(C4519=0,IF(B4518=Protocol!$V$20,1,B4518+1),B4518)</f>
        <v>1</v>
      </c>
      <c r="C4519" s="1">
        <f>IF(C4518+1=Protocol!$V$21,0,C4518+1)</f>
        <v>6</v>
      </c>
      <c r="D4519" s="1">
        <f t="shared" si="157"/>
        <v>6</v>
      </c>
      <c r="E4519" s="1" t="str">
        <f>INDEX(Protocol[Mark],MATCH(C4519,Protocol[Step],0))</f>
        <v>5S</v>
      </c>
      <c r="F4519" s="151" t="str">
        <f>INDEX(Variables[Variable],MATCH(Systematic[[#This Row],[VariableIndex]],Variables[Index],0))</f>
        <v>FCR (mt: ROX-corr.)</v>
      </c>
      <c r="G4519" s="134">
        <f>Systematic[[#This Row],[Sample]]*1000000+Systematic[[#This Row],[SubSample]]*10000+Systematic[[#This Row],[VariableIndex]]</f>
        <v>284010006</v>
      </c>
      <c r="H4519" s="134">
        <f>Systematic[[#This Row],[SampleVariableLabel]]+100*Systematic[[#This Row],[State]]</f>
        <v>284010606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284</v>
      </c>
      <c r="B4520" s="1">
        <f>IF(C4520=0,IF(B4519=Protocol!$V$20,1,B4519+1),B4519)</f>
        <v>1</v>
      </c>
      <c r="C4520" s="1">
        <f>IF(C4519+1=Protocol!$V$21,0,C4519+1)</f>
        <v>7</v>
      </c>
      <c r="D4520" s="1">
        <f t="shared" si="157"/>
        <v>1</v>
      </c>
      <c r="E4520" s="1" t="str">
        <f>INDEX(Protocol[Mark],MATCH(C4520,Protocol[Step],0))</f>
        <v>6Oct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284010001</v>
      </c>
      <c r="H4520" s="134">
        <f>Systematic[[#This Row],[SampleVariableLabel]]+100*Systematic[[#This Row],[State]]</f>
        <v>284010701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284</v>
      </c>
      <c r="B4521" s="1">
        <f>IF(C4521=0,IF(B4520=Protocol!$V$20,1,B4520+1),B4520)</f>
        <v>1</v>
      </c>
      <c r="C4521" s="1">
        <f>IF(C4520+1=Protocol!$V$21,0,C4520+1)</f>
        <v>8</v>
      </c>
      <c r="D4521" s="1">
        <f t="shared" si="157"/>
        <v>2</v>
      </c>
      <c r="E4521" s="1" t="str">
        <f>INDEX(Protocol[Mark],MATCH(C4521,Protocol[Step],0))</f>
        <v>7Rot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284010002</v>
      </c>
      <c r="H4521" s="134">
        <f>Systematic[[#This Row],[SampleVariableLabel]]+100*Systematic[[#This Row],[State]]</f>
        <v>284010802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284</v>
      </c>
      <c r="B4522" s="1">
        <f>IF(C4522=0,IF(B4521=Protocol!$V$20,1,B4521+1),B4521)</f>
        <v>1</v>
      </c>
      <c r="C4522" s="1">
        <f>IF(C4521+1=Protocol!$V$21,0,C4521+1)</f>
        <v>9</v>
      </c>
      <c r="D4522" s="1">
        <f t="shared" si="157"/>
        <v>3</v>
      </c>
      <c r="E4522" s="1" t="str">
        <f>INDEX(Protocol[Mark],MATCH(C4522,Protocol[Step],0))</f>
        <v>8Gp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284010003</v>
      </c>
      <c r="H4522" s="134">
        <f>Systematic[[#This Row],[SampleVariableLabel]]+100*Systematic[[#This Row],[State]]</f>
        <v>284010903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284</v>
      </c>
      <c r="B4523" s="1">
        <f>IF(C4523=0,IF(B4522=Protocol!$V$20,1,B4522+1),B4522)</f>
        <v>1</v>
      </c>
      <c r="C4523" s="1">
        <f>IF(C4522+1=Protocol!$V$21,0,C4522+1)</f>
        <v>10</v>
      </c>
      <c r="D4523" s="1">
        <f t="shared" si="157"/>
        <v>4</v>
      </c>
      <c r="E4523" s="1" t="str">
        <f>INDEX(Protocol[Mark],MATCH(C4523,Protocol[Step],0))</f>
        <v>9Ama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284010004</v>
      </c>
      <c r="H4523" s="134">
        <f>Systematic[[#This Row],[SampleVariableLabel]]+100*Systematic[[#This Row],[State]]</f>
        <v>284011004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284</v>
      </c>
      <c r="B4524" s="1">
        <f>IF(C4524=0,IF(B4523=Protocol!$V$20,1,B4523+1),B4523)</f>
        <v>1</v>
      </c>
      <c r="C4524" s="1">
        <f>IF(C4523+1=Protocol!$V$21,0,C4523+1)</f>
        <v>11</v>
      </c>
      <c r="D4524" s="1">
        <f t="shared" si="157"/>
        <v>5</v>
      </c>
      <c r="E4524" s="1" t="str">
        <f>INDEX(Protocol[Mark],MATCH(C4524,Protocol[Step],0))</f>
        <v>10Tm</v>
      </c>
      <c r="F4524" s="151" t="str">
        <f>INDEX(Variables[Variable],MATCH(Systematic[[#This Row],[VariableIndex]],Variables[Index],0))</f>
        <v>Specific flux (mt)</v>
      </c>
      <c r="G4524" s="134">
        <f>Systematic[[#This Row],[Sample]]*1000000+Systematic[[#This Row],[SubSample]]*10000+Systematic[[#This Row],[VariableIndex]]</f>
        <v>284010005</v>
      </c>
      <c r="H4524" s="134">
        <f>Systematic[[#This Row],[SampleVariableLabel]]+100*Systematic[[#This Row],[State]]</f>
        <v>284011105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284</v>
      </c>
      <c r="B4525" s="1">
        <f>IF(C4525=0,IF(B4524=Protocol!$V$20,1,B4524+1),B4524)</f>
        <v>1</v>
      </c>
      <c r="C4525" s="1">
        <f>IF(C4524+1=Protocol!$V$21,0,C4524+1)</f>
        <v>12</v>
      </c>
      <c r="D4525" s="1">
        <f t="shared" si="157"/>
        <v>6</v>
      </c>
      <c r="E4525" s="1" t="str">
        <f>INDEX(Protocol[Mark],MATCH(C4525,Protocol[Step],0))</f>
        <v>11Azd</v>
      </c>
      <c r="F4525" s="151" t="str">
        <f>INDEX(Variables[Variable],MATCH(Systematic[[#This Row],[VariableIndex]],Variables[Index],0))</f>
        <v>FCR (mt: ROX-corr.)</v>
      </c>
      <c r="G4525" s="134">
        <f>Systematic[[#This Row],[Sample]]*1000000+Systematic[[#This Row],[SubSample]]*10000+Systematic[[#This Row],[VariableIndex]]</f>
        <v>284010006</v>
      </c>
      <c r="H4525" s="134">
        <f>Systematic[[#This Row],[SampleVariableLabel]]+100*Systematic[[#This Row],[State]]</f>
        <v>284011206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285</v>
      </c>
      <c r="B4526" s="1">
        <f>IF(C4526=0,IF(B4525=Protocol!$V$20,1,B4525+1),B4525)</f>
        <v>1</v>
      </c>
      <c r="C4526" s="1">
        <f>IF(C4525+1=Protocol!$V$21,0,C4525+1)</f>
        <v>0</v>
      </c>
      <c r="D4526" s="1">
        <f t="shared" si="157"/>
        <v>1</v>
      </c>
      <c r="E4526" s="1" t="str">
        <f>INDEX(Protocol[Mark],MATCH(C4526,Protocol[Step],0))</f>
        <v>1mt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285010001</v>
      </c>
      <c r="H4526" s="134">
        <f>Systematic[[#This Row],[SampleVariableLabel]]+100*Systematic[[#This Row],[State]]</f>
        <v>285010001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285</v>
      </c>
      <c r="B4527" s="1">
        <f>IF(C4527=0,IF(B4526=Protocol!$V$20,1,B4526+1),B4526)</f>
        <v>1</v>
      </c>
      <c r="C4527" s="1">
        <f>IF(C4526+1=Protocol!$V$21,0,C4526+1)</f>
        <v>1</v>
      </c>
      <c r="D4527" s="1">
        <f t="shared" si="157"/>
        <v>2</v>
      </c>
      <c r="E4527" s="1" t="str">
        <f>INDEX(Protocol[Mark],MATCH(C4527,Protocol[Step],0))</f>
        <v>1PM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285010002</v>
      </c>
      <c r="H4527" s="134">
        <f>Systematic[[#This Row],[SampleVariableLabel]]+100*Systematic[[#This Row],[State]]</f>
        <v>285010102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285</v>
      </c>
      <c r="B4528" s="1">
        <f>IF(C4528=0,IF(B4527=Protocol!$V$20,1,B4527+1),B4527)</f>
        <v>1</v>
      </c>
      <c r="C4528" s="1">
        <f>IF(C4527+1=Protocol!$V$21,0,C4527+1)</f>
        <v>2</v>
      </c>
      <c r="D4528" s="1">
        <f t="shared" si="157"/>
        <v>3</v>
      </c>
      <c r="E4528" s="1" t="str">
        <f>INDEX(Protocol[Mark],MATCH(C4528,Protocol[Step],0))</f>
        <v>2D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285010003</v>
      </c>
      <c r="H4528" s="134">
        <f>Systematic[[#This Row],[SampleVariableLabel]]+100*Systematic[[#This Row],[State]]</f>
        <v>285010203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285</v>
      </c>
      <c r="B4529" s="1">
        <f>IF(C4529=0,IF(B4528=Protocol!$V$20,1,B4528+1),B4528)</f>
        <v>1</v>
      </c>
      <c r="C4529" s="1">
        <f>IF(C4528+1=Protocol!$V$21,0,C4528+1)</f>
        <v>3</v>
      </c>
      <c r="D4529" s="1">
        <f t="shared" si="157"/>
        <v>4</v>
      </c>
      <c r="E4529" s="1" t="str">
        <f>INDEX(Protocol[Mark],MATCH(C4529,Protocol[Step],0))</f>
        <v>2c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285010004</v>
      </c>
      <c r="H4529" s="134">
        <f>Systematic[[#This Row],[SampleVariableLabel]]+100*Systematic[[#This Row],[State]]</f>
        <v>285010304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285</v>
      </c>
      <c r="B4530" s="1">
        <f>IF(C4530=0,IF(B4529=Protocol!$V$20,1,B4529+1),B4529)</f>
        <v>1</v>
      </c>
      <c r="C4530" s="1">
        <f>IF(C4529+1=Protocol!$V$21,0,C4529+1)</f>
        <v>4</v>
      </c>
      <c r="D4530" s="1">
        <f t="shared" si="157"/>
        <v>5</v>
      </c>
      <c r="E4530" s="1" t="str">
        <f>INDEX(Protocol[Mark],MATCH(C4530,Protocol[Step],0))</f>
        <v>3U</v>
      </c>
      <c r="F4530" s="151" t="str">
        <f>INDEX(Variables[Variable],MATCH(Systematic[[#This Row],[VariableIndex]],Variables[Index],0))</f>
        <v>Specific flux (mt)</v>
      </c>
      <c r="G4530" s="134">
        <f>Systematic[[#This Row],[Sample]]*1000000+Systematic[[#This Row],[SubSample]]*10000+Systematic[[#This Row],[VariableIndex]]</f>
        <v>285010005</v>
      </c>
      <c r="H4530" s="134">
        <f>Systematic[[#This Row],[SampleVariableLabel]]+100*Systematic[[#This Row],[State]]</f>
        <v>285010405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285</v>
      </c>
      <c r="B4531" s="1">
        <f>IF(C4531=0,IF(B4530=Protocol!$V$20,1,B4530+1),B4530)</f>
        <v>1</v>
      </c>
      <c r="C4531" s="1">
        <f>IF(C4530+1=Protocol!$V$21,0,C4530+1)</f>
        <v>5</v>
      </c>
      <c r="D4531" s="1">
        <f t="shared" si="157"/>
        <v>6</v>
      </c>
      <c r="E4531" s="1" t="str">
        <f>INDEX(Protocol[Mark],MATCH(C4531,Protocol[Step],0))</f>
        <v>4G</v>
      </c>
      <c r="F4531" s="151" t="str">
        <f>INDEX(Variables[Variable],MATCH(Systematic[[#This Row],[VariableIndex]],Variables[Index],0))</f>
        <v>FCR (mt: ROX-corr.)</v>
      </c>
      <c r="G4531" s="134">
        <f>Systematic[[#This Row],[Sample]]*1000000+Systematic[[#This Row],[SubSample]]*10000+Systematic[[#This Row],[VariableIndex]]</f>
        <v>285010006</v>
      </c>
      <c r="H4531" s="134">
        <f>Systematic[[#This Row],[SampleVariableLabel]]+100*Systematic[[#This Row],[State]]</f>
        <v>285010506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285</v>
      </c>
      <c r="B4532" s="1">
        <f>IF(C4532=0,IF(B4531=Protocol!$V$20,1,B4531+1),B4531)</f>
        <v>1</v>
      </c>
      <c r="C4532" s="1">
        <f>IF(C4531+1=Protocol!$V$21,0,C4531+1)</f>
        <v>6</v>
      </c>
      <c r="D4532" s="1">
        <f t="shared" si="157"/>
        <v>1</v>
      </c>
      <c r="E4532" s="1" t="str">
        <f>INDEX(Protocol[Mark],MATCH(C4532,Protocol[Step],0))</f>
        <v>5S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285010001</v>
      </c>
      <c r="H4532" s="134">
        <f>Systematic[[#This Row],[SampleVariableLabel]]+100*Systematic[[#This Row],[State]]</f>
        <v>285010601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285</v>
      </c>
      <c r="B4533" s="1">
        <f>IF(C4533=0,IF(B4532=Protocol!$V$20,1,B4532+1),B4532)</f>
        <v>1</v>
      </c>
      <c r="C4533" s="1">
        <f>IF(C4532+1=Protocol!$V$21,0,C4532+1)</f>
        <v>7</v>
      </c>
      <c r="D4533" s="1">
        <f t="shared" si="157"/>
        <v>2</v>
      </c>
      <c r="E4533" s="1" t="str">
        <f>INDEX(Protocol[Mark],MATCH(C4533,Protocol[Step],0))</f>
        <v>6Oct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285010002</v>
      </c>
      <c r="H4533" s="134">
        <f>Systematic[[#This Row],[SampleVariableLabel]]+100*Systematic[[#This Row],[State]]</f>
        <v>285010702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285</v>
      </c>
      <c r="B4534" s="1">
        <f>IF(C4534=0,IF(B4533=Protocol!$V$20,1,B4533+1),B4533)</f>
        <v>1</v>
      </c>
      <c r="C4534" s="1">
        <f>IF(C4533+1=Protocol!$V$21,0,C4533+1)</f>
        <v>8</v>
      </c>
      <c r="D4534" s="1">
        <f t="shared" si="157"/>
        <v>3</v>
      </c>
      <c r="E4534" s="1" t="str">
        <f>INDEX(Protocol[Mark],MATCH(C4534,Protocol[Step],0))</f>
        <v>7Rot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285010003</v>
      </c>
      <c r="H4534" s="134">
        <f>Systematic[[#This Row],[SampleVariableLabel]]+100*Systematic[[#This Row],[State]]</f>
        <v>285010803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285</v>
      </c>
      <c r="B4535" s="1">
        <f>IF(C4535=0,IF(B4534=Protocol!$V$20,1,B4534+1),B4534)</f>
        <v>1</v>
      </c>
      <c r="C4535" s="1">
        <f>IF(C4534+1=Protocol!$V$21,0,C4534+1)</f>
        <v>9</v>
      </c>
      <c r="D4535" s="1">
        <f t="shared" si="157"/>
        <v>4</v>
      </c>
      <c r="E4535" s="1" t="str">
        <f>INDEX(Protocol[Mark],MATCH(C4535,Protocol[Step],0))</f>
        <v>8Gp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285010004</v>
      </c>
      <c r="H4535" s="134">
        <f>Systematic[[#This Row],[SampleVariableLabel]]+100*Systematic[[#This Row],[State]]</f>
        <v>285010904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285</v>
      </c>
      <c r="B4536" s="1">
        <f>IF(C4536=0,IF(B4535=Protocol!$V$20,1,B4535+1),B4535)</f>
        <v>1</v>
      </c>
      <c r="C4536" s="1">
        <f>IF(C4535+1=Protocol!$V$21,0,C4535+1)</f>
        <v>10</v>
      </c>
      <c r="D4536" s="1">
        <f t="shared" si="157"/>
        <v>5</v>
      </c>
      <c r="E4536" s="1" t="str">
        <f>INDEX(Protocol[Mark],MATCH(C4536,Protocol[Step],0))</f>
        <v>9Ama</v>
      </c>
      <c r="F4536" s="151" t="str">
        <f>INDEX(Variables[Variable],MATCH(Systematic[[#This Row],[VariableIndex]],Variables[Index],0))</f>
        <v>Specific flux (mt)</v>
      </c>
      <c r="G4536" s="134">
        <f>Systematic[[#This Row],[Sample]]*1000000+Systematic[[#This Row],[SubSample]]*10000+Systematic[[#This Row],[VariableIndex]]</f>
        <v>285010005</v>
      </c>
      <c r="H4536" s="134">
        <f>Systematic[[#This Row],[SampleVariableLabel]]+100*Systematic[[#This Row],[State]]</f>
        <v>285011005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285</v>
      </c>
      <c r="B4537" s="1">
        <f>IF(C4537=0,IF(B4536=Protocol!$V$20,1,B4536+1),B4536)</f>
        <v>1</v>
      </c>
      <c r="C4537" s="1">
        <f>IF(C4536+1=Protocol!$V$21,0,C4536+1)</f>
        <v>11</v>
      </c>
      <c r="D4537" s="1">
        <f t="shared" si="157"/>
        <v>6</v>
      </c>
      <c r="E4537" s="1" t="str">
        <f>INDEX(Protocol[Mark],MATCH(C4537,Protocol[Step],0))</f>
        <v>10Tm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285010006</v>
      </c>
      <c r="H4537" s="134">
        <f>Systematic[[#This Row],[SampleVariableLabel]]+100*Systematic[[#This Row],[State]]</f>
        <v>285011106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285</v>
      </c>
      <c r="B4538" s="1">
        <f>IF(C4538=0,IF(B4537=Protocol!$V$20,1,B4537+1),B4537)</f>
        <v>1</v>
      </c>
      <c r="C4538" s="1">
        <f>IF(C4537+1=Protocol!$V$21,0,C4537+1)</f>
        <v>12</v>
      </c>
      <c r="D4538" s="1">
        <f t="shared" si="157"/>
        <v>1</v>
      </c>
      <c r="E4538" s="1" t="str">
        <f>INDEX(Protocol[Mark],MATCH(C4538,Protocol[Step],0))</f>
        <v>11Azd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285010001</v>
      </c>
      <c r="H4538" s="134">
        <f>Systematic[[#This Row],[SampleVariableLabel]]+100*Systematic[[#This Row],[State]]</f>
        <v>285011201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286</v>
      </c>
      <c r="B4539" s="1">
        <f>IF(C4539=0,IF(B4538=Protocol!$V$20,1,B4538+1),B4538)</f>
        <v>1</v>
      </c>
      <c r="C4539" s="1">
        <f>IF(C4538+1=Protocol!$V$21,0,C4538+1)</f>
        <v>0</v>
      </c>
      <c r="D4539" s="1">
        <f t="shared" si="157"/>
        <v>2</v>
      </c>
      <c r="E4539" s="1" t="str">
        <f>INDEX(Protocol[Mark],MATCH(C4539,Protocol[Step],0))</f>
        <v>1mt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286010002</v>
      </c>
      <c r="H4539" s="134">
        <f>Systematic[[#This Row],[SampleVariableLabel]]+100*Systematic[[#This Row],[State]]</f>
        <v>286010002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286</v>
      </c>
      <c r="B4540" s="1">
        <f>IF(C4540=0,IF(B4539=Protocol!$V$20,1,B4539+1),B4539)</f>
        <v>1</v>
      </c>
      <c r="C4540" s="1">
        <f>IF(C4539+1=Protocol!$V$21,0,C4539+1)</f>
        <v>1</v>
      </c>
      <c r="D4540" s="1">
        <f t="shared" si="157"/>
        <v>3</v>
      </c>
      <c r="E4540" s="1" t="str">
        <f>INDEX(Protocol[Mark],MATCH(C4540,Protocol[Step],0))</f>
        <v>1PM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286010003</v>
      </c>
      <c r="H4540" s="134">
        <f>Systematic[[#This Row],[SampleVariableLabel]]+100*Systematic[[#This Row],[State]]</f>
        <v>286010103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286</v>
      </c>
      <c r="B4541" s="1">
        <f>IF(C4541=0,IF(B4540=Protocol!$V$20,1,B4540+1),B4540)</f>
        <v>1</v>
      </c>
      <c r="C4541" s="1">
        <f>IF(C4540+1=Protocol!$V$21,0,C4540+1)</f>
        <v>2</v>
      </c>
      <c r="D4541" s="1">
        <f t="shared" si="157"/>
        <v>4</v>
      </c>
      <c r="E4541" s="1" t="str">
        <f>INDEX(Protocol[Mark],MATCH(C4541,Protocol[Step],0))</f>
        <v>2D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286010004</v>
      </c>
      <c r="H4541" s="134">
        <f>Systematic[[#This Row],[SampleVariableLabel]]+100*Systematic[[#This Row],[State]]</f>
        <v>286010204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286</v>
      </c>
      <c r="B4542" s="1">
        <f>IF(C4542=0,IF(B4541=Protocol!$V$20,1,B4541+1),B4541)</f>
        <v>1</v>
      </c>
      <c r="C4542" s="1">
        <f>IF(C4541+1=Protocol!$V$21,0,C4541+1)</f>
        <v>3</v>
      </c>
      <c r="D4542" s="1">
        <f t="shared" si="157"/>
        <v>5</v>
      </c>
      <c r="E4542" s="1" t="str">
        <f>INDEX(Protocol[Mark],MATCH(C4542,Protocol[Step],0))</f>
        <v>2c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286010005</v>
      </c>
      <c r="H4542" s="134">
        <f>Systematic[[#This Row],[SampleVariableLabel]]+100*Systematic[[#This Row],[State]]</f>
        <v>286010305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286</v>
      </c>
      <c r="B4543" s="1">
        <f>IF(C4543=0,IF(B4542=Protocol!$V$20,1,B4542+1),B4542)</f>
        <v>1</v>
      </c>
      <c r="C4543" s="1">
        <f>IF(C4542+1=Protocol!$V$21,0,C4542+1)</f>
        <v>4</v>
      </c>
      <c r="D4543" s="1">
        <f t="shared" si="157"/>
        <v>6</v>
      </c>
      <c r="E4543" s="1" t="str">
        <f>INDEX(Protocol[Mark],MATCH(C4543,Protocol[Step],0))</f>
        <v>3U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286010006</v>
      </c>
      <c r="H4543" s="134">
        <f>Systematic[[#This Row],[SampleVariableLabel]]+100*Systematic[[#This Row],[State]]</f>
        <v>286010406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286</v>
      </c>
      <c r="B4544" s="1">
        <f>IF(C4544=0,IF(B4543=Protocol!$V$20,1,B4543+1),B4543)</f>
        <v>1</v>
      </c>
      <c r="C4544" s="1">
        <f>IF(C4543+1=Protocol!$V$21,0,C4543+1)</f>
        <v>5</v>
      </c>
      <c r="D4544" s="1">
        <f t="shared" si="157"/>
        <v>1</v>
      </c>
      <c r="E4544" s="1" t="str">
        <f>INDEX(Protocol[Mark],MATCH(C4544,Protocol[Step],0))</f>
        <v>4G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286010001</v>
      </c>
      <c r="H4544" s="134">
        <f>Systematic[[#This Row],[SampleVariableLabel]]+100*Systematic[[#This Row],[State]]</f>
        <v>286010501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286</v>
      </c>
      <c r="B4545" s="1">
        <f>IF(C4545=0,IF(B4544=Protocol!$V$20,1,B4544+1),B4544)</f>
        <v>1</v>
      </c>
      <c r="C4545" s="1">
        <f>IF(C4544+1=Protocol!$V$21,0,C4544+1)</f>
        <v>6</v>
      </c>
      <c r="D4545" s="1">
        <f t="shared" si="157"/>
        <v>2</v>
      </c>
      <c r="E4545" s="1" t="str">
        <f>INDEX(Protocol[Mark],MATCH(C4545,Protocol[Step],0))</f>
        <v>5S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286010002</v>
      </c>
      <c r="H4545" s="134">
        <f>Systematic[[#This Row],[SampleVariableLabel]]+100*Systematic[[#This Row],[State]]</f>
        <v>286010602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286</v>
      </c>
      <c r="B4546" s="1">
        <f>IF(C4546=0,IF(B4545=Protocol!$V$20,1,B4545+1),B4545)</f>
        <v>1</v>
      </c>
      <c r="C4546" s="1">
        <f>IF(C4545+1=Protocol!$V$21,0,C4545+1)</f>
        <v>7</v>
      </c>
      <c r="D4546" s="1">
        <f t="shared" si="157"/>
        <v>3</v>
      </c>
      <c r="E4546" s="1" t="str">
        <f>INDEX(Protocol[Mark],MATCH(C4546,Protocol[Step],0))</f>
        <v>6Oct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286010003</v>
      </c>
      <c r="H4546" s="134">
        <f>Systematic[[#This Row],[SampleVariableLabel]]+100*Systematic[[#This Row],[State]]</f>
        <v>286010703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286</v>
      </c>
      <c r="B4547" s="1">
        <f>IF(C4547=0,IF(B4546=Protocol!$V$20,1,B4546+1),B4546)</f>
        <v>1</v>
      </c>
      <c r="C4547" s="1">
        <f>IF(C4546+1=Protocol!$V$21,0,C4546+1)</f>
        <v>8</v>
      </c>
      <c r="D4547" s="1">
        <f t="shared" ref="D4547:D4610" si="159">IF(D4546=nVariables,1,D4546+1)</f>
        <v>4</v>
      </c>
      <c r="E4547" s="1" t="str">
        <f>INDEX(Protocol[Mark],MATCH(C4547,Protocol[Step],0))</f>
        <v>7Rot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286010004</v>
      </c>
      <c r="H4547" s="134">
        <f>Systematic[[#This Row],[SampleVariableLabel]]+100*Systematic[[#This Row],[State]]</f>
        <v>286010804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286</v>
      </c>
      <c r="B4548" s="1">
        <f>IF(C4548=0,IF(B4547=Protocol!$V$20,1,B4547+1),B4547)</f>
        <v>1</v>
      </c>
      <c r="C4548" s="1">
        <f>IF(C4547+1=Protocol!$V$21,0,C4547+1)</f>
        <v>9</v>
      </c>
      <c r="D4548" s="1">
        <f t="shared" si="159"/>
        <v>5</v>
      </c>
      <c r="E4548" s="1" t="str">
        <f>INDEX(Protocol[Mark],MATCH(C4548,Protocol[Step],0))</f>
        <v>8Gp</v>
      </c>
      <c r="F4548" s="151" t="str">
        <f>INDEX(Variables[Variable],MATCH(Systematic[[#This Row],[VariableIndex]],Variables[Index],0))</f>
        <v>Specific flux (mt)</v>
      </c>
      <c r="G4548" s="134">
        <f>Systematic[[#This Row],[Sample]]*1000000+Systematic[[#This Row],[SubSample]]*10000+Systematic[[#This Row],[VariableIndex]]</f>
        <v>286010005</v>
      </c>
      <c r="H4548" s="134">
        <f>Systematic[[#This Row],[SampleVariableLabel]]+100*Systematic[[#This Row],[State]]</f>
        <v>286010905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286</v>
      </c>
      <c r="B4549" s="1">
        <f>IF(C4549=0,IF(B4548=Protocol!$V$20,1,B4548+1),B4548)</f>
        <v>1</v>
      </c>
      <c r="C4549" s="1">
        <f>IF(C4548+1=Protocol!$V$21,0,C4548+1)</f>
        <v>10</v>
      </c>
      <c r="D4549" s="1">
        <f t="shared" si="159"/>
        <v>6</v>
      </c>
      <c r="E4549" s="1" t="str">
        <f>INDEX(Protocol[Mark],MATCH(C4549,Protocol[Step],0))</f>
        <v>9Ama</v>
      </c>
      <c r="F4549" s="151" t="str">
        <f>INDEX(Variables[Variable],MATCH(Systematic[[#This Row],[VariableIndex]],Variables[Index],0))</f>
        <v>FCR (mt: ROX-corr.)</v>
      </c>
      <c r="G4549" s="134">
        <f>Systematic[[#This Row],[Sample]]*1000000+Systematic[[#This Row],[SubSample]]*10000+Systematic[[#This Row],[VariableIndex]]</f>
        <v>286010006</v>
      </c>
      <c r="H4549" s="134">
        <f>Systematic[[#This Row],[SampleVariableLabel]]+100*Systematic[[#This Row],[State]]</f>
        <v>286011006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286</v>
      </c>
      <c r="B4550" s="1">
        <f>IF(C4550=0,IF(B4549=Protocol!$V$20,1,B4549+1),B4549)</f>
        <v>1</v>
      </c>
      <c r="C4550" s="1">
        <f>IF(C4549+1=Protocol!$V$21,0,C4549+1)</f>
        <v>11</v>
      </c>
      <c r="D4550" s="1">
        <f t="shared" si="159"/>
        <v>1</v>
      </c>
      <c r="E4550" s="1" t="str">
        <f>INDEX(Protocol[Mark],MATCH(C4550,Protocol[Step],0))</f>
        <v>10Tm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286010001</v>
      </c>
      <c r="H4550" s="134">
        <f>Systematic[[#This Row],[SampleVariableLabel]]+100*Systematic[[#This Row],[State]]</f>
        <v>286011101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286</v>
      </c>
      <c r="B4551" s="1">
        <f>IF(C4551=0,IF(B4550=Protocol!$V$20,1,B4550+1),B4550)</f>
        <v>1</v>
      </c>
      <c r="C4551" s="1">
        <f>IF(C4550+1=Protocol!$V$21,0,C4550+1)</f>
        <v>12</v>
      </c>
      <c r="D4551" s="1">
        <f t="shared" si="159"/>
        <v>2</v>
      </c>
      <c r="E4551" s="1" t="str">
        <f>INDEX(Protocol[Mark],MATCH(C4551,Protocol[Step],0))</f>
        <v>11Azd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286010002</v>
      </c>
      <c r="H4551" s="134">
        <f>Systematic[[#This Row],[SampleVariableLabel]]+100*Systematic[[#This Row],[State]]</f>
        <v>286011202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287</v>
      </c>
      <c r="B4552" s="1">
        <f>IF(C4552=0,IF(B4551=Protocol!$V$20,1,B4551+1),B4551)</f>
        <v>1</v>
      </c>
      <c r="C4552" s="1">
        <f>IF(C4551+1=Protocol!$V$21,0,C4551+1)</f>
        <v>0</v>
      </c>
      <c r="D4552" s="1">
        <f t="shared" si="159"/>
        <v>3</v>
      </c>
      <c r="E4552" s="1" t="str">
        <f>INDEX(Protocol[Mark],MATCH(C4552,Protocol[Step],0))</f>
        <v>1mt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287010003</v>
      </c>
      <c r="H4552" s="134">
        <f>Systematic[[#This Row],[SampleVariableLabel]]+100*Systematic[[#This Row],[State]]</f>
        <v>287010003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287</v>
      </c>
      <c r="B4553" s="1">
        <f>IF(C4553=0,IF(B4552=Protocol!$V$20,1,B4552+1),B4552)</f>
        <v>1</v>
      </c>
      <c r="C4553" s="1">
        <f>IF(C4552+1=Protocol!$V$21,0,C4552+1)</f>
        <v>1</v>
      </c>
      <c r="D4553" s="1">
        <f t="shared" si="159"/>
        <v>4</v>
      </c>
      <c r="E4553" s="1" t="str">
        <f>INDEX(Protocol[Mark],MATCH(C4553,Protocol[Step],0))</f>
        <v>1PM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287010004</v>
      </c>
      <c r="H4553" s="134">
        <f>Systematic[[#This Row],[SampleVariableLabel]]+100*Systematic[[#This Row],[State]]</f>
        <v>287010104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287</v>
      </c>
      <c r="B4554" s="1">
        <f>IF(C4554=0,IF(B4553=Protocol!$V$20,1,B4553+1),B4553)</f>
        <v>1</v>
      </c>
      <c r="C4554" s="1">
        <f>IF(C4553+1=Protocol!$V$21,0,C4553+1)</f>
        <v>2</v>
      </c>
      <c r="D4554" s="1">
        <f t="shared" si="159"/>
        <v>5</v>
      </c>
      <c r="E4554" s="1" t="str">
        <f>INDEX(Protocol[Mark],MATCH(C4554,Protocol[Step],0))</f>
        <v>2D</v>
      </c>
      <c r="F4554" s="151" t="str">
        <f>INDEX(Variables[Variable],MATCH(Systematic[[#This Row],[VariableIndex]],Variables[Index],0))</f>
        <v>Specific flux (mt)</v>
      </c>
      <c r="G4554" s="134">
        <f>Systematic[[#This Row],[Sample]]*1000000+Systematic[[#This Row],[SubSample]]*10000+Systematic[[#This Row],[VariableIndex]]</f>
        <v>287010005</v>
      </c>
      <c r="H4554" s="134">
        <f>Systematic[[#This Row],[SampleVariableLabel]]+100*Systematic[[#This Row],[State]]</f>
        <v>287010205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287</v>
      </c>
      <c r="B4555" s="1">
        <f>IF(C4555=0,IF(B4554=Protocol!$V$20,1,B4554+1),B4554)</f>
        <v>1</v>
      </c>
      <c r="C4555" s="1">
        <f>IF(C4554+1=Protocol!$V$21,0,C4554+1)</f>
        <v>3</v>
      </c>
      <c r="D4555" s="1">
        <f t="shared" si="159"/>
        <v>6</v>
      </c>
      <c r="E4555" s="1" t="str">
        <f>INDEX(Protocol[Mark],MATCH(C4555,Protocol[Step],0))</f>
        <v>2c</v>
      </c>
      <c r="F4555" s="151" t="str">
        <f>INDEX(Variables[Variable],MATCH(Systematic[[#This Row],[VariableIndex]],Variables[Index],0))</f>
        <v>FCR (mt: ROX-corr.)</v>
      </c>
      <c r="G4555" s="134">
        <f>Systematic[[#This Row],[Sample]]*1000000+Systematic[[#This Row],[SubSample]]*10000+Systematic[[#This Row],[VariableIndex]]</f>
        <v>287010006</v>
      </c>
      <c r="H4555" s="134">
        <f>Systematic[[#This Row],[SampleVariableLabel]]+100*Systematic[[#This Row],[State]]</f>
        <v>287010306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287</v>
      </c>
      <c r="B4556" s="1">
        <f>IF(C4556=0,IF(B4555=Protocol!$V$20,1,B4555+1),B4555)</f>
        <v>1</v>
      </c>
      <c r="C4556" s="1">
        <f>IF(C4555+1=Protocol!$V$21,0,C4555+1)</f>
        <v>4</v>
      </c>
      <c r="D4556" s="1">
        <f t="shared" si="159"/>
        <v>1</v>
      </c>
      <c r="E4556" s="1" t="str">
        <f>INDEX(Protocol[Mark],MATCH(C4556,Protocol[Step],0))</f>
        <v>3U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287010001</v>
      </c>
      <c r="H4556" s="134">
        <f>Systematic[[#This Row],[SampleVariableLabel]]+100*Systematic[[#This Row],[State]]</f>
        <v>287010401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287</v>
      </c>
      <c r="B4557" s="1">
        <f>IF(C4557=0,IF(B4556=Protocol!$V$20,1,B4556+1),B4556)</f>
        <v>1</v>
      </c>
      <c r="C4557" s="1">
        <f>IF(C4556+1=Protocol!$V$21,0,C4556+1)</f>
        <v>5</v>
      </c>
      <c r="D4557" s="1">
        <f t="shared" si="159"/>
        <v>2</v>
      </c>
      <c r="E4557" s="1" t="str">
        <f>INDEX(Protocol[Mark],MATCH(C4557,Protocol[Step],0))</f>
        <v>4G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287010002</v>
      </c>
      <c r="H4557" s="134">
        <f>Systematic[[#This Row],[SampleVariableLabel]]+100*Systematic[[#This Row],[State]]</f>
        <v>287010502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287</v>
      </c>
      <c r="B4558" s="1">
        <f>IF(C4558=0,IF(B4557=Protocol!$V$20,1,B4557+1),B4557)</f>
        <v>1</v>
      </c>
      <c r="C4558" s="1">
        <f>IF(C4557+1=Protocol!$V$21,0,C4557+1)</f>
        <v>6</v>
      </c>
      <c r="D4558" s="1">
        <f t="shared" si="159"/>
        <v>3</v>
      </c>
      <c r="E4558" s="1" t="str">
        <f>INDEX(Protocol[Mark],MATCH(C4558,Protocol[Step],0))</f>
        <v>5S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287010003</v>
      </c>
      <c r="H4558" s="134">
        <f>Systematic[[#This Row],[SampleVariableLabel]]+100*Systematic[[#This Row],[State]]</f>
        <v>287010603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287</v>
      </c>
      <c r="B4559" s="1">
        <f>IF(C4559=0,IF(B4558=Protocol!$V$20,1,B4558+1),B4558)</f>
        <v>1</v>
      </c>
      <c r="C4559" s="1">
        <f>IF(C4558+1=Protocol!$V$21,0,C4558+1)</f>
        <v>7</v>
      </c>
      <c r="D4559" s="1">
        <f t="shared" si="159"/>
        <v>4</v>
      </c>
      <c r="E4559" s="1" t="str">
        <f>INDEX(Protocol[Mark],MATCH(C4559,Protocol[Step],0))</f>
        <v>6Oct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287010004</v>
      </c>
      <c r="H4559" s="134">
        <f>Systematic[[#This Row],[SampleVariableLabel]]+100*Systematic[[#This Row],[State]]</f>
        <v>287010704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287</v>
      </c>
      <c r="B4560" s="1">
        <f>IF(C4560=0,IF(B4559=Protocol!$V$20,1,B4559+1),B4559)</f>
        <v>1</v>
      </c>
      <c r="C4560" s="1">
        <f>IF(C4559+1=Protocol!$V$21,0,C4559+1)</f>
        <v>8</v>
      </c>
      <c r="D4560" s="1">
        <f t="shared" si="159"/>
        <v>5</v>
      </c>
      <c r="E4560" s="1" t="str">
        <f>INDEX(Protocol[Mark],MATCH(C4560,Protocol[Step],0))</f>
        <v>7Rot</v>
      </c>
      <c r="F4560" s="151" t="str">
        <f>INDEX(Variables[Variable],MATCH(Systematic[[#This Row],[VariableIndex]],Variables[Index],0))</f>
        <v>Specific flux (mt)</v>
      </c>
      <c r="G4560" s="134">
        <f>Systematic[[#This Row],[Sample]]*1000000+Systematic[[#This Row],[SubSample]]*10000+Systematic[[#This Row],[VariableIndex]]</f>
        <v>287010005</v>
      </c>
      <c r="H4560" s="134">
        <f>Systematic[[#This Row],[SampleVariableLabel]]+100*Systematic[[#This Row],[State]]</f>
        <v>287010805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287</v>
      </c>
      <c r="B4561" s="1">
        <f>IF(C4561=0,IF(B4560=Protocol!$V$20,1,B4560+1),B4560)</f>
        <v>1</v>
      </c>
      <c r="C4561" s="1">
        <f>IF(C4560+1=Protocol!$V$21,0,C4560+1)</f>
        <v>9</v>
      </c>
      <c r="D4561" s="1">
        <f t="shared" si="159"/>
        <v>6</v>
      </c>
      <c r="E4561" s="1" t="str">
        <f>INDEX(Protocol[Mark],MATCH(C4561,Protocol[Step],0))</f>
        <v>8Gp</v>
      </c>
      <c r="F4561" s="151" t="str">
        <f>INDEX(Variables[Variable],MATCH(Systematic[[#This Row],[VariableIndex]],Variables[Index],0))</f>
        <v>FCR (mt: ROX-corr.)</v>
      </c>
      <c r="G4561" s="134">
        <f>Systematic[[#This Row],[Sample]]*1000000+Systematic[[#This Row],[SubSample]]*10000+Systematic[[#This Row],[VariableIndex]]</f>
        <v>287010006</v>
      </c>
      <c r="H4561" s="134">
        <f>Systematic[[#This Row],[SampleVariableLabel]]+100*Systematic[[#This Row],[State]]</f>
        <v>287010906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287</v>
      </c>
      <c r="B4562" s="1">
        <f>IF(C4562=0,IF(B4561=Protocol!$V$20,1,B4561+1),B4561)</f>
        <v>1</v>
      </c>
      <c r="C4562" s="1">
        <f>IF(C4561+1=Protocol!$V$21,0,C4561+1)</f>
        <v>10</v>
      </c>
      <c r="D4562" s="1">
        <f t="shared" si="159"/>
        <v>1</v>
      </c>
      <c r="E4562" s="1" t="str">
        <f>INDEX(Protocol[Mark],MATCH(C4562,Protocol[Step],0))</f>
        <v>9Ama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287010001</v>
      </c>
      <c r="H4562" s="134">
        <f>Systematic[[#This Row],[SampleVariableLabel]]+100*Systematic[[#This Row],[State]]</f>
        <v>287011001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287</v>
      </c>
      <c r="B4563" s="1">
        <f>IF(C4563=0,IF(B4562=Protocol!$V$20,1,B4562+1),B4562)</f>
        <v>1</v>
      </c>
      <c r="C4563" s="1">
        <f>IF(C4562+1=Protocol!$V$21,0,C4562+1)</f>
        <v>11</v>
      </c>
      <c r="D4563" s="1">
        <f t="shared" si="159"/>
        <v>2</v>
      </c>
      <c r="E4563" s="1" t="str">
        <f>INDEX(Protocol[Mark],MATCH(C4563,Protocol[Step],0))</f>
        <v>10Tm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287010002</v>
      </c>
      <c r="H4563" s="134">
        <f>Systematic[[#This Row],[SampleVariableLabel]]+100*Systematic[[#This Row],[State]]</f>
        <v>287011102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287</v>
      </c>
      <c r="B4564" s="1">
        <f>IF(C4564=0,IF(B4563=Protocol!$V$20,1,B4563+1),B4563)</f>
        <v>1</v>
      </c>
      <c r="C4564" s="1">
        <f>IF(C4563+1=Protocol!$V$21,0,C4563+1)</f>
        <v>12</v>
      </c>
      <c r="D4564" s="1">
        <f t="shared" si="159"/>
        <v>3</v>
      </c>
      <c r="E4564" s="1" t="str">
        <f>INDEX(Protocol[Mark],MATCH(C4564,Protocol[Step],0))</f>
        <v>11Azd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287010003</v>
      </c>
      <c r="H4564" s="134">
        <f>Systematic[[#This Row],[SampleVariableLabel]]+100*Systematic[[#This Row],[State]]</f>
        <v>287011203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288</v>
      </c>
      <c r="B4565" s="1">
        <f>IF(C4565=0,IF(B4564=Protocol!$V$20,1,B4564+1),B4564)</f>
        <v>1</v>
      </c>
      <c r="C4565" s="1">
        <f>IF(C4564+1=Protocol!$V$21,0,C4564+1)</f>
        <v>0</v>
      </c>
      <c r="D4565" s="1">
        <f t="shared" si="159"/>
        <v>4</v>
      </c>
      <c r="E4565" s="1" t="str">
        <f>INDEX(Protocol[Mark],MATCH(C4565,Protocol[Step],0))</f>
        <v>1mt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288010004</v>
      </c>
      <c r="H4565" s="134">
        <f>Systematic[[#This Row],[SampleVariableLabel]]+100*Systematic[[#This Row],[State]]</f>
        <v>288010004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288</v>
      </c>
      <c r="B4566" s="1">
        <f>IF(C4566=0,IF(B4565=Protocol!$V$20,1,B4565+1),B4565)</f>
        <v>1</v>
      </c>
      <c r="C4566" s="1">
        <f>IF(C4565+1=Protocol!$V$21,0,C4565+1)</f>
        <v>1</v>
      </c>
      <c r="D4566" s="1">
        <f t="shared" si="159"/>
        <v>5</v>
      </c>
      <c r="E4566" s="1" t="str">
        <f>INDEX(Protocol[Mark],MATCH(C4566,Protocol[Step],0))</f>
        <v>1PM</v>
      </c>
      <c r="F4566" s="151" t="str">
        <f>INDEX(Variables[Variable],MATCH(Systematic[[#This Row],[VariableIndex]],Variables[Index],0))</f>
        <v>Specific flux (mt)</v>
      </c>
      <c r="G4566" s="134">
        <f>Systematic[[#This Row],[Sample]]*1000000+Systematic[[#This Row],[SubSample]]*10000+Systematic[[#This Row],[VariableIndex]]</f>
        <v>288010005</v>
      </c>
      <c r="H4566" s="134">
        <f>Systematic[[#This Row],[SampleVariableLabel]]+100*Systematic[[#This Row],[State]]</f>
        <v>288010105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288</v>
      </c>
      <c r="B4567" s="1">
        <f>IF(C4567=0,IF(B4566=Protocol!$V$20,1,B4566+1),B4566)</f>
        <v>1</v>
      </c>
      <c r="C4567" s="1">
        <f>IF(C4566+1=Protocol!$V$21,0,C4566+1)</f>
        <v>2</v>
      </c>
      <c r="D4567" s="1">
        <f t="shared" si="159"/>
        <v>6</v>
      </c>
      <c r="E4567" s="1" t="str">
        <f>INDEX(Protocol[Mark],MATCH(C4567,Protocol[Step],0))</f>
        <v>2D</v>
      </c>
      <c r="F4567" s="151" t="str">
        <f>INDEX(Variables[Variable],MATCH(Systematic[[#This Row],[VariableIndex]],Variables[Index],0))</f>
        <v>FCR (mt: ROX-corr.)</v>
      </c>
      <c r="G4567" s="134">
        <f>Systematic[[#This Row],[Sample]]*1000000+Systematic[[#This Row],[SubSample]]*10000+Systematic[[#This Row],[VariableIndex]]</f>
        <v>288010006</v>
      </c>
      <c r="H4567" s="134">
        <f>Systematic[[#This Row],[SampleVariableLabel]]+100*Systematic[[#This Row],[State]]</f>
        <v>288010206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288</v>
      </c>
      <c r="B4568" s="1">
        <f>IF(C4568=0,IF(B4567=Protocol!$V$20,1,B4567+1),B4567)</f>
        <v>1</v>
      </c>
      <c r="C4568" s="1">
        <f>IF(C4567+1=Protocol!$V$21,0,C4567+1)</f>
        <v>3</v>
      </c>
      <c r="D4568" s="1">
        <f t="shared" si="159"/>
        <v>1</v>
      </c>
      <c r="E4568" s="1" t="str">
        <f>INDEX(Protocol[Mark],MATCH(C4568,Protocol[Step],0))</f>
        <v>2c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288010001</v>
      </c>
      <c r="H4568" s="134">
        <f>Systematic[[#This Row],[SampleVariableLabel]]+100*Systematic[[#This Row],[State]]</f>
        <v>288010301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288</v>
      </c>
      <c r="B4569" s="1">
        <f>IF(C4569=0,IF(B4568=Protocol!$V$20,1,B4568+1),B4568)</f>
        <v>1</v>
      </c>
      <c r="C4569" s="1">
        <f>IF(C4568+1=Protocol!$V$21,0,C4568+1)</f>
        <v>4</v>
      </c>
      <c r="D4569" s="1">
        <f t="shared" si="159"/>
        <v>2</v>
      </c>
      <c r="E4569" s="1" t="str">
        <f>INDEX(Protocol[Mark],MATCH(C4569,Protocol[Step],0))</f>
        <v>3U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288010002</v>
      </c>
      <c r="H4569" s="134">
        <f>Systematic[[#This Row],[SampleVariableLabel]]+100*Systematic[[#This Row],[State]]</f>
        <v>288010402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288</v>
      </c>
      <c r="B4570" s="1">
        <f>IF(C4570=0,IF(B4569=Protocol!$V$20,1,B4569+1),B4569)</f>
        <v>1</v>
      </c>
      <c r="C4570" s="1">
        <f>IF(C4569+1=Protocol!$V$21,0,C4569+1)</f>
        <v>5</v>
      </c>
      <c r="D4570" s="1">
        <f t="shared" si="159"/>
        <v>3</v>
      </c>
      <c r="E4570" s="1" t="str">
        <f>INDEX(Protocol[Mark],MATCH(C4570,Protocol[Step],0))</f>
        <v>4G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288010003</v>
      </c>
      <c r="H4570" s="134">
        <f>Systematic[[#This Row],[SampleVariableLabel]]+100*Systematic[[#This Row],[State]]</f>
        <v>288010503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288</v>
      </c>
      <c r="B4571" s="1">
        <f>IF(C4571=0,IF(B4570=Protocol!$V$20,1,B4570+1),B4570)</f>
        <v>1</v>
      </c>
      <c r="C4571" s="1">
        <f>IF(C4570+1=Protocol!$V$21,0,C4570+1)</f>
        <v>6</v>
      </c>
      <c r="D4571" s="1">
        <f t="shared" si="159"/>
        <v>4</v>
      </c>
      <c r="E4571" s="1" t="str">
        <f>INDEX(Protocol[Mark],MATCH(C4571,Protocol[Step],0))</f>
        <v>5S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288010004</v>
      </c>
      <c r="H4571" s="134">
        <f>Systematic[[#This Row],[SampleVariableLabel]]+100*Systematic[[#This Row],[State]]</f>
        <v>288010604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288</v>
      </c>
      <c r="B4572" s="1">
        <f>IF(C4572=0,IF(B4571=Protocol!$V$20,1,B4571+1),B4571)</f>
        <v>1</v>
      </c>
      <c r="C4572" s="1">
        <f>IF(C4571+1=Protocol!$V$21,0,C4571+1)</f>
        <v>7</v>
      </c>
      <c r="D4572" s="1">
        <f t="shared" si="159"/>
        <v>5</v>
      </c>
      <c r="E4572" s="1" t="str">
        <f>INDEX(Protocol[Mark],MATCH(C4572,Protocol[Step],0))</f>
        <v>6Oct</v>
      </c>
      <c r="F4572" s="151" t="str">
        <f>INDEX(Variables[Variable],MATCH(Systematic[[#This Row],[VariableIndex]],Variables[Index],0))</f>
        <v>Specific flux (mt)</v>
      </c>
      <c r="G4572" s="134">
        <f>Systematic[[#This Row],[Sample]]*1000000+Systematic[[#This Row],[SubSample]]*10000+Systematic[[#This Row],[VariableIndex]]</f>
        <v>288010005</v>
      </c>
      <c r="H4572" s="134">
        <f>Systematic[[#This Row],[SampleVariableLabel]]+100*Systematic[[#This Row],[State]]</f>
        <v>288010705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288</v>
      </c>
      <c r="B4573" s="1">
        <f>IF(C4573=0,IF(B4572=Protocol!$V$20,1,B4572+1),B4572)</f>
        <v>1</v>
      </c>
      <c r="C4573" s="1">
        <f>IF(C4572+1=Protocol!$V$21,0,C4572+1)</f>
        <v>8</v>
      </c>
      <c r="D4573" s="1">
        <f t="shared" si="159"/>
        <v>6</v>
      </c>
      <c r="E4573" s="1" t="str">
        <f>INDEX(Protocol[Mark],MATCH(C4573,Protocol[Step],0))</f>
        <v>7Rot</v>
      </c>
      <c r="F4573" s="151" t="str">
        <f>INDEX(Variables[Variable],MATCH(Systematic[[#This Row],[VariableIndex]],Variables[Index],0))</f>
        <v>FCR (mt: ROX-corr.)</v>
      </c>
      <c r="G4573" s="134">
        <f>Systematic[[#This Row],[Sample]]*1000000+Systematic[[#This Row],[SubSample]]*10000+Systematic[[#This Row],[VariableIndex]]</f>
        <v>288010006</v>
      </c>
      <c r="H4573" s="134">
        <f>Systematic[[#This Row],[SampleVariableLabel]]+100*Systematic[[#This Row],[State]]</f>
        <v>288010806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288</v>
      </c>
      <c r="B4574" s="1">
        <f>IF(C4574=0,IF(B4573=Protocol!$V$20,1,B4573+1),B4573)</f>
        <v>1</v>
      </c>
      <c r="C4574" s="1">
        <f>IF(C4573+1=Protocol!$V$21,0,C4573+1)</f>
        <v>9</v>
      </c>
      <c r="D4574" s="1">
        <f t="shared" si="159"/>
        <v>1</v>
      </c>
      <c r="E4574" s="1" t="str">
        <f>INDEX(Protocol[Mark],MATCH(C4574,Protocol[Step],0))</f>
        <v>8Gp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288010001</v>
      </c>
      <c r="H4574" s="134">
        <f>Systematic[[#This Row],[SampleVariableLabel]]+100*Systematic[[#This Row],[State]]</f>
        <v>288010901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288</v>
      </c>
      <c r="B4575" s="1">
        <f>IF(C4575=0,IF(B4574=Protocol!$V$20,1,B4574+1),B4574)</f>
        <v>1</v>
      </c>
      <c r="C4575" s="1">
        <f>IF(C4574+1=Protocol!$V$21,0,C4574+1)</f>
        <v>10</v>
      </c>
      <c r="D4575" s="1">
        <f t="shared" si="159"/>
        <v>2</v>
      </c>
      <c r="E4575" s="1" t="str">
        <f>INDEX(Protocol[Mark],MATCH(C4575,Protocol[Step],0))</f>
        <v>9Ama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288010002</v>
      </c>
      <c r="H4575" s="134">
        <f>Systematic[[#This Row],[SampleVariableLabel]]+100*Systematic[[#This Row],[State]]</f>
        <v>288011002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288</v>
      </c>
      <c r="B4576" s="1">
        <f>IF(C4576=0,IF(B4575=Protocol!$V$20,1,B4575+1),B4575)</f>
        <v>1</v>
      </c>
      <c r="C4576" s="1">
        <f>IF(C4575+1=Protocol!$V$21,0,C4575+1)</f>
        <v>11</v>
      </c>
      <c r="D4576" s="1">
        <f t="shared" si="159"/>
        <v>3</v>
      </c>
      <c r="E4576" s="1" t="str">
        <f>INDEX(Protocol[Mark],MATCH(C4576,Protocol[Step],0))</f>
        <v>10Tm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288010003</v>
      </c>
      <c r="H4576" s="134">
        <f>Systematic[[#This Row],[SampleVariableLabel]]+100*Systematic[[#This Row],[State]]</f>
        <v>288011103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288</v>
      </c>
      <c r="B4577" s="1">
        <f>IF(C4577=0,IF(B4576=Protocol!$V$20,1,B4576+1),B4576)</f>
        <v>1</v>
      </c>
      <c r="C4577" s="1">
        <f>IF(C4576+1=Protocol!$V$21,0,C4576+1)</f>
        <v>12</v>
      </c>
      <c r="D4577" s="1">
        <f t="shared" si="159"/>
        <v>4</v>
      </c>
      <c r="E4577" s="1" t="str">
        <f>INDEX(Protocol[Mark],MATCH(C4577,Protocol[Step],0))</f>
        <v>11Azd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288010004</v>
      </c>
      <c r="H4577" s="134">
        <f>Systematic[[#This Row],[SampleVariableLabel]]+100*Systematic[[#This Row],[State]]</f>
        <v>288011204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289</v>
      </c>
      <c r="B4578" s="1">
        <f>IF(C4578=0,IF(B4577=Protocol!$V$20,1,B4577+1),B4577)</f>
        <v>1</v>
      </c>
      <c r="C4578" s="1">
        <f>IF(C4577+1=Protocol!$V$21,0,C4577+1)</f>
        <v>0</v>
      </c>
      <c r="D4578" s="1">
        <f t="shared" si="159"/>
        <v>5</v>
      </c>
      <c r="E4578" s="1" t="str">
        <f>INDEX(Protocol[Mark],MATCH(C4578,Protocol[Step],0))</f>
        <v>1mt</v>
      </c>
      <c r="F4578" s="151" t="str">
        <f>INDEX(Variables[Variable],MATCH(Systematic[[#This Row],[VariableIndex]],Variables[Index],0))</f>
        <v>Specific flux (mt)</v>
      </c>
      <c r="G4578" s="134">
        <f>Systematic[[#This Row],[Sample]]*1000000+Systematic[[#This Row],[SubSample]]*10000+Systematic[[#This Row],[VariableIndex]]</f>
        <v>289010005</v>
      </c>
      <c r="H4578" s="134">
        <f>Systematic[[#This Row],[SampleVariableLabel]]+100*Systematic[[#This Row],[State]]</f>
        <v>289010005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289</v>
      </c>
      <c r="B4579" s="1">
        <f>IF(C4579=0,IF(B4578=Protocol!$V$20,1,B4578+1),B4578)</f>
        <v>1</v>
      </c>
      <c r="C4579" s="1">
        <f>IF(C4578+1=Protocol!$V$21,0,C4578+1)</f>
        <v>1</v>
      </c>
      <c r="D4579" s="1">
        <f t="shared" si="159"/>
        <v>6</v>
      </c>
      <c r="E4579" s="1" t="str">
        <f>INDEX(Protocol[Mark],MATCH(C4579,Protocol[Step],0))</f>
        <v>1PM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289010006</v>
      </c>
      <c r="H4579" s="134">
        <f>Systematic[[#This Row],[SampleVariableLabel]]+100*Systematic[[#This Row],[State]]</f>
        <v>289010106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289</v>
      </c>
      <c r="B4580" s="1">
        <f>IF(C4580=0,IF(B4579=Protocol!$V$20,1,B4579+1),B4579)</f>
        <v>1</v>
      </c>
      <c r="C4580" s="1">
        <f>IF(C4579+1=Protocol!$V$21,0,C4579+1)</f>
        <v>2</v>
      </c>
      <c r="D4580" s="1">
        <f t="shared" si="159"/>
        <v>1</v>
      </c>
      <c r="E4580" s="1" t="str">
        <f>INDEX(Protocol[Mark],MATCH(C4580,Protocol[Step],0))</f>
        <v>2D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289010001</v>
      </c>
      <c r="H4580" s="134">
        <f>Systematic[[#This Row],[SampleVariableLabel]]+100*Systematic[[#This Row],[State]]</f>
        <v>289010201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289</v>
      </c>
      <c r="B4581" s="1">
        <f>IF(C4581=0,IF(B4580=Protocol!$V$20,1,B4580+1),B4580)</f>
        <v>1</v>
      </c>
      <c r="C4581" s="1">
        <f>IF(C4580+1=Protocol!$V$21,0,C4580+1)</f>
        <v>3</v>
      </c>
      <c r="D4581" s="1">
        <f t="shared" si="159"/>
        <v>2</v>
      </c>
      <c r="E4581" s="1" t="str">
        <f>INDEX(Protocol[Mark],MATCH(C4581,Protocol[Step],0))</f>
        <v>2c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289010002</v>
      </c>
      <c r="H4581" s="134">
        <f>Systematic[[#This Row],[SampleVariableLabel]]+100*Systematic[[#This Row],[State]]</f>
        <v>289010302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289</v>
      </c>
      <c r="B4582" s="1">
        <f>IF(C4582=0,IF(B4581=Protocol!$V$20,1,B4581+1),B4581)</f>
        <v>1</v>
      </c>
      <c r="C4582" s="1">
        <f>IF(C4581+1=Protocol!$V$21,0,C4581+1)</f>
        <v>4</v>
      </c>
      <c r="D4582" s="1">
        <f t="shared" si="159"/>
        <v>3</v>
      </c>
      <c r="E4582" s="1" t="str">
        <f>INDEX(Protocol[Mark],MATCH(C4582,Protocol[Step],0))</f>
        <v>3U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289010003</v>
      </c>
      <c r="H4582" s="134">
        <f>Systematic[[#This Row],[SampleVariableLabel]]+100*Systematic[[#This Row],[State]]</f>
        <v>289010403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289</v>
      </c>
      <c r="B4583" s="1">
        <f>IF(C4583=0,IF(B4582=Protocol!$V$20,1,B4582+1),B4582)</f>
        <v>1</v>
      </c>
      <c r="C4583" s="1">
        <f>IF(C4582+1=Protocol!$V$21,0,C4582+1)</f>
        <v>5</v>
      </c>
      <c r="D4583" s="1">
        <f t="shared" si="159"/>
        <v>4</v>
      </c>
      <c r="E4583" s="1" t="str">
        <f>INDEX(Protocol[Mark],MATCH(C4583,Protocol[Step],0))</f>
        <v>4G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289010004</v>
      </c>
      <c r="H4583" s="134">
        <f>Systematic[[#This Row],[SampleVariableLabel]]+100*Systematic[[#This Row],[State]]</f>
        <v>289010504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289</v>
      </c>
      <c r="B4584" s="1">
        <f>IF(C4584=0,IF(B4583=Protocol!$V$20,1,B4583+1),B4583)</f>
        <v>1</v>
      </c>
      <c r="C4584" s="1">
        <f>IF(C4583+1=Protocol!$V$21,0,C4583+1)</f>
        <v>6</v>
      </c>
      <c r="D4584" s="1">
        <f t="shared" si="159"/>
        <v>5</v>
      </c>
      <c r="E4584" s="1" t="str">
        <f>INDEX(Protocol[Mark],MATCH(C4584,Protocol[Step],0))</f>
        <v>5S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289010005</v>
      </c>
      <c r="H4584" s="134">
        <f>Systematic[[#This Row],[SampleVariableLabel]]+100*Systematic[[#This Row],[State]]</f>
        <v>289010605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289</v>
      </c>
      <c r="B4585" s="1">
        <f>IF(C4585=0,IF(B4584=Protocol!$V$20,1,B4584+1),B4584)</f>
        <v>1</v>
      </c>
      <c r="C4585" s="1">
        <f>IF(C4584+1=Protocol!$V$21,0,C4584+1)</f>
        <v>7</v>
      </c>
      <c r="D4585" s="1">
        <f t="shared" si="159"/>
        <v>6</v>
      </c>
      <c r="E4585" s="1" t="str">
        <f>INDEX(Protocol[Mark],MATCH(C4585,Protocol[Step],0))</f>
        <v>6Oct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289010006</v>
      </c>
      <c r="H4585" s="134">
        <f>Systematic[[#This Row],[SampleVariableLabel]]+100*Systematic[[#This Row],[State]]</f>
        <v>289010706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289</v>
      </c>
      <c r="B4586" s="1">
        <f>IF(C4586=0,IF(B4585=Protocol!$V$20,1,B4585+1),B4585)</f>
        <v>1</v>
      </c>
      <c r="C4586" s="1">
        <f>IF(C4585+1=Protocol!$V$21,0,C4585+1)</f>
        <v>8</v>
      </c>
      <c r="D4586" s="1">
        <f t="shared" si="159"/>
        <v>1</v>
      </c>
      <c r="E4586" s="1" t="str">
        <f>INDEX(Protocol[Mark],MATCH(C4586,Protocol[Step],0))</f>
        <v>7Rot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289010001</v>
      </c>
      <c r="H4586" s="134">
        <f>Systematic[[#This Row],[SampleVariableLabel]]+100*Systematic[[#This Row],[State]]</f>
        <v>289010801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289</v>
      </c>
      <c r="B4587" s="1">
        <f>IF(C4587=0,IF(B4586=Protocol!$V$20,1,B4586+1),B4586)</f>
        <v>1</v>
      </c>
      <c r="C4587" s="1">
        <f>IF(C4586+1=Protocol!$V$21,0,C4586+1)</f>
        <v>9</v>
      </c>
      <c r="D4587" s="1">
        <f t="shared" si="159"/>
        <v>2</v>
      </c>
      <c r="E4587" s="1" t="str">
        <f>INDEX(Protocol[Mark],MATCH(C4587,Protocol[Step],0))</f>
        <v>8Gp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289010002</v>
      </c>
      <c r="H4587" s="134">
        <f>Systematic[[#This Row],[SampleVariableLabel]]+100*Systematic[[#This Row],[State]]</f>
        <v>289010902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289</v>
      </c>
      <c r="B4588" s="1">
        <f>IF(C4588=0,IF(B4587=Protocol!$V$20,1,B4587+1),B4587)</f>
        <v>1</v>
      </c>
      <c r="C4588" s="1">
        <f>IF(C4587+1=Protocol!$V$21,0,C4587+1)</f>
        <v>10</v>
      </c>
      <c r="D4588" s="1">
        <f t="shared" si="159"/>
        <v>3</v>
      </c>
      <c r="E4588" s="1" t="str">
        <f>INDEX(Protocol[Mark],MATCH(C4588,Protocol[Step],0))</f>
        <v>9Ama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289010003</v>
      </c>
      <c r="H4588" s="134">
        <f>Systematic[[#This Row],[SampleVariableLabel]]+100*Systematic[[#This Row],[State]]</f>
        <v>289011003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289</v>
      </c>
      <c r="B4589" s="1">
        <f>IF(C4589=0,IF(B4588=Protocol!$V$20,1,B4588+1),B4588)</f>
        <v>1</v>
      </c>
      <c r="C4589" s="1">
        <f>IF(C4588+1=Protocol!$V$21,0,C4588+1)</f>
        <v>11</v>
      </c>
      <c r="D4589" s="1">
        <f t="shared" si="159"/>
        <v>4</v>
      </c>
      <c r="E4589" s="1" t="str">
        <f>INDEX(Protocol[Mark],MATCH(C4589,Protocol[Step],0))</f>
        <v>10Tm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289010004</v>
      </c>
      <c r="H4589" s="134">
        <f>Systematic[[#This Row],[SampleVariableLabel]]+100*Systematic[[#This Row],[State]]</f>
        <v>289011104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289</v>
      </c>
      <c r="B4590" s="1">
        <f>IF(C4590=0,IF(B4589=Protocol!$V$20,1,B4589+1),B4589)</f>
        <v>1</v>
      </c>
      <c r="C4590" s="1">
        <f>IF(C4589+1=Protocol!$V$21,0,C4589+1)</f>
        <v>12</v>
      </c>
      <c r="D4590" s="1">
        <f t="shared" si="159"/>
        <v>5</v>
      </c>
      <c r="E4590" s="1" t="str">
        <f>INDEX(Protocol[Mark],MATCH(C4590,Protocol[Step],0))</f>
        <v>11Azd</v>
      </c>
      <c r="F4590" s="151" t="str">
        <f>INDEX(Variables[Variable],MATCH(Systematic[[#This Row],[VariableIndex]],Variables[Index],0))</f>
        <v>Specific flux (mt)</v>
      </c>
      <c r="G4590" s="134">
        <f>Systematic[[#This Row],[Sample]]*1000000+Systematic[[#This Row],[SubSample]]*10000+Systematic[[#This Row],[VariableIndex]]</f>
        <v>289010005</v>
      </c>
      <c r="H4590" s="134">
        <f>Systematic[[#This Row],[SampleVariableLabel]]+100*Systematic[[#This Row],[State]]</f>
        <v>289011205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290</v>
      </c>
      <c r="B4591" s="1">
        <f>IF(C4591=0,IF(B4590=Protocol!$V$20,1,B4590+1),B4590)</f>
        <v>1</v>
      </c>
      <c r="C4591" s="1">
        <f>IF(C4590+1=Protocol!$V$21,0,C4590+1)</f>
        <v>0</v>
      </c>
      <c r="D4591" s="1">
        <f t="shared" si="159"/>
        <v>6</v>
      </c>
      <c r="E4591" s="1" t="str">
        <f>INDEX(Protocol[Mark],MATCH(C4591,Protocol[Step],0))</f>
        <v>1mt</v>
      </c>
      <c r="F4591" s="151" t="str">
        <f>INDEX(Variables[Variable],MATCH(Systematic[[#This Row],[VariableIndex]],Variables[Index],0))</f>
        <v>FCR (mt: ROX-corr.)</v>
      </c>
      <c r="G4591" s="134">
        <f>Systematic[[#This Row],[Sample]]*1000000+Systematic[[#This Row],[SubSample]]*10000+Systematic[[#This Row],[VariableIndex]]</f>
        <v>290010006</v>
      </c>
      <c r="H4591" s="134">
        <f>Systematic[[#This Row],[SampleVariableLabel]]+100*Systematic[[#This Row],[State]]</f>
        <v>290010006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290</v>
      </c>
      <c r="B4592" s="1">
        <f>IF(C4592=0,IF(B4591=Protocol!$V$20,1,B4591+1),B4591)</f>
        <v>1</v>
      </c>
      <c r="C4592" s="1">
        <f>IF(C4591+1=Protocol!$V$21,0,C4591+1)</f>
        <v>1</v>
      </c>
      <c r="D4592" s="1">
        <f t="shared" si="159"/>
        <v>1</v>
      </c>
      <c r="E4592" s="1" t="str">
        <f>INDEX(Protocol[Mark],MATCH(C4592,Protocol[Step],0))</f>
        <v>1PM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290010001</v>
      </c>
      <c r="H4592" s="134">
        <f>Systematic[[#This Row],[SampleVariableLabel]]+100*Systematic[[#This Row],[State]]</f>
        <v>290010101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290</v>
      </c>
      <c r="B4593" s="1">
        <f>IF(C4593=0,IF(B4592=Protocol!$V$20,1,B4592+1),B4592)</f>
        <v>1</v>
      </c>
      <c r="C4593" s="1">
        <f>IF(C4592+1=Protocol!$V$21,0,C4592+1)</f>
        <v>2</v>
      </c>
      <c r="D4593" s="1">
        <f t="shared" si="159"/>
        <v>2</v>
      </c>
      <c r="E4593" s="1" t="str">
        <f>INDEX(Protocol[Mark],MATCH(C4593,Protocol[Step],0))</f>
        <v>2D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290010002</v>
      </c>
      <c r="H4593" s="134">
        <f>Systematic[[#This Row],[SampleVariableLabel]]+100*Systematic[[#This Row],[State]]</f>
        <v>290010202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290</v>
      </c>
      <c r="B4594" s="1">
        <f>IF(C4594=0,IF(B4593=Protocol!$V$20,1,B4593+1),B4593)</f>
        <v>1</v>
      </c>
      <c r="C4594" s="1">
        <f>IF(C4593+1=Protocol!$V$21,0,C4593+1)</f>
        <v>3</v>
      </c>
      <c r="D4594" s="1">
        <f t="shared" si="159"/>
        <v>3</v>
      </c>
      <c r="E4594" s="1" t="str">
        <f>INDEX(Protocol[Mark],MATCH(C4594,Protocol[Step],0))</f>
        <v>2c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290010003</v>
      </c>
      <c r="H4594" s="134">
        <f>Systematic[[#This Row],[SampleVariableLabel]]+100*Systematic[[#This Row],[State]]</f>
        <v>290010303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290</v>
      </c>
      <c r="B4595" s="1">
        <f>IF(C4595=0,IF(B4594=Protocol!$V$20,1,B4594+1),B4594)</f>
        <v>1</v>
      </c>
      <c r="C4595" s="1">
        <f>IF(C4594+1=Protocol!$V$21,0,C4594+1)</f>
        <v>4</v>
      </c>
      <c r="D4595" s="1">
        <f t="shared" si="159"/>
        <v>4</v>
      </c>
      <c r="E4595" s="1" t="str">
        <f>INDEX(Protocol[Mark],MATCH(C4595,Protocol[Step],0))</f>
        <v>3U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290010004</v>
      </c>
      <c r="H4595" s="134">
        <f>Systematic[[#This Row],[SampleVariableLabel]]+100*Systematic[[#This Row],[State]]</f>
        <v>290010404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290</v>
      </c>
      <c r="B4596" s="1">
        <f>IF(C4596=0,IF(B4595=Protocol!$V$20,1,B4595+1),B4595)</f>
        <v>1</v>
      </c>
      <c r="C4596" s="1">
        <f>IF(C4595+1=Protocol!$V$21,0,C4595+1)</f>
        <v>5</v>
      </c>
      <c r="D4596" s="1">
        <f t="shared" si="159"/>
        <v>5</v>
      </c>
      <c r="E4596" s="1" t="str">
        <f>INDEX(Protocol[Mark],MATCH(C4596,Protocol[Step],0))</f>
        <v>4G</v>
      </c>
      <c r="F4596" s="151" t="str">
        <f>INDEX(Variables[Variable],MATCH(Systematic[[#This Row],[VariableIndex]],Variables[Index],0))</f>
        <v>Specific flux (mt)</v>
      </c>
      <c r="G4596" s="134">
        <f>Systematic[[#This Row],[Sample]]*1000000+Systematic[[#This Row],[SubSample]]*10000+Systematic[[#This Row],[VariableIndex]]</f>
        <v>290010005</v>
      </c>
      <c r="H4596" s="134">
        <f>Systematic[[#This Row],[SampleVariableLabel]]+100*Systematic[[#This Row],[State]]</f>
        <v>290010505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290</v>
      </c>
      <c r="B4597" s="1">
        <f>IF(C4597=0,IF(B4596=Protocol!$V$20,1,B4596+1),B4596)</f>
        <v>1</v>
      </c>
      <c r="C4597" s="1">
        <f>IF(C4596+1=Protocol!$V$21,0,C4596+1)</f>
        <v>6</v>
      </c>
      <c r="D4597" s="1">
        <f t="shared" si="159"/>
        <v>6</v>
      </c>
      <c r="E4597" s="1" t="str">
        <f>INDEX(Protocol[Mark],MATCH(C4597,Protocol[Step],0))</f>
        <v>5S</v>
      </c>
      <c r="F4597" s="151" t="str">
        <f>INDEX(Variables[Variable],MATCH(Systematic[[#This Row],[VariableIndex]],Variables[Index],0))</f>
        <v>FCR (mt: ROX-corr.)</v>
      </c>
      <c r="G4597" s="134">
        <f>Systematic[[#This Row],[Sample]]*1000000+Systematic[[#This Row],[SubSample]]*10000+Systematic[[#This Row],[VariableIndex]]</f>
        <v>290010006</v>
      </c>
      <c r="H4597" s="134">
        <f>Systematic[[#This Row],[SampleVariableLabel]]+100*Systematic[[#This Row],[State]]</f>
        <v>290010606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290</v>
      </c>
      <c r="B4598" s="1">
        <f>IF(C4598=0,IF(B4597=Protocol!$V$20,1,B4597+1),B4597)</f>
        <v>1</v>
      </c>
      <c r="C4598" s="1">
        <f>IF(C4597+1=Protocol!$V$21,0,C4597+1)</f>
        <v>7</v>
      </c>
      <c r="D4598" s="1">
        <f t="shared" si="159"/>
        <v>1</v>
      </c>
      <c r="E4598" s="1" t="str">
        <f>INDEX(Protocol[Mark],MATCH(C4598,Protocol[Step],0))</f>
        <v>6Oct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290010001</v>
      </c>
      <c r="H4598" s="134">
        <f>Systematic[[#This Row],[SampleVariableLabel]]+100*Systematic[[#This Row],[State]]</f>
        <v>290010701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290</v>
      </c>
      <c r="B4599" s="1">
        <f>IF(C4599=0,IF(B4598=Protocol!$V$20,1,B4598+1),B4598)</f>
        <v>1</v>
      </c>
      <c r="C4599" s="1">
        <f>IF(C4598+1=Protocol!$V$21,0,C4598+1)</f>
        <v>8</v>
      </c>
      <c r="D4599" s="1">
        <f t="shared" si="159"/>
        <v>2</v>
      </c>
      <c r="E4599" s="1" t="str">
        <f>INDEX(Protocol[Mark],MATCH(C4599,Protocol[Step],0))</f>
        <v>7Rot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290010002</v>
      </c>
      <c r="H4599" s="134">
        <f>Systematic[[#This Row],[SampleVariableLabel]]+100*Systematic[[#This Row],[State]]</f>
        <v>290010802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290</v>
      </c>
      <c r="B4600" s="1">
        <f>IF(C4600=0,IF(B4599=Protocol!$V$20,1,B4599+1),B4599)</f>
        <v>1</v>
      </c>
      <c r="C4600" s="1">
        <f>IF(C4599+1=Protocol!$V$21,0,C4599+1)</f>
        <v>9</v>
      </c>
      <c r="D4600" s="1">
        <f t="shared" si="159"/>
        <v>3</v>
      </c>
      <c r="E4600" s="1" t="str">
        <f>INDEX(Protocol[Mark],MATCH(C4600,Protocol[Step],0))</f>
        <v>8Gp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290010003</v>
      </c>
      <c r="H4600" s="134">
        <f>Systematic[[#This Row],[SampleVariableLabel]]+100*Systematic[[#This Row],[State]]</f>
        <v>290010903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290</v>
      </c>
      <c r="B4601" s="1">
        <f>IF(C4601=0,IF(B4600=Protocol!$V$20,1,B4600+1),B4600)</f>
        <v>1</v>
      </c>
      <c r="C4601" s="1">
        <f>IF(C4600+1=Protocol!$V$21,0,C4600+1)</f>
        <v>10</v>
      </c>
      <c r="D4601" s="1">
        <f t="shared" si="159"/>
        <v>4</v>
      </c>
      <c r="E4601" s="1" t="str">
        <f>INDEX(Protocol[Mark],MATCH(C4601,Protocol[Step],0))</f>
        <v>9Ama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290010004</v>
      </c>
      <c r="H4601" s="134">
        <f>Systematic[[#This Row],[SampleVariableLabel]]+100*Systematic[[#This Row],[State]]</f>
        <v>290011004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290</v>
      </c>
      <c r="B4602" s="1">
        <f>IF(C4602=0,IF(B4601=Protocol!$V$20,1,B4601+1),B4601)</f>
        <v>1</v>
      </c>
      <c r="C4602" s="1">
        <f>IF(C4601+1=Protocol!$V$21,0,C4601+1)</f>
        <v>11</v>
      </c>
      <c r="D4602" s="1">
        <f t="shared" si="159"/>
        <v>5</v>
      </c>
      <c r="E4602" s="1" t="str">
        <f>INDEX(Protocol[Mark],MATCH(C4602,Protocol[Step],0))</f>
        <v>10Tm</v>
      </c>
      <c r="F4602" s="151" t="str">
        <f>INDEX(Variables[Variable],MATCH(Systematic[[#This Row],[VariableIndex]],Variables[Index],0))</f>
        <v>Specific flux (mt)</v>
      </c>
      <c r="G4602" s="134">
        <f>Systematic[[#This Row],[Sample]]*1000000+Systematic[[#This Row],[SubSample]]*10000+Systematic[[#This Row],[VariableIndex]]</f>
        <v>290010005</v>
      </c>
      <c r="H4602" s="134">
        <f>Systematic[[#This Row],[SampleVariableLabel]]+100*Systematic[[#This Row],[State]]</f>
        <v>290011105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290</v>
      </c>
      <c r="B4603" s="1">
        <f>IF(C4603=0,IF(B4602=Protocol!$V$20,1,B4602+1),B4602)</f>
        <v>1</v>
      </c>
      <c r="C4603" s="1">
        <f>IF(C4602+1=Protocol!$V$21,0,C4602+1)</f>
        <v>12</v>
      </c>
      <c r="D4603" s="1">
        <f t="shared" si="159"/>
        <v>6</v>
      </c>
      <c r="E4603" s="1" t="str">
        <f>INDEX(Protocol[Mark],MATCH(C4603,Protocol[Step],0))</f>
        <v>11Azd</v>
      </c>
      <c r="F4603" s="151" t="str">
        <f>INDEX(Variables[Variable],MATCH(Systematic[[#This Row],[VariableIndex]],Variables[Index],0))</f>
        <v>FCR (mt: ROX-corr.)</v>
      </c>
      <c r="G4603" s="134">
        <f>Systematic[[#This Row],[Sample]]*1000000+Systematic[[#This Row],[SubSample]]*10000+Systematic[[#This Row],[VariableIndex]]</f>
        <v>290010006</v>
      </c>
      <c r="H4603" s="134">
        <f>Systematic[[#This Row],[SampleVariableLabel]]+100*Systematic[[#This Row],[State]]</f>
        <v>290011206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291</v>
      </c>
      <c r="B4604" s="1">
        <f>IF(C4604=0,IF(B4603=Protocol!$V$20,1,B4603+1),B4603)</f>
        <v>1</v>
      </c>
      <c r="C4604" s="1">
        <f>IF(C4603+1=Protocol!$V$21,0,C4603+1)</f>
        <v>0</v>
      </c>
      <c r="D4604" s="1">
        <f t="shared" si="159"/>
        <v>1</v>
      </c>
      <c r="E4604" s="1" t="str">
        <f>INDEX(Protocol[Mark],MATCH(C4604,Protocol[Step],0))</f>
        <v>1mt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291010001</v>
      </c>
      <c r="H4604" s="134">
        <f>Systematic[[#This Row],[SampleVariableLabel]]+100*Systematic[[#This Row],[State]]</f>
        <v>291010001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291</v>
      </c>
      <c r="B4605" s="1">
        <f>IF(C4605=0,IF(B4604=Protocol!$V$20,1,B4604+1),B4604)</f>
        <v>1</v>
      </c>
      <c r="C4605" s="1">
        <f>IF(C4604+1=Protocol!$V$21,0,C4604+1)</f>
        <v>1</v>
      </c>
      <c r="D4605" s="1">
        <f t="shared" si="159"/>
        <v>2</v>
      </c>
      <c r="E4605" s="1" t="str">
        <f>INDEX(Protocol[Mark],MATCH(C4605,Protocol[Step],0))</f>
        <v>1PM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291010002</v>
      </c>
      <c r="H4605" s="134">
        <f>Systematic[[#This Row],[SampleVariableLabel]]+100*Systematic[[#This Row],[State]]</f>
        <v>291010102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291</v>
      </c>
      <c r="B4606" s="1">
        <f>IF(C4606=0,IF(B4605=Protocol!$V$20,1,B4605+1),B4605)</f>
        <v>1</v>
      </c>
      <c r="C4606" s="1">
        <f>IF(C4605+1=Protocol!$V$21,0,C4605+1)</f>
        <v>2</v>
      </c>
      <c r="D4606" s="1">
        <f t="shared" si="159"/>
        <v>3</v>
      </c>
      <c r="E4606" s="1" t="str">
        <f>INDEX(Protocol[Mark],MATCH(C4606,Protocol[Step],0))</f>
        <v>2D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291010003</v>
      </c>
      <c r="H4606" s="134">
        <f>Systematic[[#This Row],[SampleVariableLabel]]+100*Systematic[[#This Row],[State]]</f>
        <v>291010203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291</v>
      </c>
      <c r="B4607" s="1">
        <f>IF(C4607=0,IF(B4606=Protocol!$V$20,1,B4606+1),B4606)</f>
        <v>1</v>
      </c>
      <c r="C4607" s="1">
        <f>IF(C4606+1=Protocol!$V$21,0,C4606+1)</f>
        <v>3</v>
      </c>
      <c r="D4607" s="1">
        <f t="shared" si="159"/>
        <v>4</v>
      </c>
      <c r="E4607" s="1" t="str">
        <f>INDEX(Protocol[Mark],MATCH(C4607,Protocol[Step],0))</f>
        <v>2c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291010004</v>
      </c>
      <c r="H4607" s="134">
        <f>Systematic[[#This Row],[SampleVariableLabel]]+100*Systematic[[#This Row],[State]]</f>
        <v>291010304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291</v>
      </c>
      <c r="B4608" s="1">
        <f>IF(C4608=0,IF(B4607=Protocol!$V$20,1,B4607+1),B4607)</f>
        <v>1</v>
      </c>
      <c r="C4608" s="1">
        <f>IF(C4607+1=Protocol!$V$21,0,C4607+1)</f>
        <v>4</v>
      </c>
      <c r="D4608" s="1">
        <f t="shared" si="159"/>
        <v>5</v>
      </c>
      <c r="E4608" s="1" t="str">
        <f>INDEX(Protocol[Mark],MATCH(C4608,Protocol[Step],0))</f>
        <v>3U</v>
      </c>
      <c r="F4608" s="151" t="str">
        <f>INDEX(Variables[Variable],MATCH(Systematic[[#This Row],[VariableIndex]],Variables[Index],0))</f>
        <v>Specific flux (mt)</v>
      </c>
      <c r="G4608" s="134">
        <f>Systematic[[#This Row],[Sample]]*1000000+Systematic[[#This Row],[SubSample]]*10000+Systematic[[#This Row],[VariableIndex]]</f>
        <v>291010005</v>
      </c>
      <c r="H4608" s="134">
        <f>Systematic[[#This Row],[SampleVariableLabel]]+100*Systematic[[#This Row],[State]]</f>
        <v>291010405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291</v>
      </c>
      <c r="B4609" s="1">
        <f>IF(C4609=0,IF(B4608=Protocol!$V$20,1,B4608+1),B4608)</f>
        <v>1</v>
      </c>
      <c r="C4609" s="1">
        <f>IF(C4608+1=Protocol!$V$21,0,C4608+1)</f>
        <v>5</v>
      </c>
      <c r="D4609" s="1">
        <f t="shared" si="159"/>
        <v>6</v>
      </c>
      <c r="E4609" s="1" t="str">
        <f>INDEX(Protocol[Mark],MATCH(C4609,Protocol[Step],0))</f>
        <v>4G</v>
      </c>
      <c r="F4609" s="151" t="str">
        <f>INDEX(Variables[Variable],MATCH(Systematic[[#This Row],[VariableIndex]],Variables[Index],0))</f>
        <v>FCR (mt: ROX-corr.)</v>
      </c>
      <c r="G4609" s="134">
        <f>Systematic[[#This Row],[Sample]]*1000000+Systematic[[#This Row],[SubSample]]*10000+Systematic[[#This Row],[VariableIndex]]</f>
        <v>291010006</v>
      </c>
      <c r="H4609" s="134">
        <f>Systematic[[#This Row],[SampleVariableLabel]]+100*Systematic[[#This Row],[State]]</f>
        <v>291010506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291</v>
      </c>
      <c r="B4610" s="1">
        <f>IF(C4610=0,IF(B4609=Protocol!$V$20,1,B4609+1),B4609)</f>
        <v>1</v>
      </c>
      <c r="C4610" s="1">
        <f>IF(C4609+1=Protocol!$V$21,0,C4609+1)</f>
        <v>6</v>
      </c>
      <c r="D4610" s="1">
        <f t="shared" si="159"/>
        <v>1</v>
      </c>
      <c r="E4610" s="1" t="str">
        <f>INDEX(Protocol[Mark],MATCH(C4610,Protocol[Step],0))</f>
        <v>5S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291010001</v>
      </c>
      <c r="H4610" s="134">
        <f>Systematic[[#This Row],[SampleVariableLabel]]+100*Systematic[[#This Row],[State]]</f>
        <v>291010601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291</v>
      </c>
      <c r="B4611" s="1">
        <f>IF(C4611=0,IF(B4610=Protocol!$V$20,1,B4610+1),B4610)</f>
        <v>1</v>
      </c>
      <c r="C4611" s="1">
        <f>IF(C4610+1=Protocol!$V$21,0,C4610+1)</f>
        <v>7</v>
      </c>
      <c r="D4611" s="1">
        <f t="shared" ref="D4611:D4674" si="161">IF(D4610=nVariables,1,D4610+1)</f>
        <v>2</v>
      </c>
      <c r="E4611" s="1" t="str">
        <f>INDEX(Protocol[Mark],MATCH(C4611,Protocol[Step],0))</f>
        <v>6Oct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291010002</v>
      </c>
      <c r="H4611" s="134">
        <f>Systematic[[#This Row],[SampleVariableLabel]]+100*Systematic[[#This Row],[State]]</f>
        <v>291010702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291</v>
      </c>
      <c r="B4612" s="1">
        <f>IF(C4612=0,IF(B4611=Protocol!$V$20,1,B4611+1),B4611)</f>
        <v>1</v>
      </c>
      <c r="C4612" s="1">
        <f>IF(C4611+1=Protocol!$V$21,0,C4611+1)</f>
        <v>8</v>
      </c>
      <c r="D4612" s="1">
        <f t="shared" si="161"/>
        <v>3</v>
      </c>
      <c r="E4612" s="1" t="str">
        <f>INDEX(Protocol[Mark],MATCH(C4612,Protocol[Step],0))</f>
        <v>7Rot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291010003</v>
      </c>
      <c r="H4612" s="134">
        <f>Systematic[[#This Row],[SampleVariableLabel]]+100*Systematic[[#This Row],[State]]</f>
        <v>291010803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291</v>
      </c>
      <c r="B4613" s="1">
        <f>IF(C4613=0,IF(B4612=Protocol!$V$20,1,B4612+1),B4612)</f>
        <v>1</v>
      </c>
      <c r="C4613" s="1">
        <f>IF(C4612+1=Protocol!$V$21,0,C4612+1)</f>
        <v>9</v>
      </c>
      <c r="D4613" s="1">
        <f t="shared" si="161"/>
        <v>4</v>
      </c>
      <c r="E4613" s="1" t="str">
        <f>INDEX(Protocol[Mark],MATCH(C4613,Protocol[Step],0))</f>
        <v>8Gp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291010004</v>
      </c>
      <c r="H4613" s="134">
        <f>Systematic[[#This Row],[SampleVariableLabel]]+100*Systematic[[#This Row],[State]]</f>
        <v>291010904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291</v>
      </c>
      <c r="B4614" s="1">
        <f>IF(C4614=0,IF(B4613=Protocol!$V$20,1,B4613+1),B4613)</f>
        <v>1</v>
      </c>
      <c r="C4614" s="1">
        <f>IF(C4613+1=Protocol!$V$21,0,C4613+1)</f>
        <v>10</v>
      </c>
      <c r="D4614" s="1">
        <f t="shared" si="161"/>
        <v>5</v>
      </c>
      <c r="E4614" s="1" t="str">
        <f>INDEX(Protocol[Mark],MATCH(C4614,Protocol[Step],0))</f>
        <v>9Ama</v>
      </c>
      <c r="F4614" s="151" t="str">
        <f>INDEX(Variables[Variable],MATCH(Systematic[[#This Row],[VariableIndex]],Variables[Index],0))</f>
        <v>Specific flux (mt)</v>
      </c>
      <c r="G4614" s="134">
        <f>Systematic[[#This Row],[Sample]]*1000000+Systematic[[#This Row],[SubSample]]*10000+Systematic[[#This Row],[VariableIndex]]</f>
        <v>291010005</v>
      </c>
      <c r="H4614" s="134">
        <f>Systematic[[#This Row],[SampleVariableLabel]]+100*Systematic[[#This Row],[State]]</f>
        <v>291011005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291</v>
      </c>
      <c r="B4615" s="1">
        <f>IF(C4615=0,IF(B4614=Protocol!$V$20,1,B4614+1),B4614)</f>
        <v>1</v>
      </c>
      <c r="C4615" s="1">
        <f>IF(C4614+1=Protocol!$V$21,0,C4614+1)</f>
        <v>11</v>
      </c>
      <c r="D4615" s="1">
        <f t="shared" si="161"/>
        <v>6</v>
      </c>
      <c r="E4615" s="1" t="str">
        <f>INDEX(Protocol[Mark],MATCH(C4615,Protocol[Step],0))</f>
        <v>10Tm</v>
      </c>
      <c r="F4615" s="151" t="str">
        <f>INDEX(Variables[Variable],MATCH(Systematic[[#This Row],[VariableIndex]],Variables[Index],0))</f>
        <v>FCR (mt: ROX-corr.)</v>
      </c>
      <c r="G4615" s="134">
        <f>Systematic[[#This Row],[Sample]]*1000000+Systematic[[#This Row],[SubSample]]*10000+Systematic[[#This Row],[VariableIndex]]</f>
        <v>291010006</v>
      </c>
      <c r="H4615" s="134">
        <f>Systematic[[#This Row],[SampleVariableLabel]]+100*Systematic[[#This Row],[State]]</f>
        <v>291011106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291</v>
      </c>
      <c r="B4616" s="1">
        <f>IF(C4616=0,IF(B4615=Protocol!$V$20,1,B4615+1),B4615)</f>
        <v>1</v>
      </c>
      <c r="C4616" s="1">
        <f>IF(C4615+1=Protocol!$V$21,0,C4615+1)</f>
        <v>12</v>
      </c>
      <c r="D4616" s="1">
        <f t="shared" si="161"/>
        <v>1</v>
      </c>
      <c r="E4616" s="1" t="str">
        <f>INDEX(Protocol[Mark],MATCH(C4616,Protocol[Step],0))</f>
        <v>11Azd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291010001</v>
      </c>
      <c r="H4616" s="134">
        <f>Systematic[[#This Row],[SampleVariableLabel]]+100*Systematic[[#This Row],[State]]</f>
        <v>291011201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292</v>
      </c>
      <c r="B4617" s="1">
        <f>IF(C4617=0,IF(B4616=Protocol!$V$20,1,B4616+1),B4616)</f>
        <v>1</v>
      </c>
      <c r="C4617" s="1">
        <f>IF(C4616+1=Protocol!$V$21,0,C4616+1)</f>
        <v>0</v>
      </c>
      <c r="D4617" s="1">
        <f t="shared" si="161"/>
        <v>2</v>
      </c>
      <c r="E4617" s="1" t="str">
        <f>INDEX(Protocol[Mark],MATCH(C4617,Protocol[Step],0))</f>
        <v>1mt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292010002</v>
      </c>
      <c r="H4617" s="134">
        <f>Systematic[[#This Row],[SampleVariableLabel]]+100*Systematic[[#This Row],[State]]</f>
        <v>292010002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292</v>
      </c>
      <c r="B4618" s="1">
        <f>IF(C4618=0,IF(B4617=Protocol!$V$20,1,B4617+1),B4617)</f>
        <v>1</v>
      </c>
      <c r="C4618" s="1">
        <f>IF(C4617+1=Protocol!$V$21,0,C4617+1)</f>
        <v>1</v>
      </c>
      <c r="D4618" s="1">
        <f t="shared" si="161"/>
        <v>3</v>
      </c>
      <c r="E4618" s="1" t="str">
        <f>INDEX(Protocol[Mark],MATCH(C4618,Protocol[Step],0))</f>
        <v>1PM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292010003</v>
      </c>
      <c r="H4618" s="134">
        <f>Systematic[[#This Row],[SampleVariableLabel]]+100*Systematic[[#This Row],[State]]</f>
        <v>292010103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292</v>
      </c>
      <c r="B4619" s="1">
        <f>IF(C4619=0,IF(B4618=Protocol!$V$20,1,B4618+1),B4618)</f>
        <v>1</v>
      </c>
      <c r="C4619" s="1">
        <f>IF(C4618+1=Protocol!$V$21,0,C4618+1)</f>
        <v>2</v>
      </c>
      <c r="D4619" s="1">
        <f t="shared" si="161"/>
        <v>4</v>
      </c>
      <c r="E4619" s="1" t="str">
        <f>INDEX(Protocol[Mark],MATCH(C4619,Protocol[Step],0))</f>
        <v>2D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292010004</v>
      </c>
      <c r="H4619" s="134">
        <f>Systematic[[#This Row],[SampleVariableLabel]]+100*Systematic[[#This Row],[State]]</f>
        <v>292010204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292</v>
      </c>
      <c r="B4620" s="1">
        <f>IF(C4620=0,IF(B4619=Protocol!$V$20,1,B4619+1),B4619)</f>
        <v>1</v>
      </c>
      <c r="C4620" s="1">
        <f>IF(C4619+1=Protocol!$V$21,0,C4619+1)</f>
        <v>3</v>
      </c>
      <c r="D4620" s="1">
        <f t="shared" si="161"/>
        <v>5</v>
      </c>
      <c r="E4620" s="1" t="str">
        <f>INDEX(Protocol[Mark],MATCH(C4620,Protocol[Step],0))</f>
        <v>2c</v>
      </c>
      <c r="F4620" s="151" t="str">
        <f>INDEX(Variables[Variable],MATCH(Systematic[[#This Row],[VariableIndex]],Variables[Index],0))</f>
        <v>Specific flux (mt)</v>
      </c>
      <c r="G4620" s="134">
        <f>Systematic[[#This Row],[Sample]]*1000000+Systematic[[#This Row],[SubSample]]*10000+Systematic[[#This Row],[VariableIndex]]</f>
        <v>292010005</v>
      </c>
      <c r="H4620" s="134">
        <f>Systematic[[#This Row],[SampleVariableLabel]]+100*Systematic[[#This Row],[State]]</f>
        <v>292010305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292</v>
      </c>
      <c r="B4621" s="1">
        <f>IF(C4621=0,IF(B4620=Protocol!$V$20,1,B4620+1),B4620)</f>
        <v>1</v>
      </c>
      <c r="C4621" s="1">
        <f>IF(C4620+1=Protocol!$V$21,0,C4620+1)</f>
        <v>4</v>
      </c>
      <c r="D4621" s="1">
        <f t="shared" si="161"/>
        <v>6</v>
      </c>
      <c r="E4621" s="1" t="str">
        <f>INDEX(Protocol[Mark],MATCH(C4621,Protocol[Step],0))</f>
        <v>3U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292010006</v>
      </c>
      <c r="H4621" s="134">
        <f>Systematic[[#This Row],[SampleVariableLabel]]+100*Systematic[[#This Row],[State]]</f>
        <v>292010406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292</v>
      </c>
      <c r="B4622" s="1">
        <f>IF(C4622=0,IF(B4621=Protocol!$V$20,1,B4621+1),B4621)</f>
        <v>1</v>
      </c>
      <c r="C4622" s="1">
        <f>IF(C4621+1=Protocol!$V$21,0,C4621+1)</f>
        <v>5</v>
      </c>
      <c r="D4622" s="1">
        <f t="shared" si="161"/>
        <v>1</v>
      </c>
      <c r="E4622" s="1" t="str">
        <f>INDEX(Protocol[Mark],MATCH(C4622,Protocol[Step],0))</f>
        <v>4G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292010001</v>
      </c>
      <c r="H4622" s="134">
        <f>Systematic[[#This Row],[SampleVariableLabel]]+100*Systematic[[#This Row],[State]]</f>
        <v>292010501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292</v>
      </c>
      <c r="B4623" s="1">
        <f>IF(C4623=0,IF(B4622=Protocol!$V$20,1,B4622+1),B4622)</f>
        <v>1</v>
      </c>
      <c r="C4623" s="1">
        <f>IF(C4622+1=Protocol!$V$21,0,C4622+1)</f>
        <v>6</v>
      </c>
      <c r="D4623" s="1">
        <f t="shared" si="161"/>
        <v>2</v>
      </c>
      <c r="E4623" s="1" t="str">
        <f>INDEX(Protocol[Mark],MATCH(C4623,Protocol[Step],0))</f>
        <v>5S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292010002</v>
      </c>
      <c r="H4623" s="134">
        <f>Systematic[[#This Row],[SampleVariableLabel]]+100*Systematic[[#This Row],[State]]</f>
        <v>292010602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292</v>
      </c>
      <c r="B4624" s="1">
        <f>IF(C4624=0,IF(B4623=Protocol!$V$20,1,B4623+1),B4623)</f>
        <v>1</v>
      </c>
      <c r="C4624" s="1">
        <f>IF(C4623+1=Protocol!$V$21,0,C4623+1)</f>
        <v>7</v>
      </c>
      <c r="D4624" s="1">
        <f t="shared" si="161"/>
        <v>3</v>
      </c>
      <c r="E4624" s="1" t="str">
        <f>INDEX(Protocol[Mark],MATCH(C4624,Protocol[Step],0))</f>
        <v>6Oct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292010003</v>
      </c>
      <c r="H4624" s="134">
        <f>Systematic[[#This Row],[SampleVariableLabel]]+100*Systematic[[#This Row],[State]]</f>
        <v>292010703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292</v>
      </c>
      <c r="B4625" s="1">
        <f>IF(C4625=0,IF(B4624=Protocol!$V$20,1,B4624+1),B4624)</f>
        <v>1</v>
      </c>
      <c r="C4625" s="1">
        <f>IF(C4624+1=Protocol!$V$21,0,C4624+1)</f>
        <v>8</v>
      </c>
      <c r="D4625" s="1">
        <f t="shared" si="161"/>
        <v>4</v>
      </c>
      <c r="E4625" s="1" t="str">
        <f>INDEX(Protocol[Mark],MATCH(C4625,Protocol[Step],0))</f>
        <v>7Rot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292010004</v>
      </c>
      <c r="H4625" s="134">
        <f>Systematic[[#This Row],[SampleVariableLabel]]+100*Systematic[[#This Row],[State]]</f>
        <v>292010804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292</v>
      </c>
      <c r="B4626" s="1">
        <f>IF(C4626=0,IF(B4625=Protocol!$V$20,1,B4625+1),B4625)</f>
        <v>1</v>
      </c>
      <c r="C4626" s="1">
        <f>IF(C4625+1=Protocol!$V$21,0,C4625+1)</f>
        <v>9</v>
      </c>
      <c r="D4626" s="1">
        <f t="shared" si="161"/>
        <v>5</v>
      </c>
      <c r="E4626" s="1" t="str">
        <f>INDEX(Protocol[Mark],MATCH(C4626,Protocol[Step],0))</f>
        <v>8Gp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292010005</v>
      </c>
      <c r="H4626" s="134">
        <f>Systematic[[#This Row],[SampleVariableLabel]]+100*Systematic[[#This Row],[State]]</f>
        <v>292010905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292</v>
      </c>
      <c r="B4627" s="1">
        <f>IF(C4627=0,IF(B4626=Protocol!$V$20,1,B4626+1),B4626)</f>
        <v>1</v>
      </c>
      <c r="C4627" s="1">
        <f>IF(C4626+1=Protocol!$V$21,0,C4626+1)</f>
        <v>10</v>
      </c>
      <c r="D4627" s="1">
        <f t="shared" si="161"/>
        <v>6</v>
      </c>
      <c r="E4627" s="1" t="str">
        <f>INDEX(Protocol[Mark],MATCH(C4627,Protocol[Step],0))</f>
        <v>9Ama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292010006</v>
      </c>
      <c r="H4627" s="134">
        <f>Systematic[[#This Row],[SampleVariableLabel]]+100*Systematic[[#This Row],[State]]</f>
        <v>292011006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292</v>
      </c>
      <c r="B4628" s="1">
        <f>IF(C4628=0,IF(B4627=Protocol!$V$20,1,B4627+1),B4627)</f>
        <v>1</v>
      </c>
      <c r="C4628" s="1">
        <f>IF(C4627+1=Protocol!$V$21,0,C4627+1)</f>
        <v>11</v>
      </c>
      <c r="D4628" s="1">
        <f t="shared" si="161"/>
        <v>1</v>
      </c>
      <c r="E4628" s="1" t="str">
        <f>INDEX(Protocol[Mark],MATCH(C4628,Protocol[Step],0))</f>
        <v>10Tm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292010001</v>
      </c>
      <c r="H4628" s="134">
        <f>Systematic[[#This Row],[SampleVariableLabel]]+100*Systematic[[#This Row],[State]]</f>
        <v>292011101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292</v>
      </c>
      <c r="B4629" s="1">
        <f>IF(C4629=0,IF(B4628=Protocol!$V$20,1,B4628+1),B4628)</f>
        <v>1</v>
      </c>
      <c r="C4629" s="1">
        <f>IF(C4628+1=Protocol!$V$21,0,C4628+1)</f>
        <v>12</v>
      </c>
      <c r="D4629" s="1">
        <f t="shared" si="161"/>
        <v>2</v>
      </c>
      <c r="E4629" s="1" t="str">
        <f>INDEX(Protocol[Mark],MATCH(C4629,Protocol[Step],0))</f>
        <v>11Azd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292010002</v>
      </c>
      <c r="H4629" s="134">
        <f>Systematic[[#This Row],[SampleVariableLabel]]+100*Systematic[[#This Row],[State]]</f>
        <v>292011202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293</v>
      </c>
      <c r="B4630" s="1">
        <f>IF(C4630=0,IF(B4629=Protocol!$V$20,1,B4629+1),B4629)</f>
        <v>1</v>
      </c>
      <c r="C4630" s="1">
        <f>IF(C4629+1=Protocol!$V$21,0,C4629+1)</f>
        <v>0</v>
      </c>
      <c r="D4630" s="1">
        <f t="shared" si="161"/>
        <v>3</v>
      </c>
      <c r="E4630" s="1" t="str">
        <f>INDEX(Protocol[Mark],MATCH(C4630,Protocol[Step],0))</f>
        <v>1mt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293010003</v>
      </c>
      <c r="H4630" s="134">
        <f>Systematic[[#This Row],[SampleVariableLabel]]+100*Systematic[[#This Row],[State]]</f>
        <v>293010003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293</v>
      </c>
      <c r="B4631" s="1">
        <f>IF(C4631=0,IF(B4630=Protocol!$V$20,1,B4630+1),B4630)</f>
        <v>1</v>
      </c>
      <c r="C4631" s="1">
        <f>IF(C4630+1=Protocol!$V$21,0,C4630+1)</f>
        <v>1</v>
      </c>
      <c r="D4631" s="1">
        <f t="shared" si="161"/>
        <v>4</v>
      </c>
      <c r="E4631" s="1" t="str">
        <f>INDEX(Protocol[Mark],MATCH(C4631,Protocol[Step],0))</f>
        <v>1PM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293010004</v>
      </c>
      <c r="H4631" s="134">
        <f>Systematic[[#This Row],[SampleVariableLabel]]+100*Systematic[[#This Row],[State]]</f>
        <v>293010104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293</v>
      </c>
      <c r="B4632" s="1">
        <f>IF(C4632=0,IF(B4631=Protocol!$V$20,1,B4631+1),B4631)</f>
        <v>1</v>
      </c>
      <c r="C4632" s="1">
        <f>IF(C4631+1=Protocol!$V$21,0,C4631+1)</f>
        <v>2</v>
      </c>
      <c r="D4632" s="1">
        <f t="shared" si="161"/>
        <v>5</v>
      </c>
      <c r="E4632" s="1" t="str">
        <f>INDEX(Protocol[Mark],MATCH(C4632,Protocol[Step],0))</f>
        <v>2D</v>
      </c>
      <c r="F4632" s="151" t="str">
        <f>INDEX(Variables[Variable],MATCH(Systematic[[#This Row],[VariableIndex]],Variables[Index],0))</f>
        <v>Specific flux (mt)</v>
      </c>
      <c r="G4632" s="134">
        <f>Systematic[[#This Row],[Sample]]*1000000+Systematic[[#This Row],[SubSample]]*10000+Systematic[[#This Row],[VariableIndex]]</f>
        <v>293010005</v>
      </c>
      <c r="H4632" s="134">
        <f>Systematic[[#This Row],[SampleVariableLabel]]+100*Systematic[[#This Row],[State]]</f>
        <v>293010205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293</v>
      </c>
      <c r="B4633" s="1">
        <f>IF(C4633=0,IF(B4632=Protocol!$V$20,1,B4632+1),B4632)</f>
        <v>1</v>
      </c>
      <c r="C4633" s="1">
        <f>IF(C4632+1=Protocol!$V$21,0,C4632+1)</f>
        <v>3</v>
      </c>
      <c r="D4633" s="1">
        <f t="shared" si="161"/>
        <v>6</v>
      </c>
      <c r="E4633" s="1" t="str">
        <f>INDEX(Protocol[Mark],MATCH(C4633,Protocol[Step],0))</f>
        <v>2c</v>
      </c>
      <c r="F4633" s="151" t="str">
        <f>INDEX(Variables[Variable],MATCH(Systematic[[#This Row],[VariableIndex]],Variables[Index],0))</f>
        <v>FCR (mt: ROX-corr.)</v>
      </c>
      <c r="G4633" s="134">
        <f>Systematic[[#This Row],[Sample]]*1000000+Systematic[[#This Row],[SubSample]]*10000+Systematic[[#This Row],[VariableIndex]]</f>
        <v>293010006</v>
      </c>
      <c r="H4633" s="134">
        <f>Systematic[[#This Row],[SampleVariableLabel]]+100*Systematic[[#This Row],[State]]</f>
        <v>293010306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293</v>
      </c>
      <c r="B4634" s="1">
        <f>IF(C4634=0,IF(B4633=Protocol!$V$20,1,B4633+1),B4633)</f>
        <v>1</v>
      </c>
      <c r="C4634" s="1">
        <f>IF(C4633+1=Protocol!$V$21,0,C4633+1)</f>
        <v>4</v>
      </c>
      <c r="D4634" s="1">
        <f t="shared" si="161"/>
        <v>1</v>
      </c>
      <c r="E4634" s="1" t="str">
        <f>INDEX(Protocol[Mark],MATCH(C4634,Protocol[Step],0))</f>
        <v>3U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293010001</v>
      </c>
      <c r="H4634" s="134">
        <f>Systematic[[#This Row],[SampleVariableLabel]]+100*Systematic[[#This Row],[State]]</f>
        <v>293010401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293</v>
      </c>
      <c r="B4635" s="1">
        <f>IF(C4635=0,IF(B4634=Protocol!$V$20,1,B4634+1),B4634)</f>
        <v>1</v>
      </c>
      <c r="C4635" s="1">
        <f>IF(C4634+1=Protocol!$V$21,0,C4634+1)</f>
        <v>5</v>
      </c>
      <c r="D4635" s="1">
        <f t="shared" si="161"/>
        <v>2</v>
      </c>
      <c r="E4635" s="1" t="str">
        <f>INDEX(Protocol[Mark],MATCH(C4635,Protocol[Step],0))</f>
        <v>4G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293010002</v>
      </c>
      <c r="H4635" s="134">
        <f>Systematic[[#This Row],[SampleVariableLabel]]+100*Systematic[[#This Row],[State]]</f>
        <v>293010502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293</v>
      </c>
      <c r="B4636" s="1">
        <f>IF(C4636=0,IF(B4635=Protocol!$V$20,1,B4635+1),B4635)</f>
        <v>1</v>
      </c>
      <c r="C4636" s="1">
        <f>IF(C4635+1=Protocol!$V$21,0,C4635+1)</f>
        <v>6</v>
      </c>
      <c r="D4636" s="1">
        <f t="shared" si="161"/>
        <v>3</v>
      </c>
      <c r="E4636" s="1" t="str">
        <f>INDEX(Protocol[Mark],MATCH(C4636,Protocol[Step],0))</f>
        <v>5S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293010003</v>
      </c>
      <c r="H4636" s="134">
        <f>Systematic[[#This Row],[SampleVariableLabel]]+100*Systematic[[#This Row],[State]]</f>
        <v>293010603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293</v>
      </c>
      <c r="B4637" s="1">
        <f>IF(C4637=0,IF(B4636=Protocol!$V$20,1,B4636+1),B4636)</f>
        <v>1</v>
      </c>
      <c r="C4637" s="1">
        <f>IF(C4636+1=Protocol!$V$21,0,C4636+1)</f>
        <v>7</v>
      </c>
      <c r="D4637" s="1">
        <f t="shared" si="161"/>
        <v>4</v>
      </c>
      <c r="E4637" s="1" t="str">
        <f>INDEX(Protocol[Mark],MATCH(C4637,Protocol[Step],0))</f>
        <v>6Oct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293010004</v>
      </c>
      <c r="H4637" s="134">
        <f>Systematic[[#This Row],[SampleVariableLabel]]+100*Systematic[[#This Row],[State]]</f>
        <v>293010704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293</v>
      </c>
      <c r="B4638" s="1">
        <f>IF(C4638=0,IF(B4637=Protocol!$V$20,1,B4637+1),B4637)</f>
        <v>1</v>
      </c>
      <c r="C4638" s="1">
        <f>IF(C4637+1=Protocol!$V$21,0,C4637+1)</f>
        <v>8</v>
      </c>
      <c r="D4638" s="1">
        <f t="shared" si="161"/>
        <v>5</v>
      </c>
      <c r="E4638" s="1" t="str">
        <f>INDEX(Protocol[Mark],MATCH(C4638,Protocol[Step],0))</f>
        <v>7Rot</v>
      </c>
      <c r="F4638" s="151" t="str">
        <f>INDEX(Variables[Variable],MATCH(Systematic[[#This Row],[VariableIndex]],Variables[Index],0))</f>
        <v>Specific flux (mt)</v>
      </c>
      <c r="G4638" s="134">
        <f>Systematic[[#This Row],[Sample]]*1000000+Systematic[[#This Row],[SubSample]]*10000+Systematic[[#This Row],[VariableIndex]]</f>
        <v>293010005</v>
      </c>
      <c r="H4638" s="134">
        <f>Systematic[[#This Row],[SampleVariableLabel]]+100*Systematic[[#This Row],[State]]</f>
        <v>293010805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293</v>
      </c>
      <c r="B4639" s="1">
        <f>IF(C4639=0,IF(B4638=Protocol!$V$20,1,B4638+1),B4638)</f>
        <v>1</v>
      </c>
      <c r="C4639" s="1">
        <f>IF(C4638+1=Protocol!$V$21,0,C4638+1)</f>
        <v>9</v>
      </c>
      <c r="D4639" s="1">
        <f t="shared" si="161"/>
        <v>6</v>
      </c>
      <c r="E4639" s="1" t="str">
        <f>INDEX(Protocol[Mark],MATCH(C4639,Protocol[Step],0))</f>
        <v>8Gp</v>
      </c>
      <c r="F4639" s="151" t="str">
        <f>INDEX(Variables[Variable],MATCH(Systematic[[#This Row],[VariableIndex]],Variables[Index],0))</f>
        <v>FCR (mt: ROX-corr.)</v>
      </c>
      <c r="G4639" s="134">
        <f>Systematic[[#This Row],[Sample]]*1000000+Systematic[[#This Row],[SubSample]]*10000+Systematic[[#This Row],[VariableIndex]]</f>
        <v>293010006</v>
      </c>
      <c r="H4639" s="134">
        <f>Systematic[[#This Row],[SampleVariableLabel]]+100*Systematic[[#This Row],[State]]</f>
        <v>293010906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293</v>
      </c>
      <c r="B4640" s="1">
        <f>IF(C4640=0,IF(B4639=Protocol!$V$20,1,B4639+1),B4639)</f>
        <v>1</v>
      </c>
      <c r="C4640" s="1">
        <f>IF(C4639+1=Protocol!$V$21,0,C4639+1)</f>
        <v>10</v>
      </c>
      <c r="D4640" s="1">
        <f t="shared" si="161"/>
        <v>1</v>
      </c>
      <c r="E4640" s="1" t="str">
        <f>INDEX(Protocol[Mark],MATCH(C4640,Protocol[Step],0))</f>
        <v>9Ama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293010001</v>
      </c>
      <c r="H4640" s="134">
        <f>Systematic[[#This Row],[SampleVariableLabel]]+100*Systematic[[#This Row],[State]]</f>
        <v>293011001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293</v>
      </c>
      <c r="B4641" s="1">
        <f>IF(C4641=0,IF(B4640=Protocol!$V$20,1,B4640+1),B4640)</f>
        <v>1</v>
      </c>
      <c r="C4641" s="1">
        <f>IF(C4640+1=Protocol!$V$21,0,C4640+1)</f>
        <v>11</v>
      </c>
      <c r="D4641" s="1">
        <f t="shared" si="161"/>
        <v>2</v>
      </c>
      <c r="E4641" s="1" t="str">
        <f>INDEX(Protocol[Mark],MATCH(C4641,Protocol[Step],0))</f>
        <v>10Tm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293010002</v>
      </c>
      <c r="H4641" s="134">
        <f>Systematic[[#This Row],[SampleVariableLabel]]+100*Systematic[[#This Row],[State]]</f>
        <v>293011102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293</v>
      </c>
      <c r="B4642" s="1">
        <f>IF(C4642=0,IF(B4641=Protocol!$V$20,1,B4641+1),B4641)</f>
        <v>1</v>
      </c>
      <c r="C4642" s="1">
        <f>IF(C4641+1=Protocol!$V$21,0,C4641+1)</f>
        <v>12</v>
      </c>
      <c r="D4642" s="1">
        <f t="shared" si="161"/>
        <v>3</v>
      </c>
      <c r="E4642" s="1" t="str">
        <f>INDEX(Protocol[Mark],MATCH(C4642,Protocol[Step],0))</f>
        <v>11Azd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293010003</v>
      </c>
      <c r="H4642" s="134">
        <f>Systematic[[#This Row],[SampleVariableLabel]]+100*Systematic[[#This Row],[State]]</f>
        <v>293011203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294</v>
      </c>
      <c r="B4643" s="1">
        <f>IF(C4643=0,IF(B4642=Protocol!$V$20,1,B4642+1),B4642)</f>
        <v>1</v>
      </c>
      <c r="C4643" s="1">
        <f>IF(C4642+1=Protocol!$V$21,0,C4642+1)</f>
        <v>0</v>
      </c>
      <c r="D4643" s="1">
        <f t="shared" si="161"/>
        <v>4</v>
      </c>
      <c r="E4643" s="1" t="str">
        <f>INDEX(Protocol[Mark],MATCH(C4643,Protocol[Step],0))</f>
        <v>1mt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294010004</v>
      </c>
      <c r="H4643" s="134">
        <f>Systematic[[#This Row],[SampleVariableLabel]]+100*Systematic[[#This Row],[State]]</f>
        <v>294010004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294</v>
      </c>
      <c r="B4644" s="1">
        <f>IF(C4644=0,IF(B4643=Protocol!$V$20,1,B4643+1),B4643)</f>
        <v>1</v>
      </c>
      <c r="C4644" s="1">
        <f>IF(C4643+1=Protocol!$V$21,0,C4643+1)</f>
        <v>1</v>
      </c>
      <c r="D4644" s="1">
        <f t="shared" si="161"/>
        <v>5</v>
      </c>
      <c r="E4644" s="1" t="str">
        <f>INDEX(Protocol[Mark],MATCH(C4644,Protocol[Step],0))</f>
        <v>1PM</v>
      </c>
      <c r="F4644" s="151" t="str">
        <f>INDEX(Variables[Variable],MATCH(Systematic[[#This Row],[VariableIndex]],Variables[Index],0))</f>
        <v>Specific flux (mt)</v>
      </c>
      <c r="G4644" s="134">
        <f>Systematic[[#This Row],[Sample]]*1000000+Systematic[[#This Row],[SubSample]]*10000+Systematic[[#This Row],[VariableIndex]]</f>
        <v>294010005</v>
      </c>
      <c r="H4644" s="134">
        <f>Systematic[[#This Row],[SampleVariableLabel]]+100*Systematic[[#This Row],[State]]</f>
        <v>294010105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294</v>
      </c>
      <c r="B4645" s="1">
        <f>IF(C4645=0,IF(B4644=Protocol!$V$20,1,B4644+1),B4644)</f>
        <v>1</v>
      </c>
      <c r="C4645" s="1">
        <f>IF(C4644+1=Protocol!$V$21,0,C4644+1)</f>
        <v>2</v>
      </c>
      <c r="D4645" s="1">
        <f t="shared" si="161"/>
        <v>6</v>
      </c>
      <c r="E4645" s="1" t="str">
        <f>INDEX(Protocol[Mark],MATCH(C4645,Protocol[Step],0))</f>
        <v>2D</v>
      </c>
      <c r="F4645" s="151" t="str">
        <f>INDEX(Variables[Variable],MATCH(Systematic[[#This Row],[VariableIndex]],Variables[Index],0))</f>
        <v>FCR (mt: ROX-corr.)</v>
      </c>
      <c r="G4645" s="134">
        <f>Systematic[[#This Row],[Sample]]*1000000+Systematic[[#This Row],[SubSample]]*10000+Systematic[[#This Row],[VariableIndex]]</f>
        <v>294010006</v>
      </c>
      <c r="H4645" s="134">
        <f>Systematic[[#This Row],[SampleVariableLabel]]+100*Systematic[[#This Row],[State]]</f>
        <v>294010206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294</v>
      </c>
      <c r="B4646" s="1">
        <f>IF(C4646=0,IF(B4645=Protocol!$V$20,1,B4645+1),B4645)</f>
        <v>1</v>
      </c>
      <c r="C4646" s="1">
        <f>IF(C4645+1=Protocol!$V$21,0,C4645+1)</f>
        <v>3</v>
      </c>
      <c r="D4646" s="1">
        <f t="shared" si="161"/>
        <v>1</v>
      </c>
      <c r="E4646" s="1" t="str">
        <f>INDEX(Protocol[Mark],MATCH(C4646,Protocol[Step],0))</f>
        <v>2c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294010001</v>
      </c>
      <c r="H4646" s="134">
        <f>Systematic[[#This Row],[SampleVariableLabel]]+100*Systematic[[#This Row],[State]]</f>
        <v>294010301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294</v>
      </c>
      <c r="B4647" s="1">
        <f>IF(C4647=0,IF(B4646=Protocol!$V$20,1,B4646+1),B4646)</f>
        <v>1</v>
      </c>
      <c r="C4647" s="1">
        <f>IF(C4646+1=Protocol!$V$21,0,C4646+1)</f>
        <v>4</v>
      </c>
      <c r="D4647" s="1">
        <f t="shared" si="161"/>
        <v>2</v>
      </c>
      <c r="E4647" s="1" t="str">
        <f>INDEX(Protocol[Mark],MATCH(C4647,Protocol[Step],0))</f>
        <v>3U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294010002</v>
      </c>
      <c r="H4647" s="134">
        <f>Systematic[[#This Row],[SampleVariableLabel]]+100*Systematic[[#This Row],[State]]</f>
        <v>294010402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294</v>
      </c>
      <c r="B4648" s="1">
        <f>IF(C4648=0,IF(B4647=Protocol!$V$20,1,B4647+1),B4647)</f>
        <v>1</v>
      </c>
      <c r="C4648" s="1">
        <f>IF(C4647+1=Protocol!$V$21,0,C4647+1)</f>
        <v>5</v>
      </c>
      <c r="D4648" s="1">
        <f t="shared" si="161"/>
        <v>3</v>
      </c>
      <c r="E4648" s="1" t="str">
        <f>INDEX(Protocol[Mark],MATCH(C4648,Protocol[Step],0))</f>
        <v>4G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294010003</v>
      </c>
      <c r="H4648" s="134">
        <f>Systematic[[#This Row],[SampleVariableLabel]]+100*Systematic[[#This Row],[State]]</f>
        <v>294010503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294</v>
      </c>
      <c r="B4649" s="1">
        <f>IF(C4649=0,IF(B4648=Protocol!$V$20,1,B4648+1),B4648)</f>
        <v>1</v>
      </c>
      <c r="C4649" s="1">
        <f>IF(C4648+1=Protocol!$V$21,0,C4648+1)</f>
        <v>6</v>
      </c>
      <c r="D4649" s="1">
        <f t="shared" si="161"/>
        <v>4</v>
      </c>
      <c r="E4649" s="1" t="str">
        <f>INDEX(Protocol[Mark],MATCH(C4649,Protocol[Step],0))</f>
        <v>5S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294010004</v>
      </c>
      <c r="H4649" s="134">
        <f>Systematic[[#This Row],[SampleVariableLabel]]+100*Systematic[[#This Row],[State]]</f>
        <v>294010604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294</v>
      </c>
      <c r="B4650" s="1">
        <f>IF(C4650=0,IF(B4649=Protocol!$V$20,1,B4649+1),B4649)</f>
        <v>1</v>
      </c>
      <c r="C4650" s="1">
        <f>IF(C4649+1=Protocol!$V$21,0,C4649+1)</f>
        <v>7</v>
      </c>
      <c r="D4650" s="1">
        <f t="shared" si="161"/>
        <v>5</v>
      </c>
      <c r="E4650" s="1" t="str">
        <f>INDEX(Protocol[Mark],MATCH(C4650,Protocol[Step],0))</f>
        <v>6Oct</v>
      </c>
      <c r="F4650" s="151" t="str">
        <f>INDEX(Variables[Variable],MATCH(Systematic[[#This Row],[VariableIndex]],Variables[Index],0))</f>
        <v>Specific flux (mt)</v>
      </c>
      <c r="G4650" s="134">
        <f>Systematic[[#This Row],[Sample]]*1000000+Systematic[[#This Row],[SubSample]]*10000+Systematic[[#This Row],[VariableIndex]]</f>
        <v>294010005</v>
      </c>
      <c r="H4650" s="134">
        <f>Systematic[[#This Row],[SampleVariableLabel]]+100*Systematic[[#This Row],[State]]</f>
        <v>294010705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294</v>
      </c>
      <c r="B4651" s="1">
        <f>IF(C4651=0,IF(B4650=Protocol!$V$20,1,B4650+1),B4650)</f>
        <v>1</v>
      </c>
      <c r="C4651" s="1">
        <f>IF(C4650+1=Protocol!$V$21,0,C4650+1)</f>
        <v>8</v>
      </c>
      <c r="D4651" s="1">
        <f t="shared" si="161"/>
        <v>6</v>
      </c>
      <c r="E4651" s="1" t="str">
        <f>INDEX(Protocol[Mark],MATCH(C4651,Protocol[Step],0))</f>
        <v>7Rot</v>
      </c>
      <c r="F4651" s="151" t="str">
        <f>INDEX(Variables[Variable],MATCH(Systematic[[#This Row],[VariableIndex]],Variables[Index],0))</f>
        <v>FCR (mt: ROX-corr.)</v>
      </c>
      <c r="G4651" s="134">
        <f>Systematic[[#This Row],[Sample]]*1000000+Systematic[[#This Row],[SubSample]]*10000+Systematic[[#This Row],[VariableIndex]]</f>
        <v>294010006</v>
      </c>
      <c r="H4651" s="134">
        <f>Systematic[[#This Row],[SampleVariableLabel]]+100*Systematic[[#This Row],[State]]</f>
        <v>294010806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294</v>
      </c>
      <c r="B4652" s="1">
        <f>IF(C4652=0,IF(B4651=Protocol!$V$20,1,B4651+1),B4651)</f>
        <v>1</v>
      </c>
      <c r="C4652" s="1">
        <f>IF(C4651+1=Protocol!$V$21,0,C4651+1)</f>
        <v>9</v>
      </c>
      <c r="D4652" s="1">
        <f t="shared" si="161"/>
        <v>1</v>
      </c>
      <c r="E4652" s="1" t="str">
        <f>INDEX(Protocol[Mark],MATCH(C4652,Protocol[Step],0))</f>
        <v>8Gp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294010001</v>
      </c>
      <c r="H4652" s="134">
        <f>Systematic[[#This Row],[SampleVariableLabel]]+100*Systematic[[#This Row],[State]]</f>
        <v>294010901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294</v>
      </c>
      <c r="B4653" s="1">
        <f>IF(C4653=0,IF(B4652=Protocol!$V$20,1,B4652+1),B4652)</f>
        <v>1</v>
      </c>
      <c r="C4653" s="1">
        <f>IF(C4652+1=Protocol!$V$21,0,C4652+1)</f>
        <v>10</v>
      </c>
      <c r="D4653" s="1">
        <f t="shared" si="161"/>
        <v>2</v>
      </c>
      <c r="E4653" s="1" t="str">
        <f>INDEX(Protocol[Mark],MATCH(C4653,Protocol[Step],0))</f>
        <v>9Ama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294010002</v>
      </c>
      <c r="H4653" s="134">
        <f>Systematic[[#This Row],[SampleVariableLabel]]+100*Systematic[[#This Row],[State]]</f>
        <v>294011002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294</v>
      </c>
      <c r="B4654" s="1">
        <f>IF(C4654=0,IF(B4653=Protocol!$V$20,1,B4653+1),B4653)</f>
        <v>1</v>
      </c>
      <c r="C4654" s="1">
        <f>IF(C4653+1=Protocol!$V$21,0,C4653+1)</f>
        <v>11</v>
      </c>
      <c r="D4654" s="1">
        <f t="shared" si="161"/>
        <v>3</v>
      </c>
      <c r="E4654" s="1" t="str">
        <f>INDEX(Protocol[Mark],MATCH(C4654,Protocol[Step],0))</f>
        <v>10Tm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294010003</v>
      </c>
      <c r="H4654" s="134">
        <f>Systematic[[#This Row],[SampleVariableLabel]]+100*Systematic[[#This Row],[State]]</f>
        <v>294011103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294</v>
      </c>
      <c r="B4655" s="1">
        <f>IF(C4655=0,IF(B4654=Protocol!$V$20,1,B4654+1),B4654)</f>
        <v>1</v>
      </c>
      <c r="C4655" s="1">
        <f>IF(C4654+1=Protocol!$V$21,0,C4654+1)</f>
        <v>12</v>
      </c>
      <c r="D4655" s="1">
        <f t="shared" si="161"/>
        <v>4</v>
      </c>
      <c r="E4655" s="1" t="str">
        <f>INDEX(Protocol[Mark],MATCH(C4655,Protocol[Step],0))</f>
        <v>11Azd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294010004</v>
      </c>
      <c r="H4655" s="134">
        <f>Systematic[[#This Row],[SampleVariableLabel]]+100*Systematic[[#This Row],[State]]</f>
        <v>294011204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295</v>
      </c>
      <c r="B4656" s="1">
        <f>IF(C4656=0,IF(B4655=Protocol!$V$20,1,B4655+1),B4655)</f>
        <v>1</v>
      </c>
      <c r="C4656" s="1">
        <f>IF(C4655+1=Protocol!$V$21,0,C4655+1)</f>
        <v>0</v>
      </c>
      <c r="D4656" s="1">
        <f t="shared" si="161"/>
        <v>5</v>
      </c>
      <c r="E4656" s="1" t="str">
        <f>INDEX(Protocol[Mark],MATCH(C4656,Protocol[Step],0))</f>
        <v>1mt</v>
      </c>
      <c r="F4656" s="151" t="str">
        <f>INDEX(Variables[Variable],MATCH(Systematic[[#This Row],[VariableIndex]],Variables[Index],0))</f>
        <v>Specific flux (mt)</v>
      </c>
      <c r="G4656" s="134">
        <f>Systematic[[#This Row],[Sample]]*1000000+Systematic[[#This Row],[SubSample]]*10000+Systematic[[#This Row],[VariableIndex]]</f>
        <v>295010005</v>
      </c>
      <c r="H4656" s="134">
        <f>Systematic[[#This Row],[SampleVariableLabel]]+100*Systematic[[#This Row],[State]]</f>
        <v>295010005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295</v>
      </c>
      <c r="B4657" s="1">
        <f>IF(C4657=0,IF(B4656=Protocol!$V$20,1,B4656+1),B4656)</f>
        <v>1</v>
      </c>
      <c r="C4657" s="1">
        <f>IF(C4656+1=Protocol!$V$21,0,C4656+1)</f>
        <v>1</v>
      </c>
      <c r="D4657" s="1">
        <f t="shared" si="161"/>
        <v>6</v>
      </c>
      <c r="E4657" s="1" t="str">
        <f>INDEX(Protocol[Mark],MATCH(C4657,Protocol[Step],0))</f>
        <v>1PM</v>
      </c>
      <c r="F4657" s="151" t="str">
        <f>INDEX(Variables[Variable],MATCH(Systematic[[#This Row],[VariableIndex]],Variables[Index],0))</f>
        <v>FCR (mt: ROX-corr.)</v>
      </c>
      <c r="G4657" s="134">
        <f>Systematic[[#This Row],[Sample]]*1000000+Systematic[[#This Row],[SubSample]]*10000+Systematic[[#This Row],[VariableIndex]]</f>
        <v>295010006</v>
      </c>
      <c r="H4657" s="134">
        <f>Systematic[[#This Row],[SampleVariableLabel]]+100*Systematic[[#This Row],[State]]</f>
        <v>295010106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295</v>
      </c>
      <c r="B4658" s="1">
        <f>IF(C4658=0,IF(B4657=Protocol!$V$20,1,B4657+1),B4657)</f>
        <v>1</v>
      </c>
      <c r="C4658" s="1">
        <f>IF(C4657+1=Protocol!$V$21,0,C4657+1)</f>
        <v>2</v>
      </c>
      <c r="D4658" s="1">
        <f t="shared" si="161"/>
        <v>1</v>
      </c>
      <c r="E4658" s="1" t="str">
        <f>INDEX(Protocol[Mark],MATCH(C4658,Protocol[Step],0))</f>
        <v>2D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295010001</v>
      </c>
      <c r="H4658" s="134">
        <f>Systematic[[#This Row],[SampleVariableLabel]]+100*Systematic[[#This Row],[State]]</f>
        <v>295010201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295</v>
      </c>
      <c r="B4659" s="1">
        <f>IF(C4659=0,IF(B4658=Protocol!$V$20,1,B4658+1),B4658)</f>
        <v>1</v>
      </c>
      <c r="C4659" s="1">
        <f>IF(C4658+1=Protocol!$V$21,0,C4658+1)</f>
        <v>3</v>
      </c>
      <c r="D4659" s="1">
        <f t="shared" si="161"/>
        <v>2</v>
      </c>
      <c r="E4659" s="1" t="str">
        <f>INDEX(Protocol[Mark],MATCH(C4659,Protocol[Step],0))</f>
        <v>2c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295010002</v>
      </c>
      <c r="H4659" s="134">
        <f>Systematic[[#This Row],[SampleVariableLabel]]+100*Systematic[[#This Row],[State]]</f>
        <v>295010302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295</v>
      </c>
      <c r="B4660" s="1">
        <f>IF(C4660=0,IF(B4659=Protocol!$V$20,1,B4659+1),B4659)</f>
        <v>1</v>
      </c>
      <c r="C4660" s="1">
        <f>IF(C4659+1=Protocol!$V$21,0,C4659+1)</f>
        <v>4</v>
      </c>
      <c r="D4660" s="1">
        <f t="shared" si="161"/>
        <v>3</v>
      </c>
      <c r="E4660" s="1" t="str">
        <f>INDEX(Protocol[Mark],MATCH(C4660,Protocol[Step],0))</f>
        <v>3U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295010003</v>
      </c>
      <c r="H4660" s="134">
        <f>Systematic[[#This Row],[SampleVariableLabel]]+100*Systematic[[#This Row],[State]]</f>
        <v>295010403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295</v>
      </c>
      <c r="B4661" s="1">
        <f>IF(C4661=0,IF(B4660=Protocol!$V$20,1,B4660+1),B4660)</f>
        <v>1</v>
      </c>
      <c r="C4661" s="1">
        <f>IF(C4660+1=Protocol!$V$21,0,C4660+1)</f>
        <v>5</v>
      </c>
      <c r="D4661" s="1">
        <f t="shared" si="161"/>
        <v>4</v>
      </c>
      <c r="E4661" s="1" t="str">
        <f>INDEX(Protocol[Mark],MATCH(C4661,Protocol[Step],0))</f>
        <v>4G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295010004</v>
      </c>
      <c r="H4661" s="134">
        <f>Systematic[[#This Row],[SampleVariableLabel]]+100*Systematic[[#This Row],[State]]</f>
        <v>295010504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295</v>
      </c>
      <c r="B4662" s="1">
        <f>IF(C4662=0,IF(B4661=Protocol!$V$20,1,B4661+1),B4661)</f>
        <v>1</v>
      </c>
      <c r="C4662" s="1">
        <f>IF(C4661+1=Protocol!$V$21,0,C4661+1)</f>
        <v>6</v>
      </c>
      <c r="D4662" s="1">
        <f t="shared" si="161"/>
        <v>5</v>
      </c>
      <c r="E4662" s="1" t="str">
        <f>INDEX(Protocol[Mark],MATCH(C4662,Protocol[Step],0))</f>
        <v>5S</v>
      </c>
      <c r="F4662" s="151" t="str">
        <f>INDEX(Variables[Variable],MATCH(Systematic[[#This Row],[VariableIndex]],Variables[Index],0))</f>
        <v>Specific flux (mt)</v>
      </c>
      <c r="G4662" s="134">
        <f>Systematic[[#This Row],[Sample]]*1000000+Systematic[[#This Row],[SubSample]]*10000+Systematic[[#This Row],[VariableIndex]]</f>
        <v>295010005</v>
      </c>
      <c r="H4662" s="134">
        <f>Systematic[[#This Row],[SampleVariableLabel]]+100*Systematic[[#This Row],[State]]</f>
        <v>295010605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295</v>
      </c>
      <c r="B4663" s="1">
        <f>IF(C4663=0,IF(B4662=Protocol!$V$20,1,B4662+1),B4662)</f>
        <v>1</v>
      </c>
      <c r="C4663" s="1">
        <f>IF(C4662+1=Protocol!$V$21,0,C4662+1)</f>
        <v>7</v>
      </c>
      <c r="D4663" s="1">
        <f t="shared" si="161"/>
        <v>6</v>
      </c>
      <c r="E4663" s="1" t="str">
        <f>INDEX(Protocol[Mark],MATCH(C4663,Protocol[Step],0))</f>
        <v>6Oct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295010006</v>
      </c>
      <c r="H4663" s="134">
        <f>Systematic[[#This Row],[SampleVariableLabel]]+100*Systematic[[#This Row],[State]]</f>
        <v>295010706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295</v>
      </c>
      <c r="B4664" s="1">
        <f>IF(C4664=0,IF(B4663=Protocol!$V$20,1,B4663+1),B4663)</f>
        <v>1</v>
      </c>
      <c r="C4664" s="1">
        <f>IF(C4663+1=Protocol!$V$21,0,C4663+1)</f>
        <v>8</v>
      </c>
      <c r="D4664" s="1">
        <f t="shared" si="161"/>
        <v>1</v>
      </c>
      <c r="E4664" s="1" t="str">
        <f>INDEX(Protocol[Mark],MATCH(C4664,Protocol[Step],0))</f>
        <v>7Rot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295010001</v>
      </c>
      <c r="H4664" s="134">
        <f>Systematic[[#This Row],[SampleVariableLabel]]+100*Systematic[[#This Row],[State]]</f>
        <v>295010801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295</v>
      </c>
      <c r="B4665" s="1">
        <f>IF(C4665=0,IF(B4664=Protocol!$V$20,1,B4664+1),B4664)</f>
        <v>1</v>
      </c>
      <c r="C4665" s="1">
        <f>IF(C4664+1=Protocol!$V$21,0,C4664+1)</f>
        <v>9</v>
      </c>
      <c r="D4665" s="1">
        <f t="shared" si="161"/>
        <v>2</v>
      </c>
      <c r="E4665" s="1" t="str">
        <f>INDEX(Protocol[Mark],MATCH(C4665,Protocol[Step],0))</f>
        <v>8Gp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295010002</v>
      </c>
      <c r="H4665" s="134">
        <f>Systematic[[#This Row],[SampleVariableLabel]]+100*Systematic[[#This Row],[State]]</f>
        <v>295010902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295</v>
      </c>
      <c r="B4666" s="1">
        <f>IF(C4666=0,IF(B4665=Protocol!$V$20,1,B4665+1),B4665)</f>
        <v>1</v>
      </c>
      <c r="C4666" s="1">
        <f>IF(C4665+1=Protocol!$V$21,0,C4665+1)</f>
        <v>10</v>
      </c>
      <c r="D4666" s="1">
        <f t="shared" si="161"/>
        <v>3</v>
      </c>
      <c r="E4666" s="1" t="str">
        <f>INDEX(Protocol[Mark],MATCH(C4666,Protocol[Step],0))</f>
        <v>9Ama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295010003</v>
      </c>
      <c r="H4666" s="134">
        <f>Systematic[[#This Row],[SampleVariableLabel]]+100*Systematic[[#This Row],[State]]</f>
        <v>295011003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295</v>
      </c>
      <c r="B4667" s="1">
        <f>IF(C4667=0,IF(B4666=Protocol!$V$20,1,B4666+1),B4666)</f>
        <v>1</v>
      </c>
      <c r="C4667" s="1">
        <f>IF(C4666+1=Protocol!$V$21,0,C4666+1)</f>
        <v>11</v>
      </c>
      <c r="D4667" s="1">
        <f t="shared" si="161"/>
        <v>4</v>
      </c>
      <c r="E4667" s="1" t="str">
        <f>INDEX(Protocol[Mark],MATCH(C4667,Protocol[Step],0))</f>
        <v>10Tm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295010004</v>
      </c>
      <c r="H4667" s="134">
        <f>Systematic[[#This Row],[SampleVariableLabel]]+100*Systematic[[#This Row],[State]]</f>
        <v>295011104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295</v>
      </c>
      <c r="B4668" s="1">
        <f>IF(C4668=0,IF(B4667=Protocol!$V$20,1,B4667+1),B4667)</f>
        <v>1</v>
      </c>
      <c r="C4668" s="1">
        <f>IF(C4667+1=Protocol!$V$21,0,C4667+1)</f>
        <v>12</v>
      </c>
      <c r="D4668" s="1">
        <f t="shared" si="161"/>
        <v>5</v>
      </c>
      <c r="E4668" s="1" t="str">
        <f>INDEX(Protocol[Mark],MATCH(C4668,Protocol[Step],0))</f>
        <v>11Azd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295010005</v>
      </c>
      <c r="H4668" s="134">
        <f>Systematic[[#This Row],[SampleVariableLabel]]+100*Systematic[[#This Row],[State]]</f>
        <v>295011205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296</v>
      </c>
      <c r="B4669" s="1">
        <f>IF(C4669=0,IF(B4668=Protocol!$V$20,1,B4668+1),B4668)</f>
        <v>1</v>
      </c>
      <c r="C4669" s="1">
        <f>IF(C4668+1=Protocol!$V$21,0,C4668+1)</f>
        <v>0</v>
      </c>
      <c r="D4669" s="1">
        <f t="shared" si="161"/>
        <v>6</v>
      </c>
      <c r="E4669" s="1" t="str">
        <f>INDEX(Protocol[Mark],MATCH(C4669,Protocol[Step],0))</f>
        <v>1mt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296010006</v>
      </c>
      <c r="H4669" s="134">
        <f>Systematic[[#This Row],[SampleVariableLabel]]+100*Systematic[[#This Row],[State]]</f>
        <v>296010006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296</v>
      </c>
      <c r="B4670" s="1">
        <f>IF(C4670=0,IF(B4669=Protocol!$V$20,1,B4669+1),B4669)</f>
        <v>1</v>
      </c>
      <c r="C4670" s="1">
        <f>IF(C4669+1=Protocol!$V$21,0,C4669+1)</f>
        <v>1</v>
      </c>
      <c r="D4670" s="1">
        <f t="shared" si="161"/>
        <v>1</v>
      </c>
      <c r="E4670" s="1" t="str">
        <f>INDEX(Protocol[Mark],MATCH(C4670,Protocol[Step],0))</f>
        <v>1PM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296010001</v>
      </c>
      <c r="H4670" s="134">
        <f>Systematic[[#This Row],[SampleVariableLabel]]+100*Systematic[[#This Row],[State]]</f>
        <v>296010101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296</v>
      </c>
      <c r="B4671" s="1">
        <f>IF(C4671=0,IF(B4670=Protocol!$V$20,1,B4670+1),B4670)</f>
        <v>1</v>
      </c>
      <c r="C4671" s="1">
        <f>IF(C4670+1=Protocol!$V$21,0,C4670+1)</f>
        <v>2</v>
      </c>
      <c r="D4671" s="1">
        <f t="shared" si="161"/>
        <v>2</v>
      </c>
      <c r="E4671" s="1" t="str">
        <f>INDEX(Protocol[Mark],MATCH(C4671,Protocol[Step],0))</f>
        <v>2D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296010002</v>
      </c>
      <c r="H4671" s="134">
        <f>Systematic[[#This Row],[SampleVariableLabel]]+100*Systematic[[#This Row],[State]]</f>
        <v>296010202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296</v>
      </c>
      <c r="B4672" s="1">
        <f>IF(C4672=0,IF(B4671=Protocol!$V$20,1,B4671+1),B4671)</f>
        <v>1</v>
      </c>
      <c r="C4672" s="1">
        <f>IF(C4671+1=Protocol!$V$21,0,C4671+1)</f>
        <v>3</v>
      </c>
      <c r="D4672" s="1">
        <f t="shared" si="161"/>
        <v>3</v>
      </c>
      <c r="E4672" s="1" t="str">
        <f>INDEX(Protocol[Mark],MATCH(C4672,Protocol[Step],0))</f>
        <v>2c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296010003</v>
      </c>
      <c r="H4672" s="134">
        <f>Systematic[[#This Row],[SampleVariableLabel]]+100*Systematic[[#This Row],[State]]</f>
        <v>296010303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296</v>
      </c>
      <c r="B4673" s="1">
        <f>IF(C4673=0,IF(B4672=Protocol!$V$20,1,B4672+1),B4672)</f>
        <v>1</v>
      </c>
      <c r="C4673" s="1">
        <f>IF(C4672+1=Protocol!$V$21,0,C4672+1)</f>
        <v>4</v>
      </c>
      <c r="D4673" s="1">
        <f t="shared" si="161"/>
        <v>4</v>
      </c>
      <c r="E4673" s="1" t="str">
        <f>INDEX(Protocol[Mark],MATCH(C4673,Protocol[Step],0))</f>
        <v>3U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296010004</v>
      </c>
      <c r="H4673" s="134">
        <f>Systematic[[#This Row],[SampleVariableLabel]]+100*Systematic[[#This Row],[State]]</f>
        <v>296010404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296</v>
      </c>
      <c r="B4674" s="1">
        <f>IF(C4674=0,IF(B4673=Protocol!$V$20,1,B4673+1),B4673)</f>
        <v>1</v>
      </c>
      <c r="C4674" s="1">
        <f>IF(C4673+1=Protocol!$V$21,0,C4673+1)</f>
        <v>5</v>
      </c>
      <c r="D4674" s="1">
        <f t="shared" si="161"/>
        <v>5</v>
      </c>
      <c r="E4674" s="1" t="str">
        <f>INDEX(Protocol[Mark],MATCH(C4674,Protocol[Step],0))</f>
        <v>4G</v>
      </c>
      <c r="F4674" s="151" t="str">
        <f>INDEX(Variables[Variable],MATCH(Systematic[[#This Row],[VariableIndex]],Variables[Index],0))</f>
        <v>Specific flux (mt)</v>
      </c>
      <c r="G4674" s="134">
        <f>Systematic[[#This Row],[Sample]]*1000000+Systematic[[#This Row],[SubSample]]*10000+Systematic[[#This Row],[VariableIndex]]</f>
        <v>296010005</v>
      </c>
      <c r="H4674" s="134">
        <f>Systematic[[#This Row],[SampleVariableLabel]]+100*Systematic[[#This Row],[State]]</f>
        <v>296010505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296</v>
      </c>
      <c r="B4675" s="1">
        <f>IF(C4675=0,IF(B4674=Protocol!$V$20,1,B4674+1),B4674)</f>
        <v>1</v>
      </c>
      <c r="C4675" s="1">
        <f>IF(C4674+1=Protocol!$V$21,0,C4674+1)</f>
        <v>6</v>
      </c>
      <c r="D4675" s="1">
        <f t="shared" ref="D4675:D4738" si="163">IF(D4674=nVariables,1,D4674+1)</f>
        <v>6</v>
      </c>
      <c r="E4675" s="1" t="str">
        <f>INDEX(Protocol[Mark],MATCH(C4675,Protocol[Step],0))</f>
        <v>5S</v>
      </c>
      <c r="F4675" s="151" t="str">
        <f>INDEX(Variables[Variable],MATCH(Systematic[[#This Row],[VariableIndex]],Variables[Index],0))</f>
        <v>FCR (mt: ROX-corr.)</v>
      </c>
      <c r="G4675" s="134">
        <f>Systematic[[#This Row],[Sample]]*1000000+Systematic[[#This Row],[SubSample]]*10000+Systematic[[#This Row],[VariableIndex]]</f>
        <v>296010006</v>
      </c>
      <c r="H4675" s="134">
        <f>Systematic[[#This Row],[SampleVariableLabel]]+100*Systematic[[#This Row],[State]]</f>
        <v>296010606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296</v>
      </c>
      <c r="B4676" s="1">
        <f>IF(C4676=0,IF(B4675=Protocol!$V$20,1,B4675+1),B4675)</f>
        <v>1</v>
      </c>
      <c r="C4676" s="1">
        <f>IF(C4675+1=Protocol!$V$21,0,C4675+1)</f>
        <v>7</v>
      </c>
      <c r="D4676" s="1">
        <f t="shared" si="163"/>
        <v>1</v>
      </c>
      <c r="E4676" s="1" t="str">
        <f>INDEX(Protocol[Mark],MATCH(C4676,Protocol[Step],0))</f>
        <v>6Oct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296010001</v>
      </c>
      <c r="H4676" s="134">
        <f>Systematic[[#This Row],[SampleVariableLabel]]+100*Systematic[[#This Row],[State]]</f>
        <v>296010701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296</v>
      </c>
      <c r="B4677" s="1">
        <f>IF(C4677=0,IF(B4676=Protocol!$V$20,1,B4676+1),B4676)</f>
        <v>1</v>
      </c>
      <c r="C4677" s="1">
        <f>IF(C4676+1=Protocol!$V$21,0,C4676+1)</f>
        <v>8</v>
      </c>
      <c r="D4677" s="1">
        <f t="shared" si="163"/>
        <v>2</v>
      </c>
      <c r="E4677" s="1" t="str">
        <f>INDEX(Protocol[Mark],MATCH(C4677,Protocol[Step],0))</f>
        <v>7Rot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296010002</v>
      </c>
      <c r="H4677" s="134">
        <f>Systematic[[#This Row],[SampleVariableLabel]]+100*Systematic[[#This Row],[State]]</f>
        <v>296010802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296</v>
      </c>
      <c r="B4678" s="1">
        <f>IF(C4678=0,IF(B4677=Protocol!$V$20,1,B4677+1),B4677)</f>
        <v>1</v>
      </c>
      <c r="C4678" s="1">
        <f>IF(C4677+1=Protocol!$V$21,0,C4677+1)</f>
        <v>9</v>
      </c>
      <c r="D4678" s="1">
        <f t="shared" si="163"/>
        <v>3</v>
      </c>
      <c r="E4678" s="1" t="str">
        <f>INDEX(Protocol[Mark],MATCH(C4678,Protocol[Step],0))</f>
        <v>8Gp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296010003</v>
      </c>
      <c r="H4678" s="134">
        <f>Systematic[[#This Row],[SampleVariableLabel]]+100*Systematic[[#This Row],[State]]</f>
        <v>296010903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296</v>
      </c>
      <c r="B4679" s="1">
        <f>IF(C4679=0,IF(B4678=Protocol!$V$20,1,B4678+1),B4678)</f>
        <v>1</v>
      </c>
      <c r="C4679" s="1">
        <f>IF(C4678+1=Protocol!$V$21,0,C4678+1)</f>
        <v>10</v>
      </c>
      <c r="D4679" s="1">
        <f t="shared" si="163"/>
        <v>4</v>
      </c>
      <c r="E4679" s="1" t="str">
        <f>INDEX(Protocol[Mark],MATCH(C4679,Protocol[Step],0))</f>
        <v>9Ama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296010004</v>
      </c>
      <c r="H4679" s="134">
        <f>Systematic[[#This Row],[SampleVariableLabel]]+100*Systematic[[#This Row],[State]]</f>
        <v>296011004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296</v>
      </c>
      <c r="B4680" s="1">
        <f>IF(C4680=0,IF(B4679=Protocol!$V$20,1,B4679+1),B4679)</f>
        <v>1</v>
      </c>
      <c r="C4680" s="1">
        <f>IF(C4679+1=Protocol!$V$21,0,C4679+1)</f>
        <v>11</v>
      </c>
      <c r="D4680" s="1">
        <f t="shared" si="163"/>
        <v>5</v>
      </c>
      <c r="E4680" s="1" t="str">
        <f>INDEX(Protocol[Mark],MATCH(C4680,Protocol[Step],0))</f>
        <v>10Tm</v>
      </c>
      <c r="F4680" s="151" t="str">
        <f>INDEX(Variables[Variable],MATCH(Systematic[[#This Row],[VariableIndex]],Variables[Index],0))</f>
        <v>Specific flux (mt)</v>
      </c>
      <c r="G4680" s="134">
        <f>Systematic[[#This Row],[Sample]]*1000000+Systematic[[#This Row],[SubSample]]*10000+Systematic[[#This Row],[VariableIndex]]</f>
        <v>296010005</v>
      </c>
      <c r="H4680" s="134">
        <f>Systematic[[#This Row],[SampleVariableLabel]]+100*Systematic[[#This Row],[State]]</f>
        <v>296011105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296</v>
      </c>
      <c r="B4681" s="1">
        <f>IF(C4681=0,IF(B4680=Protocol!$V$20,1,B4680+1),B4680)</f>
        <v>1</v>
      </c>
      <c r="C4681" s="1">
        <f>IF(C4680+1=Protocol!$V$21,0,C4680+1)</f>
        <v>12</v>
      </c>
      <c r="D4681" s="1">
        <f t="shared" si="163"/>
        <v>6</v>
      </c>
      <c r="E4681" s="1" t="str">
        <f>INDEX(Protocol[Mark],MATCH(C4681,Protocol[Step],0))</f>
        <v>11Azd</v>
      </c>
      <c r="F4681" s="151" t="str">
        <f>INDEX(Variables[Variable],MATCH(Systematic[[#This Row],[VariableIndex]],Variables[Index],0))</f>
        <v>FCR (mt: ROX-corr.)</v>
      </c>
      <c r="G4681" s="134">
        <f>Systematic[[#This Row],[Sample]]*1000000+Systematic[[#This Row],[SubSample]]*10000+Systematic[[#This Row],[VariableIndex]]</f>
        <v>296010006</v>
      </c>
      <c r="H4681" s="134">
        <f>Systematic[[#This Row],[SampleVariableLabel]]+100*Systematic[[#This Row],[State]]</f>
        <v>296011206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297</v>
      </c>
      <c r="B4682" s="1">
        <f>IF(C4682=0,IF(B4681=Protocol!$V$20,1,B4681+1),B4681)</f>
        <v>1</v>
      </c>
      <c r="C4682" s="1">
        <f>IF(C4681+1=Protocol!$V$21,0,C4681+1)</f>
        <v>0</v>
      </c>
      <c r="D4682" s="1">
        <f t="shared" si="163"/>
        <v>1</v>
      </c>
      <c r="E4682" s="1" t="str">
        <f>INDEX(Protocol[Mark],MATCH(C4682,Protocol[Step],0))</f>
        <v>1mt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297010001</v>
      </c>
      <c r="H4682" s="134">
        <f>Systematic[[#This Row],[SampleVariableLabel]]+100*Systematic[[#This Row],[State]]</f>
        <v>297010001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297</v>
      </c>
      <c r="B4683" s="1">
        <f>IF(C4683=0,IF(B4682=Protocol!$V$20,1,B4682+1),B4682)</f>
        <v>1</v>
      </c>
      <c r="C4683" s="1">
        <f>IF(C4682+1=Protocol!$V$21,0,C4682+1)</f>
        <v>1</v>
      </c>
      <c r="D4683" s="1">
        <f t="shared" si="163"/>
        <v>2</v>
      </c>
      <c r="E4683" s="1" t="str">
        <f>INDEX(Protocol[Mark],MATCH(C4683,Protocol[Step],0))</f>
        <v>1PM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297010002</v>
      </c>
      <c r="H4683" s="134">
        <f>Systematic[[#This Row],[SampleVariableLabel]]+100*Systematic[[#This Row],[State]]</f>
        <v>297010102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297</v>
      </c>
      <c r="B4684" s="1">
        <f>IF(C4684=0,IF(B4683=Protocol!$V$20,1,B4683+1),B4683)</f>
        <v>1</v>
      </c>
      <c r="C4684" s="1">
        <f>IF(C4683+1=Protocol!$V$21,0,C4683+1)</f>
        <v>2</v>
      </c>
      <c r="D4684" s="1">
        <f t="shared" si="163"/>
        <v>3</v>
      </c>
      <c r="E4684" s="1" t="str">
        <f>INDEX(Protocol[Mark],MATCH(C4684,Protocol[Step],0))</f>
        <v>2D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297010003</v>
      </c>
      <c r="H4684" s="134">
        <f>Systematic[[#This Row],[SampleVariableLabel]]+100*Systematic[[#This Row],[State]]</f>
        <v>297010203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297</v>
      </c>
      <c r="B4685" s="1">
        <f>IF(C4685=0,IF(B4684=Protocol!$V$20,1,B4684+1),B4684)</f>
        <v>1</v>
      </c>
      <c r="C4685" s="1">
        <f>IF(C4684+1=Protocol!$V$21,0,C4684+1)</f>
        <v>3</v>
      </c>
      <c r="D4685" s="1">
        <f t="shared" si="163"/>
        <v>4</v>
      </c>
      <c r="E4685" s="1" t="str">
        <f>INDEX(Protocol[Mark],MATCH(C4685,Protocol[Step],0))</f>
        <v>2c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297010004</v>
      </c>
      <c r="H4685" s="134">
        <f>Systematic[[#This Row],[SampleVariableLabel]]+100*Systematic[[#This Row],[State]]</f>
        <v>297010304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297</v>
      </c>
      <c r="B4686" s="1">
        <f>IF(C4686=0,IF(B4685=Protocol!$V$20,1,B4685+1),B4685)</f>
        <v>1</v>
      </c>
      <c r="C4686" s="1">
        <f>IF(C4685+1=Protocol!$V$21,0,C4685+1)</f>
        <v>4</v>
      </c>
      <c r="D4686" s="1">
        <f t="shared" si="163"/>
        <v>5</v>
      </c>
      <c r="E4686" s="1" t="str">
        <f>INDEX(Protocol[Mark],MATCH(C4686,Protocol[Step],0))</f>
        <v>3U</v>
      </c>
      <c r="F4686" s="151" t="str">
        <f>INDEX(Variables[Variable],MATCH(Systematic[[#This Row],[VariableIndex]],Variables[Index],0))</f>
        <v>Specific flux (mt)</v>
      </c>
      <c r="G4686" s="134">
        <f>Systematic[[#This Row],[Sample]]*1000000+Systematic[[#This Row],[SubSample]]*10000+Systematic[[#This Row],[VariableIndex]]</f>
        <v>297010005</v>
      </c>
      <c r="H4686" s="134">
        <f>Systematic[[#This Row],[SampleVariableLabel]]+100*Systematic[[#This Row],[State]]</f>
        <v>297010405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297</v>
      </c>
      <c r="B4687" s="1">
        <f>IF(C4687=0,IF(B4686=Protocol!$V$20,1,B4686+1),B4686)</f>
        <v>1</v>
      </c>
      <c r="C4687" s="1">
        <f>IF(C4686+1=Protocol!$V$21,0,C4686+1)</f>
        <v>5</v>
      </c>
      <c r="D4687" s="1">
        <f t="shared" si="163"/>
        <v>6</v>
      </c>
      <c r="E4687" s="1" t="str">
        <f>INDEX(Protocol[Mark],MATCH(C4687,Protocol[Step],0))</f>
        <v>4G</v>
      </c>
      <c r="F4687" s="151" t="str">
        <f>INDEX(Variables[Variable],MATCH(Systematic[[#This Row],[VariableIndex]],Variables[Index],0))</f>
        <v>FCR (mt: ROX-corr.)</v>
      </c>
      <c r="G4687" s="134">
        <f>Systematic[[#This Row],[Sample]]*1000000+Systematic[[#This Row],[SubSample]]*10000+Systematic[[#This Row],[VariableIndex]]</f>
        <v>297010006</v>
      </c>
      <c r="H4687" s="134">
        <f>Systematic[[#This Row],[SampleVariableLabel]]+100*Systematic[[#This Row],[State]]</f>
        <v>297010506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297</v>
      </c>
      <c r="B4688" s="1">
        <f>IF(C4688=0,IF(B4687=Protocol!$V$20,1,B4687+1),B4687)</f>
        <v>1</v>
      </c>
      <c r="C4688" s="1">
        <f>IF(C4687+1=Protocol!$V$21,0,C4687+1)</f>
        <v>6</v>
      </c>
      <c r="D4688" s="1">
        <f t="shared" si="163"/>
        <v>1</v>
      </c>
      <c r="E4688" s="1" t="str">
        <f>INDEX(Protocol[Mark],MATCH(C4688,Protocol[Step],0))</f>
        <v>5S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297010001</v>
      </c>
      <c r="H4688" s="134">
        <f>Systematic[[#This Row],[SampleVariableLabel]]+100*Systematic[[#This Row],[State]]</f>
        <v>297010601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297</v>
      </c>
      <c r="B4689" s="1">
        <f>IF(C4689=0,IF(B4688=Protocol!$V$20,1,B4688+1),B4688)</f>
        <v>1</v>
      </c>
      <c r="C4689" s="1">
        <f>IF(C4688+1=Protocol!$V$21,0,C4688+1)</f>
        <v>7</v>
      </c>
      <c r="D4689" s="1">
        <f t="shared" si="163"/>
        <v>2</v>
      </c>
      <c r="E4689" s="1" t="str">
        <f>INDEX(Protocol[Mark],MATCH(C4689,Protocol[Step],0))</f>
        <v>6Oct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297010002</v>
      </c>
      <c r="H4689" s="134">
        <f>Systematic[[#This Row],[SampleVariableLabel]]+100*Systematic[[#This Row],[State]]</f>
        <v>297010702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297</v>
      </c>
      <c r="B4690" s="1">
        <f>IF(C4690=0,IF(B4689=Protocol!$V$20,1,B4689+1),B4689)</f>
        <v>1</v>
      </c>
      <c r="C4690" s="1">
        <f>IF(C4689+1=Protocol!$V$21,0,C4689+1)</f>
        <v>8</v>
      </c>
      <c r="D4690" s="1">
        <f t="shared" si="163"/>
        <v>3</v>
      </c>
      <c r="E4690" s="1" t="str">
        <f>INDEX(Protocol[Mark],MATCH(C4690,Protocol[Step],0))</f>
        <v>7Rot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297010003</v>
      </c>
      <c r="H4690" s="134">
        <f>Systematic[[#This Row],[SampleVariableLabel]]+100*Systematic[[#This Row],[State]]</f>
        <v>297010803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297</v>
      </c>
      <c r="B4691" s="1">
        <f>IF(C4691=0,IF(B4690=Protocol!$V$20,1,B4690+1),B4690)</f>
        <v>1</v>
      </c>
      <c r="C4691" s="1">
        <f>IF(C4690+1=Protocol!$V$21,0,C4690+1)</f>
        <v>9</v>
      </c>
      <c r="D4691" s="1">
        <f t="shared" si="163"/>
        <v>4</v>
      </c>
      <c r="E4691" s="1" t="str">
        <f>INDEX(Protocol[Mark],MATCH(C4691,Protocol[Step],0))</f>
        <v>8Gp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297010004</v>
      </c>
      <c r="H4691" s="134">
        <f>Systematic[[#This Row],[SampleVariableLabel]]+100*Systematic[[#This Row],[State]]</f>
        <v>297010904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297</v>
      </c>
      <c r="B4692" s="1">
        <f>IF(C4692=0,IF(B4691=Protocol!$V$20,1,B4691+1),B4691)</f>
        <v>1</v>
      </c>
      <c r="C4692" s="1">
        <f>IF(C4691+1=Protocol!$V$21,0,C4691+1)</f>
        <v>10</v>
      </c>
      <c r="D4692" s="1">
        <f t="shared" si="163"/>
        <v>5</v>
      </c>
      <c r="E4692" s="1" t="str">
        <f>INDEX(Protocol[Mark],MATCH(C4692,Protocol[Step],0))</f>
        <v>9Ama</v>
      </c>
      <c r="F4692" s="151" t="str">
        <f>INDEX(Variables[Variable],MATCH(Systematic[[#This Row],[VariableIndex]],Variables[Index],0))</f>
        <v>Specific flux (mt)</v>
      </c>
      <c r="G4692" s="134">
        <f>Systematic[[#This Row],[Sample]]*1000000+Systematic[[#This Row],[SubSample]]*10000+Systematic[[#This Row],[VariableIndex]]</f>
        <v>297010005</v>
      </c>
      <c r="H4692" s="134">
        <f>Systematic[[#This Row],[SampleVariableLabel]]+100*Systematic[[#This Row],[State]]</f>
        <v>297011005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297</v>
      </c>
      <c r="B4693" s="1">
        <f>IF(C4693=0,IF(B4692=Protocol!$V$20,1,B4692+1),B4692)</f>
        <v>1</v>
      </c>
      <c r="C4693" s="1">
        <f>IF(C4692+1=Protocol!$V$21,0,C4692+1)</f>
        <v>11</v>
      </c>
      <c r="D4693" s="1">
        <f t="shared" si="163"/>
        <v>6</v>
      </c>
      <c r="E4693" s="1" t="str">
        <f>INDEX(Protocol[Mark],MATCH(C4693,Protocol[Step],0))</f>
        <v>10Tm</v>
      </c>
      <c r="F4693" s="151" t="str">
        <f>INDEX(Variables[Variable],MATCH(Systematic[[#This Row],[VariableIndex]],Variables[Index],0))</f>
        <v>FCR (mt: ROX-corr.)</v>
      </c>
      <c r="G4693" s="134">
        <f>Systematic[[#This Row],[Sample]]*1000000+Systematic[[#This Row],[SubSample]]*10000+Systematic[[#This Row],[VariableIndex]]</f>
        <v>297010006</v>
      </c>
      <c r="H4693" s="134">
        <f>Systematic[[#This Row],[SampleVariableLabel]]+100*Systematic[[#This Row],[State]]</f>
        <v>297011106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297</v>
      </c>
      <c r="B4694" s="1">
        <f>IF(C4694=0,IF(B4693=Protocol!$V$20,1,B4693+1),B4693)</f>
        <v>1</v>
      </c>
      <c r="C4694" s="1">
        <f>IF(C4693+1=Protocol!$V$21,0,C4693+1)</f>
        <v>12</v>
      </c>
      <c r="D4694" s="1">
        <f t="shared" si="163"/>
        <v>1</v>
      </c>
      <c r="E4694" s="1" t="str">
        <f>INDEX(Protocol[Mark],MATCH(C4694,Protocol[Step],0))</f>
        <v>11Azd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297010001</v>
      </c>
      <c r="H4694" s="134">
        <f>Systematic[[#This Row],[SampleVariableLabel]]+100*Systematic[[#This Row],[State]]</f>
        <v>297011201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298</v>
      </c>
      <c r="B4695" s="1">
        <f>IF(C4695=0,IF(B4694=Protocol!$V$20,1,B4694+1),B4694)</f>
        <v>1</v>
      </c>
      <c r="C4695" s="1">
        <f>IF(C4694+1=Protocol!$V$21,0,C4694+1)</f>
        <v>0</v>
      </c>
      <c r="D4695" s="1">
        <f t="shared" si="163"/>
        <v>2</v>
      </c>
      <c r="E4695" s="1" t="str">
        <f>INDEX(Protocol[Mark],MATCH(C4695,Protocol[Step],0))</f>
        <v>1mt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298010002</v>
      </c>
      <c r="H4695" s="134">
        <f>Systematic[[#This Row],[SampleVariableLabel]]+100*Systematic[[#This Row],[State]]</f>
        <v>298010002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298</v>
      </c>
      <c r="B4696" s="1">
        <f>IF(C4696=0,IF(B4695=Protocol!$V$20,1,B4695+1),B4695)</f>
        <v>1</v>
      </c>
      <c r="C4696" s="1">
        <f>IF(C4695+1=Protocol!$V$21,0,C4695+1)</f>
        <v>1</v>
      </c>
      <c r="D4696" s="1">
        <f t="shared" si="163"/>
        <v>3</v>
      </c>
      <c r="E4696" s="1" t="str">
        <f>INDEX(Protocol[Mark],MATCH(C4696,Protocol[Step],0))</f>
        <v>1PM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298010003</v>
      </c>
      <c r="H4696" s="134">
        <f>Systematic[[#This Row],[SampleVariableLabel]]+100*Systematic[[#This Row],[State]]</f>
        <v>298010103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298</v>
      </c>
      <c r="B4697" s="1">
        <f>IF(C4697=0,IF(B4696=Protocol!$V$20,1,B4696+1),B4696)</f>
        <v>1</v>
      </c>
      <c r="C4697" s="1">
        <f>IF(C4696+1=Protocol!$V$21,0,C4696+1)</f>
        <v>2</v>
      </c>
      <c r="D4697" s="1">
        <f t="shared" si="163"/>
        <v>4</v>
      </c>
      <c r="E4697" s="1" t="str">
        <f>INDEX(Protocol[Mark],MATCH(C4697,Protocol[Step],0))</f>
        <v>2D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298010004</v>
      </c>
      <c r="H4697" s="134">
        <f>Systematic[[#This Row],[SampleVariableLabel]]+100*Systematic[[#This Row],[State]]</f>
        <v>298010204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298</v>
      </c>
      <c r="B4698" s="1">
        <f>IF(C4698=0,IF(B4697=Protocol!$V$20,1,B4697+1),B4697)</f>
        <v>1</v>
      </c>
      <c r="C4698" s="1">
        <f>IF(C4697+1=Protocol!$V$21,0,C4697+1)</f>
        <v>3</v>
      </c>
      <c r="D4698" s="1">
        <f t="shared" si="163"/>
        <v>5</v>
      </c>
      <c r="E4698" s="1" t="str">
        <f>INDEX(Protocol[Mark],MATCH(C4698,Protocol[Step],0))</f>
        <v>2c</v>
      </c>
      <c r="F4698" s="151" t="str">
        <f>INDEX(Variables[Variable],MATCH(Systematic[[#This Row],[VariableIndex]],Variables[Index],0))</f>
        <v>Specific flux (mt)</v>
      </c>
      <c r="G4698" s="134">
        <f>Systematic[[#This Row],[Sample]]*1000000+Systematic[[#This Row],[SubSample]]*10000+Systematic[[#This Row],[VariableIndex]]</f>
        <v>298010005</v>
      </c>
      <c r="H4698" s="134">
        <f>Systematic[[#This Row],[SampleVariableLabel]]+100*Systematic[[#This Row],[State]]</f>
        <v>298010305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298</v>
      </c>
      <c r="B4699" s="1">
        <f>IF(C4699=0,IF(B4698=Protocol!$V$20,1,B4698+1),B4698)</f>
        <v>1</v>
      </c>
      <c r="C4699" s="1">
        <f>IF(C4698+1=Protocol!$V$21,0,C4698+1)</f>
        <v>4</v>
      </c>
      <c r="D4699" s="1">
        <f t="shared" si="163"/>
        <v>6</v>
      </c>
      <c r="E4699" s="1" t="str">
        <f>INDEX(Protocol[Mark],MATCH(C4699,Protocol[Step],0))</f>
        <v>3U</v>
      </c>
      <c r="F4699" s="151" t="str">
        <f>INDEX(Variables[Variable],MATCH(Systematic[[#This Row],[VariableIndex]],Variables[Index],0))</f>
        <v>FCR (mt: ROX-corr.)</v>
      </c>
      <c r="G4699" s="134">
        <f>Systematic[[#This Row],[Sample]]*1000000+Systematic[[#This Row],[SubSample]]*10000+Systematic[[#This Row],[VariableIndex]]</f>
        <v>298010006</v>
      </c>
      <c r="H4699" s="134">
        <f>Systematic[[#This Row],[SampleVariableLabel]]+100*Systematic[[#This Row],[State]]</f>
        <v>298010406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298</v>
      </c>
      <c r="B4700" s="1">
        <f>IF(C4700=0,IF(B4699=Protocol!$V$20,1,B4699+1),B4699)</f>
        <v>1</v>
      </c>
      <c r="C4700" s="1">
        <f>IF(C4699+1=Protocol!$V$21,0,C4699+1)</f>
        <v>5</v>
      </c>
      <c r="D4700" s="1">
        <f t="shared" si="163"/>
        <v>1</v>
      </c>
      <c r="E4700" s="1" t="str">
        <f>INDEX(Protocol[Mark],MATCH(C4700,Protocol[Step],0))</f>
        <v>4G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298010001</v>
      </c>
      <c r="H4700" s="134">
        <f>Systematic[[#This Row],[SampleVariableLabel]]+100*Systematic[[#This Row],[State]]</f>
        <v>298010501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298</v>
      </c>
      <c r="B4701" s="1">
        <f>IF(C4701=0,IF(B4700=Protocol!$V$20,1,B4700+1),B4700)</f>
        <v>1</v>
      </c>
      <c r="C4701" s="1">
        <f>IF(C4700+1=Protocol!$V$21,0,C4700+1)</f>
        <v>6</v>
      </c>
      <c r="D4701" s="1">
        <f t="shared" si="163"/>
        <v>2</v>
      </c>
      <c r="E4701" s="1" t="str">
        <f>INDEX(Protocol[Mark],MATCH(C4701,Protocol[Step],0))</f>
        <v>5S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298010002</v>
      </c>
      <c r="H4701" s="134">
        <f>Systematic[[#This Row],[SampleVariableLabel]]+100*Systematic[[#This Row],[State]]</f>
        <v>298010602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298</v>
      </c>
      <c r="B4702" s="1">
        <f>IF(C4702=0,IF(B4701=Protocol!$V$20,1,B4701+1),B4701)</f>
        <v>1</v>
      </c>
      <c r="C4702" s="1">
        <f>IF(C4701+1=Protocol!$V$21,0,C4701+1)</f>
        <v>7</v>
      </c>
      <c r="D4702" s="1">
        <f t="shared" si="163"/>
        <v>3</v>
      </c>
      <c r="E4702" s="1" t="str">
        <f>INDEX(Protocol[Mark],MATCH(C4702,Protocol[Step],0))</f>
        <v>6Oct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298010003</v>
      </c>
      <c r="H4702" s="134">
        <f>Systematic[[#This Row],[SampleVariableLabel]]+100*Systematic[[#This Row],[State]]</f>
        <v>298010703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298</v>
      </c>
      <c r="B4703" s="1">
        <f>IF(C4703=0,IF(B4702=Protocol!$V$20,1,B4702+1),B4702)</f>
        <v>1</v>
      </c>
      <c r="C4703" s="1">
        <f>IF(C4702+1=Protocol!$V$21,0,C4702+1)</f>
        <v>8</v>
      </c>
      <c r="D4703" s="1">
        <f t="shared" si="163"/>
        <v>4</v>
      </c>
      <c r="E4703" s="1" t="str">
        <f>INDEX(Protocol[Mark],MATCH(C4703,Protocol[Step],0))</f>
        <v>7Rot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298010004</v>
      </c>
      <c r="H4703" s="134">
        <f>Systematic[[#This Row],[SampleVariableLabel]]+100*Systematic[[#This Row],[State]]</f>
        <v>298010804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298</v>
      </c>
      <c r="B4704" s="1">
        <f>IF(C4704=0,IF(B4703=Protocol!$V$20,1,B4703+1),B4703)</f>
        <v>1</v>
      </c>
      <c r="C4704" s="1">
        <f>IF(C4703+1=Protocol!$V$21,0,C4703+1)</f>
        <v>9</v>
      </c>
      <c r="D4704" s="1">
        <f t="shared" si="163"/>
        <v>5</v>
      </c>
      <c r="E4704" s="1" t="str">
        <f>INDEX(Protocol[Mark],MATCH(C4704,Protocol[Step],0))</f>
        <v>8Gp</v>
      </c>
      <c r="F4704" s="151" t="str">
        <f>INDEX(Variables[Variable],MATCH(Systematic[[#This Row],[VariableIndex]],Variables[Index],0))</f>
        <v>Specific flux (mt)</v>
      </c>
      <c r="G4704" s="134">
        <f>Systematic[[#This Row],[Sample]]*1000000+Systematic[[#This Row],[SubSample]]*10000+Systematic[[#This Row],[VariableIndex]]</f>
        <v>298010005</v>
      </c>
      <c r="H4704" s="134">
        <f>Systematic[[#This Row],[SampleVariableLabel]]+100*Systematic[[#This Row],[State]]</f>
        <v>298010905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298</v>
      </c>
      <c r="B4705" s="1">
        <f>IF(C4705=0,IF(B4704=Protocol!$V$20,1,B4704+1),B4704)</f>
        <v>1</v>
      </c>
      <c r="C4705" s="1">
        <f>IF(C4704+1=Protocol!$V$21,0,C4704+1)</f>
        <v>10</v>
      </c>
      <c r="D4705" s="1">
        <f t="shared" si="163"/>
        <v>6</v>
      </c>
      <c r="E4705" s="1" t="str">
        <f>INDEX(Protocol[Mark],MATCH(C4705,Protocol[Step],0))</f>
        <v>9Ama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298010006</v>
      </c>
      <c r="H4705" s="134">
        <f>Systematic[[#This Row],[SampleVariableLabel]]+100*Systematic[[#This Row],[State]]</f>
        <v>298011006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298</v>
      </c>
      <c r="B4706" s="1">
        <f>IF(C4706=0,IF(B4705=Protocol!$V$20,1,B4705+1),B4705)</f>
        <v>1</v>
      </c>
      <c r="C4706" s="1">
        <f>IF(C4705+1=Protocol!$V$21,0,C4705+1)</f>
        <v>11</v>
      </c>
      <c r="D4706" s="1">
        <f t="shared" si="163"/>
        <v>1</v>
      </c>
      <c r="E4706" s="1" t="str">
        <f>INDEX(Protocol[Mark],MATCH(C4706,Protocol[Step],0))</f>
        <v>10Tm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298010001</v>
      </c>
      <c r="H4706" s="134">
        <f>Systematic[[#This Row],[SampleVariableLabel]]+100*Systematic[[#This Row],[State]]</f>
        <v>298011101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298</v>
      </c>
      <c r="B4707" s="1">
        <f>IF(C4707=0,IF(B4706=Protocol!$V$20,1,B4706+1),B4706)</f>
        <v>1</v>
      </c>
      <c r="C4707" s="1">
        <f>IF(C4706+1=Protocol!$V$21,0,C4706+1)</f>
        <v>12</v>
      </c>
      <c r="D4707" s="1">
        <f t="shared" si="163"/>
        <v>2</v>
      </c>
      <c r="E4707" s="1" t="str">
        <f>INDEX(Protocol[Mark],MATCH(C4707,Protocol[Step],0))</f>
        <v>11Azd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298010002</v>
      </c>
      <c r="H4707" s="134">
        <f>Systematic[[#This Row],[SampleVariableLabel]]+100*Systematic[[#This Row],[State]]</f>
        <v>298011202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299</v>
      </c>
      <c r="B4708" s="1">
        <f>IF(C4708=0,IF(B4707=Protocol!$V$20,1,B4707+1),B4707)</f>
        <v>1</v>
      </c>
      <c r="C4708" s="1">
        <f>IF(C4707+1=Protocol!$V$21,0,C4707+1)</f>
        <v>0</v>
      </c>
      <c r="D4708" s="1">
        <f t="shared" si="163"/>
        <v>3</v>
      </c>
      <c r="E4708" s="1" t="str">
        <f>INDEX(Protocol[Mark],MATCH(C4708,Protocol[Step],0))</f>
        <v>1mt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299010003</v>
      </c>
      <c r="H4708" s="134">
        <f>Systematic[[#This Row],[SampleVariableLabel]]+100*Systematic[[#This Row],[State]]</f>
        <v>299010003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299</v>
      </c>
      <c r="B4709" s="1">
        <f>IF(C4709=0,IF(B4708=Protocol!$V$20,1,B4708+1),B4708)</f>
        <v>1</v>
      </c>
      <c r="C4709" s="1">
        <f>IF(C4708+1=Protocol!$V$21,0,C4708+1)</f>
        <v>1</v>
      </c>
      <c r="D4709" s="1">
        <f t="shared" si="163"/>
        <v>4</v>
      </c>
      <c r="E4709" s="1" t="str">
        <f>INDEX(Protocol[Mark],MATCH(C4709,Protocol[Step],0))</f>
        <v>1PM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299010004</v>
      </c>
      <c r="H4709" s="134">
        <f>Systematic[[#This Row],[SampleVariableLabel]]+100*Systematic[[#This Row],[State]]</f>
        <v>299010104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299</v>
      </c>
      <c r="B4710" s="1">
        <f>IF(C4710=0,IF(B4709=Protocol!$V$20,1,B4709+1),B4709)</f>
        <v>1</v>
      </c>
      <c r="C4710" s="1">
        <f>IF(C4709+1=Protocol!$V$21,0,C4709+1)</f>
        <v>2</v>
      </c>
      <c r="D4710" s="1">
        <f t="shared" si="163"/>
        <v>5</v>
      </c>
      <c r="E4710" s="1" t="str">
        <f>INDEX(Protocol[Mark],MATCH(C4710,Protocol[Step],0))</f>
        <v>2D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299010005</v>
      </c>
      <c r="H4710" s="134">
        <f>Systematic[[#This Row],[SampleVariableLabel]]+100*Systematic[[#This Row],[State]]</f>
        <v>299010205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299</v>
      </c>
      <c r="B4711" s="1">
        <f>IF(C4711=0,IF(B4710=Protocol!$V$20,1,B4710+1),B4710)</f>
        <v>1</v>
      </c>
      <c r="C4711" s="1">
        <f>IF(C4710+1=Protocol!$V$21,0,C4710+1)</f>
        <v>3</v>
      </c>
      <c r="D4711" s="1">
        <f t="shared" si="163"/>
        <v>6</v>
      </c>
      <c r="E4711" s="1" t="str">
        <f>INDEX(Protocol[Mark],MATCH(C4711,Protocol[Step],0))</f>
        <v>2c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299010006</v>
      </c>
      <c r="H4711" s="134">
        <f>Systematic[[#This Row],[SampleVariableLabel]]+100*Systematic[[#This Row],[State]]</f>
        <v>299010306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299</v>
      </c>
      <c r="B4712" s="1">
        <f>IF(C4712=0,IF(B4711=Protocol!$V$20,1,B4711+1),B4711)</f>
        <v>1</v>
      </c>
      <c r="C4712" s="1">
        <f>IF(C4711+1=Protocol!$V$21,0,C4711+1)</f>
        <v>4</v>
      </c>
      <c r="D4712" s="1">
        <f t="shared" si="163"/>
        <v>1</v>
      </c>
      <c r="E4712" s="1" t="str">
        <f>INDEX(Protocol[Mark],MATCH(C4712,Protocol[Step],0))</f>
        <v>3U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299010001</v>
      </c>
      <c r="H4712" s="134">
        <f>Systematic[[#This Row],[SampleVariableLabel]]+100*Systematic[[#This Row],[State]]</f>
        <v>299010401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299</v>
      </c>
      <c r="B4713" s="1">
        <f>IF(C4713=0,IF(B4712=Protocol!$V$20,1,B4712+1),B4712)</f>
        <v>1</v>
      </c>
      <c r="C4713" s="1">
        <f>IF(C4712+1=Protocol!$V$21,0,C4712+1)</f>
        <v>5</v>
      </c>
      <c r="D4713" s="1">
        <f t="shared" si="163"/>
        <v>2</v>
      </c>
      <c r="E4713" s="1" t="str">
        <f>INDEX(Protocol[Mark],MATCH(C4713,Protocol[Step],0))</f>
        <v>4G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299010002</v>
      </c>
      <c r="H4713" s="134">
        <f>Systematic[[#This Row],[SampleVariableLabel]]+100*Systematic[[#This Row],[State]]</f>
        <v>299010502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299</v>
      </c>
      <c r="B4714" s="1">
        <f>IF(C4714=0,IF(B4713=Protocol!$V$20,1,B4713+1),B4713)</f>
        <v>1</v>
      </c>
      <c r="C4714" s="1">
        <f>IF(C4713+1=Protocol!$V$21,0,C4713+1)</f>
        <v>6</v>
      </c>
      <c r="D4714" s="1">
        <f t="shared" si="163"/>
        <v>3</v>
      </c>
      <c r="E4714" s="1" t="str">
        <f>INDEX(Protocol[Mark],MATCH(C4714,Protocol[Step],0))</f>
        <v>5S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299010003</v>
      </c>
      <c r="H4714" s="134">
        <f>Systematic[[#This Row],[SampleVariableLabel]]+100*Systematic[[#This Row],[State]]</f>
        <v>299010603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299</v>
      </c>
      <c r="B4715" s="1">
        <f>IF(C4715=0,IF(B4714=Protocol!$V$20,1,B4714+1),B4714)</f>
        <v>1</v>
      </c>
      <c r="C4715" s="1">
        <f>IF(C4714+1=Protocol!$V$21,0,C4714+1)</f>
        <v>7</v>
      </c>
      <c r="D4715" s="1">
        <f t="shared" si="163"/>
        <v>4</v>
      </c>
      <c r="E4715" s="1" t="str">
        <f>INDEX(Protocol[Mark],MATCH(C4715,Protocol[Step],0))</f>
        <v>6Oct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299010004</v>
      </c>
      <c r="H4715" s="134">
        <f>Systematic[[#This Row],[SampleVariableLabel]]+100*Systematic[[#This Row],[State]]</f>
        <v>299010704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299</v>
      </c>
      <c r="B4716" s="1">
        <f>IF(C4716=0,IF(B4715=Protocol!$V$20,1,B4715+1),B4715)</f>
        <v>1</v>
      </c>
      <c r="C4716" s="1">
        <f>IF(C4715+1=Protocol!$V$21,0,C4715+1)</f>
        <v>8</v>
      </c>
      <c r="D4716" s="1">
        <f t="shared" si="163"/>
        <v>5</v>
      </c>
      <c r="E4716" s="1" t="str">
        <f>INDEX(Protocol[Mark],MATCH(C4716,Protocol[Step],0))</f>
        <v>7Rot</v>
      </c>
      <c r="F4716" s="151" t="str">
        <f>INDEX(Variables[Variable],MATCH(Systematic[[#This Row],[VariableIndex]],Variables[Index],0))</f>
        <v>Specific flux (mt)</v>
      </c>
      <c r="G4716" s="134">
        <f>Systematic[[#This Row],[Sample]]*1000000+Systematic[[#This Row],[SubSample]]*10000+Systematic[[#This Row],[VariableIndex]]</f>
        <v>299010005</v>
      </c>
      <c r="H4716" s="134">
        <f>Systematic[[#This Row],[SampleVariableLabel]]+100*Systematic[[#This Row],[State]]</f>
        <v>299010805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299</v>
      </c>
      <c r="B4717" s="1">
        <f>IF(C4717=0,IF(B4716=Protocol!$V$20,1,B4716+1),B4716)</f>
        <v>1</v>
      </c>
      <c r="C4717" s="1">
        <f>IF(C4716+1=Protocol!$V$21,0,C4716+1)</f>
        <v>9</v>
      </c>
      <c r="D4717" s="1">
        <f t="shared" si="163"/>
        <v>6</v>
      </c>
      <c r="E4717" s="1" t="str">
        <f>INDEX(Protocol[Mark],MATCH(C4717,Protocol[Step],0))</f>
        <v>8Gp</v>
      </c>
      <c r="F4717" s="151" t="str">
        <f>INDEX(Variables[Variable],MATCH(Systematic[[#This Row],[VariableIndex]],Variables[Index],0))</f>
        <v>FCR (mt: ROX-corr.)</v>
      </c>
      <c r="G4717" s="134">
        <f>Systematic[[#This Row],[Sample]]*1000000+Systematic[[#This Row],[SubSample]]*10000+Systematic[[#This Row],[VariableIndex]]</f>
        <v>299010006</v>
      </c>
      <c r="H4717" s="134">
        <f>Systematic[[#This Row],[SampleVariableLabel]]+100*Systematic[[#This Row],[State]]</f>
        <v>299010906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299</v>
      </c>
      <c r="B4718" s="1">
        <f>IF(C4718=0,IF(B4717=Protocol!$V$20,1,B4717+1),B4717)</f>
        <v>1</v>
      </c>
      <c r="C4718" s="1">
        <f>IF(C4717+1=Protocol!$V$21,0,C4717+1)</f>
        <v>10</v>
      </c>
      <c r="D4718" s="1">
        <f t="shared" si="163"/>
        <v>1</v>
      </c>
      <c r="E4718" s="1" t="str">
        <f>INDEX(Protocol[Mark],MATCH(C4718,Protocol[Step],0))</f>
        <v>9Ama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299010001</v>
      </c>
      <c r="H4718" s="134">
        <f>Systematic[[#This Row],[SampleVariableLabel]]+100*Systematic[[#This Row],[State]]</f>
        <v>299011001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299</v>
      </c>
      <c r="B4719" s="1">
        <f>IF(C4719=0,IF(B4718=Protocol!$V$20,1,B4718+1),B4718)</f>
        <v>1</v>
      </c>
      <c r="C4719" s="1">
        <f>IF(C4718+1=Protocol!$V$21,0,C4718+1)</f>
        <v>11</v>
      </c>
      <c r="D4719" s="1">
        <f t="shared" si="163"/>
        <v>2</v>
      </c>
      <c r="E4719" s="1" t="str">
        <f>INDEX(Protocol[Mark],MATCH(C4719,Protocol[Step],0))</f>
        <v>10Tm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299010002</v>
      </c>
      <c r="H4719" s="134">
        <f>Systematic[[#This Row],[SampleVariableLabel]]+100*Systematic[[#This Row],[State]]</f>
        <v>299011102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299</v>
      </c>
      <c r="B4720" s="1">
        <f>IF(C4720=0,IF(B4719=Protocol!$V$20,1,B4719+1),B4719)</f>
        <v>1</v>
      </c>
      <c r="C4720" s="1">
        <f>IF(C4719+1=Protocol!$V$21,0,C4719+1)</f>
        <v>12</v>
      </c>
      <c r="D4720" s="1">
        <f t="shared" si="163"/>
        <v>3</v>
      </c>
      <c r="E4720" s="1" t="str">
        <f>INDEX(Protocol[Mark],MATCH(C4720,Protocol[Step],0))</f>
        <v>11Azd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299010003</v>
      </c>
      <c r="H4720" s="134">
        <f>Systematic[[#This Row],[SampleVariableLabel]]+100*Systematic[[#This Row],[State]]</f>
        <v>299011203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300</v>
      </c>
      <c r="B4721" s="1">
        <f>IF(C4721=0,IF(B4720=Protocol!$V$20,1,B4720+1),B4720)</f>
        <v>1</v>
      </c>
      <c r="C4721" s="1">
        <f>IF(C4720+1=Protocol!$V$21,0,C4720+1)</f>
        <v>0</v>
      </c>
      <c r="D4721" s="1">
        <f t="shared" si="163"/>
        <v>4</v>
      </c>
      <c r="E4721" s="1" t="str">
        <f>INDEX(Protocol[Mark],MATCH(C4721,Protocol[Step],0))</f>
        <v>1mt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300010004</v>
      </c>
      <c r="H4721" s="134">
        <f>Systematic[[#This Row],[SampleVariableLabel]]+100*Systematic[[#This Row],[State]]</f>
        <v>300010004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300</v>
      </c>
      <c r="B4722" s="1">
        <f>IF(C4722=0,IF(B4721=Protocol!$V$20,1,B4721+1),B4721)</f>
        <v>1</v>
      </c>
      <c r="C4722" s="1">
        <f>IF(C4721+1=Protocol!$V$21,0,C4721+1)</f>
        <v>1</v>
      </c>
      <c r="D4722" s="1">
        <f t="shared" si="163"/>
        <v>5</v>
      </c>
      <c r="E4722" s="1" t="str">
        <f>INDEX(Protocol[Mark],MATCH(C4722,Protocol[Step],0))</f>
        <v>1PM</v>
      </c>
      <c r="F4722" s="151" t="str">
        <f>INDEX(Variables[Variable],MATCH(Systematic[[#This Row],[VariableIndex]],Variables[Index],0))</f>
        <v>Specific flux (mt)</v>
      </c>
      <c r="G4722" s="134">
        <f>Systematic[[#This Row],[Sample]]*1000000+Systematic[[#This Row],[SubSample]]*10000+Systematic[[#This Row],[VariableIndex]]</f>
        <v>300010005</v>
      </c>
      <c r="H4722" s="134">
        <f>Systematic[[#This Row],[SampleVariableLabel]]+100*Systematic[[#This Row],[State]]</f>
        <v>300010105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300</v>
      </c>
      <c r="B4723" s="1">
        <f>IF(C4723=0,IF(B4722=Protocol!$V$20,1,B4722+1),B4722)</f>
        <v>1</v>
      </c>
      <c r="C4723" s="1">
        <f>IF(C4722+1=Protocol!$V$21,0,C4722+1)</f>
        <v>2</v>
      </c>
      <c r="D4723" s="1">
        <f t="shared" si="163"/>
        <v>6</v>
      </c>
      <c r="E4723" s="1" t="str">
        <f>INDEX(Protocol[Mark],MATCH(C4723,Protocol[Step],0))</f>
        <v>2D</v>
      </c>
      <c r="F4723" s="151" t="str">
        <f>INDEX(Variables[Variable],MATCH(Systematic[[#This Row],[VariableIndex]],Variables[Index],0))</f>
        <v>FCR (mt: ROX-corr.)</v>
      </c>
      <c r="G4723" s="134">
        <f>Systematic[[#This Row],[Sample]]*1000000+Systematic[[#This Row],[SubSample]]*10000+Systematic[[#This Row],[VariableIndex]]</f>
        <v>300010006</v>
      </c>
      <c r="H4723" s="134">
        <f>Systematic[[#This Row],[SampleVariableLabel]]+100*Systematic[[#This Row],[State]]</f>
        <v>300010206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300</v>
      </c>
      <c r="B4724" s="1">
        <f>IF(C4724=0,IF(B4723=Protocol!$V$20,1,B4723+1),B4723)</f>
        <v>1</v>
      </c>
      <c r="C4724" s="1">
        <f>IF(C4723+1=Protocol!$V$21,0,C4723+1)</f>
        <v>3</v>
      </c>
      <c r="D4724" s="1">
        <f t="shared" si="163"/>
        <v>1</v>
      </c>
      <c r="E4724" s="1" t="str">
        <f>INDEX(Protocol[Mark],MATCH(C4724,Protocol[Step],0))</f>
        <v>2c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300010001</v>
      </c>
      <c r="H4724" s="134">
        <f>Systematic[[#This Row],[SampleVariableLabel]]+100*Systematic[[#This Row],[State]]</f>
        <v>300010301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300</v>
      </c>
      <c r="B4725" s="1">
        <f>IF(C4725=0,IF(B4724=Protocol!$V$20,1,B4724+1),B4724)</f>
        <v>1</v>
      </c>
      <c r="C4725" s="1">
        <f>IF(C4724+1=Protocol!$V$21,0,C4724+1)</f>
        <v>4</v>
      </c>
      <c r="D4725" s="1">
        <f t="shared" si="163"/>
        <v>2</v>
      </c>
      <c r="E4725" s="1" t="str">
        <f>INDEX(Protocol[Mark],MATCH(C4725,Protocol[Step],0))</f>
        <v>3U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300010002</v>
      </c>
      <c r="H4725" s="134">
        <f>Systematic[[#This Row],[SampleVariableLabel]]+100*Systematic[[#This Row],[State]]</f>
        <v>300010402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300</v>
      </c>
      <c r="B4726" s="1">
        <f>IF(C4726=0,IF(B4725=Protocol!$V$20,1,B4725+1),B4725)</f>
        <v>1</v>
      </c>
      <c r="C4726" s="1">
        <f>IF(C4725+1=Protocol!$V$21,0,C4725+1)</f>
        <v>5</v>
      </c>
      <c r="D4726" s="1">
        <f t="shared" si="163"/>
        <v>3</v>
      </c>
      <c r="E4726" s="1" t="str">
        <f>INDEX(Protocol[Mark],MATCH(C4726,Protocol[Step],0))</f>
        <v>4G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300010003</v>
      </c>
      <c r="H4726" s="134">
        <f>Systematic[[#This Row],[SampleVariableLabel]]+100*Systematic[[#This Row],[State]]</f>
        <v>300010503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300</v>
      </c>
      <c r="B4727" s="1">
        <f>IF(C4727=0,IF(B4726=Protocol!$V$20,1,B4726+1),B4726)</f>
        <v>1</v>
      </c>
      <c r="C4727" s="1">
        <f>IF(C4726+1=Protocol!$V$21,0,C4726+1)</f>
        <v>6</v>
      </c>
      <c r="D4727" s="1">
        <f t="shared" si="163"/>
        <v>4</v>
      </c>
      <c r="E4727" s="1" t="str">
        <f>INDEX(Protocol[Mark],MATCH(C4727,Protocol[Step],0))</f>
        <v>5S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300010004</v>
      </c>
      <c r="H4727" s="134">
        <f>Systematic[[#This Row],[SampleVariableLabel]]+100*Systematic[[#This Row],[State]]</f>
        <v>300010604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300</v>
      </c>
      <c r="B4728" s="1">
        <f>IF(C4728=0,IF(B4727=Protocol!$V$20,1,B4727+1),B4727)</f>
        <v>1</v>
      </c>
      <c r="C4728" s="1">
        <f>IF(C4727+1=Protocol!$V$21,0,C4727+1)</f>
        <v>7</v>
      </c>
      <c r="D4728" s="1">
        <f t="shared" si="163"/>
        <v>5</v>
      </c>
      <c r="E4728" s="1" t="str">
        <f>INDEX(Protocol[Mark],MATCH(C4728,Protocol[Step],0))</f>
        <v>6Oct</v>
      </c>
      <c r="F4728" s="151" t="str">
        <f>INDEX(Variables[Variable],MATCH(Systematic[[#This Row],[VariableIndex]],Variables[Index],0))</f>
        <v>Specific flux (mt)</v>
      </c>
      <c r="G4728" s="134">
        <f>Systematic[[#This Row],[Sample]]*1000000+Systematic[[#This Row],[SubSample]]*10000+Systematic[[#This Row],[VariableIndex]]</f>
        <v>300010005</v>
      </c>
      <c r="H4728" s="134">
        <f>Systematic[[#This Row],[SampleVariableLabel]]+100*Systematic[[#This Row],[State]]</f>
        <v>300010705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300</v>
      </c>
      <c r="B4729" s="1">
        <f>IF(C4729=0,IF(B4728=Protocol!$V$20,1,B4728+1),B4728)</f>
        <v>1</v>
      </c>
      <c r="C4729" s="1">
        <f>IF(C4728+1=Protocol!$V$21,0,C4728+1)</f>
        <v>8</v>
      </c>
      <c r="D4729" s="1">
        <f t="shared" si="163"/>
        <v>6</v>
      </c>
      <c r="E4729" s="1" t="str">
        <f>INDEX(Protocol[Mark],MATCH(C4729,Protocol[Step],0))</f>
        <v>7Rot</v>
      </c>
      <c r="F4729" s="151" t="str">
        <f>INDEX(Variables[Variable],MATCH(Systematic[[#This Row],[VariableIndex]],Variables[Index],0))</f>
        <v>FCR (mt: ROX-corr.)</v>
      </c>
      <c r="G4729" s="134">
        <f>Systematic[[#This Row],[Sample]]*1000000+Systematic[[#This Row],[SubSample]]*10000+Systematic[[#This Row],[VariableIndex]]</f>
        <v>300010006</v>
      </c>
      <c r="H4729" s="134">
        <f>Systematic[[#This Row],[SampleVariableLabel]]+100*Systematic[[#This Row],[State]]</f>
        <v>300010806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300</v>
      </c>
      <c r="B4730" s="1">
        <f>IF(C4730=0,IF(B4729=Protocol!$V$20,1,B4729+1),B4729)</f>
        <v>1</v>
      </c>
      <c r="C4730" s="1">
        <f>IF(C4729+1=Protocol!$V$21,0,C4729+1)</f>
        <v>9</v>
      </c>
      <c r="D4730" s="1">
        <f t="shared" si="163"/>
        <v>1</v>
      </c>
      <c r="E4730" s="1" t="str">
        <f>INDEX(Protocol[Mark],MATCH(C4730,Protocol[Step],0))</f>
        <v>8Gp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300010001</v>
      </c>
      <c r="H4730" s="134">
        <f>Systematic[[#This Row],[SampleVariableLabel]]+100*Systematic[[#This Row],[State]]</f>
        <v>300010901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300</v>
      </c>
      <c r="B4731" s="1">
        <f>IF(C4731=0,IF(B4730=Protocol!$V$20,1,B4730+1),B4730)</f>
        <v>1</v>
      </c>
      <c r="C4731" s="1">
        <f>IF(C4730+1=Protocol!$V$21,0,C4730+1)</f>
        <v>10</v>
      </c>
      <c r="D4731" s="1">
        <f t="shared" si="163"/>
        <v>2</v>
      </c>
      <c r="E4731" s="1" t="str">
        <f>INDEX(Protocol[Mark],MATCH(C4731,Protocol[Step],0))</f>
        <v>9Ama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300010002</v>
      </c>
      <c r="H4731" s="134">
        <f>Systematic[[#This Row],[SampleVariableLabel]]+100*Systematic[[#This Row],[State]]</f>
        <v>300011002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300</v>
      </c>
      <c r="B4732" s="1">
        <f>IF(C4732=0,IF(B4731=Protocol!$V$20,1,B4731+1),B4731)</f>
        <v>1</v>
      </c>
      <c r="C4732" s="1">
        <f>IF(C4731+1=Protocol!$V$21,0,C4731+1)</f>
        <v>11</v>
      </c>
      <c r="D4732" s="1">
        <f t="shared" si="163"/>
        <v>3</v>
      </c>
      <c r="E4732" s="1" t="str">
        <f>INDEX(Protocol[Mark],MATCH(C4732,Protocol[Step],0))</f>
        <v>10Tm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300010003</v>
      </c>
      <c r="H4732" s="134">
        <f>Systematic[[#This Row],[SampleVariableLabel]]+100*Systematic[[#This Row],[State]]</f>
        <v>300011103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300</v>
      </c>
      <c r="B4733" s="1">
        <f>IF(C4733=0,IF(B4732=Protocol!$V$20,1,B4732+1),B4732)</f>
        <v>1</v>
      </c>
      <c r="C4733" s="1">
        <f>IF(C4732+1=Protocol!$V$21,0,C4732+1)</f>
        <v>12</v>
      </c>
      <c r="D4733" s="1">
        <f t="shared" si="163"/>
        <v>4</v>
      </c>
      <c r="E4733" s="1" t="str">
        <f>INDEX(Protocol[Mark],MATCH(C4733,Protocol[Step],0))</f>
        <v>11Azd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300010004</v>
      </c>
      <c r="H4733" s="134">
        <f>Systematic[[#This Row],[SampleVariableLabel]]+100*Systematic[[#This Row],[State]]</f>
        <v>300011204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301</v>
      </c>
      <c r="B4734" s="1">
        <f>IF(C4734=0,IF(B4733=Protocol!$V$20,1,B4733+1),B4733)</f>
        <v>1</v>
      </c>
      <c r="C4734" s="1">
        <f>IF(C4733+1=Protocol!$V$21,0,C4733+1)</f>
        <v>0</v>
      </c>
      <c r="D4734" s="1">
        <f t="shared" si="163"/>
        <v>5</v>
      </c>
      <c r="E4734" s="1" t="str">
        <f>INDEX(Protocol[Mark],MATCH(C4734,Protocol[Step],0))</f>
        <v>1mt</v>
      </c>
      <c r="F4734" s="151" t="str">
        <f>INDEX(Variables[Variable],MATCH(Systematic[[#This Row],[VariableIndex]],Variables[Index],0))</f>
        <v>Specific flux (mt)</v>
      </c>
      <c r="G4734" s="134">
        <f>Systematic[[#This Row],[Sample]]*1000000+Systematic[[#This Row],[SubSample]]*10000+Systematic[[#This Row],[VariableIndex]]</f>
        <v>301010005</v>
      </c>
      <c r="H4734" s="134">
        <f>Systematic[[#This Row],[SampleVariableLabel]]+100*Systematic[[#This Row],[State]]</f>
        <v>301010005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301</v>
      </c>
      <c r="B4735" s="1">
        <f>IF(C4735=0,IF(B4734=Protocol!$V$20,1,B4734+1),B4734)</f>
        <v>1</v>
      </c>
      <c r="C4735" s="1">
        <f>IF(C4734+1=Protocol!$V$21,0,C4734+1)</f>
        <v>1</v>
      </c>
      <c r="D4735" s="1">
        <f t="shared" si="163"/>
        <v>6</v>
      </c>
      <c r="E4735" s="1" t="str">
        <f>INDEX(Protocol[Mark],MATCH(C4735,Protocol[Step],0))</f>
        <v>1PM</v>
      </c>
      <c r="F4735" s="151" t="str">
        <f>INDEX(Variables[Variable],MATCH(Systematic[[#This Row],[VariableIndex]],Variables[Index],0))</f>
        <v>FCR (mt: ROX-corr.)</v>
      </c>
      <c r="G4735" s="134">
        <f>Systematic[[#This Row],[Sample]]*1000000+Systematic[[#This Row],[SubSample]]*10000+Systematic[[#This Row],[VariableIndex]]</f>
        <v>301010006</v>
      </c>
      <c r="H4735" s="134">
        <f>Systematic[[#This Row],[SampleVariableLabel]]+100*Systematic[[#This Row],[State]]</f>
        <v>301010106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301</v>
      </c>
      <c r="B4736" s="1">
        <f>IF(C4736=0,IF(B4735=Protocol!$V$20,1,B4735+1),B4735)</f>
        <v>1</v>
      </c>
      <c r="C4736" s="1">
        <f>IF(C4735+1=Protocol!$V$21,0,C4735+1)</f>
        <v>2</v>
      </c>
      <c r="D4736" s="1">
        <f t="shared" si="163"/>
        <v>1</v>
      </c>
      <c r="E4736" s="1" t="str">
        <f>INDEX(Protocol[Mark],MATCH(C4736,Protocol[Step],0))</f>
        <v>2D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301010001</v>
      </c>
      <c r="H4736" s="134">
        <f>Systematic[[#This Row],[SampleVariableLabel]]+100*Systematic[[#This Row],[State]]</f>
        <v>301010201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301</v>
      </c>
      <c r="B4737" s="1">
        <f>IF(C4737=0,IF(B4736=Protocol!$V$20,1,B4736+1),B4736)</f>
        <v>1</v>
      </c>
      <c r="C4737" s="1">
        <f>IF(C4736+1=Protocol!$V$21,0,C4736+1)</f>
        <v>3</v>
      </c>
      <c r="D4737" s="1">
        <f t="shared" si="163"/>
        <v>2</v>
      </c>
      <c r="E4737" s="1" t="str">
        <f>INDEX(Protocol[Mark],MATCH(C4737,Protocol[Step],0))</f>
        <v>2c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301010002</v>
      </c>
      <c r="H4737" s="134">
        <f>Systematic[[#This Row],[SampleVariableLabel]]+100*Systematic[[#This Row],[State]]</f>
        <v>301010302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301</v>
      </c>
      <c r="B4738" s="1">
        <f>IF(C4738=0,IF(B4737=Protocol!$V$20,1,B4737+1),B4737)</f>
        <v>1</v>
      </c>
      <c r="C4738" s="1">
        <f>IF(C4737+1=Protocol!$V$21,0,C4737+1)</f>
        <v>4</v>
      </c>
      <c r="D4738" s="1">
        <f t="shared" si="163"/>
        <v>3</v>
      </c>
      <c r="E4738" s="1" t="str">
        <f>INDEX(Protocol[Mark],MATCH(C4738,Protocol[Step],0))</f>
        <v>3U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301010003</v>
      </c>
      <c r="H4738" s="134">
        <f>Systematic[[#This Row],[SampleVariableLabel]]+100*Systematic[[#This Row],[State]]</f>
        <v>301010403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301</v>
      </c>
      <c r="B4739" s="1">
        <f>IF(C4739=0,IF(B4738=Protocol!$V$20,1,B4738+1),B4738)</f>
        <v>1</v>
      </c>
      <c r="C4739" s="1">
        <f>IF(C4738+1=Protocol!$V$21,0,C4738+1)</f>
        <v>5</v>
      </c>
      <c r="D4739" s="1">
        <f t="shared" ref="D4739:D4802" si="165">IF(D4738=nVariables,1,D4738+1)</f>
        <v>4</v>
      </c>
      <c r="E4739" s="1" t="str">
        <f>INDEX(Protocol[Mark],MATCH(C4739,Protocol[Step],0))</f>
        <v>4G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301010004</v>
      </c>
      <c r="H4739" s="134">
        <f>Systematic[[#This Row],[SampleVariableLabel]]+100*Systematic[[#This Row],[State]]</f>
        <v>301010504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301</v>
      </c>
      <c r="B4740" s="1">
        <f>IF(C4740=0,IF(B4739=Protocol!$V$20,1,B4739+1),B4739)</f>
        <v>1</v>
      </c>
      <c r="C4740" s="1">
        <f>IF(C4739+1=Protocol!$V$21,0,C4739+1)</f>
        <v>6</v>
      </c>
      <c r="D4740" s="1">
        <f t="shared" si="165"/>
        <v>5</v>
      </c>
      <c r="E4740" s="1" t="str">
        <f>INDEX(Protocol[Mark],MATCH(C4740,Protocol[Step],0))</f>
        <v>5S</v>
      </c>
      <c r="F4740" s="151" t="str">
        <f>INDEX(Variables[Variable],MATCH(Systematic[[#This Row],[VariableIndex]],Variables[Index],0))</f>
        <v>Specific flux (mt)</v>
      </c>
      <c r="G4740" s="134">
        <f>Systematic[[#This Row],[Sample]]*1000000+Systematic[[#This Row],[SubSample]]*10000+Systematic[[#This Row],[VariableIndex]]</f>
        <v>301010005</v>
      </c>
      <c r="H4740" s="134">
        <f>Systematic[[#This Row],[SampleVariableLabel]]+100*Systematic[[#This Row],[State]]</f>
        <v>301010605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301</v>
      </c>
      <c r="B4741" s="1">
        <f>IF(C4741=0,IF(B4740=Protocol!$V$20,1,B4740+1),B4740)</f>
        <v>1</v>
      </c>
      <c r="C4741" s="1">
        <f>IF(C4740+1=Protocol!$V$21,0,C4740+1)</f>
        <v>7</v>
      </c>
      <c r="D4741" s="1">
        <f t="shared" si="165"/>
        <v>6</v>
      </c>
      <c r="E4741" s="1" t="str">
        <f>INDEX(Protocol[Mark],MATCH(C4741,Protocol[Step],0))</f>
        <v>6Oct</v>
      </c>
      <c r="F4741" s="151" t="str">
        <f>INDEX(Variables[Variable],MATCH(Systematic[[#This Row],[VariableIndex]],Variables[Index],0))</f>
        <v>FCR (mt: ROX-corr.)</v>
      </c>
      <c r="G4741" s="134">
        <f>Systematic[[#This Row],[Sample]]*1000000+Systematic[[#This Row],[SubSample]]*10000+Systematic[[#This Row],[VariableIndex]]</f>
        <v>301010006</v>
      </c>
      <c r="H4741" s="134">
        <f>Systematic[[#This Row],[SampleVariableLabel]]+100*Systematic[[#This Row],[State]]</f>
        <v>301010706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301</v>
      </c>
      <c r="B4742" s="1">
        <f>IF(C4742=0,IF(B4741=Protocol!$V$20,1,B4741+1),B4741)</f>
        <v>1</v>
      </c>
      <c r="C4742" s="1">
        <f>IF(C4741+1=Protocol!$V$21,0,C4741+1)</f>
        <v>8</v>
      </c>
      <c r="D4742" s="1">
        <f t="shared" si="165"/>
        <v>1</v>
      </c>
      <c r="E4742" s="1" t="str">
        <f>INDEX(Protocol[Mark],MATCH(C4742,Protocol[Step],0))</f>
        <v>7Rot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301010001</v>
      </c>
      <c r="H4742" s="134">
        <f>Systematic[[#This Row],[SampleVariableLabel]]+100*Systematic[[#This Row],[State]]</f>
        <v>301010801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301</v>
      </c>
      <c r="B4743" s="1">
        <f>IF(C4743=0,IF(B4742=Protocol!$V$20,1,B4742+1),B4742)</f>
        <v>1</v>
      </c>
      <c r="C4743" s="1">
        <f>IF(C4742+1=Protocol!$V$21,0,C4742+1)</f>
        <v>9</v>
      </c>
      <c r="D4743" s="1">
        <f t="shared" si="165"/>
        <v>2</v>
      </c>
      <c r="E4743" s="1" t="str">
        <f>INDEX(Protocol[Mark],MATCH(C4743,Protocol[Step],0))</f>
        <v>8Gp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301010002</v>
      </c>
      <c r="H4743" s="134">
        <f>Systematic[[#This Row],[SampleVariableLabel]]+100*Systematic[[#This Row],[State]]</f>
        <v>301010902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301</v>
      </c>
      <c r="B4744" s="1">
        <f>IF(C4744=0,IF(B4743=Protocol!$V$20,1,B4743+1),B4743)</f>
        <v>1</v>
      </c>
      <c r="C4744" s="1">
        <f>IF(C4743+1=Protocol!$V$21,0,C4743+1)</f>
        <v>10</v>
      </c>
      <c r="D4744" s="1">
        <f t="shared" si="165"/>
        <v>3</v>
      </c>
      <c r="E4744" s="1" t="str">
        <f>INDEX(Protocol[Mark],MATCH(C4744,Protocol[Step],0))</f>
        <v>9Ama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301010003</v>
      </c>
      <c r="H4744" s="134">
        <f>Systematic[[#This Row],[SampleVariableLabel]]+100*Systematic[[#This Row],[State]]</f>
        <v>301011003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301</v>
      </c>
      <c r="B4745" s="1">
        <f>IF(C4745=0,IF(B4744=Protocol!$V$20,1,B4744+1),B4744)</f>
        <v>1</v>
      </c>
      <c r="C4745" s="1">
        <f>IF(C4744+1=Protocol!$V$21,0,C4744+1)</f>
        <v>11</v>
      </c>
      <c r="D4745" s="1">
        <f t="shared" si="165"/>
        <v>4</v>
      </c>
      <c r="E4745" s="1" t="str">
        <f>INDEX(Protocol[Mark],MATCH(C4745,Protocol[Step],0))</f>
        <v>10Tm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301010004</v>
      </c>
      <c r="H4745" s="134">
        <f>Systematic[[#This Row],[SampleVariableLabel]]+100*Systematic[[#This Row],[State]]</f>
        <v>301011104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301</v>
      </c>
      <c r="B4746" s="1">
        <f>IF(C4746=0,IF(B4745=Protocol!$V$20,1,B4745+1),B4745)</f>
        <v>1</v>
      </c>
      <c r="C4746" s="1">
        <f>IF(C4745+1=Protocol!$V$21,0,C4745+1)</f>
        <v>12</v>
      </c>
      <c r="D4746" s="1">
        <f t="shared" si="165"/>
        <v>5</v>
      </c>
      <c r="E4746" s="1" t="str">
        <f>INDEX(Protocol[Mark],MATCH(C4746,Protocol[Step],0))</f>
        <v>11Azd</v>
      </c>
      <c r="F4746" s="151" t="str">
        <f>INDEX(Variables[Variable],MATCH(Systematic[[#This Row],[VariableIndex]],Variables[Index],0))</f>
        <v>Specific flux (mt)</v>
      </c>
      <c r="G4746" s="134">
        <f>Systematic[[#This Row],[Sample]]*1000000+Systematic[[#This Row],[SubSample]]*10000+Systematic[[#This Row],[VariableIndex]]</f>
        <v>301010005</v>
      </c>
      <c r="H4746" s="134">
        <f>Systematic[[#This Row],[SampleVariableLabel]]+100*Systematic[[#This Row],[State]]</f>
        <v>301011205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302</v>
      </c>
      <c r="B4747" s="1">
        <f>IF(C4747=0,IF(B4746=Protocol!$V$20,1,B4746+1),B4746)</f>
        <v>1</v>
      </c>
      <c r="C4747" s="1">
        <f>IF(C4746+1=Protocol!$V$21,0,C4746+1)</f>
        <v>0</v>
      </c>
      <c r="D4747" s="1">
        <f t="shared" si="165"/>
        <v>6</v>
      </c>
      <c r="E4747" s="1" t="str">
        <f>INDEX(Protocol[Mark],MATCH(C4747,Protocol[Step],0))</f>
        <v>1mt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302010006</v>
      </c>
      <c r="H4747" s="134">
        <f>Systematic[[#This Row],[SampleVariableLabel]]+100*Systematic[[#This Row],[State]]</f>
        <v>302010006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302</v>
      </c>
      <c r="B4748" s="1">
        <f>IF(C4748=0,IF(B4747=Protocol!$V$20,1,B4747+1),B4747)</f>
        <v>1</v>
      </c>
      <c r="C4748" s="1">
        <f>IF(C4747+1=Protocol!$V$21,0,C4747+1)</f>
        <v>1</v>
      </c>
      <c r="D4748" s="1">
        <f t="shared" si="165"/>
        <v>1</v>
      </c>
      <c r="E4748" s="1" t="str">
        <f>INDEX(Protocol[Mark],MATCH(C4748,Protocol[Step],0))</f>
        <v>1PM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302010001</v>
      </c>
      <c r="H4748" s="134">
        <f>Systematic[[#This Row],[SampleVariableLabel]]+100*Systematic[[#This Row],[State]]</f>
        <v>302010101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302</v>
      </c>
      <c r="B4749" s="1">
        <f>IF(C4749=0,IF(B4748=Protocol!$V$20,1,B4748+1),B4748)</f>
        <v>1</v>
      </c>
      <c r="C4749" s="1">
        <f>IF(C4748+1=Protocol!$V$21,0,C4748+1)</f>
        <v>2</v>
      </c>
      <c r="D4749" s="1">
        <f t="shared" si="165"/>
        <v>2</v>
      </c>
      <c r="E4749" s="1" t="str">
        <f>INDEX(Protocol[Mark],MATCH(C4749,Protocol[Step],0))</f>
        <v>2D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302010002</v>
      </c>
      <c r="H4749" s="134">
        <f>Systematic[[#This Row],[SampleVariableLabel]]+100*Systematic[[#This Row],[State]]</f>
        <v>302010202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302</v>
      </c>
      <c r="B4750" s="1">
        <f>IF(C4750=0,IF(B4749=Protocol!$V$20,1,B4749+1),B4749)</f>
        <v>1</v>
      </c>
      <c r="C4750" s="1">
        <f>IF(C4749+1=Protocol!$V$21,0,C4749+1)</f>
        <v>3</v>
      </c>
      <c r="D4750" s="1">
        <f t="shared" si="165"/>
        <v>3</v>
      </c>
      <c r="E4750" s="1" t="str">
        <f>INDEX(Protocol[Mark],MATCH(C4750,Protocol[Step],0))</f>
        <v>2c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302010003</v>
      </c>
      <c r="H4750" s="134">
        <f>Systematic[[#This Row],[SampleVariableLabel]]+100*Systematic[[#This Row],[State]]</f>
        <v>302010303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302</v>
      </c>
      <c r="B4751" s="1">
        <f>IF(C4751=0,IF(B4750=Protocol!$V$20,1,B4750+1),B4750)</f>
        <v>1</v>
      </c>
      <c r="C4751" s="1">
        <f>IF(C4750+1=Protocol!$V$21,0,C4750+1)</f>
        <v>4</v>
      </c>
      <c r="D4751" s="1">
        <f t="shared" si="165"/>
        <v>4</v>
      </c>
      <c r="E4751" s="1" t="str">
        <f>INDEX(Protocol[Mark],MATCH(C4751,Protocol[Step],0))</f>
        <v>3U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302010004</v>
      </c>
      <c r="H4751" s="134">
        <f>Systematic[[#This Row],[SampleVariableLabel]]+100*Systematic[[#This Row],[State]]</f>
        <v>302010404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302</v>
      </c>
      <c r="B4752" s="1">
        <f>IF(C4752=0,IF(B4751=Protocol!$V$20,1,B4751+1),B4751)</f>
        <v>1</v>
      </c>
      <c r="C4752" s="1">
        <f>IF(C4751+1=Protocol!$V$21,0,C4751+1)</f>
        <v>5</v>
      </c>
      <c r="D4752" s="1">
        <f t="shared" si="165"/>
        <v>5</v>
      </c>
      <c r="E4752" s="1" t="str">
        <f>INDEX(Protocol[Mark],MATCH(C4752,Protocol[Step],0))</f>
        <v>4G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302010005</v>
      </c>
      <c r="H4752" s="134">
        <f>Systematic[[#This Row],[SampleVariableLabel]]+100*Systematic[[#This Row],[State]]</f>
        <v>302010505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302</v>
      </c>
      <c r="B4753" s="1">
        <f>IF(C4753=0,IF(B4752=Protocol!$V$20,1,B4752+1),B4752)</f>
        <v>1</v>
      </c>
      <c r="C4753" s="1">
        <f>IF(C4752+1=Protocol!$V$21,0,C4752+1)</f>
        <v>6</v>
      </c>
      <c r="D4753" s="1">
        <f t="shared" si="165"/>
        <v>6</v>
      </c>
      <c r="E4753" s="1" t="str">
        <f>INDEX(Protocol[Mark],MATCH(C4753,Protocol[Step],0))</f>
        <v>5S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302010006</v>
      </c>
      <c r="H4753" s="134">
        <f>Systematic[[#This Row],[SampleVariableLabel]]+100*Systematic[[#This Row],[State]]</f>
        <v>302010606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302</v>
      </c>
      <c r="B4754" s="1">
        <f>IF(C4754=0,IF(B4753=Protocol!$V$20,1,B4753+1),B4753)</f>
        <v>1</v>
      </c>
      <c r="C4754" s="1">
        <f>IF(C4753+1=Protocol!$V$21,0,C4753+1)</f>
        <v>7</v>
      </c>
      <c r="D4754" s="1">
        <f t="shared" si="165"/>
        <v>1</v>
      </c>
      <c r="E4754" s="1" t="str">
        <f>INDEX(Protocol[Mark],MATCH(C4754,Protocol[Step],0))</f>
        <v>6Oct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302010001</v>
      </c>
      <c r="H4754" s="134">
        <f>Systematic[[#This Row],[SampleVariableLabel]]+100*Systematic[[#This Row],[State]]</f>
        <v>302010701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302</v>
      </c>
      <c r="B4755" s="1">
        <f>IF(C4755=0,IF(B4754=Protocol!$V$20,1,B4754+1),B4754)</f>
        <v>1</v>
      </c>
      <c r="C4755" s="1">
        <f>IF(C4754+1=Protocol!$V$21,0,C4754+1)</f>
        <v>8</v>
      </c>
      <c r="D4755" s="1">
        <f t="shared" si="165"/>
        <v>2</v>
      </c>
      <c r="E4755" s="1" t="str">
        <f>INDEX(Protocol[Mark],MATCH(C4755,Protocol[Step],0))</f>
        <v>7Rot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302010002</v>
      </c>
      <c r="H4755" s="134">
        <f>Systematic[[#This Row],[SampleVariableLabel]]+100*Systematic[[#This Row],[State]]</f>
        <v>302010802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302</v>
      </c>
      <c r="B4756" s="1">
        <f>IF(C4756=0,IF(B4755=Protocol!$V$20,1,B4755+1),B4755)</f>
        <v>1</v>
      </c>
      <c r="C4756" s="1">
        <f>IF(C4755+1=Protocol!$V$21,0,C4755+1)</f>
        <v>9</v>
      </c>
      <c r="D4756" s="1">
        <f t="shared" si="165"/>
        <v>3</v>
      </c>
      <c r="E4756" s="1" t="str">
        <f>INDEX(Protocol[Mark],MATCH(C4756,Protocol[Step],0))</f>
        <v>8Gp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302010003</v>
      </c>
      <c r="H4756" s="134">
        <f>Systematic[[#This Row],[SampleVariableLabel]]+100*Systematic[[#This Row],[State]]</f>
        <v>302010903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302</v>
      </c>
      <c r="B4757" s="1">
        <f>IF(C4757=0,IF(B4756=Protocol!$V$20,1,B4756+1),B4756)</f>
        <v>1</v>
      </c>
      <c r="C4757" s="1">
        <f>IF(C4756+1=Protocol!$V$21,0,C4756+1)</f>
        <v>10</v>
      </c>
      <c r="D4757" s="1">
        <f t="shared" si="165"/>
        <v>4</v>
      </c>
      <c r="E4757" s="1" t="str">
        <f>INDEX(Protocol[Mark],MATCH(C4757,Protocol[Step],0))</f>
        <v>9Ama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302010004</v>
      </c>
      <c r="H4757" s="134">
        <f>Systematic[[#This Row],[SampleVariableLabel]]+100*Systematic[[#This Row],[State]]</f>
        <v>302011004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302</v>
      </c>
      <c r="B4758" s="1">
        <f>IF(C4758=0,IF(B4757=Protocol!$V$20,1,B4757+1),B4757)</f>
        <v>1</v>
      </c>
      <c r="C4758" s="1">
        <f>IF(C4757+1=Protocol!$V$21,0,C4757+1)</f>
        <v>11</v>
      </c>
      <c r="D4758" s="1">
        <f t="shared" si="165"/>
        <v>5</v>
      </c>
      <c r="E4758" s="1" t="str">
        <f>INDEX(Protocol[Mark],MATCH(C4758,Protocol[Step],0))</f>
        <v>10Tm</v>
      </c>
      <c r="F4758" s="151" t="str">
        <f>INDEX(Variables[Variable],MATCH(Systematic[[#This Row],[VariableIndex]],Variables[Index],0))</f>
        <v>Specific flux (mt)</v>
      </c>
      <c r="G4758" s="134">
        <f>Systematic[[#This Row],[Sample]]*1000000+Systematic[[#This Row],[SubSample]]*10000+Systematic[[#This Row],[VariableIndex]]</f>
        <v>302010005</v>
      </c>
      <c r="H4758" s="134">
        <f>Systematic[[#This Row],[SampleVariableLabel]]+100*Systematic[[#This Row],[State]]</f>
        <v>302011105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302</v>
      </c>
      <c r="B4759" s="1">
        <f>IF(C4759=0,IF(B4758=Protocol!$V$20,1,B4758+1),B4758)</f>
        <v>1</v>
      </c>
      <c r="C4759" s="1">
        <f>IF(C4758+1=Protocol!$V$21,0,C4758+1)</f>
        <v>12</v>
      </c>
      <c r="D4759" s="1">
        <f t="shared" si="165"/>
        <v>6</v>
      </c>
      <c r="E4759" s="1" t="str">
        <f>INDEX(Protocol[Mark],MATCH(C4759,Protocol[Step],0))</f>
        <v>11Azd</v>
      </c>
      <c r="F4759" s="151" t="str">
        <f>INDEX(Variables[Variable],MATCH(Systematic[[#This Row],[VariableIndex]],Variables[Index],0))</f>
        <v>FCR (mt: ROX-corr.)</v>
      </c>
      <c r="G4759" s="134">
        <f>Systematic[[#This Row],[Sample]]*1000000+Systematic[[#This Row],[SubSample]]*10000+Systematic[[#This Row],[VariableIndex]]</f>
        <v>302010006</v>
      </c>
      <c r="H4759" s="134">
        <f>Systematic[[#This Row],[SampleVariableLabel]]+100*Systematic[[#This Row],[State]]</f>
        <v>302011206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303</v>
      </c>
      <c r="B4760" s="1">
        <f>IF(C4760=0,IF(B4759=Protocol!$V$20,1,B4759+1),B4759)</f>
        <v>1</v>
      </c>
      <c r="C4760" s="1">
        <f>IF(C4759+1=Protocol!$V$21,0,C4759+1)</f>
        <v>0</v>
      </c>
      <c r="D4760" s="1">
        <f t="shared" si="165"/>
        <v>1</v>
      </c>
      <c r="E4760" s="1" t="str">
        <f>INDEX(Protocol[Mark],MATCH(C4760,Protocol[Step],0))</f>
        <v>1mt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303010001</v>
      </c>
      <c r="H4760" s="134">
        <f>Systematic[[#This Row],[SampleVariableLabel]]+100*Systematic[[#This Row],[State]]</f>
        <v>303010001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303</v>
      </c>
      <c r="B4761" s="1">
        <f>IF(C4761=0,IF(B4760=Protocol!$V$20,1,B4760+1),B4760)</f>
        <v>1</v>
      </c>
      <c r="C4761" s="1">
        <f>IF(C4760+1=Protocol!$V$21,0,C4760+1)</f>
        <v>1</v>
      </c>
      <c r="D4761" s="1">
        <f t="shared" si="165"/>
        <v>2</v>
      </c>
      <c r="E4761" s="1" t="str">
        <f>INDEX(Protocol[Mark],MATCH(C4761,Protocol[Step],0))</f>
        <v>1PM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303010002</v>
      </c>
      <c r="H4761" s="134">
        <f>Systematic[[#This Row],[SampleVariableLabel]]+100*Systematic[[#This Row],[State]]</f>
        <v>303010102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303</v>
      </c>
      <c r="B4762" s="1">
        <f>IF(C4762=0,IF(B4761=Protocol!$V$20,1,B4761+1),B4761)</f>
        <v>1</v>
      </c>
      <c r="C4762" s="1">
        <f>IF(C4761+1=Protocol!$V$21,0,C4761+1)</f>
        <v>2</v>
      </c>
      <c r="D4762" s="1">
        <f t="shared" si="165"/>
        <v>3</v>
      </c>
      <c r="E4762" s="1" t="str">
        <f>INDEX(Protocol[Mark],MATCH(C4762,Protocol[Step],0))</f>
        <v>2D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303010003</v>
      </c>
      <c r="H4762" s="134">
        <f>Systematic[[#This Row],[SampleVariableLabel]]+100*Systematic[[#This Row],[State]]</f>
        <v>303010203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303</v>
      </c>
      <c r="B4763" s="1">
        <f>IF(C4763=0,IF(B4762=Protocol!$V$20,1,B4762+1),B4762)</f>
        <v>1</v>
      </c>
      <c r="C4763" s="1">
        <f>IF(C4762+1=Protocol!$V$21,0,C4762+1)</f>
        <v>3</v>
      </c>
      <c r="D4763" s="1">
        <f t="shared" si="165"/>
        <v>4</v>
      </c>
      <c r="E4763" s="1" t="str">
        <f>INDEX(Protocol[Mark],MATCH(C4763,Protocol[Step],0))</f>
        <v>2c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303010004</v>
      </c>
      <c r="H4763" s="134">
        <f>Systematic[[#This Row],[SampleVariableLabel]]+100*Systematic[[#This Row],[State]]</f>
        <v>303010304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303</v>
      </c>
      <c r="B4764" s="1">
        <f>IF(C4764=0,IF(B4763=Protocol!$V$20,1,B4763+1),B4763)</f>
        <v>1</v>
      </c>
      <c r="C4764" s="1">
        <f>IF(C4763+1=Protocol!$V$21,0,C4763+1)</f>
        <v>4</v>
      </c>
      <c r="D4764" s="1">
        <f t="shared" si="165"/>
        <v>5</v>
      </c>
      <c r="E4764" s="1" t="str">
        <f>INDEX(Protocol[Mark],MATCH(C4764,Protocol[Step],0))</f>
        <v>3U</v>
      </c>
      <c r="F4764" s="151" t="str">
        <f>INDEX(Variables[Variable],MATCH(Systematic[[#This Row],[VariableIndex]],Variables[Index],0))</f>
        <v>Specific flux (mt)</v>
      </c>
      <c r="G4764" s="134">
        <f>Systematic[[#This Row],[Sample]]*1000000+Systematic[[#This Row],[SubSample]]*10000+Systematic[[#This Row],[VariableIndex]]</f>
        <v>303010005</v>
      </c>
      <c r="H4764" s="134">
        <f>Systematic[[#This Row],[SampleVariableLabel]]+100*Systematic[[#This Row],[State]]</f>
        <v>303010405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303</v>
      </c>
      <c r="B4765" s="1">
        <f>IF(C4765=0,IF(B4764=Protocol!$V$20,1,B4764+1),B4764)</f>
        <v>1</v>
      </c>
      <c r="C4765" s="1">
        <f>IF(C4764+1=Protocol!$V$21,0,C4764+1)</f>
        <v>5</v>
      </c>
      <c r="D4765" s="1">
        <f t="shared" si="165"/>
        <v>6</v>
      </c>
      <c r="E4765" s="1" t="str">
        <f>INDEX(Protocol[Mark],MATCH(C4765,Protocol[Step],0))</f>
        <v>4G</v>
      </c>
      <c r="F4765" s="151" t="str">
        <f>INDEX(Variables[Variable],MATCH(Systematic[[#This Row],[VariableIndex]],Variables[Index],0))</f>
        <v>FCR (mt: ROX-corr.)</v>
      </c>
      <c r="G4765" s="134">
        <f>Systematic[[#This Row],[Sample]]*1000000+Systematic[[#This Row],[SubSample]]*10000+Systematic[[#This Row],[VariableIndex]]</f>
        <v>303010006</v>
      </c>
      <c r="H4765" s="134">
        <f>Systematic[[#This Row],[SampleVariableLabel]]+100*Systematic[[#This Row],[State]]</f>
        <v>303010506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303</v>
      </c>
      <c r="B4766" s="1">
        <f>IF(C4766=0,IF(B4765=Protocol!$V$20,1,B4765+1),B4765)</f>
        <v>1</v>
      </c>
      <c r="C4766" s="1">
        <f>IF(C4765+1=Protocol!$V$21,0,C4765+1)</f>
        <v>6</v>
      </c>
      <c r="D4766" s="1">
        <f t="shared" si="165"/>
        <v>1</v>
      </c>
      <c r="E4766" s="1" t="str">
        <f>INDEX(Protocol[Mark],MATCH(C4766,Protocol[Step],0))</f>
        <v>5S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303010001</v>
      </c>
      <c r="H4766" s="134">
        <f>Systematic[[#This Row],[SampleVariableLabel]]+100*Systematic[[#This Row],[State]]</f>
        <v>303010601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303</v>
      </c>
      <c r="B4767" s="1">
        <f>IF(C4767=0,IF(B4766=Protocol!$V$20,1,B4766+1),B4766)</f>
        <v>1</v>
      </c>
      <c r="C4767" s="1">
        <f>IF(C4766+1=Protocol!$V$21,0,C4766+1)</f>
        <v>7</v>
      </c>
      <c r="D4767" s="1">
        <f t="shared" si="165"/>
        <v>2</v>
      </c>
      <c r="E4767" s="1" t="str">
        <f>INDEX(Protocol[Mark],MATCH(C4767,Protocol[Step],0))</f>
        <v>6Oct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303010002</v>
      </c>
      <c r="H4767" s="134">
        <f>Systematic[[#This Row],[SampleVariableLabel]]+100*Systematic[[#This Row],[State]]</f>
        <v>303010702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303</v>
      </c>
      <c r="B4768" s="1">
        <f>IF(C4768=0,IF(B4767=Protocol!$V$20,1,B4767+1),B4767)</f>
        <v>1</v>
      </c>
      <c r="C4768" s="1">
        <f>IF(C4767+1=Protocol!$V$21,0,C4767+1)</f>
        <v>8</v>
      </c>
      <c r="D4768" s="1">
        <f t="shared" si="165"/>
        <v>3</v>
      </c>
      <c r="E4768" s="1" t="str">
        <f>INDEX(Protocol[Mark],MATCH(C4768,Protocol[Step],0))</f>
        <v>7Rot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303010003</v>
      </c>
      <c r="H4768" s="134">
        <f>Systematic[[#This Row],[SampleVariableLabel]]+100*Systematic[[#This Row],[State]]</f>
        <v>303010803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303</v>
      </c>
      <c r="B4769" s="1">
        <f>IF(C4769=0,IF(B4768=Protocol!$V$20,1,B4768+1),B4768)</f>
        <v>1</v>
      </c>
      <c r="C4769" s="1">
        <f>IF(C4768+1=Protocol!$V$21,0,C4768+1)</f>
        <v>9</v>
      </c>
      <c r="D4769" s="1">
        <f t="shared" si="165"/>
        <v>4</v>
      </c>
      <c r="E4769" s="1" t="str">
        <f>INDEX(Protocol[Mark],MATCH(C4769,Protocol[Step],0))</f>
        <v>8Gp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303010004</v>
      </c>
      <c r="H4769" s="134">
        <f>Systematic[[#This Row],[SampleVariableLabel]]+100*Systematic[[#This Row],[State]]</f>
        <v>303010904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303</v>
      </c>
      <c r="B4770" s="1">
        <f>IF(C4770=0,IF(B4769=Protocol!$V$20,1,B4769+1),B4769)</f>
        <v>1</v>
      </c>
      <c r="C4770" s="1">
        <f>IF(C4769+1=Protocol!$V$21,0,C4769+1)</f>
        <v>10</v>
      </c>
      <c r="D4770" s="1">
        <f t="shared" si="165"/>
        <v>5</v>
      </c>
      <c r="E4770" s="1" t="str">
        <f>INDEX(Protocol[Mark],MATCH(C4770,Protocol[Step],0))</f>
        <v>9Ama</v>
      </c>
      <c r="F4770" s="151" t="str">
        <f>INDEX(Variables[Variable],MATCH(Systematic[[#This Row],[VariableIndex]],Variables[Index],0))</f>
        <v>Specific flux (mt)</v>
      </c>
      <c r="G4770" s="134">
        <f>Systematic[[#This Row],[Sample]]*1000000+Systematic[[#This Row],[SubSample]]*10000+Systematic[[#This Row],[VariableIndex]]</f>
        <v>303010005</v>
      </c>
      <c r="H4770" s="134">
        <f>Systematic[[#This Row],[SampleVariableLabel]]+100*Systematic[[#This Row],[State]]</f>
        <v>303011005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303</v>
      </c>
      <c r="B4771" s="1">
        <f>IF(C4771=0,IF(B4770=Protocol!$V$20,1,B4770+1),B4770)</f>
        <v>1</v>
      </c>
      <c r="C4771" s="1">
        <f>IF(C4770+1=Protocol!$V$21,0,C4770+1)</f>
        <v>11</v>
      </c>
      <c r="D4771" s="1">
        <f t="shared" si="165"/>
        <v>6</v>
      </c>
      <c r="E4771" s="1" t="str">
        <f>INDEX(Protocol[Mark],MATCH(C4771,Protocol[Step],0))</f>
        <v>10Tm</v>
      </c>
      <c r="F4771" s="151" t="str">
        <f>INDEX(Variables[Variable],MATCH(Systematic[[#This Row],[VariableIndex]],Variables[Index],0))</f>
        <v>FCR (mt: ROX-corr.)</v>
      </c>
      <c r="G4771" s="134">
        <f>Systematic[[#This Row],[Sample]]*1000000+Systematic[[#This Row],[SubSample]]*10000+Systematic[[#This Row],[VariableIndex]]</f>
        <v>303010006</v>
      </c>
      <c r="H4771" s="134">
        <f>Systematic[[#This Row],[SampleVariableLabel]]+100*Systematic[[#This Row],[State]]</f>
        <v>303011106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303</v>
      </c>
      <c r="B4772" s="1">
        <f>IF(C4772=0,IF(B4771=Protocol!$V$20,1,B4771+1),B4771)</f>
        <v>1</v>
      </c>
      <c r="C4772" s="1">
        <f>IF(C4771+1=Protocol!$V$21,0,C4771+1)</f>
        <v>12</v>
      </c>
      <c r="D4772" s="1">
        <f t="shared" si="165"/>
        <v>1</v>
      </c>
      <c r="E4772" s="1" t="str">
        <f>INDEX(Protocol[Mark],MATCH(C4772,Protocol[Step],0))</f>
        <v>11Azd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303010001</v>
      </c>
      <c r="H4772" s="134">
        <f>Systematic[[#This Row],[SampleVariableLabel]]+100*Systematic[[#This Row],[State]]</f>
        <v>303011201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304</v>
      </c>
      <c r="B4773" s="1">
        <f>IF(C4773=0,IF(B4772=Protocol!$V$20,1,B4772+1),B4772)</f>
        <v>1</v>
      </c>
      <c r="C4773" s="1">
        <f>IF(C4772+1=Protocol!$V$21,0,C4772+1)</f>
        <v>0</v>
      </c>
      <c r="D4773" s="1">
        <f t="shared" si="165"/>
        <v>2</v>
      </c>
      <c r="E4773" s="1" t="str">
        <f>INDEX(Protocol[Mark],MATCH(C4773,Protocol[Step],0))</f>
        <v>1mt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304010002</v>
      </c>
      <c r="H4773" s="134">
        <f>Systematic[[#This Row],[SampleVariableLabel]]+100*Systematic[[#This Row],[State]]</f>
        <v>304010002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304</v>
      </c>
      <c r="B4774" s="1">
        <f>IF(C4774=0,IF(B4773=Protocol!$V$20,1,B4773+1),B4773)</f>
        <v>1</v>
      </c>
      <c r="C4774" s="1">
        <f>IF(C4773+1=Protocol!$V$21,0,C4773+1)</f>
        <v>1</v>
      </c>
      <c r="D4774" s="1">
        <f t="shared" si="165"/>
        <v>3</v>
      </c>
      <c r="E4774" s="1" t="str">
        <f>INDEX(Protocol[Mark],MATCH(C4774,Protocol[Step],0))</f>
        <v>1PM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304010003</v>
      </c>
      <c r="H4774" s="134">
        <f>Systematic[[#This Row],[SampleVariableLabel]]+100*Systematic[[#This Row],[State]]</f>
        <v>304010103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304</v>
      </c>
      <c r="B4775" s="1">
        <f>IF(C4775=0,IF(B4774=Protocol!$V$20,1,B4774+1),B4774)</f>
        <v>1</v>
      </c>
      <c r="C4775" s="1">
        <f>IF(C4774+1=Protocol!$V$21,0,C4774+1)</f>
        <v>2</v>
      </c>
      <c r="D4775" s="1">
        <f t="shared" si="165"/>
        <v>4</v>
      </c>
      <c r="E4775" s="1" t="str">
        <f>INDEX(Protocol[Mark],MATCH(C4775,Protocol[Step],0))</f>
        <v>2D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304010004</v>
      </c>
      <c r="H4775" s="134">
        <f>Systematic[[#This Row],[SampleVariableLabel]]+100*Systematic[[#This Row],[State]]</f>
        <v>304010204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304</v>
      </c>
      <c r="B4776" s="1">
        <f>IF(C4776=0,IF(B4775=Protocol!$V$20,1,B4775+1),B4775)</f>
        <v>1</v>
      </c>
      <c r="C4776" s="1">
        <f>IF(C4775+1=Protocol!$V$21,0,C4775+1)</f>
        <v>3</v>
      </c>
      <c r="D4776" s="1">
        <f t="shared" si="165"/>
        <v>5</v>
      </c>
      <c r="E4776" s="1" t="str">
        <f>INDEX(Protocol[Mark],MATCH(C4776,Protocol[Step],0))</f>
        <v>2c</v>
      </c>
      <c r="F4776" s="151" t="str">
        <f>INDEX(Variables[Variable],MATCH(Systematic[[#This Row],[VariableIndex]],Variables[Index],0))</f>
        <v>Specific flux (mt)</v>
      </c>
      <c r="G4776" s="134">
        <f>Systematic[[#This Row],[Sample]]*1000000+Systematic[[#This Row],[SubSample]]*10000+Systematic[[#This Row],[VariableIndex]]</f>
        <v>304010005</v>
      </c>
      <c r="H4776" s="134">
        <f>Systematic[[#This Row],[SampleVariableLabel]]+100*Systematic[[#This Row],[State]]</f>
        <v>304010305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304</v>
      </c>
      <c r="B4777" s="1">
        <f>IF(C4777=0,IF(B4776=Protocol!$V$20,1,B4776+1),B4776)</f>
        <v>1</v>
      </c>
      <c r="C4777" s="1">
        <f>IF(C4776+1=Protocol!$V$21,0,C4776+1)</f>
        <v>4</v>
      </c>
      <c r="D4777" s="1">
        <f t="shared" si="165"/>
        <v>6</v>
      </c>
      <c r="E4777" s="1" t="str">
        <f>INDEX(Protocol[Mark],MATCH(C4777,Protocol[Step],0))</f>
        <v>3U</v>
      </c>
      <c r="F4777" s="151" t="str">
        <f>INDEX(Variables[Variable],MATCH(Systematic[[#This Row],[VariableIndex]],Variables[Index],0))</f>
        <v>FCR (mt: ROX-corr.)</v>
      </c>
      <c r="G4777" s="134">
        <f>Systematic[[#This Row],[Sample]]*1000000+Systematic[[#This Row],[SubSample]]*10000+Systematic[[#This Row],[VariableIndex]]</f>
        <v>304010006</v>
      </c>
      <c r="H4777" s="134">
        <f>Systematic[[#This Row],[SampleVariableLabel]]+100*Systematic[[#This Row],[State]]</f>
        <v>304010406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304</v>
      </c>
      <c r="B4778" s="1">
        <f>IF(C4778=0,IF(B4777=Protocol!$V$20,1,B4777+1),B4777)</f>
        <v>1</v>
      </c>
      <c r="C4778" s="1">
        <f>IF(C4777+1=Protocol!$V$21,0,C4777+1)</f>
        <v>5</v>
      </c>
      <c r="D4778" s="1">
        <f t="shared" si="165"/>
        <v>1</v>
      </c>
      <c r="E4778" s="1" t="str">
        <f>INDEX(Protocol[Mark],MATCH(C4778,Protocol[Step],0))</f>
        <v>4G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304010001</v>
      </c>
      <c r="H4778" s="134">
        <f>Systematic[[#This Row],[SampleVariableLabel]]+100*Systematic[[#This Row],[State]]</f>
        <v>304010501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304</v>
      </c>
      <c r="B4779" s="1">
        <f>IF(C4779=0,IF(B4778=Protocol!$V$20,1,B4778+1),B4778)</f>
        <v>1</v>
      </c>
      <c r="C4779" s="1">
        <f>IF(C4778+1=Protocol!$V$21,0,C4778+1)</f>
        <v>6</v>
      </c>
      <c r="D4779" s="1">
        <f t="shared" si="165"/>
        <v>2</v>
      </c>
      <c r="E4779" s="1" t="str">
        <f>INDEX(Protocol[Mark],MATCH(C4779,Protocol[Step],0))</f>
        <v>5S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304010002</v>
      </c>
      <c r="H4779" s="134">
        <f>Systematic[[#This Row],[SampleVariableLabel]]+100*Systematic[[#This Row],[State]]</f>
        <v>304010602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304</v>
      </c>
      <c r="B4780" s="1">
        <f>IF(C4780=0,IF(B4779=Protocol!$V$20,1,B4779+1),B4779)</f>
        <v>1</v>
      </c>
      <c r="C4780" s="1">
        <f>IF(C4779+1=Protocol!$V$21,0,C4779+1)</f>
        <v>7</v>
      </c>
      <c r="D4780" s="1">
        <f t="shared" si="165"/>
        <v>3</v>
      </c>
      <c r="E4780" s="1" t="str">
        <f>INDEX(Protocol[Mark],MATCH(C4780,Protocol[Step],0))</f>
        <v>6Oct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304010003</v>
      </c>
      <c r="H4780" s="134">
        <f>Systematic[[#This Row],[SampleVariableLabel]]+100*Systematic[[#This Row],[State]]</f>
        <v>304010703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304</v>
      </c>
      <c r="B4781" s="1">
        <f>IF(C4781=0,IF(B4780=Protocol!$V$20,1,B4780+1),B4780)</f>
        <v>1</v>
      </c>
      <c r="C4781" s="1">
        <f>IF(C4780+1=Protocol!$V$21,0,C4780+1)</f>
        <v>8</v>
      </c>
      <c r="D4781" s="1">
        <f t="shared" si="165"/>
        <v>4</v>
      </c>
      <c r="E4781" s="1" t="str">
        <f>INDEX(Protocol[Mark],MATCH(C4781,Protocol[Step],0))</f>
        <v>7Rot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304010004</v>
      </c>
      <c r="H4781" s="134">
        <f>Systematic[[#This Row],[SampleVariableLabel]]+100*Systematic[[#This Row],[State]]</f>
        <v>304010804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304</v>
      </c>
      <c r="B4782" s="1">
        <f>IF(C4782=0,IF(B4781=Protocol!$V$20,1,B4781+1),B4781)</f>
        <v>1</v>
      </c>
      <c r="C4782" s="1">
        <f>IF(C4781+1=Protocol!$V$21,0,C4781+1)</f>
        <v>9</v>
      </c>
      <c r="D4782" s="1">
        <f t="shared" si="165"/>
        <v>5</v>
      </c>
      <c r="E4782" s="1" t="str">
        <f>INDEX(Protocol[Mark],MATCH(C4782,Protocol[Step],0))</f>
        <v>8Gp</v>
      </c>
      <c r="F4782" s="151" t="str">
        <f>INDEX(Variables[Variable],MATCH(Systematic[[#This Row],[VariableIndex]],Variables[Index],0))</f>
        <v>Specific flux (mt)</v>
      </c>
      <c r="G4782" s="134">
        <f>Systematic[[#This Row],[Sample]]*1000000+Systematic[[#This Row],[SubSample]]*10000+Systematic[[#This Row],[VariableIndex]]</f>
        <v>304010005</v>
      </c>
      <c r="H4782" s="134">
        <f>Systematic[[#This Row],[SampleVariableLabel]]+100*Systematic[[#This Row],[State]]</f>
        <v>304010905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304</v>
      </c>
      <c r="B4783" s="1">
        <f>IF(C4783=0,IF(B4782=Protocol!$V$20,1,B4782+1),B4782)</f>
        <v>1</v>
      </c>
      <c r="C4783" s="1">
        <f>IF(C4782+1=Protocol!$V$21,0,C4782+1)</f>
        <v>10</v>
      </c>
      <c r="D4783" s="1">
        <f t="shared" si="165"/>
        <v>6</v>
      </c>
      <c r="E4783" s="1" t="str">
        <f>INDEX(Protocol[Mark],MATCH(C4783,Protocol[Step],0))</f>
        <v>9Ama</v>
      </c>
      <c r="F4783" s="151" t="str">
        <f>INDEX(Variables[Variable],MATCH(Systematic[[#This Row],[VariableIndex]],Variables[Index],0))</f>
        <v>FCR (mt: ROX-corr.)</v>
      </c>
      <c r="G4783" s="134">
        <f>Systematic[[#This Row],[Sample]]*1000000+Systematic[[#This Row],[SubSample]]*10000+Systematic[[#This Row],[VariableIndex]]</f>
        <v>304010006</v>
      </c>
      <c r="H4783" s="134">
        <f>Systematic[[#This Row],[SampleVariableLabel]]+100*Systematic[[#This Row],[State]]</f>
        <v>304011006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304</v>
      </c>
      <c r="B4784" s="1">
        <f>IF(C4784=0,IF(B4783=Protocol!$V$20,1,B4783+1),B4783)</f>
        <v>1</v>
      </c>
      <c r="C4784" s="1">
        <f>IF(C4783+1=Protocol!$V$21,0,C4783+1)</f>
        <v>11</v>
      </c>
      <c r="D4784" s="1">
        <f t="shared" si="165"/>
        <v>1</v>
      </c>
      <c r="E4784" s="1" t="str">
        <f>INDEX(Protocol[Mark],MATCH(C4784,Protocol[Step],0))</f>
        <v>10Tm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304010001</v>
      </c>
      <c r="H4784" s="134">
        <f>Systematic[[#This Row],[SampleVariableLabel]]+100*Systematic[[#This Row],[State]]</f>
        <v>304011101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304</v>
      </c>
      <c r="B4785" s="1">
        <f>IF(C4785=0,IF(B4784=Protocol!$V$20,1,B4784+1),B4784)</f>
        <v>1</v>
      </c>
      <c r="C4785" s="1">
        <f>IF(C4784+1=Protocol!$V$21,0,C4784+1)</f>
        <v>12</v>
      </c>
      <c r="D4785" s="1">
        <f t="shared" si="165"/>
        <v>2</v>
      </c>
      <c r="E4785" s="1" t="str">
        <f>INDEX(Protocol[Mark],MATCH(C4785,Protocol[Step],0))</f>
        <v>11Azd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304010002</v>
      </c>
      <c r="H4785" s="134">
        <f>Systematic[[#This Row],[SampleVariableLabel]]+100*Systematic[[#This Row],[State]]</f>
        <v>304011202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305</v>
      </c>
      <c r="B4786" s="1">
        <f>IF(C4786=0,IF(B4785=Protocol!$V$20,1,B4785+1),B4785)</f>
        <v>1</v>
      </c>
      <c r="C4786" s="1">
        <f>IF(C4785+1=Protocol!$V$21,0,C4785+1)</f>
        <v>0</v>
      </c>
      <c r="D4786" s="1">
        <f t="shared" si="165"/>
        <v>3</v>
      </c>
      <c r="E4786" s="1" t="str">
        <f>INDEX(Protocol[Mark],MATCH(C4786,Protocol[Step],0))</f>
        <v>1mt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305010003</v>
      </c>
      <c r="H4786" s="134">
        <f>Systematic[[#This Row],[SampleVariableLabel]]+100*Systematic[[#This Row],[State]]</f>
        <v>305010003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305</v>
      </c>
      <c r="B4787" s="1">
        <f>IF(C4787=0,IF(B4786=Protocol!$V$20,1,B4786+1),B4786)</f>
        <v>1</v>
      </c>
      <c r="C4787" s="1">
        <f>IF(C4786+1=Protocol!$V$21,0,C4786+1)</f>
        <v>1</v>
      </c>
      <c r="D4787" s="1">
        <f t="shared" si="165"/>
        <v>4</v>
      </c>
      <c r="E4787" s="1" t="str">
        <f>INDEX(Protocol[Mark],MATCH(C4787,Protocol[Step],0))</f>
        <v>1PM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305010004</v>
      </c>
      <c r="H4787" s="134">
        <f>Systematic[[#This Row],[SampleVariableLabel]]+100*Systematic[[#This Row],[State]]</f>
        <v>305010104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305</v>
      </c>
      <c r="B4788" s="1">
        <f>IF(C4788=0,IF(B4787=Protocol!$V$20,1,B4787+1),B4787)</f>
        <v>1</v>
      </c>
      <c r="C4788" s="1">
        <f>IF(C4787+1=Protocol!$V$21,0,C4787+1)</f>
        <v>2</v>
      </c>
      <c r="D4788" s="1">
        <f t="shared" si="165"/>
        <v>5</v>
      </c>
      <c r="E4788" s="1" t="str">
        <f>INDEX(Protocol[Mark],MATCH(C4788,Protocol[Step],0))</f>
        <v>2D</v>
      </c>
      <c r="F4788" s="151" t="str">
        <f>INDEX(Variables[Variable],MATCH(Systematic[[#This Row],[VariableIndex]],Variables[Index],0))</f>
        <v>Specific flux (mt)</v>
      </c>
      <c r="G4788" s="134">
        <f>Systematic[[#This Row],[Sample]]*1000000+Systematic[[#This Row],[SubSample]]*10000+Systematic[[#This Row],[VariableIndex]]</f>
        <v>305010005</v>
      </c>
      <c r="H4788" s="134">
        <f>Systematic[[#This Row],[SampleVariableLabel]]+100*Systematic[[#This Row],[State]]</f>
        <v>305010205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305</v>
      </c>
      <c r="B4789" s="1">
        <f>IF(C4789=0,IF(B4788=Protocol!$V$20,1,B4788+1),B4788)</f>
        <v>1</v>
      </c>
      <c r="C4789" s="1">
        <f>IF(C4788+1=Protocol!$V$21,0,C4788+1)</f>
        <v>3</v>
      </c>
      <c r="D4789" s="1">
        <f t="shared" si="165"/>
        <v>6</v>
      </c>
      <c r="E4789" s="1" t="str">
        <f>INDEX(Protocol[Mark],MATCH(C4789,Protocol[Step],0))</f>
        <v>2c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305010006</v>
      </c>
      <c r="H4789" s="134">
        <f>Systematic[[#This Row],[SampleVariableLabel]]+100*Systematic[[#This Row],[State]]</f>
        <v>305010306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305</v>
      </c>
      <c r="B4790" s="1">
        <f>IF(C4790=0,IF(B4789=Protocol!$V$20,1,B4789+1),B4789)</f>
        <v>1</v>
      </c>
      <c r="C4790" s="1">
        <f>IF(C4789+1=Protocol!$V$21,0,C4789+1)</f>
        <v>4</v>
      </c>
      <c r="D4790" s="1">
        <f t="shared" si="165"/>
        <v>1</v>
      </c>
      <c r="E4790" s="1" t="str">
        <f>INDEX(Protocol[Mark],MATCH(C4790,Protocol[Step],0))</f>
        <v>3U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305010001</v>
      </c>
      <c r="H4790" s="134">
        <f>Systematic[[#This Row],[SampleVariableLabel]]+100*Systematic[[#This Row],[State]]</f>
        <v>305010401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305</v>
      </c>
      <c r="B4791" s="1">
        <f>IF(C4791=0,IF(B4790=Protocol!$V$20,1,B4790+1),B4790)</f>
        <v>1</v>
      </c>
      <c r="C4791" s="1">
        <f>IF(C4790+1=Protocol!$V$21,0,C4790+1)</f>
        <v>5</v>
      </c>
      <c r="D4791" s="1">
        <f t="shared" si="165"/>
        <v>2</v>
      </c>
      <c r="E4791" s="1" t="str">
        <f>INDEX(Protocol[Mark],MATCH(C4791,Protocol[Step],0))</f>
        <v>4G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305010002</v>
      </c>
      <c r="H4791" s="134">
        <f>Systematic[[#This Row],[SampleVariableLabel]]+100*Systematic[[#This Row],[State]]</f>
        <v>305010502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305</v>
      </c>
      <c r="B4792" s="1">
        <f>IF(C4792=0,IF(B4791=Protocol!$V$20,1,B4791+1),B4791)</f>
        <v>1</v>
      </c>
      <c r="C4792" s="1">
        <f>IF(C4791+1=Protocol!$V$21,0,C4791+1)</f>
        <v>6</v>
      </c>
      <c r="D4792" s="1">
        <f t="shared" si="165"/>
        <v>3</v>
      </c>
      <c r="E4792" s="1" t="str">
        <f>INDEX(Protocol[Mark],MATCH(C4792,Protocol[Step],0))</f>
        <v>5S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305010003</v>
      </c>
      <c r="H4792" s="134">
        <f>Systematic[[#This Row],[SampleVariableLabel]]+100*Systematic[[#This Row],[State]]</f>
        <v>305010603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305</v>
      </c>
      <c r="B4793" s="1">
        <f>IF(C4793=0,IF(B4792=Protocol!$V$20,1,B4792+1),B4792)</f>
        <v>1</v>
      </c>
      <c r="C4793" s="1">
        <f>IF(C4792+1=Protocol!$V$21,0,C4792+1)</f>
        <v>7</v>
      </c>
      <c r="D4793" s="1">
        <f t="shared" si="165"/>
        <v>4</v>
      </c>
      <c r="E4793" s="1" t="str">
        <f>INDEX(Protocol[Mark],MATCH(C4793,Protocol[Step],0))</f>
        <v>6Oct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305010004</v>
      </c>
      <c r="H4793" s="134">
        <f>Systematic[[#This Row],[SampleVariableLabel]]+100*Systematic[[#This Row],[State]]</f>
        <v>305010704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305</v>
      </c>
      <c r="B4794" s="1">
        <f>IF(C4794=0,IF(B4793=Protocol!$V$20,1,B4793+1),B4793)</f>
        <v>1</v>
      </c>
      <c r="C4794" s="1">
        <f>IF(C4793+1=Protocol!$V$21,0,C4793+1)</f>
        <v>8</v>
      </c>
      <c r="D4794" s="1">
        <f t="shared" si="165"/>
        <v>5</v>
      </c>
      <c r="E4794" s="1" t="str">
        <f>INDEX(Protocol[Mark],MATCH(C4794,Protocol[Step],0))</f>
        <v>7Rot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305010005</v>
      </c>
      <c r="H4794" s="134">
        <f>Systematic[[#This Row],[SampleVariableLabel]]+100*Systematic[[#This Row],[State]]</f>
        <v>305010805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305</v>
      </c>
      <c r="B4795" s="1">
        <f>IF(C4795=0,IF(B4794=Protocol!$V$20,1,B4794+1),B4794)</f>
        <v>1</v>
      </c>
      <c r="C4795" s="1">
        <f>IF(C4794+1=Protocol!$V$21,0,C4794+1)</f>
        <v>9</v>
      </c>
      <c r="D4795" s="1">
        <f t="shared" si="165"/>
        <v>6</v>
      </c>
      <c r="E4795" s="1" t="str">
        <f>INDEX(Protocol[Mark],MATCH(C4795,Protocol[Step],0))</f>
        <v>8Gp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305010006</v>
      </c>
      <c r="H4795" s="134">
        <f>Systematic[[#This Row],[SampleVariableLabel]]+100*Systematic[[#This Row],[State]]</f>
        <v>305010906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305</v>
      </c>
      <c r="B4796" s="1">
        <f>IF(C4796=0,IF(B4795=Protocol!$V$20,1,B4795+1),B4795)</f>
        <v>1</v>
      </c>
      <c r="C4796" s="1">
        <f>IF(C4795+1=Protocol!$V$21,0,C4795+1)</f>
        <v>10</v>
      </c>
      <c r="D4796" s="1">
        <f t="shared" si="165"/>
        <v>1</v>
      </c>
      <c r="E4796" s="1" t="str">
        <f>INDEX(Protocol[Mark],MATCH(C4796,Protocol[Step],0))</f>
        <v>9Ama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305010001</v>
      </c>
      <c r="H4796" s="134">
        <f>Systematic[[#This Row],[SampleVariableLabel]]+100*Systematic[[#This Row],[State]]</f>
        <v>305011001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305</v>
      </c>
      <c r="B4797" s="1">
        <f>IF(C4797=0,IF(B4796=Protocol!$V$20,1,B4796+1),B4796)</f>
        <v>1</v>
      </c>
      <c r="C4797" s="1">
        <f>IF(C4796+1=Protocol!$V$21,0,C4796+1)</f>
        <v>11</v>
      </c>
      <c r="D4797" s="1">
        <f t="shared" si="165"/>
        <v>2</v>
      </c>
      <c r="E4797" s="1" t="str">
        <f>INDEX(Protocol[Mark],MATCH(C4797,Protocol[Step],0))</f>
        <v>10Tm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305010002</v>
      </c>
      <c r="H4797" s="134">
        <f>Systematic[[#This Row],[SampleVariableLabel]]+100*Systematic[[#This Row],[State]]</f>
        <v>305011102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305</v>
      </c>
      <c r="B4798" s="1">
        <f>IF(C4798=0,IF(B4797=Protocol!$V$20,1,B4797+1),B4797)</f>
        <v>1</v>
      </c>
      <c r="C4798" s="1">
        <f>IF(C4797+1=Protocol!$V$21,0,C4797+1)</f>
        <v>12</v>
      </c>
      <c r="D4798" s="1">
        <f t="shared" si="165"/>
        <v>3</v>
      </c>
      <c r="E4798" s="1" t="str">
        <f>INDEX(Protocol[Mark],MATCH(C4798,Protocol[Step],0))</f>
        <v>11Azd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305010003</v>
      </c>
      <c r="H4798" s="134">
        <f>Systematic[[#This Row],[SampleVariableLabel]]+100*Systematic[[#This Row],[State]]</f>
        <v>305011203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306</v>
      </c>
      <c r="B4799" s="1">
        <f>IF(C4799=0,IF(B4798=Protocol!$V$20,1,B4798+1),B4798)</f>
        <v>1</v>
      </c>
      <c r="C4799" s="1">
        <f>IF(C4798+1=Protocol!$V$21,0,C4798+1)</f>
        <v>0</v>
      </c>
      <c r="D4799" s="1">
        <f t="shared" si="165"/>
        <v>4</v>
      </c>
      <c r="E4799" s="1" t="str">
        <f>INDEX(Protocol[Mark],MATCH(C4799,Protocol[Step],0))</f>
        <v>1mt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306010004</v>
      </c>
      <c r="H4799" s="134">
        <f>Systematic[[#This Row],[SampleVariableLabel]]+100*Systematic[[#This Row],[State]]</f>
        <v>306010004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306</v>
      </c>
      <c r="B4800" s="1">
        <f>IF(C4800=0,IF(B4799=Protocol!$V$20,1,B4799+1),B4799)</f>
        <v>1</v>
      </c>
      <c r="C4800" s="1">
        <f>IF(C4799+1=Protocol!$V$21,0,C4799+1)</f>
        <v>1</v>
      </c>
      <c r="D4800" s="1">
        <f t="shared" si="165"/>
        <v>5</v>
      </c>
      <c r="E4800" s="1" t="str">
        <f>INDEX(Protocol[Mark],MATCH(C4800,Protocol[Step],0))</f>
        <v>1PM</v>
      </c>
      <c r="F4800" s="151" t="str">
        <f>INDEX(Variables[Variable],MATCH(Systematic[[#This Row],[VariableIndex]],Variables[Index],0))</f>
        <v>Specific flux (mt)</v>
      </c>
      <c r="G4800" s="134">
        <f>Systematic[[#This Row],[Sample]]*1000000+Systematic[[#This Row],[SubSample]]*10000+Systematic[[#This Row],[VariableIndex]]</f>
        <v>306010005</v>
      </c>
      <c r="H4800" s="134">
        <f>Systematic[[#This Row],[SampleVariableLabel]]+100*Systematic[[#This Row],[State]]</f>
        <v>306010105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306</v>
      </c>
      <c r="B4801" s="1">
        <f>IF(C4801=0,IF(B4800=Protocol!$V$20,1,B4800+1),B4800)</f>
        <v>1</v>
      </c>
      <c r="C4801" s="1">
        <f>IF(C4800+1=Protocol!$V$21,0,C4800+1)</f>
        <v>2</v>
      </c>
      <c r="D4801" s="1">
        <f t="shared" si="165"/>
        <v>6</v>
      </c>
      <c r="E4801" s="1" t="str">
        <f>INDEX(Protocol[Mark],MATCH(C4801,Protocol[Step],0))</f>
        <v>2D</v>
      </c>
      <c r="F4801" s="151" t="str">
        <f>INDEX(Variables[Variable],MATCH(Systematic[[#This Row],[VariableIndex]],Variables[Index],0))</f>
        <v>FCR (mt: ROX-corr.)</v>
      </c>
      <c r="G4801" s="134">
        <f>Systematic[[#This Row],[Sample]]*1000000+Systematic[[#This Row],[SubSample]]*10000+Systematic[[#This Row],[VariableIndex]]</f>
        <v>306010006</v>
      </c>
      <c r="H4801" s="134">
        <f>Systematic[[#This Row],[SampleVariableLabel]]+100*Systematic[[#This Row],[State]]</f>
        <v>306010206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306</v>
      </c>
      <c r="B4802" s="1">
        <f>IF(C4802=0,IF(B4801=Protocol!$V$20,1,B4801+1),B4801)</f>
        <v>1</v>
      </c>
      <c r="C4802" s="1">
        <f>IF(C4801+1=Protocol!$V$21,0,C4801+1)</f>
        <v>3</v>
      </c>
      <c r="D4802" s="1">
        <f t="shared" si="165"/>
        <v>1</v>
      </c>
      <c r="E4802" s="1" t="str">
        <f>INDEX(Protocol[Mark],MATCH(C4802,Protocol[Step],0))</f>
        <v>2c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306010001</v>
      </c>
      <c r="H4802" s="134">
        <f>Systematic[[#This Row],[SampleVariableLabel]]+100*Systematic[[#This Row],[State]]</f>
        <v>306010301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306</v>
      </c>
      <c r="B4803" s="1">
        <f>IF(C4803=0,IF(B4802=Protocol!$V$20,1,B4802+1),B4802)</f>
        <v>1</v>
      </c>
      <c r="C4803" s="1">
        <f>IF(C4802+1=Protocol!$V$21,0,C4802+1)</f>
        <v>4</v>
      </c>
      <c r="D4803" s="1">
        <f t="shared" ref="D4803:D4866" si="167">IF(D4802=nVariables,1,D4802+1)</f>
        <v>2</v>
      </c>
      <c r="E4803" s="1" t="str">
        <f>INDEX(Protocol[Mark],MATCH(C4803,Protocol[Step],0))</f>
        <v>3U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306010002</v>
      </c>
      <c r="H4803" s="134">
        <f>Systematic[[#This Row],[SampleVariableLabel]]+100*Systematic[[#This Row],[State]]</f>
        <v>306010402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306</v>
      </c>
      <c r="B4804" s="1">
        <f>IF(C4804=0,IF(B4803=Protocol!$V$20,1,B4803+1),B4803)</f>
        <v>1</v>
      </c>
      <c r="C4804" s="1">
        <f>IF(C4803+1=Protocol!$V$21,0,C4803+1)</f>
        <v>5</v>
      </c>
      <c r="D4804" s="1">
        <f t="shared" si="167"/>
        <v>3</v>
      </c>
      <c r="E4804" s="1" t="str">
        <f>INDEX(Protocol[Mark],MATCH(C4804,Protocol[Step],0))</f>
        <v>4G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306010003</v>
      </c>
      <c r="H4804" s="134">
        <f>Systematic[[#This Row],[SampleVariableLabel]]+100*Systematic[[#This Row],[State]]</f>
        <v>306010503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306</v>
      </c>
      <c r="B4805" s="1">
        <f>IF(C4805=0,IF(B4804=Protocol!$V$20,1,B4804+1),B4804)</f>
        <v>1</v>
      </c>
      <c r="C4805" s="1">
        <f>IF(C4804+1=Protocol!$V$21,0,C4804+1)</f>
        <v>6</v>
      </c>
      <c r="D4805" s="1">
        <f t="shared" si="167"/>
        <v>4</v>
      </c>
      <c r="E4805" s="1" t="str">
        <f>INDEX(Protocol[Mark],MATCH(C4805,Protocol[Step],0))</f>
        <v>5S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306010004</v>
      </c>
      <c r="H4805" s="134">
        <f>Systematic[[#This Row],[SampleVariableLabel]]+100*Systematic[[#This Row],[State]]</f>
        <v>306010604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306</v>
      </c>
      <c r="B4806" s="1">
        <f>IF(C4806=0,IF(B4805=Protocol!$V$20,1,B4805+1),B4805)</f>
        <v>1</v>
      </c>
      <c r="C4806" s="1">
        <f>IF(C4805+1=Protocol!$V$21,0,C4805+1)</f>
        <v>7</v>
      </c>
      <c r="D4806" s="1">
        <f t="shared" si="167"/>
        <v>5</v>
      </c>
      <c r="E4806" s="1" t="str">
        <f>INDEX(Protocol[Mark],MATCH(C4806,Protocol[Step],0))</f>
        <v>6Oct</v>
      </c>
      <c r="F4806" s="151" t="str">
        <f>INDEX(Variables[Variable],MATCH(Systematic[[#This Row],[VariableIndex]],Variables[Index],0))</f>
        <v>Specific flux (mt)</v>
      </c>
      <c r="G4806" s="134">
        <f>Systematic[[#This Row],[Sample]]*1000000+Systematic[[#This Row],[SubSample]]*10000+Systematic[[#This Row],[VariableIndex]]</f>
        <v>306010005</v>
      </c>
      <c r="H4806" s="134">
        <f>Systematic[[#This Row],[SampleVariableLabel]]+100*Systematic[[#This Row],[State]]</f>
        <v>306010705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306</v>
      </c>
      <c r="B4807" s="1">
        <f>IF(C4807=0,IF(B4806=Protocol!$V$20,1,B4806+1),B4806)</f>
        <v>1</v>
      </c>
      <c r="C4807" s="1">
        <f>IF(C4806+1=Protocol!$V$21,0,C4806+1)</f>
        <v>8</v>
      </c>
      <c r="D4807" s="1">
        <f t="shared" si="167"/>
        <v>6</v>
      </c>
      <c r="E4807" s="1" t="str">
        <f>INDEX(Protocol[Mark],MATCH(C4807,Protocol[Step],0))</f>
        <v>7Rot</v>
      </c>
      <c r="F4807" s="151" t="str">
        <f>INDEX(Variables[Variable],MATCH(Systematic[[#This Row],[VariableIndex]],Variables[Index],0))</f>
        <v>FCR (mt: ROX-corr.)</v>
      </c>
      <c r="G4807" s="134">
        <f>Systematic[[#This Row],[Sample]]*1000000+Systematic[[#This Row],[SubSample]]*10000+Systematic[[#This Row],[VariableIndex]]</f>
        <v>306010006</v>
      </c>
      <c r="H4807" s="134">
        <f>Systematic[[#This Row],[SampleVariableLabel]]+100*Systematic[[#This Row],[State]]</f>
        <v>306010806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306</v>
      </c>
      <c r="B4808" s="1">
        <f>IF(C4808=0,IF(B4807=Protocol!$V$20,1,B4807+1),B4807)</f>
        <v>1</v>
      </c>
      <c r="C4808" s="1">
        <f>IF(C4807+1=Protocol!$V$21,0,C4807+1)</f>
        <v>9</v>
      </c>
      <c r="D4808" s="1">
        <f t="shared" si="167"/>
        <v>1</v>
      </c>
      <c r="E4808" s="1" t="str">
        <f>INDEX(Protocol[Mark],MATCH(C4808,Protocol[Step],0))</f>
        <v>8Gp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306010001</v>
      </c>
      <c r="H4808" s="134">
        <f>Systematic[[#This Row],[SampleVariableLabel]]+100*Systematic[[#This Row],[State]]</f>
        <v>306010901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306</v>
      </c>
      <c r="B4809" s="1">
        <f>IF(C4809=0,IF(B4808=Protocol!$V$20,1,B4808+1),B4808)</f>
        <v>1</v>
      </c>
      <c r="C4809" s="1">
        <f>IF(C4808+1=Protocol!$V$21,0,C4808+1)</f>
        <v>10</v>
      </c>
      <c r="D4809" s="1">
        <f t="shared" si="167"/>
        <v>2</v>
      </c>
      <c r="E4809" s="1" t="str">
        <f>INDEX(Protocol[Mark],MATCH(C4809,Protocol[Step],0))</f>
        <v>9Ama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306010002</v>
      </c>
      <c r="H4809" s="134">
        <f>Systematic[[#This Row],[SampleVariableLabel]]+100*Systematic[[#This Row],[State]]</f>
        <v>306011002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306</v>
      </c>
      <c r="B4810" s="1">
        <f>IF(C4810=0,IF(B4809=Protocol!$V$20,1,B4809+1),B4809)</f>
        <v>1</v>
      </c>
      <c r="C4810" s="1">
        <f>IF(C4809+1=Protocol!$V$21,0,C4809+1)</f>
        <v>11</v>
      </c>
      <c r="D4810" s="1">
        <f t="shared" si="167"/>
        <v>3</v>
      </c>
      <c r="E4810" s="1" t="str">
        <f>INDEX(Protocol[Mark],MATCH(C4810,Protocol[Step],0))</f>
        <v>10Tm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306010003</v>
      </c>
      <c r="H4810" s="134">
        <f>Systematic[[#This Row],[SampleVariableLabel]]+100*Systematic[[#This Row],[State]]</f>
        <v>306011103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306</v>
      </c>
      <c r="B4811" s="1">
        <f>IF(C4811=0,IF(B4810=Protocol!$V$20,1,B4810+1),B4810)</f>
        <v>1</v>
      </c>
      <c r="C4811" s="1">
        <f>IF(C4810+1=Protocol!$V$21,0,C4810+1)</f>
        <v>12</v>
      </c>
      <c r="D4811" s="1">
        <f t="shared" si="167"/>
        <v>4</v>
      </c>
      <c r="E4811" s="1" t="str">
        <f>INDEX(Protocol[Mark],MATCH(C4811,Protocol[Step],0))</f>
        <v>11Azd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306010004</v>
      </c>
      <c r="H4811" s="134">
        <f>Systematic[[#This Row],[SampleVariableLabel]]+100*Systematic[[#This Row],[State]]</f>
        <v>306011204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307</v>
      </c>
      <c r="B4812" s="1">
        <f>IF(C4812=0,IF(B4811=Protocol!$V$20,1,B4811+1),B4811)</f>
        <v>1</v>
      </c>
      <c r="C4812" s="1">
        <f>IF(C4811+1=Protocol!$V$21,0,C4811+1)</f>
        <v>0</v>
      </c>
      <c r="D4812" s="1">
        <f t="shared" si="167"/>
        <v>5</v>
      </c>
      <c r="E4812" s="1" t="str">
        <f>INDEX(Protocol[Mark],MATCH(C4812,Protocol[Step],0))</f>
        <v>1mt</v>
      </c>
      <c r="F4812" s="151" t="str">
        <f>INDEX(Variables[Variable],MATCH(Systematic[[#This Row],[VariableIndex]],Variables[Index],0))</f>
        <v>Specific flux (mt)</v>
      </c>
      <c r="G4812" s="134">
        <f>Systematic[[#This Row],[Sample]]*1000000+Systematic[[#This Row],[SubSample]]*10000+Systematic[[#This Row],[VariableIndex]]</f>
        <v>307010005</v>
      </c>
      <c r="H4812" s="134">
        <f>Systematic[[#This Row],[SampleVariableLabel]]+100*Systematic[[#This Row],[State]]</f>
        <v>307010005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307</v>
      </c>
      <c r="B4813" s="1">
        <f>IF(C4813=0,IF(B4812=Protocol!$V$20,1,B4812+1),B4812)</f>
        <v>1</v>
      </c>
      <c r="C4813" s="1">
        <f>IF(C4812+1=Protocol!$V$21,0,C4812+1)</f>
        <v>1</v>
      </c>
      <c r="D4813" s="1">
        <f t="shared" si="167"/>
        <v>6</v>
      </c>
      <c r="E4813" s="1" t="str">
        <f>INDEX(Protocol[Mark],MATCH(C4813,Protocol[Step],0))</f>
        <v>1PM</v>
      </c>
      <c r="F4813" s="151" t="str">
        <f>INDEX(Variables[Variable],MATCH(Systematic[[#This Row],[VariableIndex]],Variables[Index],0))</f>
        <v>FCR (mt: ROX-corr.)</v>
      </c>
      <c r="G4813" s="134">
        <f>Systematic[[#This Row],[Sample]]*1000000+Systematic[[#This Row],[SubSample]]*10000+Systematic[[#This Row],[VariableIndex]]</f>
        <v>307010006</v>
      </c>
      <c r="H4813" s="134">
        <f>Systematic[[#This Row],[SampleVariableLabel]]+100*Systematic[[#This Row],[State]]</f>
        <v>307010106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307</v>
      </c>
      <c r="B4814" s="1">
        <f>IF(C4814=0,IF(B4813=Protocol!$V$20,1,B4813+1),B4813)</f>
        <v>1</v>
      </c>
      <c r="C4814" s="1">
        <f>IF(C4813+1=Protocol!$V$21,0,C4813+1)</f>
        <v>2</v>
      </c>
      <c r="D4814" s="1">
        <f t="shared" si="167"/>
        <v>1</v>
      </c>
      <c r="E4814" s="1" t="str">
        <f>INDEX(Protocol[Mark],MATCH(C4814,Protocol[Step],0))</f>
        <v>2D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307010001</v>
      </c>
      <c r="H4814" s="134">
        <f>Systematic[[#This Row],[SampleVariableLabel]]+100*Systematic[[#This Row],[State]]</f>
        <v>307010201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307</v>
      </c>
      <c r="B4815" s="1">
        <f>IF(C4815=0,IF(B4814=Protocol!$V$20,1,B4814+1),B4814)</f>
        <v>1</v>
      </c>
      <c r="C4815" s="1">
        <f>IF(C4814+1=Protocol!$V$21,0,C4814+1)</f>
        <v>3</v>
      </c>
      <c r="D4815" s="1">
        <f t="shared" si="167"/>
        <v>2</v>
      </c>
      <c r="E4815" s="1" t="str">
        <f>INDEX(Protocol[Mark],MATCH(C4815,Protocol[Step],0))</f>
        <v>2c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307010002</v>
      </c>
      <c r="H4815" s="134">
        <f>Systematic[[#This Row],[SampleVariableLabel]]+100*Systematic[[#This Row],[State]]</f>
        <v>307010302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307</v>
      </c>
      <c r="B4816" s="1">
        <f>IF(C4816=0,IF(B4815=Protocol!$V$20,1,B4815+1),B4815)</f>
        <v>1</v>
      </c>
      <c r="C4816" s="1">
        <f>IF(C4815+1=Protocol!$V$21,0,C4815+1)</f>
        <v>4</v>
      </c>
      <c r="D4816" s="1">
        <f t="shared" si="167"/>
        <v>3</v>
      </c>
      <c r="E4816" s="1" t="str">
        <f>INDEX(Protocol[Mark],MATCH(C4816,Protocol[Step],0))</f>
        <v>3U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307010003</v>
      </c>
      <c r="H4816" s="134">
        <f>Systematic[[#This Row],[SampleVariableLabel]]+100*Systematic[[#This Row],[State]]</f>
        <v>307010403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307</v>
      </c>
      <c r="B4817" s="1">
        <f>IF(C4817=0,IF(B4816=Protocol!$V$20,1,B4816+1),B4816)</f>
        <v>1</v>
      </c>
      <c r="C4817" s="1">
        <f>IF(C4816+1=Protocol!$V$21,0,C4816+1)</f>
        <v>5</v>
      </c>
      <c r="D4817" s="1">
        <f t="shared" si="167"/>
        <v>4</v>
      </c>
      <c r="E4817" s="1" t="str">
        <f>INDEX(Protocol[Mark],MATCH(C4817,Protocol[Step],0))</f>
        <v>4G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307010004</v>
      </c>
      <c r="H4817" s="134">
        <f>Systematic[[#This Row],[SampleVariableLabel]]+100*Systematic[[#This Row],[State]]</f>
        <v>307010504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307</v>
      </c>
      <c r="B4818" s="1">
        <f>IF(C4818=0,IF(B4817=Protocol!$V$20,1,B4817+1),B4817)</f>
        <v>1</v>
      </c>
      <c r="C4818" s="1">
        <f>IF(C4817+1=Protocol!$V$21,0,C4817+1)</f>
        <v>6</v>
      </c>
      <c r="D4818" s="1">
        <f t="shared" si="167"/>
        <v>5</v>
      </c>
      <c r="E4818" s="1" t="str">
        <f>INDEX(Protocol[Mark],MATCH(C4818,Protocol[Step],0))</f>
        <v>5S</v>
      </c>
      <c r="F4818" s="151" t="str">
        <f>INDEX(Variables[Variable],MATCH(Systematic[[#This Row],[VariableIndex]],Variables[Index],0))</f>
        <v>Specific flux (mt)</v>
      </c>
      <c r="G4818" s="134">
        <f>Systematic[[#This Row],[Sample]]*1000000+Systematic[[#This Row],[SubSample]]*10000+Systematic[[#This Row],[VariableIndex]]</f>
        <v>307010005</v>
      </c>
      <c r="H4818" s="134">
        <f>Systematic[[#This Row],[SampleVariableLabel]]+100*Systematic[[#This Row],[State]]</f>
        <v>307010605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307</v>
      </c>
      <c r="B4819" s="1">
        <f>IF(C4819=0,IF(B4818=Protocol!$V$20,1,B4818+1),B4818)</f>
        <v>1</v>
      </c>
      <c r="C4819" s="1">
        <f>IF(C4818+1=Protocol!$V$21,0,C4818+1)</f>
        <v>7</v>
      </c>
      <c r="D4819" s="1">
        <f t="shared" si="167"/>
        <v>6</v>
      </c>
      <c r="E4819" s="1" t="str">
        <f>INDEX(Protocol[Mark],MATCH(C4819,Protocol[Step],0))</f>
        <v>6Oct</v>
      </c>
      <c r="F4819" s="151" t="str">
        <f>INDEX(Variables[Variable],MATCH(Systematic[[#This Row],[VariableIndex]],Variables[Index],0))</f>
        <v>FCR (mt: ROX-corr.)</v>
      </c>
      <c r="G4819" s="134">
        <f>Systematic[[#This Row],[Sample]]*1000000+Systematic[[#This Row],[SubSample]]*10000+Systematic[[#This Row],[VariableIndex]]</f>
        <v>307010006</v>
      </c>
      <c r="H4819" s="134">
        <f>Systematic[[#This Row],[SampleVariableLabel]]+100*Systematic[[#This Row],[State]]</f>
        <v>307010706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307</v>
      </c>
      <c r="B4820" s="1">
        <f>IF(C4820=0,IF(B4819=Protocol!$V$20,1,B4819+1),B4819)</f>
        <v>1</v>
      </c>
      <c r="C4820" s="1">
        <f>IF(C4819+1=Protocol!$V$21,0,C4819+1)</f>
        <v>8</v>
      </c>
      <c r="D4820" s="1">
        <f t="shared" si="167"/>
        <v>1</v>
      </c>
      <c r="E4820" s="1" t="str">
        <f>INDEX(Protocol[Mark],MATCH(C4820,Protocol[Step],0))</f>
        <v>7Rot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307010001</v>
      </c>
      <c r="H4820" s="134">
        <f>Systematic[[#This Row],[SampleVariableLabel]]+100*Systematic[[#This Row],[State]]</f>
        <v>307010801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307</v>
      </c>
      <c r="B4821" s="1">
        <f>IF(C4821=0,IF(B4820=Protocol!$V$20,1,B4820+1),B4820)</f>
        <v>1</v>
      </c>
      <c r="C4821" s="1">
        <f>IF(C4820+1=Protocol!$V$21,0,C4820+1)</f>
        <v>9</v>
      </c>
      <c r="D4821" s="1">
        <f t="shared" si="167"/>
        <v>2</v>
      </c>
      <c r="E4821" s="1" t="str">
        <f>INDEX(Protocol[Mark],MATCH(C4821,Protocol[Step],0))</f>
        <v>8Gp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307010002</v>
      </c>
      <c r="H4821" s="134">
        <f>Systematic[[#This Row],[SampleVariableLabel]]+100*Systematic[[#This Row],[State]]</f>
        <v>307010902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307</v>
      </c>
      <c r="B4822" s="1">
        <f>IF(C4822=0,IF(B4821=Protocol!$V$20,1,B4821+1),B4821)</f>
        <v>1</v>
      </c>
      <c r="C4822" s="1">
        <f>IF(C4821+1=Protocol!$V$21,0,C4821+1)</f>
        <v>10</v>
      </c>
      <c r="D4822" s="1">
        <f t="shared" si="167"/>
        <v>3</v>
      </c>
      <c r="E4822" s="1" t="str">
        <f>INDEX(Protocol[Mark],MATCH(C4822,Protocol[Step],0))</f>
        <v>9Ama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307010003</v>
      </c>
      <c r="H4822" s="134">
        <f>Systematic[[#This Row],[SampleVariableLabel]]+100*Systematic[[#This Row],[State]]</f>
        <v>307011003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307</v>
      </c>
      <c r="B4823" s="1">
        <f>IF(C4823=0,IF(B4822=Protocol!$V$20,1,B4822+1),B4822)</f>
        <v>1</v>
      </c>
      <c r="C4823" s="1">
        <f>IF(C4822+1=Protocol!$V$21,0,C4822+1)</f>
        <v>11</v>
      </c>
      <c r="D4823" s="1">
        <f t="shared" si="167"/>
        <v>4</v>
      </c>
      <c r="E4823" s="1" t="str">
        <f>INDEX(Protocol[Mark],MATCH(C4823,Protocol[Step],0))</f>
        <v>10Tm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307010004</v>
      </c>
      <c r="H4823" s="134">
        <f>Systematic[[#This Row],[SampleVariableLabel]]+100*Systematic[[#This Row],[State]]</f>
        <v>307011104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307</v>
      </c>
      <c r="B4824" s="1">
        <f>IF(C4824=0,IF(B4823=Protocol!$V$20,1,B4823+1),B4823)</f>
        <v>1</v>
      </c>
      <c r="C4824" s="1">
        <f>IF(C4823+1=Protocol!$V$21,0,C4823+1)</f>
        <v>12</v>
      </c>
      <c r="D4824" s="1">
        <f t="shared" si="167"/>
        <v>5</v>
      </c>
      <c r="E4824" s="1" t="str">
        <f>INDEX(Protocol[Mark],MATCH(C4824,Protocol[Step],0))</f>
        <v>11Azd</v>
      </c>
      <c r="F4824" s="151" t="str">
        <f>INDEX(Variables[Variable],MATCH(Systematic[[#This Row],[VariableIndex]],Variables[Index],0))</f>
        <v>Specific flux (mt)</v>
      </c>
      <c r="G4824" s="134">
        <f>Systematic[[#This Row],[Sample]]*1000000+Systematic[[#This Row],[SubSample]]*10000+Systematic[[#This Row],[VariableIndex]]</f>
        <v>307010005</v>
      </c>
      <c r="H4824" s="134">
        <f>Systematic[[#This Row],[SampleVariableLabel]]+100*Systematic[[#This Row],[State]]</f>
        <v>307011205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308</v>
      </c>
      <c r="B4825" s="1">
        <f>IF(C4825=0,IF(B4824=Protocol!$V$20,1,B4824+1),B4824)</f>
        <v>1</v>
      </c>
      <c r="C4825" s="1">
        <f>IF(C4824+1=Protocol!$V$21,0,C4824+1)</f>
        <v>0</v>
      </c>
      <c r="D4825" s="1">
        <f t="shared" si="167"/>
        <v>6</v>
      </c>
      <c r="E4825" s="1" t="str">
        <f>INDEX(Protocol[Mark],MATCH(C4825,Protocol[Step],0))</f>
        <v>1mt</v>
      </c>
      <c r="F4825" s="151" t="str">
        <f>INDEX(Variables[Variable],MATCH(Systematic[[#This Row],[VariableIndex]],Variables[Index],0))</f>
        <v>FCR (mt: ROX-corr.)</v>
      </c>
      <c r="G4825" s="134">
        <f>Systematic[[#This Row],[Sample]]*1000000+Systematic[[#This Row],[SubSample]]*10000+Systematic[[#This Row],[VariableIndex]]</f>
        <v>308010006</v>
      </c>
      <c r="H4825" s="134">
        <f>Systematic[[#This Row],[SampleVariableLabel]]+100*Systematic[[#This Row],[State]]</f>
        <v>308010006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308</v>
      </c>
      <c r="B4826" s="1">
        <f>IF(C4826=0,IF(B4825=Protocol!$V$20,1,B4825+1),B4825)</f>
        <v>1</v>
      </c>
      <c r="C4826" s="1">
        <f>IF(C4825+1=Protocol!$V$21,0,C4825+1)</f>
        <v>1</v>
      </c>
      <c r="D4826" s="1">
        <f t="shared" si="167"/>
        <v>1</v>
      </c>
      <c r="E4826" s="1" t="str">
        <f>INDEX(Protocol[Mark],MATCH(C4826,Protocol[Step],0))</f>
        <v>1PM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308010001</v>
      </c>
      <c r="H4826" s="134">
        <f>Systematic[[#This Row],[SampleVariableLabel]]+100*Systematic[[#This Row],[State]]</f>
        <v>308010101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308</v>
      </c>
      <c r="B4827" s="1">
        <f>IF(C4827=0,IF(B4826=Protocol!$V$20,1,B4826+1),B4826)</f>
        <v>1</v>
      </c>
      <c r="C4827" s="1">
        <f>IF(C4826+1=Protocol!$V$21,0,C4826+1)</f>
        <v>2</v>
      </c>
      <c r="D4827" s="1">
        <f t="shared" si="167"/>
        <v>2</v>
      </c>
      <c r="E4827" s="1" t="str">
        <f>INDEX(Protocol[Mark],MATCH(C4827,Protocol[Step],0))</f>
        <v>2D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308010002</v>
      </c>
      <c r="H4827" s="134">
        <f>Systematic[[#This Row],[SampleVariableLabel]]+100*Systematic[[#This Row],[State]]</f>
        <v>308010202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308</v>
      </c>
      <c r="B4828" s="1">
        <f>IF(C4828=0,IF(B4827=Protocol!$V$20,1,B4827+1),B4827)</f>
        <v>1</v>
      </c>
      <c r="C4828" s="1">
        <f>IF(C4827+1=Protocol!$V$21,0,C4827+1)</f>
        <v>3</v>
      </c>
      <c r="D4828" s="1">
        <f t="shared" si="167"/>
        <v>3</v>
      </c>
      <c r="E4828" s="1" t="str">
        <f>INDEX(Protocol[Mark],MATCH(C4828,Protocol[Step],0))</f>
        <v>2c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308010003</v>
      </c>
      <c r="H4828" s="134">
        <f>Systematic[[#This Row],[SampleVariableLabel]]+100*Systematic[[#This Row],[State]]</f>
        <v>308010303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308</v>
      </c>
      <c r="B4829" s="1">
        <f>IF(C4829=0,IF(B4828=Protocol!$V$20,1,B4828+1),B4828)</f>
        <v>1</v>
      </c>
      <c r="C4829" s="1">
        <f>IF(C4828+1=Protocol!$V$21,0,C4828+1)</f>
        <v>4</v>
      </c>
      <c r="D4829" s="1">
        <f t="shared" si="167"/>
        <v>4</v>
      </c>
      <c r="E4829" s="1" t="str">
        <f>INDEX(Protocol[Mark],MATCH(C4829,Protocol[Step],0))</f>
        <v>3U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308010004</v>
      </c>
      <c r="H4829" s="134">
        <f>Systematic[[#This Row],[SampleVariableLabel]]+100*Systematic[[#This Row],[State]]</f>
        <v>308010404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308</v>
      </c>
      <c r="B4830" s="1">
        <f>IF(C4830=0,IF(B4829=Protocol!$V$20,1,B4829+1),B4829)</f>
        <v>1</v>
      </c>
      <c r="C4830" s="1">
        <f>IF(C4829+1=Protocol!$V$21,0,C4829+1)</f>
        <v>5</v>
      </c>
      <c r="D4830" s="1">
        <f t="shared" si="167"/>
        <v>5</v>
      </c>
      <c r="E4830" s="1" t="str">
        <f>INDEX(Protocol[Mark],MATCH(C4830,Protocol[Step],0))</f>
        <v>4G</v>
      </c>
      <c r="F4830" s="151" t="str">
        <f>INDEX(Variables[Variable],MATCH(Systematic[[#This Row],[VariableIndex]],Variables[Index],0))</f>
        <v>Specific flux (mt)</v>
      </c>
      <c r="G4830" s="134">
        <f>Systematic[[#This Row],[Sample]]*1000000+Systematic[[#This Row],[SubSample]]*10000+Systematic[[#This Row],[VariableIndex]]</f>
        <v>308010005</v>
      </c>
      <c r="H4830" s="134">
        <f>Systematic[[#This Row],[SampleVariableLabel]]+100*Systematic[[#This Row],[State]]</f>
        <v>308010505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308</v>
      </c>
      <c r="B4831" s="1">
        <f>IF(C4831=0,IF(B4830=Protocol!$V$20,1,B4830+1),B4830)</f>
        <v>1</v>
      </c>
      <c r="C4831" s="1">
        <f>IF(C4830+1=Protocol!$V$21,0,C4830+1)</f>
        <v>6</v>
      </c>
      <c r="D4831" s="1">
        <f t="shared" si="167"/>
        <v>6</v>
      </c>
      <c r="E4831" s="1" t="str">
        <f>INDEX(Protocol[Mark],MATCH(C4831,Protocol[Step],0))</f>
        <v>5S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308010006</v>
      </c>
      <c r="H4831" s="134">
        <f>Systematic[[#This Row],[SampleVariableLabel]]+100*Systematic[[#This Row],[State]]</f>
        <v>308010606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308</v>
      </c>
      <c r="B4832" s="1">
        <f>IF(C4832=0,IF(B4831=Protocol!$V$20,1,B4831+1),B4831)</f>
        <v>1</v>
      </c>
      <c r="C4832" s="1">
        <f>IF(C4831+1=Protocol!$V$21,0,C4831+1)</f>
        <v>7</v>
      </c>
      <c r="D4832" s="1">
        <f t="shared" si="167"/>
        <v>1</v>
      </c>
      <c r="E4832" s="1" t="str">
        <f>INDEX(Protocol[Mark],MATCH(C4832,Protocol[Step],0))</f>
        <v>6Oct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308010001</v>
      </c>
      <c r="H4832" s="134">
        <f>Systematic[[#This Row],[SampleVariableLabel]]+100*Systematic[[#This Row],[State]]</f>
        <v>308010701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308</v>
      </c>
      <c r="B4833" s="1">
        <f>IF(C4833=0,IF(B4832=Protocol!$V$20,1,B4832+1),B4832)</f>
        <v>1</v>
      </c>
      <c r="C4833" s="1">
        <f>IF(C4832+1=Protocol!$V$21,0,C4832+1)</f>
        <v>8</v>
      </c>
      <c r="D4833" s="1">
        <f t="shared" si="167"/>
        <v>2</v>
      </c>
      <c r="E4833" s="1" t="str">
        <f>INDEX(Protocol[Mark],MATCH(C4833,Protocol[Step],0))</f>
        <v>7Rot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308010002</v>
      </c>
      <c r="H4833" s="134">
        <f>Systematic[[#This Row],[SampleVariableLabel]]+100*Systematic[[#This Row],[State]]</f>
        <v>308010802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308</v>
      </c>
      <c r="B4834" s="1">
        <f>IF(C4834=0,IF(B4833=Protocol!$V$20,1,B4833+1),B4833)</f>
        <v>1</v>
      </c>
      <c r="C4834" s="1">
        <f>IF(C4833+1=Protocol!$V$21,0,C4833+1)</f>
        <v>9</v>
      </c>
      <c r="D4834" s="1">
        <f t="shared" si="167"/>
        <v>3</v>
      </c>
      <c r="E4834" s="1" t="str">
        <f>INDEX(Protocol[Mark],MATCH(C4834,Protocol[Step],0))</f>
        <v>8Gp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308010003</v>
      </c>
      <c r="H4834" s="134">
        <f>Systematic[[#This Row],[SampleVariableLabel]]+100*Systematic[[#This Row],[State]]</f>
        <v>308010903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308</v>
      </c>
      <c r="B4835" s="1">
        <f>IF(C4835=0,IF(B4834=Protocol!$V$20,1,B4834+1),B4834)</f>
        <v>1</v>
      </c>
      <c r="C4835" s="1">
        <f>IF(C4834+1=Protocol!$V$21,0,C4834+1)</f>
        <v>10</v>
      </c>
      <c r="D4835" s="1">
        <f t="shared" si="167"/>
        <v>4</v>
      </c>
      <c r="E4835" s="1" t="str">
        <f>INDEX(Protocol[Mark],MATCH(C4835,Protocol[Step],0))</f>
        <v>9Ama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308010004</v>
      </c>
      <c r="H4835" s="134">
        <f>Systematic[[#This Row],[SampleVariableLabel]]+100*Systematic[[#This Row],[State]]</f>
        <v>308011004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308</v>
      </c>
      <c r="B4836" s="1">
        <f>IF(C4836=0,IF(B4835=Protocol!$V$20,1,B4835+1),B4835)</f>
        <v>1</v>
      </c>
      <c r="C4836" s="1">
        <f>IF(C4835+1=Protocol!$V$21,0,C4835+1)</f>
        <v>11</v>
      </c>
      <c r="D4836" s="1">
        <f t="shared" si="167"/>
        <v>5</v>
      </c>
      <c r="E4836" s="1" t="str">
        <f>INDEX(Protocol[Mark],MATCH(C4836,Protocol[Step],0))</f>
        <v>10Tm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308010005</v>
      </c>
      <c r="H4836" s="134">
        <f>Systematic[[#This Row],[SampleVariableLabel]]+100*Systematic[[#This Row],[State]]</f>
        <v>308011105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308</v>
      </c>
      <c r="B4837" s="1">
        <f>IF(C4837=0,IF(B4836=Protocol!$V$20,1,B4836+1),B4836)</f>
        <v>1</v>
      </c>
      <c r="C4837" s="1">
        <f>IF(C4836+1=Protocol!$V$21,0,C4836+1)</f>
        <v>12</v>
      </c>
      <c r="D4837" s="1">
        <f t="shared" si="167"/>
        <v>6</v>
      </c>
      <c r="E4837" s="1" t="str">
        <f>INDEX(Protocol[Mark],MATCH(C4837,Protocol[Step],0))</f>
        <v>11Azd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308010006</v>
      </c>
      <c r="H4837" s="134">
        <f>Systematic[[#This Row],[SampleVariableLabel]]+100*Systematic[[#This Row],[State]]</f>
        <v>308011206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309</v>
      </c>
      <c r="B4838" s="1">
        <f>IF(C4838=0,IF(B4837=Protocol!$V$20,1,B4837+1),B4837)</f>
        <v>1</v>
      </c>
      <c r="C4838" s="1">
        <f>IF(C4837+1=Protocol!$V$21,0,C4837+1)</f>
        <v>0</v>
      </c>
      <c r="D4838" s="1">
        <f t="shared" si="167"/>
        <v>1</v>
      </c>
      <c r="E4838" s="1" t="str">
        <f>INDEX(Protocol[Mark],MATCH(C4838,Protocol[Step],0))</f>
        <v>1mt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309010001</v>
      </c>
      <c r="H4838" s="134">
        <f>Systematic[[#This Row],[SampleVariableLabel]]+100*Systematic[[#This Row],[State]]</f>
        <v>309010001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309</v>
      </c>
      <c r="B4839" s="1">
        <f>IF(C4839=0,IF(B4838=Protocol!$V$20,1,B4838+1),B4838)</f>
        <v>1</v>
      </c>
      <c r="C4839" s="1">
        <f>IF(C4838+1=Protocol!$V$21,0,C4838+1)</f>
        <v>1</v>
      </c>
      <c r="D4839" s="1">
        <f t="shared" si="167"/>
        <v>2</v>
      </c>
      <c r="E4839" s="1" t="str">
        <f>INDEX(Protocol[Mark],MATCH(C4839,Protocol[Step],0))</f>
        <v>1PM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309010002</v>
      </c>
      <c r="H4839" s="134">
        <f>Systematic[[#This Row],[SampleVariableLabel]]+100*Systematic[[#This Row],[State]]</f>
        <v>309010102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309</v>
      </c>
      <c r="B4840" s="1">
        <f>IF(C4840=0,IF(B4839=Protocol!$V$20,1,B4839+1),B4839)</f>
        <v>1</v>
      </c>
      <c r="C4840" s="1">
        <f>IF(C4839+1=Protocol!$V$21,0,C4839+1)</f>
        <v>2</v>
      </c>
      <c r="D4840" s="1">
        <f t="shared" si="167"/>
        <v>3</v>
      </c>
      <c r="E4840" s="1" t="str">
        <f>INDEX(Protocol[Mark],MATCH(C4840,Protocol[Step],0))</f>
        <v>2D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309010003</v>
      </c>
      <c r="H4840" s="134">
        <f>Systematic[[#This Row],[SampleVariableLabel]]+100*Systematic[[#This Row],[State]]</f>
        <v>309010203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309</v>
      </c>
      <c r="B4841" s="1">
        <f>IF(C4841=0,IF(B4840=Protocol!$V$20,1,B4840+1),B4840)</f>
        <v>1</v>
      </c>
      <c r="C4841" s="1">
        <f>IF(C4840+1=Protocol!$V$21,0,C4840+1)</f>
        <v>3</v>
      </c>
      <c r="D4841" s="1">
        <f t="shared" si="167"/>
        <v>4</v>
      </c>
      <c r="E4841" s="1" t="str">
        <f>INDEX(Protocol[Mark],MATCH(C4841,Protocol[Step],0))</f>
        <v>2c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309010004</v>
      </c>
      <c r="H4841" s="134">
        <f>Systematic[[#This Row],[SampleVariableLabel]]+100*Systematic[[#This Row],[State]]</f>
        <v>309010304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309</v>
      </c>
      <c r="B4842" s="1">
        <f>IF(C4842=0,IF(B4841=Protocol!$V$20,1,B4841+1),B4841)</f>
        <v>1</v>
      </c>
      <c r="C4842" s="1">
        <f>IF(C4841+1=Protocol!$V$21,0,C4841+1)</f>
        <v>4</v>
      </c>
      <c r="D4842" s="1">
        <f t="shared" si="167"/>
        <v>5</v>
      </c>
      <c r="E4842" s="1" t="str">
        <f>INDEX(Protocol[Mark],MATCH(C4842,Protocol[Step],0))</f>
        <v>3U</v>
      </c>
      <c r="F4842" s="151" t="str">
        <f>INDEX(Variables[Variable],MATCH(Systematic[[#This Row],[VariableIndex]],Variables[Index],0))</f>
        <v>Specific flux (mt)</v>
      </c>
      <c r="G4842" s="134">
        <f>Systematic[[#This Row],[Sample]]*1000000+Systematic[[#This Row],[SubSample]]*10000+Systematic[[#This Row],[VariableIndex]]</f>
        <v>309010005</v>
      </c>
      <c r="H4842" s="134">
        <f>Systematic[[#This Row],[SampleVariableLabel]]+100*Systematic[[#This Row],[State]]</f>
        <v>309010405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309</v>
      </c>
      <c r="B4843" s="1">
        <f>IF(C4843=0,IF(B4842=Protocol!$V$20,1,B4842+1),B4842)</f>
        <v>1</v>
      </c>
      <c r="C4843" s="1">
        <f>IF(C4842+1=Protocol!$V$21,0,C4842+1)</f>
        <v>5</v>
      </c>
      <c r="D4843" s="1">
        <f t="shared" si="167"/>
        <v>6</v>
      </c>
      <c r="E4843" s="1" t="str">
        <f>INDEX(Protocol[Mark],MATCH(C4843,Protocol[Step],0))</f>
        <v>4G</v>
      </c>
      <c r="F4843" s="151" t="str">
        <f>INDEX(Variables[Variable],MATCH(Systematic[[#This Row],[VariableIndex]],Variables[Index],0))</f>
        <v>FCR (mt: ROX-corr.)</v>
      </c>
      <c r="G4843" s="134">
        <f>Systematic[[#This Row],[Sample]]*1000000+Systematic[[#This Row],[SubSample]]*10000+Systematic[[#This Row],[VariableIndex]]</f>
        <v>309010006</v>
      </c>
      <c r="H4843" s="134">
        <f>Systematic[[#This Row],[SampleVariableLabel]]+100*Systematic[[#This Row],[State]]</f>
        <v>309010506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309</v>
      </c>
      <c r="B4844" s="1">
        <f>IF(C4844=0,IF(B4843=Protocol!$V$20,1,B4843+1),B4843)</f>
        <v>1</v>
      </c>
      <c r="C4844" s="1">
        <f>IF(C4843+1=Protocol!$V$21,0,C4843+1)</f>
        <v>6</v>
      </c>
      <c r="D4844" s="1">
        <f t="shared" si="167"/>
        <v>1</v>
      </c>
      <c r="E4844" s="1" t="str">
        <f>INDEX(Protocol[Mark],MATCH(C4844,Protocol[Step],0))</f>
        <v>5S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309010001</v>
      </c>
      <c r="H4844" s="134">
        <f>Systematic[[#This Row],[SampleVariableLabel]]+100*Systematic[[#This Row],[State]]</f>
        <v>309010601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309</v>
      </c>
      <c r="B4845" s="1">
        <f>IF(C4845=0,IF(B4844=Protocol!$V$20,1,B4844+1),B4844)</f>
        <v>1</v>
      </c>
      <c r="C4845" s="1">
        <f>IF(C4844+1=Protocol!$V$21,0,C4844+1)</f>
        <v>7</v>
      </c>
      <c r="D4845" s="1">
        <f t="shared" si="167"/>
        <v>2</v>
      </c>
      <c r="E4845" s="1" t="str">
        <f>INDEX(Protocol[Mark],MATCH(C4845,Protocol[Step],0))</f>
        <v>6Oct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309010002</v>
      </c>
      <c r="H4845" s="134">
        <f>Systematic[[#This Row],[SampleVariableLabel]]+100*Systematic[[#This Row],[State]]</f>
        <v>309010702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309</v>
      </c>
      <c r="B4846" s="1">
        <f>IF(C4846=0,IF(B4845=Protocol!$V$20,1,B4845+1),B4845)</f>
        <v>1</v>
      </c>
      <c r="C4846" s="1">
        <f>IF(C4845+1=Protocol!$V$21,0,C4845+1)</f>
        <v>8</v>
      </c>
      <c r="D4846" s="1">
        <f t="shared" si="167"/>
        <v>3</v>
      </c>
      <c r="E4846" s="1" t="str">
        <f>INDEX(Protocol[Mark],MATCH(C4846,Protocol[Step],0))</f>
        <v>7Rot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309010003</v>
      </c>
      <c r="H4846" s="134">
        <f>Systematic[[#This Row],[SampleVariableLabel]]+100*Systematic[[#This Row],[State]]</f>
        <v>309010803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309</v>
      </c>
      <c r="B4847" s="1">
        <f>IF(C4847=0,IF(B4846=Protocol!$V$20,1,B4846+1),B4846)</f>
        <v>1</v>
      </c>
      <c r="C4847" s="1">
        <f>IF(C4846+1=Protocol!$V$21,0,C4846+1)</f>
        <v>9</v>
      </c>
      <c r="D4847" s="1">
        <f t="shared" si="167"/>
        <v>4</v>
      </c>
      <c r="E4847" s="1" t="str">
        <f>INDEX(Protocol[Mark],MATCH(C4847,Protocol[Step],0))</f>
        <v>8Gp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309010004</v>
      </c>
      <c r="H4847" s="134">
        <f>Systematic[[#This Row],[SampleVariableLabel]]+100*Systematic[[#This Row],[State]]</f>
        <v>309010904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309</v>
      </c>
      <c r="B4848" s="1">
        <f>IF(C4848=0,IF(B4847=Protocol!$V$20,1,B4847+1),B4847)</f>
        <v>1</v>
      </c>
      <c r="C4848" s="1">
        <f>IF(C4847+1=Protocol!$V$21,0,C4847+1)</f>
        <v>10</v>
      </c>
      <c r="D4848" s="1">
        <f t="shared" si="167"/>
        <v>5</v>
      </c>
      <c r="E4848" s="1" t="str">
        <f>INDEX(Protocol[Mark],MATCH(C4848,Protocol[Step],0))</f>
        <v>9Ama</v>
      </c>
      <c r="F4848" s="151" t="str">
        <f>INDEX(Variables[Variable],MATCH(Systematic[[#This Row],[VariableIndex]],Variables[Index],0))</f>
        <v>Specific flux (mt)</v>
      </c>
      <c r="G4848" s="134">
        <f>Systematic[[#This Row],[Sample]]*1000000+Systematic[[#This Row],[SubSample]]*10000+Systematic[[#This Row],[VariableIndex]]</f>
        <v>309010005</v>
      </c>
      <c r="H4848" s="134">
        <f>Systematic[[#This Row],[SampleVariableLabel]]+100*Systematic[[#This Row],[State]]</f>
        <v>309011005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309</v>
      </c>
      <c r="B4849" s="1">
        <f>IF(C4849=0,IF(B4848=Protocol!$V$20,1,B4848+1),B4848)</f>
        <v>1</v>
      </c>
      <c r="C4849" s="1">
        <f>IF(C4848+1=Protocol!$V$21,0,C4848+1)</f>
        <v>11</v>
      </c>
      <c r="D4849" s="1">
        <f t="shared" si="167"/>
        <v>6</v>
      </c>
      <c r="E4849" s="1" t="str">
        <f>INDEX(Protocol[Mark],MATCH(C4849,Protocol[Step],0))</f>
        <v>10Tm</v>
      </c>
      <c r="F4849" s="151" t="str">
        <f>INDEX(Variables[Variable],MATCH(Systematic[[#This Row],[VariableIndex]],Variables[Index],0))</f>
        <v>FCR (mt: ROX-corr.)</v>
      </c>
      <c r="G4849" s="134">
        <f>Systematic[[#This Row],[Sample]]*1000000+Systematic[[#This Row],[SubSample]]*10000+Systematic[[#This Row],[VariableIndex]]</f>
        <v>309010006</v>
      </c>
      <c r="H4849" s="134">
        <f>Systematic[[#This Row],[SampleVariableLabel]]+100*Systematic[[#This Row],[State]]</f>
        <v>309011106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309</v>
      </c>
      <c r="B4850" s="1">
        <f>IF(C4850=0,IF(B4849=Protocol!$V$20,1,B4849+1),B4849)</f>
        <v>1</v>
      </c>
      <c r="C4850" s="1">
        <f>IF(C4849+1=Protocol!$V$21,0,C4849+1)</f>
        <v>12</v>
      </c>
      <c r="D4850" s="1">
        <f t="shared" si="167"/>
        <v>1</v>
      </c>
      <c r="E4850" s="1" t="str">
        <f>INDEX(Protocol[Mark],MATCH(C4850,Protocol[Step],0))</f>
        <v>11Azd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309010001</v>
      </c>
      <c r="H4850" s="134">
        <f>Systematic[[#This Row],[SampleVariableLabel]]+100*Systematic[[#This Row],[State]]</f>
        <v>309011201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310</v>
      </c>
      <c r="B4851" s="1">
        <f>IF(C4851=0,IF(B4850=Protocol!$V$20,1,B4850+1),B4850)</f>
        <v>1</v>
      </c>
      <c r="C4851" s="1">
        <f>IF(C4850+1=Protocol!$V$21,0,C4850+1)</f>
        <v>0</v>
      </c>
      <c r="D4851" s="1">
        <f t="shared" si="167"/>
        <v>2</v>
      </c>
      <c r="E4851" s="1" t="str">
        <f>INDEX(Protocol[Mark],MATCH(C4851,Protocol[Step],0))</f>
        <v>1mt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310010002</v>
      </c>
      <c r="H4851" s="134">
        <f>Systematic[[#This Row],[SampleVariableLabel]]+100*Systematic[[#This Row],[State]]</f>
        <v>310010002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310</v>
      </c>
      <c r="B4852" s="1">
        <f>IF(C4852=0,IF(B4851=Protocol!$V$20,1,B4851+1),B4851)</f>
        <v>1</v>
      </c>
      <c r="C4852" s="1">
        <f>IF(C4851+1=Protocol!$V$21,0,C4851+1)</f>
        <v>1</v>
      </c>
      <c r="D4852" s="1">
        <f t="shared" si="167"/>
        <v>3</v>
      </c>
      <c r="E4852" s="1" t="str">
        <f>INDEX(Protocol[Mark],MATCH(C4852,Protocol[Step],0))</f>
        <v>1PM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310010003</v>
      </c>
      <c r="H4852" s="134">
        <f>Systematic[[#This Row],[SampleVariableLabel]]+100*Systematic[[#This Row],[State]]</f>
        <v>310010103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310</v>
      </c>
      <c r="B4853" s="1">
        <f>IF(C4853=0,IF(B4852=Protocol!$V$20,1,B4852+1),B4852)</f>
        <v>1</v>
      </c>
      <c r="C4853" s="1">
        <f>IF(C4852+1=Protocol!$V$21,0,C4852+1)</f>
        <v>2</v>
      </c>
      <c r="D4853" s="1">
        <f t="shared" si="167"/>
        <v>4</v>
      </c>
      <c r="E4853" s="1" t="str">
        <f>INDEX(Protocol[Mark],MATCH(C4853,Protocol[Step],0))</f>
        <v>2D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310010004</v>
      </c>
      <c r="H4853" s="134">
        <f>Systematic[[#This Row],[SampleVariableLabel]]+100*Systematic[[#This Row],[State]]</f>
        <v>310010204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310</v>
      </c>
      <c r="B4854" s="1">
        <f>IF(C4854=0,IF(B4853=Protocol!$V$20,1,B4853+1),B4853)</f>
        <v>1</v>
      </c>
      <c r="C4854" s="1">
        <f>IF(C4853+1=Protocol!$V$21,0,C4853+1)</f>
        <v>3</v>
      </c>
      <c r="D4854" s="1">
        <f t="shared" si="167"/>
        <v>5</v>
      </c>
      <c r="E4854" s="1" t="str">
        <f>INDEX(Protocol[Mark],MATCH(C4854,Protocol[Step],0))</f>
        <v>2c</v>
      </c>
      <c r="F4854" s="151" t="str">
        <f>INDEX(Variables[Variable],MATCH(Systematic[[#This Row],[VariableIndex]],Variables[Index],0))</f>
        <v>Specific flux (mt)</v>
      </c>
      <c r="G4854" s="134">
        <f>Systematic[[#This Row],[Sample]]*1000000+Systematic[[#This Row],[SubSample]]*10000+Systematic[[#This Row],[VariableIndex]]</f>
        <v>310010005</v>
      </c>
      <c r="H4854" s="134">
        <f>Systematic[[#This Row],[SampleVariableLabel]]+100*Systematic[[#This Row],[State]]</f>
        <v>310010305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310</v>
      </c>
      <c r="B4855" s="1">
        <f>IF(C4855=0,IF(B4854=Protocol!$V$20,1,B4854+1),B4854)</f>
        <v>1</v>
      </c>
      <c r="C4855" s="1">
        <f>IF(C4854+1=Protocol!$V$21,0,C4854+1)</f>
        <v>4</v>
      </c>
      <c r="D4855" s="1">
        <f t="shared" si="167"/>
        <v>6</v>
      </c>
      <c r="E4855" s="1" t="str">
        <f>INDEX(Protocol[Mark],MATCH(C4855,Protocol[Step],0))</f>
        <v>3U</v>
      </c>
      <c r="F4855" s="151" t="str">
        <f>INDEX(Variables[Variable],MATCH(Systematic[[#This Row],[VariableIndex]],Variables[Index],0))</f>
        <v>FCR (mt: ROX-corr.)</v>
      </c>
      <c r="G4855" s="134">
        <f>Systematic[[#This Row],[Sample]]*1000000+Systematic[[#This Row],[SubSample]]*10000+Systematic[[#This Row],[VariableIndex]]</f>
        <v>310010006</v>
      </c>
      <c r="H4855" s="134">
        <f>Systematic[[#This Row],[SampleVariableLabel]]+100*Systematic[[#This Row],[State]]</f>
        <v>310010406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310</v>
      </c>
      <c r="B4856" s="1">
        <f>IF(C4856=0,IF(B4855=Protocol!$V$20,1,B4855+1),B4855)</f>
        <v>1</v>
      </c>
      <c r="C4856" s="1">
        <f>IF(C4855+1=Protocol!$V$21,0,C4855+1)</f>
        <v>5</v>
      </c>
      <c r="D4856" s="1">
        <f t="shared" si="167"/>
        <v>1</v>
      </c>
      <c r="E4856" s="1" t="str">
        <f>INDEX(Protocol[Mark],MATCH(C4856,Protocol[Step],0))</f>
        <v>4G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310010001</v>
      </c>
      <c r="H4856" s="134">
        <f>Systematic[[#This Row],[SampleVariableLabel]]+100*Systematic[[#This Row],[State]]</f>
        <v>310010501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310</v>
      </c>
      <c r="B4857" s="1">
        <f>IF(C4857=0,IF(B4856=Protocol!$V$20,1,B4856+1),B4856)</f>
        <v>1</v>
      </c>
      <c r="C4857" s="1">
        <f>IF(C4856+1=Protocol!$V$21,0,C4856+1)</f>
        <v>6</v>
      </c>
      <c r="D4857" s="1">
        <f t="shared" si="167"/>
        <v>2</v>
      </c>
      <c r="E4857" s="1" t="str">
        <f>INDEX(Protocol[Mark],MATCH(C4857,Protocol[Step],0))</f>
        <v>5S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310010002</v>
      </c>
      <c r="H4857" s="134">
        <f>Systematic[[#This Row],[SampleVariableLabel]]+100*Systematic[[#This Row],[State]]</f>
        <v>310010602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310</v>
      </c>
      <c r="B4858" s="1">
        <f>IF(C4858=0,IF(B4857=Protocol!$V$20,1,B4857+1),B4857)</f>
        <v>1</v>
      </c>
      <c r="C4858" s="1">
        <f>IF(C4857+1=Protocol!$V$21,0,C4857+1)</f>
        <v>7</v>
      </c>
      <c r="D4858" s="1">
        <f t="shared" si="167"/>
        <v>3</v>
      </c>
      <c r="E4858" s="1" t="str">
        <f>INDEX(Protocol[Mark],MATCH(C4858,Protocol[Step],0))</f>
        <v>6Oct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310010003</v>
      </c>
      <c r="H4858" s="134">
        <f>Systematic[[#This Row],[SampleVariableLabel]]+100*Systematic[[#This Row],[State]]</f>
        <v>310010703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310</v>
      </c>
      <c r="B4859" s="1">
        <f>IF(C4859=0,IF(B4858=Protocol!$V$20,1,B4858+1),B4858)</f>
        <v>1</v>
      </c>
      <c r="C4859" s="1">
        <f>IF(C4858+1=Protocol!$V$21,0,C4858+1)</f>
        <v>8</v>
      </c>
      <c r="D4859" s="1">
        <f t="shared" si="167"/>
        <v>4</v>
      </c>
      <c r="E4859" s="1" t="str">
        <f>INDEX(Protocol[Mark],MATCH(C4859,Protocol[Step],0))</f>
        <v>7Rot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310010004</v>
      </c>
      <c r="H4859" s="134">
        <f>Systematic[[#This Row],[SampleVariableLabel]]+100*Systematic[[#This Row],[State]]</f>
        <v>310010804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310</v>
      </c>
      <c r="B4860" s="1">
        <f>IF(C4860=0,IF(B4859=Protocol!$V$20,1,B4859+1),B4859)</f>
        <v>1</v>
      </c>
      <c r="C4860" s="1">
        <f>IF(C4859+1=Protocol!$V$21,0,C4859+1)</f>
        <v>9</v>
      </c>
      <c r="D4860" s="1">
        <f t="shared" si="167"/>
        <v>5</v>
      </c>
      <c r="E4860" s="1" t="str">
        <f>INDEX(Protocol[Mark],MATCH(C4860,Protocol[Step],0))</f>
        <v>8Gp</v>
      </c>
      <c r="F4860" s="151" t="str">
        <f>INDEX(Variables[Variable],MATCH(Systematic[[#This Row],[VariableIndex]],Variables[Index],0))</f>
        <v>Specific flux (mt)</v>
      </c>
      <c r="G4860" s="134">
        <f>Systematic[[#This Row],[Sample]]*1000000+Systematic[[#This Row],[SubSample]]*10000+Systematic[[#This Row],[VariableIndex]]</f>
        <v>310010005</v>
      </c>
      <c r="H4860" s="134">
        <f>Systematic[[#This Row],[SampleVariableLabel]]+100*Systematic[[#This Row],[State]]</f>
        <v>310010905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310</v>
      </c>
      <c r="B4861" s="1">
        <f>IF(C4861=0,IF(B4860=Protocol!$V$20,1,B4860+1),B4860)</f>
        <v>1</v>
      </c>
      <c r="C4861" s="1">
        <f>IF(C4860+1=Protocol!$V$21,0,C4860+1)</f>
        <v>10</v>
      </c>
      <c r="D4861" s="1">
        <f t="shared" si="167"/>
        <v>6</v>
      </c>
      <c r="E4861" s="1" t="str">
        <f>INDEX(Protocol[Mark],MATCH(C4861,Protocol[Step],0))</f>
        <v>9Ama</v>
      </c>
      <c r="F4861" s="151" t="str">
        <f>INDEX(Variables[Variable],MATCH(Systematic[[#This Row],[VariableIndex]],Variables[Index],0))</f>
        <v>FCR (mt: ROX-corr.)</v>
      </c>
      <c r="G4861" s="134">
        <f>Systematic[[#This Row],[Sample]]*1000000+Systematic[[#This Row],[SubSample]]*10000+Systematic[[#This Row],[VariableIndex]]</f>
        <v>310010006</v>
      </c>
      <c r="H4861" s="134">
        <f>Systematic[[#This Row],[SampleVariableLabel]]+100*Systematic[[#This Row],[State]]</f>
        <v>310011006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310</v>
      </c>
      <c r="B4862" s="1">
        <f>IF(C4862=0,IF(B4861=Protocol!$V$20,1,B4861+1),B4861)</f>
        <v>1</v>
      </c>
      <c r="C4862" s="1">
        <f>IF(C4861+1=Protocol!$V$21,0,C4861+1)</f>
        <v>11</v>
      </c>
      <c r="D4862" s="1">
        <f t="shared" si="167"/>
        <v>1</v>
      </c>
      <c r="E4862" s="1" t="str">
        <f>INDEX(Protocol[Mark],MATCH(C4862,Protocol[Step],0))</f>
        <v>10Tm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310010001</v>
      </c>
      <c r="H4862" s="134">
        <f>Systematic[[#This Row],[SampleVariableLabel]]+100*Systematic[[#This Row],[State]]</f>
        <v>310011101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310</v>
      </c>
      <c r="B4863" s="1">
        <f>IF(C4863=0,IF(B4862=Protocol!$V$20,1,B4862+1),B4862)</f>
        <v>1</v>
      </c>
      <c r="C4863" s="1">
        <f>IF(C4862+1=Protocol!$V$21,0,C4862+1)</f>
        <v>12</v>
      </c>
      <c r="D4863" s="1">
        <f t="shared" si="167"/>
        <v>2</v>
      </c>
      <c r="E4863" s="1" t="str">
        <f>INDEX(Protocol[Mark],MATCH(C4863,Protocol[Step],0))</f>
        <v>11Azd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310010002</v>
      </c>
      <c r="H4863" s="134">
        <f>Systematic[[#This Row],[SampleVariableLabel]]+100*Systematic[[#This Row],[State]]</f>
        <v>310011202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311</v>
      </c>
      <c r="B4864" s="1">
        <f>IF(C4864=0,IF(B4863=Protocol!$V$20,1,B4863+1),B4863)</f>
        <v>1</v>
      </c>
      <c r="C4864" s="1">
        <f>IF(C4863+1=Protocol!$V$21,0,C4863+1)</f>
        <v>0</v>
      </c>
      <c r="D4864" s="1">
        <f t="shared" si="167"/>
        <v>3</v>
      </c>
      <c r="E4864" s="1" t="str">
        <f>INDEX(Protocol[Mark],MATCH(C4864,Protocol[Step],0))</f>
        <v>1mt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311010003</v>
      </c>
      <c r="H4864" s="134">
        <f>Systematic[[#This Row],[SampleVariableLabel]]+100*Systematic[[#This Row],[State]]</f>
        <v>311010003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311</v>
      </c>
      <c r="B4865" s="1">
        <f>IF(C4865=0,IF(B4864=Protocol!$V$20,1,B4864+1),B4864)</f>
        <v>1</v>
      </c>
      <c r="C4865" s="1">
        <f>IF(C4864+1=Protocol!$V$21,0,C4864+1)</f>
        <v>1</v>
      </c>
      <c r="D4865" s="1">
        <f t="shared" si="167"/>
        <v>4</v>
      </c>
      <c r="E4865" s="1" t="str">
        <f>INDEX(Protocol[Mark],MATCH(C4865,Protocol[Step],0))</f>
        <v>1PM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311010004</v>
      </c>
      <c r="H4865" s="134">
        <f>Systematic[[#This Row],[SampleVariableLabel]]+100*Systematic[[#This Row],[State]]</f>
        <v>311010104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311</v>
      </c>
      <c r="B4866" s="1">
        <f>IF(C4866=0,IF(B4865=Protocol!$V$20,1,B4865+1),B4865)</f>
        <v>1</v>
      </c>
      <c r="C4866" s="1">
        <f>IF(C4865+1=Protocol!$V$21,0,C4865+1)</f>
        <v>2</v>
      </c>
      <c r="D4866" s="1">
        <f t="shared" si="167"/>
        <v>5</v>
      </c>
      <c r="E4866" s="1" t="str">
        <f>INDEX(Protocol[Mark],MATCH(C4866,Protocol[Step],0))</f>
        <v>2D</v>
      </c>
      <c r="F4866" s="151" t="str">
        <f>INDEX(Variables[Variable],MATCH(Systematic[[#This Row],[VariableIndex]],Variables[Index],0))</f>
        <v>Specific flux (mt)</v>
      </c>
      <c r="G4866" s="134">
        <f>Systematic[[#This Row],[Sample]]*1000000+Systematic[[#This Row],[SubSample]]*10000+Systematic[[#This Row],[VariableIndex]]</f>
        <v>311010005</v>
      </c>
      <c r="H4866" s="134">
        <f>Systematic[[#This Row],[SampleVariableLabel]]+100*Systematic[[#This Row],[State]]</f>
        <v>311010205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311</v>
      </c>
      <c r="B4867" s="1">
        <f>IF(C4867=0,IF(B4866=Protocol!$V$20,1,B4866+1),B4866)</f>
        <v>1</v>
      </c>
      <c r="C4867" s="1">
        <f>IF(C4866+1=Protocol!$V$21,0,C4866+1)</f>
        <v>3</v>
      </c>
      <c r="D4867" s="1">
        <f t="shared" ref="D4867:D4930" si="169">IF(D4866=nVariables,1,D4866+1)</f>
        <v>6</v>
      </c>
      <c r="E4867" s="1" t="str">
        <f>INDEX(Protocol[Mark],MATCH(C4867,Protocol[Step],0))</f>
        <v>2c</v>
      </c>
      <c r="F4867" s="151" t="str">
        <f>INDEX(Variables[Variable],MATCH(Systematic[[#This Row],[VariableIndex]],Variables[Index],0))</f>
        <v>FCR (mt: ROX-corr.)</v>
      </c>
      <c r="G4867" s="134">
        <f>Systematic[[#This Row],[Sample]]*1000000+Systematic[[#This Row],[SubSample]]*10000+Systematic[[#This Row],[VariableIndex]]</f>
        <v>311010006</v>
      </c>
      <c r="H4867" s="134">
        <f>Systematic[[#This Row],[SampleVariableLabel]]+100*Systematic[[#This Row],[State]]</f>
        <v>311010306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311</v>
      </c>
      <c r="B4868" s="1">
        <f>IF(C4868=0,IF(B4867=Protocol!$V$20,1,B4867+1),B4867)</f>
        <v>1</v>
      </c>
      <c r="C4868" s="1">
        <f>IF(C4867+1=Protocol!$V$21,0,C4867+1)</f>
        <v>4</v>
      </c>
      <c r="D4868" s="1">
        <f t="shared" si="169"/>
        <v>1</v>
      </c>
      <c r="E4868" s="1" t="str">
        <f>INDEX(Protocol[Mark],MATCH(C4868,Protocol[Step],0))</f>
        <v>3U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311010001</v>
      </c>
      <c r="H4868" s="134">
        <f>Systematic[[#This Row],[SampleVariableLabel]]+100*Systematic[[#This Row],[State]]</f>
        <v>311010401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311</v>
      </c>
      <c r="B4869" s="1">
        <f>IF(C4869=0,IF(B4868=Protocol!$V$20,1,B4868+1),B4868)</f>
        <v>1</v>
      </c>
      <c r="C4869" s="1">
        <f>IF(C4868+1=Protocol!$V$21,0,C4868+1)</f>
        <v>5</v>
      </c>
      <c r="D4869" s="1">
        <f t="shared" si="169"/>
        <v>2</v>
      </c>
      <c r="E4869" s="1" t="str">
        <f>INDEX(Protocol[Mark],MATCH(C4869,Protocol[Step],0))</f>
        <v>4G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311010002</v>
      </c>
      <c r="H4869" s="134">
        <f>Systematic[[#This Row],[SampleVariableLabel]]+100*Systematic[[#This Row],[State]]</f>
        <v>311010502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311</v>
      </c>
      <c r="B4870" s="1">
        <f>IF(C4870=0,IF(B4869=Protocol!$V$20,1,B4869+1),B4869)</f>
        <v>1</v>
      </c>
      <c r="C4870" s="1">
        <f>IF(C4869+1=Protocol!$V$21,0,C4869+1)</f>
        <v>6</v>
      </c>
      <c r="D4870" s="1">
        <f t="shared" si="169"/>
        <v>3</v>
      </c>
      <c r="E4870" s="1" t="str">
        <f>INDEX(Protocol[Mark],MATCH(C4870,Protocol[Step],0))</f>
        <v>5S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311010003</v>
      </c>
      <c r="H4870" s="134">
        <f>Systematic[[#This Row],[SampleVariableLabel]]+100*Systematic[[#This Row],[State]]</f>
        <v>311010603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311</v>
      </c>
      <c r="B4871" s="1">
        <f>IF(C4871=0,IF(B4870=Protocol!$V$20,1,B4870+1),B4870)</f>
        <v>1</v>
      </c>
      <c r="C4871" s="1">
        <f>IF(C4870+1=Protocol!$V$21,0,C4870+1)</f>
        <v>7</v>
      </c>
      <c r="D4871" s="1">
        <f t="shared" si="169"/>
        <v>4</v>
      </c>
      <c r="E4871" s="1" t="str">
        <f>INDEX(Protocol[Mark],MATCH(C4871,Protocol[Step],0))</f>
        <v>6Oct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311010004</v>
      </c>
      <c r="H4871" s="134">
        <f>Systematic[[#This Row],[SampleVariableLabel]]+100*Systematic[[#This Row],[State]]</f>
        <v>311010704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311</v>
      </c>
      <c r="B4872" s="1">
        <f>IF(C4872=0,IF(B4871=Protocol!$V$20,1,B4871+1),B4871)</f>
        <v>1</v>
      </c>
      <c r="C4872" s="1">
        <f>IF(C4871+1=Protocol!$V$21,0,C4871+1)</f>
        <v>8</v>
      </c>
      <c r="D4872" s="1">
        <f t="shared" si="169"/>
        <v>5</v>
      </c>
      <c r="E4872" s="1" t="str">
        <f>INDEX(Protocol[Mark],MATCH(C4872,Protocol[Step],0))</f>
        <v>7Rot</v>
      </c>
      <c r="F4872" s="151" t="str">
        <f>INDEX(Variables[Variable],MATCH(Systematic[[#This Row],[VariableIndex]],Variables[Index],0))</f>
        <v>Specific flux (mt)</v>
      </c>
      <c r="G4872" s="134">
        <f>Systematic[[#This Row],[Sample]]*1000000+Systematic[[#This Row],[SubSample]]*10000+Systematic[[#This Row],[VariableIndex]]</f>
        <v>311010005</v>
      </c>
      <c r="H4872" s="134">
        <f>Systematic[[#This Row],[SampleVariableLabel]]+100*Systematic[[#This Row],[State]]</f>
        <v>311010805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311</v>
      </c>
      <c r="B4873" s="1">
        <f>IF(C4873=0,IF(B4872=Protocol!$V$20,1,B4872+1),B4872)</f>
        <v>1</v>
      </c>
      <c r="C4873" s="1">
        <f>IF(C4872+1=Protocol!$V$21,0,C4872+1)</f>
        <v>9</v>
      </c>
      <c r="D4873" s="1">
        <f t="shared" si="169"/>
        <v>6</v>
      </c>
      <c r="E4873" s="1" t="str">
        <f>INDEX(Protocol[Mark],MATCH(C4873,Protocol[Step],0))</f>
        <v>8Gp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311010006</v>
      </c>
      <c r="H4873" s="134">
        <f>Systematic[[#This Row],[SampleVariableLabel]]+100*Systematic[[#This Row],[State]]</f>
        <v>311010906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311</v>
      </c>
      <c r="B4874" s="1">
        <f>IF(C4874=0,IF(B4873=Protocol!$V$20,1,B4873+1),B4873)</f>
        <v>1</v>
      </c>
      <c r="C4874" s="1">
        <f>IF(C4873+1=Protocol!$V$21,0,C4873+1)</f>
        <v>10</v>
      </c>
      <c r="D4874" s="1">
        <f t="shared" si="169"/>
        <v>1</v>
      </c>
      <c r="E4874" s="1" t="str">
        <f>INDEX(Protocol[Mark],MATCH(C4874,Protocol[Step],0))</f>
        <v>9Ama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311010001</v>
      </c>
      <c r="H4874" s="134">
        <f>Systematic[[#This Row],[SampleVariableLabel]]+100*Systematic[[#This Row],[State]]</f>
        <v>311011001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311</v>
      </c>
      <c r="B4875" s="1">
        <f>IF(C4875=0,IF(B4874=Protocol!$V$20,1,B4874+1),B4874)</f>
        <v>1</v>
      </c>
      <c r="C4875" s="1">
        <f>IF(C4874+1=Protocol!$V$21,0,C4874+1)</f>
        <v>11</v>
      </c>
      <c r="D4875" s="1">
        <f t="shared" si="169"/>
        <v>2</v>
      </c>
      <c r="E4875" s="1" t="str">
        <f>INDEX(Protocol[Mark],MATCH(C4875,Protocol[Step],0))</f>
        <v>10Tm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311010002</v>
      </c>
      <c r="H4875" s="134">
        <f>Systematic[[#This Row],[SampleVariableLabel]]+100*Systematic[[#This Row],[State]]</f>
        <v>311011102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311</v>
      </c>
      <c r="B4876" s="1">
        <f>IF(C4876=0,IF(B4875=Protocol!$V$20,1,B4875+1),B4875)</f>
        <v>1</v>
      </c>
      <c r="C4876" s="1">
        <f>IF(C4875+1=Protocol!$V$21,0,C4875+1)</f>
        <v>12</v>
      </c>
      <c r="D4876" s="1">
        <f t="shared" si="169"/>
        <v>3</v>
      </c>
      <c r="E4876" s="1" t="str">
        <f>INDEX(Protocol[Mark],MATCH(C4876,Protocol[Step],0))</f>
        <v>11Azd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311010003</v>
      </c>
      <c r="H4876" s="134">
        <f>Systematic[[#This Row],[SampleVariableLabel]]+100*Systematic[[#This Row],[State]]</f>
        <v>311011203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312</v>
      </c>
      <c r="B4877" s="1">
        <f>IF(C4877=0,IF(B4876=Protocol!$V$20,1,B4876+1),B4876)</f>
        <v>1</v>
      </c>
      <c r="C4877" s="1">
        <f>IF(C4876+1=Protocol!$V$21,0,C4876+1)</f>
        <v>0</v>
      </c>
      <c r="D4877" s="1">
        <f t="shared" si="169"/>
        <v>4</v>
      </c>
      <c r="E4877" s="1" t="str">
        <f>INDEX(Protocol[Mark],MATCH(C4877,Protocol[Step],0))</f>
        <v>1mt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312010004</v>
      </c>
      <c r="H4877" s="134">
        <f>Systematic[[#This Row],[SampleVariableLabel]]+100*Systematic[[#This Row],[State]]</f>
        <v>312010004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312</v>
      </c>
      <c r="B4878" s="1">
        <f>IF(C4878=0,IF(B4877=Protocol!$V$20,1,B4877+1),B4877)</f>
        <v>1</v>
      </c>
      <c r="C4878" s="1">
        <f>IF(C4877+1=Protocol!$V$21,0,C4877+1)</f>
        <v>1</v>
      </c>
      <c r="D4878" s="1">
        <f t="shared" si="169"/>
        <v>5</v>
      </c>
      <c r="E4878" s="1" t="str">
        <f>INDEX(Protocol[Mark],MATCH(C4878,Protocol[Step],0))</f>
        <v>1PM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312010005</v>
      </c>
      <c r="H4878" s="134">
        <f>Systematic[[#This Row],[SampleVariableLabel]]+100*Systematic[[#This Row],[State]]</f>
        <v>312010105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312</v>
      </c>
      <c r="B4879" s="1">
        <f>IF(C4879=0,IF(B4878=Protocol!$V$20,1,B4878+1),B4878)</f>
        <v>1</v>
      </c>
      <c r="C4879" s="1">
        <f>IF(C4878+1=Protocol!$V$21,0,C4878+1)</f>
        <v>2</v>
      </c>
      <c r="D4879" s="1">
        <f t="shared" si="169"/>
        <v>6</v>
      </c>
      <c r="E4879" s="1" t="str">
        <f>INDEX(Protocol[Mark],MATCH(C4879,Protocol[Step],0))</f>
        <v>2D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312010006</v>
      </c>
      <c r="H4879" s="134">
        <f>Systematic[[#This Row],[SampleVariableLabel]]+100*Systematic[[#This Row],[State]]</f>
        <v>312010206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312</v>
      </c>
      <c r="B4880" s="1">
        <f>IF(C4880=0,IF(B4879=Protocol!$V$20,1,B4879+1),B4879)</f>
        <v>1</v>
      </c>
      <c r="C4880" s="1">
        <f>IF(C4879+1=Protocol!$V$21,0,C4879+1)</f>
        <v>3</v>
      </c>
      <c r="D4880" s="1">
        <f t="shared" si="169"/>
        <v>1</v>
      </c>
      <c r="E4880" s="1" t="str">
        <f>INDEX(Protocol[Mark],MATCH(C4880,Protocol[Step],0))</f>
        <v>2c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312010001</v>
      </c>
      <c r="H4880" s="134">
        <f>Systematic[[#This Row],[SampleVariableLabel]]+100*Systematic[[#This Row],[State]]</f>
        <v>312010301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312</v>
      </c>
      <c r="B4881" s="1">
        <f>IF(C4881=0,IF(B4880=Protocol!$V$20,1,B4880+1),B4880)</f>
        <v>1</v>
      </c>
      <c r="C4881" s="1">
        <f>IF(C4880+1=Protocol!$V$21,0,C4880+1)</f>
        <v>4</v>
      </c>
      <c r="D4881" s="1">
        <f t="shared" si="169"/>
        <v>2</v>
      </c>
      <c r="E4881" s="1" t="str">
        <f>INDEX(Protocol[Mark],MATCH(C4881,Protocol[Step],0))</f>
        <v>3U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312010002</v>
      </c>
      <c r="H4881" s="134">
        <f>Systematic[[#This Row],[SampleVariableLabel]]+100*Systematic[[#This Row],[State]]</f>
        <v>312010402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312</v>
      </c>
      <c r="B4882" s="1">
        <f>IF(C4882=0,IF(B4881=Protocol!$V$20,1,B4881+1),B4881)</f>
        <v>1</v>
      </c>
      <c r="C4882" s="1">
        <f>IF(C4881+1=Protocol!$V$21,0,C4881+1)</f>
        <v>5</v>
      </c>
      <c r="D4882" s="1">
        <f t="shared" si="169"/>
        <v>3</v>
      </c>
      <c r="E4882" s="1" t="str">
        <f>INDEX(Protocol[Mark],MATCH(C4882,Protocol[Step],0))</f>
        <v>4G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312010003</v>
      </c>
      <c r="H4882" s="134">
        <f>Systematic[[#This Row],[SampleVariableLabel]]+100*Systematic[[#This Row],[State]]</f>
        <v>312010503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312</v>
      </c>
      <c r="B4883" s="1">
        <f>IF(C4883=0,IF(B4882=Protocol!$V$20,1,B4882+1),B4882)</f>
        <v>1</v>
      </c>
      <c r="C4883" s="1">
        <f>IF(C4882+1=Protocol!$V$21,0,C4882+1)</f>
        <v>6</v>
      </c>
      <c r="D4883" s="1">
        <f t="shared" si="169"/>
        <v>4</v>
      </c>
      <c r="E4883" s="1" t="str">
        <f>INDEX(Protocol[Mark],MATCH(C4883,Protocol[Step],0))</f>
        <v>5S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312010004</v>
      </c>
      <c r="H4883" s="134">
        <f>Systematic[[#This Row],[SampleVariableLabel]]+100*Systematic[[#This Row],[State]]</f>
        <v>312010604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312</v>
      </c>
      <c r="B4884" s="1">
        <f>IF(C4884=0,IF(B4883=Protocol!$V$20,1,B4883+1),B4883)</f>
        <v>1</v>
      </c>
      <c r="C4884" s="1">
        <f>IF(C4883+1=Protocol!$V$21,0,C4883+1)</f>
        <v>7</v>
      </c>
      <c r="D4884" s="1">
        <f t="shared" si="169"/>
        <v>5</v>
      </c>
      <c r="E4884" s="1" t="str">
        <f>INDEX(Protocol[Mark],MATCH(C4884,Protocol[Step],0))</f>
        <v>6Oct</v>
      </c>
      <c r="F4884" s="151" t="str">
        <f>INDEX(Variables[Variable],MATCH(Systematic[[#This Row],[VariableIndex]],Variables[Index],0))</f>
        <v>Specific flux (mt)</v>
      </c>
      <c r="G4884" s="134">
        <f>Systematic[[#This Row],[Sample]]*1000000+Systematic[[#This Row],[SubSample]]*10000+Systematic[[#This Row],[VariableIndex]]</f>
        <v>312010005</v>
      </c>
      <c r="H4884" s="134">
        <f>Systematic[[#This Row],[SampleVariableLabel]]+100*Systematic[[#This Row],[State]]</f>
        <v>312010705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312</v>
      </c>
      <c r="B4885" s="1">
        <f>IF(C4885=0,IF(B4884=Protocol!$V$20,1,B4884+1),B4884)</f>
        <v>1</v>
      </c>
      <c r="C4885" s="1">
        <f>IF(C4884+1=Protocol!$V$21,0,C4884+1)</f>
        <v>8</v>
      </c>
      <c r="D4885" s="1">
        <f t="shared" si="169"/>
        <v>6</v>
      </c>
      <c r="E4885" s="1" t="str">
        <f>INDEX(Protocol[Mark],MATCH(C4885,Protocol[Step],0))</f>
        <v>7Rot</v>
      </c>
      <c r="F4885" s="151" t="str">
        <f>INDEX(Variables[Variable],MATCH(Systematic[[#This Row],[VariableIndex]],Variables[Index],0))</f>
        <v>FCR (mt: ROX-corr.)</v>
      </c>
      <c r="G4885" s="134">
        <f>Systematic[[#This Row],[Sample]]*1000000+Systematic[[#This Row],[SubSample]]*10000+Systematic[[#This Row],[VariableIndex]]</f>
        <v>312010006</v>
      </c>
      <c r="H4885" s="134">
        <f>Systematic[[#This Row],[SampleVariableLabel]]+100*Systematic[[#This Row],[State]]</f>
        <v>312010806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312</v>
      </c>
      <c r="B4886" s="1">
        <f>IF(C4886=0,IF(B4885=Protocol!$V$20,1,B4885+1),B4885)</f>
        <v>1</v>
      </c>
      <c r="C4886" s="1">
        <f>IF(C4885+1=Protocol!$V$21,0,C4885+1)</f>
        <v>9</v>
      </c>
      <c r="D4886" s="1">
        <f t="shared" si="169"/>
        <v>1</v>
      </c>
      <c r="E4886" s="1" t="str">
        <f>INDEX(Protocol[Mark],MATCH(C4886,Protocol[Step],0))</f>
        <v>8Gp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312010001</v>
      </c>
      <c r="H4886" s="134">
        <f>Systematic[[#This Row],[SampleVariableLabel]]+100*Systematic[[#This Row],[State]]</f>
        <v>312010901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312</v>
      </c>
      <c r="B4887" s="1">
        <f>IF(C4887=0,IF(B4886=Protocol!$V$20,1,B4886+1),B4886)</f>
        <v>1</v>
      </c>
      <c r="C4887" s="1">
        <f>IF(C4886+1=Protocol!$V$21,0,C4886+1)</f>
        <v>10</v>
      </c>
      <c r="D4887" s="1">
        <f t="shared" si="169"/>
        <v>2</v>
      </c>
      <c r="E4887" s="1" t="str">
        <f>INDEX(Protocol[Mark],MATCH(C4887,Protocol[Step],0))</f>
        <v>9Ama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312010002</v>
      </c>
      <c r="H4887" s="134">
        <f>Systematic[[#This Row],[SampleVariableLabel]]+100*Systematic[[#This Row],[State]]</f>
        <v>312011002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312</v>
      </c>
      <c r="B4888" s="1">
        <f>IF(C4888=0,IF(B4887=Protocol!$V$20,1,B4887+1),B4887)</f>
        <v>1</v>
      </c>
      <c r="C4888" s="1">
        <f>IF(C4887+1=Protocol!$V$21,0,C4887+1)</f>
        <v>11</v>
      </c>
      <c r="D4888" s="1">
        <f t="shared" si="169"/>
        <v>3</v>
      </c>
      <c r="E4888" s="1" t="str">
        <f>INDEX(Protocol[Mark],MATCH(C4888,Protocol[Step],0))</f>
        <v>10Tm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312010003</v>
      </c>
      <c r="H4888" s="134">
        <f>Systematic[[#This Row],[SampleVariableLabel]]+100*Systematic[[#This Row],[State]]</f>
        <v>312011103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312</v>
      </c>
      <c r="B4889" s="1">
        <f>IF(C4889=0,IF(B4888=Protocol!$V$20,1,B4888+1),B4888)</f>
        <v>1</v>
      </c>
      <c r="C4889" s="1">
        <f>IF(C4888+1=Protocol!$V$21,0,C4888+1)</f>
        <v>12</v>
      </c>
      <c r="D4889" s="1">
        <f t="shared" si="169"/>
        <v>4</v>
      </c>
      <c r="E4889" s="1" t="str">
        <f>INDEX(Protocol[Mark],MATCH(C4889,Protocol[Step],0))</f>
        <v>11Azd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312010004</v>
      </c>
      <c r="H4889" s="134">
        <f>Systematic[[#This Row],[SampleVariableLabel]]+100*Systematic[[#This Row],[State]]</f>
        <v>312011204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313</v>
      </c>
      <c r="B4890" s="1">
        <f>IF(C4890=0,IF(B4889=Protocol!$V$20,1,B4889+1),B4889)</f>
        <v>1</v>
      </c>
      <c r="C4890" s="1">
        <f>IF(C4889+1=Protocol!$V$21,0,C4889+1)</f>
        <v>0</v>
      </c>
      <c r="D4890" s="1">
        <f t="shared" si="169"/>
        <v>5</v>
      </c>
      <c r="E4890" s="1" t="str">
        <f>INDEX(Protocol[Mark],MATCH(C4890,Protocol[Step],0))</f>
        <v>1mt</v>
      </c>
      <c r="F4890" s="151" t="str">
        <f>INDEX(Variables[Variable],MATCH(Systematic[[#This Row],[VariableIndex]],Variables[Index],0))</f>
        <v>Specific flux (mt)</v>
      </c>
      <c r="G4890" s="134">
        <f>Systematic[[#This Row],[Sample]]*1000000+Systematic[[#This Row],[SubSample]]*10000+Systematic[[#This Row],[VariableIndex]]</f>
        <v>313010005</v>
      </c>
      <c r="H4890" s="134">
        <f>Systematic[[#This Row],[SampleVariableLabel]]+100*Systematic[[#This Row],[State]]</f>
        <v>313010005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313</v>
      </c>
      <c r="B4891" s="1">
        <f>IF(C4891=0,IF(B4890=Protocol!$V$20,1,B4890+1),B4890)</f>
        <v>1</v>
      </c>
      <c r="C4891" s="1">
        <f>IF(C4890+1=Protocol!$V$21,0,C4890+1)</f>
        <v>1</v>
      </c>
      <c r="D4891" s="1">
        <f t="shared" si="169"/>
        <v>6</v>
      </c>
      <c r="E4891" s="1" t="str">
        <f>INDEX(Protocol[Mark],MATCH(C4891,Protocol[Step],0))</f>
        <v>1PM</v>
      </c>
      <c r="F4891" s="151" t="str">
        <f>INDEX(Variables[Variable],MATCH(Systematic[[#This Row],[VariableIndex]],Variables[Index],0))</f>
        <v>FCR (mt: ROX-corr.)</v>
      </c>
      <c r="G4891" s="134">
        <f>Systematic[[#This Row],[Sample]]*1000000+Systematic[[#This Row],[SubSample]]*10000+Systematic[[#This Row],[VariableIndex]]</f>
        <v>313010006</v>
      </c>
      <c r="H4891" s="134">
        <f>Systematic[[#This Row],[SampleVariableLabel]]+100*Systematic[[#This Row],[State]]</f>
        <v>313010106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313</v>
      </c>
      <c r="B4892" s="1">
        <f>IF(C4892=0,IF(B4891=Protocol!$V$20,1,B4891+1),B4891)</f>
        <v>1</v>
      </c>
      <c r="C4892" s="1">
        <f>IF(C4891+1=Protocol!$V$21,0,C4891+1)</f>
        <v>2</v>
      </c>
      <c r="D4892" s="1">
        <f t="shared" si="169"/>
        <v>1</v>
      </c>
      <c r="E4892" s="1" t="str">
        <f>INDEX(Protocol[Mark],MATCH(C4892,Protocol[Step],0))</f>
        <v>2D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313010001</v>
      </c>
      <c r="H4892" s="134">
        <f>Systematic[[#This Row],[SampleVariableLabel]]+100*Systematic[[#This Row],[State]]</f>
        <v>313010201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313</v>
      </c>
      <c r="B4893" s="1">
        <f>IF(C4893=0,IF(B4892=Protocol!$V$20,1,B4892+1),B4892)</f>
        <v>1</v>
      </c>
      <c r="C4893" s="1">
        <f>IF(C4892+1=Protocol!$V$21,0,C4892+1)</f>
        <v>3</v>
      </c>
      <c r="D4893" s="1">
        <f t="shared" si="169"/>
        <v>2</v>
      </c>
      <c r="E4893" s="1" t="str">
        <f>INDEX(Protocol[Mark],MATCH(C4893,Protocol[Step],0))</f>
        <v>2c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313010002</v>
      </c>
      <c r="H4893" s="134">
        <f>Systematic[[#This Row],[SampleVariableLabel]]+100*Systematic[[#This Row],[State]]</f>
        <v>313010302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313</v>
      </c>
      <c r="B4894" s="1">
        <f>IF(C4894=0,IF(B4893=Protocol!$V$20,1,B4893+1),B4893)</f>
        <v>1</v>
      </c>
      <c r="C4894" s="1">
        <f>IF(C4893+1=Protocol!$V$21,0,C4893+1)</f>
        <v>4</v>
      </c>
      <c r="D4894" s="1">
        <f t="shared" si="169"/>
        <v>3</v>
      </c>
      <c r="E4894" s="1" t="str">
        <f>INDEX(Protocol[Mark],MATCH(C4894,Protocol[Step],0))</f>
        <v>3U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313010003</v>
      </c>
      <c r="H4894" s="134">
        <f>Systematic[[#This Row],[SampleVariableLabel]]+100*Systematic[[#This Row],[State]]</f>
        <v>313010403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313</v>
      </c>
      <c r="B4895" s="1">
        <f>IF(C4895=0,IF(B4894=Protocol!$V$20,1,B4894+1),B4894)</f>
        <v>1</v>
      </c>
      <c r="C4895" s="1">
        <f>IF(C4894+1=Protocol!$V$21,0,C4894+1)</f>
        <v>5</v>
      </c>
      <c r="D4895" s="1">
        <f t="shared" si="169"/>
        <v>4</v>
      </c>
      <c r="E4895" s="1" t="str">
        <f>INDEX(Protocol[Mark],MATCH(C4895,Protocol[Step],0))</f>
        <v>4G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313010004</v>
      </c>
      <c r="H4895" s="134">
        <f>Systematic[[#This Row],[SampleVariableLabel]]+100*Systematic[[#This Row],[State]]</f>
        <v>313010504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313</v>
      </c>
      <c r="B4896" s="1">
        <f>IF(C4896=0,IF(B4895=Protocol!$V$20,1,B4895+1),B4895)</f>
        <v>1</v>
      </c>
      <c r="C4896" s="1">
        <f>IF(C4895+1=Protocol!$V$21,0,C4895+1)</f>
        <v>6</v>
      </c>
      <c r="D4896" s="1">
        <f t="shared" si="169"/>
        <v>5</v>
      </c>
      <c r="E4896" s="1" t="str">
        <f>INDEX(Protocol[Mark],MATCH(C4896,Protocol[Step],0))</f>
        <v>5S</v>
      </c>
      <c r="F4896" s="151" t="str">
        <f>INDEX(Variables[Variable],MATCH(Systematic[[#This Row],[VariableIndex]],Variables[Index],0))</f>
        <v>Specific flux (mt)</v>
      </c>
      <c r="G4896" s="134">
        <f>Systematic[[#This Row],[Sample]]*1000000+Systematic[[#This Row],[SubSample]]*10000+Systematic[[#This Row],[VariableIndex]]</f>
        <v>313010005</v>
      </c>
      <c r="H4896" s="134">
        <f>Systematic[[#This Row],[SampleVariableLabel]]+100*Systematic[[#This Row],[State]]</f>
        <v>313010605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313</v>
      </c>
      <c r="B4897" s="1">
        <f>IF(C4897=0,IF(B4896=Protocol!$V$20,1,B4896+1),B4896)</f>
        <v>1</v>
      </c>
      <c r="C4897" s="1">
        <f>IF(C4896+1=Protocol!$V$21,0,C4896+1)</f>
        <v>7</v>
      </c>
      <c r="D4897" s="1">
        <f t="shared" si="169"/>
        <v>6</v>
      </c>
      <c r="E4897" s="1" t="str">
        <f>INDEX(Protocol[Mark],MATCH(C4897,Protocol[Step],0))</f>
        <v>6Oct</v>
      </c>
      <c r="F4897" s="151" t="str">
        <f>INDEX(Variables[Variable],MATCH(Systematic[[#This Row],[VariableIndex]],Variables[Index],0))</f>
        <v>FCR (mt: ROX-corr.)</v>
      </c>
      <c r="G4897" s="134">
        <f>Systematic[[#This Row],[Sample]]*1000000+Systematic[[#This Row],[SubSample]]*10000+Systematic[[#This Row],[VariableIndex]]</f>
        <v>313010006</v>
      </c>
      <c r="H4897" s="134">
        <f>Systematic[[#This Row],[SampleVariableLabel]]+100*Systematic[[#This Row],[State]]</f>
        <v>313010706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313</v>
      </c>
      <c r="B4898" s="1">
        <f>IF(C4898=0,IF(B4897=Protocol!$V$20,1,B4897+1),B4897)</f>
        <v>1</v>
      </c>
      <c r="C4898" s="1">
        <f>IF(C4897+1=Protocol!$V$21,0,C4897+1)</f>
        <v>8</v>
      </c>
      <c r="D4898" s="1">
        <f t="shared" si="169"/>
        <v>1</v>
      </c>
      <c r="E4898" s="1" t="str">
        <f>INDEX(Protocol[Mark],MATCH(C4898,Protocol[Step],0))</f>
        <v>7Rot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313010001</v>
      </c>
      <c r="H4898" s="134">
        <f>Systematic[[#This Row],[SampleVariableLabel]]+100*Systematic[[#This Row],[State]]</f>
        <v>313010801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313</v>
      </c>
      <c r="B4899" s="1">
        <f>IF(C4899=0,IF(B4898=Protocol!$V$20,1,B4898+1),B4898)</f>
        <v>1</v>
      </c>
      <c r="C4899" s="1">
        <f>IF(C4898+1=Protocol!$V$21,0,C4898+1)</f>
        <v>9</v>
      </c>
      <c r="D4899" s="1">
        <f t="shared" si="169"/>
        <v>2</v>
      </c>
      <c r="E4899" s="1" t="str">
        <f>INDEX(Protocol[Mark],MATCH(C4899,Protocol[Step],0))</f>
        <v>8Gp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313010002</v>
      </c>
      <c r="H4899" s="134">
        <f>Systematic[[#This Row],[SampleVariableLabel]]+100*Systematic[[#This Row],[State]]</f>
        <v>313010902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313</v>
      </c>
      <c r="B4900" s="1">
        <f>IF(C4900=0,IF(B4899=Protocol!$V$20,1,B4899+1),B4899)</f>
        <v>1</v>
      </c>
      <c r="C4900" s="1">
        <f>IF(C4899+1=Protocol!$V$21,0,C4899+1)</f>
        <v>10</v>
      </c>
      <c r="D4900" s="1">
        <f t="shared" si="169"/>
        <v>3</v>
      </c>
      <c r="E4900" s="1" t="str">
        <f>INDEX(Protocol[Mark],MATCH(C4900,Protocol[Step],0))</f>
        <v>9Ama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313010003</v>
      </c>
      <c r="H4900" s="134">
        <f>Systematic[[#This Row],[SampleVariableLabel]]+100*Systematic[[#This Row],[State]]</f>
        <v>313011003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313</v>
      </c>
      <c r="B4901" s="1">
        <f>IF(C4901=0,IF(B4900=Protocol!$V$20,1,B4900+1),B4900)</f>
        <v>1</v>
      </c>
      <c r="C4901" s="1">
        <f>IF(C4900+1=Protocol!$V$21,0,C4900+1)</f>
        <v>11</v>
      </c>
      <c r="D4901" s="1">
        <f t="shared" si="169"/>
        <v>4</v>
      </c>
      <c r="E4901" s="1" t="str">
        <f>INDEX(Protocol[Mark],MATCH(C4901,Protocol[Step],0))</f>
        <v>10Tm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313010004</v>
      </c>
      <c r="H4901" s="134">
        <f>Systematic[[#This Row],[SampleVariableLabel]]+100*Systematic[[#This Row],[State]]</f>
        <v>313011104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313</v>
      </c>
      <c r="B4902" s="1">
        <f>IF(C4902=0,IF(B4901=Protocol!$V$20,1,B4901+1),B4901)</f>
        <v>1</v>
      </c>
      <c r="C4902" s="1">
        <f>IF(C4901+1=Protocol!$V$21,0,C4901+1)</f>
        <v>12</v>
      </c>
      <c r="D4902" s="1">
        <f t="shared" si="169"/>
        <v>5</v>
      </c>
      <c r="E4902" s="1" t="str">
        <f>INDEX(Protocol[Mark],MATCH(C4902,Protocol[Step],0))</f>
        <v>11Azd</v>
      </c>
      <c r="F4902" s="151" t="str">
        <f>INDEX(Variables[Variable],MATCH(Systematic[[#This Row],[VariableIndex]],Variables[Index],0))</f>
        <v>Specific flux (mt)</v>
      </c>
      <c r="G4902" s="134">
        <f>Systematic[[#This Row],[Sample]]*1000000+Systematic[[#This Row],[SubSample]]*10000+Systematic[[#This Row],[VariableIndex]]</f>
        <v>313010005</v>
      </c>
      <c r="H4902" s="134">
        <f>Systematic[[#This Row],[SampleVariableLabel]]+100*Systematic[[#This Row],[State]]</f>
        <v>313011205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314</v>
      </c>
      <c r="B4903" s="1">
        <f>IF(C4903=0,IF(B4902=Protocol!$V$20,1,B4902+1),B4902)</f>
        <v>1</v>
      </c>
      <c r="C4903" s="1">
        <f>IF(C4902+1=Protocol!$V$21,0,C4902+1)</f>
        <v>0</v>
      </c>
      <c r="D4903" s="1">
        <f t="shared" si="169"/>
        <v>6</v>
      </c>
      <c r="E4903" s="1" t="str">
        <f>INDEX(Protocol[Mark],MATCH(C4903,Protocol[Step],0))</f>
        <v>1mt</v>
      </c>
      <c r="F4903" s="151" t="str">
        <f>INDEX(Variables[Variable],MATCH(Systematic[[#This Row],[VariableIndex]],Variables[Index],0))</f>
        <v>FCR (mt: ROX-corr.)</v>
      </c>
      <c r="G4903" s="134">
        <f>Systematic[[#This Row],[Sample]]*1000000+Systematic[[#This Row],[SubSample]]*10000+Systematic[[#This Row],[VariableIndex]]</f>
        <v>314010006</v>
      </c>
      <c r="H4903" s="134">
        <f>Systematic[[#This Row],[SampleVariableLabel]]+100*Systematic[[#This Row],[State]]</f>
        <v>314010006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314</v>
      </c>
      <c r="B4904" s="1">
        <f>IF(C4904=0,IF(B4903=Protocol!$V$20,1,B4903+1),B4903)</f>
        <v>1</v>
      </c>
      <c r="C4904" s="1">
        <f>IF(C4903+1=Protocol!$V$21,0,C4903+1)</f>
        <v>1</v>
      </c>
      <c r="D4904" s="1">
        <f t="shared" si="169"/>
        <v>1</v>
      </c>
      <c r="E4904" s="1" t="str">
        <f>INDEX(Protocol[Mark],MATCH(C4904,Protocol[Step],0))</f>
        <v>1PM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314010001</v>
      </c>
      <c r="H4904" s="134">
        <f>Systematic[[#This Row],[SampleVariableLabel]]+100*Systematic[[#This Row],[State]]</f>
        <v>314010101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314</v>
      </c>
      <c r="B4905" s="1">
        <f>IF(C4905=0,IF(B4904=Protocol!$V$20,1,B4904+1),B4904)</f>
        <v>1</v>
      </c>
      <c r="C4905" s="1">
        <f>IF(C4904+1=Protocol!$V$21,0,C4904+1)</f>
        <v>2</v>
      </c>
      <c r="D4905" s="1">
        <f t="shared" si="169"/>
        <v>2</v>
      </c>
      <c r="E4905" s="1" t="str">
        <f>INDEX(Protocol[Mark],MATCH(C4905,Protocol[Step],0))</f>
        <v>2D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314010002</v>
      </c>
      <c r="H4905" s="134">
        <f>Systematic[[#This Row],[SampleVariableLabel]]+100*Systematic[[#This Row],[State]]</f>
        <v>314010202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314</v>
      </c>
      <c r="B4906" s="1">
        <f>IF(C4906=0,IF(B4905=Protocol!$V$20,1,B4905+1),B4905)</f>
        <v>1</v>
      </c>
      <c r="C4906" s="1">
        <f>IF(C4905+1=Protocol!$V$21,0,C4905+1)</f>
        <v>3</v>
      </c>
      <c r="D4906" s="1">
        <f t="shared" si="169"/>
        <v>3</v>
      </c>
      <c r="E4906" s="1" t="str">
        <f>INDEX(Protocol[Mark],MATCH(C4906,Protocol[Step],0))</f>
        <v>2c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314010003</v>
      </c>
      <c r="H4906" s="134">
        <f>Systematic[[#This Row],[SampleVariableLabel]]+100*Systematic[[#This Row],[State]]</f>
        <v>314010303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314</v>
      </c>
      <c r="B4907" s="1">
        <f>IF(C4907=0,IF(B4906=Protocol!$V$20,1,B4906+1),B4906)</f>
        <v>1</v>
      </c>
      <c r="C4907" s="1">
        <f>IF(C4906+1=Protocol!$V$21,0,C4906+1)</f>
        <v>4</v>
      </c>
      <c r="D4907" s="1">
        <f t="shared" si="169"/>
        <v>4</v>
      </c>
      <c r="E4907" s="1" t="str">
        <f>INDEX(Protocol[Mark],MATCH(C4907,Protocol[Step],0))</f>
        <v>3U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314010004</v>
      </c>
      <c r="H4907" s="134">
        <f>Systematic[[#This Row],[SampleVariableLabel]]+100*Systematic[[#This Row],[State]]</f>
        <v>314010404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314</v>
      </c>
      <c r="B4908" s="1">
        <f>IF(C4908=0,IF(B4907=Protocol!$V$20,1,B4907+1),B4907)</f>
        <v>1</v>
      </c>
      <c r="C4908" s="1">
        <f>IF(C4907+1=Protocol!$V$21,0,C4907+1)</f>
        <v>5</v>
      </c>
      <c r="D4908" s="1">
        <f t="shared" si="169"/>
        <v>5</v>
      </c>
      <c r="E4908" s="1" t="str">
        <f>INDEX(Protocol[Mark],MATCH(C4908,Protocol[Step],0))</f>
        <v>4G</v>
      </c>
      <c r="F4908" s="151" t="str">
        <f>INDEX(Variables[Variable],MATCH(Systematic[[#This Row],[VariableIndex]],Variables[Index],0))</f>
        <v>Specific flux (mt)</v>
      </c>
      <c r="G4908" s="134">
        <f>Systematic[[#This Row],[Sample]]*1000000+Systematic[[#This Row],[SubSample]]*10000+Systematic[[#This Row],[VariableIndex]]</f>
        <v>314010005</v>
      </c>
      <c r="H4908" s="134">
        <f>Systematic[[#This Row],[SampleVariableLabel]]+100*Systematic[[#This Row],[State]]</f>
        <v>314010505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314</v>
      </c>
      <c r="B4909" s="1">
        <f>IF(C4909=0,IF(B4908=Protocol!$V$20,1,B4908+1),B4908)</f>
        <v>1</v>
      </c>
      <c r="C4909" s="1">
        <f>IF(C4908+1=Protocol!$V$21,0,C4908+1)</f>
        <v>6</v>
      </c>
      <c r="D4909" s="1">
        <f t="shared" si="169"/>
        <v>6</v>
      </c>
      <c r="E4909" s="1" t="str">
        <f>INDEX(Protocol[Mark],MATCH(C4909,Protocol[Step],0))</f>
        <v>5S</v>
      </c>
      <c r="F4909" s="151" t="str">
        <f>INDEX(Variables[Variable],MATCH(Systematic[[#This Row],[VariableIndex]],Variables[Index],0))</f>
        <v>FCR (mt: ROX-corr.)</v>
      </c>
      <c r="G4909" s="134">
        <f>Systematic[[#This Row],[Sample]]*1000000+Systematic[[#This Row],[SubSample]]*10000+Systematic[[#This Row],[VariableIndex]]</f>
        <v>314010006</v>
      </c>
      <c r="H4909" s="134">
        <f>Systematic[[#This Row],[SampleVariableLabel]]+100*Systematic[[#This Row],[State]]</f>
        <v>314010606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314</v>
      </c>
      <c r="B4910" s="1">
        <f>IF(C4910=0,IF(B4909=Protocol!$V$20,1,B4909+1),B4909)</f>
        <v>1</v>
      </c>
      <c r="C4910" s="1">
        <f>IF(C4909+1=Protocol!$V$21,0,C4909+1)</f>
        <v>7</v>
      </c>
      <c r="D4910" s="1">
        <f t="shared" si="169"/>
        <v>1</v>
      </c>
      <c r="E4910" s="1" t="str">
        <f>INDEX(Protocol[Mark],MATCH(C4910,Protocol[Step],0))</f>
        <v>6Oct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314010001</v>
      </c>
      <c r="H4910" s="134">
        <f>Systematic[[#This Row],[SampleVariableLabel]]+100*Systematic[[#This Row],[State]]</f>
        <v>314010701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314</v>
      </c>
      <c r="B4911" s="1">
        <f>IF(C4911=0,IF(B4910=Protocol!$V$20,1,B4910+1),B4910)</f>
        <v>1</v>
      </c>
      <c r="C4911" s="1">
        <f>IF(C4910+1=Protocol!$V$21,0,C4910+1)</f>
        <v>8</v>
      </c>
      <c r="D4911" s="1">
        <f t="shared" si="169"/>
        <v>2</v>
      </c>
      <c r="E4911" s="1" t="str">
        <f>INDEX(Protocol[Mark],MATCH(C4911,Protocol[Step],0))</f>
        <v>7Rot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314010002</v>
      </c>
      <c r="H4911" s="134">
        <f>Systematic[[#This Row],[SampleVariableLabel]]+100*Systematic[[#This Row],[State]]</f>
        <v>314010802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314</v>
      </c>
      <c r="B4912" s="1">
        <f>IF(C4912=0,IF(B4911=Protocol!$V$20,1,B4911+1),B4911)</f>
        <v>1</v>
      </c>
      <c r="C4912" s="1">
        <f>IF(C4911+1=Protocol!$V$21,0,C4911+1)</f>
        <v>9</v>
      </c>
      <c r="D4912" s="1">
        <f t="shared" si="169"/>
        <v>3</v>
      </c>
      <c r="E4912" s="1" t="str">
        <f>INDEX(Protocol[Mark],MATCH(C4912,Protocol[Step],0))</f>
        <v>8Gp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314010003</v>
      </c>
      <c r="H4912" s="134">
        <f>Systematic[[#This Row],[SampleVariableLabel]]+100*Systematic[[#This Row],[State]]</f>
        <v>314010903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314</v>
      </c>
      <c r="B4913" s="1">
        <f>IF(C4913=0,IF(B4912=Protocol!$V$20,1,B4912+1),B4912)</f>
        <v>1</v>
      </c>
      <c r="C4913" s="1">
        <f>IF(C4912+1=Protocol!$V$21,0,C4912+1)</f>
        <v>10</v>
      </c>
      <c r="D4913" s="1">
        <f t="shared" si="169"/>
        <v>4</v>
      </c>
      <c r="E4913" s="1" t="str">
        <f>INDEX(Protocol[Mark],MATCH(C4913,Protocol[Step],0))</f>
        <v>9Ama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314010004</v>
      </c>
      <c r="H4913" s="134">
        <f>Systematic[[#This Row],[SampleVariableLabel]]+100*Systematic[[#This Row],[State]]</f>
        <v>314011004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314</v>
      </c>
      <c r="B4914" s="1">
        <f>IF(C4914=0,IF(B4913=Protocol!$V$20,1,B4913+1),B4913)</f>
        <v>1</v>
      </c>
      <c r="C4914" s="1">
        <f>IF(C4913+1=Protocol!$V$21,0,C4913+1)</f>
        <v>11</v>
      </c>
      <c r="D4914" s="1">
        <f t="shared" si="169"/>
        <v>5</v>
      </c>
      <c r="E4914" s="1" t="str">
        <f>INDEX(Protocol[Mark],MATCH(C4914,Protocol[Step],0))</f>
        <v>10Tm</v>
      </c>
      <c r="F4914" s="151" t="str">
        <f>INDEX(Variables[Variable],MATCH(Systematic[[#This Row],[VariableIndex]],Variables[Index],0))</f>
        <v>Specific flux (mt)</v>
      </c>
      <c r="G4914" s="134">
        <f>Systematic[[#This Row],[Sample]]*1000000+Systematic[[#This Row],[SubSample]]*10000+Systematic[[#This Row],[VariableIndex]]</f>
        <v>314010005</v>
      </c>
      <c r="H4914" s="134">
        <f>Systematic[[#This Row],[SampleVariableLabel]]+100*Systematic[[#This Row],[State]]</f>
        <v>314011105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314</v>
      </c>
      <c r="B4915" s="1">
        <f>IF(C4915=0,IF(B4914=Protocol!$V$20,1,B4914+1),B4914)</f>
        <v>1</v>
      </c>
      <c r="C4915" s="1">
        <f>IF(C4914+1=Protocol!$V$21,0,C4914+1)</f>
        <v>12</v>
      </c>
      <c r="D4915" s="1">
        <f t="shared" si="169"/>
        <v>6</v>
      </c>
      <c r="E4915" s="1" t="str">
        <f>INDEX(Protocol[Mark],MATCH(C4915,Protocol[Step],0))</f>
        <v>11Azd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314010006</v>
      </c>
      <c r="H4915" s="134">
        <f>Systematic[[#This Row],[SampleVariableLabel]]+100*Systematic[[#This Row],[State]]</f>
        <v>314011206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315</v>
      </c>
      <c r="B4916" s="1">
        <f>IF(C4916=0,IF(B4915=Protocol!$V$20,1,B4915+1),B4915)</f>
        <v>1</v>
      </c>
      <c r="C4916" s="1">
        <f>IF(C4915+1=Protocol!$V$21,0,C4915+1)</f>
        <v>0</v>
      </c>
      <c r="D4916" s="1">
        <f t="shared" si="169"/>
        <v>1</v>
      </c>
      <c r="E4916" s="1" t="str">
        <f>INDEX(Protocol[Mark],MATCH(C4916,Protocol[Step],0))</f>
        <v>1mt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315010001</v>
      </c>
      <c r="H4916" s="134">
        <f>Systematic[[#This Row],[SampleVariableLabel]]+100*Systematic[[#This Row],[State]]</f>
        <v>315010001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315</v>
      </c>
      <c r="B4917" s="1">
        <f>IF(C4917=0,IF(B4916=Protocol!$V$20,1,B4916+1),B4916)</f>
        <v>1</v>
      </c>
      <c r="C4917" s="1">
        <f>IF(C4916+1=Protocol!$V$21,0,C4916+1)</f>
        <v>1</v>
      </c>
      <c r="D4917" s="1">
        <f t="shared" si="169"/>
        <v>2</v>
      </c>
      <c r="E4917" s="1" t="str">
        <f>INDEX(Protocol[Mark],MATCH(C4917,Protocol[Step],0))</f>
        <v>1PM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315010002</v>
      </c>
      <c r="H4917" s="134">
        <f>Systematic[[#This Row],[SampleVariableLabel]]+100*Systematic[[#This Row],[State]]</f>
        <v>315010102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315</v>
      </c>
      <c r="B4918" s="1">
        <f>IF(C4918=0,IF(B4917=Protocol!$V$20,1,B4917+1),B4917)</f>
        <v>1</v>
      </c>
      <c r="C4918" s="1">
        <f>IF(C4917+1=Protocol!$V$21,0,C4917+1)</f>
        <v>2</v>
      </c>
      <c r="D4918" s="1">
        <f t="shared" si="169"/>
        <v>3</v>
      </c>
      <c r="E4918" s="1" t="str">
        <f>INDEX(Protocol[Mark],MATCH(C4918,Protocol[Step],0))</f>
        <v>2D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315010003</v>
      </c>
      <c r="H4918" s="134">
        <f>Systematic[[#This Row],[SampleVariableLabel]]+100*Systematic[[#This Row],[State]]</f>
        <v>315010203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315</v>
      </c>
      <c r="B4919" s="1">
        <f>IF(C4919=0,IF(B4918=Protocol!$V$20,1,B4918+1),B4918)</f>
        <v>1</v>
      </c>
      <c r="C4919" s="1">
        <f>IF(C4918+1=Protocol!$V$21,0,C4918+1)</f>
        <v>3</v>
      </c>
      <c r="D4919" s="1">
        <f t="shared" si="169"/>
        <v>4</v>
      </c>
      <c r="E4919" s="1" t="str">
        <f>INDEX(Protocol[Mark],MATCH(C4919,Protocol[Step],0))</f>
        <v>2c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315010004</v>
      </c>
      <c r="H4919" s="134">
        <f>Systematic[[#This Row],[SampleVariableLabel]]+100*Systematic[[#This Row],[State]]</f>
        <v>315010304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315</v>
      </c>
      <c r="B4920" s="1">
        <f>IF(C4920=0,IF(B4919=Protocol!$V$20,1,B4919+1),B4919)</f>
        <v>1</v>
      </c>
      <c r="C4920" s="1">
        <f>IF(C4919+1=Protocol!$V$21,0,C4919+1)</f>
        <v>4</v>
      </c>
      <c r="D4920" s="1">
        <f t="shared" si="169"/>
        <v>5</v>
      </c>
      <c r="E4920" s="1" t="str">
        <f>INDEX(Protocol[Mark],MATCH(C4920,Protocol[Step],0))</f>
        <v>3U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315010005</v>
      </c>
      <c r="H4920" s="134">
        <f>Systematic[[#This Row],[SampleVariableLabel]]+100*Systematic[[#This Row],[State]]</f>
        <v>315010405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315</v>
      </c>
      <c r="B4921" s="1">
        <f>IF(C4921=0,IF(B4920=Protocol!$V$20,1,B4920+1),B4920)</f>
        <v>1</v>
      </c>
      <c r="C4921" s="1">
        <f>IF(C4920+1=Protocol!$V$21,0,C4920+1)</f>
        <v>5</v>
      </c>
      <c r="D4921" s="1">
        <f t="shared" si="169"/>
        <v>6</v>
      </c>
      <c r="E4921" s="1" t="str">
        <f>INDEX(Protocol[Mark],MATCH(C4921,Protocol[Step],0))</f>
        <v>4G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315010006</v>
      </c>
      <c r="H4921" s="134">
        <f>Systematic[[#This Row],[SampleVariableLabel]]+100*Systematic[[#This Row],[State]]</f>
        <v>315010506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315</v>
      </c>
      <c r="B4922" s="1">
        <f>IF(C4922=0,IF(B4921=Protocol!$V$20,1,B4921+1),B4921)</f>
        <v>1</v>
      </c>
      <c r="C4922" s="1">
        <f>IF(C4921+1=Protocol!$V$21,0,C4921+1)</f>
        <v>6</v>
      </c>
      <c r="D4922" s="1">
        <f t="shared" si="169"/>
        <v>1</v>
      </c>
      <c r="E4922" s="1" t="str">
        <f>INDEX(Protocol[Mark],MATCH(C4922,Protocol[Step],0))</f>
        <v>5S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315010001</v>
      </c>
      <c r="H4922" s="134">
        <f>Systematic[[#This Row],[SampleVariableLabel]]+100*Systematic[[#This Row],[State]]</f>
        <v>315010601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315</v>
      </c>
      <c r="B4923" s="1">
        <f>IF(C4923=0,IF(B4922=Protocol!$V$20,1,B4922+1),B4922)</f>
        <v>1</v>
      </c>
      <c r="C4923" s="1">
        <f>IF(C4922+1=Protocol!$V$21,0,C4922+1)</f>
        <v>7</v>
      </c>
      <c r="D4923" s="1">
        <f t="shared" si="169"/>
        <v>2</v>
      </c>
      <c r="E4923" s="1" t="str">
        <f>INDEX(Protocol[Mark],MATCH(C4923,Protocol[Step],0))</f>
        <v>6Oct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315010002</v>
      </c>
      <c r="H4923" s="134">
        <f>Systematic[[#This Row],[SampleVariableLabel]]+100*Systematic[[#This Row],[State]]</f>
        <v>315010702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315</v>
      </c>
      <c r="B4924" s="1">
        <f>IF(C4924=0,IF(B4923=Protocol!$V$20,1,B4923+1),B4923)</f>
        <v>1</v>
      </c>
      <c r="C4924" s="1">
        <f>IF(C4923+1=Protocol!$V$21,0,C4923+1)</f>
        <v>8</v>
      </c>
      <c r="D4924" s="1">
        <f t="shared" si="169"/>
        <v>3</v>
      </c>
      <c r="E4924" s="1" t="str">
        <f>INDEX(Protocol[Mark],MATCH(C4924,Protocol[Step],0))</f>
        <v>7Rot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315010003</v>
      </c>
      <c r="H4924" s="134">
        <f>Systematic[[#This Row],[SampleVariableLabel]]+100*Systematic[[#This Row],[State]]</f>
        <v>315010803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315</v>
      </c>
      <c r="B4925" s="1">
        <f>IF(C4925=0,IF(B4924=Protocol!$V$20,1,B4924+1),B4924)</f>
        <v>1</v>
      </c>
      <c r="C4925" s="1">
        <f>IF(C4924+1=Protocol!$V$21,0,C4924+1)</f>
        <v>9</v>
      </c>
      <c r="D4925" s="1">
        <f t="shared" si="169"/>
        <v>4</v>
      </c>
      <c r="E4925" s="1" t="str">
        <f>INDEX(Protocol[Mark],MATCH(C4925,Protocol[Step],0))</f>
        <v>8Gp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315010004</v>
      </c>
      <c r="H4925" s="134">
        <f>Systematic[[#This Row],[SampleVariableLabel]]+100*Systematic[[#This Row],[State]]</f>
        <v>315010904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315</v>
      </c>
      <c r="B4926" s="1">
        <f>IF(C4926=0,IF(B4925=Protocol!$V$20,1,B4925+1),B4925)</f>
        <v>1</v>
      </c>
      <c r="C4926" s="1">
        <f>IF(C4925+1=Protocol!$V$21,0,C4925+1)</f>
        <v>10</v>
      </c>
      <c r="D4926" s="1">
        <f t="shared" si="169"/>
        <v>5</v>
      </c>
      <c r="E4926" s="1" t="str">
        <f>INDEX(Protocol[Mark],MATCH(C4926,Protocol[Step],0))</f>
        <v>9Ama</v>
      </c>
      <c r="F4926" s="151" t="str">
        <f>INDEX(Variables[Variable],MATCH(Systematic[[#This Row],[VariableIndex]],Variables[Index],0))</f>
        <v>Specific flux (mt)</v>
      </c>
      <c r="G4926" s="134">
        <f>Systematic[[#This Row],[Sample]]*1000000+Systematic[[#This Row],[SubSample]]*10000+Systematic[[#This Row],[VariableIndex]]</f>
        <v>315010005</v>
      </c>
      <c r="H4926" s="134">
        <f>Systematic[[#This Row],[SampleVariableLabel]]+100*Systematic[[#This Row],[State]]</f>
        <v>315011005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315</v>
      </c>
      <c r="B4927" s="1">
        <f>IF(C4927=0,IF(B4926=Protocol!$V$20,1,B4926+1),B4926)</f>
        <v>1</v>
      </c>
      <c r="C4927" s="1">
        <f>IF(C4926+1=Protocol!$V$21,0,C4926+1)</f>
        <v>11</v>
      </c>
      <c r="D4927" s="1">
        <f t="shared" si="169"/>
        <v>6</v>
      </c>
      <c r="E4927" s="1" t="str">
        <f>INDEX(Protocol[Mark],MATCH(C4927,Protocol[Step],0))</f>
        <v>10Tm</v>
      </c>
      <c r="F4927" s="151" t="str">
        <f>INDEX(Variables[Variable],MATCH(Systematic[[#This Row],[VariableIndex]],Variables[Index],0))</f>
        <v>FCR (mt: ROX-corr.)</v>
      </c>
      <c r="G4927" s="134">
        <f>Systematic[[#This Row],[Sample]]*1000000+Systematic[[#This Row],[SubSample]]*10000+Systematic[[#This Row],[VariableIndex]]</f>
        <v>315010006</v>
      </c>
      <c r="H4927" s="134">
        <f>Systematic[[#This Row],[SampleVariableLabel]]+100*Systematic[[#This Row],[State]]</f>
        <v>315011106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315</v>
      </c>
      <c r="B4928" s="1">
        <f>IF(C4928=0,IF(B4927=Protocol!$V$20,1,B4927+1),B4927)</f>
        <v>1</v>
      </c>
      <c r="C4928" s="1">
        <f>IF(C4927+1=Protocol!$V$21,0,C4927+1)</f>
        <v>12</v>
      </c>
      <c r="D4928" s="1">
        <f t="shared" si="169"/>
        <v>1</v>
      </c>
      <c r="E4928" s="1" t="str">
        <f>INDEX(Protocol[Mark],MATCH(C4928,Protocol[Step],0))</f>
        <v>11Azd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315010001</v>
      </c>
      <c r="H4928" s="134">
        <f>Systematic[[#This Row],[SampleVariableLabel]]+100*Systematic[[#This Row],[State]]</f>
        <v>315011201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316</v>
      </c>
      <c r="B4929" s="1">
        <f>IF(C4929=0,IF(B4928=Protocol!$V$20,1,B4928+1),B4928)</f>
        <v>1</v>
      </c>
      <c r="C4929" s="1">
        <f>IF(C4928+1=Protocol!$V$21,0,C4928+1)</f>
        <v>0</v>
      </c>
      <c r="D4929" s="1">
        <f t="shared" si="169"/>
        <v>2</v>
      </c>
      <c r="E4929" s="1" t="str">
        <f>INDEX(Protocol[Mark],MATCH(C4929,Protocol[Step],0))</f>
        <v>1mt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316010002</v>
      </c>
      <c r="H4929" s="134">
        <f>Systematic[[#This Row],[SampleVariableLabel]]+100*Systematic[[#This Row],[State]]</f>
        <v>316010002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316</v>
      </c>
      <c r="B4930" s="1">
        <f>IF(C4930=0,IF(B4929=Protocol!$V$20,1,B4929+1),B4929)</f>
        <v>1</v>
      </c>
      <c r="C4930" s="1">
        <f>IF(C4929+1=Protocol!$V$21,0,C4929+1)</f>
        <v>1</v>
      </c>
      <c r="D4930" s="1">
        <f t="shared" si="169"/>
        <v>3</v>
      </c>
      <c r="E4930" s="1" t="str">
        <f>INDEX(Protocol[Mark],MATCH(C4930,Protocol[Step],0))</f>
        <v>1PM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316010003</v>
      </c>
      <c r="H4930" s="134">
        <f>Systematic[[#This Row],[SampleVariableLabel]]+100*Systematic[[#This Row],[State]]</f>
        <v>316010103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316</v>
      </c>
      <c r="B4931" s="1">
        <f>IF(C4931=0,IF(B4930=Protocol!$V$20,1,B4930+1),B4930)</f>
        <v>1</v>
      </c>
      <c r="C4931" s="1">
        <f>IF(C4930+1=Protocol!$V$21,0,C4930+1)</f>
        <v>2</v>
      </c>
      <c r="D4931" s="1">
        <f t="shared" ref="D4931:D4994" si="171">IF(D4930=nVariables,1,D4930+1)</f>
        <v>4</v>
      </c>
      <c r="E4931" s="1" t="str">
        <f>INDEX(Protocol[Mark],MATCH(C4931,Protocol[Step],0))</f>
        <v>2D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316010004</v>
      </c>
      <c r="H4931" s="134">
        <f>Systematic[[#This Row],[SampleVariableLabel]]+100*Systematic[[#This Row],[State]]</f>
        <v>316010204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316</v>
      </c>
      <c r="B4932" s="1">
        <f>IF(C4932=0,IF(B4931=Protocol!$V$20,1,B4931+1),B4931)</f>
        <v>1</v>
      </c>
      <c r="C4932" s="1">
        <f>IF(C4931+1=Protocol!$V$21,0,C4931+1)</f>
        <v>3</v>
      </c>
      <c r="D4932" s="1">
        <f t="shared" si="171"/>
        <v>5</v>
      </c>
      <c r="E4932" s="1" t="str">
        <f>INDEX(Protocol[Mark],MATCH(C4932,Protocol[Step],0))</f>
        <v>2c</v>
      </c>
      <c r="F4932" s="151" t="str">
        <f>INDEX(Variables[Variable],MATCH(Systematic[[#This Row],[VariableIndex]],Variables[Index],0))</f>
        <v>Specific flux (mt)</v>
      </c>
      <c r="G4932" s="134">
        <f>Systematic[[#This Row],[Sample]]*1000000+Systematic[[#This Row],[SubSample]]*10000+Systematic[[#This Row],[VariableIndex]]</f>
        <v>316010005</v>
      </c>
      <c r="H4932" s="134">
        <f>Systematic[[#This Row],[SampleVariableLabel]]+100*Systematic[[#This Row],[State]]</f>
        <v>316010305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316</v>
      </c>
      <c r="B4933" s="1">
        <f>IF(C4933=0,IF(B4932=Protocol!$V$20,1,B4932+1),B4932)</f>
        <v>1</v>
      </c>
      <c r="C4933" s="1">
        <f>IF(C4932+1=Protocol!$V$21,0,C4932+1)</f>
        <v>4</v>
      </c>
      <c r="D4933" s="1">
        <f t="shared" si="171"/>
        <v>6</v>
      </c>
      <c r="E4933" s="1" t="str">
        <f>INDEX(Protocol[Mark],MATCH(C4933,Protocol[Step],0))</f>
        <v>3U</v>
      </c>
      <c r="F4933" s="151" t="str">
        <f>INDEX(Variables[Variable],MATCH(Systematic[[#This Row],[VariableIndex]],Variables[Index],0))</f>
        <v>FCR (mt: ROX-corr.)</v>
      </c>
      <c r="G4933" s="134">
        <f>Systematic[[#This Row],[Sample]]*1000000+Systematic[[#This Row],[SubSample]]*10000+Systematic[[#This Row],[VariableIndex]]</f>
        <v>316010006</v>
      </c>
      <c r="H4933" s="134">
        <f>Systematic[[#This Row],[SampleVariableLabel]]+100*Systematic[[#This Row],[State]]</f>
        <v>316010406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316</v>
      </c>
      <c r="B4934" s="1">
        <f>IF(C4934=0,IF(B4933=Protocol!$V$20,1,B4933+1),B4933)</f>
        <v>1</v>
      </c>
      <c r="C4934" s="1">
        <f>IF(C4933+1=Protocol!$V$21,0,C4933+1)</f>
        <v>5</v>
      </c>
      <c r="D4934" s="1">
        <f t="shared" si="171"/>
        <v>1</v>
      </c>
      <c r="E4934" s="1" t="str">
        <f>INDEX(Protocol[Mark],MATCH(C4934,Protocol[Step],0))</f>
        <v>4G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316010001</v>
      </c>
      <c r="H4934" s="134">
        <f>Systematic[[#This Row],[SampleVariableLabel]]+100*Systematic[[#This Row],[State]]</f>
        <v>316010501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316</v>
      </c>
      <c r="B4935" s="1">
        <f>IF(C4935=0,IF(B4934=Protocol!$V$20,1,B4934+1),B4934)</f>
        <v>1</v>
      </c>
      <c r="C4935" s="1">
        <f>IF(C4934+1=Protocol!$V$21,0,C4934+1)</f>
        <v>6</v>
      </c>
      <c r="D4935" s="1">
        <f t="shared" si="171"/>
        <v>2</v>
      </c>
      <c r="E4935" s="1" t="str">
        <f>INDEX(Protocol[Mark],MATCH(C4935,Protocol[Step],0))</f>
        <v>5S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316010002</v>
      </c>
      <c r="H4935" s="134">
        <f>Systematic[[#This Row],[SampleVariableLabel]]+100*Systematic[[#This Row],[State]]</f>
        <v>316010602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316</v>
      </c>
      <c r="B4936" s="1">
        <f>IF(C4936=0,IF(B4935=Protocol!$V$20,1,B4935+1),B4935)</f>
        <v>1</v>
      </c>
      <c r="C4936" s="1">
        <f>IF(C4935+1=Protocol!$V$21,0,C4935+1)</f>
        <v>7</v>
      </c>
      <c r="D4936" s="1">
        <f t="shared" si="171"/>
        <v>3</v>
      </c>
      <c r="E4936" s="1" t="str">
        <f>INDEX(Protocol[Mark],MATCH(C4936,Protocol[Step],0))</f>
        <v>6Oct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316010003</v>
      </c>
      <c r="H4936" s="134">
        <f>Systematic[[#This Row],[SampleVariableLabel]]+100*Systematic[[#This Row],[State]]</f>
        <v>316010703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316</v>
      </c>
      <c r="B4937" s="1">
        <f>IF(C4937=0,IF(B4936=Protocol!$V$20,1,B4936+1),B4936)</f>
        <v>1</v>
      </c>
      <c r="C4937" s="1">
        <f>IF(C4936+1=Protocol!$V$21,0,C4936+1)</f>
        <v>8</v>
      </c>
      <c r="D4937" s="1">
        <f t="shared" si="171"/>
        <v>4</v>
      </c>
      <c r="E4937" s="1" t="str">
        <f>INDEX(Protocol[Mark],MATCH(C4937,Protocol[Step],0))</f>
        <v>7Rot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316010004</v>
      </c>
      <c r="H4937" s="134">
        <f>Systematic[[#This Row],[SampleVariableLabel]]+100*Systematic[[#This Row],[State]]</f>
        <v>316010804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316</v>
      </c>
      <c r="B4938" s="1">
        <f>IF(C4938=0,IF(B4937=Protocol!$V$20,1,B4937+1),B4937)</f>
        <v>1</v>
      </c>
      <c r="C4938" s="1">
        <f>IF(C4937+1=Protocol!$V$21,0,C4937+1)</f>
        <v>9</v>
      </c>
      <c r="D4938" s="1">
        <f t="shared" si="171"/>
        <v>5</v>
      </c>
      <c r="E4938" s="1" t="str">
        <f>INDEX(Protocol[Mark],MATCH(C4938,Protocol[Step],0))</f>
        <v>8Gp</v>
      </c>
      <c r="F4938" s="151" t="str">
        <f>INDEX(Variables[Variable],MATCH(Systematic[[#This Row],[VariableIndex]],Variables[Index],0))</f>
        <v>Specific flux (mt)</v>
      </c>
      <c r="G4938" s="134">
        <f>Systematic[[#This Row],[Sample]]*1000000+Systematic[[#This Row],[SubSample]]*10000+Systematic[[#This Row],[VariableIndex]]</f>
        <v>316010005</v>
      </c>
      <c r="H4938" s="134">
        <f>Systematic[[#This Row],[SampleVariableLabel]]+100*Systematic[[#This Row],[State]]</f>
        <v>316010905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316</v>
      </c>
      <c r="B4939" s="1">
        <f>IF(C4939=0,IF(B4938=Protocol!$V$20,1,B4938+1),B4938)</f>
        <v>1</v>
      </c>
      <c r="C4939" s="1">
        <f>IF(C4938+1=Protocol!$V$21,0,C4938+1)</f>
        <v>10</v>
      </c>
      <c r="D4939" s="1">
        <f t="shared" si="171"/>
        <v>6</v>
      </c>
      <c r="E4939" s="1" t="str">
        <f>INDEX(Protocol[Mark],MATCH(C4939,Protocol[Step],0))</f>
        <v>9Ama</v>
      </c>
      <c r="F4939" s="151" t="str">
        <f>INDEX(Variables[Variable],MATCH(Systematic[[#This Row],[VariableIndex]],Variables[Index],0))</f>
        <v>FCR (mt: ROX-corr.)</v>
      </c>
      <c r="G4939" s="134">
        <f>Systematic[[#This Row],[Sample]]*1000000+Systematic[[#This Row],[SubSample]]*10000+Systematic[[#This Row],[VariableIndex]]</f>
        <v>316010006</v>
      </c>
      <c r="H4939" s="134">
        <f>Systematic[[#This Row],[SampleVariableLabel]]+100*Systematic[[#This Row],[State]]</f>
        <v>316011006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316</v>
      </c>
      <c r="B4940" s="1">
        <f>IF(C4940=0,IF(B4939=Protocol!$V$20,1,B4939+1),B4939)</f>
        <v>1</v>
      </c>
      <c r="C4940" s="1">
        <f>IF(C4939+1=Protocol!$V$21,0,C4939+1)</f>
        <v>11</v>
      </c>
      <c r="D4940" s="1">
        <f t="shared" si="171"/>
        <v>1</v>
      </c>
      <c r="E4940" s="1" t="str">
        <f>INDEX(Protocol[Mark],MATCH(C4940,Protocol[Step],0))</f>
        <v>10Tm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316010001</v>
      </c>
      <c r="H4940" s="134">
        <f>Systematic[[#This Row],[SampleVariableLabel]]+100*Systematic[[#This Row],[State]]</f>
        <v>316011101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316</v>
      </c>
      <c r="B4941" s="1">
        <f>IF(C4941=0,IF(B4940=Protocol!$V$20,1,B4940+1),B4940)</f>
        <v>1</v>
      </c>
      <c r="C4941" s="1">
        <f>IF(C4940+1=Protocol!$V$21,0,C4940+1)</f>
        <v>12</v>
      </c>
      <c r="D4941" s="1">
        <f t="shared" si="171"/>
        <v>2</v>
      </c>
      <c r="E4941" s="1" t="str">
        <f>INDEX(Protocol[Mark],MATCH(C4941,Protocol[Step],0))</f>
        <v>11Azd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316010002</v>
      </c>
      <c r="H4941" s="134">
        <f>Systematic[[#This Row],[SampleVariableLabel]]+100*Systematic[[#This Row],[State]]</f>
        <v>316011202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317</v>
      </c>
      <c r="B4942" s="1">
        <f>IF(C4942=0,IF(B4941=Protocol!$V$20,1,B4941+1),B4941)</f>
        <v>1</v>
      </c>
      <c r="C4942" s="1">
        <f>IF(C4941+1=Protocol!$V$21,0,C4941+1)</f>
        <v>0</v>
      </c>
      <c r="D4942" s="1">
        <f t="shared" si="171"/>
        <v>3</v>
      </c>
      <c r="E4942" s="1" t="str">
        <f>INDEX(Protocol[Mark],MATCH(C4942,Protocol[Step],0))</f>
        <v>1mt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317010003</v>
      </c>
      <c r="H4942" s="134">
        <f>Systematic[[#This Row],[SampleVariableLabel]]+100*Systematic[[#This Row],[State]]</f>
        <v>317010003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317</v>
      </c>
      <c r="B4943" s="1">
        <f>IF(C4943=0,IF(B4942=Protocol!$V$20,1,B4942+1),B4942)</f>
        <v>1</v>
      </c>
      <c r="C4943" s="1">
        <f>IF(C4942+1=Protocol!$V$21,0,C4942+1)</f>
        <v>1</v>
      </c>
      <c r="D4943" s="1">
        <f t="shared" si="171"/>
        <v>4</v>
      </c>
      <c r="E4943" s="1" t="str">
        <f>INDEX(Protocol[Mark],MATCH(C4943,Protocol[Step],0))</f>
        <v>1PM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317010004</v>
      </c>
      <c r="H4943" s="134">
        <f>Systematic[[#This Row],[SampleVariableLabel]]+100*Systematic[[#This Row],[State]]</f>
        <v>317010104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317</v>
      </c>
      <c r="B4944" s="1">
        <f>IF(C4944=0,IF(B4943=Protocol!$V$20,1,B4943+1),B4943)</f>
        <v>1</v>
      </c>
      <c r="C4944" s="1">
        <f>IF(C4943+1=Protocol!$V$21,0,C4943+1)</f>
        <v>2</v>
      </c>
      <c r="D4944" s="1">
        <f t="shared" si="171"/>
        <v>5</v>
      </c>
      <c r="E4944" s="1" t="str">
        <f>INDEX(Protocol[Mark],MATCH(C4944,Protocol[Step],0))</f>
        <v>2D</v>
      </c>
      <c r="F4944" s="151" t="str">
        <f>INDEX(Variables[Variable],MATCH(Systematic[[#This Row],[VariableIndex]],Variables[Index],0))</f>
        <v>Specific flux (mt)</v>
      </c>
      <c r="G4944" s="134">
        <f>Systematic[[#This Row],[Sample]]*1000000+Systematic[[#This Row],[SubSample]]*10000+Systematic[[#This Row],[VariableIndex]]</f>
        <v>317010005</v>
      </c>
      <c r="H4944" s="134">
        <f>Systematic[[#This Row],[SampleVariableLabel]]+100*Systematic[[#This Row],[State]]</f>
        <v>317010205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317</v>
      </c>
      <c r="B4945" s="1">
        <f>IF(C4945=0,IF(B4944=Protocol!$V$20,1,B4944+1),B4944)</f>
        <v>1</v>
      </c>
      <c r="C4945" s="1">
        <f>IF(C4944+1=Protocol!$V$21,0,C4944+1)</f>
        <v>3</v>
      </c>
      <c r="D4945" s="1">
        <f t="shared" si="171"/>
        <v>6</v>
      </c>
      <c r="E4945" s="1" t="str">
        <f>INDEX(Protocol[Mark],MATCH(C4945,Protocol[Step],0))</f>
        <v>2c</v>
      </c>
      <c r="F4945" s="151" t="str">
        <f>INDEX(Variables[Variable],MATCH(Systematic[[#This Row],[VariableIndex]],Variables[Index],0))</f>
        <v>FCR (mt: ROX-corr.)</v>
      </c>
      <c r="G4945" s="134">
        <f>Systematic[[#This Row],[Sample]]*1000000+Systematic[[#This Row],[SubSample]]*10000+Systematic[[#This Row],[VariableIndex]]</f>
        <v>317010006</v>
      </c>
      <c r="H4945" s="134">
        <f>Systematic[[#This Row],[SampleVariableLabel]]+100*Systematic[[#This Row],[State]]</f>
        <v>317010306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317</v>
      </c>
      <c r="B4946" s="1">
        <f>IF(C4946=0,IF(B4945=Protocol!$V$20,1,B4945+1),B4945)</f>
        <v>1</v>
      </c>
      <c r="C4946" s="1">
        <f>IF(C4945+1=Protocol!$V$21,0,C4945+1)</f>
        <v>4</v>
      </c>
      <c r="D4946" s="1">
        <f t="shared" si="171"/>
        <v>1</v>
      </c>
      <c r="E4946" s="1" t="str">
        <f>INDEX(Protocol[Mark],MATCH(C4946,Protocol[Step],0))</f>
        <v>3U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317010001</v>
      </c>
      <c r="H4946" s="134">
        <f>Systematic[[#This Row],[SampleVariableLabel]]+100*Systematic[[#This Row],[State]]</f>
        <v>317010401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317</v>
      </c>
      <c r="B4947" s="1">
        <f>IF(C4947=0,IF(B4946=Protocol!$V$20,1,B4946+1),B4946)</f>
        <v>1</v>
      </c>
      <c r="C4947" s="1">
        <f>IF(C4946+1=Protocol!$V$21,0,C4946+1)</f>
        <v>5</v>
      </c>
      <c r="D4947" s="1">
        <f t="shared" si="171"/>
        <v>2</v>
      </c>
      <c r="E4947" s="1" t="str">
        <f>INDEX(Protocol[Mark],MATCH(C4947,Protocol[Step],0))</f>
        <v>4G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317010002</v>
      </c>
      <c r="H4947" s="134">
        <f>Systematic[[#This Row],[SampleVariableLabel]]+100*Systematic[[#This Row],[State]]</f>
        <v>317010502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317</v>
      </c>
      <c r="B4948" s="1">
        <f>IF(C4948=0,IF(B4947=Protocol!$V$20,1,B4947+1),B4947)</f>
        <v>1</v>
      </c>
      <c r="C4948" s="1">
        <f>IF(C4947+1=Protocol!$V$21,0,C4947+1)</f>
        <v>6</v>
      </c>
      <c r="D4948" s="1">
        <f t="shared" si="171"/>
        <v>3</v>
      </c>
      <c r="E4948" s="1" t="str">
        <f>INDEX(Protocol[Mark],MATCH(C4948,Protocol[Step],0))</f>
        <v>5S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317010003</v>
      </c>
      <c r="H4948" s="134">
        <f>Systematic[[#This Row],[SampleVariableLabel]]+100*Systematic[[#This Row],[State]]</f>
        <v>317010603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317</v>
      </c>
      <c r="B4949" s="1">
        <f>IF(C4949=0,IF(B4948=Protocol!$V$20,1,B4948+1),B4948)</f>
        <v>1</v>
      </c>
      <c r="C4949" s="1">
        <f>IF(C4948+1=Protocol!$V$21,0,C4948+1)</f>
        <v>7</v>
      </c>
      <c r="D4949" s="1">
        <f t="shared" si="171"/>
        <v>4</v>
      </c>
      <c r="E4949" s="1" t="str">
        <f>INDEX(Protocol[Mark],MATCH(C4949,Protocol[Step],0))</f>
        <v>6Oct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317010004</v>
      </c>
      <c r="H4949" s="134">
        <f>Systematic[[#This Row],[SampleVariableLabel]]+100*Systematic[[#This Row],[State]]</f>
        <v>317010704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317</v>
      </c>
      <c r="B4950" s="1">
        <f>IF(C4950=0,IF(B4949=Protocol!$V$20,1,B4949+1),B4949)</f>
        <v>1</v>
      </c>
      <c r="C4950" s="1">
        <f>IF(C4949+1=Protocol!$V$21,0,C4949+1)</f>
        <v>8</v>
      </c>
      <c r="D4950" s="1">
        <f t="shared" si="171"/>
        <v>5</v>
      </c>
      <c r="E4950" s="1" t="str">
        <f>INDEX(Protocol[Mark],MATCH(C4950,Protocol[Step],0))</f>
        <v>7Rot</v>
      </c>
      <c r="F4950" s="151" t="str">
        <f>INDEX(Variables[Variable],MATCH(Systematic[[#This Row],[VariableIndex]],Variables[Index],0))</f>
        <v>Specific flux (mt)</v>
      </c>
      <c r="G4950" s="134">
        <f>Systematic[[#This Row],[Sample]]*1000000+Systematic[[#This Row],[SubSample]]*10000+Systematic[[#This Row],[VariableIndex]]</f>
        <v>317010005</v>
      </c>
      <c r="H4950" s="134">
        <f>Systematic[[#This Row],[SampleVariableLabel]]+100*Systematic[[#This Row],[State]]</f>
        <v>317010805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317</v>
      </c>
      <c r="B4951" s="1">
        <f>IF(C4951=0,IF(B4950=Protocol!$V$20,1,B4950+1),B4950)</f>
        <v>1</v>
      </c>
      <c r="C4951" s="1">
        <f>IF(C4950+1=Protocol!$V$21,0,C4950+1)</f>
        <v>9</v>
      </c>
      <c r="D4951" s="1">
        <f t="shared" si="171"/>
        <v>6</v>
      </c>
      <c r="E4951" s="1" t="str">
        <f>INDEX(Protocol[Mark],MATCH(C4951,Protocol[Step],0))</f>
        <v>8Gp</v>
      </c>
      <c r="F4951" s="151" t="str">
        <f>INDEX(Variables[Variable],MATCH(Systematic[[#This Row],[VariableIndex]],Variables[Index],0))</f>
        <v>FCR (mt: ROX-corr.)</v>
      </c>
      <c r="G4951" s="134">
        <f>Systematic[[#This Row],[Sample]]*1000000+Systematic[[#This Row],[SubSample]]*10000+Systematic[[#This Row],[VariableIndex]]</f>
        <v>317010006</v>
      </c>
      <c r="H4951" s="134">
        <f>Systematic[[#This Row],[SampleVariableLabel]]+100*Systematic[[#This Row],[State]]</f>
        <v>317010906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317</v>
      </c>
      <c r="B4952" s="1">
        <f>IF(C4952=0,IF(B4951=Protocol!$V$20,1,B4951+1),B4951)</f>
        <v>1</v>
      </c>
      <c r="C4952" s="1">
        <f>IF(C4951+1=Protocol!$V$21,0,C4951+1)</f>
        <v>10</v>
      </c>
      <c r="D4952" s="1">
        <f t="shared" si="171"/>
        <v>1</v>
      </c>
      <c r="E4952" s="1" t="str">
        <f>INDEX(Protocol[Mark],MATCH(C4952,Protocol[Step],0))</f>
        <v>9Ama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317010001</v>
      </c>
      <c r="H4952" s="134">
        <f>Systematic[[#This Row],[SampleVariableLabel]]+100*Systematic[[#This Row],[State]]</f>
        <v>317011001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317</v>
      </c>
      <c r="B4953" s="1">
        <f>IF(C4953=0,IF(B4952=Protocol!$V$20,1,B4952+1),B4952)</f>
        <v>1</v>
      </c>
      <c r="C4953" s="1">
        <f>IF(C4952+1=Protocol!$V$21,0,C4952+1)</f>
        <v>11</v>
      </c>
      <c r="D4953" s="1">
        <f t="shared" si="171"/>
        <v>2</v>
      </c>
      <c r="E4953" s="1" t="str">
        <f>INDEX(Protocol[Mark],MATCH(C4953,Protocol[Step],0))</f>
        <v>10Tm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317010002</v>
      </c>
      <c r="H4953" s="134">
        <f>Systematic[[#This Row],[SampleVariableLabel]]+100*Systematic[[#This Row],[State]]</f>
        <v>317011102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317</v>
      </c>
      <c r="B4954" s="1">
        <f>IF(C4954=0,IF(B4953=Protocol!$V$20,1,B4953+1),B4953)</f>
        <v>1</v>
      </c>
      <c r="C4954" s="1">
        <f>IF(C4953+1=Protocol!$V$21,0,C4953+1)</f>
        <v>12</v>
      </c>
      <c r="D4954" s="1">
        <f t="shared" si="171"/>
        <v>3</v>
      </c>
      <c r="E4954" s="1" t="str">
        <f>INDEX(Protocol[Mark],MATCH(C4954,Protocol[Step],0))</f>
        <v>11Azd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317010003</v>
      </c>
      <c r="H4954" s="134">
        <f>Systematic[[#This Row],[SampleVariableLabel]]+100*Systematic[[#This Row],[State]]</f>
        <v>317011203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318</v>
      </c>
      <c r="B4955" s="1">
        <f>IF(C4955=0,IF(B4954=Protocol!$V$20,1,B4954+1),B4954)</f>
        <v>1</v>
      </c>
      <c r="C4955" s="1">
        <f>IF(C4954+1=Protocol!$V$21,0,C4954+1)</f>
        <v>0</v>
      </c>
      <c r="D4955" s="1">
        <f t="shared" si="171"/>
        <v>4</v>
      </c>
      <c r="E4955" s="1" t="str">
        <f>INDEX(Protocol[Mark],MATCH(C4955,Protocol[Step],0))</f>
        <v>1mt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318010004</v>
      </c>
      <c r="H4955" s="134">
        <f>Systematic[[#This Row],[SampleVariableLabel]]+100*Systematic[[#This Row],[State]]</f>
        <v>318010004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318</v>
      </c>
      <c r="B4956" s="1">
        <f>IF(C4956=0,IF(B4955=Protocol!$V$20,1,B4955+1),B4955)</f>
        <v>1</v>
      </c>
      <c r="C4956" s="1">
        <f>IF(C4955+1=Protocol!$V$21,0,C4955+1)</f>
        <v>1</v>
      </c>
      <c r="D4956" s="1">
        <f t="shared" si="171"/>
        <v>5</v>
      </c>
      <c r="E4956" s="1" t="str">
        <f>INDEX(Protocol[Mark],MATCH(C4956,Protocol[Step],0))</f>
        <v>1PM</v>
      </c>
      <c r="F4956" s="151" t="str">
        <f>INDEX(Variables[Variable],MATCH(Systematic[[#This Row],[VariableIndex]],Variables[Index],0))</f>
        <v>Specific flux (mt)</v>
      </c>
      <c r="G4956" s="134">
        <f>Systematic[[#This Row],[Sample]]*1000000+Systematic[[#This Row],[SubSample]]*10000+Systematic[[#This Row],[VariableIndex]]</f>
        <v>318010005</v>
      </c>
      <c r="H4956" s="134">
        <f>Systematic[[#This Row],[SampleVariableLabel]]+100*Systematic[[#This Row],[State]]</f>
        <v>318010105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318</v>
      </c>
      <c r="B4957" s="1">
        <f>IF(C4957=0,IF(B4956=Protocol!$V$20,1,B4956+1),B4956)</f>
        <v>1</v>
      </c>
      <c r="C4957" s="1">
        <f>IF(C4956+1=Protocol!$V$21,0,C4956+1)</f>
        <v>2</v>
      </c>
      <c r="D4957" s="1">
        <f t="shared" si="171"/>
        <v>6</v>
      </c>
      <c r="E4957" s="1" t="str">
        <f>INDEX(Protocol[Mark],MATCH(C4957,Protocol[Step],0))</f>
        <v>2D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318010006</v>
      </c>
      <c r="H4957" s="134">
        <f>Systematic[[#This Row],[SampleVariableLabel]]+100*Systematic[[#This Row],[State]]</f>
        <v>318010206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318</v>
      </c>
      <c r="B4958" s="1">
        <f>IF(C4958=0,IF(B4957=Protocol!$V$20,1,B4957+1),B4957)</f>
        <v>1</v>
      </c>
      <c r="C4958" s="1">
        <f>IF(C4957+1=Protocol!$V$21,0,C4957+1)</f>
        <v>3</v>
      </c>
      <c r="D4958" s="1">
        <f t="shared" si="171"/>
        <v>1</v>
      </c>
      <c r="E4958" s="1" t="str">
        <f>INDEX(Protocol[Mark],MATCH(C4958,Protocol[Step],0))</f>
        <v>2c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318010001</v>
      </c>
      <c r="H4958" s="134">
        <f>Systematic[[#This Row],[SampleVariableLabel]]+100*Systematic[[#This Row],[State]]</f>
        <v>318010301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318</v>
      </c>
      <c r="B4959" s="1">
        <f>IF(C4959=0,IF(B4958=Protocol!$V$20,1,B4958+1),B4958)</f>
        <v>1</v>
      </c>
      <c r="C4959" s="1">
        <f>IF(C4958+1=Protocol!$V$21,0,C4958+1)</f>
        <v>4</v>
      </c>
      <c r="D4959" s="1">
        <f t="shared" si="171"/>
        <v>2</v>
      </c>
      <c r="E4959" s="1" t="str">
        <f>INDEX(Protocol[Mark],MATCH(C4959,Protocol[Step],0))</f>
        <v>3U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318010002</v>
      </c>
      <c r="H4959" s="134">
        <f>Systematic[[#This Row],[SampleVariableLabel]]+100*Systematic[[#This Row],[State]]</f>
        <v>318010402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318</v>
      </c>
      <c r="B4960" s="1">
        <f>IF(C4960=0,IF(B4959=Protocol!$V$20,1,B4959+1),B4959)</f>
        <v>1</v>
      </c>
      <c r="C4960" s="1">
        <f>IF(C4959+1=Protocol!$V$21,0,C4959+1)</f>
        <v>5</v>
      </c>
      <c r="D4960" s="1">
        <f t="shared" si="171"/>
        <v>3</v>
      </c>
      <c r="E4960" s="1" t="str">
        <f>INDEX(Protocol[Mark],MATCH(C4960,Protocol[Step],0))</f>
        <v>4G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318010003</v>
      </c>
      <c r="H4960" s="134">
        <f>Systematic[[#This Row],[SampleVariableLabel]]+100*Systematic[[#This Row],[State]]</f>
        <v>318010503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318</v>
      </c>
      <c r="B4961" s="1">
        <f>IF(C4961=0,IF(B4960=Protocol!$V$20,1,B4960+1),B4960)</f>
        <v>1</v>
      </c>
      <c r="C4961" s="1">
        <f>IF(C4960+1=Protocol!$V$21,0,C4960+1)</f>
        <v>6</v>
      </c>
      <c r="D4961" s="1">
        <f t="shared" si="171"/>
        <v>4</v>
      </c>
      <c r="E4961" s="1" t="str">
        <f>INDEX(Protocol[Mark],MATCH(C4961,Protocol[Step],0))</f>
        <v>5S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318010004</v>
      </c>
      <c r="H4961" s="134">
        <f>Systematic[[#This Row],[SampleVariableLabel]]+100*Systematic[[#This Row],[State]]</f>
        <v>318010604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318</v>
      </c>
      <c r="B4962" s="1">
        <f>IF(C4962=0,IF(B4961=Protocol!$V$20,1,B4961+1),B4961)</f>
        <v>1</v>
      </c>
      <c r="C4962" s="1">
        <f>IF(C4961+1=Protocol!$V$21,0,C4961+1)</f>
        <v>7</v>
      </c>
      <c r="D4962" s="1">
        <f t="shared" si="171"/>
        <v>5</v>
      </c>
      <c r="E4962" s="1" t="str">
        <f>INDEX(Protocol[Mark],MATCH(C4962,Protocol[Step],0))</f>
        <v>6Oct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318010005</v>
      </c>
      <c r="H4962" s="134">
        <f>Systematic[[#This Row],[SampleVariableLabel]]+100*Systematic[[#This Row],[State]]</f>
        <v>318010705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318</v>
      </c>
      <c r="B4963" s="1">
        <f>IF(C4963=0,IF(B4962=Protocol!$V$20,1,B4962+1),B4962)</f>
        <v>1</v>
      </c>
      <c r="C4963" s="1">
        <f>IF(C4962+1=Protocol!$V$21,0,C4962+1)</f>
        <v>8</v>
      </c>
      <c r="D4963" s="1">
        <f t="shared" si="171"/>
        <v>6</v>
      </c>
      <c r="E4963" s="1" t="str">
        <f>INDEX(Protocol[Mark],MATCH(C4963,Protocol[Step],0))</f>
        <v>7Rot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318010006</v>
      </c>
      <c r="H4963" s="134">
        <f>Systematic[[#This Row],[SampleVariableLabel]]+100*Systematic[[#This Row],[State]]</f>
        <v>318010806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318</v>
      </c>
      <c r="B4964" s="1">
        <f>IF(C4964=0,IF(B4963=Protocol!$V$20,1,B4963+1),B4963)</f>
        <v>1</v>
      </c>
      <c r="C4964" s="1">
        <f>IF(C4963+1=Protocol!$V$21,0,C4963+1)</f>
        <v>9</v>
      </c>
      <c r="D4964" s="1">
        <f t="shared" si="171"/>
        <v>1</v>
      </c>
      <c r="E4964" s="1" t="str">
        <f>INDEX(Protocol[Mark],MATCH(C4964,Protocol[Step],0))</f>
        <v>8Gp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318010001</v>
      </c>
      <c r="H4964" s="134">
        <f>Systematic[[#This Row],[SampleVariableLabel]]+100*Systematic[[#This Row],[State]]</f>
        <v>318010901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318</v>
      </c>
      <c r="B4965" s="1">
        <f>IF(C4965=0,IF(B4964=Protocol!$V$20,1,B4964+1),B4964)</f>
        <v>1</v>
      </c>
      <c r="C4965" s="1">
        <f>IF(C4964+1=Protocol!$V$21,0,C4964+1)</f>
        <v>10</v>
      </c>
      <c r="D4965" s="1">
        <f t="shared" si="171"/>
        <v>2</v>
      </c>
      <c r="E4965" s="1" t="str">
        <f>INDEX(Protocol[Mark],MATCH(C4965,Protocol[Step],0))</f>
        <v>9Ama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318010002</v>
      </c>
      <c r="H4965" s="134">
        <f>Systematic[[#This Row],[SampleVariableLabel]]+100*Systematic[[#This Row],[State]]</f>
        <v>318011002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318</v>
      </c>
      <c r="B4966" s="1">
        <f>IF(C4966=0,IF(B4965=Protocol!$V$20,1,B4965+1),B4965)</f>
        <v>1</v>
      </c>
      <c r="C4966" s="1">
        <f>IF(C4965+1=Protocol!$V$21,0,C4965+1)</f>
        <v>11</v>
      </c>
      <c r="D4966" s="1">
        <f t="shared" si="171"/>
        <v>3</v>
      </c>
      <c r="E4966" s="1" t="str">
        <f>INDEX(Protocol[Mark],MATCH(C4966,Protocol[Step],0))</f>
        <v>10Tm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318010003</v>
      </c>
      <c r="H4966" s="134">
        <f>Systematic[[#This Row],[SampleVariableLabel]]+100*Systematic[[#This Row],[State]]</f>
        <v>318011103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318</v>
      </c>
      <c r="B4967" s="1">
        <f>IF(C4967=0,IF(B4966=Protocol!$V$20,1,B4966+1),B4966)</f>
        <v>1</v>
      </c>
      <c r="C4967" s="1">
        <f>IF(C4966+1=Protocol!$V$21,0,C4966+1)</f>
        <v>12</v>
      </c>
      <c r="D4967" s="1">
        <f t="shared" si="171"/>
        <v>4</v>
      </c>
      <c r="E4967" s="1" t="str">
        <f>INDEX(Protocol[Mark],MATCH(C4967,Protocol[Step],0))</f>
        <v>11Azd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318010004</v>
      </c>
      <c r="H4967" s="134">
        <f>Systematic[[#This Row],[SampleVariableLabel]]+100*Systematic[[#This Row],[State]]</f>
        <v>318011204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319</v>
      </c>
      <c r="B4968" s="1">
        <f>IF(C4968=0,IF(B4967=Protocol!$V$20,1,B4967+1),B4967)</f>
        <v>1</v>
      </c>
      <c r="C4968" s="1">
        <f>IF(C4967+1=Protocol!$V$21,0,C4967+1)</f>
        <v>0</v>
      </c>
      <c r="D4968" s="1">
        <f t="shared" si="171"/>
        <v>5</v>
      </c>
      <c r="E4968" s="1" t="str">
        <f>INDEX(Protocol[Mark],MATCH(C4968,Protocol[Step],0))</f>
        <v>1mt</v>
      </c>
      <c r="F4968" s="151" t="str">
        <f>INDEX(Variables[Variable],MATCH(Systematic[[#This Row],[VariableIndex]],Variables[Index],0))</f>
        <v>Specific flux (mt)</v>
      </c>
      <c r="G4968" s="134">
        <f>Systematic[[#This Row],[Sample]]*1000000+Systematic[[#This Row],[SubSample]]*10000+Systematic[[#This Row],[VariableIndex]]</f>
        <v>319010005</v>
      </c>
      <c r="H4968" s="134">
        <f>Systematic[[#This Row],[SampleVariableLabel]]+100*Systematic[[#This Row],[State]]</f>
        <v>319010005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319</v>
      </c>
      <c r="B4969" s="1">
        <f>IF(C4969=0,IF(B4968=Protocol!$V$20,1,B4968+1),B4968)</f>
        <v>1</v>
      </c>
      <c r="C4969" s="1">
        <f>IF(C4968+1=Protocol!$V$21,0,C4968+1)</f>
        <v>1</v>
      </c>
      <c r="D4969" s="1">
        <f t="shared" si="171"/>
        <v>6</v>
      </c>
      <c r="E4969" s="1" t="str">
        <f>INDEX(Protocol[Mark],MATCH(C4969,Protocol[Step],0))</f>
        <v>1PM</v>
      </c>
      <c r="F4969" s="151" t="str">
        <f>INDEX(Variables[Variable],MATCH(Systematic[[#This Row],[VariableIndex]],Variables[Index],0))</f>
        <v>FCR (mt: ROX-corr.)</v>
      </c>
      <c r="G4969" s="134">
        <f>Systematic[[#This Row],[Sample]]*1000000+Systematic[[#This Row],[SubSample]]*10000+Systematic[[#This Row],[VariableIndex]]</f>
        <v>319010006</v>
      </c>
      <c r="H4969" s="134">
        <f>Systematic[[#This Row],[SampleVariableLabel]]+100*Systematic[[#This Row],[State]]</f>
        <v>319010106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319</v>
      </c>
      <c r="B4970" s="1">
        <f>IF(C4970=0,IF(B4969=Protocol!$V$20,1,B4969+1),B4969)</f>
        <v>1</v>
      </c>
      <c r="C4970" s="1">
        <f>IF(C4969+1=Protocol!$V$21,0,C4969+1)</f>
        <v>2</v>
      </c>
      <c r="D4970" s="1">
        <f t="shared" si="171"/>
        <v>1</v>
      </c>
      <c r="E4970" s="1" t="str">
        <f>INDEX(Protocol[Mark],MATCH(C4970,Protocol[Step],0))</f>
        <v>2D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319010001</v>
      </c>
      <c r="H4970" s="134">
        <f>Systematic[[#This Row],[SampleVariableLabel]]+100*Systematic[[#This Row],[State]]</f>
        <v>319010201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319</v>
      </c>
      <c r="B4971" s="1">
        <f>IF(C4971=0,IF(B4970=Protocol!$V$20,1,B4970+1),B4970)</f>
        <v>1</v>
      </c>
      <c r="C4971" s="1">
        <f>IF(C4970+1=Protocol!$V$21,0,C4970+1)</f>
        <v>3</v>
      </c>
      <c r="D4971" s="1">
        <f t="shared" si="171"/>
        <v>2</v>
      </c>
      <c r="E4971" s="1" t="str">
        <f>INDEX(Protocol[Mark],MATCH(C4971,Protocol[Step],0))</f>
        <v>2c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319010002</v>
      </c>
      <c r="H4971" s="134">
        <f>Systematic[[#This Row],[SampleVariableLabel]]+100*Systematic[[#This Row],[State]]</f>
        <v>319010302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319</v>
      </c>
      <c r="B4972" s="1">
        <f>IF(C4972=0,IF(B4971=Protocol!$V$20,1,B4971+1),B4971)</f>
        <v>1</v>
      </c>
      <c r="C4972" s="1">
        <f>IF(C4971+1=Protocol!$V$21,0,C4971+1)</f>
        <v>4</v>
      </c>
      <c r="D4972" s="1">
        <f t="shared" si="171"/>
        <v>3</v>
      </c>
      <c r="E4972" s="1" t="str">
        <f>INDEX(Protocol[Mark],MATCH(C4972,Protocol[Step],0))</f>
        <v>3U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319010003</v>
      </c>
      <c r="H4972" s="134">
        <f>Systematic[[#This Row],[SampleVariableLabel]]+100*Systematic[[#This Row],[State]]</f>
        <v>319010403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319</v>
      </c>
      <c r="B4973" s="1">
        <f>IF(C4973=0,IF(B4972=Protocol!$V$20,1,B4972+1),B4972)</f>
        <v>1</v>
      </c>
      <c r="C4973" s="1">
        <f>IF(C4972+1=Protocol!$V$21,0,C4972+1)</f>
        <v>5</v>
      </c>
      <c r="D4973" s="1">
        <f t="shared" si="171"/>
        <v>4</v>
      </c>
      <c r="E4973" s="1" t="str">
        <f>INDEX(Protocol[Mark],MATCH(C4973,Protocol[Step],0))</f>
        <v>4G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319010004</v>
      </c>
      <c r="H4973" s="134">
        <f>Systematic[[#This Row],[SampleVariableLabel]]+100*Systematic[[#This Row],[State]]</f>
        <v>319010504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319</v>
      </c>
      <c r="B4974" s="1">
        <f>IF(C4974=0,IF(B4973=Protocol!$V$20,1,B4973+1),B4973)</f>
        <v>1</v>
      </c>
      <c r="C4974" s="1">
        <f>IF(C4973+1=Protocol!$V$21,0,C4973+1)</f>
        <v>6</v>
      </c>
      <c r="D4974" s="1">
        <f t="shared" si="171"/>
        <v>5</v>
      </c>
      <c r="E4974" s="1" t="str">
        <f>INDEX(Protocol[Mark],MATCH(C4974,Protocol[Step],0))</f>
        <v>5S</v>
      </c>
      <c r="F4974" s="151" t="str">
        <f>INDEX(Variables[Variable],MATCH(Systematic[[#This Row],[VariableIndex]],Variables[Index],0))</f>
        <v>Specific flux (mt)</v>
      </c>
      <c r="G4974" s="134">
        <f>Systematic[[#This Row],[Sample]]*1000000+Systematic[[#This Row],[SubSample]]*10000+Systematic[[#This Row],[VariableIndex]]</f>
        <v>319010005</v>
      </c>
      <c r="H4974" s="134">
        <f>Systematic[[#This Row],[SampleVariableLabel]]+100*Systematic[[#This Row],[State]]</f>
        <v>319010605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319</v>
      </c>
      <c r="B4975" s="1">
        <f>IF(C4975=0,IF(B4974=Protocol!$V$20,1,B4974+1),B4974)</f>
        <v>1</v>
      </c>
      <c r="C4975" s="1">
        <f>IF(C4974+1=Protocol!$V$21,0,C4974+1)</f>
        <v>7</v>
      </c>
      <c r="D4975" s="1">
        <f t="shared" si="171"/>
        <v>6</v>
      </c>
      <c r="E4975" s="1" t="str">
        <f>INDEX(Protocol[Mark],MATCH(C4975,Protocol[Step],0))</f>
        <v>6Oct</v>
      </c>
      <c r="F4975" s="151" t="str">
        <f>INDEX(Variables[Variable],MATCH(Systematic[[#This Row],[VariableIndex]],Variables[Index],0))</f>
        <v>FCR (mt: ROX-corr.)</v>
      </c>
      <c r="G4975" s="134">
        <f>Systematic[[#This Row],[Sample]]*1000000+Systematic[[#This Row],[SubSample]]*10000+Systematic[[#This Row],[VariableIndex]]</f>
        <v>319010006</v>
      </c>
      <c r="H4975" s="134">
        <f>Systematic[[#This Row],[SampleVariableLabel]]+100*Systematic[[#This Row],[State]]</f>
        <v>319010706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319</v>
      </c>
      <c r="B4976" s="1">
        <f>IF(C4976=0,IF(B4975=Protocol!$V$20,1,B4975+1),B4975)</f>
        <v>1</v>
      </c>
      <c r="C4976" s="1">
        <f>IF(C4975+1=Protocol!$V$21,0,C4975+1)</f>
        <v>8</v>
      </c>
      <c r="D4976" s="1">
        <f t="shared" si="171"/>
        <v>1</v>
      </c>
      <c r="E4976" s="1" t="str">
        <f>INDEX(Protocol[Mark],MATCH(C4976,Protocol[Step],0))</f>
        <v>7Rot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319010001</v>
      </c>
      <c r="H4976" s="134">
        <f>Systematic[[#This Row],[SampleVariableLabel]]+100*Systematic[[#This Row],[State]]</f>
        <v>319010801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319</v>
      </c>
      <c r="B4977" s="1">
        <f>IF(C4977=0,IF(B4976=Protocol!$V$20,1,B4976+1),B4976)</f>
        <v>1</v>
      </c>
      <c r="C4977" s="1">
        <f>IF(C4976+1=Protocol!$V$21,0,C4976+1)</f>
        <v>9</v>
      </c>
      <c r="D4977" s="1">
        <f t="shared" si="171"/>
        <v>2</v>
      </c>
      <c r="E4977" s="1" t="str">
        <f>INDEX(Protocol[Mark],MATCH(C4977,Protocol[Step],0))</f>
        <v>8Gp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319010002</v>
      </c>
      <c r="H4977" s="134">
        <f>Systematic[[#This Row],[SampleVariableLabel]]+100*Systematic[[#This Row],[State]]</f>
        <v>319010902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319</v>
      </c>
      <c r="B4978" s="1">
        <f>IF(C4978=0,IF(B4977=Protocol!$V$20,1,B4977+1),B4977)</f>
        <v>1</v>
      </c>
      <c r="C4978" s="1">
        <f>IF(C4977+1=Protocol!$V$21,0,C4977+1)</f>
        <v>10</v>
      </c>
      <c r="D4978" s="1">
        <f t="shared" si="171"/>
        <v>3</v>
      </c>
      <c r="E4978" s="1" t="str">
        <f>INDEX(Protocol[Mark],MATCH(C4978,Protocol[Step],0))</f>
        <v>9Ama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319010003</v>
      </c>
      <c r="H4978" s="134">
        <f>Systematic[[#This Row],[SampleVariableLabel]]+100*Systematic[[#This Row],[State]]</f>
        <v>319011003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319</v>
      </c>
      <c r="B4979" s="1">
        <f>IF(C4979=0,IF(B4978=Protocol!$V$20,1,B4978+1),B4978)</f>
        <v>1</v>
      </c>
      <c r="C4979" s="1">
        <f>IF(C4978+1=Protocol!$V$21,0,C4978+1)</f>
        <v>11</v>
      </c>
      <c r="D4979" s="1">
        <f t="shared" si="171"/>
        <v>4</v>
      </c>
      <c r="E4979" s="1" t="str">
        <f>INDEX(Protocol[Mark],MATCH(C4979,Protocol[Step],0))</f>
        <v>10Tm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319010004</v>
      </c>
      <c r="H4979" s="134">
        <f>Systematic[[#This Row],[SampleVariableLabel]]+100*Systematic[[#This Row],[State]]</f>
        <v>319011104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319</v>
      </c>
      <c r="B4980" s="1">
        <f>IF(C4980=0,IF(B4979=Protocol!$V$20,1,B4979+1),B4979)</f>
        <v>1</v>
      </c>
      <c r="C4980" s="1">
        <f>IF(C4979+1=Protocol!$V$21,0,C4979+1)</f>
        <v>12</v>
      </c>
      <c r="D4980" s="1">
        <f t="shared" si="171"/>
        <v>5</v>
      </c>
      <c r="E4980" s="1" t="str">
        <f>INDEX(Protocol[Mark],MATCH(C4980,Protocol[Step],0))</f>
        <v>11Azd</v>
      </c>
      <c r="F4980" s="151" t="str">
        <f>INDEX(Variables[Variable],MATCH(Systematic[[#This Row],[VariableIndex]],Variables[Index],0))</f>
        <v>Specific flux (mt)</v>
      </c>
      <c r="G4980" s="134">
        <f>Systematic[[#This Row],[Sample]]*1000000+Systematic[[#This Row],[SubSample]]*10000+Systematic[[#This Row],[VariableIndex]]</f>
        <v>319010005</v>
      </c>
      <c r="H4980" s="134">
        <f>Systematic[[#This Row],[SampleVariableLabel]]+100*Systematic[[#This Row],[State]]</f>
        <v>319011205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320</v>
      </c>
      <c r="B4981" s="1">
        <f>IF(C4981=0,IF(B4980=Protocol!$V$20,1,B4980+1),B4980)</f>
        <v>1</v>
      </c>
      <c r="C4981" s="1">
        <f>IF(C4980+1=Protocol!$V$21,0,C4980+1)</f>
        <v>0</v>
      </c>
      <c r="D4981" s="1">
        <f t="shared" si="171"/>
        <v>6</v>
      </c>
      <c r="E4981" s="1" t="str">
        <f>INDEX(Protocol[Mark],MATCH(C4981,Protocol[Step],0))</f>
        <v>1mt</v>
      </c>
      <c r="F4981" s="151" t="str">
        <f>INDEX(Variables[Variable],MATCH(Systematic[[#This Row],[VariableIndex]],Variables[Index],0))</f>
        <v>FCR (mt: ROX-corr.)</v>
      </c>
      <c r="G4981" s="134">
        <f>Systematic[[#This Row],[Sample]]*1000000+Systematic[[#This Row],[SubSample]]*10000+Systematic[[#This Row],[VariableIndex]]</f>
        <v>320010006</v>
      </c>
      <c r="H4981" s="134">
        <f>Systematic[[#This Row],[SampleVariableLabel]]+100*Systematic[[#This Row],[State]]</f>
        <v>320010006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320</v>
      </c>
      <c r="B4982" s="1">
        <f>IF(C4982=0,IF(B4981=Protocol!$V$20,1,B4981+1),B4981)</f>
        <v>1</v>
      </c>
      <c r="C4982" s="1">
        <f>IF(C4981+1=Protocol!$V$21,0,C4981+1)</f>
        <v>1</v>
      </c>
      <c r="D4982" s="1">
        <f t="shared" si="171"/>
        <v>1</v>
      </c>
      <c r="E4982" s="1" t="str">
        <f>INDEX(Protocol[Mark],MATCH(C4982,Protocol[Step],0))</f>
        <v>1PM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320010001</v>
      </c>
      <c r="H4982" s="134">
        <f>Systematic[[#This Row],[SampleVariableLabel]]+100*Systematic[[#This Row],[State]]</f>
        <v>320010101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320</v>
      </c>
      <c r="B4983" s="1">
        <f>IF(C4983=0,IF(B4982=Protocol!$V$20,1,B4982+1),B4982)</f>
        <v>1</v>
      </c>
      <c r="C4983" s="1">
        <f>IF(C4982+1=Protocol!$V$21,0,C4982+1)</f>
        <v>2</v>
      </c>
      <c r="D4983" s="1">
        <f t="shared" si="171"/>
        <v>2</v>
      </c>
      <c r="E4983" s="1" t="str">
        <f>INDEX(Protocol[Mark],MATCH(C4983,Protocol[Step],0))</f>
        <v>2D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320010002</v>
      </c>
      <c r="H4983" s="134">
        <f>Systematic[[#This Row],[SampleVariableLabel]]+100*Systematic[[#This Row],[State]]</f>
        <v>320010202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320</v>
      </c>
      <c r="B4984" s="1">
        <f>IF(C4984=0,IF(B4983=Protocol!$V$20,1,B4983+1),B4983)</f>
        <v>1</v>
      </c>
      <c r="C4984" s="1">
        <f>IF(C4983+1=Protocol!$V$21,0,C4983+1)</f>
        <v>3</v>
      </c>
      <c r="D4984" s="1">
        <f t="shared" si="171"/>
        <v>3</v>
      </c>
      <c r="E4984" s="1" t="str">
        <f>INDEX(Protocol[Mark],MATCH(C4984,Protocol[Step],0))</f>
        <v>2c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320010003</v>
      </c>
      <c r="H4984" s="134">
        <f>Systematic[[#This Row],[SampleVariableLabel]]+100*Systematic[[#This Row],[State]]</f>
        <v>320010303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320</v>
      </c>
      <c r="B4985" s="1">
        <f>IF(C4985=0,IF(B4984=Protocol!$V$20,1,B4984+1),B4984)</f>
        <v>1</v>
      </c>
      <c r="C4985" s="1">
        <f>IF(C4984+1=Protocol!$V$21,0,C4984+1)</f>
        <v>4</v>
      </c>
      <c r="D4985" s="1">
        <f t="shared" si="171"/>
        <v>4</v>
      </c>
      <c r="E4985" s="1" t="str">
        <f>INDEX(Protocol[Mark],MATCH(C4985,Protocol[Step],0))</f>
        <v>3U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320010004</v>
      </c>
      <c r="H4985" s="134">
        <f>Systematic[[#This Row],[SampleVariableLabel]]+100*Systematic[[#This Row],[State]]</f>
        <v>320010404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320</v>
      </c>
      <c r="B4986" s="1">
        <f>IF(C4986=0,IF(B4985=Protocol!$V$20,1,B4985+1),B4985)</f>
        <v>1</v>
      </c>
      <c r="C4986" s="1">
        <f>IF(C4985+1=Protocol!$V$21,0,C4985+1)</f>
        <v>5</v>
      </c>
      <c r="D4986" s="1">
        <f t="shared" si="171"/>
        <v>5</v>
      </c>
      <c r="E4986" s="1" t="str">
        <f>INDEX(Protocol[Mark],MATCH(C4986,Protocol[Step],0))</f>
        <v>4G</v>
      </c>
      <c r="F4986" s="151" t="str">
        <f>INDEX(Variables[Variable],MATCH(Systematic[[#This Row],[VariableIndex]],Variables[Index],0))</f>
        <v>Specific flux (mt)</v>
      </c>
      <c r="G4986" s="134">
        <f>Systematic[[#This Row],[Sample]]*1000000+Systematic[[#This Row],[SubSample]]*10000+Systematic[[#This Row],[VariableIndex]]</f>
        <v>320010005</v>
      </c>
      <c r="H4986" s="134">
        <f>Systematic[[#This Row],[SampleVariableLabel]]+100*Systematic[[#This Row],[State]]</f>
        <v>320010505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320</v>
      </c>
      <c r="B4987" s="1">
        <f>IF(C4987=0,IF(B4986=Protocol!$V$20,1,B4986+1),B4986)</f>
        <v>1</v>
      </c>
      <c r="C4987" s="1">
        <f>IF(C4986+1=Protocol!$V$21,0,C4986+1)</f>
        <v>6</v>
      </c>
      <c r="D4987" s="1">
        <f t="shared" si="171"/>
        <v>6</v>
      </c>
      <c r="E4987" s="1" t="str">
        <f>INDEX(Protocol[Mark],MATCH(C4987,Protocol[Step],0))</f>
        <v>5S</v>
      </c>
      <c r="F4987" s="151" t="str">
        <f>INDEX(Variables[Variable],MATCH(Systematic[[#This Row],[VariableIndex]],Variables[Index],0))</f>
        <v>FCR (mt: ROX-corr.)</v>
      </c>
      <c r="G4987" s="134">
        <f>Systematic[[#This Row],[Sample]]*1000000+Systematic[[#This Row],[SubSample]]*10000+Systematic[[#This Row],[VariableIndex]]</f>
        <v>320010006</v>
      </c>
      <c r="H4987" s="134">
        <f>Systematic[[#This Row],[SampleVariableLabel]]+100*Systematic[[#This Row],[State]]</f>
        <v>320010606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320</v>
      </c>
      <c r="B4988" s="1">
        <f>IF(C4988=0,IF(B4987=Protocol!$V$20,1,B4987+1),B4987)</f>
        <v>1</v>
      </c>
      <c r="C4988" s="1">
        <f>IF(C4987+1=Protocol!$V$21,0,C4987+1)</f>
        <v>7</v>
      </c>
      <c r="D4988" s="1">
        <f t="shared" si="171"/>
        <v>1</v>
      </c>
      <c r="E4988" s="1" t="str">
        <f>INDEX(Protocol[Mark],MATCH(C4988,Protocol[Step],0))</f>
        <v>6Oct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320010001</v>
      </c>
      <c r="H4988" s="134">
        <f>Systematic[[#This Row],[SampleVariableLabel]]+100*Systematic[[#This Row],[State]]</f>
        <v>320010701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320</v>
      </c>
      <c r="B4989" s="1">
        <f>IF(C4989=0,IF(B4988=Protocol!$V$20,1,B4988+1),B4988)</f>
        <v>1</v>
      </c>
      <c r="C4989" s="1">
        <f>IF(C4988+1=Protocol!$V$21,0,C4988+1)</f>
        <v>8</v>
      </c>
      <c r="D4989" s="1">
        <f t="shared" si="171"/>
        <v>2</v>
      </c>
      <c r="E4989" s="1" t="str">
        <f>INDEX(Protocol[Mark],MATCH(C4989,Protocol[Step],0))</f>
        <v>7Rot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320010002</v>
      </c>
      <c r="H4989" s="134">
        <f>Systematic[[#This Row],[SampleVariableLabel]]+100*Systematic[[#This Row],[State]]</f>
        <v>320010802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320</v>
      </c>
      <c r="B4990" s="1">
        <f>IF(C4990=0,IF(B4989=Protocol!$V$20,1,B4989+1),B4989)</f>
        <v>1</v>
      </c>
      <c r="C4990" s="1">
        <f>IF(C4989+1=Protocol!$V$21,0,C4989+1)</f>
        <v>9</v>
      </c>
      <c r="D4990" s="1">
        <f t="shared" si="171"/>
        <v>3</v>
      </c>
      <c r="E4990" s="1" t="str">
        <f>INDEX(Protocol[Mark],MATCH(C4990,Protocol[Step],0))</f>
        <v>8Gp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320010003</v>
      </c>
      <c r="H4990" s="134">
        <f>Systematic[[#This Row],[SampleVariableLabel]]+100*Systematic[[#This Row],[State]]</f>
        <v>320010903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320</v>
      </c>
      <c r="B4991" s="1">
        <f>IF(C4991=0,IF(B4990=Protocol!$V$20,1,B4990+1),B4990)</f>
        <v>1</v>
      </c>
      <c r="C4991" s="1">
        <f>IF(C4990+1=Protocol!$V$21,0,C4990+1)</f>
        <v>10</v>
      </c>
      <c r="D4991" s="1">
        <f t="shared" si="171"/>
        <v>4</v>
      </c>
      <c r="E4991" s="1" t="str">
        <f>INDEX(Protocol[Mark],MATCH(C4991,Protocol[Step],0))</f>
        <v>9Ama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320010004</v>
      </c>
      <c r="H4991" s="134">
        <f>Systematic[[#This Row],[SampleVariableLabel]]+100*Systematic[[#This Row],[State]]</f>
        <v>320011004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320</v>
      </c>
      <c r="B4992" s="1">
        <f>IF(C4992=0,IF(B4991=Protocol!$V$20,1,B4991+1),B4991)</f>
        <v>1</v>
      </c>
      <c r="C4992" s="1">
        <f>IF(C4991+1=Protocol!$V$21,0,C4991+1)</f>
        <v>11</v>
      </c>
      <c r="D4992" s="1">
        <f t="shared" si="171"/>
        <v>5</v>
      </c>
      <c r="E4992" s="1" t="str">
        <f>INDEX(Protocol[Mark],MATCH(C4992,Protocol[Step],0))</f>
        <v>10Tm</v>
      </c>
      <c r="F4992" s="151" t="str">
        <f>INDEX(Variables[Variable],MATCH(Systematic[[#This Row],[VariableIndex]],Variables[Index],0))</f>
        <v>Specific flux (mt)</v>
      </c>
      <c r="G4992" s="134">
        <f>Systematic[[#This Row],[Sample]]*1000000+Systematic[[#This Row],[SubSample]]*10000+Systematic[[#This Row],[VariableIndex]]</f>
        <v>320010005</v>
      </c>
      <c r="H4992" s="134">
        <f>Systematic[[#This Row],[SampleVariableLabel]]+100*Systematic[[#This Row],[State]]</f>
        <v>320011105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320</v>
      </c>
      <c r="B4993" s="1">
        <f>IF(C4993=0,IF(B4992=Protocol!$V$20,1,B4992+1),B4992)</f>
        <v>1</v>
      </c>
      <c r="C4993" s="1">
        <f>IF(C4992+1=Protocol!$V$21,0,C4992+1)</f>
        <v>12</v>
      </c>
      <c r="D4993" s="1">
        <f t="shared" si="171"/>
        <v>6</v>
      </c>
      <c r="E4993" s="1" t="str">
        <f>INDEX(Protocol[Mark],MATCH(C4993,Protocol[Step],0))</f>
        <v>11Azd</v>
      </c>
      <c r="F4993" s="151" t="str">
        <f>INDEX(Variables[Variable],MATCH(Systematic[[#This Row],[VariableIndex]],Variables[Index],0))</f>
        <v>FCR (mt: ROX-corr.)</v>
      </c>
      <c r="G4993" s="134">
        <f>Systematic[[#This Row],[Sample]]*1000000+Systematic[[#This Row],[SubSample]]*10000+Systematic[[#This Row],[VariableIndex]]</f>
        <v>320010006</v>
      </c>
      <c r="H4993" s="134">
        <f>Systematic[[#This Row],[SampleVariableLabel]]+100*Systematic[[#This Row],[State]]</f>
        <v>320011206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321</v>
      </c>
      <c r="B4994" s="1">
        <f>IF(C4994=0,IF(B4993=Protocol!$V$20,1,B4993+1),B4993)</f>
        <v>1</v>
      </c>
      <c r="C4994" s="1">
        <f>IF(C4993+1=Protocol!$V$21,0,C4993+1)</f>
        <v>0</v>
      </c>
      <c r="D4994" s="1">
        <f t="shared" si="171"/>
        <v>1</v>
      </c>
      <c r="E4994" s="1" t="str">
        <f>INDEX(Protocol[Mark],MATCH(C4994,Protocol[Step],0))</f>
        <v>1mt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321010001</v>
      </c>
      <c r="H4994" s="134">
        <f>Systematic[[#This Row],[SampleVariableLabel]]+100*Systematic[[#This Row],[State]]</f>
        <v>321010001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321</v>
      </c>
      <c r="B4995" s="1">
        <f>IF(C4995=0,IF(B4994=Protocol!$V$20,1,B4994+1),B4994)</f>
        <v>1</v>
      </c>
      <c r="C4995" s="1">
        <f>IF(C4994+1=Protocol!$V$21,0,C4994+1)</f>
        <v>1</v>
      </c>
      <c r="D4995" s="1">
        <f t="shared" ref="D4995:D5058" si="173">IF(D4994=nVariables,1,D4994+1)</f>
        <v>2</v>
      </c>
      <c r="E4995" s="1" t="str">
        <f>INDEX(Protocol[Mark],MATCH(C4995,Protocol[Step],0))</f>
        <v>1PM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321010002</v>
      </c>
      <c r="H4995" s="134">
        <f>Systematic[[#This Row],[SampleVariableLabel]]+100*Systematic[[#This Row],[State]]</f>
        <v>321010102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321</v>
      </c>
      <c r="B4996" s="1">
        <f>IF(C4996=0,IF(B4995=Protocol!$V$20,1,B4995+1),B4995)</f>
        <v>1</v>
      </c>
      <c r="C4996" s="1">
        <f>IF(C4995+1=Protocol!$V$21,0,C4995+1)</f>
        <v>2</v>
      </c>
      <c r="D4996" s="1">
        <f t="shared" si="173"/>
        <v>3</v>
      </c>
      <c r="E4996" s="1" t="str">
        <f>INDEX(Protocol[Mark],MATCH(C4996,Protocol[Step],0))</f>
        <v>2D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321010003</v>
      </c>
      <c r="H4996" s="134">
        <f>Systematic[[#This Row],[SampleVariableLabel]]+100*Systematic[[#This Row],[State]]</f>
        <v>321010203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321</v>
      </c>
      <c r="B4997" s="1">
        <f>IF(C4997=0,IF(B4996=Protocol!$V$20,1,B4996+1),B4996)</f>
        <v>1</v>
      </c>
      <c r="C4997" s="1">
        <f>IF(C4996+1=Protocol!$V$21,0,C4996+1)</f>
        <v>3</v>
      </c>
      <c r="D4997" s="1">
        <f t="shared" si="173"/>
        <v>4</v>
      </c>
      <c r="E4997" s="1" t="str">
        <f>INDEX(Protocol[Mark],MATCH(C4997,Protocol[Step],0))</f>
        <v>2c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321010004</v>
      </c>
      <c r="H4997" s="134">
        <f>Systematic[[#This Row],[SampleVariableLabel]]+100*Systematic[[#This Row],[State]]</f>
        <v>321010304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321</v>
      </c>
      <c r="B4998" s="1">
        <f>IF(C4998=0,IF(B4997=Protocol!$V$20,1,B4997+1),B4997)</f>
        <v>1</v>
      </c>
      <c r="C4998" s="1">
        <f>IF(C4997+1=Protocol!$V$21,0,C4997+1)</f>
        <v>4</v>
      </c>
      <c r="D4998" s="1">
        <f t="shared" si="173"/>
        <v>5</v>
      </c>
      <c r="E4998" s="1" t="str">
        <f>INDEX(Protocol[Mark],MATCH(C4998,Protocol[Step],0))</f>
        <v>3U</v>
      </c>
      <c r="F4998" s="151" t="str">
        <f>INDEX(Variables[Variable],MATCH(Systematic[[#This Row],[VariableIndex]],Variables[Index],0))</f>
        <v>Specific flux (mt)</v>
      </c>
      <c r="G4998" s="134">
        <f>Systematic[[#This Row],[Sample]]*1000000+Systematic[[#This Row],[SubSample]]*10000+Systematic[[#This Row],[VariableIndex]]</f>
        <v>321010005</v>
      </c>
      <c r="H4998" s="134">
        <f>Systematic[[#This Row],[SampleVariableLabel]]+100*Systematic[[#This Row],[State]]</f>
        <v>321010405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321</v>
      </c>
      <c r="B4999" s="1">
        <f>IF(C4999=0,IF(B4998=Protocol!$V$20,1,B4998+1),B4998)</f>
        <v>1</v>
      </c>
      <c r="C4999" s="1">
        <f>IF(C4998+1=Protocol!$V$21,0,C4998+1)</f>
        <v>5</v>
      </c>
      <c r="D4999" s="1">
        <f t="shared" si="173"/>
        <v>6</v>
      </c>
      <c r="E4999" s="1" t="str">
        <f>INDEX(Protocol[Mark],MATCH(C4999,Protocol[Step],0))</f>
        <v>4G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321010006</v>
      </c>
      <c r="H4999" s="134">
        <f>Systematic[[#This Row],[SampleVariableLabel]]+100*Systematic[[#This Row],[State]]</f>
        <v>321010506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321</v>
      </c>
      <c r="B5000" s="1">
        <f>IF(C5000=0,IF(B4999=Protocol!$V$20,1,B4999+1),B4999)</f>
        <v>1</v>
      </c>
      <c r="C5000" s="1">
        <f>IF(C4999+1=Protocol!$V$21,0,C4999+1)</f>
        <v>6</v>
      </c>
      <c r="D5000" s="1">
        <f t="shared" si="173"/>
        <v>1</v>
      </c>
      <c r="E5000" s="1" t="str">
        <f>INDEX(Protocol[Mark],MATCH(C5000,Protocol[Step],0))</f>
        <v>5S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321010001</v>
      </c>
      <c r="H5000" s="134">
        <f>Systematic[[#This Row],[SampleVariableLabel]]+100*Systematic[[#This Row],[State]]</f>
        <v>321010601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321</v>
      </c>
      <c r="B5001" s="1">
        <f>IF(C5001=0,IF(B5000=Protocol!$V$20,1,B5000+1),B5000)</f>
        <v>1</v>
      </c>
      <c r="C5001" s="1">
        <f>IF(C5000+1=Protocol!$V$21,0,C5000+1)</f>
        <v>7</v>
      </c>
      <c r="D5001" s="1">
        <f t="shared" si="173"/>
        <v>2</v>
      </c>
      <c r="E5001" s="1" t="str">
        <f>INDEX(Protocol[Mark],MATCH(C5001,Protocol[Step],0))</f>
        <v>6Oct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321010002</v>
      </c>
      <c r="H5001" s="134">
        <f>Systematic[[#This Row],[SampleVariableLabel]]+100*Systematic[[#This Row],[State]]</f>
        <v>321010702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321</v>
      </c>
      <c r="B5002" s="1">
        <f>IF(C5002=0,IF(B5001=Protocol!$V$20,1,B5001+1),B5001)</f>
        <v>1</v>
      </c>
      <c r="C5002" s="1">
        <f>IF(C5001+1=Protocol!$V$21,0,C5001+1)</f>
        <v>8</v>
      </c>
      <c r="D5002" s="1">
        <f t="shared" si="173"/>
        <v>3</v>
      </c>
      <c r="E5002" s="1" t="str">
        <f>INDEX(Protocol[Mark],MATCH(C5002,Protocol[Step],0))</f>
        <v>7Rot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321010003</v>
      </c>
      <c r="H5002" s="134">
        <f>Systematic[[#This Row],[SampleVariableLabel]]+100*Systematic[[#This Row],[State]]</f>
        <v>321010803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321</v>
      </c>
      <c r="B5003" s="1">
        <f>IF(C5003=0,IF(B5002=Protocol!$V$20,1,B5002+1),B5002)</f>
        <v>1</v>
      </c>
      <c r="C5003" s="1">
        <f>IF(C5002+1=Protocol!$V$21,0,C5002+1)</f>
        <v>9</v>
      </c>
      <c r="D5003" s="1">
        <f t="shared" si="173"/>
        <v>4</v>
      </c>
      <c r="E5003" s="1" t="str">
        <f>INDEX(Protocol[Mark],MATCH(C5003,Protocol[Step],0))</f>
        <v>8Gp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321010004</v>
      </c>
      <c r="H5003" s="134">
        <f>Systematic[[#This Row],[SampleVariableLabel]]+100*Systematic[[#This Row],[State]]</f>
        <v>321010904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321</v>
      </c>
      <c r="B5004" s="1">
        <f>IF(C5004=0,IF(B5003=Protocol!$V$20,1,B5003+1),B5003)</f>
        <v>1</v>
      </c>
      <c r="C5004" s="1">
        <f>IF(C5003+1=Protocol!$V$21,0,C5003+1)</f>
        <v>10</v>
      </c>
      <c r="D5004" s="1">
        <f t="shared" si="173"/>
        <v>5</v>
      </c>
      <c r="E5004" s="1" t="str">
        <f>INDEX(Protocol[Mark],MATCH(C5004,Protocol[Step],0))</f>
        <v>9Ama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321010005</v>
      </c>
      <c r="H5004" s="134">
        <f>Systematic[[#This Row],[SampleVariableLabel]]+100*Systematic[[#This Row],[State]]</f>
        <v>321011005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321</v>
      </c>
      <c r="B5005" s="1">
        <f>IF(C5005=0,IF(B5004=Protocol!$V$20,1,B5004+1),B5004)</f>
        <v>1</v>
      </c>
      <c r="C5005" s="1">
        <f>IF(C5004+1=Protocol!$V$21,0,C5004+1)</f>
        <v>11</v>
      </c>
      <c r="D5005" s="1">
        <f t="shared" si="173"/>
        <v>6</v>
      </c>
      <c r="E5005" s="1" t="str">
        <f>INDEX(Protocol[Mark],MATCH(C5005,Protocol[Step],0))</f>
        <v>10Tm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321010006</v>
      </c>
      <c r="H5005" s="134">
        <f>Systematic[[#This Row],[SampleVariableLabel]]+100*Systematic[[#This Row],[State]]</f>
        <v>321011106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321</v>
      </c>
      <c r="B5006" s="1">
        <f>IF(C5006=0,IF(B5005=Protocol!$V$20,1,B5005+1),B5005)</f>
        <v>1</v>
      </c>
      <c r="C5006" s="1">
        <f>IF(C5005+1=Protocol!$V$21,0,C5005+1)</f>
        <v>12</v>
      </c>
      <c r="D5006" s="1">
        <f t="shared" si="173"/>
        <v>1</v>
      </c>
      <c r="E5006" s="1" t="str">
        <f>INDEX(Protocol[Mark],MATCH(C5006,Protocol[Step],0))</f>
        <v>11Azd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321010001</v>
      </c>
      <c r="H5006" s="134">
        <f>Systematic[[#This Row],[SampleVariableLabel]]+100*Systematic[[#This Row],[State]]</f>
        <v>321011201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322</v>
      </c>
      <c r="B5007" s="1">
        <f>IF(C5007=0,IF(B5006=Protocol!$V$20,1,B5006+1),B5006)</f>
        <v>1</v>
      </c>
      <c r="C5007" s="1">
        <f>IF(C5006+1=Protocol!$V$21,0,C5006+1)</f>
        <v>0</v>
      </c>
      <c r="D5007" s="1">
        <f t="shared" si="173"/>
        <v>2</v>
      </c>
      <c r="E5007" s="1" t="str">
        <f>INDEX(Protocol[Mark],MATCH(C5007,Protocol[Step],0))</f>
        <v>1mt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322010002</v>
      </c>
      <c r="H5007" s="134">
        <f>Systematic[[#This Row],[SampleVariableLabel]]+100*Systematic[[#This Row],[State]]</f>
        <v>322010002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322</v>
      </c>
      <c r="B5008" s="1">
        <f>IF(C5008=0,IF(B5007=Protocol!$V$20,1,B5007+1),B5007)</f>
        <v>1</v>
      </c>
      <c r="C5008" s="1">
        <f>IF(C5007+1=Protocol!$V$21,0,C5007+1)</f>
        <v>1</v>
      </c>
      <c r="D5008" s="1">
        <f t="shared" si="173"/>
        <v>3</v>
      </c>
      <c r="E5008" s="1" t="str">
        <f>INDEX(Protocol[Mark],MATCH(C5008,Protocol[Step],0))</f>
        <v>1PM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322010003</v>
      </c>
      <c r="H5008" s="134">
        <f>Systematic[[#This Row],[SampleVariableLabel]]+100*Systematic[[#This Row],[State]]</f>
        <v>322010103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322</v>
      </c>
      <c r="B5009" s="1">
        <f>IF(C5009=0,IF(B5008=Protocol!$V$20,1,B5008+1),B5008)</f>
        <v>1</v>
      </c>
      <c r="C5009" s="1">
        <f>IF(C5008+1=Protocol!$V$21,0,C5008+1)</f>
        <v>2</v>
      </c>
      <c r="D5009" s="1">
        <f t="shared" si="173"/>
        <v>4</v>
      </c>
      <c r="E5009" s="1" t="str">
        <f>INDEX(Protocol[Mark],MATCH(C5009,Protocol[Step],0))</f>
        <v>2D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322010004</v>
      </c>
      <c r="H5009" s="134">
        <f>Systematic[[#This Row],[SampleVariableLabel]]+100*Systematic[[#This Row],[State]]</f>
        <v>322010204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322</v>
      </c>
      <c r="B5010" s="1">
        <f>IF(C5010=0,IF(B5009=Protocol!$V$20,1,B5009+1),B5009)</f>
        <v>1</v>
      </c>
      <c r="C5010" s="1">
        <f>IF(C5009+1=Protocol!$V$21,0,C5009+1)</f>
        <v>3</v>
      </c>
      <c r="D5010" s="1">
        <f t="shared" si="173"/>
        <v>5</v>
      </c>
      <c r="E5010" s="1" t="str">
        <f>INDEX(Protocol[Mark],MATCH(C5010,Protocol[Step],0))</f>
        <v>2c</v>
      </c>
      <c r="F5010" s="151" t="str">
        <f>INDEX(Variables[Variable],MATCH(Systematic[[#This Row],[VariableIndex]],Variables[Index],0))</f>
        <v>Specific flux (mt)</v>
      </c>
      <c r="G5010" s="134">
        <f>Systematic[[#This Row],[Sample]]*1000000+Systematic[[#This Row],[SubSample]]*10000+Systematic[[#This Row],[VariableIndex]]</f>
        <v>322010005</v>
      </c>
      <c r="H5010" s="134">
        <f>Systematic[[#This Row],[SampleVariableLabel]]+100*Systematic[[#This Row],[State]]</f>
        <v>322010305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322</v>
      </c>
      <c r="B5011" s="1">
        <f>IF(C5011=0,IF(B5010=Protocol!$V$20,1,B5010+1),B5010)</f>
        <v>1</v>
      </c>
      <c r="C5011" s="1">
        <f>IF(C5010+1=Protocol!$V$21,0,C5010+1)</f>
        <v>4</v>
      </c>
      <c r="D5011" s="1">
        <f t="shared" si="173"/>
        <v>6</v>
      </c>
      <c r="E5011" s="1" t="str">
        <f>INDEX(Protocol[Mark],MATCH(C5011,Protocol[Step],0))</f>
        <v>3U</v>
      </c>
      <c r="F5011" s="151" t="str">
        <f>INDEX(Variables[Variable],MATCH(Systematic[[#This Row],[VariableIndex]],Variables[Index],0))</f>
        <v>FCR (mt: ROX-corr.)</v>
      </c>
      <c r="G5011" s="134">
        <f>Systematic[[#This Row],[Sample]]*1000000+Systematic[[#This Row],[SubSample]]*10000+Systematic[[#This Row],[VariableIndex]]</f>
        <v>322010006</v>
      </c>
      <c r="H5011" s="134">
        <f>Systematic[[#This Row],[SampleVariableLabel]]+100*Systematic[[#This Row],[State]]</f>
        <v>322010406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322</v>
      </c>
      <c r="B5012" s="1">
        <f>IF(C5012=0,IF(B5011=Protocol!$V$20,1,B5011+1),B5011)</f>
        <v>1</v>
      </c>
      <c r="C5012" s="1">
        <f>IF(C5011+1=Protocol!$V$21,0,C5011+1)</f>
        <v>5</v>
      </c>
      <c r="D5012" s="1">
        <f t="shared" si="173"/>
        <v>1</v>
      </c>
      <c r="E5012" s="1" t="str">
        <f>INDEX(Protocol[Mark],MATCH(C5012,Protocol[Step],0))</f>
        <v>4G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322010001</v>
      </c>
      <c r="H5012" s="134">
        <f>Systematic[[#This Row],[SampleVariableLabel]]+100*Systematic[[#This Row],[State]]</f>
        <v>322010501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322</v>
      </c>
      <c r="B5013" s="1">
        <f>IF(C5013=0,IF(B5012=Protocol!$V$20,1,B5012+1),B5012)</f>
        <v>1</v>
      </c>
      <c r="C5013" s="1">
        <f>IF(C5012+1=Protocol!$V$21,0,C5012+1)</f>
        <v>6</v>
      </c>
      <c r="D5013" s="1">
        <f t="shared" si="173"/>
        <v>2</v>
      </c>
      <c r="E5013" s="1" t="str">
        <f>INDEX(Protocol[Mark],MATCH(C5013,Protocol[Step],0))</f>
        <v>5S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322010002</v>
      </c>
      <c r="H5013" s="134">
        <f>Systematic[[#This Row],[SampleVariableLabel]]+100*Systematic[[#This Row],[State]]</f>
        <v>322010602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322</v>
      </c>
      <c r="B5014" s="1">
        <f>IF(C5014=0,IF(B5013=Protocol!$V$20,1,B5013+1),B5013)</f>
        <v>1</v>
      </c>
      <c r="C5014" s="1">
        <f>IF(C5013+1=Protocol!$V$21,0,C5013+1)</f>
        <v>7</v>
      </c>
      <c r="D5014" s="1">
        <f t="shared" si="173"/>
        <v>3</v>
      </c>
      <c r="E5014" s="1" t="str">
        <f>INDEX(Protocol[Mark],MATCH(C5014,Protocol[Step],0))</f>
        <v>6Oct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322010003</v>
      </c>
      <c r="H5014" s="134">
        <f>Systematic[[#This Row],[SampleVariableLabel]]+100*Systematic[[#This Row],[State]]</f>
        <v>322010703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322</v>
      </c>
      <c r="B5015" s="1">
        <f>IF(C5015=0,IF(B5014=Protocol!$V$20,1,B5014+1),B5014)</f>
        <v>1</v>
      </c>
      <c r="C5015" s="1">
        <f>IF(C5014+1=Protocol!$V$21,0,C5014+1)</f>
        <v>8</v>
      </c>
      <c r="D5015" s="1">
        <f t="shared" si="173"/>
        <v>4</v>
      </c>
      <c r="E5015" s="1" t="str">
        <f>INDEX(Protocol[Mark],MATCH(C5015,Protocol[Step],0))</f>
        <v>7Rot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322010004</v>
      </c>
      <c r="H5015" s="134">
        <f>Systematic[[#This Row],[SampleVariableLabel]]+100*Systematic[[#This Row],[State]]</f>
        <v>322010804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322</v>
      </c>
      <c r="B5016" s="1">
        <f>IF(C5016=0,IF(B5015=Protocol!$V$20,1,B5015+1),B5015)</f>
        <v>1</v>
      </c>
      <c r="C5016" s="1">
        <f>IF(C5015+1=Protocol!$V$21,0,C5015+1)</f>
        <v>9</v>
      </c>
      <c r="D5016" s="1">
        <f t="shared" si="173"/>
        <v>5</v>
      </c>
      <c r="E5016" s="1" t="str">
        <f>INDEX(Protocol[Mark],MATCH(C5016,Protocol[Step],0))</f>
        <v>8Gp</v>
      </c>
      <c r="F5016" s="151" t="str">
        <f>INDEX(Variables[Variable],MATCH(Systematic[[#This Row],[VariableIndex]],Variables[Index],0))</f>
        <v>Specific flux (mt)</v>
      </c>
      <c r="G5016" s="134">
        <f>Systematic[[#This Row],[Sample]]*1000000+Systematic[[#This Row],[SubSample]]*10000+Systematic[[#This Row],[VariableIndex]]</f>
        <v>322010005</v>
      </c>
      <c r="H5016" s="134">
        <f>Systematic[[#This Row],[SampleVariableLabel]]+100*Systematic[[#This Row],[State]]</f>
        <v>322010905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322</v>
      </c>
      <c r="B5017" s="1">
        <f>IF(C5017=0,IF(B5016=Protocol!$V$20,1,B5016+1),B5016)</f>
        <v>1</v>
      </c>
      <c r="C5017" s="1">
        <f>IF(C5016+1=Protocol!$V$21,0,C5016+1)</f>
        <v>10</v>
      </c>
      <c r="D5017" s="1">
        <f t="shared" si="173"/>
        <v>6</v>
      </c>
      <c r="E5017" s="1" t="str">
        <f>INDEX(Protocol[Mark],MATCH(C5017,Protocol[Step],0))</f>
        <v>9Ama</v>
      </c>
      <c r="F5017" s="151" t="str">
        <f>INDEX(Variables[Variable],MATCH(Systematic[[#This Row],[VariableIndex]],Variables[Index],0))</f>
        <v>FCR (mt: ROX-corr.)</v>
      </c>
      <c r="G5017" s="134">
        <f>Systematic[[#This Row],[Sample]]*1000000+Systematic[[#This Row],[SubSample]]*10000+Systematic[[#This Row],[VariableIndex]]</f>
        <v>322010006</v>
      </c>
      <c r="H5017" s="134">
        <f>Systematic[[#This Row],[SampleVariableLabel]]+100*Systematic[[#This Row],[State]]</f>
        <v>322011006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322</v>
      </c>
      <c r="B5018" s="1">
        <f>IF(C5018=0,IF(B5017=Protocol!$V$20,1,B5017+1),B5017)</f>
        <v>1</v>
      </c>
      <c r="C5018" s="1">
        <f>IF(C5017+1=Protocol!$V$21,0,C5017+1)</f>
        <v>11</v>
      </c>
      <c r="D5018" s="1">
        <f t="shared" si="173"/>
        <v>1</v>
      </c>
      <c r="E5018" s="1" t="str">
        <f>INDEX(Protocol[Mark],MATCH(C5018,Protocol[Step],0))</f>
        <v>10Tm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322010001</v>
      </c>
      <c r="H5018" s="134">
        <f>Systematic[[#This Row],[SampleVariableLabel]]+100*Systematic[[#This Row],[State]]</f>
        <v>322011101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322</v>
      </c>
      <c r="B5019" s="1">
        <f>IF(C5019=0,IF(B5018=Protocol!$V$20,1,B5018+1),B5018)</f>
        <v>1</v>
      </c>
      <c r="C5019" s="1">
        <f>IF(C5018+1=Protocol!$V$21,0,C5018+1)</f>
        <v>12</v>
      </c>
      <c r="D5019" s="1">
        <f t="shared" si="173"/>
        <v>2</v>
      </c>
      <c r="E5019" s="1" t="str">
        <f>INDEX(Protocol[Mark],MATCH(C5019,Protocol[Step],0))</f>
        <v>11Azd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322010002</v>
      </c>
      <c r="H5019" s="134">
        <f>Systematic[[#This Row],[SampleVariableLabel]]+100*Systematic[[#This Row],[State]]</f>
        <v>322011202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323</v>
      </c>
      <c r="B5020" s="1">
        <f>IF(C5020=0,IF(B5019=Protocol!$V$20,1,B5019+1),B5019)</f>
        <v>1</v>
      </c>
      <c r="C5020" s="1">
        <f>IF(C5019+1=Protocol!$V$21,0,C5019+1)</f>
        <v>0</v>
      </c>
      <c r="D5020" s="1">
        <f t="shared" si="173"/>
        <v>3</v>
      </c>
      <c r="E5020" s="1" t="str">
        <f>INDEX(Protocol[Mark],MATCH(C5020,Protocol[Step],0))</f>
        <v>1mt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323010003</v>
      </c>
      <c r="H5020" s="134">
        <f>Systematic[[#This Row],[SampleVariableLabel]]+100*Systematic[[#This Row],[State]]</f>
        <v>323010003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323</v>
      </c>
      <c r="B5021" s="1">
        <f>IF(C5021=0,IF(B5020=Protocol!$V$20,1,B5020+1),B5020)</f>
        <v>1</v>
      </c>
      <c r="C5021" s="1">
        <f>IF(C5020+1=Protocol!$V$21,0,C5020+1)</f>
        <v>1</v>
      </c>
      <c r="D5021" s="1">
        <f t="shared" si="173"/>
        <v>4</v>
      </c>
      <c r="E5021" s="1" t="str">
        <f>INDEX(Protocol[Mark],MATCH(C5021,Protocol[Step],0))</f>
        <v>1PM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323010004</v>
      </c>
      <c r="H5021" s="134">
        <f>Systematic[[#This Row],[SampleVariableLabel]]+100*Systematic[[#This Row],[State]]</f>
        <v>323010104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323</v>
      </c>
      <c r="B5022" s="1">
        <f>IF(C5022=0,IF(B5021=Protocol!$V$20,1,B5021+1),B5021)</f>
        <v>1</v>
      </c>
      <c r="C5022" s="1">
        <f>IF(C5021+1=Protocol!$V$21,0,C5021+1)</f>
        <v>2</v>
      </c>
      <c r="D5022" s="1">
        <f t="shared" si="173"/>
        <v>5</v>
      </c>
      <c r="E5022" s="1" t="str">
        <f>INDEX(Protocol[Mark],MATCH(C5022,Protocol[Step],0))</f>
        <v>2D</v>
      </c>
      <c r="F5022" s="151" t="str">
        <f>INDEX(Variables[Variable],MATCH(Systematic[[#This Row],[VariableIndex]],Variables[Index],0))</f>
        <v>Specific flux (mt)</v>
      </c>
      <c r="G5022" s="134">
        <f>Systematic[[#This Row],[Sample]]*1000000+Systematic[[#This Row],[SubSample]]*10000+Systematic[[#This Row],[VariableIndex]]</f>
        <v>323010005</v>
      </c>
      <c r="H5022" s="134">
        <f>Systematic[[#This Row],[SampleVariableLabel]]+100*Systematic[[#This Row],[State]]</f>
        <v>323010205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323</v>
      </c>
      <c r="B5023" s="1">
        <f>IF(C5023=0,IF(B5022=Protocol!$V$20,1,B5022+1),B5022)</f>
        <v>1</v>
      </c>
      <c r="C5023" s="1">
        <f>IF(C5022+1=Protocol!$V$21,0,C5022+1)</f>
        <v>3</v>
      </c>
      <c r="D5023" s="1">
        <f t="shared" si="173"/>
        <v>6</v>
      </c>
      <c r="E5023" s="1" t="str">
        <f>INDEX(Protocol[Mark],MATCH(C5023,Protocol[Step],0))</f>
        <v>2c</v>
      </c>
      <c r="F5023" s="151" t="str">
        <f>INDEX(Variables[Variable],MATCH(Systematic[[#This Row],[VariableIndex]],Variables[Index],0))</f>
        <v>FCR (mt: ROX-corr.)</v>
      </c>
      <c r="G5023" s="134">
        <f>Systematic[[#This Row],[Sample]]*1000000+Systematic[[#This Row],[SubSample]]*10000+Systematic[[#This Row],[VariableIndex]]</f>
        <v>323010006</v>
      </c>
      <c r="H5023" s="134">
        <f>Systematic[[#This Row],[SampleVariableLabel]]+100*Systematic[[#This Row],[State]]</f>
        <v>323010306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323</v>
      </c>
      <c r="B5024" s="1">
        <f>IF(C5024=0,IF(B5023=Protocol!$V$20,1,B5023+1),B5023)</f>
        <v>1</v>
      </c>
      <c r="C5024" s="1">
        <f>IF(C5023+1=Protocol!$V$21,0,C5023+1)</f>
        <v>4</v>
      </c>
      <c r="D5024" s="1">
        <f t="shared" si="173"/>
        <v>1</v>
      </c>
      <c r="E5024" s="1" t="str">
        <f>INDEX(Protocol[Mark],MATCH(C5024,Protocol[Step],0))</f>
        <v>3U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323010001</v>
      </c>
      <c r="H5024" s="134">
        <f>Systematic[[#This Row],[SampleVariableLabel]]+100*Systematic[[#This Row],[State]]</f>
        <v>323010401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323</v>
      </c>
      <c r="B5025" s="1">
        <f>IF(C5025=0,IF(B5024=Protocol!$V$20,1,B5024+1),B5024)</f>
        <v>1</v>
      </c>
      <c r="C5025" s="1">
        <f>IF(C5024+1=Protocol!$V$21,0,C5024+1)</f>
        <v>5</v>
      </c>
      <c r="D5025" s="1">
        <f t="shared" si="173"/>
        <v>2</v>
      </c>
      <c r="E5025" s="1" t="str">
        <f>INDEX(Protocol[Mark],MATCH(C5025,Protocol[Step],0))</f>
        <v>4G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323010002</v>
      </c>
      <c r="H5025" s="134">
        <f>Systematic[[#This Row],[SampleVariableLabel]]+100*Systematic[[#This Row],[State]]</f>
        <v>323010502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323</v>
      </c>
      <c r="B5026" s="1">
        <f>IF(C5026=0,IF(B5025=Protocol!$V$20,1,B5025+1),B5025)</f>
        <v>1</v>
      </c>
      <c r="C5026" s="1">
        <f>IF(C5025+1=Protocol!$V$21,0,C5025+1)</f>
        <v>6</v>
      </c>
      <c r="D5026" s="1">
        <f t="shared" si="173"/>
        <v>3</v>
      </c>
      <c r="E5026" s="1" t="str">
        <f>INDEX(Protocol[Mark],MATCH(C5026,Protocol[Step],0))</f>
        <v>5S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323010003</v>
      </c>
      <c r="H5026" s="134">
        <f>Systematic[[#This Row],[SampleVariableLabel]]+100*Systematic[[#This Row],[State]]</f>
        <v>323010603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323</v>
      </c>
      <c r="B5027" s="1">
        <f>IF(C5027=0,IF(B5026=Protocol!$V$20,1,B5026+1),B5026)</f>
        <v>1</v>
      </c>
      <c r="C5027" s="1">
        <f>IF(C5026+1=Protocol!$V$21,0,C5026+1)</f>
        <v>7</v>
      </c>
      <c r="D5027" s="1">
        <f t="shared" si="173"/>
        <v>4</v>
      </c>
      <c r="E5027" s="1" t="str">
        <f>INDEX(Protocol[Mark],MATCH(C5027,Protocol[Step],0))</f>
        <v>6Oct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323010004</v>
      </c>
      <c r="H5027" s="134">
        <f>Systematic[[#This Row],[SampleVariableLabel]]+100*Systematic[[#This Row],[State]]</f>
        <v>323010704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323</v>
      </c>
      <c r="B5028" s="1">
        <f>IF(C5028=0,IF(B5027=Protocol!$V$20,1,B5027+1),B5027)</f>
        <v>1</v>
      </c>
      <c r="C5028" s="1">
        <f>IF(C5027+1=Protocol!$V$21,0,C5027+1)</f>
        <v>8</v>
      </c>
      <c r="D5028" s="1">
        <f t="shared" si="173"/>
        <v>5</v>
      </c>
      <c r="E5028" s="1" t="str">
        <f>INDEX(Protocol[Mark],MATCH(C5028,Protocol[Step],0))</f>
        <v>7Rot</v>
      </c>
      <c r="F5028" s="151" t="str">
        <f>INDEX(Variables[Variable],MATCH(Systematic[[#This Row],[VariableIndex]],Variables[Index],0))</f>
        <v>Specific flux (mt)</v>
      </c>
      <c r="G5028" s="134">
        <f>Systematic[[#This Row],[Sample]]*1000000+Systematic[[#This Row],[SubSample]]*10000+Systematic[[#This Row],[VariableIndex]]</f>
        <v>323010005</v>
      </c>
      <c r="H5028" s="134">
        <f>Systematic[[#This Row],[SampleVariableLabel]]+100*Systematic[[#This Row],[State]]</f>
        <v>323010805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323</v>
      </c>
      <c r="B5029" s="1">
        <f>IF(C5029=0,IF(B5028=Protocol!$V$20,1,B5028+1),B5028)</f>
        <v>1</v>
      </c>
      <c r="C5029" s="1">
        <f>IF(C5028+1=Protocol!$V$21,0,C5028+1)</f>
        <v>9</v>
      </c>
      <c r="D5029" s="1">
        <f t="shared" si="173"/>
        <v>6</v>
      </c>
      <c r="E5029" s="1" t="str">
        <f>INDEX(Protocol[Mark],MATCH(C5029,Protocol[Step],0))</f>
        <v>8Gp</v>
      </c>
      <c r="F5029" s="151" t="str">
        <f>INDEX(Variables[Variable],MATCH(Systematic[[#This Row],[VariableIndex]],Variables[Index],0))</f>
        <v>FCR (mt: ROX-corr.)</v>
      </c>
      <c r="G5029" s="134">
        <f>Systematic[[#This Row],[Sample]]*1000000+Systematic[[#This Row],[SubSample]]*10000+Systematic[[#This Row],[VariableIndex]]</f>
        <v>323010006</v>
      </c>
      <c r="H5029" s="134">
        <f>Systematic[[#This Row],[SampleVariableLabel]]+100*Systematic[[#This Row],[State]]</f>
        <v>323010906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323</v>
      </c>
      <c r="B5030" s="1">
        <f>IF(C5030=0,IF(B5029=Protocol!$V$20,1,B5029+1),B5029)</f>
        <v>1</v>
      </c>
      <c r="C5030" s="1">
        <f>IF(C5029+1=Protocol!$V$21,0,C5029+1)</f>
        <v>10</v>
      </c>
      <c r="D5030" s="1">
        <f t="shared" si="173"/>
        <v>1</v>
      </c>
      <c r="E5030" s="1" t="str">
        <f>INDEX(Protocol[Mark],MATCH(C5030,Protocol[Step],0))</f>
        <v>9Ama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323010001</v>
      </c>
      <c r="H5030" s="134">
        <f>Systematic[[#This Row],[SampleVariableLabel]]+100*Systematic[[#This Row],[State]]</f>
        <v>323011001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323</v>
      </c>
      <c r="B5031" s="1">
        <f>IF(C5031=0,IF(B5030=Protocol!$V$20,1,B5030+1),B5030)</f>
        <v>1</v>
      </c>
      <c r="C5031" s="1">
        <f>IF(C5030+1=Protocol!$V$21,0,C5030+1)</f>
        <v>11</v>
      </c>
      <c r="D5031" s="1">
        <f t="shared" si="173"/>
        <v>2</v>
      </c>
      <c r="E5031" s="1" t="str">
        <f>INDEX(Protocol[Mark],MATCH(C5031,Protocol[Step],0))</f>
        <v>10Tm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323010002</v>
      </c>
      <c r="H5031" s="134">
        <f>Systematic[[#This Row],[SampleVariableLabel]]+100*Systematic[[#This Row],[State]]</f>
        <v>323011102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323</v>
      </c>
      <c r="B5032" s="1">
        <f>IF(C5032=0,IF(B5031=Protocol!$V$20,1,B5031+1),B5031)</f>
        <v>1</v>
      </c>
      <c r="C5032" s="1">
        <f>IF(C5031+1=Protocol!$V$21,0,C5031+1)</f>
        <v>12</v>
      </c>
      <c r="D5032" s="1">
        <f t="shared" si="173"/>
        <v>3</v>
      </c>
      <c r="E5032" s="1" t="str">
        <f>INDEX(Protocol[Mark],MATCH(C5032,Protocol[Step],0))</f>
        <v>11Azd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323010003</v>
      </c>
      <c r="H5032" s="134">
        <f>Systematic[[#This Row],[SampleVariableLabel]]+100*Systematic[[#This Row],[State]]</f>
        <v>323011203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324</v>
      </c>
      <c r="B5033" s="1">
        <f>IF(C5033=0,IF(B5032=Protocol!$V$20,1,B5032+1),B5032)</f>
        <v>1</v>
      </c>
      <c r="C5033" s="1">
        <f>IF(C5032+1=Protocol!$V$21,0,C5032+1)</f>
        <v>0</v>
      </c>
      <c r="D5033" s="1">
        <f t="shared" si="173"/>
        <v>4</v>
      </c>
      <c r="E5033" s="1" t="str">
        <f>INDEX(Protocol[Mark],MATCH(C5033,Protocol[Step],0))</f>
        <v>1mt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324010004</v>
      </c>
      <c r="H5033" s="134">
        <f>Systematic[[#This Row],[SampleVariableLabel]]+100*Systematic[[#This Row],[State]]</f>
        <v>324010004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324</v>
      </c>
      <c r="B5034" s="1">
        <f>IF(C5034=0,IF(B5033=Protocol!$V$20,1,B5033+1),B5033)</f>
        <v>1</v>
      </c>
      <c r="C5034" s="1">
        <f>IF(C5033+1=Protocol!$V$21,0,C5033+1)</f>
        <v>1</v>
      </c>
      <c r="D5034" s="1">
        <f t="shared" si="173"/>
        <v>5</v>
      </c>
      <c r="E5034" s="1" t="str">
        <f>INDEX(Protocol[Mark],MATCH(C5034,Protocol[Step],0))</f>
        <v>1PM</v>
      </c>
      <c r="F5034" s="151" t="str">
        <f>INDEX(Variables[Variable],MATCH(Systematic[[#This Row],[VariableIndex]],Variables[Index],0))</f>
        <v>Specific flux (mt)</v>
      </c>
      <c r="G5034" s="134">
        <f>Systematic[[#This Row],[Sample]]*1000000+Systematic[[#This Row],[SubSample]]*10000+Systematic[[#This Row],[VariableIndex]]</f>
        <v>324010005</v>
      </c>
      <c r="H5034" s="134">
        <f>Systematic[[#This Row],[SampleVariableLabel]]+100*Systematic[[#This Row],[State]]</f>
        <v>324010105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324</v>
      </c>
      <c r="B5035" s="1">
        <f>IF(C5035=0,IF(B5034=Protocol!$V$20,1,B5034+1),B5034)</f>
        <v>1</v>
      </c>
      <c r="C5035" s="1">
        <f>IF(C5034+1=Protocol!$V$21,0,C5034+1)</f>
        <v>2</v>
      </c>
      <c r="D5035" s="1">
        <f t="shared" si="173"/>
        <v>6</v>
      </c>
      <c r="E5035" s="1" t="str">
        <f>INDEX(Protocol[Mark],MATCH(C5035,Protocol[Step],0))</f>
        <v>2D</v>
      </c>
      <c r="F5035" s="151" t="str">
        <f>INDEX(Variables[Variable],MATCH(Systematic[[#This Row],[VariableIndex]],Variables[Index],0))</f>
        <v>FCR (mt: ROX-corr.)</v>
      </c>
      <c r="G5035" s="134">
        <f>Systematic[[#This Row],[Sample]]*1000000+Systematic[[#This Row],[SubSample]]*10000+Systematic[[#This Row],[VariableIndex]]</f>
        <v>324010006</v>
      </c>
      <c r="H5035" s="134">
        <f>Systematic[[#This Row],[SampleVariableLabel]]+100*Systematic[[#This Row],[State]]</f>
        <v>324010206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324</v>
      </c>
      <c r="B5036" s="1">
        <f>IF(C5036=0,IF(B5035=Protocol!$V$20,1,B5035+1),B5035)</f>
        <v>1</v>
      </c>
      <c r="C5036" s="1">
        <f>IF(C5035+1=Protocol!$V$21,0,C5035+1)</f>
        <v>3</v>
      </c>
      <c r="D5036" s="1">
        <f t="shared" si="173"/>
        <v>1</v>
      </c>
      <c r="E5036" s="1" t="str">
        <f>INDEX(Protocol[Mark],MATCH(C5036,Protocol[Step],0))</f>
        <v>2c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324010001</v>
      </c>
      <c r="H5036" s="134">
        <f>Systematic[[#This Row],[SampleVariableLabel]]+100*Systematic[[#This Row],[State]]</f>
        <v>324010301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324</v>
      </c>
      <c r="B5037" s="1">
        <f>IF(C5037=0,IF(B5036=Protocol!$V$20,1,B5036+1),B5036)</f>
        <v>1</v>
      </c>
      <c r="C5037" s="1">
        <f>IF(C5036+1=Protocol!$V$21,0,C5036+1)</f>
        <v>4</v>
      </c>
      <c r="D5037" s="1">
        <f t="shared" si="173"/>
        <v>2</v>
      </c>
      <c r="E5037" s="1" t="str">
        <f>INDEX(Protocol[Mark],MATCH(C5037,Protocol[Step],0))</f>
        <v>3U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324010002</v>
      </c>
      <c r="H5037" s="134">
        <f>Systematic[[#This Row],[SampleVariableLabel]]+100*Systematic[[#This Row],[State]]</f>
        <v>324010402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324</v>
      </c>
      <c r="B5038" s="1">
        <f>IF(C5038=0,IF(B5037=Protocol!$V$20,1,B5037+1),B5037)</f>
        <v>1</v>
      </c>
      <c r="C5038" s="1">
        <f>IF(C5037+1=Protocol!$V$21,0,C5037+1)</f>
        <v>5</v>
      </c>
      <c r="D5038" s="1">
        <f t="shared" si="173"/>
        <v>3</v>
      </c>
      <c r="E5038" s="1" t="str">
        <f>INDEX(Protocol[Mark],MATCH(C5038,Protocol[Step],0))</f>
        <v>4G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324010003</v>
      </c>
      <c r="H5038" s="134">
        <f>Systematic[[#This Row],[SampleVariableLabel]]+100*Systematic[[#This Row],[State]]</f>
        <v>324010503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324</v>
      </c>
      <c r="B5039" s="1">
        <f>IF(C5039=0,IF(B5038=Protocol!$V$20,1,B5038+1),B5038)</f>
        <v>1</v>
      </c>
      <c r="C5039" s="1">
        <f>IF(C5038+1=Protocol!$V$21,0,C5038+1)</f>
        <v>6</v>
      </c>
      <c r="D5039" s="1">
        <f t="shared" si="173"/>
        <v>4</v>
      </c>
      <c r="E5039" s="1" t="str">
        <f>INDEX(Protocol[Mark],MATCH(C5039,Protocol[Step],0))</f>
        <v>5S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324010004</v>
      </c>
      <c r="H5039" s="134">
        <f>Systematic[[#This Row],[SampleVariableLabel]]+100*Systematic[[#This Row],[State]]</f>
        <v>324010604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324</v>
      </c>
      <c r="B5040" s="1">
        <f>IF(C5040=0,IF(B5039=Protocol!$V$20,1,B5039+1),B5039)</f>
        <v>1</v>
      </c>
      <c r="C5040" s="1">
        <f>IF(C5039+1=Protocol!$V$21,0,C5039+1)</f>
        <v>7</v>
      </c>
      <c r="D5040" s="1">
        <f t="shared" si="173"/>
        <v>5</v>
      </c>
      <c r="E5040" s="1" t="str">
        <f>INDEX(Protocol[Mark],MATCH(C5040,Protocol[Step],0))</f>
        <v>6Oct</v>
      </c>
      <c r="F5040" s="151" t="str">
        <f>INDEX(Variables[Variable],MATCH(Systematic[[#This Row],[VariableIndex]],Variables[Index],0))</f>
        <v>Specific flux (mt)</v>
      </c>
      <c r="G5040" s="134">
        <f>Systematic[[#This Row],[Sample]]*1000000+Systematic[[#This Row],[SubSample]]*10000+Systematic[[#This Row],[VariableIndex]]</f>
        <v>324010005</v>
      </c>
      <c r="H5040" s="134">
        <f>Systematic[[#This Row],[SampleVariableLabel]]+100*Systematic[[#This Row],[State]]</f>
        <v>324010705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324</v>
      </c>
      <c r="B5041" s="1">
        <f>IF(C5041=0,IF(B5040=Protocol!$V$20,1,B5040+1),B5040)</f>
        <v>1</v>
      </c>
      <c r="C5041" s="1">
        <f>IF(C5040+1=Protocol!$V$21,0,C5040+1)</f>
        <v>8</v>
      </c>
      <c r="D5041" s="1">
        <f t="shared" si="173"/>
        <v>6</v>
      </c>
      <c r="E5041" s="1" t="str">
        <f>INDEX(Protocol[Mark],MATCH(C5041,Protocol[Step],0))</f>
        <v>7Rot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324010006</v>
      </c>
      <c r="H5041" s="134">
        <f>Systematic[[#This Row],[SampleVariableLabel]]+100*Systematic[[#This Row],[State]]</f>
        <v>324010806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324</v>
      </c>
      <c r="B5042" s="1">
        <f>IF(C5042=0,IF(B5041=Protocol!$V$20,1,B5041+1),B5041)</f>
        <v>1</v>
      </c>
      <c r="C5042" s="1">
        <f>IF(C5041+1=Protocol!$V$21,0,C5041+1)</f>
        <v>9</v>
      </c>
      <c r="D5042" s="1">
        <f t="shared" si="173"/>
        <v>1</v>
      </c>
      <c r="E5042" s="1" t="str">
        <f>INDEX(Protocol[Mark],MATCH(C5042,Protocol[Step],0))</f>
        <v>8Gp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324010001</v>
      </c>
      <c r="H5042" s="134">
        <f>Systematic[[#This Row],[SampleVariableLabel]]+100*Systematic[[#This Row],[State]]</f>
        <v>324010901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324</v>
      </c>
      <c r="B5043" s="1">
        <f>IF(C5043=0,IF(B5042=Protocol!$V$20,1,B5042+1),B5042)</f>
        <v>1</v>
      </c>
      <c r="C5043" s="1">
        <f>IF(C5042+1=Protocol!$V$21,0,C5042+1)</f>
        <v>10</v>
      </c>
      <c r="D5043" s="1">
        <f t="shared" si="173"/>
        <v>2</v>
      </c>
      <c r="E5043" s="1" t="str">
        <f>INDEX(Protocol[Mark],MATCH(C5043,Protocol[Step],0))</f>
        <v>9Ama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324010002</v>
      </c>
      <c r="H5043" s="134">
        <f>Systematic[[#This Row],[SampleVariableLabel]]+100*Systematic[[#This Row],[State]]</f>
        <v>324011002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324</v>
      </c>
      <c r="B5044" s="1">
        <f>IF(C5044=0,IF(B5043=Protocol!$V$20,1,B5043+1),B5043)</f>
        <v>1</v>
      </c>
      <c r="C5044" s="1">
        <f>IF(C5043+1=Protocol!$V$21,0,C5043+1)</f>
        <v>11</v>
      </c>
      <c r="D5044" s="1">
        <f t="shared" si="173"/>
        <v>3</v>
      </c>
      <c r="E5044" s="1" t="str">
        <f>INDEX(Protocol[Mark],MATCH(C5044,Protocol[Step],0))</f>
        <v>10Tm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324010003</v>
      </c>
      <c r="H5044" s="134">
        <f>Systematic[[#This Row],[SampleVariableLabel]]+100*Systematic[[#This Row],[State]]</f>
        <v>324011103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324</v>
      </c>
      <c r="B5045" s="1">
        <f>IF(C5045=0,IF(B5044=Protocol!$V$20,1,B5044+1),B5044)</f>
        <v>1</v>
      </c>
      <c r="C5045" s="1">
        <f>IF(C5044+1=Protocol!$V$21,0,C5044+1)</f>
        <v>12</v>
      </c>
      <c r="D5045" s="1">
        <f t="shared" si="173"/>
        <v>4</v>
      </c>
      <c r="E5045" s="1" t="str">
        <f>INDEX(Protocol[Mark],MATCH(C5045,Protocol[Step],0))</f>
        <v>11Azd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324010004</v>
      </c>
      <c r="H5045" s="134">
        <f>Systematic[[#This Row],[SampleVariableLabel]]+100*Systematic[[#This Row],[State]]</f>
        <v>324011204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325</v>
      </c>
      <c r="B5046" s="1">
        <f>IF(C5046=0,IF(B5045=Protocol!$V$20,1,B5045+1),B5045)</f>
        <v>1</v>
      </c>
      <c r="C5046" s="1">
        <f>IF(C5045+1=Protocol!$V$21,0,C5045+1)</f>
        <v>0</v>
      </c>
      <c r="D5046" s="1">
        <f t="shared" si="173"/>
        <v>5</v>
      </c>
      <c r="E5046" s="1" t="str">
        <f>INDEX(Protocol[Mark],MATCH(C5046,Protocol[Step],0))</f>
        <v>1mt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325010005</v>
      </c>
      <c r="H5046" s="134">
        <f>Systematic[[#This Row],[SampleVariableLabel]]+100*Systematic[[#This Row],[State]]</f>
        <v>325010005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325</v>
      </c>
      <c r="B5047" s="1">
        <f>IF(C5047=0,IF(B5046=Protocol!$V$20,1,B5046+1),B5046)</f>
        <v>1</v>
      </c>
      <c r="C5047" s="1">
        <f>IF(C5046+1=Protocol!$V$21,0,C5046+1)</f>
        <v>1</v>
      </c>
      <c r="D5047" s="1">
        <f t="shared" si="173"/>
        <v>6</v>
      </c>
      <c r="E5047" s="1" t="str">
        <f>INDEX(Protocol[Mark],MATCH(C5047,Protocol[Step],0))</f>
        <v>1PM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325010006</v>
      </c>
      <c r="H5047" s="134">
        <f>Systematic[[#This Row],[SampleVariableLabel]]+100*Systematic[[#This Row],[State]]</f>
        <v>325010106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325</v>
      </c>
      <c r="B5048" s="1">
        <f>IF(C5048=0,IF(B5047=Protocol!$V$20,1,B5047+1),B5047)</f>
        <v>1</v>
      </c>
      <c r="C5048" s="1">
        <f>IF(C5047+1=Protocol!$V$21,0,C5047+1)</f>
        <v>2</v>
      </c>
      <c r="D5048" s="1">
        <f t="shared" si="173"/>
        <v>1</v>
      </c>
      <c r="E5048" s="1" t="str">
        <f>INDEX(Protocol[Mark],MATCH(C5048,Protocol[Step],0))</f>
        <v>2D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325010001</v>
      </c>
      <c r="H5048" s="134">
        <f>Systematic[[#This Row],[SampleVariableLabel]]+100*Systematic[[#This Row],[State]]</f>
        <v>325010201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325</v>
      </c>
      <c r="B5049" s="1">
        <f>IF(C5049=0,IF(B5048=Protocol!$V$20,1,B5048+1),B5048)</f>
        <v>1</v>
      </c>
      <c r="C5049" s="1">
        <f>IF(C5048+1=Protocol!$V$21,0,C5048+1)</f>
        <v>3</v>
      </c>
      <c r="D5049" s="1">
        <f t="shared" si="173"/>
        <v>2</v>
      </c>
      <c r="E5049" s="1" t="str">
        <f>INDEX(Protocol[Mark],MATCH(C5049,Protocol[Step],0))</f>
        <v>2c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325010002</v>
      </c>
      <c r="H5049" s="134">
        <f>Systematic[[#This Row],[SampleVariableLabel]]+100*Systematic[[#This Row],[State]]</f>
        <v>325010302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325</v>
      </c>
      <c r="B5050" s="1">
        <f>IF(C5050=0,IF(B5049=Protocol!$V$20,1,B5049+1),B5049)</f>
        <v>1</v>
      </c>
      <c r="C5050" s="1">
        <f>IF(C5049+1=Protocol!$V$21,0,C5049+1)</f>
        <v>4</v>
      </c>
      <c r="D5050" s="1">
        <f t="shared" si="173"/>
        <v>3</v>
      </c>
      <c r="E5050" s="1" t="str">
        <f>INDEX(Protocol[Mark],MATCH(C5050,Protocol[Step],0))</f>
        <v>3U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325010003</v>
      </c>
      <c r="H5050" s="134">
        <f>Systematic[[#This Row],[SampleVariableLabel]]+100*Systematic[[#This Row],[State]]</f>
        <v>325010403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325</v>
      </c>
      <c r="B5051" s="1">
        <f>IF(C5051=0,IF(B5050=Protocol!$V$20,1,B5050+1),B5050)</f>
        <v>1</v>
      </c>
      <c r="C5051" s="1">
        <f>IF(C5050+1=Protocol!$V$21,0,C5050+1)</f>
        <v>5</v>
      </c>
      <c r="D5051" s="1">
        <f t="shared" si="173"/>
        <v>4</v>
      </c>
      <c r="E5051" s="1" t="str">
        <f>INDEX(Protocol[Mark],MATCH(C5051,Protocol[Step],0))</f>
        <v>4G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325010004</v>
      </c>
      <c r="H5051" s="134">
        <f>Systematic[[#This Row],[SampleVariableLabel]]+100*Systematic[[#This Row],[State]]</f>
        <v>325010504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325</v>
      </c>
      <c r="B5052" s="1">
        <f>IF(C5052=0,IF(B5051=Protocol!$V$20,1,B5051+1),B5051)</f>
        <v>1</v>
      </c>
      <c r="C5052" s="1">
        <f>IF(C5051+1=Protocol!$V$21,0,C5051+1)</f>
        <v>6</v>
      </c>
      <c r="D5052" s="1">
        <f t="shared" si="173"/>
        <v>5</v>
      </c>
      <c r="E5052" s="1" t="str">
        <f>INDEX(Protocol[Mark],MATCH(C5052,Protocol[Step],0))</f>
        <v>5S</v>
      </c>
      <c r="F5052" s="151" t="str">
        <f>INDEX(Variables[Variable],MATCH(Systematic[[#This Row],[VariableIndex]],Variables[Index],0))</f>
        <v>Specific flux (mt)</v>
      </c>
      <c r="G5052" s="134">
        <f>Systematic[[#This Row],[Sample]]*1000000+Systematic[[#This Row],[SubSample]]*10000+Systematic[[#This Row],[VariableIndex]]</f>
        <v>325010005</v>
      </c>
      <c r="H5052" s="134">
        <f>Systematic[[#This Row],[SampleVariableLabel]]+100*Systematic[[#This Row],[State]]</f>
        <v>325010605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325</v>
      </c>
      <c r="B5053" s="1">
        <f>IF(C5053=0,IF(B5052=Protocol!$V$20,1,B5052+1),B5052)</f>
        <v>1</v>
      </c>
      <c r="C5053" s="1">
        <f>IF(C5052+1=Protocol!$V$21,0,C5052+1)</f>
        <v>7</v>
      </c>
      <c r="D5053" s="1">
        <f t="shared" si="173"/>
        <v>6</v>
      </c>
      <c r="E5053" s="1" t="str">
        <f>INDEX(Protocol[Mark],MATCH(C5053,Protocol[Step],0))</f>
        <v>6Oct</v>
      </c>
      <c r="F5053" s="151" t="str">
        <f>INDEX(Variables[Variable],MATCH(Systematic[[#This Row],[VariableIndex]],Variables[Index],0))</f>
        <v>FCR (mt: ROX-corr.)</v>
      </c>
      <c r="G5053" s="134">
        <f>Systematic[[#This Row],[Sample]]*1000000+Systematic[[#This Row],[SubSample]]*10000+Systematic[[#This Row],[VariableIndex]]</f>
        <v>325010006</v>
      </c>
      <c r="H5053" s="134">
        <f>Systematic[[#This Row],[SampleVariableLabel]]+100*Systematic[[#This Row],[State]]</f>
        <v>325010706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325</v>
      </c>
      <c r="B5054" s="1">
        <f>IF(C5054=0,IF(B5053=Protocol!$V$20,1,B5053+1),B5053)</f>
        <v>1</v>
      </c>
      <c r="C5054" s="1">
        <f>IF(C5053+1=Protocol!$V$21,0,C5053+1)</f>
        <v>8</v>
      </c>
      <c r="D5054" s="1">
        <f t="shared" si="173"/>
        <v>1</v>
      </c>
      <c r="E5054" s="1" t="str">
        <f>INDEX(Protocol[Mark],MATCH(C5054,Protocol[Step],0))</f>
        <v>7Rot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325010001</v>
      </c>
      <c r="H5054" s="134">
        <f>Systematic[[#This Row],[SampleVariableLabel]]+100*Systematic[[#This Row],[State]]</f>
        <v>325010801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325</v>
      </c>
      <c r="B5055" s="1">
        <f>IF(C5055=0,IF(B5054=Protocol!$V$20,1,B5054+1),B5054)</f>
        <v>1</v>
      </c>
      <c r="C5055" s="1">
        <f>IF(C5054+1=Protocol!$V$21,0,C5054+1)</f>
        <v>9</v>
      </c>
      <c r="D5055" s="1">
        <f t="shared" si="173"/>
        <v>2</v>
      </c>
      <c r="E5055" s="1" t="str">
        <f>INDEX(Protocol[Mark],MATCH(C5055,Protocol[Step],0))</f>
        <v>8Gp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325010002</v>
      </c>
      <c r="H5055" s="134">
        <f>Systematic[[#This Row],[SampleVariableLabel]]+100*Systematic[[#This Row],[State]]</f>
        <v>325010902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325</v>
      </c>
      <c r="B5056" s="1">
        <f>IF(C5056=0,IF(B5055=Protocol!$V$20,1,B5055+1),B5055)</f>
        <v>1</v>
      </c>
      <c r="C5056" s="1">
        <f>IF(C5055+1=Protocol!$V$21,0,C5055+1)</f>
        <v>10</v>
      </c>
      <c r="D5056" s="1">
        <f t="shared" si="173"/>
        <v>3</v>
      </c>
      <c r="E5056" s="1" t="str">
        <f>INDEX(Protocol[Mark],MATCH(C5056,Protocol[Step],0))</f>
        <v>9Ama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325010003</v>
      </c>
      <c r="H5056" s="134">
        <f>Systematic[[#This Row],[SampleVariableLabel]]+100*Systematic[[#This Row],[State]]</f>
        <v>325011003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325</v>
      </c>
      <c r="B5057" s="1">
        <f>IF(C5057=0,IF(B5056=Protocol!$V$20,1,B5056+1),B5056)</f>
        <v>1</v>
      </c>
      <c r="C5057" s="1">
        <f>IF(C5056+1=Protocol!$V$21,0,C5056+1)</f>
        <v>11</v>
      </c>
      <c r="D5057" s="1">
        <f t="shared" si="173"/>
        <v>4</v>
      </c>
      <c r="E5057" s="1" t="str">
        <f>INDEX(Protocol[Mark],MATCH(C5057,Protocol[Step],0))</f>
        <v>10Tm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325010004</v>
      </c>
      <c r="H5057" s="134">
        <f>Systematic[[#This Row],[SampleVariableLabel]]+100*Systematic[[#This Row],[State]]</f>
        <v>325011104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325</v>
      </c>
      <c r="B5058" s="1">
        <f>IF(C5058=0,IF(B5057=Protocol!$V$20,1,B5057+1),B5057)</f>
        <v>1</v>
      </c>
      <c r="C5058" s="1">
        <f>IF(C5057+1=Protocol!$V$21,0,C5057+1)</f>
        <v>12</v>
      </c>
      <c r="D5058" s="1">
        <f t="shared" si="173"/>
        <v>5</v>
      </c>
      <c r="E5058" s="1" t="str">
        <f>INDEX(Protocol[Mark],MATCH(C5058,Protocol[Step],0))</f>
        <v>11Azd</v>
      </c>
      <c r="F5058" s="151" t="str">
        <f>INDEX(Variables[Variable],MATCH(Systematic[[#This Row],[VariableIndex]],Variables[Index],0))</f>
        <v>Specific flux (mt)</v>
      </c>
      <c r="G5058" s="134">
        <f>Systematic[[#This Row],[Sample]]*1000000+Systematic[[#This Row],[SubSample]]*10000+Systematic[[#This Row],[VariableIndex]]</f>
        <v>325010005</v>
      </c>
      <c r="H5058" s="134">
        <f>Systematic[[#This Row],[SampleVariableLabel]]+100*Systematic[[#This Row],[State]]</f>
        <v>325011205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326</v>
      </c>
      <c r="B5059" s="1">
        <f>IF(C5059=0,IF(B5058=Protocol!$V$20,1,B5058+1),B5058)</f>
        <v>1</v>
      </c>
      <c r="C5059" s="1">
        <f>IF(C5058+1=Protocol!$V$21,0,C5058+1)</f>
        <v>0</v>
      </c>
      <c r="D5059" s="1">
        <f t="shared" ref="D5059:D5122" si="175">IF(D5058=nVariables,1,D5058+1)</f>
        <v>6</v>
      </c>
      <c r="E5059" s="1" t="str">
        <f>INDEX(Protocol[Mark],MATCH(C5059,Protocol[Step],0))</f>
        <v>1mt</v>
      </c>
      <c r="F5059" s="151" t="str">
        <f>INDEX(Variables[Variable],MATCH(Systematic[[#This Row],[VariableIndex]],Variables[Index],0))</f>
        <v>FCR (mt: ROX-corr.)</v>
      </c>
      <c r="G5059" s="134">
        <f>Systematic[[#This Row],[Sample]]*1000000+Systematic[[#This Row],[SubSample]]*10000+Systematic[[#This Row],[VariableIndex]]</f>
        <v>326010006</v>
      </c>
      <c r="H5059" s="134">
        <f>Systematic[[#This Row],[SampleVariableLabel]]+100*Systematic[[#This Row],[State]]</f>
        <v>326010006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326</v>
      </c>
      <c r="B5060" s="1">
        <f>IF(C5060=0,IF(B5059=Protocol!$V$20,1,B5059+1),B5059)</f>
        <v>1</v>
      </c>
      <c r="C5060" s="1">
        <f>IF(C5059+1=Protocol!$V$21,0,C5059+1)</f>
        <v>1</v>
      </c>
      <c r="D5060" s="1">
        <f t="shared" si="175"/>
        <v>1</v>
      </c>
      <c r="E5060" s="1" t="str">
        <f>INDEX(Protocol[Mark],MATCH(C5060,Protocol[Step],0))</f>
        <v>1PM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326010001</v>
      </c>
      <c r="H5060" s="134">
        <f>Systematic[[#This Row],[SampleVariableLabel]]+100*Systematic[[#This Row],[State]]</f>
        <v>326010101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326</v>
      </c>
      <c r="B5061" s="1">
        <f>IF(C5061=0,IF(B5060=Protocol!$V$20,1,B5060+1),B5060)</f>
        <v>1</v>
      </c>
      <c r="C5061" s="1">
        <f>IF(C5060+1=Protocol!$V$21,0,C5060+1)</f>
        <v>2</v>
      </c>
      <c r="D5061" s="1">
        <f t="shared" si="175"/>
        <v>2</v>
      </c>
      <c r="E5061" s="1" t="str">
        <f>INDEX(Protocol[Mark],MATCH(C5061,Protocol[Step],0))</f>
        <v>2D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326010002</v>
      </c>
      <c r="H5061" s="134">
        <f>Systematic[[#This Row],[SampleVariableLabel]]+100*Systematic[[#This Row],[State]]</f>
        <v>326010202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326</v>
      </c>
      <c r="B5062" s="1">
        <f>IF(C5062=0,IF(B5061=Protocol!$V$20,1,B5061+1),B5061)</f>
        <v>1</v>
      </c>
      <c r="C5062" s="1">
        <f>IF(C5061+1=Protocol!$V$21,0,C5061+1)</f>
        <v>3</v>
      </c>
      <c r="D5062" s="1">
        <f t="shared" si="175"/>
        <v>3</v>
      </c>
      <c r="E5062" s="1" t="str">
        <f>INDEX(Protocol[Mark],MATCH(C5062,Protocol[Step],0))</f>
        <v>2c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326010003</v>
      </c>
      <c r="H5062" s="134">
        <f>Systematic[[#This Row],[SampleVariableLabel]]+100*Systematic[[#This Row],[State]]</f>
        <v>326010303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326</v>
      </c>
      <c r="B5063" s="1">
        <f>IF(C5063=0,IF(B5062=Protocol!$V$20,1,B5062+1),B5062)</f>
        <v>1</v>
      </c>
      <c r="C5063" s="1">
        <f>IF(C5062+1=Protocol!$V$21,0,C5062+1)</f>
        <v>4</v>
      </c>
      <c r="D5063" s="1">
        <f t="shared" si="175"/>
        <v>4</v>
      </c>
      <c r="E5063" s="1" t="str">
        <f>INDEX(Protocol[Mark],MATCH(C5063,Protocol[Step],0))</f>
        <v>3U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326010004</v>
      </c>
      <c r="H5063" s="134">
        <f>Systematic[[#This Row],[SampleVariableLabel]]+100*Systematic[[#This Row],[State]]</f>
        <v>326010404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326</v>
      </c>
      <c r="B5064" s="1">
        <f>IF(C5064=0,IF(B5063=Protocol!$V$20,1,B5063+1),B5063)</f>
        <v>1</v>
      </c>
      <c r="C5064" s="1">
        <f>IF(C5063+1=Protocol!$V$21,0,C5063+1)</f>
        <v>5</v>
      </c>
      <c r="D5064" s="1">
        <f t="shared" si="175"/>
        <v>5</v>
      </c>
      <c r="E5064" s="1" t="str">
        <f>INDEX(Protocol[Mark],MATCH(C5064,Protocol[Step],0))</f>
        <v>4G</v>
      </c>
      <c r="F5064" s="151" t="str">
        <f>INDEX(Variables[Variable],MATCH(Systematic[[#This Row],[VariableIndex]],Variables[Index],0))</f>
        <v>Specific flux (mt)</v>
      </c>
      <c r="G5064" s="134">
        <f>Systematic[[#This Row],[Sample]]*1000000+Systematic[[#This Row],[SubSample]]*10000+Systematic[[#This Row],[VariableIndex]]</f>
        <v>326010005</v>
      </c>
      <c r="H5064" s="134">
        <f>Systematic[[#This Row],[SampleVariableLabel]]+100*Systematic[[#This Row],[State]]</f>
        <v>326010505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326</v>
      </c>
      <c r="B5065" s="1">
        <f>IF(C5065=0,IF(B5064=Protocol!$V$20,1,B5064+1),B5064)</f>
        <v>1</v>
      </c>
      <c r="C5065" s="1">
        <f>IF(C5064+1=Protocol!$V$21,0,C5064+1)</f>
        <v>6</v>
      </c>
      <c r="D5065" s="1">
        <f t="shared" si="175"/>
        <v>6</v>
      </c>
      <c r="E5065" s="1" t="str">
        <f>INDEX(Protocol[Mark],MATCH(C5065,Protocol[Step],0))</f>
        <v>5S</v>
      </c>
      <c r="F5065" s="151" t="str">
        <f>INDEX(Variables[Variable],MATCH(Systematic[[#This Row],[VariableIndex]],Variables[Index],0))</f>
        <v>FCR (mt: ROX-corr.)</v>
      </c>
      <c r="G5065" s="134">
        <f>Systematic[[#This Row],[Sample]]*1000000+Systematic[[#This Row],[SubSample]]*10000+Systematic[[#This Row],[VariableIndex]]</f>
        <v>326010006</v>
      </c>
      <c r="H5065" s="134">
        <f>Systematic[[#This Row],[SampleVariableLabel]]+100*Systematic[[#This Row],[State]]</f>
        <v>326010606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326</v>
      </c>
      <c r="B5066" s="1">
        <f>IF(C5066=0,IF(B5065=Protocol!$V$20,1,B5065+1),B5065)</f>
        <v>1</v>
      </c>
      <c r="C5066" s="1">
        <f>IF(C5065+1=Protocol!$V$21,0,C5065+1)</f>
        <v>7</v>
      </c>
      <c r="D5066" s="1">
        <f t="shared" si="175"/>
        <v>1</v>
      </c>
      <c r="E5066" s="1" t="str">
        <f>INDEX(Protocol[Mark],MATCH(C5066,Protocol[Step],0))</f>
        <v>6Oct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326010001</v>
      </c>
      <c r="H5066" s="134">
        <f>Systematic[[#This Row],[SampleVariableLabel]]+100*Systematic[[#This Row],[State]]</f>
        <v>326010701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326</v>
      </c>
      <c r="B5067" s="1">
        <f>IF(C5067=0,IF(B5066=Protocol!$V$20,1,B5066+1),B5066)</f>
        <v>1</v>
      </c>
      <c r="C5067" s="1">
        <f>IF(C5066+1=Protocol!$V$21,0,C5066+1)</f>
        <v>8</v>
      </c>
      <c r="D5067" s="1">
        <f t="shared" si="175"/>
        <v>2</v>
      </c>
      <c r="E5067" s="1" t="str">
        <f>INDEX(Protocol[Mark],MATCH(C5067,Protocol[Step],0))</f>
        <v>7Rot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326010002</v>
      </c>
      <c r="H5067" s="134">
        <f>Systematic[[#This Row],[SampleVariableLabel]]+100*Systematic[[#This Row],[State]]</f>
        <v>326010802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326</v>
      </c>
      <c r="B5068" s="1">
        <f>IF(C5068=0,IF(B5067=Protocol!$V$20,1,B5067+1),B5067)</f>
        <v>1</v>
      </c>
      <c r="C5068" s="1">
        <f>IF(C5067+1=Protocol!$V$21,0,C5067+1)</f>
        <v>9</v>
      </c>
      <c r="D5068" s="1">
        <f t="shared" si="175"/>
        <v>3</v>
      </c>
      <c r="E5068" s="1" t="str">
        <f>INDEX(Protocol[Mark],MATCH(C5068,Protocol[Step],0))</f>
        <v>8Gp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326010003</v>
      </c>
      <c r="H5068" s="134">
        <f>Systematic[[#This Row],[SampleVariableLabel]]+100*Systematic[[#This Row],[State]]</f>
        <v>326010903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326</v>
      </c>
      <c r="B5069" s="1">
        <f>IF(C5069=0,IF(B5068=Protocol!$V$20,1,B5068+1),B5068)</f>
        <v>1</v>
      </c>
      <c r="C5069" s="1">
        <f>IF(C5068+1=Protocol!$V$21,0,C5068+1)</f>
        <v>10</v>
      </c>
      <c r="D5069" s="1">
        <f t="shared" si="175"/>
        <v>4</v>
      </c>
      <c r="E5069" s="1" t="str">
        <f>INDEX(Protocol[Mark],MATCH(C5069,Protocol[Step],0))</f>
        <v>9Ama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326010004</v>
      </c>
      <c r="H5069" s="134">
        <f>Systematic[[#This Row],[SampleVariableLabel]]+100*Systematic[[#This Row],[State]]</f>
        <v>326011004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326</v>
      </c>
      <c r="B5070" s="1">
        <f>IF(C5070=0,IF(B5069=Protocol!$V$20,1,B5069+1),B5069)</f>
        <v>1</v>
      </c>
      <c r="C5070" s="1">
        <f>IF(C5069+1=Protocol!$V$21,0,C5069+1)</f>
        <v>11</v>
      </c>
      <c r="D5070" s="1">
        <f t="shared" si="175"/>
        <v>5</v>
      </c>
      <c r="E5070" s="1" t="str">
        <f>INDEX(Protocol[Mark],MATCH(C5070,Protocol[Step],0))</f>
        <v>10Tm</v>
      </c>
      <c r="F5070" s="151" t="str">
        <f>INDEX(Variables[Variable],MATCH(Systematic[[#This Row],[VariableIndex]],Variables[Index],0))</f>
        <v>Specific flux (mt)</v>
      </c>
      <c r="G5070" s="134">
        <f>Systematic[[#This Row],[Sample]]*1000000+Systematic[[#This Row],[SubSample]]*10000+Systematic[[#This Row],[VariableIndex]]</f>
        <v>326010005</v>
      </c>
      <c r="H5070" s="134">
        <f>Systematic[[#This Row],[SampleVariableLabel]]+100*Systematic[[#This Row],[State]]</f>
        <v>326011105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326</v>
      </c>
      <c r="B5071" s="1">
        <f>IF(C5071=0,IF(B5070=Protocol!$V$20,1,B5070+1),B5070)</f>
        <v>1</v>
      </c>
      <c r="C5071" s="1">
        <f>IF(C5070+1=Protocol!$V$21,0,C5070+1)</f>
        <v>12</v>
      </c>
      <c r="D5071" s="1">
        <f t="shared" si="175"/>
        <v>6</v>
      </c>
      <c r="E5071" s="1" t="str">
        <f>INDEX(Protocol[Mark],MATCH(C5071,Protocol[Step],0))</f>
        <v>11Azd</v>
      </c>
      <c r="F5071" s="151" t="str">
        <f>INDEX(Variables[Variable],MATCH(Systematic[[#This Row],[VariableIndex]],Variables[Index],0))</f>
        <v>FCR (mt: ROX-corr.)</v>
      </c>
      <c r="G5071" s="134">
        <f>Systematic[[#This Row],[Sample]]*1000000+Systematic[[#This Row],[SubSample]]*10000+Systematic[[#This Row],[VariableIndex]]</f>
        <v>326010006</v>
      </c>
      <c r="H5071" s="134">
        <f>Systematic[[#This Row],[SampleVariableLabel]]+100*Systematic[[#This Row],[State]]</f>
        <v>326011206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327</v>
      </c>
      <c r="B5072" s="1">
        <f>IF(C5072=0,IF(B5071=Protocol!$V$20,1,B5071+1),B5071)</f>
        <v>1</v>
      </c>
      <c r="C5072" s="1">
        <f>IF(C5071+1=Protocol!$V$21,0,C5071+1)</f>
        <v>0</v>
      </c>
      <c r="D5072" s="1">
        <f t="shared" si="175"/>
        <v>1</v>
      </c>
      <c r="E5072" s="1" t="str">
        <f>INDEX(Protocol[Mark],MATCH(C5072,Protocol[Step],0))</f>
        <v>1mt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327010001</v>
      </c>
      <c r="H5072" s="134">
        <f>Systematic[[#This Row],[SampleVariableLabel]]+100*Systematic[[#This Row],[State]]</f>
        <v>327010001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327</v>
      </c>
      <c r="B5073" s="1">
        <f>IF(C5073=0,IF(B5072=Protocol!$V$20,1,B5072+1),B5072)</f>
        <v>1</v>
      </c>
      <c r="C5073" s="1">
        <f>IF(C5072+1=Protocol!$V$21,0,C5072+1)</f>
        <v>1</v>
      </c>
      <c r="D5073" s="1">
        <f t="shared" si="175"/>
        <v>2</v>
      </c>
      <c r="E5073" s="1" t="str">
        <f>INDEX(Protocol[Mark],MATCH(C5073,Protocol[Step],0))</f>
        <v>1PM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327010002</v>
      </c>
      <c r="H5073" s="134">
        <f>Systematic[[#This Row],[SampleVariableLabel]]+100*Systematic[[#This Row],[State]]</f>
        <v>327010102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327</v>
      </c>
      <c r="B5074" s="1">
        <f>IF(C5074=0,IF(B5073=Protocol!$V$20,1,B5073+1),B5073)</f>
        <v>1</v>
      </c>
      <c r="C5074" s="1">
        <f>IF(C5073+1=Protocol!$V$21,0,C5073+1)</f>
        <v>2</v>
      </c>
      <c r="D5074" s="1">
        <f t="shared" si="175"/>
        <v>3</v>
      </c>
      <c r="E5074" s="1" t="str">
        <f>INDEX(Protocol[Mark],MATCH(C5074,Protocol[Step],0))</f>
        <v>2D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327010003</v>
      </c>
      <c r="H5074" s="134">
        <f>Systematic[[#This Row],[SampleVariableLabel]]+100*Systematic[[#This Row],[State]]</f>
        <v>327010203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327</v>
      </c>
      <c r="B5075" s="1">
        <f>IF(C5075=0,IF(B5074=Protocol!$V$20,1,B5074+1),B5074)</f>
        <v>1</v>
      </c>
      <c r="C5075" s="1">
        <f>IF(C5074+1=Protocol!$V$21,0,C5074+1)</f>
        <v>3</v>
      </c>
      <c r="D5075" s="1">
        <f t="shared" si="175"/>
        <v>4</v>
      </c>
      <c r="E5075" s="1" t="str">
        <f>INDEX(Protocol[Mark],MATCH(C5075,Protocol[Step],0))</f>
        <v>2c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327010004</v>
      </c>
      <c r="H5075" s="134">
        <f>Systematic[[#This Row],[SampleVariableLabel]]+100*Systematic[[#This Row],[State]]</f>
        <v>327010304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327</v>
      </c>
      <c r="B5076" s="1">
        <f>IF(C5076=0,IF(B5075=Protocol!$V$20,1,B5075+1),B5075)</f>
        <v>1</v>
      </c>
      <c r="C5076" s="1">
        <f>IF(C5075+1=Protocol!$V$21,0,C5075+1)</f>
        <v>4</v>
      </c>
      <c r="D5076" s="1">
        <f t="shared" si="175"/>
        <v>5</v>
      </c>
      <c r="E5076" s="1" t="str">
        <f>INDEX(Protocol[Mark],MATCH(C5076,Protocol[Step],0))</f>
        <v>3U</v>
      </c>
      <c r="F5076" s="151" t="str">
        <f>INDEX(Variables[Variable],MATCH(Systematic[[#This Row],[VariableIndex]],Variables[Index],0))</f>
        <v>Specific flux (mt)</v>
      </c>
      <c r="G5076" s="134">
        <f>Systematic[[#This Row],[Sample]]*1000000+Systematic[[#This Row],[SubSample]]*10000+Systematic[[#This Row],[VariableIndex]]</f>
        <v>327010005</v>
      </c>
      <c r="H5076" s="134">
        <f>Systematic[[#This Row],[SampleVariableLabel]]+100*Systematic[[#This Row],[State]]</f>
        <v>327010405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327</v>
      </c>
      <c r="B5077" s="1">
        <f>IF(C5077=0,IF(B5076=Protocol!$V$20,1,B5076+1),B5076)</f>
        <v>1</v>
      </c>
      <c r="C5077" s="1">
        <f>IF(C5076+1=Protocol!$V$21,0,C5076+1)</f>
        <v>5</v>
      </c>
      <c r="D5077" s="1">
        <f t="shared" si="175"/>
        <v>6</v>
      </c>
      <c r="E5077" s="1" t="str">
        <f>INDEX(Protocol[Mark],MATCH(C5077,Protocol[Step],0))</f>
        <v>4G</v>
      </c>
      <c r="F5077" s="151" t="str">
        <f>INDEX(Variables[Variable],MATCH(Systematic[[#This Row],[VariableIndex]],Variables[Index],0))</f>
        <v>FCR (mt: ROX-corr.)</v>
      </c>
      <c r="G5077" s="134">
        <f>Systematic[[#This Row],[Sample]]*1000000+Systematic[[#This Row],[SubSample]]*10000+Systematic[[#This Row],[VariableIndex]]</f>
        <v>327010006</v>
      </c>
      <c r="H5077" s="134">
        <f>Systematic[[#This Row],[SampleVariableLabel]]+100*Systematic[[#This Row],[State]]</f>
        <v>327010506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327</v>
      </c>
      <c r="B5078" s="1">
        <f>IF(C5078=0,IF(B5077=Protocol!$V$20,1,B5077+1),B5077)</f>
        <v>1</v>
      </c>
      <c r="C5078" s="1">
        <f>IF(C5077+1=Protocol!$V$21,0,C5077+1)</f>
        <v>6</v>
      </c>
      <c r="D5078" s="1">
        <f t="shared" si="175"/>
        <v>1</v>
      </c>
      <c r="E5078" s="1" t="str">
        <f>INDEX(Protocol[Mark],MATCH(C5078,Protocol[Step],0))</f>
        <v>5S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327010001</v>
      </c>
      <c r="H5078" s="134">
        <f>Systematic[[#This Row],[SampleVariableLabel]]+100*Systematic[[#This Row],[State]]</f>
        <v>327010601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327</v>
      </c>
      <c r="B5079" s="1">
        <f>IF(C5079=0,IF(B5078=Protocol!$V$20,1,B5078+1),B5078)</f>
        <v>1</v>
      </c>
      <c r="C5079" s="1">
        <f>IF(C5078+1=Protocol!$V$21,0,C5078+1)</f>
        <v>7</v>
      </c>
      <c r="D5079" s="1">
        <f t="shared" si="175"/>
        <v>2</v>
      </c>
      <c r="E5079" s="1" t="str">
        <f>INDEX(Protocol[Mark],MATCH(C5079,Protocol[Step],0))</f>
        <v>6Oct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327010002</v>
      </c>
      <c r="H5079" s="134">
        <f>Systematic[[#This Row],[SampleVariableLabel]]+100*Systematic[[#This Row],[State]]</f>
        <v>327010702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327</v>
      </c>
      <c r="B5080" s="1">
        <f>IF(C5080=0,IF(B5079=Protocol!$V$20,1,B5079+1),B5079)</f>
        <v>1</v>
      </c>
      <c r="C5080" s="1">
        <f>IF(C5079+1=Protocol!$V$21,0,C5079+1)</f>
        <v>8</v>
      </c>
      <c r="D5080" s="1">
        <f t="shared" si="175"/>
        <v>3</v>
      </c>
      <c r="E5080" s="1" t="str">
        <f>INDEX(Protocol[Mark],MATCH(C5080,Protocol[Step],0))</f>
        <v>7Rot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327010003</v>
      </c>
      <c r="H5080" s="134">
        <f>Systematic[[#This Row],[SampleVariableLabel]]+100*Systematic[[#This Row],[State]]</f>
        <v>327010803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327</v>
      </c>
      <c r="B5081" s="1">
        <f>IF(C5081=0,IF(B5080=Protocol!$V$20,1,B5080+1),B5080)</f>
        <v>1</v>
      </c>
      <c r="C5081" s="1">
        <f>IF(C5080+1=Protocol!$V$21,0,C5080+1)</f>
        <v>9</v>
      </c>
      <c r="D5081" s="1">
        <f t="shared" si="175"/>
        <v>4</v>
      </c>
      <c r="E5081" s="1" t="str">
        <f>INDEX(Protocol[Mark],MATCH(C5081,Protocol[Step],0))</f>
        <v>8Gp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327010004</v>
      </c>
      <c r="H5081" s="134">
        <f>Systematic[[#This Row],[SampleVariableLabel]]+100*Systematic[[#This Row],[State]]</f>
        <v>327010904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327</v>
      </c>
      <c r="B5082" s="1">
        <f>IF(C5082=0,IF(B5081=Protocol!$V$20,1,B5081+1),B5081)</f>
        <v>1</v>
      </c>
      <c r="C5082" s="1">
        <f>IF(C5081+1=Protocol!$V$21,0,C5081+1)</f>
        <v>10</v>
      </c>
      <c r="D5082" s="1">
        <f t="shared" si="175"/>
        <v>5</v>
      </c>
      <c r="E5082" s="1" t="str">
        <f>INDEX(Protocol[Mark],MATCH(C5082,Protocol[Step],0))</f>
        <v>9Ama</v>
      </c>
      <c r="F5082" s="151" t="str">
        <f>INDEX(Variables[Variable],MATCH(Systematic[[#This Row],[VariableIndex]],Variables[Index],0))</f>
        <v>Specific flux (mt)</v>
      </c>
      <c r="G5082" s="134">
        <f>Systematic[[#This Row],[Sample]]*1000000+Systematic[[#This Row],[SubSample]]*10000+Systematic[[#This Row],[VariableIndex]]</f>
        <v>327010005</v>
      </c>
      <c r="H5082" s="134">
        <f>Systematic[[#This Row],[SampleVariableLabel]]+100*Systematic[[#This Row],[State]]</f>
        <v>327011005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327</v>
      </c>
      <c r="B5083" s="1">
        <f>IF(C5083=0,IF(B5082=Protocol!$V$20,1,B5082+1),B5082)</f>
        <v>1</v>
      </c>
      <c r="C5083" s="1">
        <f>IF(C5082+1=Protocol!$V$21,0,C5082+1)</f>
        <v>11</v>
      </c>
      <c r="D5083" s="1">
        <f t="shared" si="175"/>
        <v>6</v>
      </c>
      <c r="E5083" s="1" t="str">
        <f>INDEX(Protocol[Mark],MATCH(C5083,Protocol[Step],0))</f>
        <v>10Tm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327010006</v>
      </c>
      <c r="H5083" s="134">
        <f>Systematic[[#This Row],[SampleVariableLabel]]+100*Systematic[[#This Row],[State]]</f>
        <v>327011106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327</v>
      </c>
      <c r="B5084" s="1">
        <f>IF(C5084=0,IF(B5083=Protocol!$V$20,1,B5083+1),B5083)</f>
        <v>1</v>
      </c>
      <c r="C5084" s="1">
        <f>IF(C5083+1=Protocol!$V$21,0,C5083+1)</f>
        <v>12</v>
      </c>
      <c r="D5084" s="1">
        <f t="shared" si="175"/>
        <v>1</v>
      </c>
      <c r="E5084" s="1" t="str">
        <f>INDEX(Protocol[Mark],MATCH(C5084,Protocol[Step],0))</f>
        <v>11Azd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327010001</v>
      </c>
      <c r="H5084" s="134">
        <f>Systematic[[#This Row],[SampleVariableLabel]]+100*Systematic[[#This Row],[State]]</f>
        <v>327011201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328</v>
      </c>
      <c r="B5085" s="1">
        <f>IF(C5085=0,IF(B5084=Protocol!$V$20,1,B5084+1),B5084)</f>
        <v>1</v>
      </c>
      <c r="C5085" s="1">
        <f>IF(C5084+1=Protocol!$V$21,0,C5084+1)</f>
        <v>0</v>
      </c>
      <c r="D5085" s="1">
        <f t="shared" si="175"/>
        <v>2</v>
      </c>
      <c r="E5085" s="1" t="str">
        <f>INDEX(Protocol[Mark],MATCH(C5085,Protocol[Step],0))</f>
        <v>1mt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328010002</v>
      </c>
      <c r="H5085" s="134">
        <f>Systematic[[#This Row],[SampleVariableLabel]]+100*Systematic[[#This Row],[State]]</f>
        <v>328010002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328</v>
      </c>
      <c r="B5086" s="1">
        <f>IF(C5086=0,IF(B5085=Protocol!$V$20,1,B5085+1),B5085)</f>
        <v>1</v>
      </c>
      <c r="C5086" s="1">
        <f>IF(C5085+1=Protocol!$V$21,0,C5085+1)</f>
        <v>1</v>
      </c>
      <c r="D5086" s="1">
        <f t="shared" si="175"/>
        <v>3</v>
      </c>
      <c r="E5086" s="1" t="str">
        <f>INDEX(Protocol[Mark],MATCH(C5086,Protocol[Step],0))</f>
        <v>1PM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328010003</v>
      </c>
      <c r="H5086" s="134">
        <f>Systematic[[#This Row],[SampleVariableLabel]]+100*Systematic[[#This Row],[State]]</f>
        <v>328010103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328</v>
      </c>
      <c r="B5087" s="1">
        <f>IF(C5087=0,IF(B5086=Protocol!$V$20,1,B5086+1),B5086)</f>
        <v>1</v>
      </c>
      <c r="C5087" s="1">
        <f>IF(C5086+1=Protocol!$V$21,0,C5086+1)</f>
        <v>2</v>
      </c>
      <c r="D5087" s="1">
        <f t="shared" si="175"/>
        <v>4</v>
      </c>
      <c r="E5087" s="1" t="str">
        <f>INDEX(Protocol[Mark],MATCH(C5087,Protocol[Step],0))</f>
        <v>2D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328010004</v>
      </c>
      <c r="H5087" s="134">
        <f>Systematic[[#This Row],[SampleVariableLabel]]+100*Systematic[[#This Row],[State]]</f>
        <v>328010204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328</v>
      </c>
      <c r="B5088" s="1">
        <f>IF(C5088=0,IF(B5087=Protocol!$V$20,1,B5087+1),B5087)</f>
        <v>1</v>
      </c>
      <c r="C5088" s="1">
        <f>IF(C5087+1=Protocol!$V$21,0,C5087+1)</f>
        <v>3</v>
      </c>
      <c r="D5088" s="1">
        <f t="shared" si="175"/>
        <v>5</v>
      </c>
      <c r="E5088" s="1" t="str">
        <f>INDEX(Protocol[Mark],MATCH(C5088,Protocol[Step],0))</f>
        <v>2c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328010005</v>
      </c>
      <c r="H5088" s="134">
        <f>Systematic[[#This Row],[SampleVariableLabel]]+100*Systematic[[#This Row],[State]]</f>
        <v>328010305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328</v>
      </c>
      <c r="B5089" s="1">
        <f>IF(C5089=0,IF(B5088=Protocol!$V$20,1,B5088+1),B5088)</f>
        <v>1</v>
      </c>
      <c r="C5089" s="1">
        <f>IF(C5088+1=Protocol!$V$21,0,C5088+1)</f>
        <v>4</v>
      </c>
      <c r="D5089" s="1">
        <f t="shared" si="175"/>
        <v>6</v>
      </c>
      <c r="E5089" s="1" t="str">
        <f>INDEX(Protocol[Mark],MATCH(C5089,Protocol[Step],0))</f>
        <v>3U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328010006</v>
      </c>
      <c r="H5089" s="134">
        <f>Systematic[[#This Row],[SampleVariableLabel]]+100*Systematic[[#This Row],[State]]</f>
        <v>328010406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328</v>
      </c>
      <c r="B5090" s="1">
        <f>IF(C5090=0,IF(B5089=Protocol!$V$20,1,B5089+1),B5089)</f>
        <v>1</v>
      </c>
      <c r="C5090" s="1">
        <f>IF(C5089+1=Protocol!$V$21,0,C5089+1)</f>
        <v>5</v>
      </c>
      <c r="D5090" s="1">
        <f t="shared" si="175"/>
        <v>1</v>
      </c>
      <c r="E5090" s="1" t="str">
        <f>INDEX(Protocol[Mark],MATCH(C5090,Protocol[Step],0))</f>
        <v>4G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328010001</v>
      </c>
      <c r="H5090" s="134">
        <f>Systematic[[#This Row],[SampleVariableLabel]]+100*Systematic[[#This Row],[State]]</f>
        <v>328010501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328</v>
      </c>
      <c r="B5091" s="1">
        <f>IF(C5091=0,IF(B5090=Protocol!$V$20,1,B5090+1),B5090)</f>
        <v>1</v>
      </c>
      <c r="C5091" s="1">
        <f>IF(C5090+1=Protocol!$V$21,0,C5090+1)</f>
        <v>6</v>
      </c>
      <c r="D5091" s="1">
        <f t="shared" si="175"/>
        <v>2</v>
      </c>
      <c r="E5091" s="1" t="str">
        <f>INDEX(Protocol[Mark],MATCH(C5091,Protocol[Step],0))</f>
        <v>5S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328010002</v>
      </c>
      <c r="H5091" s="134">
        <f>Systematic[[#This Row],[SampleVariableLabel]]+100*Systematic[[#This Row],[State]]</f>
        <v>328010602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328</v>
      </c>
      <c r="B5092" s="1">
        <f>IF(C5092=0,IF(B5091=Protocol!$V$20,1,B5091+1),B5091)</f>
        <v>1</v>
      </c>
      <c r="C5092" s="1">
        <f>IF(C5091+1=Protocol!$V$21,0,C5091+1)</f>
        <v>7</v>
      </c>
      <c r="D5092" s="1">
        <f t="shared" si="175"/>
        <v>3</v>
      </c>
      <c r="E5092" s="1" t="str">
        <f>INDEX(Protocol[Mark],MATCH(C5092,Protocol[Step],0))</f>
        <v>6Oct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328010003</v>
      </c>
      <c r="H5092" s="134">
        <f>Systematic[[#This Row],[SampleVariableLabel]]+100*Systematic[[#This Row],[State]]</f>
        <v>328010703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328</v>
      </c>
      <c r="B5093" s="1">
        <f>IF(C5093=0,IF(B5092=Protocol!$V$20,1,B5092+1),B5092)</f>
        <v>1</v>
      </c>
      <c r="C5093" s="1">
        <f>IF(C5092+1=Protocol!$V$21,0,C5092+1)</f>
        <v>8</v>
      </c>
      <c r="D5093" s="1">
        <f t="shared" si="175"/>
        <v>4</v>
      </c>
      <c r="E5093" s="1" t="str">
        <f>INDEX(Protocol[Mark],MATCH(C5093,Protocol[Step],0))</f>
        <v>7Rot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328010004</v>
      </c>
      <c r="H5093" s="134">
        <f>Systematic[[#This Row],[SampleVariableLabel]]+100*Systematic[[#This Row],[State]]</f>
        <v>328010804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328</v>
      </c>
      <c r="B5094" s="1">
        <f>IF(C5094=0,IF(B5093=Protocol!$V$20,1,B5093+1),B5093)</f>
        <v>1</v>
      </c>
      <c r="C5094" s="1">
        <f>IF(C5093+1=Protocol!$V$21,0,C5093+1)</f>
        <v>9</v>
      </c>
      <c r="D5094" s="1">
        <f t="shared" si="175"/>
        <v>5</v>
      </c>
      <c r="E5094" s="1" t="str">
        <f>INDEX(Protocol[Mark],MATCH(C5094,Protocol[Step],0))</f>
        <v>8Gp</v>
      </c>
      <c r="F5094" s="151" t="str">
        <f>INDEX(Variables[Variable],MATCH(Systematic[[#This Row],[VariableIndex]],Variables[Index],0))</f>
        <v>Specific flux (mt)</v>
      </c>
      <c r="G5094" s="134">
        <f>Systematic[[#This Row],[Sample]]*1000000+Systematic[[#This Row],[SubSample]]*10000+Systematic[[#This Row],[VariableIndex]]</f>
        <v>328010005</v>
      </c>
      <c r="H5094" s="134">
        <f>Systematic[[#This Row],[SampleVariableLabel]]+100*Systematic[[#This Row],[State]]</f>
        <v>328010905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328</v>
      </c>
      <c r="B5095" s="1">
        <f>IF(C5095=0,IF(B5094=Protocol!$V$20,1,B5094+1),B5094)</f>
        <v>1</v>
      </c>
      <c r="C5095" s="1">
        <f>IF(C5094+1=Protocol!$V$21,0,C5094+1)</f>
        <v>10</v>
      </c>
      <c r="D5095" s="1">
        <f t="shared" si="175"/>
        <v>6</v>
      </c>
      <c r="E5095" s="1" t="str">
        <f>INDEX(Protocol[Mark],MATCH(C5095,Protocol[Step],0))</f>
        <v>9Ama</v>
      </c>
      <c r="F5095" s="151" t="str">
        <f>INDEX(Variables[Variable],MATCH(Systematic[[#This Row],[VariableIndex]],Variables[Index],0))</f>
        <v>FCR (mt: ROX-corr.)</v>
      </c>
      <c r="G5095" s="134">
        <f>Systematic[[#This Row],[Sample]]*1000000+Systematic[[#This Row],[SubSample]]*10000+Systematic[[#This Row],[VariableIndex]]</f>
        <v>328010006</v>
      </c>
      <c r="H5095" s="134">
        <f>Systematic[[#This Row],[SampleVariableLabel]]+100*Systematic[[#This Row],[State]]</f>
        <v>328011006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328</v>
      </c>
      <c r="B5096" s="1">
        <f>IF(C5096=0,IF(B5095=Protocol!$V$20,1,B5095+1),B5095)</f>
        <v>1</v>
      </c>
      <c r="C5096" s="1">
        <f>IF(C5095+1=Protocol!$V$21,0,C5095+1)</f>
        <v>11</v>
      </c>
      <c r="D5096" s="1">
        <f t="shared" si="175"/>
        <v>1</v>
      </c>
      <c r="E5096" s="1" t="str">
        <f>INDEX(Protocol[Mark],MATCH(C5096,Protocol[Step],0))</f>
        <v>10Tm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328010001</v>
      </c>
      <c r="H5096" s="134">
        <f>Systematic[[#This Row],[SampleVariableLabel]]+100*Systematic[[#This Row],[State]]</f>
        <v>328011101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328</v>
      </c>
      <c r="B5097" s="1">
        <f>IF(C5097=0,IF(B5096=Protocol!$V$20,1,B5096+1),B5096)</f>
        <v>1</v>
      </c>
      <c r="C5097" s="1">
        <f>IF(C5096+1=Protocol!$V$21,0,C5096+1)</f>
        <v>12</v>
      </c>
      <c r="D5097" s="1">
        <f t="shared" si="175"/>
        <v>2</v>
      </c>
      <c r="E5097" s="1" t="str">
        <f>INDEX(Protocol[Mark],MATCH(C5097,Protocol[Step],0))</f>
        <v>11Azd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328010002</v>
      </c>
      <c r="H5097" s="134">
        <f>Systematic[[#This Row],[SampleVariableLabel]]+100*Systematic[[#This Row],[State]]</f>
        <v>328011202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329</v>
      </c>
      <c r="B5098" s="1">
        <f>IF(C5098=0,IF(B5097=Protocol!$V$20,1,B5097+1),B5097)</f>
        <v>1</v>
      </c>
      <c r="C5098" s="1">
        <f>IF(C5097+1=Protocol!$V$21,0,C5097+1)</f>
        <v>0</v>
      </c>
      <c r="D5098" s="1">
        <f t="shared" si="175"/>
        <v>3</v>
      </c>
      <c r="E5098" s="1" t="str">
        <f>INDEX(Protocol[Mark],MATCH(C5098,Protocol[Step],0))</f>
        <v>1mt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329010003</v>
      </c>
      <c r="H5098" s="134">
        <f>Systematic[[#This Row],[SampleVariableLabel]]+100*Systematic[[#This Row],[State]]</f>
        <v>329010003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329</v>
      </c>
      <c r="B5099" s="1">
        <f>IF(C5099=0,IF(B5098=Protocol!$V$20,1,B5098+1),B5098)</f>
        <v>1</v>
      </c>
      <c r="C5099" s="1">
        <f>IF(C5098+1=Protocol!$V$21,0,C5098+1)</f>
        <v>1</v>
      </c>
      <c r="D5099" s="1">
        <f t="shared" si="175"/>
        <v>4</v>
      </c>
      <c r="E5099" s="1" t="str">
        <f>INDEX(Protocol[Mark],MATCH(C5099,Protocol[Step],0))</f>
        <v>1PM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329010004</v>
      </c>
      <c r="H5099" s="134">
        <f>Systematic[[#This Row],[SampleVariableLabel]]+100*Systematic[[#This Row],[State]]</f>
        <v>329010104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329</v>
      </c>
      <c r="B5100" s="1">
        <f>IF(C5100=0,IF(B5099=Protocol!$V$20,1,B5099+1),B5099)</f>
        <v>1</v>
      </c>
      <c r="C5100" s="1">
        <f>IF(C5099+1=Protocol!$V$21,0,C5099+1)</f>
        <v>2</v>
      </c>
      <c r="D5100" s="1">
        <f t="shared" si="175"/>
        <v>5</v>
      </c>
      <c r="E5100" s="1" t="str">
        <f>INDEX(Protocol[Mark],MATCH(C5100,Protocol[Step],0))</f>
        <v>2D</v>
      </c>
      <c r="F5100" s="151" t="str">
        <f>INDEX(Variables[Variable],MATCH(Systematic[[#This Row],[VariableIndex]],Variables[Index],0))</f>
        <v>Specific flux (mt)</v>
      </c>
      <c r="G5100" s="134">
        <f>Systematic[[#This Row],[Sample]]*1000000+Systematic[[#This Row],[SubSample]]*10000+Systematic[[#This Row],[VariableIndex]]</f>
        <v>329010005</v>
      </c>
      <c r="H5100" s="134">
        <f>Systematic[[#This Row],[SampleVariableLabel]]+100*Systematic[[#This Row],[State]]</f>
        <v>329010205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329</v>
      </c>
      <c r="B5101" s="1">
        <f>IF(C5101=0,IF(B5100=Protocol!$V$20,1,B5100+1),B5100)</f>
        <v>1</v>
      </c>
      <c r="C5101" s="1">
        <f>IF(C5100+1=Protocol!$V$21,0,C5100+1)</f>
        <v>3</v>
      </c>
      <c r="D5101" s="1">
        <f t="shared" si="175"/>
        <v>6</v>
      </c>
      <c r="E5101" s="1" t="str">
        <f>INDEX(Protocol[Mark],MATCH(C5101,Protocol[Step],0))</f>
        <v>2c</v>
      </c>
      <c r="F5101" s="151" t="str">
        <f>INDEX(Variables[Variable],MATCH(Systematic[[#This Row],[VariableIndex]],Variables[Index],0))</f>
        <v>FCR (mt: ROX-corr.)</v>
      </c>
      <c r="G5101" s="134">
        <f>Systematic[[#This Row],[Sample]]*1000000+Systematic[[#This Row],[SubSample]]*10000+Systematic[[#This Row],[VariableIndex]]</f>
        <v>329010006</v>
      </c>
      <c r="H5101" s="134">
        <f>Systematic[[#This Row],[SampleVariableLabel]]+100*Systematic[[#This Row],[State]]</f>
        <v>329010306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329</v>
      </c>
      <c r="B5102" s="1">
        <f>IF(C5102=0,IF(B5101=Protocol!$V$20,1,B5101+1),B5101)</f>
        <v>1</v>
      </c>
      <c r="C5102" s="1">
        <f>IF(C5101+1=Protocol!$V$21,0,C5101+1)</f>
        <v>4</v>
      </c>
      <c r="D5102" s="1">
        <f t="shared" si="175"/>
        <v>1</v>
      </c>
      <c r="E5102" s="1" t="str">
        <f>INDEX(Protocol[Mark],MATCH(C5102,Protocol[Step],0))</f>
        <v>3U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329010001</v>
      </c>
      <c r="H5102" s="134">
        <f>Systematic[[#This Row],[SampleVariableLabel]]+100*Systematic[[#This Row],[State]]</f>
        <v>329010401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329</v>
      </c>
      <c r="B5103" s="1">
        <f>IF(C5103=0,IF(B5102=Protocol!$V$20,1,B5102+1),B5102)</f>
        <v>1</v>
      </c>
      <c r="C5103" s="1">
        <f>IF(C5102+1=Protocol!$V$21,0,C5102+1)</f>
        <v>5</v>
      </c>
      <c r="D5103" s="1">
        <f t="shared" si="175"/>
        <v>2</v>
      </c>
      <c r="E5103" s="1" t="str">
        <f>INDEX(Protocol[Mark],MATCH(C5103,Protocol[Step],0))</f>
        <v>4G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329010002</v>
      </c>
      <c r="H5103" s="134">
        <f>Systematic[[#This Row],[SampleVariableLabel]]+100*Systematic[[#This Row],[State]]</f>
        <v>329010502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329</v>
      </c>
      <c r="B5104" s="1">
        <f>IF(C5104=0,IF(B5103=Protocol!$V$20,1,B5103+1),B5103)</f>
        <v>1</v>
      </c>
      <c r="C5104" s="1">
        <f>IF(C5103+1=Protocol!$V$21,0,C5103+1)</f>
        <v>6</v>
      </c>
      <c r="D5104" s="1">
        <f t="shared" si="175"/>
        <v>3</v>
      </c>
      <c r="E5104" s="1" t="str">
        <f>INDEX(Protocol[Mark],MATCH(C5104,Protocol[Step],0))</f>
        <v>5S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329010003</v>
      </c>
      <c r="H5104" s="134">
        <f>Systematic[[#This Row],[SampleVariableLabel]]+100*Systematic[[#This Row],[State]]</f>
        <v>329010603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329</v>
      </c>
      <c r="B5105" s="1">
        <f>IF(C5105=0,IF(B5104=Protocol!$V$20,1,B5104+1),B5104)</f>
        <v>1</v>
      </c>
      <c r="C5105" s="1">
        <f>IF(C5104+1=Protocol!$V$21,0,C5104+1)</f>
        <v>7</v>
      </c>
      <c r="D5105" s="1">
        <f t="shared" si="175"/>
        <v>4</v>
      </c>
      <c r="E5105" s="1" t="str">
        <f>INDEX(Protocol[Mark],MATCH(C5105,Protocol[Step],0))</f>
        <v>6Oct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329010004</v>
      </c>
      <c r="H5105" s="134">
        <f>Systematic[[#This Row],[SampleVariableLabel]]+100*Systematic[[#This Row],[State]]</f>
        <v>329010704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329</v>
      </c>
      <c r="B5106" s="1">
        <f>IF(C5106=0,IF(B5105=Protocol!$V$20,1,B5105+1),B5105)</f>
        <v>1</v>
      </c>
      <c r="C5106" s="1">
        <f>IF(C5105+1=Protocol!$V$21,0,C5105+1)</f>
        <v>8</v>
      </c>
      <c r="D5106" s="1">
        <f t="shared" si="175"/>
        <v>5</v>
      </c>
      <c r="E5106" s="1" t="str">
        <f>INDEX(Protocol[Mark],MATCH(C5106,Protocol[Step],0))</f>
        <v>7Rot</v>
      </c>
      <c r="F5106" s="151" t="str">
        <f>INDEX(Variables[Variable],MATCH(Systematic[[#This Row],[VariableIndex]],Variables[Index],0))</f>
        <v>Specific flux (mt)</v>
      </c>
      <c r="G5106" s="134">
        <f>Systematic[[#This Row],[Sample]]*1000000+Systematic[[#This Row],[SubSample]]*10000+Systematic[[#This Row],[VariableIndex]]</f>
        <v>329010005</v>
      </c>
      <c r="H5106" s="134">
        <f>Systematic[[#This Row],[SampleVariableLabel]]+100*Systematic[[#This Row],[State]]</f>
        <v>329010805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329</v>
      </c>
      <c r="B5107" s="1">
        <f>IF(C5107=0,IF(B5106=Protocol!$V$20,1,B5106+1),B5106)</f>
        <v>1</v>
      </c>
      <c r="C5107" s="1">
        <f>IF(C5106+1=Protocol!$V$21,0,C5106+1)</f>
        <v>9</v>
      </c>
      <c r="D5107" s="1">
        <f t="shared" si="175"/>
        <v>6</v>
      </c>
      <c r="E5107" s="1" t="str">
        <f>INDEX(Protocol[Mark],MATCH(C5107,Protocol[Step],0))</f>
        <v>8Gp</v>
      </c>
      <c r="F5107" s="151" t="str">
        <f>INDEX(Variables[Variable],MATCH(Systematic[[#This Row],[VariableIndex]],Variables[Index],0))</f>
        <v>FCR (mt: ROX-corr.)</v>
      </c>
      <c r="G5107" s="134">
        <f>Systematic[[#This Row],[Sample]]*1000000+Systematic[[#This Row],[SubSample]]*10000+Systematic[[#This Row],[VariableIndex]]</f>
        <v>329010006</v>
      </c>
      <c r="H5107" s="134">
        <f>Systematic[[#This Row],[SampleVariableLabel]]+100*Systematic[[#This Row],[State]]</f>
        <v>329010906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329</v>
      </c>
      <c r="B5108" s="1">
        <f>IF(C5108=0,IF(B5107=Protocol!$V$20,1,B5107+1),B5107)</f>
        <v>1</v>
      </c>
      <c r="C5108" s="1">
        <f>IF(C5107+1=Protocol!$V$21,0,C5107+1)</f>
        <v>10</v>
      </c>
      <c r="D5108" s="1">
        <f t="shared" si="175"/>
        <v>1</v>
      </c>
      <c r="E5108" s="1" t="str">
        <f>INDEX(Protocol[Mark],MATCH(C5108,Protocol[Step],0))</f>
        <v>9Ama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329010001</v>
      </c>
      <c r="H5108" s="134">
        <f>Systematic[[#This Row],[SampleVariableLabel]]+100*Systematic[[#This Row],[State]]</f>
        <v>329011001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329</v>
      </c>
      <c r="B5109" s="1">
        <f>IF(C5109=0,IF(B5108=Protocol!$V$20,1,B5108+1),B5108)</f>
        <v>1</v>
      </c>
      <c r="C5109" s="1">
        <f>IF(C5108+1=Protocol!$V$21,0,C5108+1)</f>
        <v>11</v>
      </c>
      <c r="D5109" s="1">
        <f t="shared" si="175"/>
        <v>2</v>
      </c>
      <c r="E5109" s="1" t="str">
        <f>INDEX(Protocol[Mark],MATCH(C5109,Protocol[Step],0))</f>
        <v>10Tm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329010002</v>
      </c>
      <c r="H5109" s="134">
        <f>Systematic[[#This Row],[SampleVariableLabel]]+100*Systematic[[#This Row],[State]]</f>
        <v>329011102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329</v>
      </c>
      <c r="B5110" s="1">
        <f>IF(C5110=0,IF(B5109=Protocol!$V$20,1,B5109+1),B5109)</f>
        <v>1</v>
      </c>
      <c r="C5110" s="1">
        <f>IF(C5109+1=Protocol!$V$21,0,C5109+1)</f>
        <v>12</v>
      </c>
      <c r="D5110" s="1">
        <f t="shared" si="175"/>
        <v>3</v>
      </c>
      <c r="E5110" s="1" t="str">
        <f>INDEX(Protocol[Mark],MATCH(C5110,Protocol[Step],0))</f>
        <v>11Azd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329010003</v>
      </c>
      <c r="H5110" s="134">
        <f>Systematic[[#This Row],[SampleVariableLabel]]+100*Systematic[[#This Row],[State]]</f>
        <v>329011203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330</v>
      </c>
      <c r="B5111" s="1">
        <f>IF(C5111=0,IF(B5110=Protocol!$V$20,1,B5110+1),B5110)</f>
        <v>1</v>
      </c>
      <c r="C5111" s="1">
        <f>IF(C5110+1=Protocol!$V$21,0,C5110+1)</f>
        <v>0</v>
      </c>
      <c r="D5111" s="1">
        <f t="shared" si="175"/>
        <v>4</v>
      </c>
      <c r="E5111" s="1" t="str">
        <f>INDEX(Protocol[Mark],MATCH(C5111,Protocol[Step],0))</f>
        <v>1mt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330010004</v>
      </c>
      <c r="H5111" s="134">
        <f>Systematic[[#This Row],[SampleVariableLabel]]+100*Systematic[[#This Row],[State]]</f>
        <v>330010004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330</v>
      </c>
      <c r="B5112" s="1">
        <f>IF(C5112=0,IF(B5111=Protocol!$V$20,1,B5111+1),B5111)</f>
        <v>1</v>
      </c>
      <c r="C5112" s="1">
        <f>IF(C5111+1=Protocol!$V$21,0,C5111+1)</f>
        <v>1</v>
      </c>
      <c r="D5112" s="1">
        <f t="shared" si="175"/>
        <v>5</v>
      </c>
      <c r="E5112" s="1" t="str">
        <f>INDEX(Protocol[Mark],MATCH(C5112,Protocol[Step],0))</f>
        <v>1PM</v>
      </c>
      <c r="F5112" s="151" t="str">
        <f>INDEX(Variables[Variable],MATCH(Systematic[[#This Row],[VariableIndex]],Variables[Index],0))</f>
        <v>Specific flux (mt)</v>
      </c>
      <c r="G5112" s="134">
        <f>Systematic[[#This Row],[Sample]]*1000000+Systematic[[#This Row],[SubSample]]*10000+Systematic[[#This Row],[VariableIndex]]</f>
        <v>330010005</v>
      </c>
      <c r="H5112" s="134">
        <f>Systematic[[#This Row],[SampleVariableLabel]]+100*Systematic[[#This Row],[State]]</f>
        <v>330010105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330</v>
      </c>
      <c r="B5113" s="1">
        <f>IF(C5113=0,IF(B5112=Protocol!$V$20,1,B5112+1),B5112)</f>
        <v>1</v>
      </c>
      <c r="C5113" s="1">
        <f>IF(C5112+1=Protocol!$V$21,0,C5112+1)</f>
        <v>2</v>
      </c>
      <c r="D5113" s="1">
        <f t="shared" si="175"/>
        <v>6</v>
      </c>
      <c r="E5113" s="1" t="str">
        <f>INDEX(Protocol[Mark],MATCH(C5113,Protocol[Step],0))</f>
        <v>2D</v>
      </c>
      <c r="F5113" s="151" t="str">
        <f>INDEX(Variables[Variable],MATCH(Systematic[[#This Row],[VariableIndex]],Variables[Index],0))</f>
        <v>FCR (mt: ROX-corr.)</v>
      </c>
      <c r="G5113" s="134">
        <f>Systematic[[#This Row],[Sample]]*1000000+Systematic[[#This Row],[SubSample]]*10000+Systematic[[#This Row],[VariableIndex]]</f>
        <v>330010006</v>
      </c>
      <c r="H5113" s="134">
        <f>Systematic[[#This Row],[SampleVariableLabel]]+100*Systematic[[#This Row],[State]]</f>
        <v>330010206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330</v>
      </c>
      <c r="B5114" s="1">
        <f>IF(C5114=0,IF(B5113=Protocol!$V$20,1,B5113+1),B5113)</f>
        <v>1</v>
      </c>
      <c r="C5114" s="1">
        <f>IF(C5113+1=Protocol!$V$21,0,C5113+1)</f>
        <v>3</v>
      </c>
      <c r="D5114" s="1">
        <f t="shared" si="175"/>
        <v>1</v>
      </c>
      <c r="E5114" s="1" t="str">
        <f>INDEX(Protocol[Mark],MATCH(C5114,Protocol[Step],0))</f>
        <v>2c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330010001</v>
      </c>
      <c r="H5114" s="134">
        <f>Systematic[[#This Row],[SampleVariableLabel]]+100*Systematic[[#This Row],[State]]</f>
        <v>330010301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330</v>
      </c>
      <c r="B5115" s="1">
        <f>IF(C5115=0,IF(B5114=Protocol!$V$20,1,B5114+1),B5114)</f>
        <v>1</v>
      </c>
      <c r="C5115" s="1">
        <f>IF(C5114+1=Protocol!$V$21,0,C5114+1)</f>
        <v>4</v>
      </c>
      <c r="D5115" s="1">
        <f t="shared" si="175"/>
        <v>2</v>
      </c>
      <c r="E5115" s="1" t="str">
        <f>INDEX(Protocol[Mark],MATCH(C5115,Protocol[Step],0))</f>
        <v>3U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330010002</v>
      </c>
      <c r="H5115" s="134">
        <f>Systematic[[#This Row],[SampleVariableLabel]]+100*Systematic[[#This Row],[State]]</f>
        <v>330010402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330</v>
      </c>
      <c r="B5116" s="1">
        <f>IF(C5116=0,IF(B5115=Protocol!$V$20,1,B5115+1),B5115)</f>
        <v>1</v>
      </c>
      <c r="C5116" s="1">
        <f>IF(C5115+1=Protocol!$V$21,0,C5115+1)</f>
        <v>5</v>
      </c>
      <c r="D5116" s="1">
        <f t="shared" si="175"/>
        <v>3</v>
      </c>
      <c r="E5116" s="1" t="str">
        <f>INDEX(Protocol[Mark],MATCH(C5116,Protocol[Step],0))</f>
        <v>4G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330010003</v>
      </c>
      <c r="H5116" s="134">
        <f>Systematic[[#This Row],[SampleVariableLabel]]+100*Systematic[[#This Row],[State]]</f>
        <v>330010503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330</v>
      </c>
      <c r="B5117" s="1">
        <f>IF(C5117=0,IF(B5116=Protocol!$V$20,1,B5116+1),B5116)</f>
        <v>1</v>
      </c>
      <c r="C5117" s="1">
        <f>IF(C5116+1=Protocol!$V$21,0,C5116+1)</f>
        <v>6</v>
      </c>
      <c r="D5117" s="1">
        <f t="shared" si="175"/>
        <v>4</v>
      </c>
      <c r="E5117" s="1" t="str">
        <f>INDEX(Protocol[Mark],MATCH(C5117,Protocol[Step],0))</f>
        <v>5S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330010004</v>
      </c>
      <c r="H5117" s="134">
        <f>Systematic[[#This Row],[SampleVariableLabel]]+100*Systematic[[#This Row],[State]]</f>
        <v>330010604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330</v>
      </c>
      <c r="B5118" s="1">
        <f>IF(C5118=0,IF(B5117=Protocol!$V$20,1,B5117+1),B5117)</f>
        <v>1</v>
      </c>
      <c r="C5118" s="1">
        <f>IF(C5117+1=Protocol!$V$21,0,C5117+1)</f>
        <v>7</v>
      </c>
      <c r="D5118" s="1">
        <f t="shared" si="175"/>
        <v>5</v>
      </c>
      <c r="E5118" s="1" t="str">
        <f>INDEX(Protocol[Mark],MATCH(C5118,Protocol[Step],0))</f>
        <v>6Oct</v>
      </c>
      <c r="F5118" s="151" t="str">
        <f>INDEX(Variables[Variable],MATCH(Systematic[[#This Row],[VariableIndex]],Variables[Index],0))</f>
        <v>Specific flux (mt)</v>
      </c>
      <c r="G5118" s="134">
        <f>Systematic[[#This Row],[Sample]]*1000000+Systematic[[#This Row],[SubSample]]*10000+Systematic[[#This Row],[VariableIndex]]</f>
        <v>330010005</v>
      </c>
      <c r="H5118" s="134">
        <f>Systematic[[#This Row],[SampleVariableLabel]]+100*Systematic[[#This Row],[State]]</f>
        <v>330010705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330</v>
      </c>
      <c r="B5119" s="1">
        <f>IF(C5119=0,IF(B5118=Protocol!$V$20,1,B5118+1),B5118)</f>
        <v>1</v>
      </c>
      <c r="C5119" s="1">
        <f>IF(C5118+1=Protocol!$V$21,0,C5118+1)</f>
        <v>8</v>
      </c>
      <c r="D5119" s="1">
        <f t="shared" si="175"/>
        <v>6</v>
      </c>
      <c r="E5119" s="1" t="str">
        <f>INDEX(Protocol[Mark],MATCH(C5119,Protocol[Step],0))</f>
        <v>7Rot</v>
      </c>
      <c r="F5119" s="151" t="str">
        <f>INDEX(Variables[Variable],MATCH(Systematic[[#This Row],[VariableIndex]],Variables[Index],0))</f>
        <v>FCR (mt: ROX-corr.)</v>
      </c>
      <c r="G5119" s="134">
        <f>Systematic[[#This Row],[Sample]]*1000000+Systematic[[#This Row],[SubSample]]*10000+Systematic[[#This Row],[VariableIndex]]</f>
        <v>330010006</v>
      </c>
      <c r="H5119" s="134">
        <f>Systematic[[#This Row],[SampleVariableLabel]]+100*Systematic[[#This Row],[State]]</f>
        <v>330010806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330</v>
      </c>
      <c r="B5120" s="1">
        <f>IF(C5120=0,IF(B5119=Protocol!$V$20,1,B5119+1),B5119)</f>
        <v>1</v>
      </c>
      <c r="C5120" s="1">
        <f>IF(C5119+1=Protocol!$V$21,0,C5119+1)</f>
        <v>9</v>
      </c>
      <c r="D5120" s="1">
        <f t="shared" si="175"/>
        <v>1</v>
      </c>
      <c r="E5120" s="1" t="str">
        <f>INDEX(Protocol[Mark],MATCH(C5120,Protocol[Step],0))</f>
        <v>8Gp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330010001</v>
      </c>
      <c r="H5120" s="134">
        <f>Systematic[[#This Row],[SampleVariableLabel]]+100*Systematic[[#This Row],[State]]</f>
        <v>330010901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330</v>
      </c>
      <c r="B5121" s="1">
        <f>IF(C5121=0,IF(B5120=Protocol!$V$20,1,B5120+1),B5120)</f>
        <v>1</v>
      </c>
      <c r="C5121" s="1">
        <f>IF(C5120+1=Protocol!$V$21,0,C5120+1)</f>
        <v>10</v>
      </c>
      <c r="D5121" s="1">
        <f t="shared" si="175"/>
        <v>2</v>
      </c>
      <c r="E5121" s="1" t="str">
        <f>INDEX(Protocol[Mark],MATCH(C5121,Protocol[Step],0))</f>
        <v>9Ama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330010002</v>
      </c>
      <c r="H5121" s="134">
        <f>Systematic[[#This Row],[SampleVariableLabel]]+100*Systematic[[#This Row],[State]]</f>
        <v>330011002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330</v>
      </c>
      <c r="B5122" s="1">
        <f>IF(C5122=0,IF(B5121=Protocol!$V$20,1,B5121+1),B5121)</f>
        <v>1</v>
      </c>
      <c r="C5122" s="1">
        <f>IF(C5121+1=Protocol!$V$21,0,C5121+1)</f>
        <v>11</v>
      </c>
      <c r="D5122" s="1">
        <f t="shared" si="175"/>
        <v>3</v>
      </c>
      <c r="E5122" s="1" t="str">
        <f>INDEX(Protocol[Mark],MATCH(C5122,Protocol[Step],0))</f>
        <v>10Tm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330010003</v>
      </c>
      <c r="H5122" s="134">
        <f>Systematic[[#This Row],[SampleVariableLabel]]+100*Systematic[[#This Row],[State]]</f>
        <v>330011103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330</v>
      </c>
      <c r="B5123" s="1">
        <f>IF(C5123=0,IF(B5122=Protocol!$V$20,1,B5122+1),B5122)</f>
        <v>1</v>
      </c>
      <c r="C5123" s="1">
        <f>IF(C5122+1=Protocol!$V$21,0,C5122+1)</f>
        <v>12</v>
      </c>
      <c r="D5123" s="1">
        <f t="shared" ref="D5123:D5186" si="177">IF(D5122=nVariables,1,D5122+1)</f>
        <v>4</v>
      </c>
      <c r="E5123" s="1" t="str">
        <f>INDEX(Protocol[Mark],MATCH(C5123,Protocol[Step],0))</f>
        <v>11Azd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330010004</v>
      </c>
      <c r="H5123" s="134">
        <f>Systematic[[#This Row],[SampleVariableLabel]]+100*Systematic[[#This Row],[State]]</f>
        <v>330011204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331</v>
      </c>
      <c r="B5124" s="1">
        <f>IF(C5124=0,IF(B5123=Protocol!$V$20,1,B5123+1),B5123)</f>
        <v>1</v>
      </c>
      <c r="C5124" s="1">
        <f>IF(C5123+1=Protocol!$V$21,0,C5123+1)</f>
        <v>0</v>
      </c>
      <c r="D5124" s="1">
        <f t="shared" si="177"/>
        <v>5</v>
      </c>
      <c r="E5124" s="1" t="str">
        <f>INDEX(Protocol[Mark],MATCH(C5124,Protocol[Step],0))</f>
        <v>1mt</v>
      </c>
      <c r="F5124" s="151" t="str">
        <f>INDEX(Variables[Variable],MATCH(Systematic[[#This Row],[VariableIndex]],Variables[Index],0))</f>
        <v>Specific flux (mt)</v>
      </c>
      <c r="G5124" s="134">
        <f>Systematic[[#This Row],[Sample]]*1000000+Systematic[[#This Row],[SubSample]]*10000+Systematic[[#This Row],[VariableIndex]]</f>
        <v>331010005</v>
      </c>
      <c r="H5124" s="134">
        <f>Systematic[[#This Row],[SampleVariableLabel]]+100*Systematic[[#This Row],[State]]</f>
        <v>331010005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331</v>
      </c>
      <c r="B5125" s="1">
        <f>IF(C5125=0,IF(B5124=Protocol!$V$20,1,B5124+1),B5124)</f>
        <v>1</v>
      </c>
      <c r="C5125" s="1">
        <f>IF(C5124+1=Protocol!$V$21,0,C5124+1)</f>
        <v>1</v>
      </c>
      <c r="D5125" s="1">
        <f t="shared" si="177"/>
        <v>6</v>
      </c>
      <c r="E5125" s="1" t="str">
        <f>INDEX(Protocol[Mark],MATCH(C5125,Protocol[Step],0))</f>
        <v>1PM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331010006</v>
      </c>
      <c r="H5125" s="134">
        <f>Systematic[[#This Row],[SampleVariableLabel]]+100*Systematic[[#This Row],[State]]</f>
        <v>331010106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331</v>
      </c>
      <c r="B5126" s="1">
        <f>IF(C5126=0,IF(B5125=Protocol!$V$20,1,B5125+1),B5125)</f>
        <v>1</v>
      </c>
      <c r="C5126" s="1">
        <f>IF(C5125+1=Protocol!$V$21,0,C5125+1)</f>
        <v>2</v>
      </c>
      <c r="D5126" s="1">
        <f t="shared" si="177"/>
        <v>1</v>
      </c>
      <c r="E5126" s="1" t="str">
        <f>INDEX(Protocol[Mark],MATCH(C5126,Protocol[Step],0))</f>
        <v>2D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331010001</v>
      </c>
      <c r="H5126" s="134">
        <f>Systematic[[#This Row],[SampleVariableLabel]]+100*Systematic[[#This Row],[State]]</f>
        <v>331010201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331</v>
      </c>
      <c r="B5127" s="1">
        <f>IF(C5127=0,IF(B5126=Protocol!$V$20,1,B5126+1),B5126)</f>
        <v>1</v>
      </c>
      <c r="C5127" s="1">
        <f>IF(C5126+1=Protocol!$V$21,0,C5126+1)</f>
        <v>3</v>
      </c>
      <c r="D5127" s="1">
        <f t="shared" si="177"/>
        <v>2</v>
      </c>
      <c r="E5127" s="1" t="str">
        <f>INDEX(Protocol[Mark],MATCH(C5127,Protocol[Step],0))</f>
        <v>2c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331010002</v>
      </c>
      <c r="H5127" s="134">
        <f>Systematic[[#This Row],[SampleVariableLabel]]+100*Systematic[[#This Row],[State]]</f>
        <v>331010302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331</v>
      </c>
      <c r="B5128" s="1">
        <f>IF(C5128=0,IF(B5127=Protocol!$V$20,1,B5127+1),B5127)</f>
        <v>1</v>
      </c>
      <c r="C5128" s="1">
        <f>IF(C5127+1=Protocol!$V$21,0,C5127+1)</f>
        <v>4</v>
      </c>
      <c r="D5128" s="1">
        <f t="shared" si="177"/>
        <v>3</v>
      </c>
      <c r="E5128" s="1" t="str">
        <f>INDEX(Protocol[Mark],MATCH(C5128,Protocol[Step],0))</f>
        <v>3U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331010003</v>
      </c>
      <c r="H5128" s="134">
        <f>Systematic[[#This Row],[SampleVariableLabel]]+100*Systematic[[#This Row],[State]]</f>
        <v>331010403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331</v>
      </c>
      <c r="B5129" s="1">
        <f>IF(C5129=0,IF(B5128=Protocol!$V$20,1,B5128+1),B5128)</f>
        <v>1</v>
      </c>
      <c r="C5129" s="1">
        <f>IF(C5128+1=Protocol!$V$21,0,C5128+1)</f>
        <v>5</v>
      </c>
      <c r="D5129" s="1">
        <f t="shared" si="177"/>
        <v>4</v>
      </c>
      <c r="E5129" s="1" t="str">
        <f>INDEX(Protocol[Mark],MATCH(C5129,Protocol[Step],0))</f>
        <v>4G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331010004</v>
      </c>
      <c r="H5129" s="134">
        <f>Systematic[[#This Row],[SampleVariableLabel]]+100*Systematic[[#This Row],[State]]</f>
        <v>331010504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331</v>
      </c>
      <c r="B5130" s="1">
        <f>IF(C5130=0,IF(B5129=Protocol!$V$20,1,B5129+1),B5129)</f>
        <v>1</v>
      </c>
      <c r="C5130" s="1">
        <f>IF(C5129+1=Protocol!$V$21,0,C5129+1)</f>
        <v>6</v>
      </c>
      <c r="D5130" s="1">
        <f t="shared" si="177"/>
        <v>5</v>
      </c>
      <c r="E5130" s="1" t="str">
        <f>INDEX(Protocol[Mark],MATCH(C5130,Protocol[Step],0))</f>
        <v>5S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331010005</v>
      </c>
      <c r="H5130" s="134">
        <f>Systematic[[#This Row],[SampleVariableLabel]]+100*Systematic[[#This Row],[State]]</f>
        <v>331010605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331</v>
      </c>
      <c r="B5131" s="1">
        <f>IF(C5131=0,IF(B5130=Protocol!$V$20,1,B5130+1),B5130)</f>
        <v>1</v>
      </c>
      <c r="C5131" s="1">
        <f>IF(C5130+1=Protocol!$V$21,0,C5130+1)</f>
        <v>7</v>
      </c>
      <c r="D5131" s="1">
        <f t="shared" si="177"/>
        <v>6</v>
      </c>
      <c r="E5131" s="1" t="str">
        <f>INDEX(Protocol[Mark],MATCH(C5131,Protocol[Step],0))</f>
        <v>6Oct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331010006</v>
      </c>
      <c r="H5131" s="134">
        <f>Systematic[[#This Row],[SampleVariableLabel]]+100*Systematic[[#This Row],[State]]</f>
        <v>331010706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331</v>
      </c>
      <c r="B5132" s="1">
        <f>IF(C5132=0,IF(B5131=Protocol!$V$20,1,B5131+1),B5131)</f>
        <v>1</v>
      </c>
      <c r="C5132" s="1">
        <f>IF(C5131+1=Protocol!$V$21,0,C5131+1)</f>
        <v>8</v>
      </c>
      <c r="D5132" s="1">
        <f t="shared" si="177"/>
        <v>1</v>
      </c>
      <c r="E5132" s="1" t="str">
        <f>INDEX(Protocol[Mark],MATCH(C5132,Protocol[Step],0))</f>
        <v>7Rot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331010001</v>
      </c>
      <c r="H5132" s="134">
        <f>Systematic[[#This Row],[SampleVariableLabel]]+100*Systematic[[#This Row],[State]]</f>
        <v>331010801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331</v>
      </c>
      <c r="B5133" s="1">
        <f>IF(C5133=0,IF(B5132=Protocol!$V$20,1,B5132+1),B5132)</f>
        <v>1</v>
      </c>
      <c r="C5133" s="1">
        <f>IF(C5132+1=Protocol!$V$21,0,C5132+1)</f>
        <v>9</v>
      </c>
      <c r="D5133" s="1">
        <f t="shared" si="177"/>
        <v>2</v>
      </c>
      <c r="E5133" s="1" t="str">
        <f>INDEX(Protocol[Mark],MATCH(C5133,Protocol[Step],0))</f>
        <v>8Gp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331010002</v>
      </c>
      <c r="H5133" s="134">
        <f>Systematic[[#This Row],[SampleVariableLabel]]+100*Systematic[[#This Row],[State]]</f>
        <v>331010902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331</v>
      </c>
      <c r="B5134" s="1">
        <f>IF(C5134=0,IF(B5133=Protocol!$V$20,1,B5133+1),B5133)</f>
        <v>1</v>
      </c>
      <c r="C5134" s="1">
        <f>IF(C5133+1=Protocol!$V$21,0,C5133+1)</f>
        <v>10</v>
      </c>
      <c r="D5134" s="1">
        <f t="shared" si="177"/>
        <v>3</v>
      </c>
      <c r="E5134" s="1" t="str">
        <f>INDEX(Protocol[Mark],MATCH(C5134,Protocol[Step],0))</f>
        <v>9Ama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331010003</v>
      </c>
      <c r="H5134" s="134">
        <f>Systematic[[#This Row],[SampleVariableLabel]]+100*Systematic[[#This Row],[State]]</f>
        <v>331011003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331</v>
      </c>
      <c r="B5135" s="1">
        <f>IF(C5135=0,IF(B5134=Protocol!$V$20,1,B5134+1),B5134)</f>
        <v>1</v>
      </c>
      <c r="C5135" s="1">
        <f>IF(C5134+1=Protocol!$V$21,0,C5134+1)</f>
        <v>11</v>
      </c>
      <c r="D5135" s="1">
        <f t="shared" si="177"/>
        <v>4</v>
      </c>
      <c r="E5135" s="1" t="str">
        <f>INDEX(Protocol[Mark],MATCH(C5135,Protocol[Step],0))</f>
        <v>10Tm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331010004</v>
      </c>
      <c r="H5135" s="134">
        <f>Systematic[[#This Row],[SampleVariableLabel]]+100*Systematic[[#This Row],[State]]</f>
        <v>331011104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331</v>
      </c>
      <c r="B5136" s="1">
        <f>IF(C5136=0,IF(B5135=Protocol!$V$20,1,B5135+1),B5135)</f>
        <v>1</v>
      </c>
      <c r="C5136" s="1">
        <f>IF(C5135+1=Protocol!$V$21,0,C5135+1)</f>
        <v>12</v>
      </c>
      <c r="D5136" s="1">
        <f t="shared" si="177"/>
        <v>5</v>
      </c>
      <c r="E5136" s="1" t="str">
        <f>INDEX(Protocol[Mark],MATCH(C5136,Protocol[Step],0))</f>
        <v>11Azd</v>
      </c>
      <c r="F5136" s="151" t="str">
        <f>INDEX(Variables[Variable],MATCH(Systematic[[#This Row],[VariableIndex]],Variables[Index],0))</f>
        <v>Specific flux (mt)</v>
      </c>
      <c r="G5136" s="134">
        <f>Systematic[[#This Row],[Sample]]*1000000+Systematic[[#This Row],[SubSample]]*10000+Systematic[[#This Row],[VariableIndex]]</f>
        <v>331010005</v>
      </c>
      <c r="H5136" s="134">
        <f>Systematic[[#This Row],[SampleVariableLabel]]+100*Systematic[[#This Row],[State]]</f>
        <v>331011205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332</v>
      </c>
      <c r="B5137" s="1">
        <f>IF(C5137=0,IF(B5136=Protocol!$V$20,1,B5136+1),B5136)</f>
        <v>1</v>
      </c>
      <c r="C5137" s="1">
        <f>IF(C5136+1=Protocol!$V$21,0,C5136+1)</f>
        <v>0</v>
      </c>
      <c r="D5137" s="1">
        <f t="shared" si="177"/>
        <v>6</v>
      </c>
      <c r="E5137" s="1" t="str">
        <f>INDEX(Protocol[Mark],MATCH(C5137,Protocol[Step],0))</f>
        <v>1mt</v>
      </c>
      <c r="F5137" s="151" t="str">
        <f>INDEX(Variables[Variable],MATCH(Systematic[[#This Row],[VariableIndex]],Variables[Index],0))</f>
        <v>FCR (mt: ROX-corr.)</v>
      </c>
      <c r="G5137" s="134">
        <f>Systematic[[#This Row],[Sample]]*1000000+Systematic[[#This Row],[SubSample]]*10000+Systematic[[#This Row],[VariableIndex]]</f>
        <v>332010006</v>
      </c>
      <c r="H5137" s="134">
        <f>Systematic[[#This Row],[SampleVariableLabel]]+100*Systematic[[#This Row],[State]]</f>
        <v>332010006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332</v>
      </c>
      <c r="B5138" s="1">
        <f>IF(C5138=0,IF(B5137=Protocol!$V$20,1,B5137+1),B5137)</f>
        <v>1</v>
      </c>
      <c r="C5138" s="1">
        <f>IF(C5137+1=Protocol!$V$21,0,C5137+1)</f>
        <v>1</v>
      </c>
      <c r="D5138" s="1">
        <f t="shared" si="177"/>
        <v>1</v>
      </c>
      <c r="E5138" s="1" t="str">
        <f>INDEX(Protocol[Mark],MATCH(C5138,Protocol[Step],0))</f>
        <v>1PM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332010001</v>
      </c>
      <c r="H5138" s="134">
        <f>Systematic[[#This Row],[SampleVariableLabel]]+100*Systematic[[#This Row],[State]]</f>
        <v>332010101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332</v>
      </c>
      <c r="B5139" s="1">
        <f>IF(C5139=0,IF(B5138=Protocol!$V$20,1,B5138+1),B5138)</f>
        <v>1</v>
      </c>
      <c r="C5139" s="1">
        <f>IF(C5138+1=Protocol!$V$21,0,C5138+1)</f>
        <v>2</v>
      </c>
      <c r="D5139" s="1">
        <f t="shared" si="177"/>
        <v>2</v>
      </c>
      <c r="E5139" s="1" t="str">
        <f>INDEX(Protocol[Mark],MATCH(C5139,Protocol[Step],0))</f>
        <v>2D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332010002</v>
      </c>
      <c r="H5139" s="134">
        <f>Systematic[[#This Row],[SampleVariableLabel]]+100*Systematic[[#This Row],[State]]</f>
        <v>332010202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332</v>
      </c>
      <c r="B5140" s="1">
        <f>IF(C5140=0,IF(B5139=Protocol!$V$20,1,B5139+1),B5139)</f>
        <v>1</v>
      </c>
      <c r="C5140" s="1">
        <f>IF(C5139+1=Protocol!$V$21,0,C5139+1)</f>
        <v>3</v>
      </c>
      <c r="D5140" s="1">
        <f t="shared" si="177"/>
        <v>3</v>
      </c>
      <c r="E5140" s="1" t="str">
        <f>INDEX(Protocol[Mark],MATCH(C5140,Protocol[Step],0))</f>
        <v>2c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332010003</v>
      </c>
      <c r="H5140" s="134">
        <f>Systematic[[#This Row],[SampleVariableLabel]]+100*Systematic[[#This Row],[State]]</f>
        <v>332010303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332</v>
      </c>
      <c r="B5141" s="1">
        <f>IF(C5141=0,IF(B5140=Protocol!$V$20,1,B5140+1),B5140)</f>
        <v>1</v>
      </c>
      <c r="C5141" s="1">
        <f>IF(C5140+1=Protocol!$V$21,0,C5140+1)</f>
        <v>4</v>
      </c>
      <c r="D5141" s="1">
        <f t="shared" si="177"/>
        <v>4</v>
      </c>
      <c r="E5141" s="1" t="str">
        <f>INDEX(Protocol[Mark],MATCH(C5141,Protocol[Step],0))</f>
        <v>3U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332010004</v>
      </c>
      <c r="H5141" s="134">
        <f>Systematic[[#This Row],[SampleVariableLabel]]+100*Systematic[[#This Row],[State]]</f>
        <v>332010404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332</v>
      </c>
      <c r="B5142" s="1">
        <f>IF(C5142=0,IF(B5141=Protocol!$V$20,1,B5141+1),B5141)</f>
        <v>1</v>
      </c>
      <c r="C5142" s="1">
        <f>IF(C5141+1=Protocol!$V$21,0,C5141+1)</f>
        <v>5</v>
      </c>
      <c r="D5142" s="1">
        <f t="shared" si="177"/>
        <v>5</v>
      </c>
      <c r="E5142" s="1" t="str">
        <f>INDEX(Protocol[Mark],MATCH(C5142,Protocol[Step],0))</f>
        <v>4G</v>
      </c>
      <c r="F5142" s="151" t="str">
        <f>INDEX(Variables[Variable],MATCH(Systematic[[#This Row],[VariableIndex]],Variables[Index],0))</f>
        <v>Specific flux (mt)</v>
      </c>
      <c r="G5142" s="134">
        <f>Systematic[[#This Row],[Sample]]*1000000+Systematic[[#This Row],[SubSample]]*10000+Systematic[[#This Row],[VariableIndex]]</f>
        <v>332010005</v>
      </c>
      <c r="H5142" s="134">
        <f>Systematic[[#This Row],[SampleVariableLabel]]+100*Systematic[[#This Row],[State]]</f>
        <v>332010505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332</v>
      </c>
      <c r="B5143" s="1">
        <f>IF(C5143=0,IF(B5142=Protocol!$V$20,1,B5142+1),B5142)</f>
        <v>1</v>
      </c>
      <c r="C5143" s="1">
        <f>IF(C5142+1=Protocol!$V$21,0,C5142+1)</f>
        <v>6</v>
      </c>
      <c r="D5143" s="1">
        <f t="shared" si="177"/>
        <v>6</v>
      </c>
      <c r="E5143" s="1" t="str">
        <f>INDEX(Protocol[Mark],MATCH(C5143,Protocol[Step],0))</f>
        <v>5S</v>
      </c>
      <c r="F5143" s="151" t="str">
        <f>INDEX(Variables[Variable],MATCH(Systematic[[#This Row],[VariableIndex]],Variables[Index],0))</f>
        <v>FCR (mt: ROX-corr.)</v>
      </c>
      <c r="G5143" s="134">
        <f>Systematic[[#This Row],[Sample]]*1000000+Systematic[[#This Row],[SubSample]]*10000+Systematic[[#This Row],[VariableIndex]]</f>
        <v>332010006</v>
      </c>
      <c r="H5143" s="134">
        <f>Systematic[[#This Row],[SampleVariableLabel]]+100*Systematic[[#This Row],[State]]</f>
        <v>332010606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332</v>
      </c>
      <c r="B5144" s="1">
        <f>IF(C5144=0,IF(B5143=Protocol!$V$20,1,B5143+1),B5143)</f>
        <v>1</v>
      </c>
      <c r="C5144" s="1">
        <f>IF(C5143+1=Protocol!$V$21,0,C5143+1)</f>
        <v>7</v>
      </c>
      <c r="D5144" s="1">
        <f t="shared" si="177"/>
        <v>1</v>
      </c>
      <c r="E5144" s="1" t="str">
        <f>INDEX(Protocol[Mark],MATCH(C5144,Protocol[Step],0))</f>
        <v>6Oct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332010001</v>
      </c>
      <c r="H5144" s="134">
        <f>Systematic[[#This Row],[SampleVariableLabel]]+100*Systematic[[#This Row],[State]]</f>
        <v>332010701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332</v>
      </c>
      <c r="B5145" s="1">
        <f>IF(C5145=0,IF(B5144=Protocol!$V$20,1,B5144+1),B5144)</f>
        <v>1</v>
      </c>
      <c r="C5145" s="1">
        <f>IF(C5144+1=Protocol!$V$21,0,C5144+1)</f>
        <v>8</v>
      </c>
      <c r="D5145" s="1">
        <f t="shared" si="177"/>
        <v>2</v>
      </c>
      <c r="E5145" s="1" t="str">
        <f>INDEX(Protocol[Mark],MATCH(C5145,Protocol[Step],0))</f>
        <v>7Rot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332010002</v>
      </c>
      <c r="H5145" s="134">
        <f>Systematic[[#This Row],[SampleVariableLabel]]+100*Systematic[[#This Row],[State]]</f>
        <v>332010802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332</v>
      </c>
      <c r="B5146" s="1">
        <f>IF(C5146=0,IF(B5145=Protocol!$V$20,1,B5145+1),B5145)</f>
        <v>1</v>
      </c>
      <c r="C5146" s="1">
        <f>IF(C5145+1=Protocol!$V$21,0,C5145+1)</f>
        <v>9</v>
      </c>
      <c r="D5146" s="1">
        <f t="shared" si="177"/>
        <v>3</v>
      </c>
      <c r="E5146" s="1" t="str">
        <f>INDEX(Protocol[Mark],MATCH(C5146,Protocol[Step],0))</f>
        <v>8Gp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332010003</v>
      </c>
      <c r="H5146" s="134">
        <f>Systematic[[#This Row],[SampleVariableLabel]]+100*Systematic[[#This Row],[State]]</f>
        <v>332010903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332</v>
      </c>
      <c r="B5147" s="1">
        <f>IF(C5147=0,IF(B5146=Protocol!$V$20,1,B5146+1),B5146)</f>
        <v>1</v>
      </c>
      <c r="C5147" s="1">
        <f>IF(C5146+1=Protocol!$V$21,0,C5146+1)</f>
        <v>10</v>
      </c>
      <c r="D5147" s="1">
        <f t="shared" si="177"/>
        <v>4</v>
      </c>
      <c r="E5147" s="1" t="str">
        <f>INDEX(Protocol[Mark],MATCH(C5147,Protocol[Step],0))</f>
        <v>9Ama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332010004</v>
      </c>
      <c r="H5147" s="134">
        <f>Systematic[[#This Row],[SampleVariableLabel]]+100*Systematic[[#This Row],[State]]</f>
        <v>332011004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332</v>
      </c>
      <c r="B5148" s="1">
        <f>IF(C5148=0,IF(B5147=Protocol!$V$20,1,B5147+1),B5147)</f>
        <v>1</v>
      </c>
      <c r="C5148" s="1">
        <f>IF(C5147+1=Protocol!$V$21,0,C5147+1)</f>
        <v>11</v>
      </c>
      <c r="D5148" s="1">
        <f t="shared" si="177"/>
        <v>5</v>
      </c>
      <c r="E5148" s="1" t="str">
        <f>INDEX(Protocol[Mark],MATCH(C5148,Protocol[Step],0))</f>
        <v>10Tm</v>
      </c>
      <c r="F5148" s="151" t="str">
        <f>INDEX(Variables[Variable],MATCH(Systematic[[#This Row],[VariableIndex]],Variables[Index],0))</f>
        <v>Specific flux (mt)</v>
      </c>
      <c r="G5148" s="134">
        <f>Systematic[[#This Row],[Sample]]*1000000+Systematic[[#This Row],[SubSample]]*10000+Systematic[[#This Row],[VariableIndex]]</f>
        <v>332010005</v>
      </c>
      <c r="H5148" s="134">
        <f>Systematic[[#This Row],[SampleVariableLabel]]+100*Systematic[[#This Row],[State]]</f>
        <v>332011105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332</v>
      </c>
      <c r="B5149" s="1">
        <f>IF(C5149=0,IF(B5148=Protocol!$V$20,1,B5148+1),B5148)</f>
        <v>1</v>
      </c>
      <c r="C5149" s="1">
        <f>IF(C5148+1=Protocol!$V$21,0,C5148+1)</f>
        <v>12</v>
      </c>
      <c r="D5149" s="1">
        <f t="shared" si="177"/>
        <v>6</v>
      </c>
      <c r="E5149" s="1" t="str">
        <f>INDEX(Protocol[Mark],MATCH(C5149,Protocol[Step],0))</f>
        <v>11Azd</v>
      </c>
      <c r="F5149" s="151" t="str">
        <f>INDEX(Variables[Variable],MATCH(Systematic[[#This Row],[VariableIndex]],Variables[Index],0))</f>
        <v>FCR (mt: ROX-corr.)</v>
      </c>
      <c r="G5149" s="134">
        <f>Systematic[[#This Row],[Sample]]*1000000+Systematic[[#This Row],[SubSample]]*10000+Systematic[[#This Row],[VariableIndex]]</f>
        <v>332010006</v>
      </c>
      <c r="H5149" s="134">
        <f>Systematic[[#This Row],[SampleVariableLabel]]+100*Systematic[[#This Row],[State]]</f>
        <v>332011206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333</v>
      </c>
      <c r="B5150" s="1">
        <f>IF(C5150=0,IF(B5149=Protocol!$V$20,1,B5149+1),B5149)</f>
        <v>1</v>
      </c>
      <c r="C5150" s="1">
        <f>IF(C5149+1=Protocol!$V$21,0,C5149+1)</f>
        <v>0</v>
      </c>
      <c r="D5150" s="1">
        <f t="shared" si="177"/>
        <v>1</v>
      </c>
      <c r="E5150" s="1" t="str">
        <f>INDEX(Protocol[Mark],MATCH(C5150,Protocol[Step],0))</f>
        <v>1mt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333010001</v>
      </c>
      <c r="H5150" s="134">
        <f>Systematic[[#This Row],[SampleVariableLabel]]+100*Systematic[[#This Row],[State]]</f>
        <v>333010001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333</v>
      </c>
      <c r="B5151" s="1">
        <f>IF(C5151=0,IF(B5150=Protocol!$V$20,1,B5150+1),B5150)</f>
        <v>1</v>
      </c>
      <c r="C5151" s="1">
        <f>IF(C5150+1=Protocol!$V$21,0,C5150+1)</f>
        <v>1</v>
      </c>
      <c r="D5151" s="1">
        <f t="shared" si="177"/>
        <v>2</v>
      </c>
      <c r="E5151" s="1" t="str">
        <f>INDEX(Protocol[Mark],MATCH(C5151,Protocol[Step],0))</f>
        <v>1PM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333010002</v>
      </c>
      <c r="H5151" s="134">
        <f>Systematic[[#This Row],[SampleVariableLabel]]+100*Systematic[[#This Row],[State]]</f>
        <v>333010102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333</v>
      </c>
      <c r="B5152" s="1">
        <f>IF(C5152=0,IF(B5151=Protocol!$V$20,1,B5151+1),B5151)</f>
        <v>1</v>
      </c>
      <c r="C5152" s="1">
        <f>IF(C5151+1=Protocol!$V$21,0,C5151+1)</f>
        <v>2</v>
      </c>
      <c r="D5152" s="1">
        <f t="shared" si="177"/>
        <v>3</v>
      </c>
      <c r="E5152" s="1" t="str">
        <f>INDEX(Protocol[Mark],MATCH(C5152,Protocol[Step],0))</f>
        <v>2D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333010003</v>
      </c>
      <c r="H5152" s="134">
        <f>Systematic[[#This Row],[SampleVariableLabel]]+100*Systematic[[#This Row],[State]]</f>
        <v>333010203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333</v>
      </c>
      <c r="B5153" s="1">
        <f>IF(C5153=0,IF(B5152=Protocol!$V$20,1,B5152+1),B5152)</f>
        <v>1</v>
      </c>
      <c r="C5153" s="1">
        <f>IF(C5152+1=Protocol!$V$21,0,C5152+1)</f>
        <v>3</v>
      </c>
      <c r="D5153" s="1">
        <f t="shared" si="177"/>
        <v>4</v>
      </c>
      <c r="E5153" s="1" t="str">
        <f>INDEX(Protocol[Mark],MATCH(C5153,Protocol[Step],0))</f>
        <v>2c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333010004</v>
      </c>
      <c r="H5153" s="134">
        <f>Systematic[[#This Row],[SampleVariableLabel]]+100*Systematic[[#This Row],[State]]</f>
        <v>333010304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333</v>
      </c>
      <c r="B5154" s="1">
        <f>IF(C5154=0,IF(B5153=Protocol!$V$20,1,B5153+1),B5153)</f>
        <v>1</v>
      </c>
      <c r="C5154" s="1">
        <f>IF(C5153+1=Protocol!$V$21,0,C5153+1)</f>
        <v>4</v>
      </c>
      <c r="D5154" s="1">
        <f t="shared" si="177"/>
        <v>5</v>
      </c>
      <c r="E5154" s="1" t="str">
        <f>INDEX(Protocol[Mark],MATCH(C5154,Protocol[Step],0))</f>
        <v>3U</v>
      </c>
      <c r="F5154" s="151" t="str">
        <f>INDEX(Variables[Variable],MATCH(Systematic[[#This Row],[VariableIndex]],Variables[Index],0))</f>
        <v>Specific flux (mt)</v>
      </c>
      <c r="G5154" s="134">
        <f>Systematic[[#This Row],[Sample]]*1000000+Systematic[[#This Row],[SubSample]]*10000+Systematic[[#This Row],[VariableIndex]]</f>
        <v>333010005</v>
      </c>
      <c r="H5154" s="134">
        <f>Systematic[[#This Row],[SampleVariableLabel]]+100*Systematic[[#This Row],[State]]</f>
        <v>333010405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333</v>
      </c>
      <c r="B5155" s="1">
        <f>IF(C5155=0,IF(B5154=Protocol!$V$20,1,B5154+1),B5154)</f>
        <v>1</v>
      </c>
      <c r="C5155" s="1">
        <f>IF(C5154+1=Protocol!$V$21,0,C5154+1)</f>
        <v>5</v>
      </c>
      <c r="D5155" s="1">
        <f t="shared" si="177"/>
        <v>6</v>
      </c>
      <c r="E5155" s="1" t="str">
        <f>INDEX(Protocol[Mark],MATCH(C5155,Protocol[Step],0))</f>
        <v>4G</v>
      </c>
      <c r="F5155" s="151" t="str">
        <f>INDEX(Variables[Variable],MATCH(Systematic[[#This Row],[VariableIndex]],Variables[Index],0))</f>
        <v>FCR (mt: ROX-corr.)</v>
      </c>
      <c r="G5155" s="134">
        <f>Systematic[[#This Row],[Sample]]*1000000+Systematic[[#This Row],[SubSample]]*10000+Systematic[[#This Row],[VariableIndex]]</f>
        <v>333010006</v>
      </c>
      <c r="H5155" s="134">
        <f>Systematic[[#This Row],[SampleVariableLabel]]+100*Systematic[[#This Row],[State]]</f>
        <v>333010506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333</v>
      </c>
      <c r="B5156" s="1">
        <f>IF(C5156=0,IF(B5155=Protocol!$V$20,1,B5155+1),B5155)</f>
        <v>1</v>
      </c>
      <c r="C5156" s="1">
        <f>IF(C5155+1=Protocol!$V$21,0,C5155+1)</f>
        <v>6</v>
      </c>
      <c r="D5156" s="1">
        <f t="shared" si="177"/>
        <v>1</v>
      </c>
      <c r="E5156" s="1" t="str">
        <f>INDEX(Protocol[Mark],MATCH(C5156,Protocol[Step],0))</f>
        <v>5S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333010001</v>
      </c>
      <c r="H5156" s="134">
        <f>Systematic[[#This Row],[SampleVariableLabel]]+100*Systematic[[#This Row],[State]]</f>
        <v>333010601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333</v>
      </c>
      <c r="B5157" s="1">
        <f>IF(C5157=0,IF(B5156=Protocol!$V$20,1,B5156+1),B5156)</f>
        <v>1</v>
      </c>
      <c r="C5157" s="1">
        <f>IF(C5156+1=Protocol!$V$21,0,C5156+1)</f>
        <v>7</v>
      </c>
      <c r="D5157" s="1">
        <f t="shared" si="177"/>
        <v>2</v>
      </c>
      <c r="E5157" s="1" t="str">
        <f>INDEX(Protocol[Mark],MATCH(C5157,Protocol[Step],0))</f>
        <v>6Oct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333010002</v>
      </c>
      <c r="H5157" s="134">
        <f>Systematic[[#This Row],[SampleVariableLabel]]+100*Systematic[[#This Row],[State]]</f>
        <v>333010702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333</v>
      </c>
      <c r="B5158" s="1">
        <f>IF(C5158=0,IF(B5157=Protocol!$V$20,1,B5157+1),B5157)</f>
        <v>1</v>
      </c>
      <c r="C5158" s="1">
        <f>IF(C5157+1=Protocol!$V$21,0,C5157+1)</f>
        <v>8</v>
      </c>
      <c r="D5158" s="1">
        <f t="shared" si="177"/>
        <v>3</v>
      </c>
      <c r="E5158" s="1" t="str">
        <f>INDEX(Protocol[Mark],MATCH(C5158,Protocol[Step],0))</f>
        <v>7Rot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333010003</v>
      </c>
      <c r="H5158" s="134">
        <f>Systematic[[#This Row],[SampleVariableLabel]]+100*Systematic[[#This Row],[State]]</f>
        <v>333010803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333</v>
      </c>
      <c r="B5159" s="1">
        <f>IF(C5159=0,IF(B5158=Protocol!$V$20,1,B5158+1),B5158)</f>
        <v>1</v>
      </c>
      <c r="C5159" s="1">
        <f>IF(C5158+1=Protocol!$V$21,0,C5158+1)</f>
        <v>9</v>
      </c>
      <c r="D5159" s="1">
        <f t="shared" si="177"/>
        <v>4</v>
      </c>
      <c r="E5159" s="1" t="str">
        <f>INDEX(Protocol[Mark],MATCH(C5159,Protocol[Step],0))</f>
        <v>8Gp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333010004</v>
      </c>
      <c r="H5159" s="134">
        <f>Systematic[[#This Row],[SampleVariableLabel]]+100*Systematic[[#This Row],[State]]</f>
        <v>333010904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333</v>
      </c>
      <c r="B5160" s="1">
        <f>IF(C5160=0,IF(B5159=Protocol!$V$20,1,B5159+1),B5159)</f>
        <v>1</v>
      </c>
      <c r="C5160" s="1">
        <f>IF(C5159+1=Protocol!$V$21,0,C5159+1)</f>
        <v>10</v>
      </c>
      <c r="D5160" s="1">
        <f t="shared" si="177"/>
        <v>5</v>
      </c>
      <c r="E5160" s="1" t="str">
        <f>INDEX(Protocol[Mark],MATCH(C5160,Protocol[Step],0))</f>
        <v>9Ama</v>
      </c>
      <c r="F5160" s="151" t="str">
        <f>INDEX(Variables[Variable],MATCH(Systematic[[#This Row],[VariableIndex]],Variables[Index],0))</f>
        <v>Specific flux (mt)</v>
      </c>
      <c r="G5160" s="134">
        <f>Systematic[[#This Row],[Sample]]*1000000+Systematic[[#This Row],[SubSample]]*10000+Systematic[[#This Row],[VariableIndex]]</f>
        <v>333010005</v>
      </c>
      <c r="H5160" s="134">
        <f>Systematic[[#This Row],[SampleVariableLabel]]+100*Systematic[[#This Row],[State]]</f>
        <v>333011005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333</v>
      </c>
      <c r="B5161" s="1">
        <f>IF(C5161=0,IF(B5160=Protocol!$V$20,1,B5160+1),B5160)</f>
        <v>1</v>
      </c>
      <c r="C5161" s="1">
        <f>IF(C5160+1=Protocol!$V$21,0,C5160+1)</f>
        <v>11</v>
      </c>
      <c r="D5161" s="1">
        <f t="shared" si="177"/>
        <v>6</v>
      </c>
      <c r="E5161" s="1" t="str">
        <f>INDEX(Protocol[Mark],MATCH(C5161,Protocol[Step],0))</f>
        <v>10Tm</v>
      </c>
      <c r="F5161" s="151" t="str">
        <f>INDEX(Variables[Variable],MATCH(Systematic[[#This Row],[VariableIndex]],Variables[Index],0))</f>
        <v>FCR (mt: ROX-corr.)</v>
      </c>
      <c r="G5161" s="134">
        <f>Systematic[[#This Row],[Sample]]*1000000+Systematic[[#This Row],[SubSample]]*10000+Systematic[[#This Row],[VariableIndex]]</f>
        <v>333010006</v>
      </c>
      <c r="H5161" s="134">
        <f>Systematic[[#This Row],[SampleVariableLabel]]+100*Systematic[[#This Row],[State]]</f>
        <v>333011106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333</v>
      </c>
      <c r="B5162" s="1">
        <f>IF(C5162=0,IF(B5161=Protocol!$V$20,1,B5161+1),B5161)</f>
        <v>1</v>
      </c>
      <c r="C5162" s="1">
        <f>IF(C5161+1=Protocol!$V$21,0,C5161+1)</f>
        <v>12</v>
      </c>
      <c r="D5162" s="1">
        <f t="shared" si="177"/>
        <v>1</v>
      </c>
      <c r="E5162" s="1" t="str">
        <f>INDEX(Protocol[Mark],MATCH(C5162,Protocol[Step],0))</f>
        <v>11Azd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333010001</v>
      </c>
      <c r="H5162" s="134">
        <f>Systematic[[#This Row],[SampleVariableLabel]]+100*Systematic[[#This Row],[State]]</f>
        <v>333011201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334</v>
      </c>
      <c r="B5163" s="1">
        <f>IF(C5163=0,IF(B5162=Protocol!$V$20,1,B5162+1),B5162)</f>
        <v>1</v>
      </c>
      <c r="C5163" s="1">
        <f>IF(C5162+1=Protocol!$V$21,0,C5162+1)</f>
        <v>0</v>
      </c>
      <c r="D5163" s="1">
        <f t="shared" si="177"/>
        <v>2</v>
      </c>
      <c r="E5163" s="1" t="str">
        <f>INDEX(Protocol[Mark],MATCH(C5163,Protocol[Step],0))</f>
        <v>1mt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334010002</v>
      </c>
      <c r="H5163" s="134">
        <f>Systematic[[#This Row],[SampleVariableLabel]]+100*Systematic[[#This Row],[State]]</f>
        <v>334010002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334</v>
      </c>
      <c r="B5164" s="1">
        <f>IF(C5164=0,IF(B5163=Protocol!$V$20,1,B5163+1),B5163)</f>
        <v>1</v>
      </c>
      <c r="C5164" s="1">
        <f>IF(C5163+1=Protocol!$V$21,0,C5163+1)</f>
        <v>1</v>
      </c>
      <c r="D5164" s="1">
        <f t="shared" si="177"/>
        <v>3</v>
      </c>
      <c r="E5164" s="1" t="str">
        <f>INDEX(Protocol[Mark],MATCH(C5164,Protocol[Step],0))</f>
        <v>1PM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334010003</v>
      </c>
      <c r="H5164" s="134">
        <f>Systematic[[#This Row],[SampleVariableLabel]]+100*Systematic[[#This Row],[State]]</f>
        <v>334010103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334</v>
      </c>
      <c r="B5165" s="1">
        <f>IF(C5165=0,IF(B5164=Protocol!$V$20,1,B5164+1),B5164)</f>
        <v>1</v>
      </c>
      <c r="C5165" s="1">
        <f>IF(C5164+1=Protocol!$V$21,0,C5164+1)</f>
        <v>2</v>
      </c>
      <c r="D5165" s="1">
        <f t="shared" si="177"/>
        <v>4</v>
      </c>
      <c r="E5165" s="1" t="str">
        <f>INDEX(Protocol[Mark],MATCH(C5165,Protocol[Step],0))</f>
        <v>2D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334010004</v>
      </c>
      <c r="H5165" s="134">
        <f>Systematic[[#This Row],[SampleVariableLabel]]+100*Systematic[[#This Row],[State]]</f>
        <v>334010204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334</v>
      </c>
      <c r="B5166" s="1">
        <f>IF(C5166=0,IF(B5165=Protocol!$V$20,1,B5165+1),B5165)</f>
        <v>1</v>
      </c>
      <c r="C5166" s="1">
        <f>IF(C5165+1=Protocol!$V$21,0,C5165+1)</f>
        <v>3</v>
      </c>
      <c r="D5166" s="1">
        <f t="shared" si="177"/>
        <v>5</v>
      </c>
      <c r="E5166" s="1" t="str">
        <f>INDEX(Protocol[Mark],MATCH(C5166,Protocol[Step],0))</f>
        <v>2c</v>
      </c>
      <c r="F5166" s="151" t="str">
        <f>INDEX(Variables[Variable],MATCH(Systematic[[#This Row],[VariableIndex]],Variables[Index],0))</f>
        <v>Specific flux (mt)</v>
      </c>
      <c r="G5166" s="134">
        <f>Systematic[[#This Row],[Sample]]*1000000+Systematic[[#This Row],[SubSample]]*10000+Systematic[[#This Row],[VariableIndex]]</f>
        <v>334010005</v>
      </c>
      <c r="H5166" s="134">
        <f>Systematic[[#This Row],[SampleVariableLabel]]+100*Systematic[[#This Row],[State]]</f>
        <v>334010305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334</v>
      </c>
      <c r="B5167" s="1">
        <f>IF(C5167=0,IF(B5166=Protocol!$V$20,1,B5166+1),B5166)</f>
        <v>1</v>
      </c>
      <c r="C5167" s="1">
        <f>IF(C5166+1=Protocol!$V$21,0,C5166+1)</f>
        <v>4</v>
      </c>
      <c r="D5167" s="1">
        <f t="shared" si="177"/>
        <v>6</v>
      </c>
      <c r="E5167" s="1" t="str">
        <f>INDEX(Protocol[Mark],MATCH(C5167,Protocol[Step],0))</f>
        <v>3U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334010006</v>
      </c>
      <c r="H5167" s="134">
        <f>Systematic[[#This Row],[SampleVariableLabel]]+100*Systematic[[#This Row],[State]]</f>
        <v>334010406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334</v>
      </c>
      <c r="B5168" s="1">
        <f>IF(C5168=0,IF(B5167=Protocol!$V$20,1,B5167+1),B5167)</f>
        <v>1</v>
      </c>
      <c r="C5168" s="1">
        <f>IF(C5167+1=Protocol!$V$21,0,C5167+1)</f>
        <v>5</v>
      </c>
      <c r="D5168" s="1">
        <f t="shared" si="177"/>
        <v>1</v>
      </c>
      <c r="E5168" s="1" t="str">
        <f>INDEX(Protocol[Mark],MATCH(C5168,Protocol[Step],0))</f>
        <v>4G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334010001</v>
      </c>
      <c r="H5168" s="134">
        <f>Systematic[[#This Row],[SampleVariableLabel]]+100*Systematic[[#This Row],[State]]</f>
        <v>334010501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334</v>
      </c>
      <c r="B5169" s="1">
        <f>IF(C5169=0,IF(B5168=Protocol!$V$20,1,B5168+1),B5168)</f>
        <v>1</v>
      </c>
      <c r="C5169" s="1">
        <f>IF(C5168+1=Protocol!$V$21,0,C5168+1)</f>
        <v>6</v>
      </c>
      <c r="D5169" s="1">
        <f t="shared" si="177"/>
        <v>2</v>
      </c>
      <c r="E5169" s="1" t="str">
        <f>INDEX(Protocol[Mark],MATCH(C5169,Protocol[Step],0))</f>
        <v>5S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334010002</v>
      </c>
      <c r="H5169" s="134">
        <f>Systematic[[#This Row],[SampleVariableLabel]]+100*Systematic[[#This Row],[State]]</f>
        <v>334010602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334</v>
      </c>
      <c r="B5170" s="1">
        <f>IF(C5170=0,IF(B5169=Protocol!$V$20,1,B5169+1),B5169)</f>
        <v>1</v>
      </c>
      <c r="C5170" s="1">
        <f>IF(C5169+1=Protocol!$V$21,0,C5169+1)</f>
        <v>7</v>
      </c>
      <c r="D5170" s="1">
        <f t="shared" si="177"/>
        <v>3</v>
      </c>
      <c r="E5170" s="1" t="str">
        <f>INDEX(Protocol[Mark],MATCH(C5170,Protocol[Step],0))</f>
        <v>6Oct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334010003</v>
      </c>
      <c r="H5170" s="134">
        <f>Systematic[[#This Row],[SampleVariableLabel]]+100*Systematic[[#This Row],[State]]</f>
        <v>334010703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334</v>
      </c>
      <c r="B5171" s="1">
        <f>IF(C5171=0,IF(B5170=Protocol!$V$20,1,B5170+1),B5170)</f>
        <v>1</v>
      </c>
      <c r="C5171" s="1">
        <f>IF(C5170+1=Protocol!$V$21,0,C5170+1)</f>
        <v>8</v>
      </c>
      <c r="D5171" s="1">
        <f t="shared" si="177"/>
        <v>4</v>
      </c>
      <c r="E5171" s="1" t="str">
        <f>INDEX(Protocol[Mark],MATCH(C5171,Protocol[Step],0))</f>
        <v>7Rot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334010004</v>
      </c>
      <c r="H5171" s="134">
        <f>Systematic[[#This Row],[SampleVariableLabel]]+100*Systematic[[#This Row],[State]]</f>
        <v>334010804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334</v>
      </c>
      <c r="B5172" s="1">
        <f>IF(C5172=0,IF(B5171=Protocol!$V$20,1,B5171+1),B5171)</f>
        <v>1</v>
      </c>
      <c r="C5172" s="1">
        <f>IF(C5171+1=Protocol!$V$21,0,C5171+1)</f>
        <v>9</v>
      </c>
      <c r="D5172" s="1">
        <f t="shared" si="177"/>
        <v>5</v>
      </c>
      <c r="E5172" s="1" t="str">
        <f>INDEX(Protocol[Mark],MATCH(C5172,Protocol[Step],0))</f>
        <v>8Gp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334010005</v>
      </c>
      <c r="H5172" s="134">
        <f>Systematic[[#This Row],[SampleVariableLabel]]+100*Systematic[[#This Row],[State]]</f>
        <v>334010905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334</v>
      </c>
      <c r="B5173" s="1">
        <f>IF(C5173=0,IF(B5172=Protocol!$V$20,1,B5172+1),B5172)</f>
        <v>1</v>
      </c>
      <c r="C5173" s="1">
        <f>IF(C5172+1=Protocol!$V$21,0,C5172+1)</f>
        <v>10</v>
      </c>
      <c r="D5173" s="1">
        <f t="shared" si="177"/>
        <v>6</v>
      </c>
      <c r="E5173" s="1" t="str">
        <f>INDEX(Protocol[Mark],MATCH(C5173,Protocol[Step],0))</f>
        <v>9Ama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334010006</v>
      </c>
      <c r="H5173" s="134">
        <f>Systematic[[#This Row],[SampleVariableLabel]]+100*Systematic[[#This Row],[State]]</f>
        <v>334011006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334</v>
      </c>
      <c r="B5174" s="1">
        <f>IF(C5174=0,IF(B5173=Protocol!$V$20,1,B5173+1),B5173)</f>
        <v>1</v>
      </c>
      <c r="C5174" s="1">
        <f>IF(C5173+1=Protocol!$V$21,0,C5173+1)</f>
        <v>11</v>
      </c>
      <c r="D5174" s="1">
        <f t="shared" si="177"/>
        <v>1</v>
      </c>
      <c r="E5174" s="1" t="str">
        <f>INDEX(Protocol[Mark],MATCH(C5174,Protocol[Step],0))</f>
        <v>10Tm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334010001</v>
      </c>
      <c r="H5174" s="134">
        <f>Systematic[[#This Row],[SampleVariableLabel]]+100*Systematic[[#This Row],[State]]</f>
        <v>334011101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334</v>
      </c>
      <c r="B5175" s="1">
        <f>IF(C5175=0,IF(B5174=Protocol!$V$20,1,B5174+1),B5174)</f>
        <v>1</v>
      </c>
      <c r="C5175" s="1">
        <f>IF(C5174+1=Protocol!$V$21,0,C5174+1)</f>
        <v>12</v>
      </c>
      <c r="D5175" s="1">
        <f t="shared" si="177"/>
        <v>2</v>
      </c>
      <c r="E5175" s="1" t="str">
        <f>INDEX(Protocol[Mark],MATCH(C5175,Protocol[Step],0))</f>
        <v>11Azd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334010002</v>
      </c>
      <c r="H5175" s="134">
        <f>Systematic[[#This Row],[SampleVariableLabel]]+100*Systematic[[#This Row],[State]]</f>
        <v>334011202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335</v>
      </c>
      <c r="B5176" s="1">
        <f>IF(C5176=0,IF(B5175=Protocol!$V$20,1,B5175+1),B5175)</f>
        <v>1</v>
      </c>
      <c r="C5176" s="1">
        <f>IF(C5175+1=Protocol!$V$21,0,C5175+1)</f>
        <v>0</v>
      </c>
      <c r="D5176" s="1">
        <f t="shared" si="177"/>
        <v>3</v>
      </c>
      <c r="E5176" s="1" t="str">
        <f>INDEX(Protocol[Mark],MATCH(C5176,Protocol[Step],0))</f>
        <v>1mt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335010003</v>
      </c>
      <c r="H5176" s="134">
        <f>Systematic[[#This Row],[SampleVariableLabel]]+100*Systematic[[#This Row],[State]]</f>
        <v>335010003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335</v>
      </c>
      <c r="B5177" s="1">
        <f>IF(C5177=0,IF(B5176=Protocol!$V$20,1,B5176+1),B5176)</f>
        <v>1</v>
      </c>
      <c r="C5177" s="1">
        <f>IF(C5176+1=Protocol!$V$21,0,C5176+1)</f>
        <v>1</v>
      </c>
      <c r="D5177" s="1">
        <f t="shared" si="177"/>
        <v>4</v>
      </c>
      <c r="E5177" s="1" t="str">
        <f>INDEX(Protocol[Mark],MATCH(C5177,Protocol[Step],0))</f>
        <v>1PM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335010004</v>
      </c>
      <c r="H5177" s="134">
        <f>Systematic[[#This Row],[SampleVariableLabel]]+100*Systematic[[#This Row],[State]]</f>
        <v>335010104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335</v>
      </c>
      <c r="B5178" s="1">
        <f>IF(C5178=0,IF(B5177=Protocol!$V$20,1,B5177+1),B5177)</f>
        <v>1</v>
      </c>
      <c r="C5178" s="1">
        <f>IF(C5177+1=Protocol!$V$21,0,C5177+1)</f>
        <v>2</v>
      </c>
      <c r="D5178" s="1">
        <f t="shared" si="177"/>
        <v>5</v>
      </c>
      <c r="E5178" s="1" t="str">
        <f>INDEX(Protocol[Mark],MATCH(C5178,Protocol[Step],0))</f>
        <v>2D</v>
      </c>
      <c r="F5178" s="151" t="str">
        <f>INDEX(Variables[Variable],MATCH(Systematic[[#This Row],[VariableIndex]],Variables[Index],0))</f>
        <v>Specific flux (mt)</v>
      </c>
      <c r="G5178" s="134">
        <f>Systematic[[#This Row],[Sample]]*1000000+Systematic[[#This Row],[SubSample]]*10000+Systematic[[#This Row],[VariableIndex]]</f>
        <v>335010005</v>
      </c>
      <c r="H5178" s="134">
        <f>Systematic[[#This Row],[SampleVariableLabel]]+100*Systematic[[#This Row],[State]]</f>
        <v>335010205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335</v>
      </c>
      <c r="B5179" s="1">
        <f>IF(C5179=0,IF(B5178=Protocol!$V$20,1,B5178+1),B5178)</f>
        <v>1</v>
      </c>
      <c r="C5179" s="1">
        <f>IF(C5178+1=Protocol!$V$21,0,C5178+1)</f>
        <v>3</v>
      </c>
      <c r="D5179" s="1">
        <f t="shared" si="177"/>
        <v>6</v>
      </c>
      <c r="E5179" s="1" t="str">
        <f>INDEX(Protocol[Mark],MATCH(C5179,Protocol[Step],0))</f>
        <v>2c</v>
      </c>
      <c r="F5179" s="151" t="str">
        <f>INDEX(Variables[Variable],MATCH(Systematic[[#This Row],[VariableIndex]],Variables[Index],0))</f>
        <v>FCR (mt: ROX-corr.)</v>
      </c>
      <c r="G5179" s="134">
        <f>Systematic[[#This Row],[Sample]]*1000000+Systematic[[#This Row],[SubSample]]*10000+Systematic[[#This Row],[VariableIndex]]</f>
        <v>335010006</v>
      </c>
      <c r="H5179" s="134">
        <f>Systematic[[#This Row],[SampleVariableLabel]]+100*Systematic[[#This Row],[State]]</f>
        <v>335010306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335</v>
      </c>
      <c r="B5180" s="1">
        <f>IF(C5180=0,IF(B5179=Protocol!$V$20,1,B5179+1),B5179)</f>
        <v>1</v>
      </c>
      <c r="C5180" s="1">
        <f>IF(C5179+1=Protocol!$V$21,0,C5179+1)</f>
        <v>4</v>
      </c>
      <c r="D5180" s="1">
        <f t="shared" si="177"/>
        <v>1</v>
      </c>
      <c r="E5180" s="1" t="str">
        <f>INDEX(Protocol[Mark],MATCH(C5180,Protocol[Step],0))</f>
        <v>3U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335010001</v>
      </c>
      <c r="H5180" s="134">
        <f>Systematic[[#This Row],[SampleVariableLabel]]+100*Systematic[[#This Row],[State]]</f>
        <v>335010401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335</v>
      </c>
      <c r="B5181" s="1">
        <f>IF(C5181=0,IF(B5180=Protocol!$V$20,1,B5180+1),B5180)</f>
        <v>1</v>
      </c>
      <c r="C5181" s="1">
        <f>IF(C5180+1=Protocol!$V$21,0,C5180+1)</f>
        <v>5</v>
      </c>
      <c r="D5181" s="1">
        <f t="shared" si="177"/>
        <v>2</v>
      </c>
      <c r="E5181" s="1" t="str">
        <f>INDEX(Protocol[Mark],MATCH(C5181,Protocol[Step],0))</f>
        <v>4G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335010002</v>
      </c>
      <c r="H5181" s="134">
        <f>Systematic[[#This Row],[SampleVariableLabel]]+100*Systematic[[#This Row],[State]]</f>
        <v>335010502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335</v>
      </c>
      <c r="B5182" s="1">
        <f>IF(C5182=0,IF(B5181=Protocol!$V$20,1,B5181+1),B5181)</f>
        <v>1</v>
      </c>
      <c r="C5182" s="1">
        <f>IF(C5181+1=Protocol!$V$21,0,C5181+1)</f>
        <v>6</v>
      </c>
      <c r="D5182" s="1">
        <f t="shared" si="177"/>
        <v>3</v>
      </c>
      <c r="E5182" s="1" t="str">
        <f>INDEX(Protocol[Mark],MATCH(C5182,Protocol[Step],0))</f>
        <v>5S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335010003</v>
      </c>
      <c r="H5182" s="134">
        <f>Systematic[[#This Row],[SampleVariableLabel]]+100*Systematic[[#This Row],[State]]</f>
        <v>335010603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335</v>
      </c>
      <c r="B5183" s="1">
        <f>IF(C5183=0,IF(B5182=Protocol!$V$20,1,B5182+1),B5182)</f>
        <v>1</v>
      </c>
      <c r="C5183" s="1">
        <f>IF(C5182+1=Protocol!$V$21,0,C5182+1)</f>
        <v>7</v>
      </c>
      <c r="D5183" s="1">
        <f t="shared" si="177"/>
        <v>4</v>
      </c>
      <c r="E5183" s="1" t="str">
        <f>INDEX(Protocol[Mark],MATCH(C5183,Protocol[Step],0))</f>
        <v>6Oct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335010004</v>
      </c>
      <c r="H5183" s="134">
        <f>Systematic[[#This Row],[SampleVariableLabel]]+100*Systematic[[#This Row],[State]]</f>
        <v>335010704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335</v>
      </c>
      <c r="B5184" s="1">
        <f>IF(C5184=0,IF(B5183=Protocol!$V$20,1,B5183+1),B5183)</f>
        <v>1</v>
      </c>
      <c r="C5184" s="1">
        <f>IF(C5183+1=Protocol!$V$21,0,C5183+1)</f>
        <v>8</v>
      </c>
      <c r="D5184" s="1">
        <f t="shared" si="177"/>
        <v>5</v>
      </c>
      <c r="E5184" s="1" t="str">
        <f>INDEX(Protocol[Mark],MATCH(C5184,Protocol[Step],0))</f>
        <v>7Rot</v>
      </c>
      <c r="F5184" s="151" t="str">
        <f>INDEX(Variables[Variable],MATCH(Systematic[[#This Row],[VariableIndex]],Variables[Index],0))</f>
        <v>Specific flux (mt)</v>
      </c>
      <c r="G5184" s="134">
        <f>Systematic[[#This Row],[Sample]]*1000000+Systematic[[#This Row],[SubSample]]*10000+Systematic[[#This Row],[VariableIndex]]</f>
        <v>335010005</v>
      </c>
      <c r="H5184" s="134">
        <f>Systematic[[#This Row],[SampleVariableLabel]]+100*Systematic[[#This Row],[State]]</f>
        <v>335010805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335</v>
      </c>
      <c r="B5185" s="1">
        <f>IF(C5185=0,IF(B5184=Protocol!$V$20,1,B5184+1),B5184)</f>
        <v>1</v>
      </c>
      <c r="C5185" s="1">
        <f>IF(C5184+1=Protocol!$V$21,0,C5184+1)</f>
        <v>9</v>
      </c>
      <c r="D5185" s="1">
        <f t="shared" si="177"/>
        <v>6</v>
      </c>
      <c r="E5185" s="1" t="str">
        <f>INDEX(Protocol[Mark],MATCH(C5185,Protocol[Step],0))</f>
        <v>8Gp</v>
      </c>
      <c r="F5185" s="151" t="str">
        <f>INDEX(Variables[Variable],MATCH(Systematic[[#This Row],[VariableIndex]],Variables[Index],0))</f>
        <v>FCR (mt: ROX-corr.)</v>
      </c>
      <c r="G5185" s="134">
        <f>Systematic[[#This Row],[Sample]]*1000000+Systematic[[#This Row],[SubSample]]*10000+Systematic[[#This Row],[VariableIndex]]</f>
        <v>335010006</v>
      </c>
      <c r="H5185" s="134">
        <f>Systematic[[#This Row],[SampleVariableLabel]]+100*Systematic[[#This Row],[State]]</f>
        <v>335010906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335</v>
      </c>
      <c r="B5186" s="1">
        <f>IF(C5186=0,IF(B5185=Protocol!$V$20,1,B5185+1),B5185)</f>
        <v>1</v>
      </c>
      <c r="C5186" s="1">
        <f>IF(C5185+1=Protocol!$V$21,0,C5185+1)</f>
        <v>10</v>
      </c>
      <c r="D5186" s="1">
        <f t="shared" si="177"/>
        <v>1</v>
      </c>
      <c r="E5186" s="1" t="str">
        <f>INDEX(Protocol[Mark],MATCH(C5186,Protocol[Step],0))</f>
        <v>9Ama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335010001</v>
      </c>
      <c r="H5186" s="134">
        <f>Systematic[[#This Row],[SampleVariableLabel]]+100*Systematic[[#This Row],[State]]</f>
        <v>335011001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335</v>
      </c>
      <c r="B5187" s="1">
        <f>IF(C5187=0,IF(B5186=Protocol!$V$20,1,B5186+1),B5186)</f>
        <v>1</v>
      </c>
      <c r="C5187" s="1">
        <f>IF(C5186+1=Protocol!$V$21,0,C5186+1)</f>
        <v>11</v>
      </c>
      <c r="D5187" s="1">
        <f t="shared" ref="D5187:D5250" si="179">IF(D5186=nVariables,1,D5186+1)</f>
        <v>2</v>
      </c>
      <c r="E5187" s="1" t="str">
        <f>INDEX(Protocol[Mark],MATCH(C5187,Protocol[Step],0))</f>
        <v>10Tm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335010002</v>
      </c>
      <c r="H5187" s="134">
        <f>Systematic[[#This Row],[SampleVariableLabel]]+100*Systematic[[#This Row],[State]]</f>
        <v>335011102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335</v>
      </c>
      <c r="B5188" s="1">
        <f>IF(C5188=0,IF(B5187=Protocol!$V$20,1,B5187+1),B5187)</f>
        <v>1</v>
      </c>
      <c r="C5188" s="1">
        <f>IF(C5187+1=Protocol!$V$21,0,C5187+1)</f>
        <v>12</v>
      </c>
      <c r="D5188" s="1">
        <f t="shared" si="179"/>
        <v>3</v>
      </c>
      <c r="E5188" s="1" t="str">
        <f>INDEX(Protocol[Mark],MATCH(C5188,Protocol[Step],0))</f>
        <v>11Azd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335010003</v>
      </c>
      <c r="H5188" s="134">
        <f>Systematic[[#This Row],[SampleVariableLabel]]+100*Systematic[[#This Row],[State]]</f>
        <v>335011203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336</v>
      </c>
      <c r="B5189" s="1">
        <f>IF(C5189=0,IF(B5188=Protocol!$V$20,1,B5188+1),B5188)</f>
        <v>1</v>
      </c>
      <c r="C5189" s="1">
        <f>IF(C5188+1=Protocol!$V$21,0,C5188+1)</f>
        <v>0</v>
      </c>
      <c r="D5189" s="1">
        <f t="shared" si="179"/>
        <v>4</v>
      </c>
      <c r="E5189" s="1" t="str">
        <f>INDEX(Protocol[Mark],MATCH(C5189,Protocol[Step],0))</f>
        <v>1mt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336010004</v>
      </c>
      <c r="H5189" s="134">
        <f>Systematic[[#This Row],[SampleVariableLabel]]+100*Systematic[[#This Row],[State]]</f>
        <v>336010004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336</v>
      </c>
      <c r="B5190" s="1">
        <f>IF(C5190=0,IF(B5189=Protocol!$V$20,1,B5189+1),B5189)</f>
        <v>1</v>
      </c>
      <c r="C5190" s="1">
        <f>IF(C5189+1=Protocol!$V$21,0,C5189+1)</f>
        <v>1</v>
      </c>
      <c r="D5190" s="1">
        <f t="shared" si="179"/>
        <v>5</v>
      </c>
      <c r="E5190" s="1" t="str">
        <f>INDEX(Protocol[Mark],MATCH(C5190,Protocol[Step],0))</f>
        <v>1PM</v>
      </c>
      <c r="F5190" s="151" t="str">
        <f>INDEX(Variables[Variable],MATCH(Systematic[[#This Row],[VariableIndex]],Variables[Index],0))</f>
        <v>Specific flux (mt)</v>
      </c>
      <c r="G5190" s="134">
        <f>Systematic[[#This Row],[Sample]]*1000000+Systematic[[#This Row],[SubSample]]*10000+Systematic[[#This Row],[VariableIndex]]</f>
        <v>336010005</v>
      </c>
      <c r="H5190" s="134">
        <f>Systematic[[#This Row],[SampleVariableLabel]]+100*Systematic[[#This Row],[State]]</f>
        <v>336010105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336</v>
      </c>
      <c r="B5191" s="1">
        <f>IF(C5191=0,IF(B5190=Protocol!$V$20,1,B5190+1),B5190)</f>
        <v>1</v>
      </c>
      <c r="C5191" s="1">
        <f>IF(C5190+1=Protocol!$V$21,0,C5190+1)</f>
        <v>2</v>
      </c>
      <c r="D5191" s="1">
        <f t="shared" si="179"/>
        <v>6</v>
      </c>
      <c r="E5191" s="1" t="str">
        <f>INDEX(Protocol[Mark],MATCH(C5191,Protocol[Step],0))</f>
        <v>2D</v>
      </c>
      <c r="F5191" s="151" t="str">
        <f>INDEX(Variables[Variable],MATCH(Systematic[[#This Row],[VariableIndex]],Variables[Index],0))</f>
        <v>FCR (mt: ROX-corr.)</v>
      </c>
      <c r="G5191" s="134">
        <f>Systematic[[#This Row],[Sample]]*1000000+Systematic[[#This Row],[SubSample]]*10000+Systematic[[#This Row],[VariableIndex]]</f>
        <v>336010006</v>
      </c>
      <c r="H5191" s="134">
        <f>Systematic[[#This Row],[SampleVariableLabel]]+100*Systematic[[#This Row],[State]]</f>
        <v>336010206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336</v>
      </c>
      <c r="B5192" s="1">
        <f>IF(C5192=0,IF(B5191=Protocol!$V$20,1,B5191+1),B5191)</f>
        <v>1</v>
      </c>
      <c r="C5192" s="1">
        <f>IF(C5191+1=Protocol!$V$21,0,C5191+1)</f>
        <v>3</v>
      </c>
      <c r="D5192" s="1">
        <f t="shared" si="179"/>
        <v>1</v>
      </c>
      <c r="E5192" s="1" t="str">
        <f>INDEX(Protocol[Mark],MATCH(C5192,Protocol[Step],0))</f>
        <v>2c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336010001</v>
      </c>
      <c r="H5192" s="134">
        <f>Systematic[[#This Row],[SampleVariableLabel]]+100*Systematic[[#This Row],[State]]</f>
        <v>336010301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336</v>
      </c>
      <c r="B5193" s="1">
        <f>IF(C5193=0,IF(B5192=Protocol!$V$20,1,B5192+1),B5192)</f>
        <v>1</v>
      </c>
      <c r="C5193" s="1">
        <f>IF(C5192+1=Protocol!$V$21,0,C5192+1)</f>
        <v>4</v>
      </c>
      <c r="D5193" s="1">
        <f t="shared" si="179"/>
        <v>2</v>
      </c>
      <c r="E5193" s="1" t="str">
        <f>INDEX(Protocol[Mark],MATCH(C5193,Protocol[Step],0))</f>
        <v>3U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336010002</v>
      </c>
      <c r="H5193" s="134">
        <f>Systematic[[#This Row],[SampleVariableLabel]]+100*Systematic[[#This Row],[State]]</f>
        <v>336010402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336</v>
      </c>
      <c r="B5194" s="1">
        <f>IF(C5194=0,IF(B5193=Protocol!$V$20,1,B5193+1),B5193)</f>
        <v>1</v>
      </c>
      <c r="C5194" s="1">
        <f>IF(C5193+1=Protocol!$V$21,0,C5193+1)</f>
        <v>5</v>
      </c>
      <c r="D5194" s="1">
        <f t="shared" si="179"/>
        <v>3</v>
      </c>
      <c r="E5194" s="1" t="str">
        <f>INDEX(Protocol[Mark],MATCH(C5194,Protocol[Step],0))</f>
        <v>4G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336010003</v>
      </c>
      <c r="H5194" s="134">
        <f>Systematic[[#This Row],[SampleVariableLabel]]+100*Systematic[[#This Row],[State]]</f>
        <v>336010503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336</v>
      </c>
      <c r="B5195" s="1">
        <f>IF(C5195=0,IF(B5194=Protocol!$V$20,1,B5194+1),B5194)</f>
        <v>1</v>
      </c>
      <c r="C5195" s="1">
        <f>IF(C5194+1=Protocol!$V$21,0,C5194+1)</f>
        <v>6</v>
      </c>
      <c r="D5195" s="1">
        <f t="shared" si="179"/>
        <v>4</v>
      </c>
      <c r="E5195" s="1" t="str">
        <f>INDEX(Protocol[Mark],MATCH(C5195,Protocol[Step],0))</f>
        <v>5S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336010004</v>
      </c>
      <c r="H5195" s="134">
        <f>Systematic[[#This Row],[SampleVariableLabel]]+100*Systematic[[#This Row],[State]]</f>
        <v>336010604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336</v>
      </c>
      <c r="B5196" s="1">
        <f>IF(C5196=0,IF(B5195=Protocol!$V$20,1,B5195+1),B5195)</f>
        <v>1</v>
      </c>
      <c r="C5196" s="1">
        <f>IF(C5195+1=Protocol!$V$21,0,C5195+1)</f>
        <v>7</v>
      </c>
      <c r="D5196" s="1">
        <f t="shared" si="179"/>
        <v>5</v>
      </c>
      <c r="E5196" s="1" t="str">
        <f>INDEX(Protocol[Mark],MATCH(C5196,Protocol[Step],0))</f>
        <v>6Oct</v>
      </c>
      <c r="F5196" s="151" t="str">
        <f>INDEX(Variables[Variable],MATCH(Systematic[[#This Row],[VariableIndex]],Variables[Index],0))</f>
        <v>Specific flux (mt)</v>
      </c>
      <c r="G5196" s="134">
        <f>Systematic[[#This Row],[Sample]]*1000000+Systematic[[#This Row],[SubSample]]*10000+Systematic[[#This Row],[VariableIndex]]</f>
        <v>336010005</v>
      </c>
      <c r="H5196" s="134">
        <f>Systematic[[#This Row],[SampleVariableLabel]]+100*Systematic[[#This Row],[State]]</f>
        <v>336010705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336</v>
      </c>
      <c r="B5197" s="1">
        <f>IF(C5197=0,IF(B5196=Protocol!$V$20,1,B5196+1),B5196)</f>
        <v>1</v>
      </c>
      <c r="C5197" s="1">
        <f>IF(C5196+1=Protocol!$V$21,0,C5196+1)</f>
        <v>8</v>
      </c>
      <c r="D5197" s="1">
        <f t="shared" si="179"/>
        <v>6</v>
      </c>
      <c r="E5197" s="1" t="str">
        <f>INDEX(Protocol[Mark],MATCH(C5197,Protocol[Step],0))</f>
        <v>7Rot</v>
      </c>
      <c r="F5197" s="151" t="str">
        <f>INDEX(Variables[Variable],MATCH(Systematic[[#This Row],[VariableIndex]],Variables[Index],0))</f>
        <v>FCR (mt: ROX-corr.)</v>
      </c>
      <c r="G5197" s="134">
        <f>Systematic[[#This Row],[Sample]]*1000000+Systematic[[#This Row],[SubSample]]*10000+Systematic[[#This Row],[VariableIndex]]</f>
        <v>336010006</v>
      </c>
      <c r="H5197" s="134">
        <f>Systematic[[#This Row],[SampleVariableLabel]]+100*Systematic[[#This Row],[State]]</f>
        <v>336010806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336</v>
      </c>
      <c r="B5198" s="1">
        <f>IF(C5198=0,IF(B5197=Protocol!$V$20,1,B5197+1),B5197)</f>
        <v>1</v>
      </c>
      <c r="C5198" s="1">
        <f>IF(C5197+1=Protocol!$V$21,0,C5197+1)</f>
        <v>9</v>
      </c>
      <c r="D5198" s="1">
        <f t="shared" si="179"/>
        <v>1</v>
      </c>
      <c r="E5198" s="1" t="str">
        <f>INDEX(Protocol[Mark],MATCH(C5198,Protocol[Step],0))</f>
        <v>8Gp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336010001</v>
      </c>
      <c r="H5198" s="134">
        <f>Systematic[[#This Row],[SampleVariableLabel]]+100*Systematic[[#This Row],[State]]</f>
        <v>336010901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336</v>
      </c>
      <c r="B5199" s="1">
        <f>IF(C5199=0,IF(B5198=Protocol!$V$20,1,B5198+1),B5198)</f>
        <v>1</v>
      </c>
      <c r="C5199" s="1">
        <f>IF(C5198+1=Protocol!$V$21,0,C5198+1)</f>
        <v>10</v>
      </c>
      <c r="D5199" s="1">
        <f t="shared" si="179"/>
        <v>2</v>
      </c>
      <c r="E5199" s="1" t="str">
        <f>INDEX(Protocol[Mark],MATCH(C5199,Protocol[Step],0))</f>
        <v>9Ama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336010002</v>
      </c>
      <c r="H5199" s="134">
        <f>Systematic[[#This Row],[SampleVariableLabel]]+100*Systematic[[#This Row],[State]]</f>
        <v>336011002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336</v>
      </c>
      <c r="B5200" s="1">
        <f>IF(C5200=0,IF(B5199=Protocol!$V$20,1,B5199+1),B5199)</f>
        <v>1</v>
      </c>
      <c r="C5200" s="1">
        <f>IF(C5199+1=Protocol!$V$21,0,C5199+1)</f>
        <v>11</v>
      </c>
      <c r="D5200" s="1">
        <f t="shared" si="179"/>
        <v>3</v>
      </c>
      <c r="E5200" s="1" t="str">
        <f>INDEX(Protocol[Mark],MATCH(C5200,Protocol[Step],0))</f>
        <v>10Tm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336010003</v>
      </c>
      <c r="H5200" s="134">
        <f>Systematic[[#This Row],[SampleVariableLabel]]+100*Systematic[[#This Row],[State]]</f>
        <v>336011103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336</v>
      </c>
      <c r="B5201" s="1">
        <f>IF(C5201=0,IF(B5200=Protocol!$V$20,1,B5200+1),B5200)</f>
        <v>1</v>
      </c>
      <c r="C5201" s="1">
        <f>IF(C5200+1=Protocol!$V$21,0,C5200+1)</f>
        <v>12</v>
      </c>
      <c r="D5201" s="1">
        <f t="shared" si="179"/>
        <v>4</v>
      </c>
      <c r="E5201" s="1" t="str">
        <f>INDEX(Protocol[Mark],MATCH(C5201,Protocol[Step],0))</f>
        <v>11Azd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336010004</v>
      </c>
      <c r="H5201" s="134">
        <f>Systematic[[#This Row],[SampleVariableLabel]]+100*Systematic[[#This Row],[State]]</f>
        <v>336011204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337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1mt</v>
      </c>
      <c r="F5202" s="151" t="str">
        <f>INDEX(Variables[Variable],MATCH(Systematic[[#This Row],[VariableIndex]],Variables[Index],0))</f>
        <v>Specific flux (mt)</v>
      </c>
      <c r="G5202" s="134">
        <f>Systematic[[#This Row],[Sample]]*1000000+Systematic[[#This Row],[SubSample]]*10000+Systematic[[#This Row],[VariableIndex]]</f>
        <v>337010005</v>
      </c>
      <c r="H5202" s="134">
        <f>Systematic[[#This Row],[SampleVariableLabel]]+100*Systematic[[#This Row],[State]]</f>
        <v>337010005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337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1PM</v>
      </c>
      <c r="F5203" s="151" t="str">
        <f>INDEX(Variables[Variable],MATCH(Systematic[[#This Row],[VariableIndex]],Variables[Index],0))</f>
        <v>FCR (mt: ROX-corr.)</v>
      </c>
      <c r="G5203" s="134">
        <f>Systematic[[#This Row],[Sample]]*1000000+Systematic[[#This Row],[SubSample]]*10000+Systematic[[#This Row],[VariableIndex]]</f>
        <v>337010006</v>
      </c>
      <c r="H5203" s="134">
        <f>Systematic[[#This Row],[SampleVariableLabel]]+100*Systematic[[#This Row],[State]]</f>
        <v>337010106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337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2D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337010001</v>
      </c>
      <c r="H5204" s="134">
        <f>Systematic[[#This Row],[SampleVariableLabel]]+100*Systematic[[#This Row],[State]]</f>
        <v>337010201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337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2c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337010002</v>
      </c>
      <c r="H5205" s="134">
        <f>Systematic[[#This Row],[SampleVariableLabel]]+100*Systematic[[#This Row],[State]]</f>
        <v>337010302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337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3U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337010003</v>
      </c>
      <c r="H5206" s="134">
        <f>Systematic[[#This Row],[SampleVariableLabel]]+100*Systematic[[#This Row],[State]]</f>
        <v>337010403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337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4G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337010004</v>
      </c>
      <c r="H5207" s="134">
        <f>Systematic[[#This Row],[SampleVariableLabel]]+100*Systematic[[#This Row],[State]]</f>
        <v>337010504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337</v>
      </c>
      <c r="B5208" s="1">
        <f>IF(C5208=0,IF(B5207=Protocol!$V$20,1,B5207+1),B5207)</f>
        <v>1</v>
      </c>
      <c r="C5208" s="1">
        <f>IF(C5207+1=Protocol!$V$21,0,C5207+1)</f>
        <v>6</v>
      </c>
      <c r="D5208" s="1">
        <f t="shared" si="179"/>
        <v>5</v>
      </c>
      <c r="E5208" s="1" t="str">
        <f>INDEX(Protocol[Mark],MATCH(C5208,Protocol[Step],0))</f>
        <v>5S</v>
      </c>
      <c r="F5208" s="151" t="str">
        <f>INDEX(Variables[Variable],MATCH(Systematic[[#This Row],[VariableIndex]],Variables[Index],0))</f>
        <v>Specific flux (mt)</v>
      </c>
      <c r="G5208" s="134">
        <f>Systematic[[#This Row],[Sample]]*1000000+Systematic[[#This Row],[SubSample]]*10000+Systematic[[#This Row],[VariableIndex]]</f>
        <v>337010005</v>
      </c>
      <c r="H5208" s="134">
        <f>Systematic[[#This Row],[SampleVariableLabel]]+100*Systematic[[#This Row],[State]]</f>
        <v>337010605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337</v>
      </c>
      <c r="B5209" s="1">
        <f>IF(C5209=0,IF(B5208=Protocol!$V$20,1,B5208+1),B5208)</f>
        <v>1</v>
      </c>
      <c r="C5209" s="1">
        <f>IF(C5208+1=Protocol!$V$21,0,C5208+1)</f>
        <v>7</v>
      </c>
      <c r="D5209" s="1">
        <f t="shared" si="179"/>
        <v>6</v>
      </c>
      <c r="E5209" s="1" t="str">
        <f>INDEX(Protocol[Mark],MATCH(C5209,Protocol[Step],0))</f>
        <v>6Oct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337010006</v>
      </c>
      <c r="H5209" s="134">
        <f>Systematic[[#This Row],[SampleVariableLabel]]+100*Systematic[[#This Row],[State]]</f>
        <v>337010706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337</v>
      </c>
      <c r="B5210" s="1">
        <f>IF(C5210=0,IF(B5209=Protocol!$V$20,1,B5209+1),B5209)</f>
        <v>1</v>
      </c>
      <c r="C5210" s="1">
        <f>IF(C5209+1=Protocol!$V$21,0,C5209+1)</f>
        <v>8</v>
      </c>
      <c r="D5210" s="1">
        <f t="shared" si="179"/>
        <v>1</v>
      </c>
      <c r="E5210" s="1" t="str">
        <f>INDEX(Protocol[Mark],MATCH(C5210,Protocol[Step],0))</f>
        <v>7Rot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337010001</v>
      </c>
      <c r="H5210" s="134">
        <f>Systematic[[#This Row],[SampleVariableLabel]]+100*Systematic[[#This Row],[State]]</f>
        <v>337010801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337</v>
      </c>
      <c r="B5211" s="1">
        <f>IF(C5211=0,IF(B5210=Protocol!$V$20,1,B5210+1),B5210)</f>
        <v>1</v>
      </c>
      <c r="C5211" s="1">
        <f>IF(C5210+1=Protocol!$V$21,0,C5210+1)</f>
        <v>9</v>
      </c>
      <c r="D5211" s="1">
        <f t="shared" si="179"/>
        <v>2</v>
      </c>
      <c r="E5211" s="1" t="str">
        <f>INDEX(Protocol[Mark],MATCH(C5211,Protocol[Step],0))</f>
        <v>8Gp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337010002</v>
      </c>
      <c r="H5211" s="134">
        <f>Systematic[[#This Row],[SampleVariableLabel]]+100*Systematic[[#This Row],[State]]</f>
        <v>337010902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337</v>
      </c>
      <c r="B5212" s="1">
        <f>IF(C5212=0,IF(B5211=Protocol!$V$20,1,B5211+1),B5211)</f>
        <v>1</v>
      </c>
      <c r="C5212" s="1">
        <f>IF(C5211+1=Protocol!$V$21,0,C5211+1)</f>
        <v>10</v>
      </c>
      <c r="D5212" s="1">
        <f t="shared" si="179"/>
        <v>3</v>
      </c>
      <c r="E5212" s="1" t="str">
        <f>INDEX(Protocol[Mark],MATCH(C5212,Protocol[Step],0))</f>
        <v>9Ama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337010003</v>
      </c>
      <c r="H5212" s="134">
        <f>Systematic[[#This Row],[SampleVariableLabel]]+100*Systematic[[#This Row],[State]]</f>
        <v>337011003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337</v>
      </c>
      <c r="B5213" s="1">
        <f>IF(C5213=0,IF(B5212=Protocol!$V$20,1,B5212+1),B5212)</f>
        <v>1</v>
      </c>
      <c r="C5213" s="1">
        <f>IF(C5212+1=Protocol!$V$21,0,C5212+1)</f>
        <v>11</v>
      </c>
      <c r="D5213" s="1">
        <f t="shared" si="179"/>
        <v>4</v>
      </c>
      <c r="E5213" s="1" t="str">
        <f>INDEX(Protocol[Mark],MATCH(C5213,Protocol[Step],0))</f>
        <v>10Tm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337010004</v>
      </c>
      <c r="H5213" s="134">
        <f>Systematic[[#This Row],[SampleVariableLabel]]+100*Systematic[[#This Row],[State]]</f>
        <v>337011104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337</v>
      </c>
      <c r="B5214" s="1">
        <f>IF(C5214=0,IF(B5213=Protocol!$V$20,1,B5213+1),B5213)</f>
        <v>1</v>
      </c>
      <c r="C5214" s="1">
        <f>IF(C5213+1=Protocol!$V$21,0,C5213+1)</f>
        <v>12</v>
      </c>
      <c r="D5214" s="1">
        <f t="shared" si="179"/>
        <v>5</v>
      </c>
      <c r="E5214" s="1" t="str">
        <f>INDEX(Protocol[Mark],MATCH(C5214,Protocol[Step],0))</f>
        <v>11Azd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337010005</v>
      </c>
      <c r="H5214" s="134">
        <f>Systematic[[#This Row],[SampleVariableLabel]]+100*Systematic[[#This Row],[State]]</f>
        <v>337011205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338</v>
      </c>
      <c r="B5215" s="1">
        <f>IF(C5215=0,IF(B5214=Protocol!$V$20,1,B5214+1),B5214)</f>
        <v>1</v>
      </c>
      <c r="C5215" s="1">
        <f>IF(C5214+1=Protocol!$V$21,0,C5214+1)</f>
        <v>0</v>
      </c>
      <c r="D5215" s="1">
        <f t="shared" si="179"/>
        <v>6</v>
      </c>
      <c r="E5215" s="1" t="str">
        <f>INDEX(Protocol[Mark],MATCH(C5215,Protocol[Step],0))</f>
        <v>1mt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338010006</v>
      </c>
      <c r="H5215" s="134">
        <f>Systematic[[#This Row],[SampleVariableLabel]]+100*Systematic[[#This Row],[State]]</f>
        <v>338010006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338</v>
      </c>
      <c r="B5216" s="1">
        <f>IF(C5216=0,IF(B5215=Protocol!$V$20,1,B5215+1),B5215)</f>
        <v>1</v>
      </c>
      <c r="C5216" s="1">
        <f>IF(C5215+1=Protocol!$V$21,0,C5215+1)</f>
        <v>1</v>
      </c>
      <c r="D5216" s="1">
        <f t="shared" si="179"/>
        <v>1</v>
      </c>
      <c r="E5216" s="1" t="str">
        <f>INDEX(Protocol[Mark],MATCH(C5216,Protocol[Step],0))</f>
        <v>1PM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338010001</v>
      </c>
      <c r="H5216" s="134">
        <f>Systematic[[#This Row],[SampleVariableLabel]]+100*Systematic[[#This Row],[State]]</f>
        <v>338010101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338</v>
      </c>
      <c r="B5217" s="1">
        <f>IF(C5217=0,IF(B5216=Protocol!$V$20,1,B5216+1),B5216)</f>
        <v>1</v>
      </c>
      <c r="C5217" s="1">
        <f>IF(C5216+1=Protocol!$V$21,0,C5216+1)</f>
        <v>2</v>
      </c>
      <c r="D5217" s="1">
        <f t="shared" si="179"/>
        <v>2</v>
      </c>
      <c r="E5217" s="1" t="str">
        <f>INDEX(Protocol[Mark],MATCH(C5217,Protocol[Step],0))</f>
        <v>2D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338010002</v>
      </c>
      <c r="H5217" s="134">
        <f>Systematic[[#This Row],[SampleVariableLabel]]+100*Systematic[[#This Row],[State]]</f>
        <v>338010202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338</v>
      </c>
      <c r="B5218" s="1">
        <f>IF(C5218=0,IF(B5217=Protocol!$V$20,1,B5217+1),B5217)</f>
        <v>1</v>
      </c>
      <c r="C5218" s="1">
        <f>IF(C5217+1=Protocol!$V$21,0,C5217+1)</f>
        <v>3</v>
      </c>
      <c r="D5218" s="1">
        <f t="shared" si="179"/>
        <v>3</v>
      </c>
      <c r="E5218" s="1" t="str">
        <f>INDEX(Protocol[Mark],MATCH(C5218,Protocol[Step],0))</f>
        <v>2c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338010003</v>
      </c>
      <c r="H5218" s="134">
        <f>Systematic[[#This Row],[SampleVariableLabel]]+100*Systematic[[#This Row],[State]]</f>
        <v>338010303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338</v>
      </c>
      <c r="B5219" s="1">
        <f>IF(C5219=0,IF(B5218=Protocol!$V$20,1,B5218+1),B5218)</f>
        <v>1</v>
      </c>
      <c r="C5219" s="1">
        <f>IF(C5218+1=Protocol!$V$21,0,C5218+1)</f>
        <v>4</v>
      </c>
      <c r="D5219" s="1">
        <f t="shared" si="179"/>
        <v>4</v>
      </c>
      <c r="E5219" s="1" t="str">
        <f>INDEX(Protocol[Mark],MATCH(C5219,Protocol[Step],0))</f>
        <v>3U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338010004</v>
      </c>
      <c r="H5219" s="134">
        <f>Systematic[[#This Row],[SampleVariableLabel]]+100*Systematic[[#This Row],[State]]</f>
        <v>338010404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338</v>
      </c>
      <c r="B5220" s="1">
        <f>IF(C5220=0,IF(B5219=Protocol!$V$20,1,B5219+1),B5219)</f>
        <v>1</v>
      </c>
      <c r="C5220" s="1">
        <f>IF(C5219+1=Protocol!$V$21,0,C5219+1)</f>
        <v>5</v>
      </c>
      <c r="D5220" s="1">
        <f t="shared" si="179"/>
        <v>5</v>
      </c>
      <c r="E5220" s="1" t="str">
        <f>INDEX(Protocol[Mark],MATCH(C5220,Protocol[Step],0))</f>
        <v>4G</v>
      </c>
      <c r="F5220" s="151" t="str">
        <f>INDEX(Variables[Variable],MATCH(Systematic[[#This Row],[VariableIndex]],Variables[Index],0))</f>
        <v>Specific flux (mt)</v>
      </c>
      <c r="G5220" s="134">
        <f>Systematic[[#This Row],[Sample]]*1000000+Systematic[[#This Row],[SubSample]]*10000+Systematic[[#This Row],[VariableIndex]]</f>
        <v>338010005</v>
      </c>
      <c r="H5220" s="134">
        <f>Systematic[[#This Row],[SampleVariableLabel]]+100*Systematic[[#This Row],[State]]</f>
        <v>338010505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338</v>
      </c>
      <c r="B5221" s="1">
        <f>IF(C5221=0,IF(B5220=Protocol!$V$20,1,B5220+1),B5220)</f>
        <v>1</v>
      </c>
      <c r="C5221" s="1">
        <f>IF(C5220+1=Protocol!$V$21,0,C5220+1)</f>
        <v>6</v>
      </c>
      <c r="D5221" s="1">
        <f t="shared" si="179"/>
        <v>6</v>
      </c>
      <c r="E5221" s="1" t="str">
        <f>INDEX(Protocol[Mark],MATCH(C5221,Protocol[Step],0))</f>
        <v>5S</v>
      </c>
      <c r="F5221" s="151" t="str">
        <f>INDEX(Variables[Variable],MATCH(Systematic[[#This Row],[VariableIndex]],Variables[Index],0))</f>
        <v>FCR (mt: ROX-corr.)</v>
      </c>
      <c r="G5221" s="134">
        <f>Systematic[[#This Row],[Sample]]*1000000+Systematic[[#This Row],[SubSample]]*10000+Systematic[[#This Row],[VariableIndex]]</f>
        <v>338010006</v>
      </c>
      <c r="H5221" s="134">
        <f>Systematic[[#This Row],[SampleVariableLabel]]+100*Systematic[[#This Row],[State]]</f>
        <v>338010606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338</v>
      </c>
      <c r="B5222" s="1">
        <f>IF(C5222=0,IF(B5221=Protocol!$V$20,1,B5221+1),B5221)</f>
        <v>1</v>
      </c>
      <c r="C5222" s="1">
        <f>IF(C5221+1=Protocol!$V$21,0,C5221+1)</f>
        <v>7</v>
      </c>
      <c r="D5222" s="1">
        <f t="shared" si="179"/>
        <v>1</v>
      </c>
      <c r="E5222" s="1" t="str">
        <f>INDEX(Protocol[Mark],MATCH(C5222,Protocol[Step],0))</f>
        <v>6Oct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338010001</v>
      </c>
      <c r="H5222" s="134">
        <f>Systematic[[#This Row],[SampleVariableLabel]]+100*Systematic[[#This Row],[State]]</f>
        <v>338010701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338</v>
      </c>
      <c r="B5223" s="1">
        <f>IF(C5223=0,IF(B5222=Protocol!$V$20,1,B5222+1),B5222)</f>
        <v>1</v>
      </c>
      <c r="C5223" s="1">
        <f>IF(C5222+1=Protocol!$V$21,0,C5222+1)</f>
        <v>8</v>
      </c>
      <c r="D5223" s="1">
        <f t="shared" si="179"/>
        <v>2</v>
      </c>
      <c r="E5223" s="1" t="str">
        <f>INDEX(Protocol[Mark],MATCH(C5223,Protocol[Step],0))</f>
        <v>7Rot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338010002</v>
      </c>
      <c r="H5223" s="134">
        <f>Systematic[[#This Row],[SampleVariableLabel]]+100*Systematic[[#This Row],[State]]</f>
        <v>338010802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338</v>
      </c>
      <c r="B5224" s="1">
        <f>IF(C5224=0,IF(B5223=Protocol!$V$20,1,B5223+1),B5223)</f>
        <v>1</v>
      </c>
      <c r="C5224" s="1">
        <f>IF(C5223+1=Protocol!$V$21,0,C5223+1)</f>
        <v>9</v>
      </c>
      <c r="D5224" s="1">
        <f t="shared" si="179"/>
        <v>3</v>
      </c>
      <c r="E5224" s="1" t="str">
        <f>INDEX(Protocol[Mark],MATCH(C5224,Protocol[Step],0))</f>
        <v>8Gp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338010003</v>
      </c>
      <c r="H5224" s="134">
        <f>Systematic[[#This Row],[SampleVariableLabel]]+100*Systematic[[#This Row],[State]]</f>
        <v>338010903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338</v>
      </c>
      <c r="B5225" s="1">
        <f>IF(C5225=0,IF(B5224=Protocol!$V$20,1,B5224+1),B5224)</f>
        <v>1</v>
      </c>
      <c r="C5225" s="1">
        <f>IF(C5224+1=Protocol!$V$21,0,C5224+1)</f>
        <v>10</v>
      </c>
      <c r="D5225" s="1">
        <f t="shared" si="179"/>
        <v>4</v>
      </c>
      <c r="E5225" s="1" t="str">
        <f>INDEX(Protocol[Mark],MATCH(C5225,Protocol[Step],0))</f>
        <v>9Ama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338010004</v>
      </c>
      <c r="H5225" s="134">
        <f>Systematic[[#This Row],[SampleVariableLabel]]+100*Systematic[[#This Row],[State]]</f>
        <v>338011004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338</v>
      </c>
      <c r="B5226" s="1">
        <f>IF(C5226=0,IF(B5225=Protocol!$V$20,1,B5225+1),B5225)</f>
        <v>1</v>
      </c>
      <c r="C5226" s="1">
        <f>IF(C5225+1=Protocol!$V$21,0,C5225+1)</f>
        <v>11</v>
      </c>
      <c r="D5226" s="1">
        <f t="shared" si="179"/>
        <v>5</v>
      </c>
      <c r="E5226" s="1" t="str">
        <f>INDEX(Protocol[Mark],MATCH(C5226,Protocol[Step],0))</f>
        <v>10Tm</v>
      </c>
      <c r="F5226" s="151" t="str">
        <f>INDEX(Variables[Variable],MATCH(Systematic[[#This Row],[VariableIndex]],Variables[Index],0))</f>
        <v>Specific flux (mt)</v>
      </c>
      <c r="G5226" s="134">
        <f>Systematic[[#This Row],[Sample]]*1000000+Systematic[[#This Row],[SubSample]]*10000+Systematic[[#This Row],[VariableIndex]]</f>
        <v>338010005</v>
      </c>
      <c r="H5226" s="134">
        <f>Systematic[[#This Row],[SampleVariableLabel]]+100*Systematic[[#This Row],[State]]</f>
        <v>338011105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338</v>
      </c>
      <c r="B5227" s="1">
        <f>IF(C5227=0,IF(B5226=Protocol!$V$20,1,B5226+1),B5226)</f>
        <v>1</v>
      </c>
      <c r="C5227" s="1">
        <f>IF(C5226+1=Protocol!$V$21,0,C5226+1)</f>
        <v>12</v>
      </c>
      <c r="D5227" s="1">
        <f t="shared" si="179"/>
        <v>6</v>
      </c>
      <c r="E5227" s="1" t="str">
        <f>INDEX(Protocol[Mark],MATCH(C5227,Protocol[Step],0))</f>
        <v>11Azd</v>
      </c>
      <c r="F5227" s="151" t="str">
        <f>INDEX(Variables[Variable],MATCH(Systematic[[#This Row],[VariableIndex]],Variables[Index],0))</f>
        <v>FCR (mt: ROX-corr.)</v>
      </c>
      <c r="G5227" s="134">
        <f>Systematic[[#This Row],[Sample]]*1000000+Systematic[[#This Row],[SubSample]]*10000+Systematic[[#This Row],[VariableIndex]]</f>
        <v>338010006</v>
      </c>
      <c r="H5227" s="134">
        <f>Systematic[[#This Row],[SampleVariableLabel]]+100*Systematic[[#This Row],[State]]</f>
        <v>338011206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339</v>
      </c>
      <c r="B5228" s="1">
        <f>IF(C5228=0,IF(B5227=Protocol!$V$20,1,B5227+1),B5227)</f>
        <v>1</v>
      </c>
      <c r="C5228" s="1">
        <f>IF(C5227+1=Protocol!$V$21,0,C5227+1)</f>
        <v>0</v>
      </c>
      <c r="D5228" s="1">
        <f t="shared" si="179"/>
        <v>1</v>
      </c>
      <c r="E5228" s="1" t="str">
        <f>INDEX(Protocol[Mark],MATCH(C5228,Protocol[Step],0))</f>
        <v>1mt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339010001</v>
      </c>
      <c r="H5228" s="134">
        <f>Systematic[[#This Row],[SampleVariableLabel]]+100*Systematic[[#This Row],[State]]</f>
        <v>339010001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339</v>
      </c>
      <c r="B5229" s="1">
        <f>IF(C5229=0,IF(B5228=Protocol!$V$20,1,B5228+1),B5228)</f>
        <v>1</v>
      </c>
      <c r="C5229" s="1">
        <f>IF(C5228+1=Protocol!$V$21,0,C5228+1)</f>
        <v>1</v>
      </c>
      <c r="D5229" s="1">
        <f t="shared" si="179"/>
        <v>2</v>
      </c>
      <c r="E5229" s="1" t="str">
        <f>INDEX(Protocol[Mark],MATCH(C5229,Protocol[Step],0))</f>
        <v>1PM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339010002</v>
      </c>
      <c r="H5229" s="134">
        <f>Systematic[[#This Row],[SampleVariableLabel]]+100*Systematic[[#This Row],[State]]</f>
        <v>339010102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339</v>
      </c>
      <c r="B5230" s="1">
        <f>IF(C5230=0,IF(B5229=Protocol!$V$20,1,B5229+1),B5229)</f>
        <v>1</v>
      </c>
      <c r="C5230" s="1">
        <f>IF(C5229+1=Protocol!$V$21,0,C5229+1)</f>
        <v>2</v>
      </c>
      <c r="D5230" s="1">
        <f t="shared" si="179"/>
        <v>3</v>
      </c>
      <c r="E5230" s="1" t="str">
        <f>INDEX(Protocol[Mark],MATCH(C5230,Protocol[Step],0))</f>
        <v>2D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339010003</v>
      </c>
      <c r="H5230" s="134">
        <f>Systematic[[#This Row],[SampleVariableLabel]]+100*Systematic[[#This Row],[State]]</f>
        <v>339010203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339</v>
      </c>
      <c r="B5231" s="1">
        <f>IF(C5231=0,IF(B5230=Protocol!$V$20,1,B5230+1),B5230)</f>
        <v>1</v>
      </c>
      <c r="C5231" s="1">
        <f>IF(C5230+1=Protocol!$V$21,0,C5230+1)</f>
        <v>3</v>
      </c>
      <c r="D5231" s="1">
        <f t="shared" si="179"/>
        <v>4</v>
      </c>
      <c r="E5231" s="1" t="str">
        <f>INDEX(Protocol[Mark],MATCH(C5231,Protocol[Step],0))</f>
        <v>2c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339010004</v>
      </c>
      <c r="H5231" s="134">
        <f>Systematic[[#This Row],[SampleVariableLabel]]+100*Systematic[[#This Row],[State]]</f>
        <v>339010304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339</v>
      </c>
      <c r="B5232" s="1">
        <f>IF(C5232=0,IF(B5231=Protocol!$V$20,1,B5231+1),B5231)</f>
        <v>1</v>
      </c>
      <c r="C5232" s="1">
        <f>IF(C5231+1=Protocol!$V$21,0,C5231+1)</f>
        <v>4</v>
      </c>
      <c r="D5232" s="1">
        <f t="shared" si="179"/>
        <v>5</v>
      </c>
      <c r="E5232" s="1" t="str">
        <f>INDEX(Protocol[Mark],MATCH(C5232,Protocol[Step],0))</f>
        <v>3U</v>
      </c>
      <c r="F5232" s="151" t="str">
        <f>INDEX(Variables[Variable],MATCH(Systematic[[#This Row],[VariableIndex]],Variables[Index],0))</f>
        <v>Specific flux (mt)</v>
      </c>
      <c r="G5232" s="134">
        <f>Systematic[[#This Row],[Sample]]*1000000+Systematic[[#This Row],[SubSample]]*10000+Systematic[[#This Row],[VariableIndex]]</f>
        <v>339010005</v>
      </c>
      <c r="H5232" s="134">
        <f>Systematic[[#This Row],[SampleVariableLabel]]+100*Systematic[[#This Row],[State]]</f>
        <v>339010405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339</v>
      </c>
      <c r="B5233" s="1">
        <f>IF(C5233=0,IF(B5232=Protocol!$V$20,1,B5232+1),B5232)</f>
        <v>1</v>
      </c>
      <c r="C5233" s="1">
        <f>IF(C5232+1=Protocol!$V$21,0,C5232+1)</f>
        <v>5</v>
      </c>
      <c r="D5233" s="1">
        <f t="shared" si="179"/>
        <v>6</v>
      </c>
      <c r="E5233" s="1" t="str">
        <f>INDEX(Protocol[Mark],MATCH(C5233,Protocol[Step],0))</f>
        <v>4G</v>
      </c>
      <c r="F5233" s="151" t="str">
        <f>INDEX(Variables[Variable],MATCH(Systematic[[#This Row],[VariableIndex]],Variables[Index],0))</f>
        <v>FCR (mt: ROX-corr.)</v>
      </c>
      <c r="G5233" s="134">
        <f>Systematic[[#This Row],[Sample]]*1000000+Systematic[[#This Row],[SubSample]]*10000+Systematic[[#This Row],[VariableIndex]]</f>
        <v>339010006</v>
      </c>
      <c r="H5233" s="134">
        <f>Systematic[[#This Row],[SampleVariableLabel]]+100*Systematic[[#This Row],[State]]</f>
        <v>339010506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339</v>
      </c>
      <c r="B5234" s="1">
        <f>IF(C5234=0,IF(B5233=Protocol!$V$20,1,B5233+1),B5233)</f>
        <v>1</v>
      </c>
      <c r="C5234" s="1">
        <f>IF(C5233+1=Protocol!$V$21,0,C5233+1)</f>
        <v>6</v>
      </c>
      <c r="D5234" s="1">
        <f t="shared" si="179"/>
        <v>1</v>
      </c>
      <c r="E5234" s="1" t="str">
        <f>INDEX(Protocol[Mark],MATCH(C5234,Protocol[Step],0))</f>
        <v>5S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339010001</v>
      </c>
      <c r="H5234" s="134">
        <f>Systematic[[#This Row],[SampleVariableLabel]]+100*Systematic[[#This Row],[State]]</f>
        <v>339010601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339</v>
      </c>
      <c r="B5235" s="1">
        <f>IF(C5235=0,IF(B5234=Protocol!$V$20,1,B5234+1),B5234)</f>
        <v>1</v>
      </c>
      <c r="C5235" s="1">
        <f>IF(C5234+1=Protocol!$V$21,0,C5234+1)</f>
        <v>7</v>
      </c>
      <c r="D5235" s="1">
        <f t="shared" si="179"/>
        <v>2</v>
      </c>
      <c r="E5235" s="1" t="str">
        <f>INDEX(Protocol[Mark],MATCH(C5235,Protocol[Step],0))</f>
        <v>6Oct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339010002</v>
      </c>
      <c r="H5235" s="134">
        <f>Systematic[[#This Row],[SampleVariableLabel]]+100*Systematic[[#This Row],[State]]</f>
        <v>339010702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339</v>
      </c>
      <c r="B5236" s="1">
        <f>IF(C5236=0,IF(B5235=Protocol!$V$20,1,B5235+1),B5235)</f>
        <v>1</v>
      </c>
      <c r="C5236" s="1">
        <f>IF(C5235+1=Protocol!$V$21,0,C5235+1)</f>
        <v>8</v>
      </c>
      <c r="D5236" s="1">
        <f t="shared" si="179"/>
        <v>3</v>
      </c>
      <c r="E5236" s="1" t="str">
        <f>INDEX(Protocol[Mark],MATCH(C5236,Protocol[Step],0))</f>
        <v>7Rot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339010003</v>
      </c>
      <c r="H5236" s="134">
        <f>Systematic[[#This Row],[SampleVariableLabel]]+100*Systematic[[#This Row],[State]]</f>
        <v>339010803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339</v>
      </c>
      <c r="B5237" s="1">
        <f>IF(C5237=0,IF(B5236=Protocol!$V$20,1,B5236+1),B5236)</f>
        <v>1</v>
      </c>
      <c r="C5237" s="1">
        <f>IF(C5236+1=Protocol!$V$21,0,C5236+1)</f>
        <v>9</v>
      </c>
      <c r="D5237" s="1">
        <f t="shared" si="179"/>
        <v>4</v>
      </c>
      <c r="E5237" s="1" t="str">
        <f>INDEX(Protocol[Mark],MATCH(C5237,Protocol[Step],0))</f>
        <v>8Gp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339010004</v>
      </c>
      <c r="H5237" s="134">
        <f>Systematic[[#This Row],[SampleVariableLabel]]+100*Systematic[[#This Row],[State]]</f>
        <v>339010904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339</v>
      </c>
      <c r="B5238" s="1">
        <f>IF(C5238=0,IF(B5237=Protocol!$V$20,1,B5237+1),B5237)</f>
        <v>1</v>
      </c>
      <c r="C5238" s="1">
        <f>IF(C5237+1=Protocol!$V$21,0,C5237+1)</f>
        <v>10</v>
      </c>
      <c r="D5238" s="1">
        <f t="shared" si="179"/>
        <v>5</v>
      </c>
      <c r="E5238" s="1" t="str">
        <f>INDEX(Protocol[Mark],MATCH(C5238,Protocol[Step],0))</f>
        <v>9Ama</v>
      </c>
      <c r="F5238" s="151" t="str">
        <f>INDEX(Variables[Variable],MATCH(Systematic[[#This Row],[VariableIndex]],Variables[Index],0))</f>
        <v>Specific flux (mt)</v>
      </c>
      <c r="G5238" s="134">
        <f>Systematic[[#This Row],[Sample]]*1000000+Systematic[[#This Row],[SubSample]]*10000+Systematic[[#This Row],[VariableIndex]]</f>
        <v>339010005</v>
      </c>
      <c r="H5238" s="134">
        <f>Systematic[[#This Row],[SampleVariableLabel]]+100*Systematic[[#This Row],[State]]</f>
        <v>339011005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339</v>
      </c>
      <c r="B5239" s="1">
        <f>IF(C5239=0,IF(B5238=Protocol!$V$20,1,B5238+1),B5238)</f>
        <v>1</v>
      </c>
      <c r="C5239" s="1">
        <f>IF(C5238+1=Protocol!$V$21,0,C5238+1)</f>
        <v>11</v>
      </c>
      <c r="D5239" s="1">
        <f t="shared" si="179"/>
        <v>6</v>
      </c>
      <c r="E5239" s="1" t="str">
        <f>INDEX(Protocol[Mark],MATCH(C5239,Protocol[Step],0))</f>
        <v>10Tm</v>
      </c>
      <c r="F5239" s="151" t="str">
        <f>INDEX(Variables[Variable],MATCH(Systematic[[#This Row],[VariableIndex]],Variables[Index],0))</f>
        <v>FCR (mt: ROX-corr.)</v>
      </c>
      <c r="G5239" s="134">
        <f>Systematic[[#This Row],[Sample]]*1000000+Systematic[[#This Row],[SubSample]]*10000+Systematic[[#This Row],[VariableIndex]]</f>
        <v>339010006</v>
      </c>
      <c r="H5239" s="134">
        <f>Systematic[[#This Row],[SampleVariableLabel]]+100*Systematic[[#This Row],[State]]</f>
        <v>339011106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339</v>
      </c>
      <c r="B5240" s="1">
        <f>IF(C5240=0,IF(B5239=Protocol!$V$20,1,B5239+1),B5239)</f>
        <v>1</v>
      </c>
      <c r="C5240" s="1">
        <f>IF(C5239+1=Protocol!$V$21,0,C5239+1)</f>
        <v>12</v>
      </c>
      <c r="D5240" s="1">
        <f t="shared" si="179"/>
        <v>1</v>
      </c>
      <c r="E5240" s="1" t="str">
        <f>INDEX(Protocol[Mark],MATCH(C5240,Protocol[Step],0))</f>
        <v>11Azd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339010001</v>
      </c>
      <c r="H5240" s="134">
        <f>Systematic[[#This Row],[SampleVariableLabel]]+100*Systematic[[#This Row],[State]]</f>
        <v>339011201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340</v>
      </c>
      <c r="B5241" s="1">
        <f>IF(C5241=0,IF(B5240=Protocol!$V$20,1,B5240+1),B5240)</f>
        <v>1</v>
      </c>
      <c r="C5241" s="1">
        <f>IF(C5240+1=Protocol!$V$21,0,C5240+1)</f>
        <v>0</v>
      </c>
      <c r="D5241" s="1">
        <f t="shared" si="179"/>
        <v>2</v>
      </c>
      <c r="E5241" s="1" t="str">
        <f>INDEX(Protocol[Mark],MATCH(C5241,Protocol[Step],0))</f>
        <v>1mt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340010002</v>
      </c>
      <c r="H5241" s="134">
        <f>Systematic[[#This Row],[SampleVariableLabel]]+100*Systematic[[#This Row],[State]]</f>
        <v>340010002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340</v>
      </c>
      <c r="B5242" s="1">
        <f>IF(C5242=0,IF(B5241=Protocol!$V$20,1,B5241+1),B5241)</f>
        <v>1</v>
      </c>
      <c r="C5242" s="1">
        <f>IF(C5241+1=Protocol!$V$21,0,C5241+1)</f>
        <v>1</v>
      </c>
      <c r="D5242" s="1">
        <f t="shared" si="179"/>
        <v>3</v>
      </c>
      <c r="E5242" s="1" t="str">
        <f>INDEX(Protocol[Mark],MATCH(C5242,Protocol[Step],0))</f>
        <v>1PM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340010003</v>
      </c>
      <c r="H5242" s="134">
        <f>Systematic[[#This Row],[SampleVariableLabel]]+100*Systematic[[#This Row],[State]]</f>
        <v>340010103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340</v>
      </c>
      <c r="B5243" s="1">
        <f>IF(C5243=0,IF(B5242=Protocol!$V$20,1,B5242+1),B5242)</f>
        <v>1</v>
      </c>
      <c r="C5243" s="1">
        <f>IF(C5242+1=Protocol!$V$21,0,C5242+1)</f>
        <v>2</v>
      </c>
      <c r="D5243" s="1">
        <f t="shared" si="179"/>
        <v>4</v>
      </c>
      <c r="E5243" s="1" t="str">
        <f>INDEX(Protocol[Mark],MATCH(C5243,Protocol[Step],0))</f>
        <v>2D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340010004</v>
      </c>
      <c r="H5243" s="134">
        <f>Systematic[[#This Row],[SampleVariableLabel]]+100*Systematic[[#This Row],[State]]</f>
        <v>340010204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340</v>
      </c>
      <c r="B5244" s="1">
        <f>IF(C5244=0,IF(B5243=Protocol!$V$20,1,B5243+1),B5243)</f>
        <v>1</v>
      </c>
      <c r="C5244" s="1">
        <f>IF(C5243+1=Protocol!$V$21,0,C5243+1)</f>
        <v>3</v>
      </c>
      <c r="D5244" s="1">
        <f t="shared" si="179"/>
        <v>5</v>
      </c>
      <c r="E5244" s="1" t="str">
        <f>INDEX(Protocol[Mark],MATCH(C5244,Protocol[Step],0))</f>
        <v>2c</v>
      </c>
      <c r="F5244" s="151" t="str">
        <f>INDEX(Variables[Variable],MATCH(Systematic[[#This Row],[VariableIndex]],Variables[Index],0))</f>
        <v>Specific flux (mt)</v>
      </c>
      <c r="G5244" s="134">
        <f>Systematic[[#This Row],[Sample]]*1000000+Systematic[[#This Row],[SubSample]]*10000+Systematic[[#This Row],[VariableIndex]]</f>
        <v>340010005</v>
      </c>
      <c r="H5244" s="134">
        <f>Systematic[[#This Row],[SampleVariableLabel]]+100*Systematic[[#This Row],[State]]</f>
        <v>340010305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340</v>
      </c>
      <c r="B5245" s="1">
        <f>IF(C5245=0,IF(B5244=Protocol!$V$20,1,B5244+1),B5244)</f>
        <v>1</v>
      </c>
      <c r="C5245" s="1">
        <f>IF(C5244+1=Protocol!$V$21,0,C5244+1)</f>
        <v>4</v>
      </c>
      <c r="D5245" s="1">
        <f t="shared" si="179"/>
        <v>6</v>
      </c>
      <c r="E5245" s="1" t="str">
        <f>INDEX(Protocol[Mark],MATCH(C5245,Protocol[Step],0))</f>
        <v>3U</v>
      </c>
      <c r="F5245" s="151" t="str">
        <f>INDEX(Variables[Variable],MATCH(Systematic[[#This Row],[VariableIndex]],Variables[Index],0))</f>
        <v>FCR (mt: ROX-corr.)</v>
      </c>
      <c r="G5245" s="134">
        <f>Systematic[[#This Row],[Sample]]*1000000+Systematic[[#This Row],[SubSample]]*10000+Systematic[[#This Row],[VariableIndex]]</f>
        <v>340010006</v>
      </c>
      <c r="H5245" s="134">
        <f>Systematic[[#This Row],[SampleVariableLabel]]+100*Systematic[[#This Row],[State]]</f>
        <v>340010406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340</v>
      </c>
      <c r="B5246" s="1">
        <f>IF(C5246=0,IF(B5245=Protocol!$V$20,1,B5245+1),B5245)</f>
        <v>1</v>
      </c>
      <c r="C5246" s="1">
        <f>IF(C5245+1=Protocol!$V$21,0,C5245+1)</f>
        <v>5</v>
      </c>
      <c r="D5246" s="1">
        <f t="shared" si="179"/>
        <v>1</v>
      </c>
      <c r="E5246" s="1" t="str">
        <f>INDEX(Protocol[Mark],MATCH(C5246,Protocol[Step],0))</f>
        <v>4G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340010001</v>
      </c>
      <c r="H5246" s="134">
        <f>Systematic[[#This Row],[SampleVariableLabel]]+100*Systematic[[#This Row],[State]]</f>
        <v>340010501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340</v>
      </c>
      <c r="B5247" s="1">
        <f>IF(C5247=0,IF(B5246=Protocol!$V$20,1,B5246+1),B5246)</f>
        <v>1</v>
      </c>
      <c r="C5247" s="1">
        <f>IF(C5246+1=Protocol!$V$21,0,C5246+1)</f>
        <v>6</v>
      </c>
      <c r="D5247" s="1">
        <f t="shared" si="179"/>
        <v>2</v>
      </c>
      <c r="E5247" s="1" t="str">
        <f>INDEX(Protocol[Mark],MATCH(C5247,Protocol[Step],0))</f>
        <v>5S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340010002</v>
      </c>
      <c r="H5247" s="134">
        <f>Systematic[[#This Row],[SampleVariableLabel]]+100*Systematic[[#This Row],[State]]</f>
        <v>340010602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340</v>
      </c>
      <c r="B5248" s="1">
        <f>IF(C5248=0,IF(B5247=Protocol!$V$20,1,B5247+1),B5247)</f>
        <v>1</v>
      </c>
      <c r="C5248" s="1">
        <f>IF(C5247+1=Protocol!$V$21,0,C5247+1)</f>
        <v>7</v>
      </c>
      <c r="D5248" s="1">
        <f t="shared" si="179"/>
        <v>3</v>
      </c>
      <c r="E5248" s="1" t="str">
        <f>INDEX(Protocol[Mark],MATCH(C5248,Protocol[Step],0))</f>
        <v>6Oct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340010003</v>
      </c>
      <c r="H5248" s="134">
        <f>Systematic[[#This Row],[SampleVariableLabel]]+100*Systematic[[#This Row],[State]]</f>
        <v>340010703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340</v>
      </c>
      <c r="B5249" s="1">
        <f>IF(C5249=0,IF(B5248=Protocol!$V$20,1,B5248+1),B5248)</f>
        <v>1</v>
      </c>
      <c r="C5249" s="1">
        <f>IF(C5248+1=Protocol!$V$21,0,C5248+1)</f>
        <v>8</v>
      </c>
      <c r="D5249" s="1">
        <f t="shared" si="179"/>
        <v>4</v>
      </c>
      <c r="E5249" s="1" t="str">
        <f>INDEX(Protocol[Mark],MATCH(C5249,Protocol[Step],0))</f>
        <v>7Rot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340010004</v>
      </c>
      <c r="H5249" s="134">
        <f>Systematic[[#This Row],[SampleVariableLabel]]+100*Systematic[[#This Row],[State]]</f>
        <v>340010804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340</v>
      </c>
      <c r="B5250" s="1">
        <f>IF(C5250=0,IF(B5249=Protocol!$V$20,1,B5249+1),B5249)</f>
        <v>1</v>
      </c>
      <c r="C5250" s="1">
        <f>IF(C5249+1=Protocol!$V$21,0,C5249+1)</f>
        <v>9</v>
      </c>
      <c r="D5250" s="1">
        <f t="shared" si="179"/>
        <v>5</v>
      </c>
      <c r="E5250" s="1" t="str">
        <f>INDEX(Protocol[Mark],MATCH(C5250,Protocol[Step],0))</f>
        <v>8Gp</v>
      </c>
      <c r="F5250" s="151" t="str">
        <f>INDEX(Variables[Variable],MATCH(Systematic[[#This Row],[VariableIndex]],Variables[Index],0))</f>
        <v>Specific flux (mt)</v>
      </c>
      <c r="G5250" s="134">
        <f>Systematic[[#This Row],[Sample]]*1000000+Systematic[[#This Row],[SubSample]]*10000+Systematic[[#This Row],[VariableIndex]]</f>
        <v>340010005</v>
      </c>
      <c r="H5250" s="134">
        <f>Systematic[[#This Row],[SampleVariableLabel]]+100*Systematic[[#This Row],[State]]</f>
        <v>340010905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340</v>
      </c>
      <c r="B5251" s="1">
        <f>IF(C5251=0,IF(B5250=Protocol!$V$20,1,B5250+1),B5250)</f>
        <v>1</v>
      </c>
      <c r="C5251" s="1">
        <f>IF(C5250+1=Protocol!$V$21,0,C5250+1)</f>
        <v>10</v>
      </c>
      <c r="D5251" s="1">
        <f t="shared" ref="D5251:D5314" si="181">IF(D5250=nVariables,1,D5250+1)</f>
        <v>6</v>
      </c>
      <c r="E5251" s="1" t="str">
        <f>INDEX(Protocol[Mark],MATCH(C5251,Protocol[Step],0))</f>
        <v>9Ama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340010006</v>
      </c>
      <c r="H5251" s="134">
        <f>Systematic[[#This Row],[SampleVariableLabel]]+100*Systematic[[#This Row],[State]]</f>
        <v>340011006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340</v>
      </c>
      <c r="B5252" s="1">
        <f>IF(C5252=0,IF(B5251=Protocol!$V$20,1,B5251+1),B5251)</f>
        <v>1</v>
      </c>
      <c r="C5252" s="1">
        <f>IF(C5251+1=Protocol!$V$21,0,C5251+1)</f>
        <v>11</v>
      </c>
      <c r="D5252" s="1">
        <f t="shared" si="181"/>
        <v>1</v>
      </c>
      <c r="E5252" s="1" t="str">
        <f>INDEX(Protocol[Mark],MATCH(C5252,Protocol[Step],0))</f>
        <v>10Tm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340010001</v>
      </c>
      <c r="H5252" s="134">
        <f>Systematic[[#This Row],[SampleVariableLabel]]+100*Systematic[[#This Row],[State]]</f>
        <v>340011101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340</v>
      </c>
      <c r="B5253" s="1">
        <f>IF(C5253=0,IF(B5252=Protocol!$V$20,1,B5252+1),B5252)</f>
        <v>1</v>
      </c>
      <c r="C5253" s="1">
        <f>IF(C5252+1=Protocol!$V$21,0,C5252+1)</f>
        <v>12</v>
      </c>
      <c r="D5253" s="1">
        <f t="shared" si="181"/>
        <v>2</v>
      </c>
      <c r="E5253" s="1" t="str">
        <f>INDEX(Protocol[Mark],MATCH(C5253,Protocol[Step],0))</f>
        <v>11Azd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340010002</v>
      </c>
      <c r="H5253" s="134">
        <f>Systematic[[#This Row],[SampleVariableLabel]]+100*Systematic[[#This Row],[State]]</f>
        <v>340011202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341</v>
      </c>
      <c r="B5254" s="1">
        <f>IF(C5254=0,IF(B5253=Protocol!$V$20,1,B5253+1),B5253)</f>
        <v>1</v>
      </c>
      <c r="C5254" s="1">
        <f>IF(C5253+1=Protocol!$V$21,0,C5253+1)</f>
        <v>0</v>
      </c>
      <c r="D5254" s="1">
        <f t="shared" si="181"/>
        <v>3</v>
      </c>
      <c r="E5254" s="1" t="str">
        <f>INDEX(Protocol[Mark],MATCH(C5254,Protocol[Step],0))</f>
        <v>1mt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341010003</v>
      </c>
      <c r="H5254" s="134">
        <f>Systematic[[#This Row],[SampleVariableLabel]]+100*Systematic[[#This Row],[State]]</f>
        <v>341010003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341</v>
      </c>
      <c r="B5255" s="1">
        <f>IF(C5255=0,IF(B5254=Protocol!$V$20,1,B5254+1),B5254)</f>
        <v>1</v>
      </c>
      <c r="C5255" s="1">
        <f>IF(C5254+1=Protocol!$V$21,0,C5254+1)</f>
        <v>1</v>
      </c>
      <c r="D5255" s="1">
        <f t="shared" si="181"/>
        <v>4</v>
      </c>
      <c r="E5255" s="1" t="str">
        <f>INDEX(Protocol[Mark],MATCH(C5255,Protocol[Step],0))</f>
        <v>1PM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341010004</v>
      </c>
      <c r="H5255" s="134">
        <f>Systematic[[#This Row],[SampleVariableLabel]]+100*Systematic[[#This Row],[State]]</f>
        <v>341010104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341</v>
      </c>
      <c r="B5256" s="1">
        <f>IF(C5256=0,IF(B5255=Protocol!$V$20,1,B5255+1),B5255)</f>
        <v>1</v>
      </c>
      <c r="C5256" s="1">
        <f>IF(C5255+1=Protocol!$V$21,0,C5255+1)</f>
        <v>2</v>
      </c>
      <c r="D5256" s="1">
        <f t="shared" si="181"/>
        <v>5</v>
      </c>
      <c r="E5256" s="1" t="str">
        <f>INDEX(Protocol[Mark],MATCH(C5256,Protocol[Step],0))</f>
        <v>2D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341010005</v>
      </c>
      <c r="H5256" s="134">
        <f>Systematic[[#This Row],[SampleVariableLabel]]+100*Systematic[[#This Row],[State]]</f>
        <v>341010205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341</v>
      </c>
      <c r="B5257" s="1">
        <f>IF(C5257=0,IF(B5256=Protocol!$V$20,1,B5256+1),B5256)</f>
        <v>1</v>
      </c>
      <c r="C5257" s="1">
        <f>IF(C5256+1=Protocol!$V$21,0,C5256+1)</f>
        <v>3</v>
      </c>
      <c r="D5257" s="1">
        <f t="shared" si="181"/>
        <v>6</v>
      </c>
      <c r="E5257" s="1" t="str">
        <f>INDEX(Protocol[Mark],MATCH(C5257,Protocol[Step],0))</f>
        <v>2c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341010006</v>
      </c>
      <c r="H5257" s="134">
        <f>Systematic[[#This Row],[SampleVariableLabel]]+100*Systematic[[#This Row],[State]]</f>
        <v>341010306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341</v>
      </c>
      <c r="B5258" s="1">
        <f>IF(C5258=0,IF(B5257=Protocol!$V$20,1,B5257+1),B5257)</f>
        <v>1</v>
      </c>
      <c r="C5258" s="1">
        <f>IF(C5257+1=Protocol!$V$21,0,C5257+1)</f>
        <v>4</v>
      </c>
      <c r="D5258" s="1">
        <f t="shared" si="181"/>
        <v>1</v>
      </c>
      <c r="E5258" s="1" t="str">
        <f>INDEX(Protocol[Mark],MATCH(C5258,Protocol[Step],0))</f>
        <v>3U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341010001</v>
      </c>
      <c r="H5258" s="134">
        <f>Systematic[[#This Row],[SampleVariableLabel]]+100*Systematic[[#This Row],[State]]</f>
        <v>341010401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341</v>
      </c>
      <c r="B5259" s="1">
        <f>IF(C5259=0,IF(B5258=Protocol!$V$20,1,B5258+1),B5258)</f>
        <v>1</v>
      </c>
      <c r="C5259" s="1">
        <f>IF(C5258+1=Protocol!$V$21,0,C5258+1)</f>
        <v>5</v>
      </c>
      <c r="D5259" s="1">
        <f t="shared" si="181"/>
        <v>2</v>
      </c>
      <c r="E5259" s="1" t="str">
        <f>INDEX(Protocol[Mark],MATCH(C5259,Protocol[Step],0))</f>
        <v>4G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341010002</v>
      </c>
      <c r="H5259" s="134">
        <f>Systematic[[#This Row],[SampleVariableLabel]]+100*Systematic[[#This Row],[State]]</f>
        <v>341010502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341</v>
      </c>
      <c r="B5260" s="1">
        <f>IF(C5260=0,IF(B5259=Protocol!$V$20,1,B5259+1),B5259)</f>
        <v>1</v>
      </c>
      <c r="C5260" s="1">
        <f>IF(C5259+1=Protocol!$V$21,0,C5259+1)</f>
        <v>6</v>
      </c>
      <c r="D5260" s="1">
        <f t="shared" si="181"/>
        <v>3</v>
      </c>
      <c r="E5260" s="1" t="str">
        <f>INDEX(Protocol[Mark],MATCH(C5260,Protocol[Step],0))</f>
        <v>5S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341010003</v>
      </c>
      <c r="H5260" s="134">
        <f>Systematic[[#This Row],[SampleVariableLabel]]+100*Systematic[[#This Row],[State]]</f>
        <v>341010603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341</v>
      </c>
      <c r="B5261" s="1">
        <f>IF(C5261=0,IF(B5260=Protocol!$V$20,1,B5260+1),B5260)</f>
        <v>1</v>
      </c>
      <c r="C5261" s="1">
        <f>IF(C5260+1=Protocol!$V$21,0,C5260+1)</f>
        <v>7</v>
      </c>
      <c r="D5261" s="1">
        <f t="shared" si="181"/>
        <v>4</v>
      </c>
      <c r="E5261" s="1" t="str">
        <f>INDEX(Protocol[Mark],MATCH(C5261,Protocol[Step],0))</f>
        <v>6Oct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341010004</v>
      </c>
      <c r="H5261" s="134">
        <f>Systematic[[#This Row],[SampleVariableLabel]]+100*Systematic[[#This Row],[State]]</f>
        <v>341010704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341</v>
      </c>
      <c r="B5262" s="1">
        <f>IF(C5262=0,IF(B5261=Protocol!$V$20,1,B5261+1),B5261)</f>
        <v>1</v>
      </c>
      <c r="C5262" s="1">
        <f>IF(C5261+1=Protocol!$V$21,0,C5261+1)</f>
        <v>8</v>
      </c>
      <c r="D5262" s="1">
        <f t="shared" si="181"/>
        <v>5</v>
      </c>
      <c r="E5262" s="1" t="str">
        <f>INDEX(Protocol[Mark],MATCH(C5262,Protocol[Step],0))</f>
        <v>7Rot</v>
      </c>
      <c r="F5262" s="151" t="str">
        <f>INDEX(Variables[Variable],MATCH(Systematic[[#This Row],[VariableIndex]],Variables[Index],0))</f>
        <v>Specific flux (mt)</v>
      </c>
      <c r="G5262" s="134">
        <f>Systematic[[#This Row],[Sample]]*1000000+Systematic[[#This Row],[SubSample]]*10000+Systematic[[#This Row],[VariableIndex]]</f>
        <v>341010005</v>
      </c>
      <c r="H5262" s="134">
        <f>Systematic[[#This Row],[SampleVariableLabel]]+100*Systematic[[#This Row],[State]]</f>
        <v>341010805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341</v>
      </c>
      <c r="B5263" s="1">
        <f>IF(C5263=0,IF(B5262=Protocol!$V$20,1,B5262+1),B5262)</f>
        <v>1</v>
      </c>
      <c r="C5263" s="1">
        <f>IF(C5262+1=Protocol!$V$21,0,C5262+1)</f>
        <v>9</v>
      </c>
      <c r="D5263" s="1">
        <f t="shared" si="181"/>
        <v>6</v>
      </c>
      <c r="E5263" s="1" t="str">
        <f>INDEX(Protocol[Mark],MATCH(C5263,Protocol[Step],0))</f>
        <v>8Gp</v>
      </c>
      <c r="F5263" s="151" t="str">
        <f>INDEX(Variables[Variable],MATCH(Systematic[[#This Row],[VariableIndex]],Variables[Index],0))</f>
        <v>FCR (mt: ROX-corr.)</v>
      </c>
      <c r="G5263" s="134">
        <f>Systematic[[#This Row],[Sample]]*1000000+Systematic[[#This Row],[SubSample]]*10000+Systematic[[#This Row],[VariableIndex]]</f>
        <v>341010006</v>
      </c>
      <c r="H5263" s="134">
        <f>Systematic[[#This Row],[SampleVariableLabel]]+100*Systematic[[#This Row],[State]]</f>
        <v>341010906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341</v>
      </c>
      <c r="B5264" s="1">
        <f>IF(C5264=0,IF(B5263=Protocol!$V$20,1,B5263+1),B5263)</f>
        <v>1</v>
      </c>
      <c r="C5264" s="1">
        <f>IF(C5263+1=Protocol!$V$21,0,C5263+1)</f>
        <v>10</v>
      </c>
      <c r="D5264" s="1">
        <f t="shared" si="181"/>
        <v>1</v>
      </c>
      <c r="E5264" s="1" t="str">
        <f>INDEX(Protocol[Mark],MATCH(C5264,Protocol[Step],0))</f>
        <v>9Ama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341010001</v>
      </c>
      <c r="H5264" s="134">
        <f>Systematic[[#This Row],[SampleVariableLabel]]+100*Systematic[[#This Row],[State]]</f>
        <v>341011001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341</v>
      </c>
      <c r="B5265" s="1">
        <f>IF(C5265=0,IF(B5264=Protocol!$V$20,1,B5264+1),B5264)</f>
        <v>1</v>
      </c>
      <c r="C5265" s="1">
        <f>IF(C5264+1=Protocol!$V$21,0,C5264+1)</f>
        <v>11</v>
      </c>
      <c r="D5265" s="1">
        <f t="shared" si="181"/>
        <v>2</v>
      </c>
      <c r="E5265" s="1" t="str">
        <f>INDEX(Protocol[Mark],MATCH(C5265,Protocol[Step],0))</f>
        <v>10Tm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341010002</v>
      </c>
      <c r="H5265" s="134">
        <f>Systematic[[#This Row],[SampleVariableLabel]]+100*Systematic[[#This Row],[State]]</f>
        <v>341011102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341</v>
      </c>
      <c r="B5266" s="1">
        <f>IF(C5266=0,IF(B5265=Protocol!$V$20,1,B5265+1),B5265)</f>
        <v>1</v>
      </c>
      <c r="C5266" s="1">
        <f>IF(C5265+1=Protocol!$V$21,0,C5265+1)</f>
        <v>12</v>
      </c>
      <c r="D5266" s="1">
        <f t="shared" si="181"/>
        <v>3</v>
      </c>
      <c r="E5266" s="1" t="str">
        <f>INDEX(Protocol[Mark],MATCH(C5266,Protocol[Step],0))</f>
        <v>11Azd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341010003</v>
      </c>
      <c r="H5266" s="134">
        <f>Systematic[[#This Row],[SampleVariableLabel]]+100*Systematic[[#This Row],[State]]</f>
        <v>341011203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342</v>
      </c>
      <c r="B5267" s="1">
        <f>IF(C5267=0,IF(B5266=Protocol!$V$20,1,B5266+1),B5266)</f>
        <v>1</v>
      </c>
      <c r="C5267" s="1">
        <f>IF(C5266+1=Protocol!$V$21,0,C5266+1)</f>
        <v>0</v>
      </c>
      <c r="D5267" s="1">
        <f t="shared" si="181"/>
        <v>4</v>
      </c>
      <c r="E5267" s="1" t="str">
        <f>INDEX(Protocol[Mark],MATCH(C5267,Protocol[Step],0))</f>
        <v>1mt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342010004</v>
      </c>
      <c r="H5267" s="134">
        <f>Systematic[[#This Row],[SampleVariableLabel]]+100*Systematic[[#This Row],[State]]</f>
        <v>342010004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342</v>
      </c>
      <c r="B5268" s="1">
        <f>IF(C5268=0,IF(B5267=Protocol!$V$20,1,B5267+1),B5267)</f>
        <v>1</v>
      </c>
      <c r="C5268" s="1">
        <f>IF(C5267+1=Protocol!$V$21,0,C5267+1)</f>
        <v>1</v>
      </c>
      <c r="D5268" s="1">
        <f t="shared" si="181"/>
        <v>5</v>
      </c>
      <c r="E5268" s="1" t="str">
        <f>INDEX(Protocol[Mark],MATCH(C5268,Protocol[Step],0))</f>
        <v>1PM</v>
      </c>
      <c r="F5268" s="151" t="str">
        <f>INDEX(Variables[Variable],MATCH(Systematic[[#This Row],[VariableIndex]],Variables[Index],0))</f>
        <v>Specific flux (mt)</v>
      </c>
      <c r="G5268" s="134">
        <f>Systematic[[#This Row],[Sample]]*1000000+Systematic[[#This Row],[SubSample]]*10000+Systematic[[#This Row],[VariableIndex]]</f>
        <v>342010005</v>
      </c>
      <c r="H5268" s="134">
        <f>Systematic[[#This Row],[SampleVariableLabel]]+100*Systematic[[#This Row],[State]]</f>
        <v>342010105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342</v>
      </c>
      <c r="B5269" s="1">
        <f>IF(C5269=0,IF(B5268=Protocol!$V$20,1,B5268+1),B5268)</f>
        <v>1</v>
      </c>
      <c r="C5269" s="1">
        <f>IF(C5268+1=Protocol!$V$21,0,C5268+1)</f>
        <v>2</v>
      </c>
      <c r="D5269" s="1">
        <f t="shared" si="181"/>
        <v>6</v>
      </c>
      <c r="E5269" s="1" t="str">
        <f>INDEX(Protocol[Mark],MATCH(C5269,Protocol[Step],0))</f>
        <v>2D</v>
      </c>
      <c r="F5269" s="151" t="str">
        <f>INDEX(Variables[Variable],MATCH(Systematic[[#This Row],[VariableIndex]],Variables[Index],0))</f>
        <v>FCR (mt: ROX-corr.)</v>
      </c>
      <c r="G5269" s="134">
        <f>Systematic[[#This Row],[Sample]]*1000000+Systematic[[#This Row],[SubSample]]*10000+Systematic[[#This Row],[VariableIndex]]</f>
        <v>342010006</v>
      </c>
      <c r="H5269" s="134">
        <f>Systematic[[#This Row],[SampleVariableLabel]]+100*Systematic[[#This Row],[State]]</f>
        <v>342010206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342</v>
      </c>
      <c r="B5270" s="1">
        <f>IF(C5270=0,IF(B5269=Protocol!$V$20,1,B5269+1),B5269)</f>
        <v>1</v>
      </c>
      <c r="C5270" s="1">
        <f>IF(C5269+1=Protocol!$V$21,0,C5269+1)</f>
        <v>3</v>
      </c>
      <c r="D5270" s="1">
        <f t="shared" si="181"/>
        <v>1</v>
      </c>
      <c r="E5270" s="1" t="str">
        <f>INDEX(Protocol[Mark],MATCH(C5270,Protocol[Step],0))</f>
        <v>2c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342010001</v>
      </c>
      <c r="H5270" s="134">
        <f>Systematic[[#This Row],[SampleVariableLabel]]+100*Systematic[[#This Row],[State]]</f>
        <v>342010301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342</v>
      </c>
      <c r="B5271" s="1">
        <f>IF(C5271=0,IF(B5270=Protocol!$V$20,1,B5270+1),B5270)</f>
        <v>1</v>
      </c>
      <c r="C5271" s="1">
        <f>IF(C5270+1=Protocol!$V$21,0,C5270+1)</f>
        <v>4</v>
      </c>
      <c r="D5271" s="1">
        <f t="shared" si="181"/>
        <v>2</v>
      </c>
      <c r="E5271" s="1" t="str">
        <f>INDEX(Protocol[Mark],MATCH(C5271,Protocol[Step],0))</f>
        <v>3U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342010002</v>
      </c>
      <c r="H5271" s="134">
        <f>Systematic[[#This Row],[SampleVariableLabel]]+100*Systematic[[#This Row],[State]]</f>
        <v>342010402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342</v>
      </c>
      <c r="B5272" s="1">
        <f>IF(C5272=0,IF(B5271=Protocol!$V$20,1,B5271+1),B5271)</f>
        <v>1</v>
      </c>
      <c r="C5272" s="1">
        <f>IF(C5271+1=Protocol!$V$21,0,C5271+1)</f>
        <v>5</v>
      </c>
      <c r="D5272" s="1">
        <f t="shared" si="181"/>
        <v>3</v>
      </c>
      <c r="E5272" s="1" t="str">
        <f>INDEX(Protocol[Mark],MATCH(C5272,Protocol[Step],0))</f>
        <v>4G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342010003</v>
      </c>
      <c r="H5272" s="134">
        <f>Systematic[[#This Row],[SampleVariableLabel]]+100*Systematic[[#This Row],[State]]</f>
        <v>342010503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342</v>
      </c>
      <c r="B5273" s="1">
        <f>IF(C5273=0,IF(B5272=Protocol!$V$20,1,B5272+1),B5272)</f>
        <v>1</v>
      </c>
      <c r="C5273" s="1">
        <f>IF(C5272+1=Protocol!$V$21,0,C5272+1)</f>
        <v>6</v>
      </c>
      <c r="D5273" s="1">
        <f t="shared" si="181"/>
        <v>4</v>
      </c>
      <c r="E5273" s="1" t="str">
        <f>INDEX(Protocol[Mark],MATCH(C5273,Protocol[Step],0))</f>
        <v>5S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342010004</v>
      </c>
      <c r="H5273" s="134">
        <f>Systematic[[#This Row],[SampleVariableLabel]]+100*Systematic[[#This Row],[State]]</f>
        <v>342010604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342</v>
      </c>
      <c r="B5274" s="1">
        <f>IF(C5274=0,IF(B5273=Protocol!$V$20,1,B5273+1),B5273)</f>
        <v>1</v>
      </c>
      <c r="C5274" s="1">
        <f>IF(C5273+1=Protocol!$V$21,0,C5273+1)</f>
        <v>7</v>
      </c>
      <c r="D5274" s="1">
        <f t="shared" si="181"/>
        <v>5</v>
      </c>
      <c r="E5274" s="1" t="str">
        <f>INDEX(Protocol[Mark],MATCH(C5274,Protocol[Step],0))</f>
        <v>6Oct</v>
      </c>
      <c r="F5274" s="151" t="str">
        <f>INDEX(Variables[Variable],MATCH(Systematic[[#This Row],[VariableIndex]],Variables[Index],0))</f>
        <v>Specific flux (mt)</v>
      </c>
      <c r="G5274" s="134">
        <f>Systematic[[#This Row],[Sample]]*1000000+Systematic[[#This Row],[SubSample]]*10000+Systematic[[#This Row],[VariableIndex]]</f>
        <v>342010005</v>
      </c>
      <c r="H5274" s="134">
        <f>Systematic[[#This Row],[SampleVariableLabel]]+100*Systematic[[#This Row],[State]]</f>
        <v>342010705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342</v>
      </c>
      <c r="B5275" s="1">
        <f>IF(C5275=0,IF(B5274=Protocol!$V$20,1,B5274+1),B5274)</f>
        <v>1</v>
      </c>
      <c r="C5275" s="1">
        <f>IF(C5274+1=Protocol!$V$21,0,C5274+1)</f>
        <v>8</v>
      </c>
      <c r="D5275" s="1">
        <f t="shared" si="181"/>
        <v>6</v>
      </c>
      <c r="E5275" s="1" t="str">
        <f>INDEX(Protocol[Mark],MATCH(C5275,Protocol[Step],0))</f>
        <v>7Rot</v>
      </c>
      <c r="F5275" s="151" t="str">
        <f>INDEX(Variables[Variable],MATCH(Systematic[[#This Row],[VariableIndex]],Variables[Index],0))</f>
        <v>FCR (mt: ROX-corr.)</v>
      </c>
      <c r="G5275" s="134">
        <f>Systematic[[#This Row],[Sample]]*1000000+Systematic[[#This Row],[SubSample]]*10000+Systematic[[#This Row],[VariableIndex]]</f>
        <v>342010006</v>
      </c>
      <c r="H5275" s="134">
        <f>Systematic[[#This Row],[SampleVariableLabel]]+100*Systematic[[#This Row],[State]]</f>
        <v>342010806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342</v>
      </c>
      <c r="B5276" s="1">
        <f>IF(C5276=0,IF(B5275=Protocol!$V$20,1,B5275+1),B5275)</f>
        <v>1</v>
      </c>
      <c r="C5276" s="1">
        <f>IF(C5275+1=Protocol!$V$21,0,C5275+1)</f>
        <v>9</v>
      </c>
      <c r="D5276" s="1">
        <f t="shared" si="181"/>
        <v>1</v>
      </c>
      <c r="E5276" s="1" t="str">
        <f>INDEX(Protocol[Mark],MATCH(C5276,Protocol[Step],0))</f>
        <v>8Gp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342010001</v>
      </c>
      <c r="H5276" s="134">
        <f>Systematic[[#This Row],[SampleVariableLabel]]+100*Systematic[[#This Row],[State]]</f>
        <v>342010901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342</v>
      </c>
      <c r="B5277" s="1">
        <f>IF(C5277=0,IF(B5276=Protocol!$V$20,1,B5276+1),B5276)</f>
        <v>1</v>
      </c>
      <c r="C5277" s="1">
        <f>IF(C5276+1=Protocol!$V$21,0,C5276+1)</f>
        <v>10</v>
      </c>
      <c r="D5277" s="1">
        <f t="shared" si="181"/>
        <v>2</v>
      </c>
      <c r="E5277" s="1" t="str">
        <f>INDEX(Protocol[Mark],MATCH(C5277,Protocol[Step],0))</f>
        <v>9Ama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342010002</v>
      </c>
      <c r="H5277" s="134">
        <f>Systematic[[#This Row],[SampleVariableLabel]]+100*Systematic[[#This Row],[State]]</f>
        <v>342011002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342</v>
      </c>
      <c r="B5278" s="1">
        <f>IF(C5278=0,IF(B5277=Protocol!$V$20,1,B5277+1),B5277)</f>
        <v>1</v>
      </c>
      <c r="C5278" s="1">
        <f>IF(C5277+1=Protocol!$V$21,0,C5277+1)</f>
        <v>11</v>
      </c>
      <c r="D5278" s="1">
        <f t="shared" si="181"/>
        <v>3</v>
      </c>
      <c r="E5278" s="1" t="str">
        <f>INDEX(Protocol[Mark],MATCH(C5278,Protocol[Step],0))</f>
        <v>10Tm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342010003</v>
      </c>
      <c r="H5278" s="134">
        <f>Systematic[[#This Row],[SampleVariableLabel]]+100*Systematic[[#This Row],[State]]</f>
        <v>342011103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342</v>
      </c>
      <c r="B5279" s="1">
        <f>IF(C5279=0,IF(B5278=Protocol!$V$20,1,B5278+1),B5278)</f>
        <v>1</v>
      </c>
      <c r="C5279" s="1">
        <f>IF(C5278+1=Protocol!$V$21,0,C5278+1)</f>
        <v>12</v>
      </c>
      <c r="D5279" s="1">
        <f t="shared" si="181"/>
        <v>4</v>
      </c>
      <c r="E5279" s="1" t="str">
        <f>INDEX(Protocol[Mark],MATCH(C5279,Protocol[Step],0))</f>
        <v>11Azd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342010004</v>
      </c>
      <c r="H5279" s="134">
        <f>Systematic[[#This Row],[SampleVariableLabel]]+100*Systematic[[#This Row],[State]]</f>
        <v>342011204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343</v>
      </c>
      <c r="B5280" s="1">
        <f>IF(C5280=0,IF(B5279=Protocol!$V$20,1,B5279+1),B5279)</f>
        <v>1</v>
      </c>
      <c r="C5280" s="1">
        <f>IF(C5279+1=Protocol!$V$21,0,C5279+1)</f>
        <v>0</v>
      </c>
      <c r="D5280" s="1">
        <f t="shared" si="181"/>
        <v>5</v>
      </c>
      <c r="E5280" s="1" t="str">
        <f>INDEX(Protocol[Mark],MATCH(C5280,Protocol[Step],0))</f>
        <v>1mt</v>
      </c>
      <c r="F5280" s="151" t="str">
        <f>INDEX(Variables[Variable],MATCH(Systematic[[#This Row],[VariableIndex]],Variables[Index],0))</f>
        <v>Specific flux (mt)</v>
      </c>
      <c r="G5280" s="134">
        <f>Systematic[[#This Row],[Sample]]*1000000+Systematic[[#This Row],[SubSample]]*10000+Systematic[[#This Row],[VariableIndex]]</f>
        <v>343010005</v>
      </c>
      <c r="H5280" s="134">
        <f>Systematic[[#This Row],[SampleVariableLabel]]+100*Systematic[[#This Row],[State]]</f>
        <v>343010005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343</v>
      </c>
      <c r="B5281" s="1">
        <f>IF(C5281=0,IF(B5280=Protocol!$V$20,1,B5280+1),B5280)</f>
        <v>1</v>
      </c>
      <c r="C5281" s="1">
        <f>IF(C5280+1=Protocol!$V$21,0,C5280+1)</f>
        <v>1</v>
      </c>
      <c r="D5281" s="1">
        <f t="shared" si="181"/>
        <v>6</v>
      </c>
      <c r="E5281" s="1" t="str">
        <f>INDEX(Protocol[Mark],MATCH(C5281,Protocol[Step],0))</f>
        <v>1PM</v>
      </c>
      <c r="F5281" s="151" t="str">
        <f>INDEX(Variables[Variable],MATCH(Systematic[[#This Row],[VariableIndex]],Variables[Index],0))</f>
        <v>FCR (mt: ROX-corr.)</v>
      </c>
      <c r="G5281" s="134">
        <f>Systematic[[#This Row],[Sample]]*1000000+Systematic[[#This Row],[SubSample]]*10000+Systematic[[#This Row],[VariableIndex]]</f>
        <v>343010006</v>
      </c>
      <c r="H5281" s="134">
        <f>Systematic[[#This Row],[SampleVariableLabel]]+100*Systematic[[#This Row],[State]]</f>
        <v>343010106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343</v>
      </c>
      <c r="B5282" s="1">
        <f>IF(C5282=0,IF(B5281=Protocol!$V$20,1,B5281+1),B5281)</f>
        <v>1</v>
      </c>
      <c r="C5282" s="1">
        <f>IF(C5281+1=Protocol!$V$21,0,C5281+1)</f>
        <v>2</v>
      </c>
      <c r="D5282" s="1">
        <f t="shared" si="181"/>
        <v>1</v>
      </c>
      <c r="E5282" s="1" t="str">
        <f>INDEX(Protocol[Mark],MATCH(C5282,Protocol[Step],0))</f>
        <v>2D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343010001</v>
      </c>
      <c r="H5282" s="134">
        <f>Systematic[[#This Row],[SampleVariableLabel]]+100*Systematic[[#This Row],[State]]</f>
        <v>343010201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343</v>
      </c>
      <c r="B5283" s="1">
        <f>IF(C5283=0,IF(B5282=Protocol!$V$20,1,B5282+1),B5282)</f>
        <v>1</v>
      </c>
      <c r="C5283" s="1">
        <f>IF(C5282+1=Protocol!$V$21,0,C5282+1)</f>
        <v>3</v>
      </c>
      <c r="D5283" s="1">
        <f t="shared" si="181"/>
        <v>2</v>
      </c>
      <c r="E5283" s="1" t="str">
        <f>INDEX(Protocol[Mark],MATCH(C5283,Protocol[Step],0))</f>
        <v>2c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343010002</v>
      </c>
      <c r="H5283" s="134">
        <f>Systematic[[#This Row],[SampleVariableLabel]]+100*Systematic[[#This Row],[State]]</f>
        <v>343010302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343</v>
      </c>
      <c r="B5284" s="1">
        <f>IF(C5284=0,IF(B5283=Protocol!$V$20,1,B5283+1),B5283)</f>
        <v>1</v>
      </c>
      <c r="C5284" s="1">
        <f>IF(C5283+1=Protocol!$V$21,0,C5283+1)</f>
        <v>4</v>
      </c>
      <c r="D5284" s="1">
        <f t="shared" si="181"/>
        <v>3</v>
      </c>
      <c r="E5284" s="1" t="str">
        <f>INDEX(Protocol[Mark],MATCH(C5284,Protocol[Step],0))</f>
        <v>3U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343010003</v>
      </c>
      <c r="H5284" s="134">
        <f>Systematic[[#This Row],[SampleVariableLabel]]+100*Systematic[[#This Row],[State]]</f>
        <v>343010403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343</v>
      </c>
      <c r="B5285" s="1">
        <f>IF(C5285=0,IF(B5284=Protocol!$V$20,1,B5284+1),B5284)</f>
        <v>1</v>
      </c>
      <c r="C5285" s="1">
        <f>IF(C5284+1=Protocol!$V$21,0,C5284+1)</f>
        <v>5</v>
      </c>
      <c r="D5285" s="1">
        <f t="shared" si="181"/>
        <v>4</v>
      </c>
      <c r="E5285" s="1" t="str">
        <f>INDEX(Protocol[Mark],MATCH(C5285,Protocol[Step],0))</f>
        <v>4G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343010004</v>
      </c>
      <c r="H5285" s="134">
        <f>Systematic[[#This Row],[SampleVariableLabel]]+100*Systematic[[#This Row],[State]]</f>
        <v>343010504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343</v>
      </c>
      <c r="B5286" s="1">
        <f>IF(C5286=0,IF(B5285=Protocol!$V$20,1,B5285+1),B5285)</f>
        <v>1</v>
      </c>
      <c r="C5286" s="1">
        <f>IF(C5285+1=Protocol!$V$21,0,C5285+1)</f>
        <v>6</v>
      </c>
      <c r="D5286" s="1">
        <f t="shared" si="181"/>
        <v>5</v>
      </c>
      <c r="E5286" s="1" t="str">
        <f>INDEX(Protocol[Mark],MATCH(C5286,Protocol[Step],0))</f>
        <v>5S</v>
      </c>
      <c r="F5286" s="151" t="str">
        <f>INDEX(Variables[Variable],MATCH(Systematic[[#This Row],[VariableIndex]],Variables[Index],0))</f>
        <v>Specific flux (mt)</v>
      </c>
      <c r="G5286" s="134">
        <f>Systematic[[#This Row],[Sample]]*1000000+Systematic[[#This Row],[SubSample]]*10000+Systematic[[#This Row],[VariableIndex]]</f>
        <v>343010005</v>
      </c>
      <c r="H5286" s="134">
        <f>Systematic[[#This Row],[SampleVariableLabel]]+100*Systematic[[#This Row],[State]]</f>
        <v>343010605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343</v>
      </c>
      <c r="B5287" s="1">
        <f>IF(C5287=0,IF(B5286=Protocol!$V$20,1,B5286+1),B5286)</f>
        <v>1</v>
      </c>
      <c r="C5287" s="1">
        <f>IF(C5286+1=Protocol!$V$21,0,C5286+1)</f>
        <v>7</v>
      </c>
      <c r="D5287" s="1">
        <f t="shared" si="181"/>
        <v>6</v>
      </c>
      <c r="E5287" s="1" t="str">
        <f>INDEX(Protocol[Mark],MATCH(C5287,Protocol[Step],0))</f>
        <v>6Oct</v>
      </c>
      <c r="F5287" s="151" t="str">
        <f>INDEX(Variables[Variable],MATCH(Systematic[[#This Row],[VariableIndex]],Variables[Index],0))</f>
        <v>FCR (mt: ROX-corr.)</v>
      </c>
      <c r="G5287" s="134">
        <f>Systematic[[#This Row],[Sample]]*1000000+Systematic[[#This Row],[SubSample]]*10000+Systematic[[#This Row],[VariableIndex]]</f>
        <v>343010006</v>
      </c>
      <c r="H5287" s="134">
        <f>Systematic[[#This Row],[SampleVariableLabel]]+100*Systematic[[#This Row],[State]]</f>
        <v>343010706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343</v>
      </c>
      <c r="B5288" s="1">
        <f>IF(C5288=0,IF(B5287=Protocol!$V$20,1,B5287+1),B5287)</f>
        <v>1</v>
      </c>
      <c r="C5288" s="1">
        <f>IF(C5287+1=Protocol!$V$21,0,C5287+1)</f>
        <v>8</v>
      </c>
      <c r="D5288" s="1">
        <f t="shared" si="181"/>
        <v>1</v>
      </c>
      <c r="E5288" s="1" t="str">
        <f>INDEX(Protocol[Mark],MATCH(C5288,Protocol[Step],0))</f>
        <v>7Rot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343010001</v>
      </c>
      <c r="H5288" s="134">
        <f>Systematic[[#This Row],[SampleVariableLabel]]+100*Systematic[[#This Row],[State]]</f>
        <v>343010801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343</v>
      </c>
      <c r="B5289" s="1">
        <f>IF(C5289=0,IF(B5288=Protocol!$V$20,1,B5288+1),B5288)</f>
        <v>1</v>
      </c>
      <c r="C5289" s="1">
        <f>IF(C5288+1=Protocol!$V$21,0,C5288+1)</f>
        <v>9</v>
      </c>
      <c r="D5289" s="1">
        <f t="shared" si="181"/>
        <v>2</v>
      </c>
      <c r="E5289" s="1" t="str">
        <f>INDEX(Protocol[Mark],MATCH(C5289,Protocol[Step],0))</f>
        <v>8Gp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343010002</v>
      </c>
      <c r="H5289" s="134">
        <f>Systematic[[#This Row],[SampleVariableLabel]]+100*Systematic[[#This Row],[State]]</f>
        <v>343010902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343</v>
      </c>
      <c r="B5290" s="1">
        <f>IF(C5290=0,IF(B5289=Protocol!$V$20,1,B5289+1),B5289)</f>
        <v>1</v>
      </c>
      <c r="C5290" s="1">
        <f>IF(C5289+1=Protocol!$V$21,0,C5289+1)</f>
        <v>10</v>
      </c>
      <c r="D5290" s="1">
        <f t="shared" si="181"/>
        <v>3</v>
      </c>
      <c r="E5290" s="1" t="str">
        <f>INDEX(Protocol[Mark],MATCH(C5290,Protocol[Step],0))</f>
        <v>9Ama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343010003</v>
      </c>
      <c r="H5290" s="134">
        <f>Systematic[[#This Row],[SampleVariableLabel]]+100*Systematic[[#This Row],[State]]</f>
        <v>343011003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343</v>
      </c>
      <c r="B5291" s="1">
        <f>IF(C5291=0,IF(B5290=Protocol!$V$20,1,B5290+1),B5290)</f>
        <v>1</v>
      </c>
      <c r="C5291" s="1">
        <f>IF(C5290+1=Protocol!$V$21,0,C5290+1)</f>
        <v>11</v>
      </c>
      <c r="D5291" s="1">
        <f t="shared" si="181"/>
        <v>4</v>
      </c>
      <c r="E5291" s="1" t="str">
        <f>INDEX(Protocol[Mark],MATCH(C5291,Protocol[Step],0))</f>
        <v>10Tm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343010004</v>
      </c>
      <c r="H5291" s="134">
        <f>Systematic[[#This Row],[SampleVariableLabel]]+100*Systematic[[#This Row],[State]]</f>
        <v>343011104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343</v>
      </c>
      <c r="B5292" s="1">
        <f>IF(C5292=0,IF(B5291=Protocol!$V$20,1,B5291+1),B5291)</f>
        <v>1</v>
      </c>
      <c r="C5292" s="1">
        <f>IF(C5291+1=Protocol!$V$21,0,C5291+1)</f>
        <v>12</v>
      </c>
      <c r="D5292" s="1">
        <f t="shared" si="181"/>
        <v>5</v>
      </c>
      <c r="E5292" s="1" t="str">
        <f>INDEX(Protocol[Mark],MATCH(C5292,Protocol[Step],0))</f>
        <v>11Azd</v>
      </c>
      <c r="F5292" s="151" t="str">
        <f>INDEX(Variables[Variable],MATCH(Systematic[[#This Row],[VariableIndex]],Variables[Index],0))</f>
        <v>Specific flux (mt)</v>
      </c>
      <c r="G5292" s="134">
        <f>Systematic[[#This Row],[Sample]]*1000000+Systematic[[#This Row],[SubSample]]*10000+Systematic[[#This Row],[VariableIndex]]</f>
        <v>343010005</v>
      </c>
      <c r="H5292" s="134">
        <f>Systematic[[#This Row],[SampleVariableLabel]]+100*Systematic[[#This Row],[State]]</f>
        <v>343011205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344</v>
      </c>
      <c r="B5293" s="1">
        <f>IF(C5293=0,IF(B5292=Protocol!$V$20,1,B5292+1),B5292)</f>
        <v>1</v>
      </c>
      <c r="C5293" s="1">
        <f>IF(C5292+1=Protocol!$V$21,0,C5292+1)</f>
        <v>0</v>
      </c>
      <c r="D5293" s="1">
        <f t="shared" si="181"/>
        <v>6</v>
      </c>
      <c r="E5293" s="1" t="str">
        <f>INDEX(Protocol[Mark],MATCH(C5293,Protocol[Step],0))</f>
        <v>1mt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344010006</v>
      </c>
      <c r="H5293" s="134">
        <f>Systematic[[#This Row],[SampleVariableLabel]]+100*Systematic[[#This Row],[State]]</f>
        <v>344010006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344</v>
      </c>
      <c r="B5294" s="1">
        <f>IF(C5294=0,IF(B5293=Protocol!$V$20,1,B5293+1),B5293)</f>
        <v>1</v>
      </c>
      <c r="C5294" s="1">
        <f>IF(C5293+1=Protocol!$V$21,0,C5293+1)</f>
        <v>1</v>
      </c>
      <c r="D5294" s="1">
        <f t="shared" si="181"/>
        <v>1</v>
      </c>
      <c r="E5294" s="1" t="str">
        <f>INDEX(Protocol[Mark],MATCH(C5294,Protocol[Step],0))</f>
        <v>1PM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344010001</v>
      </c>
      <c r="H5294" s="134">
        <f>Systematic[[#This Row],[SampleVariableLabel]]+100*Systematic[[#This Row],[State]]</f>
        <v>344010101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344</v>
      </c>
      <c r="B5295" s="1">
        <f>IF(C5295=0,IF(B5294=Protocol!$V$20,1,B5294+1),B5294)</f>
        <v>1</v>
      </c>
      <c r="C5295" s="1">
        <f>IF(C5294+1=Protocol!$V$21,0,C5294+1)</f>
        <v>2</v>
      </c>
      <c r="D5295" s="1">
        <f t="shared" si="181"/>
        <v>2</v>
      </c>
      <c r="E5295" s="1" t="str">
        <f>INDEX(Protocol[Mark],MATCH(C5295,Protocol[Step],0))</f>
        <v>2D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344010002</v>
      </c>
      <c r="H5295" s="134">
        <f>Systematic[[#This Row],[SampleVariableLabel]]+100*Systematic[[#This Row],[State]]</f>
        <v>344010202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344</v>
      </c>
      <c r="B5296" s="1">
        <f>IF(C5296=0,IF(B5295=Protocol!$V$20,1,B5295+1),B5295)</f>
        <v>1</v>
      </c>
      <c r="C5296" s="1">
        <f>IF(C5295+1=Protocol!$V$21,0,C5295+1)</f>
        <v>3</v>
      </c>
      <c r="D5296" s="1">
        <f t="shared" si="181"/>
        <v>3</v>
      </c>
      <c r="E5296" s="1" t="str">
        <f>INDEX(Protocol[Mark],MATCH(C5296,Protocol[Step],0))</f>
        <v>2c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344010003</v>
      </c>
      <c r="H5296" s="134">
        <f>Systematic[[#This Row],[SampleVariableLabel]]+100*Systematic[[#This Row],[State]]</f>
        <v>344010303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344</v>
      </c>
      <c r="B5297" s="1">
        <f>IF(C5297=0,IF(B5296=Protocol!$V$20,1,B5296+1),B5296)</f>
        <v>1</v>
      </c>
      <c r="C5297" s="1">
        <f>IF(C5296+1=Protocol!$V$21,0,C5296+1)</f>
        <v>4</v>
      </c>
      <c r="D5297" s="1">
        <f t="shared" si="181"/>
        <v>4</v>
      </c>
      <c r="E5297" s="1" t="str">
        <f>INDEX(Protocol[Mark],MATCH(C5297,Protocol[Step],0))</f>
        <v>3U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344010004</v>
      </c>
      <c r="H5297" s="134">
        <f>Systematic[[#This Row],[SampleVariableLabel]]+100*Systematic[[#This Row],[State]]</f>
        <v>344010404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344</v>
      </c>
      <c r="B5298" s="1">
        <f>IF(C5298=0,IF(B5297=Protocol!$V$20,1,B5297+1),B5297)</f>
        <v>1</v>
      </c>
      <c r="C5298" s="1">
        <f>IF(C5297+1=Protocol!$V$21,0,C5297+1)</f>
        <v>5</v>
      </c>
      <c r="D5298" s="1">
        <f t="shared" si="181"/>
        <v>5</v>
      </c>
      <c r="E5298" s="1" t="str">
        <f>INDEX(Protocol[Mark],MATCH(C5298,Protocol[Step],0))</f>
        <v>4G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344010005</v>
      </c>
      <c r="H5298" s="134">
        <f>Systematic[[#This Row],[SampleVariableLabel]]+100*Systematic[[#This Row],[State]]</f>
        <v>344010505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344</v>
      </c>
      <c r="B5299" s="1">
        <f>IF(C5299=0,IF(B5298=Protocol!$V$20,1,B5298+1),B5298)</f>
        <v>1</v>
      </c>
      <c r="C5299" s="1">
        <f>IF(C5298+1=Protocol!$V$21,0,C5298+1)</f>
        <v>6</v>
      </c>
      <c r="D5299" s="1">
        <f t="shared" si="181"/>
        <v>6</v>
      </c>
      <c r="E5299" s="1" t="str">
        <f>INDEX(Protocol[Mark],MATCH(C5299,Protocol[Step],0))</f>
        <v>5S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344010006</v>
      </c>
      <c r="H5299" s="134">
        <f>Systematic[[#This Row],[SampleVariableLabel]]+100*Systematic[[#This Row],[State]]</f>
        <v>344010606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344</v>
      </c>
      <c r="B5300" s="1">
        <f>IF(C5300=0,IF(B5299=Protocol!$V$20,1,B5299+1),B5299)</f>
        <v>1</v>
      </c>
      <c r="C5300" s="1">
        <f>IF(C5299+1=Protocol!$V$21,0,C5299+1)</f>
        <v>7</v>
      </c>
      <c r="D5300" s="1">
        <f t="shared" si="181"/>
        <v>1</v>
      </c>
      <c r="E5300" s="1" t="str">
        <f>INDEX(Protocol[Mark],MATCH(C5300,Protocol[Step],0))</f>
        <v>6Oct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344010001</v>
      </c>
      <c r="H5300" s="134">
        <f>Systematic[[#This Row],[SampleVariableLabel]]+100*Systematic[[#This Row],[State]]</f>
        <v>344010701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344</v>
      </c>
      <c r="B5301" s="1">
        <f>IF(C5301=0,IF(B5300=Protocol!$V$20,1,B5300+1),B5300)</f>
        <v>1</v>
      </c>
      <c r="C5301" s="1">
        <f>IF(C5300+1=Protocol!$V$21,0,C5300+1)</f>
        <v>8</v>
      </c>
      <c r="D5301" s="1">
        <f t="shared" si="181"/>
        <v>2</v>
      </c>
      <c r="E5301" s="1" t="str">
        <f>INDEX(Protocol[Mark],MATCH(C5301,Protocol[Step],0))</f>
        <v>7Rot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344010002</v>
      </c>
      <c r="H5301" s="134">
        <f>Systematic[[#This Row],[SampleVariableLabel]]+100*Systematic[[#This Row],[State]]</f>
        <v>344010802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344</v>
      </c>
      <c r="B5302" s="1">
        <f>IF(C5302=0,IF(B5301=Protocol!$V$20,1,B5301+1),B5301)</f>
        <v>1</v>
      </c>
      <c r="C5302" s="1">
        <f>IF(C5301+1=Protocol!$V$21,0,C5301+1)</f>
        <v>9</v>
      </c>
      <c r="D5302" s="1">
        <f t="shared" si="181"/>
        <v>3</v>
      </c>
      <c r="E5302" s="1" t="str">
        <f>INDEX(Protocol[Mark],MATCH(C5302,Protocol[Step],0))</f>
        <v>8Gp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344010003</v>
      </c>
      <c r="H5302" s="134">
        <f>Systematic[[#This Row],[SampleVariableLabel]]+100*Systematic[[#This Row],[State]]</f>
        <v>344010903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344</v>
      </c>
      <c r="B5303" s="1">
        <f>IF(C5303=0,IF(B5302=Protocol!$V$20,1,B5302+1),B5302)</f>
        <v>1</v>
      </c>
      <c r="C5303" s="1">
        <f>IF(C5302+1=Protocol!$V$21,0,C5302+1)</f>
        <v>10</v>
      </c>
      <c r="D5303" s="1">
        <f t="shared" si="181"/>
        <v>4</v>
      </c>
      <c r="E5303" s="1" t="str">
        <f>INDEX(Protocol[Mark],MATCH(C5303,Protocol[Step],0))</f>
        <v>9Ama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344010004</v>
      </c>
      <c r="H5303" s="134">
        <f>Systematic[[#This Row],[SampleVariableLabel]]+100*Systematic[[#This Row],[State]]</f>
        <v>344011004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344</v>
      </c>
      <c r="B5304" s="1">
        <f>IF(C5304=0,IF(B5303=Protocol!$V$20,1,B5303+1),B5303)</f>
        <v>1</v>
      </c>
      <c r="C5304" s="1">
        <f>IF(C5303+1=Protocol!$V$21,0,C5303+1)</f>
        <v>11</v>
      </c>
      <c r="D5304" s="1">
        <f t="shared" si="181"/>
        <v>5</v>
      </c>
      <c r="E5304" s="1" t="str">
        <f>INDEX(Protocol[Mark],MATCH(C5304,Protocol[Step],0))</f>
        <v>10Tm</v>
      </c>
      <c r="F5304" s="151" t="str">
        <f>INDEX(Variables[Variable],MATCH(Systematic[[#This Row],[VariableIndex]],Variables[Index],0))</f>
        <v>Specific flux (mt)</v>
      </c>
      <c r="G5304" s="134">
        <f>Systematic[[#This Row],[Sample]]*1000000+Systematic[[#This Row],[SubSample]]*10000+Systematic[[#This Row],[VariableIndex]]</f>
        <v>344010005</v>
      </c>
      <c r="H5304" s="134">
        <f>Systematic[[#This Row],[SampleVariableLabel]]+100*Systematic[[#This Row],[State]]</f>
        <v>344011105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344</v>
      </c>
      <c r="B5305" s="1">
        <f>IF(C5305=0,IF(B5304=Protocol!$V$20,1,B5304+1),B5304)</f>
        <v>1</v>
      </c>
      <c r="C5305" s="1">
        <f>IF(C5304+1=Protocol!$V$21,0,C5304+1)</f>
        <v>12</v>
      </c>
      <c r="D5305" s="1">
        <f t="shared" si="181"/>
        <v>6</v>
      </c>
      <c r="E5305" s="1" t="str">
        <f>INDEX(Protocol[Mark],MATCH(C5305,Protocol[Step],0))</f>
        <v>11Azd</v>
      </c>
      <c r="F5305" s="151" t="str">
        <f>INDEX(Variables[Variable],MATCH(Systematic[[#This Row],[VariableIndex]],Variables[Index],0))</f>
        <v>FCR (mt: ROX-corr.)</v>
      </c>
      <c r="G5305" s="134">
        <f>Systematic[[#This Row],[Sample]]*1000000+Systematic[[#This Row],[SubSample]]*10000+Systematic[[#This Row],[VariableIndex]]</f>
        <v>344010006</v>
      </c>
      <c r="H5305" s="134">
        <f>Systematic[[#This Row],[SampleVariableLabel]]+100*Systematic[[#This Row],[State]]</f>
        <v>344011206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345</v>
      </c>
      <c r="B5306" s="1">
        <f>IF(C5306=0,IF(B5305=Protocol!$V$20,1,B5305+1),B5305)</f>
        <v>1</v>
      </c>
      <c r="C5306" s="1">
        <f>IF(C5305+1=Protocol!$V$21,0,C5305+1)</f>
        <v>0</v>
      </c>
      <c r="D5306" s="1">
        <f t="shared" si="181"/>
        <v>1</v>
      </c>
      <c r="E5306" s="1" t="str">
        <f>INDEX(Protocol[Mark],MATCH(C5306,Protocol[Step],0))</f>
        <v>1mt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345010001</v>
      </c>
      <c r="H5306" s="134">
        <f>Systematic[[#This Row],[SampleVariableLabel]]+100*Systematic[[#This Row],[State]]</f>
        <v>345010001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345</v>
      </c>
      <c r="B5307" s="1">
        <f>IF(C5307=0,IF(B5306=Protocol!$V$20,1,B5306+1),B5306)</f>
        <v>1</v>
      </c>
      <c r="C5307" s="1">
        <f>IF(C5306+1=Protocol!$V$21,0,C5306+1)</f>
        <v>1</v>
      </c>
      <c r="D5307" s="1">
        <f t="shared" si="181"/>
        <v>2</v>
      </c>
      <c r="E5307" s="1" t="str">
        <f>INDEX(Protocol[Mark],MATCH(C5307,Protocol[Step],0))</f>
        <v>1PM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345010002</v>
      </c>
      <c r="H5307" s="134">
        <f>Systematic[[#This Row],[SampleVariableLabel]]+100*Systematic[[#This Row],[State]]</f>
        <v>345010102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345</v>
      </c>
      <c r="B5308" s="1">
        <f>IF(C5308=0,IF(B5307=Protocol!$V$20,1,B5307+1),B5307)</f>
        <v>1</v>
      </c>
      <c r="C5308" s="1">
        <f>IF(C5307+1=Protocol!$V$21,0,C5307+1)</f>
        <v>2</v>
      </c>
      <c r="D5308" s="1">
        <f t="shared" si="181"/>
        <v>3</v>
      </c>
      <c r="E5308" s="1" t="str">
        <f>INDEX(Protocol[Mark],MATCH(C5308,Protocol[Step],0))</f>
        <v>2D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345010003</v>
      </c>
      <c r="H5308" s="134">
        <f>Systematic[[#This Row],[SampleVariableLabel]]+100*Systematic[[#This Row],[State]]</f>
        <v>345010203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345</v>
      </c>
      <c r="B5309" s="1">
        <f>IF(C5309=0,IF(B5308=Protocol!$V$20,1,B5308+1),B5308)</f>
        <v>1</v>
      </c>
      <c r="C5309" s="1">
        <f>IF(C5308+1=Protocol!$V$21,0,C5308+1)</f>
        <v>3</v>
      </c>
      <c r="D5309" s="1">
        <f t="shared" si="181"/>
        <v>4</v>
      </c>
      <c r="E5309" s="1" t="str">
        <f>INDEX(Protocol[Mark],MATCH(C5309,Protocol[Step],0))</f>
        <v>2c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345010004</v>
      </c>
      <c r="H5309" s="134">
        <f>Systematic[[#This Row],[SampleVariableLabel]]+100*Systematic[[#This Row],[State]]</f>
        <v>345010304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345</v>
      </c>
      <c r="B5310" s="1">
        <f>IF(C5310=0,IF(B5309=Protocol!$V$20,1,B5309+1),B5309)</f>
        <v>1</v>
      </c>
      <c r="C5310" s="1">
        <f>IF(C5309+1=Protocol!$V$21,0,C5309+1)</f>
        <v>4</v>
      </c>
      <c r="D5310" s="1">
        <f t="shared" si="181"/>
        <v>5</v>
      </c>
      <c r="E5310" s="1" t="str">
        <f>INDEX(Protocol[Mark],MATCH(C5310,Protocol[Step],0))</f>
        <v>3U</v>
      </c>
      <c r="F5310" s="151" t="str">
        <f>INDEX(Variables[Variable],MATCH(Systematic[[#This Row],[VariableIndex]],Variables[Index],0))</f>
        <v>Specific flux (mt)</v>
      </c>
      <c r="G5310" s="134">
        <f>Systematic[[#This Row],[Sample]]*1000000+Systematic[[#This Row],[SubSample]]*10000+Systematic[[#This Row],[VariableIndex]]</f>
        <v>345010005</v>
      </c>
      <c r="H5310" s="134">
        <f>Systematic[[#This Row],[SampleVariableLabel]]+100*Systematic[[#This Row],[State]]</f>
        <v>345010405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345</v>
      </c>
      <c r="B5311" s="1">
        <f>IF(C5311=0,IF(B5310=Protocol!$V$20,1,B5310+1),B5310)</f>
        <v>1</v>
      </c>
      <c r="C5311" s="1">
        <f>IF(C5310+1=Protocol!$V$21,0,C5310+1)</f>
        <v>5</v>
      </c>
      <c r="D5311" s="1">
        <f t="shared" si="181"/>
        <v>6</v>
      </c>
      <c r="E5311" s="1" t="str">
        <f>INDEX(Protocol[Mark],MATCH(C5311,Protocol[Step],0))</f>
        <v>4G</v>
      </c>
      <c r="F5311" s="151" t="str">
        <f>INDEX(Variables[Variable],MATCH(Systematic[[#This Row],[VariableIndex]],Variables[Index],0))</f>
        <v>FCR (mt: ROX-corr.)</v>
      </c>
      <c r="G5311" s="134">
        <f>Systematic[[#This Row],[Sample]]*1000000+Systematic[[#This Row],[SubSample]]*10000+Systematic[[#This Row],[VariableIndex]]</f>
        <v>345010006</v>
      </c>
      <c r="H5311" s="134">
        <f>Systematic[[#This Row],[SampleVariableLabel]]+100*Systematic[[#This Row],[State]]</f>
        <v>345010506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345</v>
      </c>
      <c r="B5312" s="1">
        <f>IF(C5312=0,IF(B5311=Protocol!$V$20,1,B5311+1),B5311)</f>
        <v>1</v>
      </c>
      <c r="C5312" s="1">
        <f>IF(C5311+1=Protocol!$V$21,0,C5311+1)</f>
        <v>6</v>
      </c>
      <c r="D5312" s="1">
        <f t="shared" si="181"/>
        <v>1</v>
      </c>
      <c r="E5312" s="1" t="str">
        <f>INDEX(Protocol[Mark],MATCH(C5312,Protocol[Step],0))</f>
        <v>5S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345010001</v>
      </c>
      <c r="H5312" s="134">
        <f>Systematic[[#This Row],[SampleVariableLabel]]+100*Systematic[[#This Row],[State]]</f>
        <v>345010601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345</v>
      </c>
      <c r="B5313" s="1">
        <f>IF(C5313=0,IF(B5312=Protocol!$V$20,1,B5312+1),B5312)</f>
        <v>1</v>
      </c>
      <c r="C5313" s="1">
        <f>IF(C5312+1=Protocol!$V$21,0,C5312+1)</f>
        <v>7</v>
      </c>
      <c r="D5313" s="1">
        <f t="shared" si="181"/>
        <v>2</v>
      </c>
      <c r="E5313" s="1" t="str">
        <f>INDEX(Protocol[Mark],MATCH(C5313,Protocol[Step],0))</f>
        <v>6Oct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345010002</v>
      </c>
      <c r="H5313" s="134">
        <f>Systematic[[#This Row],[SampleVariableLabel]]+100*Systematic[[#This Row],[State]]</f>
        <v>345010702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345</v>
      </c>
      <c r="B5314" s="1">
        <f>IF(C5314=0,IF(B5313=Protocol!$V$20,1,B5313+1),B5313)</f>
        <v>1</v>
      </c>
      <c r="C5314" s="1">
        <f>IF(C5313+1=Protocol!$V$21,0,C5313+1)</f>
        <v>8</v>
      </c>
      <c r="D5314" s="1">
        <f t="shared" si="181"/>
        <v>3</v>
      </c>
      <c r="E5314" s="1" t="str">
        <f>INDEX(Protocol[Mark],MATCH(C5314,Protocol[Step],0))</f>
        <v>7Rot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345010003</v>
      </c>
      <c r="H5314" s="134">
        <f>Systematic[[#This Row],[SampleVariableLabel]]+100*Systematic[[#This Row],[State]]</f>
        <v>345010803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345</v>
      </c>
      <c r="B5315" s="1">
        <f>IF(C5315=0,IF(B5314=Protocol!$V$20,1,B5314+1),B5314)</f>
        <v>1</v>
      </c>
      <c r="C5315" s="1">
        <f>IF(C5314+1=Protocol!$V$21,0,C5314+1)</f>
        <v>9</v>
      </c>
      <c r="D5315" s="1">
        <f t="shared" ref="D5315:D5378" si="183">IF(D5314=nVariables,1,D5314+1)</f>
        <v>4</v>
      </c>
      <c r="E5315" s="1" t="str">
        <f>INDEX(Protocol[Mark],MATCH(C5315,Protocol[Step],0))</f>
        <v>8Gp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345010004</v>
      </c>
      <c r="H5315" s="134">
        <f>Systematic[[#This Row],[SampleVariableLabel]]+100*Systematic[[#This Row],[State]]</f>
        <v>345010904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345</v>
      </c>
      <c r="B5316" s="1">
        <f>IF(C5316=0,IF(B5315=Protocol!$V$20,1,B5315+1),B5315)</f>
        <v>1</v>
      </c>
      <c r="C5316" s="1">
        <f>IF(C5315+1=Protocol!$V$21,0,C5315+1)</f>
        <v>10</v>
      </c>
      <c r="D5316" s="1">
        <f t="shared" si="183"/>
        <v>5</v>
      </c>
      <c r="E5316" s="1" t="str">
        <f>INDEX(Protocol[Mark],MATCH(C5316,Protocol[Step],0))</f>
        <v>9Ama</v>
      </c>
      <c r="F5316" s="151" t="str">
        <f>INDEX(Variables[Variable],MATCH(Systematic[[#This Row],[VariableIndex]],Variables[Index],0))</f>
        <v>Specific flux (mt)</v>
      </c>
      <c r="G5316" s="134">
        <f>Systematic[[#This Row],[Sample]]*1000000+Systematic[[#This Row],[SubSample]]*10000+Systematic[[#This Row],[VariableIndex]]</f>
        <v>345010005</v>
      </c>
      <c r="H5316" s="134">
        <f>Systematic[[#This Row],[SampleVariableLabel]]+100*Systematic[[#This Row],[State]]</f>
        <v>345011005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345</v>
      </c>
      <c r="B5317" s="1">
        <f>IF(C5317=0,IF(B5316=Protocol!$V$20,1,B5316+1),B5316)</f>
        <v>1</v>
      </c>
      <c r="C5317" s="1">
        <f>IF(C5316+1=Protocol!$V$21,0,C5316+1)</f>
        <v>11</v>
      </c>
      <c r="D5317" s="1">
        <f t="shared" si="183"/>
        <v>6</v>
      </c>
      <c r="E5317" s="1" t="str">
        <f>INDEX(Protocol[Mark],MATCH(C5317,Protocol[Step],0))</f>
        <v>10Tm</v>
      </c>
      <c r="F5317" s="151" t="str">
        <f>INDEX(Variables[Variable],MATCH(Systematic[[#This Row],[VariableIndex]],Variables[Index],0))</f>
        <v>FCR (mt: ROX-corr.)</v>
      </c>
      <c r="G5317" s="134">
        <f>Systematic[[#This Row],[Sample]]*1000000+Systematic[[#This Row],[SubSample]]*10000+Systematic[[#This Row],[VariableIndex]]</f>
        <v>345010006</v>
      </c>
      <c r="H5317" s="134">
        <f>Systematic[[#This Row],[SampleVariableLabel]]+100*Systematic[[#This Row],[State]]</f>
        <v>345011106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345</v>
      </c>
      <c r="B5318" s="1">
        <f>IF(C5318=0,IF(B5317=Protocol!$V$20,1,B5317+1),B5317)</f>
        <v>1</v>
      </c>
      <c r="C5318" s="1">
        <f>IF(C5317+1=Protocol!$V$21,0,C5317+1)</f>
        <v>12</v>
      </c>
      <c r="D5318" s="1">
        <f t="shared" si="183"/>
        <v>1</v>
      </c>
      <c r="E5318" s="1" t="str">
        <f>INDEX(Protocol[Mark],MATCH(C5318,Protocol[Step],0))</f>
        <v>11Azd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345010001</v>
      </c>
      <c r="H5318" s="134">
        <f>Systematic[[#This Row],[SampleVariableLabel]]+100*Systematic[[#This Row],[State]]</f>
        <v>345011201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346</v>
      </c>
      <c r="B5319" s="1">
        <f>IF(C5319=0,IF(B5318=Protocol!$V$20,1,B5318+1),B5318)</f>
        <v>1</v>
      </c>
      <c r="C5319" s="1">
        <f>IF(C5318+1=Protocol!$V$21,0,C5318+1)</f>
        <v>0</v>
      </c>
      <c r="D5319" s="1">
        <f t="shared" si="183"/>
        <v>2</v>
      </c>
      <c r="E5319" s="1" t="str">
        <f>INDEX(Protocol[Mark],MATCH(C5319,Protocol[Step],0))</f>
        <v>1mt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346010002</v>
      </c>
      <c r="H5319" s="134">
        <f>Systematic[[#This Row],[SampleVariableLabel]]+100*Systematic[[#This Row],[State]]</f>
        <v>346010002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346</v>
      </c>
      <c r="B5320" s="1">
        <f>IF(C5320=0,IF(B5319=Protocol!$V$20,1,B5319+1),B5319)</f>
        <v>1</v>
      </c>
      <c r="C5320" s="1">
        <f>IF(C5319+1=Protocol!$V$21,0,C5319+1)</f>
        <v>1</v>
      </c>
      <c r="D5320" s="1">
        <f t="shared" si="183"/>
        <v>3</v>
      </c>
      <c r="E5320" s="1" t="str">
        <f>INDEX(Protocol[Mark],MATCH(C5320,Protocol[Step],0))</f>
        <v>1PM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346010003</v>
      </c>
      <c r="H5320" s="134">
        <f>Systematic[[#This Row],[SampleVariableLabel]]+100*Systematic[[#This Row],[State]]</f>
        <v>346010103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346</v>
      </c>
      <c r="B5321" s="1">
        <f>IF(C5321=0,IF(B5320=Protocol!$V$20,1,B5320+1),B5320)</f>
        <v>1</v>
      </c>
      <c r="C5321" s="1">
        <f>IF(C5320+1=Protocol!$V$21,0,C5320+1)</f>
        <v>2</v>
      </c>
      <c r="D5321" s="1">
        <f t="shared" si="183"/>
        <v>4</v>
      </c>
      <c r="E5321" s="1" t="str">
        <f>INDEX(Protocol[Mark],MATCH(C5321,Protocol[Step],0))</f>
        <v>2D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346010004</v>
      </c>
      <c r="H5321" s="134">
        <f>Systematic[[#This Row],[SampleVariableLabel]]+100*Systematic[[#This Row],[State]]</f>
        <v>346010204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346</v>
      </c>
      <c r="B5322" s="1">
        <f>IF(C5322=0,IF(B5321=Protocol!$V$20,1,B5321+1),B5321)</f>
        <v>1</v>
      </c>
      <c r="C5322" s="1">
        <f>IF(C5321+1=Protocol!$V$21,0,C5321+1)</f>
        <v>3</v>
      </c>
      <c r="D5322" s="1">
        <f t="shared" si="183"/>
        <v>5</v>
      </c>
      <c r="E5322" s="1" t="str">
        <f>INDEX(Protocol[Mark],MATCH(C5322,Protocol[Step],0))</f>
        <v>2c</v>
      </c>
      <c r="F5322" s="151" t="str">
        <f>INDEX(Variables[Variable],MATCH(Systematic[[#This Row],[VariableIndex]],Variables[Index],0))</f>
        <v>Specific flux (mt)</v>
      </c>
      <c r="G5322" s="134">
        <f>Systematic[[#This Row],[Sample]]*1000000+Systematic[[#This Row],[SubSample]]*10000+Systematic[[#This Row],[VariableIndex]]</f>
        <v>346010005</v>
      </c>
      <c r="H5322" s="134">
        <f>Systematic[[#This Row],[SampleVariableLabel]]+100*Systematic[[#This Row],[State]]</f>
        <v>346010305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346</v>
      </c>
      <c r="B5323" s="1">
        <f>IF(C5323=0,IF(B5322=Protocol!$V$20,1,B5322+1),B5322)</f>
        <v>1</v>
      </c>
      <c r="C5323" s="1">
        <f>IF(C5322+1=Protocol!$V$21,0,C5322+1)</f>
        <v>4</v>
      </c>
      <c r="D5323" s="1">
        <f t="shared" si="183"/>
        <v>6</v>
      </c>
      <c r="E5323" s="1" t="str">
        <f>INDEX(Protocol[Mark],MATCH(C5323,Protocol[Step],0))</f>
        <v>3U</v>
      </c>
      <c r="F5323" s="151" t="str">
        <f>INDEX(Variables[Variable],MATCH(Systematic[[#This Row],[VariableIndex]],Variables[Index],0))</f>
        <v>FCR (mt: ROX-corr.)</v>
      </c>
      <c r="G5323" s="134">
        <f>Systematic[[#This Row],[Sample]]*1000000+Systematic[[#This Row],[SubSample]]*10000+Systematic[[#This Row],[VariableIndex]]</f>
        <v>346010006</v>
      </c>
      <c r="H5323" s="134">
        <f>Systematic[[#This Row],[SampleVariableLabel]]+100*Systematic[[#This Row],[State]]</f>
        <v>346010406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346</v>
      </c>
      <c r="B5324" s="1">
        <f>IF(C5324=0,IF(B5323=Protocol!$V$20,1,B5323+1),B5323)</f>
        <v>1</v>
      </c>
      <c r="C5324" s="1">
        <f>IF(C5323+1=Protocol!$V$21,0,C5323+1)</f>
        <v>5</v>
      </c>
      <c r="D5324" s="1">
        <f t="shared" si="183"/>
        <v>1</v>
      </c>
      <c r="E5324" s="1" t="str">
        <f>INDEX(Protocol[Mark],MATCH(C5324,Protocol[Step],0))</f>
        <v>4G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346010001</v>
      </c>
      <c r="H5324" s="134">
        <f>Systematic[[#This Row],[SampleVariableLabel]]+100*Systematic[[#This Row],[State]]</f>
        <v>346010501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346</v>
      </c>
      <c r="B5325" s="1">
        <f>IF(C5325=0,IF(B5324=Protocol!$V$20,1,B5324+1),B5324)</f>
        <v>1</v>
      </c>
      <c r="C5325" s="1">
        <f>IF(C5324+1=Protocol!$V$21,0,C5324+1)</f>
        <v>6</v>
      </c>
      <c r="D5325" s="1">
        <f t="shared" si="183"/>
        <v>2</v>
      </c>
      <c r="E5325" s="1" t="str">
        <f>INDEX(Protocol[Mark],MATCH(C5325,Protocol[Step],0))</f>
        <v>5S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346010002</v>
      </c>
      <c r="H5325" s="134">
        <f>Systematic[[#This Row],[SampleVariableLabel]]+100*Systematic[[#This Row],[State]]</f>
        <v>346010602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346</v>
      </c>
      <c r="B5326" s="1">
        <f>IF(C5326=0,IF(B5325=Protocol!$V$20,1,B5325+1),B5325)</f>
        <v>1</v>
      </c>
      <c r="C5326" s="1">
        <f>IF(C5325+1=Protocol!$V$21,0,C5325+1)</f>
        <v>7</v>
      </c>
      <c r="D5326" s="1">
        <f t="shared" si="183"/>
        <v>3</v>
      </c>
      <c r="E5326" s="1" t="str">
        <f>INDEX(Protocol[Mark],MATCH(C5326,Protocol[Step],0))</f>
        <v>6Oct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346010003</v>
      </c>
      <c r="H5326" s="134">
        <f>Systematic[[#This Row],[SampleVariableLabel]]+100*Systematic[[#This Row],[State]]</f>
        <v>346010703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346</v>
      </c>
      <c r="B5327" s="1">
        <f>IF(C5327=0,IF(B5326=Protocol!$V$20,1,B5326+1),B5326)</f>
        <v>1</v>
      </c>
      <c r="C5327" s="1">
        <f>IF(C5326+1=Protocol!$V$21,0,C5326+1)</f>
        <v>8</v>
      </c>
      <c r="D5327" s="1">
        <f t="shared" si="183"/>
        <v>4</v>
      </c>
      <c r="E5327" s="1" t="str">
        <f>INDEX(Protocol[Mark],MATCH(C5327,Protocol[Step],0))</f>
        <v>7Rot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346010004</v>
      </c>
      <c r="H5327" s="134">
        <f>Systematic[[#This Row],[SampleVariableLabel]]+100*Systematic[[#This Row],[State]]</f>
        <v>346010804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346</v>
      </c>
      <c r="B5328" s="1">
        <f>IF(C5328=0,IF(B5327=Protocol!$V$20,1,B5327+1),B5327)</f>
        <v>1</v>
      </c>
      <c r="C5328" s="1">
        <f>IF(C5327+1=Protocol!$V$21,0,C5327+1)</f>
        <v>9</v>
      </c>
      <c r="D5328" s="1">
        <f t="shared" si="183"/>
        <v>5</v>
      </c>
      <c r="E5328" s="1" t="str">
        <f>INDEX(Protocol[Mark],MATCH(C5328,Protocol[Step],0))</f>
        <v>8Gp</v>
      </c>
      <c r="F5328" s="151" t="str">
        <f>INDEX(Variables[Variable],MATCH(Systematic[[#This Row],[VariableIndex]],Variables[Index],0))</f>
        <v>Specific flux (mt)</v>
      </c>
      <c r="G5328" s="134">
        <f>Systematic[[#This Row],[Sample]]*1000000+Systematic[[#This Row],[SubSample]]*10000+Systematic[[#This Row],[VariableIndex]]</f>
        <v>346010005</v>
      </c>
      <c r="H5328" s="134">
        <f>Systematic[[#This Row],[SampleVariableLabel]]+100*Systematic[[#This Row],[State]]</f>
        <v>346010905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346</v>
      </c>
      <c r="B5329" s="1">
        <f>IF(C5329=0,IF(B5328=Protocol!$V$20,1,B5328+1),B5328)</f>
        <v>1</v>
      </c>
      <c r="C5329" s="1">
        <f>IF(C5328+1=Protocol!$V$21,0,C5328+1)</f>
        <v>10</v>
      </c>
      <c r="D5329" s="1">
        <f t="shared" si="183"/>
        <v>6</v>
      </c>
      <c r="E5329" s="1" t="str">
        <f>INDEX(Protocol[Mark],MATCH(C5329,Protocol[Step],0))</f>
        <v>9Ama</v>
      </c>
      <c r="F5329" s="151" t="str">
        <f>INDEX(Variables[Variable],MATCH(Systematic[[#This Row],[VariableIndex]],Variables[Index],0))</f>
        <v>FCR (mt: ROX-corr.)</v>
      </c>
      <c r="G5329" s="134">
        <f>Systematic[[#This Row],[Sample]]*1000000+Systematic[[#This Row],[SubSample]]*10000+Systematic[[#This Row],[VariableIndex]]</f>
        <v>346010006</v>
      </c>
      <c r="H5329" s="134">
        <f>Systematic[[#This Row],[SampleVariableLabel]]+100*Systematic[[#This Row],[State]]</f>
        <v>346011006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346</v>
      </c>
      <c r="B5330" s="1">
        <f>IF(C5330=0,IF(B5329=Protocol!$V$20,1,B5329+1),B5329)</f>
        <v>1</v>
      </c>
      <c r="C5330" s="1">
        <f>IF(C5329+1=Protocol!$V$21,0,C5329+1)</f>
        <v>11</v>
      </c>
      <c r="D5330" s="1">
        <f t="shared" si="183"/>
        <v>1</v>
      </c>
      <c r="E5330" s="1" t="str">
        <f>INDEX(Protocol[Mark],MATCH(C5330,Protocol[Step],0))</f>
        <v>10Tm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346010001</v>
      </c>
      <c r="H5330" s="134">
        <f>Systematic[[#This Row],[SampleVariableLabel]]+100*Systematic[[#This Row],[State]]</f>
        <v>346011101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346</v>
      </c>
      <c r="B5331" s="1">
        <f>IF(C5331=0,IF(B5330=Protocol!$V$20,1,B5330+1),B5330)</f>
        <v>1</v>
      </c>
      <c r="C5331" s="1">
        <f>IF(C5330+1=Protocol!$V$21,0,C5330+1)</f>
        <v>12</v>
      </c>
      <c r="D5331" s="1">
        <f t="shared" si="183"/>
        <v>2</v>
      </c>
      <c r="E5331" s="1" t="str">
        <f>INDEX(Protocol[Mark],MATCH(C5331,Protocol[Step],0))</f>
        <v>11Azd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346010002</v>
      </c>
      <c r="H5331" s="134">
        <f>Systematic[[#This Row],[SampleVariableLabel]]+100*Systematic[[#This Row],[State]]</f>
        <v>346011202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347</v>
      </c>
      <c r="B5332" s="1">
        <f>IF(C5332=0,IF(B5331=Protocol!$V$20,1,B5331+1),B5331)</f>
        <v>1</v>
      </c>
      <c r="C5332" s="1">
        <f>IF(C5331+1=Protocol!$V$21,0,C5331+1)</f>
        <v>0</v>
      </c>
      <c r="D5332" s="1">
        <f t="shared" si="183"/>
        <v>3</v>
      </c>
      <c r="E5332" s="1" t="str">
        <f>INDEX(Protocol[Mark],MATCH(C5332,Protocol[Step],0))</f>
        <v>1mt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347010003</v>
      </c>
      <c r="H5332" s="134">
        <f>Systematic[[#This Row],[SampleVariableLabel]]+100*Systematic[[#This Row],[State]]</f>
        <v>347010003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347</v>
      </c>
      <c r="B5333" s="1">
        <f>IF(C5333=0,IF(B5332=Protocol!$V$20,1,B5332+1),B5332)</f>
        <v>1</v>
      </c>
      <c r="C5333" s="1">
        <f>IF(C5332+1=Protocol!$V$21,0,C5332+1)</f>
        <v>1</v>
      </c>
      <c r="D5333" s="1">
        <f t="shared" si="183"/>
        <v>4</v>
      </c>
      <c r="E5333" s="1" t="str">
        <f>INDEX(Protocol[Mark],MATCH(C5333,Protocol[Step],0))</f>
        <v>1PM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347010004</v>
      </c>
      <c r="H5333" s="134">
        <f>Systematic[[#This Row],[SampleVariableLabel]]+100*Systematic[[#This Row],[State]]</f>
        <v>347010104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347</v>
      </c>
      <c r="B5334" s="1">
        <f>IF(C5334=0,IF(B5333=Protocol!$V$20,1,B5333+1),B5333)</f>
        <v>1</v>
      </c>
      <c r="C5334" s="1">
        <f>IF(C5333+1=Protocol!$V$21,0,C5333+1)</f>
        <v>2</v>
      </c>
      <c r="D5334" s="1">
        <f t="shared" si="183"/>
        <v>5</v>
      </c>
      <c r="E5334" s="1" t="str">
        <f>INDEX(Protocol[Mark],MATCH(C5334,Protocol[Step],0))</f>
        <v>2D</v>
      </c>
      <c r="F5334" s="151" t="str">
        <f>INDEX(Variables[Variable],MATCH(Systematic[[#This Row],[VariableIndex]],Variables[Index],0))</f>
        <v>Specific flux (mt)</v>
      </c>
      <c r="G5334" s="134">
        <f>Systematic[[#This Row],[Sample]]*1000000+Systematic[[#This Row],[SubSample]]*10000+Systematic[[#This Row],[VariableIndex]]</f>
        <v>347010005</v>
      </c>
      <c r="H5334" s="134">
        <f>Systematic[[#This Row],[SampleVariableLabel]]+100*Systematic[[#This Row],[State]]</f>
        <v>347010205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347</v>
      </c>
      <c r="B5335" s="1">
        <f>IF(C5335=0,IF(B5334=Protocol!$V$20,1,B5334+1),B5334)</f>
        <v>1</v>
      </c>
      <c r="C5335" s="1">
        <f>IF(C5334+1=Protocol!$V$21,0,C5334+1)</f>
        <v>3</v>
      </c>
      <c r="D5335" s="1">
        <f t="shared" si="183"/>
        <v>6</v>
      </c>
      <c r="E5335" s="1" t="str">
        <f>INDEX(Protocol[Mark],MATCH(C5335,Protocol[Step],0))</f>
        <v>2c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347010006</v>
      </c>
      <c r="H5335" s="134">
        <f>Systematic[[#This Row],[SampleVariableLabel]]+100*Systematic[[#This Row],[State]]</f>
        <v>347010306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347</v>
      </c>
      <c r="B5336" s="1">
        <f>IF(C5336=0,IF(B5335=Protocol!$V$20,1,B5335+1),B5335)</f>
        <v>1</v>
      </c>
      <c r="C5336" s="1">
        <f>IF(C5335+1=Protocol!$V$21,0,C5335+1)</f>
        <v>4</v>
      </c>
      <c r="D5336" s="1">
        <f t="shared" si="183"/>
        <v>1</v>
      </c>
      <c r="E5336" s="1" t="str">
        <f>INDEX(Protocol[Mark],MATCH(C5336,Protocol[Step],0))</f>
        <v>3U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347010001</v>
      </c>
      <c r="H5336" s="134">
        <f>Systematic[[#This Row],[SampleVariableLabel]]+100*Systematic[[#This Row],[State]]</f>
        <v>347010401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347</v>
      </c>
      <c r="B5337" s="1">
        <f>IF(C5337=0,IF(B5336=Protocol!$V$20,1,B5336+1),B5336)</f>
        <v>1</v>
      </c>
      <c r="C5337" s="1">
        <f>IF(C5336+1=Protocol!$V$21,0,C5336+1)</f>
        <v>5</v>
      </c>
      <c r="D5337" s="1">
        <f t="shared" si="183"/>
        <v>2</v>
      </c>
      <c r="E5337" s="1" t="str">
        <f>INDEX(Protocol[Mark],MATCH(C5337,Protocol[Step],0))</f>
        <v>4G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347010002</v>
      </c>
      <c r="H5337" s="134">
        <f>Systematic[[#This Row],[SampleVariableLabel]]+100*Systematic[[#This Row],[State]]</f>
        <v>347010502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347</v>
      </c>
      <c r="B5338" s="1">
        <f>IF(C5338=0,IF(B5337=Protocol!$V$20,1,B5337+1),B5337)</f>
        <v>1</v>
      </c>
      <c r="C5338" s="1">
        <f>IF(C5337+1=Protocol!$V$21,0,C5337+1)</f>
        <v>6</v>
      </c>
      <c r="D5338" s="1">
        <f t="shared" si="183"/>
        <v>3</v>
      </c>
      <c r="E5338" s="1" t="str">
        <f>INDEX(Protocol[Mark],MATCH(C5338,Protocol[Step],0))</f>
        <v>5S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347010003</v>
      </c>
      <c r="H5338" s="134">
        <f>Systematic[[#This Row],[SampleVariableLabel]]+100*Systematic[[#This Row],[State]]</f>
        <v>347010603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347</v>
      </c>
      <c r="B5339" s="1">
        <f>IF(C5339=0,IF(B5338=Protocol!$V$20,1,B5338+1),B5338)</f>
        <v>1</v>
      </c>
      <c r="C5339" s="1">
        <f>IF(C5338+1=Protocol!$V$21,0,C5338+1)</f>
        <v>7</v>
      </c>
      <c r="D5339" s="1">
        <f t="shared" si="183"/>
        <v>4</v>
      </c>
      <c r="E5339" s="1" t="str">
        <f>INDEX(Protocol[Mark],MATCH(C5339,Protocol[Step],0))</f>
        <v>6Oct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347010004</v>
      </c>
      <c r="H5339" s="134">
        <f>Systematic[[#This Row],[SampleVariableLabel]]+100*Systematic[[#This Row],[State]]</f>
        <v>347010704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347</v>
      </c>
      <c r="B5340" s="1">
        <f>IF(C5340=0,IF(B5339=Protocol!$V$20,1,B5339+1),B5339)</f>
        <v>1</v>
      </c>
      <c r="C5340" s="1">
        <f>IF(C5339+1=Protocol!$V$21,0,C5339+1)</f>
        <v>8</v>
      </c>
      <c r="D5340" s="1">
        <f t="shared" si="183"/>
        <v>5</v>
      </c>
      <c r="E5340" s="1" t="str">
        <f>INDEX(Protocol[Mark],MATCH(C5340,Protocol[Step],0))</f>
        <v>7Rot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347010005</v>
      </c>
      <c r="H5340" s="134">
        <f>Systematic[[#This Row],[SampleVariableLabel]]+100*Systematic[[#This Row],[State]]</f>
        <v>347010805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347</v>
      </c>
      <c r="B5341" s="1">
        <f>IF(C5341=0,IF(B5340=Protocol!$V$20,1,B5340+1),B5340)</f>
        <v>1</v>
      </c>
      <c r="C5341" s="1">
        <f>IF(C5340+1=Protocol!$V$21,0,C5340+1)</f>
        <v>9</v>
      </c>
      <c r="D5341" s="1">
        <f t="shared" si="183"/>
        <v>6</v>
      </c>
      <c r="E5341" s="1" t="str">
        <f>INDEX(Protocol[Mark],MATCH(C5341,Protocol[Step],0))</f>
        <v>8Gp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347010006</v>
      </c>
      <c r="H5341" s="134">
        <f>Systematic[[#This Row],[SampleVariableLabel]]+100*Systematic[[#This Row],[State]]</f>
        <v>347010906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347</v>
      </c>
      <c r="B5342" s="1">
        <f>IF(C5342=0,IF(B5341=Protocol!$V$20,1,B5341+1),B5341)</f>
        <v>1</v>
      </c>
      <c r="C5342" s="1">
        <f>IF(C5341+1=Protocol!$V$21,0,C5341+1)</f>
        <v>10</v>
      </c>
      <c r="D5342" s="1">
        <f t="shared" si="183"/>
        <v>1</v>
      </c>
      <c r="E5342" s="1" t="str">
        <f>INDEX(Protocol[Mark],MATCH(C5342,Protocol[Step],0))</f>
        <v>9Ama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347010001</v>
      </c>
      <c r="H5342" s="134">
        <f>Systematic[[#This Row],[SampleVariableLabel]]+100*Systematic[[#This Row],[State]]</f>
        <v>347011001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347</v>
      </c>
      <c r="B5343" s="1">
        <f>IF(C5343=0,IF(B5342=Protocol!$V$20,1,B5342+1),B5342)</f>
        <v>1</v>
      </c>
      <c r="C5343" s="1">
        <f>IF(C5342+1=Protocol!$V$21,0,C5342+1)</f>
        <v>11</v>
      </c>
      <c r="D5343" s="1">
        <f t="shared" si="183"/>
        <v>2</v>
      </c>
      <c r="E5343" s="1" t="str">
        <f>INDEX(Protocol[Mark],MATCH(C5343,Protocol[Step],0))</f>
        <v>10Tm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347010002</v>
      </c>
      <c r="H5343" s="134">
        <f>Systematic[[#This Row],[SampleVariableLabel]]+100*Systematic[[#This Row],[State]]</f>
        <v>347011102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347</v>
      </c>
      <c r="B5344" s="1">
        <f>IF(C5344=0,IF(B5343=Protocol!$V$20,1,B5343+1),B5343)</f>
        <v>1</v>
      </c>
      <c r="C5344" s="1">
        <f>IF(C5343+1=Protocol!$V$21,0,C5343+1)</f>
        <v>12</v>
      </c>
      <c r="D5344" s="1">
        <f t="shared" si="183"/>
        <v>3</v>
      </c>
      <c r="E5344" s="1" t="str">
        <f>INDEX(Protocol[Mark],MATCH(C5344,Protocol[Step],0))</f>
        <v>11Azd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347010003</v>
      </c>
      <c r="H5344" s="134">
        <f>Systematic[[#This Row],[SampleVariableLabel]]+100*Systematic[[#This Row],[State]]</f>
        <v>347011203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348</v>
      </c>
      <c r="B5345" s="1">
        <f>IF(C5345=0,IF(B5344=Protocol!$V$20,1,B5344+1),B5344)</f>
        <v>1</v>
      </c>
      <c r="C5345" s="1">
        <f>IF(C5344+1=Protocol!$V$21,0,C5344+1)</f>
        <v>0</v>
      </c>
      <c r="D5345" s="1">
        <f t="shared" si="183"/>
        <v>4</v>
      </c>
      <c r="E5345" s="1" t="str">
        <f>INDEX(Protocol[Mark],MATCH(C5345,Protocol[Step],0))</f>
        <v>1mt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348010004</v>
      </c>
      <c r="H5345" s="134">
        <f>Systematic[[#This Row],[SampleVariableLabel]]+100*Systematic[[#This Row],[State]]</f>
        <v>348010004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348</v>
      </c>
      <c r="B5346" s="1">
        <f>IF(C5346=0,IF(B5345=Protocol!$V$20,1,B5345+1),B5345)</f>
        <v>1</v>
      </c>
      <c r="C5346" s="1">
        <f>IF(C5345+1=Protocol!$V$21,0,C5345+1)</f>
        <v>1</v>
      </c>
      <c r="D5346" s="1">
        <f t="shared" si="183"/>
        <v>5</v>
      </c>
      <c r="E5346" s="1" t="str">
        <f>INDEX(Protocol[Mark],MATCH(C5346,Protocol[Step],0))</f>
        <v>1PM</v>
      </c>
      <c r="F5346" s="151" t="str">
        <f>INDEX(Variables[Variable],MATCH(Systematic[[#This Row],[VariableIndex]],Variables[Index],0))</f>
        <v>Specific flux (mt)</v>
      </c>
      <c r="G5346" s="134">
        <f>Systematic[[#This Row],[Sample]]*1000000+Systematic[[#This Row],[SubSample]]*10000+Systematic[[#This Row],[VariableIndex]]</f>
        <v>348010005</v>
      </c>
      <c r="H5346" s="134">
        <f>Systematic[[#This Row],[SampleVariableLabel]]+100*Systematic[[#This Row],[State]]</f>
        <v>348010105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348</v>
      </c>
      <c r="B5347" s="1">
        <f>IF(C5347=0,IF(B5346=Protocol!$V$20,1,B5346+1),B5346)</f>
        <v>1</v>
      </c>
      <c r="C5347" s="1">
        <f>IF(C5346+1=Protocol!$V$21,0,C5346+1)</f>
        <v>2</v>
      </c>
      <c r="D5347" s="1">
        <f t="shared" si="183"/>
        <v>6</v>
      </c>
      <c r="E5347" s="1" t="str">
        <f>INDEX(Protocol[Mark],MATCH(C5347,Protocol[Step],0))</f>
        <v>2D</v>
      </c>
      <c r="F5347" s="151" t="str">
        <f>INDEX(Variables[Variable],MATCH(Systematic[[#This Row],[VariableIndex]],Variables[Index],0))</f>
        <v>FCR (mt: ROX-corr.)</v>
      </c>
      <c r="G5347" s="134">
        <f>Systematic[[#This Row],[Sample]]*1000000+Systematic[[#This Row],[SubSample]]*10000+Systematic[[#This Row],[VariableIndex]]</f>
        <v>348010006</v>
      </c>
      <c r="H5347" s="134">
        <f>Systematic[[#This Row],[SampleVariableLabel]]+100*Systematic[[#This Row],[State]]</f>
        <v>348010206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348</v>
      </c>
      <c r="B5348" s="1">
        <f>IF(C5348=0,IF(B5347=Protocol!$V$20,1,B5347+1),B5347)</f>
        <v>1</v>
      </c>
      <c r="C5348" s="1">
        <f>IF(C5347+1=Protocol!$V$21,0,C5347+1)</f>
        <v>3</v>
      </c>
      <c r="D5348" s="1">
        <f t="shared" si="183"/>
        <v>1</v>
      </c>
      <c r="E5348" s="1" t="str">
        <f>INDEX(Protocol[Mark],MATCH(C5348,Protocol[Step],0))</f>
        <v>2c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348010001</v>
      </c>
      <c r="H5348" s="134">
        <f>Systematic[[#This Row],[SampleVariableLabel]]+100*Systematic[[#This Row],[State]]</f>
        <v>348010301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348</v>
      </c>
      <c r="B5349" s="1">
        <f>IF(C5349=0,IF(B5348=Protocol!$V$20,1,B5348+1),B5348)</f>
        <v>1</v>
      </c>
      <c r="C5349" s="1">
        <f>IF(C5348+1=Protocol!$V$21,0,C5348+1)</f>
        <v>4</v>
      </c>
      <c r="D5349" s="1">
        <f t="shared" si="183"/>
        <v>2</v>
      </c>
      <c r="E5349" s="1" t="str">
        <f>INDEX(Protocol[Mark],MATCH(C5349,Protocol[Step],0))</f>
        <v>3U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348010002</v>
      </c>
      <c r="H5349" s="134">
        <f>Systematic[[#This Row],[SampleVariableLabel]]+100*Systematic[[#This Row],[State]]</f>
        <v>348010402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348</v>
      </c>
      <c r="B5350" s="1">
        <f>IF(C5350=0,IF(B5349=Protocol!$V$20,1,B5349+1),B5349)</f>
        <v>1</v>
      </c>
      <c r="C5350" s="1">
        <f>IF(C5349+1=Protocol!$V$21,0,C5349+1)</f>
        <v>5</v>
      </c>
      <c r="D5350" s="1">
        <f t="shared" si="183"/>
        <v>3</v>
      </c>
      <c r="E5350" s="1" t="str">
        <f>INDEX(Protocol[Mark],MATCH(C5350,Protocol[Step],0))</f>
        <v>4G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348010003</v>
      </c>
      <c r="H5350" s="134">
        <f>Systematic[[#This Row],[SampleVariableLabel]]+100*Systematic[[#This Row],[State]]</f>
        <v>348010503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348</v>
      </c>
      <c r="B5351" s="1">
        <f>IF(C5351=0,IF(B5350=Protocol!$V$20,1,B5350+1),B5350)</f>
        <v>1</v>
      </c>
      <c r="C5351" s="1">
        <f>IF(C5350+1=Protocol!$V$21,0,C5350+1)</f>
        <v>6</v>
      </c>
      <c r="D5351" s="1">
        <f t="shared" si="183"/>
        <v>4</v>
      </c>
      <c r="E5351" s="1" t="str">
        <f>INDEX(Protocol[Mark],MATCH(C5351,Protocol[Step],0))</f>
        <v>5S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348010004</v>
      </c>
      <c r="H5351" s="134">
        <f>Systematic[[#This Row],[SampleVariableLabel]]+100*Systematic[[#This Row],[State]]</f>
        <v>348010604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348</v>
      </c>
      <c r="B5352" s="1">
        <f>IF(C5352=0,IF(B5351=Protocol!$V$20,1,B5351+1),B5351)</f>
        <v>1</v>
      </c>
      <c r="C5352" s="1">
        <f>IF(C5351+1=Protocol!$V$21,0,C5351+1)</f>
        <v>7</v>
      </c>
      <c r="D5352" s="1">
        <f t="shared" si="183"/>
        <v>5</v>
      </c>
      <c r="E5352" s="1" t="str">
        <f>INDEX(Protocol[Mark],MATCH(C5352,Protocol[Step],0))</f>
        <v>6Oct</v>
      </c>
      <c r="F5352" s="151" t="str">
        <f>INDEX(Variables[Variable],MATCH(Systematic[[#This Row],[VariableIndex]],Variables[Index],0))</f>
        <v>Specific flux (mt)</v>
      </c>
      <c r="G5352" s="134">
        <f>Systematic[[#This Row],[Sample]]*1000000+Systematic[[#This Row],[SubSample]]*10000+Systematic[[#This Row],[VariableIndex]]</f>
        <v>348010005</v>
      </c>
      <c r="H5352" s="134">
        <f>Systematic[[#This Row],[SampleVariableLabel]]+100*Systematic[[#This Row],[State]]</f>
        <v>348010705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348</v>
      </c>
      <c r="B5353" s="1">
        <f>IF(C5353=0,IF(B5352=Protocol!$V$20,1,B5352+1),B5352)</f>
        <v>1</v>
      </c>
      <c r="C5353" s="1">
        <f>IF(C5352+1=Protocol!$V$21,0,C5352+1)</f>
        <v>8</v>
      </c>
      <c r="D5353" s="1">
        <f t="shared" si="183"/>
        <v>6</v>
      </c>
      <c r="E5353" s="1" t="str">
        <f>INDEX(Protocol[Mark],MATCH(C5353,Protocol[Step],0))</f>
        <v>7Rot</v>
      </c>
      <c r="F5353" s="151" t="str">
        <f>INDEX(Variables[Variable],MATCH(Systematic[[#This Row],[VariableIndex]],Variables[Index],0))</f>
        <v>FCR (mt: ROX-corr.)</v>
      </c>
      <c r="G5353" s="134">
        <f>Systematic[[#This Row],[Sample]]*1000000+Systematic[[#This Row],[SubSample]]*10000+Systematic[[#This Row],[VariableIndex]]</f>
        <v>348010006</v>
      </c>
      <c r="H5353" s="134">
        <f>Systematic[[#This Row],[SampleVariableLabel]]+100*Systematic[[#This Row],[State]]</f>
        <v>348010806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348</v>
      </c>
      <c r="B5354" s="1">
        <f>IF(C5354=0,IF(B5353=Protocol!$V$20,1,B5353+1),B5353)</f>
        <v>1</v>
      </c>
      <c r="C5354" s="1">
        <f>IF(C5353+1=Protocol!$V$21,0,C5353+1)</f>
        <v>9</v>
      </c>
      <c r="D5354" s="1">
        <f t="shared" si="183"/>
        <v>1</v>
      </c>
      <c r="E5354" s="1" t="str">
        <f>INDEX(Protocol[Mark],MATCH(C5354,Protocol[Step],0))</f>
        <v>8Gp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348010001</v>
      </c>
      <c r="H5354" s="134">
        <f>Systematic[[#This Row],[SampleVariableLabel]]+100*Systematic[[#This Row],[State]]</f>
        <v>348010901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348</v>
      </c>
      <c r="B5355" s="1">
        <f>IF(C5355=0,IF(B5354=Protocol!$V$20,1,B5354+1),B5354)</f>
        <v>1</v>
      </c>
      <c r="C5355" s="1">
        <f>IF(C5354+1=Protocol!$V$21,0,C5354+1)</f>
        <v>10</v>
      </c>
      <c r="D5355" s="1">
        <f t="shared" si="183"/>
        <v>2</v>
      </c>
      <c r="E5355" s="1" t="str">
        <f>INDEX(Protocol[Mark],MATCH(C5355,Protocol[Step],0))</f>
        <v>9Ama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348010002</v>
      </c>
      <c r="H5355" s="134">
        <f>Systematic[[#This Row],[SampleVariableLabel]]+100*Systematic[[#This Row],[State]]</f>
        <v>348011002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348</v>
      </c>
      <c r="B5356" s="1">
        <f>IF(C5356=0,IF(B5355=Protocol!$V$20,1,B5355+1),B5355)</f>
        <v>1</v>
      </c>
      <c r="C5356" s="1">
        <f>IF(C5355+1=Protocol!$V$21,0,C5355+1)</f>
        <v>11</v>
      </c>
      <c r="D5356" s="1">
        <f t="shared" si="183"/>
        <v>3</v>
      </c>
      <c r="E5356" s="1" t="str">
        <f>INDEX(Protocol[Mark],MATCH(C5356,Protocol[Step],0))</f>
        <v>10Tm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348010003</v>
      </c>
      <c r="H5356" s="134">
        <f>Systematic[[#This Row],[SampleVariableLabel]]+100*Systematic[[#This Row],[State]]</f>
        <v>348011103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348</v>
      </c>
      <c r="B5357" s="1">
        <f>IF(C5357=0,IF(B5356=Protocol!$V$20,1,B5356+1),B5356)</f>
        <v>1</v>
      </c>
      <c r="C5357" s="1">
        <f>IF(C5356+1=Protocol!$V$21,0,C5356+1)</f>
        <v>12</v>
      </c>
      <c r="D5357" s="1">
        <f t="shared" si="183"/>
        <v>4</v>
      </c>
      <c r="E5357" s="1" t="str">
        <f>INDEX(Protocol[Mark],MATCH(C5357,Protocol[Step],0))</f>
        <v>11Azd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348010004</v>
      </c>
      <c r="H5357" s="134">
        <f>Systematic[[#This Row],[SampleVariableLabel]]+100*Systematic[[#This Row],[State]]</f>
        <v>348011204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349</v>
      </c>
      <c r="B5358" s="1">
        <f>IF(C5358=0,IF(B5357=Protocol!$V$20,1,B5357+1),B5357)</f>
        <v>1</v>
      </c>
      <c r="C5358" s="1">
        <f>IF(C5357+1=Protocol!$V$21,0,C5357+1)</f>
        <v>0</v>
      </c>
      <c r="D5358" s="1">
        <f t="shared" si="183"/>
        <v>5</v>
      </c>
      <c r="E5358" s="1" t="str">
        <f>INDEX(Protocol[Mark],MATCH(C5358,Protocol[Step],0))</f>
        <v>1mt</v>
      </c>
      <c r="F5358" s="151" t="str">
        <f>INDEX(Variables[Variable],MATCH(Systematic[[#This Row],[VariableIndex]],Variables[Index],0))</f>
        <v>Specific flux (mt)</v>
      </c>
      <c r="G5358" s="134">
        <f>Systematic[[#This Row],[Sample]]*1000000+Systematic[[#This Row],[SubSample]]*10000+Systematic[[#This Row],[VariableIndex]]</f>
        <v>349010005</v>
      </c>
      <c r="H5358" s="134">
        <f>Systematic[[#This Row],[SampleVariableLabel]]+100*Systematic[[#This Row],[State]]</f>
        <v>349010005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349</v>
      </c>
      <c r="B5359" s="1">
        <f>IF(C5359=0,IF(B5358=Protocol!$V$20,1,B5358+1),B5358)</f>
        <v>1</v>
      </c>
      <c r="C5359" s="1">
        <f>IF(C5358+1=Protocol!$V$21,0,C5358+1)</f>
        <v>1</v>
      </c>
      <c r="D5359" s="1">
        <f t="shared" si="183"/>
        <v>6</v>
      </c>
      <c r="E5359" s="1" t="str">
        <f>INDEX(Protocol[Mark],MATCH(C5359,Protocol[Step],0))</f>
        <v>1PM</v>
      </c>
      <c r="F5359" s="151" t="str">
        <f>INDEX(Variables[Variable],MATCH(Systematic[[#This Row],[VariableIndex]],Variables[Index],0))</f>
        <v>FCR (mt: ROX-corr.)</v>
      </c>
      <c r="G5359" s="134">
        <f>Systematic[[#This Row],[Sample]]*1000000+Systematic[[#This Row],[SubSample]]*10000+Systematic[[#This Row],[VariableIndex]]</f>
        <v>349010006</v>
      </c>
      <c r="H5359" s="134">
        <f>Systematic[[#This Row],[SampleVariableLabel]]+100*Systematic[[#This Row],[State]]</f>
        <v>349010106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349</v>
      </c>
      <c r="B5360" s="1">
        <f>IF(C5360=0,IF(B5359=Protocol!$V$20,1,B5359+1),B5359)</f>
        <v>1</v>
      </c>
      <c r="C5360" s="1">
        <f>IF(C5359+1=Protocol!$V$21,0,C5359+1)</f>
        <v>2</v>
      </c>
      <c r="D5360" s="1">
        <f t="shared" si="183"/>
        <v>1</v>
      </c>
      <c r="E5360" s="1" t="str">
        <f>INDEX(Protocol[Mark],MATCH(C5360,Protocol[Step],0))</f>
        <v>2D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349010001</v>
      </c>
      <c r="H5360" s="134">
        <f>Systematic[[#This Row],[SampleVariableLabel]]+100*Systematic[[#This Row],[State]]</f>
        <v>349010201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349</v>
      </c>
      <c r="B5361" s="1">
        <f>IF(C5361=0,IF(B5360=Protocol!$V$20,1,B5360+1),B5360)</f>
        <v>1</v>
      </c>
      <c r="C5361" s="1">
        <f>IF(C5360+1=Protocol!$V$21,0,C5360+1)</f>
        <v>3</v>
      </c>
      <c r="D5361" s="1">
        <f t="shared" si="183"/>
        <v>2</v>
      </c>
      <c r="E5361" s="1" t="str">
        <f>INDEX(Protocol[Mark],MATCH(C5361,Protocol[Step],0))</f>
        <v>2c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349010002</v>
      </c>
      <c r="H5361" s="134">
        <f>Systematic[[#This Row],[SampleVariableLabel]]+100*Systematic[[#This Row],[State]]</f>
        <v>349010302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349</v>
      </c>
      <c r="B5362" s="1">
        <f>IF(C5362=0,IF(B5361=Protocol!$V$20,1,B5361+1),B5361)</f>
        <v>1</v>
      </c>
      <c r="C5362" s="1">
        <f>IF(C5361+1=Protocol!$V$21,0,C5361+1)</f>
        <v>4</v>
      </c>
      <c r="D5362" s="1">
        <f t="shared" si="183"/>
        <v>3</v>
      </c>
      <c r="E5362" s="1" t="str">
        <f>INDEX(Protocol[Mark],MATCH(C5362,Protocol[Step],0))</f>
        <v>3U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349010003</v>
      </c>
      <c r="H5362" s="134">
        <f>Systematic[[#This Row],[SampleVariableLabel]]+100*Systematic[[#This Row],[State]]</f>
        <v>349010403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349</v>
      </c>
      <c r="B5363" s="1">
        <f>IF(C5363=0,IF(B5362=Protocol!$V$20,1,B5362+1),B5362)</f>
        <v>1</v>
      </c>
      <c r="C5363" s="1">
        <f>IF(C5362+1=Protocol!$V$21,0,C5362+1)</f>
        <v>5</v>
      </c>
      <c r="D5363" s="1">
        <f t="shared" si="183"/>
        <v>4</v>
      </c>
      <c r="E5363" s="1" t="str">
        <f>INDEX(Protocol[Mark],MATCH(C5363,Protocol[Step],0))</f>
        <v>4G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349010004</v>
      </c>
      <c r="H5363" s="134">
        <f>Systematic[[#This Row],[SampleVariableLabel]]+100*Systematic[[#This Row],[State]]</f>
        <v>349010504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349</v>
      </c>
      <c r="B5364" s="1">
        <f>IF(C5364=0,IF(B5363=Protocol!$V$20,1,B5363+1),B5363)</f>
        <v>1</v>
      </c>
      <c r="C5364" s="1">
        <f>IF(C5363+1=Protocol!$V$21,0,C5363+1)</f>
        <v>6</v>
      </c>
      <c r="D5364" s="1">
        <f t="shared" si="183"/>
        <v>5</v>
      </c>
      <c r="E5364" s="1" t="str">
        <f>INDEX(Protocol[Mark],MATCH(C5364,Protocol[Step],0))</f>
        <v>5S</v>
      </c>
      <c r="F5364" s="151" t="str">
        <f>INDEX(Variables[Variable],MATCH(Systematic[[#This Row],[VariableIndex]],Variables[Index],0))</f>
        <v>Specific flux (mt)</v>
      </c>
      <c r="G5364" s="134">
        <f>Systematic[[#This Row],[Sample]]*1000000+Systematic[[#This Row],[SubSample]]*10000+Systematic[[#This Row],[VariableIndex]]</f>
        <v>349010005</v>
      </c>
      <c r="H5364" s="134">
        <f>Systematic[[#This Row],[SampleVariableLabel]]+100*Systematic[[#This Row],[State]]</f>
        <v>349010605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349</v>
      </c>
      <c r="B5365" s="1">
        <f>IF(C5365=0,IF(B5364=Protocol!$V$20,1,B5364+1),B5364)</f>
        <v>1</v>
      </c>
      <c r="C5365" s="1">
        <f>IF(C5364+1=Protocol!$V$21,0,C5364+1)</f>
        <v>7</v>
      </c>
      <c r="D5365" s="1">
        <f t="shared" si="183"/>
        <v>6</v>
      </c>
      <c r="E5365" s="1" t="str">
        <f>INDEX(Protocol[Mark],MATCH(C5365,Protocol[Step],0))</f>
        <v>6Oct</v>
      </c>
      <c r="F5365" s="151" t="str">
        <f>INDEX(Variables[Variable],MATCH(Systematic[[#This Row],[VariableIndex]],Variables[Index],0))</f>
        <v>FCR (mt: ROX-corr.)</v>
      </c>
      <c r="G5365" s="134">
        <f>Systematic[[#This Row],[Sample]]*1000000+Systematic[[#This Row],[SubSample]]*10000+Systematic[[#This Row],[VariableIndex]]</f>
        <v>349010006</v>
      </c>
      <c r="H5365" s="134">
        <f>Systematic[[#This Row],[SampleVariableLabel]]+100*Systematic[[#This Row],[State]]</f>
        <v>349010706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349</v>
      </c>
      <c r="B5366" s="1">
        <f>IF(C5366=0,IF(B5365=Protocol!$V$20,1,B5365+1),B5365)</f>
        <v>1</v>
      </c>
      <c r="C5366" s="1">
        <f>IF(C5365+1=Protocol!$V$21,0,C5365+1)</f>
        <v>8</v>
      </c>
      <c r="D5366" s="1">
        <f t="shared" si="183"/>
        <v>1</v>
      </c>
      <c r="E5366" s="1" t="str">
        <f>INDEX(Protocol[Mark],MATCH(C5366,Protocol[Step],0))</f>
        <v>7Rot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349010001</v>
      </c>
      <c r="H5366" s="134">
        <f>Systematic[[#This Row],[SampleVariableLabel]]+100*Systematic[[#This Row],[State]]</f>
        <v>349010801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349</v>
      </c>
      <c r="B5367" s="1">
        <f>IF(C5367=0,IF(B5366=Protocol!$V$20,1,B5366+1),B5366)</f>
        <v>1</v>
      </c>
      <c r="C5367" s="1">
        <f>IF(C5366+1=Protocol!$V$21,0,C5366+1)</f>
        <v>9</v>
      </c>
      <c r="D5367" s="1">
        <f t="shared" si="183"/>
        <v>2</v>
      </c>
      <c r="E5367" s="1" t="str">
        <f>INDEX(Protocol[Mark],MATCH(C5367,Protocol[Step],0))</f>
        <v>8Gp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349010002</v>
      </c>
      <c r="H5367" s="134">
        <f>Systematic[[#This Row],[SampleVariableLabel]]+100*Systematic[[#This Row],[State]]</f>
        <v>349010902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349</v>
      </c>
      <c r="B5368" s="1">
        <f>IF(C5368=0,IF(B5367=Protocol!$V$20,1,B5367+1),B5367)</f>
        <v>1</v>
      </c>
      <c r="C5368" s="1">
        <f>IF(C5367+1=Protocol!$V$21,0,C5367+1)</f>
        <v>10</v>
      </c>
      <c r="D5368" s="1">
        <f t="shared" si="183"/>
        <v>3</v>
      </c>
      <c r="E5368" s="1" t="str">
        <f>INDEX(Protocol[Mark],MATCH(C5368,Protocol[Step],0))</f>
        <v>9Ama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349010003</v>
      </c>
      <c r="H5368" s="134">
        <f>Systematic[[#This Row],[SampleVariableLabel]]+100*Systematic[[#This Row],[State]]</f>
        <v>349011003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349</v>
      </c>
      <c r="B5369" s="1">
        <f>IF(C5369=0,IF(B5368=Protocol!$V$20,1,B5368+1),B5368)</f>
        <v>1</v>
      </c>
      <c r="C5369" s="1">
        <f>IF(C5368+1=Protocol!$V$21,0,C5368+1)</f>
        <v>11</v>
      </c>
      <c r="D5369" s="1">
        <f t="shared" si="183"/>
        <v>4</v>
      </c>
      <c r="E5369" s="1" t="str">
        <f>INDEX(Protocol[Mark],MATCH(C5369,Protocol[Step],0))</f>
        <v>10Tm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349010004</v>
      </c>
      <c r="H5369" s="134">
        <f>Systematic[[#This Row],[SampleVariableLabel]]+100*Systematic[[#This Row],[State]]</f>
        <v>349011104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349</v>
      </c>
      <c r="B5370" s="1">
        <f>IF(C5370=0,IF(B5369=Protocol!$V$20,1,B5369+1),B5369)</f>
        <v>1</v>
      </c>
      <c r="C5370" s="1">
        <f>IF(C5369+1=Protocol!$V$21,0,C5369+1)</f>
        <v>12</v>
      </c>
      <c r="D5370" s="1">
        <f t="shared" si="183"/>
        <v>5</v>
      </c>
      <c r="E5370" s="1" t="str">
        <f>INDEX(Protocol[Mark],MATCH(C5370,Protocol[Step],0))</f>
        <v>11Azd</v>
      </c>
      <c r="F5370" s="151" t="str">
        <f>INDEX(Variables[Variable],MATCH(Systematic[[#This Row],[VariableIndex]],Variables[Index],0))</f>
        <v>Specific flux (mt)</v>
      </c>
      <c r="G5370" s="134">
        <f>Systematic[[#This Row],[Sample]]*1000000+Systematic[[#This Row],[SubSample]]*10000+Systematic[[#This Row],[VariableIndex]]</f>
        <v>349010005</v>
      </c>
      <c r="H5370" s="134">
        <f>Systematic[[#This Row],[SampleVariableLabel]]+100*Systematic[[#This Row],[State]]</f>
        <v>349011205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350</v>
      </c>
      <c r="B5371" s="1">
        <f>IF(C5371=0,IF(B5370=Protocol!$V$20,1,B5370+1),B5370)</f>
        <v>1</v>
      </c>
      <c r="C5371" s="1">
        <f>IF(C5370+1=Protocol!$V$21,0,C5370+1)</f>
        <v>0</v>
      </c>
      <c r="D5371" s="1">
        <f t="shared" si="183"/>
        <v>6</v>
      </c>
      <c r="E5371" s="1" t="str">
        <f>INDEX(Protocol[Mark],MATCH(C5371,Protocol[Step],0))</f>
        <v>1mt</v>
      </c>
      <c r="F5371" s="151" t="str">
        <f>INDEX(Variables[Variable],MATCH(Systematic[[#This Row],[VariableIndex]],Variables[Index],0))</f>
        <v>FCR (mt: ROX-corr.)</v>
      </c>
      <c r="G5371" s="134">
        <f>Systematic[[#This Row],[Sample]]*1000000+Systematic[[#This Row],[SubSample]]*10000+Systematic[[#This Row],[VariableIndex]]</f>
        <v>350010006</v>
      </c>
      <c r="H5371" s="134">
        <f>Systematic[[#This Row],[SampleVariableLabel]]+100*Systematic[[#This Row],[State]]</f>
        <v>350010006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350</v>
      </c>
      <c r="B5372" s="1">
        <f>IF(C5372=0,IF(B5371=Protocol!$V$20,1,B5371+1),B5371)</f>
        <v>1</v>
      </c>
      <c r="C5372" s="1">
        <f>IF(C5371+1=Protocol!$V$21,0,C5371+1)</f>
        <v>1</v>
      </c>
      <c r="D5372" s="1">
        <f t="shared" si="183"/>
        <v>1</v>
      </c>
      <c r="E5372" s="1" t="str">
        <f>INDEX(Protocol[Mark],MATCH(C5372,Protocol[Step],0))</f>
        <v>1PM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350010001</v>
      </c>
      <c r="H5372" s="134">
        <f>Systematic[[#This Row],[SampleVariableLabel]]+100*Systematic[[#This Row],[State]]</f>
        <v>350010101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350</v>
      </c>
      <c r="B5373" s="1">
        <f>IF(C5373=0,IF(B5372=Protocol!$V$20,1,B5372+1),B5372)</f>
        <v>1</v>
      </c>
      <c r="C5373" s="1">
        <f>IF(C5372+1=Protocol!$V$21,0,C5372+1)</f>
        <v>2</v>
      </c>
      <c r="D5373" s="1">
        <f t="shared" si="183"/>
        <v>2</v>
      </c>
      <c r="E5373" s="1" t="str">
        <f>INDEX(Protocol[Mark],MATCH(C5373,Protocol[Step],0))</f>
        <v>2D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350010002</v>
      </c>
      <c r="H5373" s="134">
        <f>Systematic[[#This Row],[SampleVariableLabel]]+100*Systematic[[#This Row],[State]]</f>
        <v>350010202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350</v>
      </c>
      <c r="B5374" s="1">
        <f>IF(C5374=0,IF(B5373=Protocol!$V$20,1,B5373+1),B5373)</f>
        <v>1</v>
      </c>
      <c r="C5374" s="1">
        <f>IF(C5373+1=Protocol!$V$21,0,C5373+1)</f>
        <v>3</v>
      </c>
      <c r="D5374" s="1">
        <f t="shared" si="183"/>
        <v>3</v>
      </c>
      <c r="E5374" s="1" t="str">
        <f>INDEX(Protocol[Mark],MATCH(C5374,Protocol[Step],0))</f>
        <v>2c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350010003</v>
      </c>
      <c r="H5374" s="134">
        <f>Systematic[[#This Row],[SampleVariableLabel]]+100*Systematic[[#This Row],[State]]</f>
        <v>350010303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350</v>
      </c>
      <c r="B5375" s="1">
        <f>IF(C5375=0,IF(B5374=Protocol!$V$20,1,B5374+1),B5374)</f>
        <v>1</v>
      </c>
      <c r="C5375" s="1">
        <f>IF(C5374+1=Protocol!$V$21,0,C5374+1)</f>
        <v>4</v>
      </c>
      <c r="D5375" s="1">
        <f t="shared" si="183"/>
        <v>4</v>
      </c>
      <c r="E5375" s="1" t="str">
        <f>INDEX(Protocol[Mark],MATCH(C5375,Protocol[Step],0))</f>
        <v>3U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350010004</v>
      </c>
      <c r="H5375" s="134">
        <f>Systematic[[#This Row],[SampleVariableLabel]]+100*Systematic[[#This Row],[State]]</f>
        <v>350010404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350</v>
      </c>
      <c r="B5376" s="1">
        <f>IF(C5376=0,IF(B5375=Protocol!$V$20,1,B5375+1),B5375)</f>
        <v>1</v>
      </c>
      <c r="C5376" s="1">
        <f>IF(C5375+1=Protocol!$V$21,0,C5375+1)</f>
        <v>5</v>
      </c>
      <c r="D5376" s="1">
        <f t="shared" si="183"/>
        <v>5</v>
      </c>
      <c r="E5376" s="1" t="str">
        <f>INDEX(Protocol[Mark],MATCH(C5376,Protocol[Step],0))</f>
        <v>4G</v>
      </c>
      <c r="F5376" s="151" t="str">
        <f>INDEX(Variables[Variable],MATCH(Systematic[[#This Row],[VariableIndex]],Variables[Index],0))</f>
        <v>Specific flux (mt)</v>
      </c>
      <c r="G5376" s="134">
        <f>Systematic[[#This Row],[Sample]]*1000000+Systematic[[#This Row],[SubSample]]*10000+Systematic[[#This Row],[VariableIndex]]</f>
        <v>350010005</v>
      </c>
      <c r="H5376" s="134">
        <f>Systematic[[#This Row],[SampleVariableLabel]]+100*Systematic[[#This Row],[State]]</f>
        <v>350010505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350</v>
      </c>
      <c r="B5377" s="1">
        <f>IF(C5377=0,IF(B5376=Protocol!$V$20,1,B5376+1),B5376)</f>
        <v>1</v>
      </c>
      <c r="C5377" s="1">
        <f>IF(C5376+1=Protocol!$V$21,0,C5376+1)</f>
        <v>6</v>
      </c>
      <c r="D5377" s="1">
        <f t="shared" si="183"/>
        <v>6</v>
      </c>
      <c r="E5377" s="1" t="str">
        <f>INDEX(Protocol[Mark],MATCH(C5377,Protocol[Step],0))</f>
        <v>5S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350010006</v>
      </c>
      <c r="H5377" s="134">
        <f>Systematic[[#This Row],[SampleVariableLabel]]+100*Systematic[[#This Row],[State]]</f>
        <v>350010606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350</v>
      </c>
      <c r="B5378" s="1">
        <f>IF(C5378=0,IF(B5377=Protocol!$V$20,1,B5377+1),B5377)</f>
        <v>1</v>
      </c>
      <c r="C5378" s="1">
        <f>IF(C5377+1=Protocol!$V$21,0,C5377+1)</f>
        <v>7</v>
      </c>
      <c r="D5378" s="1">
        <f t="shared" si="183"/>
        <v>1</v>
      </c>
      <c r="E5378" s="1" t="str">
        <f>INDEX(Protocol[Mark],MATCH(C5378,Protocol[Step],0))</f>
        <v>6Oct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350010001</v>
      </c>
      <c r="H5378" s="134">
        <f>Systematic[[#This Row],[SampleVariableLabel]]+100*Systematic[[#This Row],[State]]</f>
        <v>350010701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350</v>
      </c>
      <c r="B5379" s="1">
        <f>IF(C5379=0,IF(B5378=Protocol!$V$20,1,B5378+1),B5378)</f>
        <v>1</v>
      </c>
      <c r="C5379" s="1">
        <f>IF(C5378+1=Protocol!$V$21,0,C5378+1)</f>
        <v>8</v>
      </c>
      <c r="D5379" s="1">
        <f t="shared" ref="D5379:D5442" si="185">IF(D5378=nVariables,1,D5378+1)</f>
        <v>2</v>
      </c>
      <c r="E5379" s="1" t="str">
        <f>INDEX(Protocol[Mark],MATCH(C5379,Protocol[Step],0))</f>
        <v>7Rot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350010002</v>
      </c>
      <c r="H5379" s="134">
        <f>Systematic[[#This Row],[SampleVariableLabel]]+100*Systematic[[#This Row],[State]]</f>
        <v>350010802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350</v>
      </c>
      <c r="B5380" s="1">
        <f>IF(C5380=0,IF(B5379=Protocol!$V$20,1,B5379+1),B5379)</f>
        <v>1</v>
      </c>
      <c r="C5380" s="1">
        <f>IF(C5379+1=Protocol!$V$21,0,C5379+1)</f>
        <v>9</v>
      </c>
      <c r="D5380" s="1">
        <f t="shared" si="185"/>
        <v>3</v>
      </c>
      <c r="E5380" s="1" t="str">
        <f>INDEX(Protocol[Mark],MATCH(C5380,Protocol[Step],0))</f>
        <v>8Gp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350010003</v>
      </c>
      <c r="H5380" s="134">
        <f>Systematic[[#This Row],[SampleVariableLabel]]+100*Systematic[[#This Row],[State]]</f>
        <v>350010903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350</v>
      </c>
      <c r="B5381" s="1">
        <f>IF(C5381=0,IF(B5380=Protocol!$V$20,1,B5380+1),B5380)</f>
        <v>1</v>
      </c>
      <c r="C5381" s="1">
        <f>IF(C5380+1=Protocol!$V$21,0,C5380+1)</f>
        <v>10</v>
      </c>
      <c r="D5381" s="1">
        <f t="shared" si="185"/>
        <v>4</v>
      </c>
      <c r="E5381" s="1" t="str">
        <f>INDEX(Protocol[Mark],MATCH(C5381,Protocol[Step],0))</f>
        <v>9Ama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350010004</v>
      </c>
      <c r="H5381" s="134">
        <f>Systematic[[#This Row],[SampleVariableLabel]]+100*Systematic[[#This Row],[State]]</f>
        <v>350011004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350</v>
      </c>
      <c r="B5382" s="1">
        <f>IF(C5382=0,IF(B5381=Protocol!$V$20,1,B5381+1),B5381)</f>
        <v>1</v>
      </c>
      <c r="C5382" s="1">
        <f>IF(C5381+1=Protocol!$V$21,0,C5381+1)</f>
        <v>11</v>
      </c>
      <c r="D5382" s="1">
        <f t="shared" si="185"/>
        <v>5</v>
      </c>
      <c r="E5382" s="1" t="str">
        <f>INDEX(Protocol[Mark],MATCH(C5382,Protocol[Step],0))</f>
        <v>10Tm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350010005</v>
      </c>
      <c r="H5382" s="134">
        <f>Systematic[[#This Row],[SampleVariableLabel]]+100*Systematic[[#This Row],[State]]</f>
        <v>350011105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350</v>
      </c>
      <c r="B5383" s="1">
        <f>IF(C5383=0,IF(B5382=Protocol!$V$20,1,B5382+1),B5382)</f>
        <v>1</v>
      </c>
      <c r="C5383" s="1">
        <f>IF(C5382+1=Protocol!$V$21,0,C5382+1)</f>
        <v>12</v>
      </c>
      <c r="D5383" s="1">
        <f t="shared" si="185"/>
        <v>6</v>
      </c>
      <c r="E5383" s="1" t="str">
        <f>INDEX(Protocol[Mark],MATCH(C5383,Protocol[Step],0))</f>
        <v>11Azd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350010006</v>
      </c>
      <c r="H5383" s="134">
        <f>Systematic[[#This Row],[SampleVariableLabel]]+100*Systematic[[#This Row],[State]]</f>
        <v>350011206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351</v>
      </c>
      <c r="B5384" s="1">
        <f>IF(C5384=0,IF(B5383=Protocol!$V$20,1,B5383+1),B5383)</f>
        <v>1</v>
      </c>
      <c r="C5384" s="1">
        <f>IF(C5383+1=Protocol!$V$21,0,C5383+1)</f>
        <v>0</v>
      </c>
      <c r="D5384" s="1">
        <f t="shared" si="185"/>
        <v>1</v>
      </c>
      <c r="E5384" s="1" t="str">
        <f>INDEX(Protocol[Mark],MATCH(C5384,Protocol[Step],0))</f>
        <v>1mt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351010001</v>
      </c>
      <c r="H5384" s="134">
        <f>Systematic[[#This Row],[SampleVariableLabel]]+100*Systematic[[#This Row],[State]]</f>
        <v>351010001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351</v>
      </c>
      <c r="B5385" s="1">
        <f>IF(C5385=0,IF(B5384=Protocol!$V$20,1,B5384+1),B5384)</f>
        <v>1</v>
      </c>
      <c r="C5385" s="1">
        <f>IF(C5384+1=Protocol!$V$21,0,C5384+1)</f>
        <v>1</v>
      </c>
      <c r="D5385" s="1">
        <f t="shared" si="185"/>
        <v>2</v>
      </c>
      <c r="E5385" s="1" t="str">
        <f>INDEX(Protocol[Mark],MATCH(C5385,Protocol[Step],0))</f>
        <v>1PM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351010002</v>
      </c>
      <c r="H5385" s="134">
        <f>Systematic[[#This Row],[SampleVariableLabel]]+100*Systematic[[#This Row],[State]]</f>
        <v>351010102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351</v>
      </c>
      <c r="B5386" s="1">
        <f>IF(C5386=0,IF(B5385=Protocol!$V$20,1,B5385+1),B5385)</f>
        <v>1</v>
      </c>
      <c r="C5386" s="1">
        <f>IF(C5385+1=Protocol!$V$21,0,C5385+1)</f>
        <v>2</v>
      </c>
      <c r="D5386" s="1">
        <f t="shared" si="185"/>
        <v>3</v>
      </c>
      <c r="E5386" s="1" t="str">
        <f>INDEX(Protocol[Mark],MATCH(C5386,Protocol[Step],0))</f>
        <v>2D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351010003</v>
      </c>
      <c r="H5386" s="134">
        <f>Systematic[[#This Row],[SampleVariableLabel]]+100*Systematic[[#This Row],[State]]</f>
        <v>351010203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351</v>
      </c>
      <c r="B5387" s="1">
        <f>IF(C5387=0,IF(B5386=Protocol!$V$20,1,B5386+1),B5386)</f>
        <v>1</v>
      </c>
      <c r="C5387" s="1">
        <f>IF(C5386+1=Protocol!$V$21,0,C5386+1)</f>
        <v>3</v>
      </c>
      <c r="D5387" s="1">
        <f t="shared" si="185"/>
        <v>4</v>
      </c>
      <c r="E5387" s="1" t="str">
        <f>INDEX(Protocol[Mark],MATCH(C5387,Protocol[Step],0))</f>
        <v>2c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351010004</v>
      </c>
      <c r="H5387" s="134">
        <f>Systematic[[#This Row],[SampleVariableLabel]]+100*Systematic[[#This Row],[State]]</f>
        <v>351010304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351</v>
      </c>
      <c r="B5388" s="1">
        <f>IF(C5388=0,IF(B5387=Protocol!$V$20,1,B5387+1),B5387)</f>
        <v>1</v>
      </c>
      <c r="C5388" s="1">
        <f>IF(C5387+1=Protocol!$V$21,0,C5387+1)</f>
        <v>4</v>
      </c>
      <c r="D5388" s="1">
        <f t="shared" si="185"/>
        <v>5</v>
      </c>
      <c r="E5388" s="1" t="str">
        <f>INDEX(Protocol[Mark],MATCH(C5388,Protocol[Step],0))</f>
        <v>3U</v>
      </c>
      <c r="F5388" s="151" t="str">
        <f>INDEX(Variables[Variable],MATCH(Systematic[[#This Row],[VariableIndex]],Variables[Index],0))</f>
        <v>Specific flux (mt)</v>
      </c>
      <c r="G5388" s="134">
        <f>Systematic[[#This Row],[Sample]]*1000000+Systematic[[#This Row],[SubSample]]*10000+Systematic[[#This Row],[VariableIndex]]</f>
        <v>351010005</v>
      </c>
      <c r="H5388" s="134">
        <f>Systematic[[#This Row],[SampleVariableLabel]]+100*Systematic[[#This Row],[State]]</f>
        <v>351010405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351</v>
      </c>
      <c r="B5389" s="1">
        <f>IF(C5389=0,IF(B5388=Protocol!$V$20,1,B5388+1),B5388)</f>
        <v>1</v>
      </c>
      <c r="C5389" s="1">
        <f>IF(C5388+1=Protocol!$V$21,0,C5388+1)</f>
        <v>5</v>
      </c>
      <c r="D5389" s="1">
        <f t="shared" si="185"/>
        <v>6</v>
      </c>
      <c r="E5389" s="1" t="str">
        <f>INDEX(Protocol[Mark],MATCH(C5389,Protocol[Step],0))</f>
        <v>4G</v>
      </c>
      <c r="F5389" s="151" t="str">
        <f>INDEX(Variables[Variable],MATCH(Systematic[[#This Row],[VariableIndex]],Variables[Index],0))</f>
        <v>FCR (mt: ROX-corr.)</v>
      </c>
      <c r="G5389" s="134">
        <f>Systematic[[#This Row],[Sample]]*1000000+Systematic[[#This Row],[SubSample]]*10000+Systematic[[#This Row],[VariableIndex]]</f>
        <v>351010006</v>
      </c>
      <c r="H5389" s="134">
        <f>Systematic[[#This Row],[SampleVariableLabel]]+100*Systematic[[#This Row],[State]]</f>
        <v>351010506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351</v>
      </c>
      <c r="B5390" s="1">
        <f>IF(C5390=0,IF(B5389=Protocol!$V$20,1,B5389+1),B5389)</f>
        <v>1</v>
      </c>
      <c r="C5390" s="1">
        <f>IF(C5389+1=Protocol!$V$21,0,C5389+1)</f>
        <v>6</v>
      </c>
      <c r="D5390" s="1">
        <f t="shared" si="185"/>
        <v>1</v>
      </c>
      <c r="E5390" s="1" t="str">
        <f>INDEX(Protocol[Mark],MATCH(C5390,Protocol[Step],0))</f>
        <v>5S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351010001</v>
      </c>
      <c r="H5390" s="134">
        <f>Systematic[[#This Row],[SampleVariableLabel]]+100*Systematic[[#This Row],[State]]</f>
        <v>351010601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351</v>
      </c>
      <c r="B5391" s="1">
        <f>IF(C5391=0,IF(B5390=Protocol!$V$20,1,B5390+1),B5390)</f>
        <v>1</v>
      </c>
      <c r="C5391" s="1">
        <f>IF(C5390+1=Protocol!$V$21,0,C5390+1)</f>
        <v>7</v>
      </c>
      <c r="D5391" s="1">
        <f t="shared" si="185"/>
        <v>2</v>
      </c>
      <c r="E5391" s="1" t="str">
        <f>INDEX(Protocol[Mark],MATCH(C5391,Protocol[Step],0))</f>
        <v>6Oct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351010002</v>
      </c>
      <c r="H5391" s="134">
        <f>Systematic[[#This Row],[SampleVariableLabel]]+100*Systematic[[#This Row],[State]]</f>
        <v>351010702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351</v>
      </c>
      <c r="B5392" s="1">
        <f>IF(C5392=0,IF(B5391=Protocol!$V$20,1,B5391+1),B5391)</f>
        <v>1</v>
      </c>
      <c r="C5392" s="1">
        <f>IF(C5391+1=Protocol!$V$21,0,C5391+1)</f>
        <v>8</v>
      </c>
      <c r="D5392" s="1">
        <f t="shared" si="185"/>
        <v>3</v>
      </c>
      <c r="E5392" s="1" t="str">
        <f>INDEX(Protocol[Mark],MATCH(C5392,Protocol[Step],0))</f>
        <v>7Rot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351010003</v>
      </c>
      <c r="H5392" s="134">
        <f>Systematic[[#This Row],[SampleVariableLabel]]+100*Systematic[[#This Row],[State]]</f>
        <v>351010803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351</v>
      </c>
      <c r="B5393" s="1">
        <f>IF(C5393=0,IF(B5392=Protocol!$V$20,1,B5392+1),B5392)</f>
        <v>1</v>
      </c>
      <c r="C5393" s="1">
        <f>IF(C5392+1=Protocol!$V$21,0,C5392+1)</f>
        <v>9</v>
      </c>
      <c r="D5393" s="1">
        <f t="shared" si="185"/>
        <v>4</v>
      </c>
      <c r="E5393" s="1" t="str">
        <f>INDEX(Protocol[Mark],MATCH(C5393,Protocol[Step],0))</f>
        <v>8Gp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351010004</v>
      </c>
      <c r="H5393" s="134">
        <f>Systematic[[#This Row],[SampleVariableLabel]]+100*Systematic[[#This Row],[State]]</f>
        <v>351010904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351</v>
      </c>
      <c r="B5394" s="1">
        <f>IF(C5394=0,IF(B5393=Protocol!$V$20,1,B5393+1),B5393)</f>
        <v>1</v>
      </c>
      <c r="C5394" s="1">
        <f>IF(C5393+1=Protocol!$V$21,0,C5393+1)</f>
        <v>10</v>
      </c>
      <c r="D5394" s="1">
        <f t="shared" si="185"/>
        <v>5</v>
      </c>
      <c r="E5394" s="1" t="str">
        <f>INDEX(Protocol[Mark],MATCH(C5394,Protocol[Step],0))</f>
        <v>9Ama</v>
      </c>
      <c r="F5394" s="151" t="str">
        <f>INDEX(Variables[Variable],MATCH(Systematic[[#This Row],[VariableIndex]],Variables[Index],0))</f>
        <v>Specific flux (mt)</v>
      </c>
      <c r="G5394" s="134">
        <f>Systematic[[#This Row],[Sample]]*1000000+Systematic[[#This Row],[SubSample]]*10000+Systematic[[#This Row],[VariableIndex]]</f>
        <v>351010005</v>
      </c>
      <c r="H5394" s="134">
        <f>Systematic[[#This Row],[SampleVariableLabel]]+100*Systematic[[#This Row],[State]]</f>
        <v>351011005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351</v>
      </c>
      <c r="B5395" s="1">
        <f>IF(C5395=0,IF(B5394=Protocol!$V$20,1,B5394+1),B5394)</f>
        <v>1</v>
      </c>
      <c r="C5395" s="1">
        <f>IF(C5394+1=Protocol!$V$21,0,C5394+1)</f>
        <v>11</v>
      </c>
      <c r="D5395" s="1">
        <f t="shared" si="185"/>
        <v>6</v>
      </c>
      <c r="E5395" s="1" t="str">
        <f>INDEX(Protocol[Mark],MATCH(C5395,Protocol[Step],0))</f>
        <v>10Tm</v>
      </c>
      <c r="F5395" s="151" t="str">
        <f>INDEX(Variables[Variable],MATCH(Systematic[[#This Row],[VariableIndex]],Variables[Index],0))</f>
        <v>FCR (mt: ROX-corr.)</v>
      </c>
      <c r="G5395" s="134">
        <f>Systematic[[#This Row],[Sample]]*1000000+Systematic[[#This Row],[SubSample]]*10000+Systematic[[#This Row],[VariableIndex]]</f>
        <v>351010006</v>
      </c>
      <c r="H5395" s="134">
        <f>Systematic[[#This Row],[SampleVariableLabel]]+100*Systematic[[#This Row],[State]]</f>
        <v>351011106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351</v>
      </c>
      <c r="B5396" s="1">
        <f>IF(C5396=0,IF(B5395=Protocol!$V$20,1,B5395+1),B5395)</f>
        <v>1</v>
      </c>
      <c r="C5396" s="1">
        <f>IF(C5395+1=Protocol!$V$21,0,C5395+1)</f>
        <v>12</v>
      </c>
      <c r="D5396" s="1">
        <f t="shared" si="185"/>
        <v>1</v>
      </c>
      <c r="E5396" s="1" t="str">
        <f>INDEX(Protocol[Mark],MATCH(C5396,Protocol[Step],0))</f>
        <v>11Azd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351010001</v>
      </c>
      <c r="H5396" s="134">
        <f>Systematic[[#This Row],[SampleVariableLabel]]+100*Systematic[[#This Row],[State]]</f>
        <v>351011201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352</v>
      </c>
      <c r="B5397" s="1">
        <f>IF(C5397=0,IF(B5396=Protocol!$V$20,1,B5396+1),B5396)</f>
        <v>1</v>
      </c>
      <c r="C5397" s="1">
        <f>IF(C5396+1=Protocol!$V$21,0,C5396+1)</f>
        <v>0</v>
      </c>
      <c r="D5397" s="1">
        <f t="shared" si="185"/>
        <v>2</v>
      </c>
      <c r="E5397" s="1" t="str">
        <f>INDEX(Protocol[Mark],MATCH(C5397,Protocol[Step],0))</f>
        <v>1mt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352010002</v>
      </c>
      <c r="H5397" s="134">
        <f>Systematic[[#This Row],[SampleVariableLabel]]+100*Systematic[[#This Row],[State]]</f>
        <v>352010002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352</v>
      </c>
      <c r="B5398" s="1">
        <f>IF(C5398=0,IF(B5397=Protocol!$V$20,1,B5397+1),B5397)</f>
        <v>1</v>
      </c>
      <c r="C5398" s="1">
        <f>IF(C5397+1=Protocol!$V$21,0,C5397+1)</f>
        <v>1</v>
      </c>
      <c r="D5398" s="1">
        <f t="shared" si="185"/>
        <v>3</v>
      </c>
      <c r="E5398" s="1" t="str">
        <f>INDEX(Protocol[Mark],MATCH(C5398,Protocol[Step],0))</f>
        <v>1PM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352010003</v>
      </c>
      <c r="H5398" s="134">
        <f>Systematic[[#This Row],[SampleVariableLabel]]+100*Systematic[[#This Row],[State]]</f>
        <v>352010103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352</v>
      </c>
      <c r="B5399" s="1">
        <f>IF(C5399=0,IF(B5398=Protocol!$V$20,1,B5398+1),B5398)</f>
        <v>1</v>
      </c>
      <c r="C5399" s="1">
        <f>IF(C5398+1=Protocol!$V$21,0,C5398+1)</f>
        <v>2</v>
      </c>
      <c r="D5399" s="1">
        <f t="shared" si="185"/>
        <v>4</v>
      </c>
      <c r="E5399" s="1" t="str">
        <f>INDEX(Protocol[Mark],MATCH(C5399,Protocol[Step],0))</f>
        <v>2D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352010004</v>
      </c>
      <c r="H5399" s="134">
        <f>Systematic[[#This Row],[SampleVariableLabel]]+100*Systematic[[#This Row],[State]]</f>
        <v>352010204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352</v>
      </c>
      <c r="B5400" s="1">
        <f>IF(C5400=0,IF(B5399=Protocol!$V$20,1,B5399+1),B5399)</f>
        <v>1</v>
      </c>
      <c r="C5400" s="1">
        <f>IF(C5399+1=Protocol!$V$21,0,C5399+1)</f>
        <v>3</v>
      </c>
      <c r="D5400" s="1">
        <f t="shared" si="185"/>
        <v>5</v>
      </c>
      <c r="E5400" s="1" t="str">
        <f>INDEX(Protocol[Mark],MATCH(C5400,Protocol[Step],0))</f>
        <v>2c</v>
      </c>
      <c r="F5400" s="151" t="str">
        <f>INDEX(Variables[Variable],MATCH(Systematic[[#This Row],[VariableIndex]],Variables[Index],0))</f>
        <v>Specific flux (mt)</v>
      </c>
      <c r="G5400" s="134">
        <f>Systematic[[#This Row],[Sample]]*1000000+Systematic[[#This Row],[SubSample]]*10000+Systematic[[#This Row],[VariableIndex]]</f>
        <v>352010005</v>
      </c>
      <c r="H5400" s="134">
        <f>Systematic[[#This Row],[SampleVariableLabel]]+100*Systematic[[#This Row],[State]]</f>
        <v>352010305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352</v>
      </c>
      <c r="B5401" s="1">
        <f>IF(C5401=0,IF(B5400=Protocol!$V$20,1,B5400+1),B5400)</f>
        <v>1</v>
      </c>
      <c r="C5401" s="1">
        <f>IF(C5400+1=Protocol!$V$21,0,C5400+1)</f>
        <v>4</v>
      </c>
      <c r="D5401" s="1">
        <f t="shared" si="185"/>
        <v>6</v>
      </c>
      <c r="E5401" s="1" t="str">
        <f>INDEX(Protocol[Mark],MATCH(C5401,Protocol[Step],0))</f>
        <v>3U</v>
      </c>
      <c r="F5401" s="151" t="str">
        <f>INDEX(Variables[Variable],MATCH(Systematic[[#This Row],[VariableIndex]],Variables[Index],0))</f>
        <v>FCR (mt: ROX-corr.)</v>
      </c>
      <c r="G5401" s="134">
        <f>Systematic[[#This Row],[Sample]]*1000000+Systematic[[#This Row],[SubSample]]*10000+Systematic[[#This Row],[VariableIndex]]</f>
        <v>352010006</v>
      </c>
      <c r="H5401" s="134">
        <f>Systematic[[#This Row],[SampleVariableLabel]]+100*Systematic[[#This Row],[State]]</f>
        <v>352010406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352</v>
      </c>
      <c r="B5402" s="1">
        <f>IF(C5402=0,IF(B5401=Protocol!$V$20,1,B5401+1),B5401)</f>
        <v>1</v>
      </c>
      <c r="C5402" s="1">
        <f>IF(C5401+1=Protocol!$V$21,0,C5401+1)</f>
        <v>5</v>
      </c>
      <c r="D5402" s="1">
        <f t="shared" si="185"/>
        <v>1</v>
      </c>
      <c r="E5402" s="1" t="str">
        <f>INDEX(Protocol[Mark],MATCH(C5402,Protocol[Step],0))</f>
        <v>4G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352010001</v>
      </c>
      <c r="H5402" s="134">
        <f>Systematic[[#This Row],[SampleVariableLabel]]+100*Systematic[[#This Row],[State]]</f>
        <v>352010501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352</v>
      </c>
      <c r="B5403" s="1">
        <f>IF(C5403=0,IF(B5402=Protocol!$V$20,1,B5402+1),B5402)</f>
        <v>1</v>
      </c>
      <c r="C5403" s="1">
        <f>IF(C5402+1=Protocol!$V$21,0,C5402+1)</f>
        <v>6</v>
      </c>
      <c r="D5403" s="1">
        <f t="shared" si="185"/>
        <v>2</v>
      </c>
      <c r="E5403" s="1" t="str">
        <f>INDEX(Protocol[Mark],MATCH(C5403,Protocol[Step],0))</f>
        <v>5S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352010002</v>
      </c>
      <c r="H5403" s="134">
        <f>Systematic[[#This Row],[SampleVariableLabel]]+100*Systematic[[#This Row],[State]]</f>
        <v>352010602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352</v>
      </c>
      <c r="B5404" s="1">
        <f>IF(C5404=0,IF(B5403=Protocol!$V$20,1,B5403+1),B5403)</f>
        <v>1</v>
      </c>
      <c r="C5404" s="1">
        <f>IF(C5403+1=Protocol!$V$21,0,C5403+1)</f>
        <v>7</v>
      </c>
      <c r="D5404" s="1">
        <f t="shared" si="185"/>
        <v>3</v>
      </c>
      <c r="E5404" s="1" t="str">
        <f>INDEX(Protocol[Mark],MATCH(C5404,Protocol[Step],0))</f>
        <v>6Oct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352010003</v>
      </c>
      <c r="H5404" s="134">
        <f>Systematic[[#This Row],[SampleVariableLabel]]+100*Systematic[[#This Row],[State]]</f>
        <v>352010703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352</v>
      </c>
      <c r="B5405" s="1">
        <f>IF(C5405=0,IF(B5404=Protocol!$V$20,1,B5404+1),B5404)</f>
        <v>1</v>
      </c>
      <c r="C5405" s="1">
        <f>IF(C5404+1=Protocol!$V$21,0,C5404+1)</f>
        <v>8</v>
      </c>
      <c r="D5405" s="1">
        <f t="shared" si="185"/>
        <v>4</v>
      </c>
      <c r="E5405" s="1" t="str">
        <f>INDEX(Protocol[Mark],MATCH(C5405,Protocol[Step],0))</f>
        <v>7Rot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352010004</v>
      </c>
      <c r="H5405" s="134">
        <f>Systematic[[#This Row],[SampleVariableLabel]]+100*Systematic[[#This Row],[State]]</f>
        <v>352010804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352</v>
      </c>
      <c r="B5406" s="1">
        <f>IF(C5406=0,IF(B5405=Protocol!$V$20,1,B5405+1),B5405)</f>
        <v>1</v>
      </c>
      <c r="C5406" s="1">
        <f>IF(C5405+1=Protocol!$V$21,0,C5405+1)</f>
        <v>9</v>
      </c>
      <c r="D5406" s="1">
        <f t="shared" si="185"/>
        <v>5</v>
      </c>
      <c r="E5406" s="1" t="str">
        <f>INDEX(Protocol[Mark],MATCH(C5406,Protocol[Step],0))</f>
        <v>8Gp</v>
      </c>
      <c r="F5406" s="151" t="str">
        <f>INDEX(Variables[Variable],MATCH(Systematic[[#This Row],[VariableIndex]],Variables[Index],0))</f>
        <v>Specific flux (mt)</v>
      </c>
      <c r="G5406" s="134">
        <f>Systematic[[#This Row],[Sample]]*1000000+Systematic[[#This Row],[SubSample]]*10000+Systematic[[#This Row],[VariableIndex]]</f>
        <v>352010005</v>
      </c>
      <c r="H5406" s="134">
        <f>Systematic[[#This Row],[SampleVariableLabel]]+100*Systematic[[#This Row],[State]]</f>
        <v>352010905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352</v>
      </c>
      <c r="B5407" s="1">
        <f>IF(C5407=0,IF(B5406=Protocol!$V$20,1,B5406+1),B5406)</f>
        <v>1</v>
      </c>
      <c r="C5407" s="1">
        <f>IF(C5406+1=Protocol!$V$21,0,C5406+1)</f>
        <v>10</v>
      </c>
      <c r="D5407" s="1">
        <f t="shared" si="185"/>
        <v>6</v>
      </c>
      <c r="E5407" s="1" t="str">
        <f>INDEX(Protocol[Mark],MATCH(C5407,Protocol[Step],0))</f>
        <v>9Ama</v>
      </c>
      <c r="F5407" s="151" t="str">
        <f>INDEX(Variables[Variable],MATCH(Systematic[[#This Row],[VariableIndex]],Variables[Index],0))</f>
        <v>FCR (mt: ROX-corr.)</v>
      </c>
      <c r="G5407" s="134">
        <f>Systematic[[#This Row],[Sample]]*1000000+Systematic[[#This Row],[SubSample]]*10000+Systematic[[#This Row],[VariableIndex]]</f>
        <v>352010006</v>
      </c>
      <c r="H5407" s="134">
        <f>Systematic[[#This Row],[SampleVariableLabel]]+100*Systematic[[#This Row],[State]]</f>
        <v>352011006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352</v>
      </c>
      <c r="B5408" s="1">
        <f>IF(C5408=0,IF(B5407=Protocol!$V$20,1,B5407+1),B5407)</f>
        <v>1</v>
      </c>
      <c r="C5408" s="1">
        <f>IF(C5407+1=Protocol!$V$21,0,C5407+1)</f>
        <v>11</v>
      </c>
      <c r="D5408" s="1">
        <f t="shared" si="185"/>
        <v>1</v>
      </c>
      <c r="E5408" s="1" t="str">
        <f>INDEX(Protocol[Mark],MATCH(C5408,Protocol[Step],0))</f>
        <v>10Tm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352010001</v>
      </c>
      <c r="H5408" s="134">
        <f>Systematic[[#This Row],[SampleVariableLabel]]+100*Systematic[[#This Row],[State]]</f>
        <v>352011101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352</v>
      </c>
      <c r="B5409" s="1">
        <f>IF(C5409=0,IF(B5408=Protocol!$V$20,1,B5408+1),B5408)</f>
        <v>1</v>
      </c>
      <c r="C5409" s="1">
        <f>IF(C5408+1=Protocol!$V$21,0,C5408+1)</f>
        <v>12</v>
      </c>
      <c r="D5409" s="1">
        <f t="shared" si="185"/>
        <v>2</v>
      </c>
      <c r="E5409" s="1" t="str">
        <f>INDEX(Protocol[Mark],MATCH(C5409,Protocol[Step],0))</f>
        <v>11Azd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352010002</v>
      </c>
      <c r="H5409" s="134">
        <f>Systematic[[#This Row],[SampleVariableLabel]]+100*Systematic[[#This Row],[State]]</f>
        <v>352011202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353</v>
      </c>
      <c r="B5410" s="1">
        <f>IF(C5410=0,IF(B5409=Protocol!$V$20,1,B5409+1),B5409)</f>
        <v>1</v>
      </c>
      <c r="C5410" s="1">
        <f>IF(C5409+1=Protocol!$V$21,0,C5409+1)</f>
        <v>0</v>
      </c>
      <c r="D5410" s="1">
        <f t="shared" si="185"/>
        <v>3</v>
      </c>
      <c r="E5410" s="1" t="str">
        <f>INDEX(Protocol[Mark],MATCH(C5410,Protocol[Step],0))</f>
        <v>1mt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353010003</v>
      </c>
      <c r="H5410" s="134">
        <f>Systematic[[#This Row],[SampleVariableLabel]]+100*Systematic[[#This Row],[State]]</f>
        <v>353010003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353</v>
      </c>
      <c r="B5411" s="1">
        <f>IF(C5411=0,IF(B5410=Protocol!$V$20,1,B5410+1),B5410)</f>
        <v>1</v>
      </c>
      <c r="C5411" s="1">
        <f>IF(C5410+1=Protocol!$V$21,0,C5410+1)</f>
        <v>1</v>
      </c>
      <c r="D5411" s="1">
        <f t="shared" si="185"/>
        <v>4</v>
      </c>
      <c r="E5411" s="1" t="str">
        <f>INDEX(Protocol[Mark],MATCH(C5411,Protocol[Step],0))</f>
        <v>1PM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353010004</v>
      </c>
      <c r="H5411" s="134">
        <f>Systematic[[#This Row],[SampleVariableLabel]]+100*Systematic[[#This Row],[State]]</f>
        <v>353010104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353</v>
      </c>
      <c r="B5412" s="1">
        <f>IF(C5412=0,IF(B5411=Protocol!$V$20,1,B5411+1),B5411)</f>
        <v>1</v>
      </c>
      <c r="C5412" s="1">
        <f>IF(C5411+1=Protocol!$V$21,0,C5411+1)</f>
        <v>2</v>
      </c>
      <c r="D5412" s="1">
        <f t="shared" si="185"/>
        <v>5</v>
      </c>
      <c r="E5412" s="1" t="str">
        <f>INDEX(Protocol[Mark],MATCH(C5412,Protocol[Step],0))</f>
        <v>2D</v>
      </c>
      <c r="F5412" s="151" t="str">
        <f>INDEX(Variables[Variable],MATCH(Systematic[[#This Row],[VariableIndex]],Variables[Index],0))</f>
        <v>Specific flux (mt)</v>
      </c>
      <c r="G5412" s="134">
        <f>Systematic[[#This Row],[Sample]]*1000000+Systematic[[#This Row],[SubSample]]*10000+Systematic[[#This Row],[VariableIndex]]</f>
        <v>353010005</v>
      </c>
      <c r="H5412" s="134">
        <f>Systematic[[#This Row],[SampleVariableLabel]]+100*Systematic[[#This Row],[State]]</f>
        <v>353010205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353</v>
      </c>
      <c r="B5413" s="1">
        <f>IF(C5413=0,IF(B5412=Protocol!$V$20,1,B5412+1),B5412)</f>
        <v>1</v>
      </c>
      <c r="C5413" s="1">
        <f>IF(C5412+1=Protocol!$V$21,0,C5412+1)</f>
        <v>3</v>
      </c>
      <c r="D5413" s="1">
        <f t="shared" si="185"/>
        <v>6</v>
      </c>
      <c r="E5413" s="1" t="str">
        <f>INDEX(Protocol[Mark],MATCH(C5413,Protocol[Step],0))</f>
        <v>2c</v>
      </c>
      <c r="F5413" s="151" t="str">
        <f>INDEX(Variables[Variable],MATCH(Systematic[[#This Row],[VariableIndex]],Variables[Index],0))</f>
        <v>FCR (mt: ROX-corr.)</v>
      </c>
      <c r="G5413" s="134">
        <f>Systematic[[#This Row],[Sample]]*1000000+Systematic[[#This Row],[SubSample]]*10000+Systematic[[#This Row],[VariableIndex]]</f>
        <v>353010006</v>
      </c>
      <c r="H5413" s="134">
        <f>Systematic[[#This Row],[SampleVariableLabel]]+100*Systematic[[#This Row],[State]]</f>
        <v>353010306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353</v>
      </c>
      <c r="B5414" s="1">
        <f>IF(C5414=0,IF(B5413=Protocol!$V$20,1,B5413+1),B5413)</f>
        <v>1</v>
      </c>
      <c r="C5414" s="1">
        <f>IF(C5413+1=Protocol!$V$21,0,C5413+1)</f>
        <v>4</v>
      </c>
      <c r="D5414" s="1">
        <f t="shared" si="185"/>
        <v>1</v>
      </c>
      <c r="E5414" s="1" t="str">
        <f>INDEX(Protocol[Mark],MATCH(C5414,Protocol[Step],0))</f>
        <v>3U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353010001</v>
      </c>
      <c r="H5414" s="134">
        <f>Systematic[[#This Row],[SampleVariableLabel]]+100*Systematic[[#This Row],[State]]</f>
        <v>353010401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353</v>
      </c>
      <c r="B5415" s="1">
        <f>IF(C5415=0,IF(B5414=Protocol!$V$20,1,B5414+1),B5414)</f>
        <v>1</v>
      </c>
      <c r="C5415" s="1">
        <f>IF(C5414+1=Protocol!$V$21,0,C5414+1)</f>
        <v>5</v>
      </c>
      <c r="D5415" s="1">
        <f t="shared" si="185"/>
        <v>2</v>
      </c>
      <c r="E5415" s="1" t="str">
        <f>INDEX(Protocol[Mark],MATCH(C5415,Protocol[Step],0))</f>
        <v>4G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353010002</v>
      </c>
      <c r="H5415" s="134">
        <f>Systematic[[#This Row],[SampleVariableLabel]]+100*Systematic[[#This Row],[State]]</f>
        <v>353010502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353</v>
      </c>
      <c r="B5416" s="1">
        <f>IF(C5416=0,IF(B5415=Protocol!$V$20,1,B5415+1),B5415)</f>
        <v>1</v>
      </c>
      <c r="C5416" s="1">
        <f>IF(C5415+1=Protocol!$V$21,0,C5415+1)</f>
        <v>6</v>
      </c>
      <c r="D5416" s="1">
        <f t="shared" si="185"/>
        <v>3</v>
      </c>
      <c r="E5416" s="1" t="str">
        <f>INDEX(Protocol[Mark],MATCH(C5416,Protocol[Step],0))</f>
        <v>5S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353010003</v>
      </c>
      <c r="H5416" s="134">
        <f>Systematic[[#This Row],[SampleVariableLabel]]+100*Systematic[[#This Row],[State]]</f>
        <v>353010603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353</v>
      </c>
      <c r="B5417" s="1">
        <f>IF(C5417=0,IF(B5416=Protocol!$V$20,1,B5416+1),B5416)</f>
        <v>1</v>
      </c>
      <c r="C5417" s="1">
        <f>IF(C5416+1=Protocol!$V$21,0,C5416+1)</f>
        <v>7</v>
      </c>
      <c r="D5417" s="1">
        <f t="shared" si="185"/>
        <v>4</v>
      </c>
      <c r="E5417" s="1" t="str">
        <f>INDEX(Protocol[Mark],MATCH(C5417,Protocol[Step],0))</f>
        <v>6Oct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353010004</v>
      </c>
      <c r="H5417" s="134">
        <f>Systematic[[#This Row],[SampleVariableLabel]]+100*Systematic[[#This Row],[State]]</f>
        <v>353010704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353</v>
      </c>
      <c r="B5418" s="1">
        <f>IF(C5418=0,IF(B5417=Protocol!$V$20,1,B5417+1),B5417)</f>
        <v>1</v>
      </c>
      <c r="C5418" s="1">
        <f>IF(C5417+1=Protocol!$V$21,0,C5417+1)</f>
        <v>8</v>
      </c>
      <c r="D5418" s="1">
        <f t="shared" si="185"/>
        <v>5</v>
      </c>
      <c r="E5418" s="1" t="str">
        <f>INDEX(Protocol[Mark],MATCH(C5418,Protocol[Step],0))</f>
        <v>7Rot</v>
      </c>
      <c r="F5418" s="151" t="str">
        <f>INDEX(Variables[Variable],MATCH(Systematic[[#This Row],[VariableIndex]],Variables[Index],0))</f>
        <v>Specific flux (mt)</v>
      </c>
      <c r="G5418" s="134">
        <f>Systematic[[#This Row],[Sample]]*1000000+Systematic[[#This Row],[SubSample]]*10000+Systematic[[#This Row],[VariableIndex]]</f>
        <v>353010005</v>
      </c>
      <c r="H5418" s="134">
        <f>Systematic[[#This Row],[SampleVariableLabel]]+100*Systematic[[#This Row],[State]]</f>
        <v>353010805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353</v>
      </c>
      <c r="B5419" s="1">
        <f>IF(C5419=0,IF(B5418=Protocol!$V$20,1,B5418+1),B5418)</f>
        <v>1</v>
      </c>
      <c r="C5419" s="1">
        <f>IF(C5418+1=Protocol!$V$21,0,C5418+1)</f>
        <v>9</v>
      </c>
      <c r="D5419" s="1">
        <f t="shared" si="185"/>
        <v>6</v>
      </c>
      <c r="E5419" s="1" t="str">
        <f>INDEX(Protocol[Mark],MATCH(C5419,Protocol[Step],0))</f>
        <v>8Gp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353010006</v>
      </c>
      <c r="H5419" s="134">
        <f>Systematic[[#This Row],[SampleVariableLabel]]+100*Systematic[[#This Row],[State]]</f>
        <v>353010906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353</v>
      </c>
      <c r="B5420" s="1">
        <f>IF(C5420=0,IF(B5419=Protocol!$V$20,1,B5419+1),B5419)</f>
        <v>1</v>
      </c>
      <c r="C5420" s="1">
        <f>IF(C5419+1=Protocol!$V$21,0,C5419+1)</f>
        <v>10</v>
      </c>
      <c r="D5420" s="1">
        <f t="shared" si="185"/>
        <v>1</v>
      </c>
      <c r="E5420" s="1" t="str">
        <f>INDEX(Protocol[Mark],MATCH(C5420,Protocol[Step],0))</f>
        <v>9Ama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353010001</v>
      </c>
      <c r="H5420" s="134">
        <f>Systematic[[#This Row],[SampleVariableLabel]]+100*Systematic[[#This Row],[State]]</f>
        <v>353011001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353</v>
      </c>
      <c r="B5421" s="1">
        <f>IF(C5421=0,IF(B5420=Protocol!$V$20,1,B5420+1),B5420)</f>
        <v>1</v>
      </c>
      <c r="C5421" s="1">
        <f>IF(C5420+1=Protocol!$V$21,0,C5420+1)</f>
        <v>11</v>
      </c>
      <c r="D5421" s="1">
        <f t="shared" si="185"/>
        <v>2</v>
      </c>
      <c r="E5421" s="1" t="str">
        <f>INDEX(Protocol[Mark],MATCH(C5421,Protocol[Step],0))</f>
        <v>10Tm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353010002</v>
      </c>
      <c r="H5421" s="134">
        <f>Systematic[[#This Row],[SampleVariableLabel]]+100*Systematic[[#This Row],[State]]</f>
        <v>353011102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353</v>
      </c>
      <c r="B5422" s="1">
        <f>IF(C5422=0,IF(B5421=Protocol!$V$20,1,B5421+1),B5421)</f>
        <v>1</v>
      </c>
      <c r="C5422" s="1">
        <f>IF(C5421+1=Protocol!$V$21,0,C5421+1)</f>
        <v>12</v>
      </c>
      <c r="D5422" s="1">
        <f t="shared" si="185"/>
        <v>3</v>
      </c>
      <c r="E5422" s="1" t="str">
        <f>INDEX(Protocol[Mark],MATCH(C5422,Protocol[Step],0))</f>
        <v>11Azd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353010003</v>
      </c>
      <c r="H5422" s="134">
        <f>Systematic[[#This Row],[SampleVariableLabel]]+100*Systematic[[#This Row],[State]]</f>
        <v>353011203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354</v>
      </c>
      <c r="B5423" s="1">
        <f>IF(C5423=0,IF(B5422=Protocol!$V$20,1,B5422+1),B5422)</f>
        <v>1</v>
      </c>
      <c r="C5423" s="1">
        <f>IF(C5422+1=Protocol!$V$21,0,C5422+1)</f>
        <v>0</v>
      </c>
      <c r="D5423" s="1">
        <f t="shared" si="185"/>
        <v>4</v>
      </c>
      <c r="E5423" s="1" t="str">
        <f>INDEX(Protocol[Mark],MATCH(C5423,Protocol[Step],0))</f>
        <v>1mt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354010004</v>
      </c>
      <c r="H5423" s="134">
        <f>Systematic[[#This Row],[SampleVariableLabel]]+100*Systematic[[#This Row],[State]]</f>
        <v>354010004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354</v>
      </c>
      <c r="B5424" s="1">
        <f>IF(C5424=0,IF(B5423=Protocol!$V$20,1,B5423+1),B5423)</f>
        <v>1</v>
      </c>
      <c r="C5424" s="1">
        <f>IF(C5423+1=Protocol!$V$21,0,C5423+1)</f>
        <v>1</v>
      </c>
      <c r="D5424" s="1">
        <f t="shared" si="185"/>
        <v>5</v>
      </c>
      <c r="E5424" s="1" t="str">
        <f>INDEX(Protocol[Mark],MATCH(C5424,Protocol[Step],0))</f>
        <v>1PM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354010005</v>
      </c>
      <c r="H5424" s="134">
        <f>Systematic[[#This Row],[SampleVariableLabel]]+100*Systematic[[#This Row],[State]]</f>
        <v>354010105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354</v>
      </c>
      <c r="B5425" s="1">
        <f>IF(C5425=0,IF(B5424=Protocol!$V$20,1,B5424+1),B5424)</f>
        <v>1</v>
      </c>
      <c r="C5425" s="1">
        <f>IF(C5424+1=Protocol!$V$21,0,C5424+1)</f>
        <v>2</v>
      </c>
      <c r="D5425" s="1">
        <f t="shared" si="185"/>
        <v>6</v>
      </c>
      <c r="E5425" s="1" t="str">
        <f>INDEX(Protocol[Mark],MATCH(C5425,Protocol[Step],0))</f>
        <v>2D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354010006</v>
      </c>
      <c r="H5425" s="134">
        <f>Systematic[[#This Row],[SampleVariableLabel]]+100*Systematic[[#This Row],[State]]</f>
        <v>354010206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354</v>
      </c>
      <c r="B5426" s="1">
        <f>IF(C5426=0,IF(B5425=Protocol!$V$20,1,B5425+1),B5425)</f>
        <v>1</v>
      </c>
      <c r="C5426" s="1">
        <f>IF(C5425+1=Protocol!$V$21,0,C5425+1)</f>
        <v>3</v>
      </c>
      <c r="D5426" s="1">
        <f t="shared" si="185"/>
        <v>1</v>
      </c>
      <c r="E5426" s="1" t="str">
        <f>INDEX(Protocol[Mark],MATCH(C5426,Protocol[Step],0))</f>
        <v>2c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354010001</v>
      </c>
      <c r="H5426" s="134">
        <f>Systematic[[#This Row],[SampleVariableLabel]]+100*Systematic[[#This Row],[State]]</f>
        <v>354010301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354</v>
      </c>
      <c r="B5427" s="1">
        <f>IF(C5427=0,IF(B5426=Protocol!$V$20,1,B5426+1),B5426)</f>
        <v>1</v>
      </c>
      <c r="C5427" s="1">
        <f>IF(C5426+1=Protocol!$V$21,0,C5426+1)</f>
        <v>4</v>
      </c>
      <c r="D5427" s="1">
        <f t="shared" si="185"/>
        <v>2</v>
      </c>
      <c r="E5427" s="1" t="str">
        <f>INDEX(Protocol[Mark],MATCH(C5427,Protocol[Step],0))</f>
        <v>3U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354010002</v>
      </c>
      <c r="H5427" s="134">
        <f>Systematic[[#This Row],[SampleVariableLabel]]+100*Systematic[[#This Row],[State]]</f>
        <v>354010402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354</v>
      </c>
      <c r="B5428" s="1">
        <f>IF(C5428=0,IF(B5427=Protocol!$V$20,1,B5427+1),B5427)</f>
        <v>1</v>
      </c>
      <c r="C5428" s="1">
        <f>IF(C5427+1=Protocol!$V$21,0,C5427+1)</f>
        <v>5</v>
      </c>
      <c r="D5428" s="1">
        <f t="shared" si="185"/>
        <v>3</v>
      </c>
      <c r="E5428" s="1" t="str">
        <f>INDEX(Protocol[Mark],MATCH(C5428,Protocol[Step],0))</f>
        <v>4G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354010003</v>
      </c>
      <c r="H5428" s="134">
        <f>Systematic[[#This Row],[SampleVariableLabel]]+100*Systematic[[#This Row],[State]]</f>
        <v>354010503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354</v>
      </c>
      <c r="B5429" s="1">
        <f>IF(C5429=0,IF(B5428=Protocol!$V$20,1,B5428+1),B5428)</f>
        <v>1</v>
      </c>
      <c r="C5429" s="1">
        <f>IF(C5428+1=Protocol!$V$21,0,C5428+1)</f>
        <v>6</v>
      </c>
      <c r="D5429" s="1">
        <f t="shared" si="185"/>
        <v>4</v>
      </c>
      <c r="E5429" s="1" t="str">
        <f>INDEX(Protocol[Mark],MATCH(C5429,Protocol[Step],0))</f>
        <v>5S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354010004</v>
      </c>
      <c r="H5429" s="134">
        <f>Systematic[[#This Row],[SampleVariableLabel]]+100*Systematic[[#This Row],[State]]</f>
        <v>354010604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354</v>
      </c>
      <c r="B5430" s="1">
        <f>IF(C5430=0,IF(B5429=Protocol!$V$20,1,B5429+1),B5429)</f>
        <v>1</v>
      </c>
      <c r="C5430" s="1">
        <f>IF(C5429+1=Protocol!$V$21,0,C5429+1)</f>
        <v>7</v>
      </c>
      <c r="D5430" s="1">
        <f t="shared" si="185"/>
        <v>5</v>
      </c>
      <c r="E5430" s="1" t="str">
        <f>INDEX(Protocol[Mark],MATCH(C5430,Protocol[Step],0))</f>
        <v>6Oct</v>
      </c>
      <c r="F5430" s="151" t="str">
        <f>INDEX(Variables[Variable],MATCH(Systematic[[#This Row],[VariableIndex]],Variables[Index],0))</f>
        <v>Specific flux (mt)</v>
      </c>
      <c r="G5430" s="134">
        <f>Systematic[[#This Row],[Sample]]*1000000+Systematic[[#This Row],[SubSample]]*10000+Systematic[[#This Row],[VariableIndex]]</f>
        <v>354010005</v>
      </c>
      <c r="H5430" s="134">
        <f>Systematic[[#This Row],[SampleVariableLabel]]+100*Systematic[[#This Row],[State]]</f>
        <v>354010705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354</v>
      </c>
      <c r="B5431" s="1">
        <f>IF(C5431=0,IF(B5430=Protocol!$V$20,1,B5430+1),B5430)</f>
        <v>1</v>
      </c>
      <c r="C5431" s="1">
        <f>IF(C5430+1=Protocol!$V$21,0,C5430+1)</f>
        <v>8</v>
      </c>
      <c r="D5431" s="1">
        <f t="shared" si="185"/>
        <v>6</v>
      </c>
      <c r="E5431" s="1" t="str">
        <f>INDEX(Protocol[Mark],MATCH(C5431,Protocol[Step],0))</f>
        <v>7Rot</v>
      </c>
      <c r="F5431" s="151" t="str">
        <f>INDEX(Variables[Variable],MATCH(Systematic[[#This Row],[VariableIndex]],Variables[Index],0))</f>
        <v>FCR (mt: ROX-corr.)</v>
      </c>
      <c r="G5431" s="134">
        <f>Systematic[[#This Row],[Sample]]*1000000+Systematic[[#This Row],[SubSample]]*10000+Systematic[[#This Row],[VariableIndex]]</f>
        <v>354010006</v>
      </c>
      <c r="H5431" s="134">
        <f>Systematic[[#This Row],[SampleVariableLabel]]+100*Systematic[[#This Row],[State]]</f>
        <v>354010806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354</v>
      </c>
      <c r="B5432" s="1">
        <f>IF(C5432=0,IF(B5431=Protocol!$V$20,1,B5431+1),B5431)</f>
        <v>1</v>
      </c>
      <c r="C5432" s="1">
        <f>IF(C5431+1=Protocol!$V$21,0,C5431+1)</f>
        <v>9</v>
      </c>
      <c r="D5432" s="1">
        <f t="shared" si="185"/>
        <v>1</v>
      </c>
      <c r="E5432" s="1" t="str">
        <f>INDEX(Protocol[Mark],MATCH(C5432,Protocol[Step],0))</f>
        <v>8Gp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354010001</v>
      </c>
      <c r="H5432" s="134">
        <f>Systematic[[#This Row],[SampleVariableLabel]]+100*Systematic[[#This Row],[State]]</f>
        <v>354010901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354</v>
      </c>
      <c r="B5433" s="1">
        <f>IF(C5433=0,IF(B5432=Protocol!$V$20,1,B5432+1),B5432)</f>
        <v>1</v>
      </c>
      <c r="C5433" s="1">
        <f>IF(C5432+1=Protocol!$V$21,0,C5432+1)</f>
        <v>10</v>
      </c>
      <c r="D5433" s="1">
        <f t="shared" si="185"/>
        <v>2</v>
      </c>
      <c r="E5433" s="1" t="str">
        <f>INDEX(Protocol[Mark],MATCH(C5433,Protocol[Step],0))</f>
        <v>9Ama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354010002</v>
      </c>
      <c r="H5433" s="134">
        <f>Systematic[[#This Row],[SampleVariableLabel]]+100*Systematic[[#This Row],[State]]</f>
        <v>354011002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354</v>
      </c>
      <c r="B5434" s="1">
        <f>IF(C5434=0,IF(B5433=Protocol!$V$20,1,B5433+1),B5433)</f>
        <v>1</v>
      </c>
      <c r="C5434" s="1">
        <f>IF(C5433+1=Protocol!$V$21,0,C5433+1)</f>
        <v>11</v>
      </c>
      <c r="D5434" s="1">
        <f t="shared" si="185"/>
        <v>3</v>
      </c>
      <c r="E5434" s="1" t="str">
        <f>INDEX(Protocol[Mark],MATCH(C5434,Protocol[Step],0))</f>
        <v>10Tm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354010003</v>
      </c>
      <c r="H5434" s="134">
        <f>Systematic[[#This Row],[SampleVariableLabel]]+100*Systematic[[#This Row],[State]]</f>
        <v>354011103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354</v>
      </c>
      <c r="B5435" s="1">
        <f>IF(C5435=0,IF(B5434=Protocol!$V$20,1,B5434+1),B5434)</f>
        <v>1</v>
      </c>
      <c r="C5435" s="1">
        <f>IF(C5434+1=Protocol!$V$21,0,C5434+1)</f>
        <v>12</v>
      </c>
      <c r="D5435" s="1">
        <f t="shared" si="185"/>
        <v>4</v>
      </c>
      <c r="E5435" s="1" t="str">
        <f>INDEX(Protocol[Mark],MATCH(C5435,Protocol[Step],0))</f>
        <v>11Azd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354010004</v>
      </c>
      <c r="H5435" s="134">
        <f>Systematic[[#This Row],[SampleVariableLabel]]+100*Systematic[[#This Row],[State]]</f>
        <v>354011204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355</v>
      </c>
      <c r="B5436" s="1">
        <f>IF(C5436=0,IF(B5435=Protocol!$V$20,1,B5435+1),B5435)</f>
        <v>1</v>
      </c>
      <c r="C5436" s="1">
        <f>IF(C5435+1=Protocol!$V$21,0,C5435+1)</f>
        <v>0</v>
      </c>
      <c r="D5436" s="1">
        <f t="shared" si="185"/>
        <v>5</v>
      </c>
      <c r="E5436" s="1" t="str">
        <f>INDEX(Protocol[Mark],MATCH(C5436,Protocol[Step],0))</f>
        <v>1mt</v>
      </c>
      <c r="F5436" s="151" t="str">
        <f>INDEX(Variables[Variable],MATCH(Systematic[[#This Row],[VariableIndex]],Variables[Index],0))</f>
        <v>Specific flux (mt)</v>
      </c>
      <c r="G5436" s="134">
        <f>Systematic[[#This Row],[Sample]]*1000000+Systematic[[#This Row],[SubSample]]*10000+Systematic[[#This Row],[VariableIndex]]</f>
        <v>355010005</v>
      </c>
      <c r="H5436" s="134">
        <f>Systematic[[#This Row],[SampleVariableLabel]]+100*Systematic[[#This Row],[State]]</f>
        <v>355010005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355</v>
      </c>
      <c r="B5437" s="1">
        <f>IF(C5437=0,IF(B5436=Protocol!$V$20,1,B5436+1),B5436)</f>
        <v>1</v>
      </c>
      <c r="C5437" s="1">
        <f>IF(C5436+1=Protocol!$V$21,0,C5436+1)</f>
        <v>1</v>
      </c>
      <c r="D5437" s="1">
        <f t="shared" si="185"/>
        <v>6</v>
      </c>
      <c r="E5437" s="1" t="str">
        <f>INDEX(Protocol[Mark],MATCH(C5437,Protocol[Step],0))</f>
        <v>1PM</v>
      </c>
      <c r="F5437" s="151" t="str">
        <f>INDEX(Variables[Variable],MATCH(Systematic[[#This Row],[VariableIndex]],Variables[Index],0))</f>
        <v>FCR (mt: ROX-corr.)</v>
      </c>
      <c r="G5437" s="134">
        <f>Systematic[[#This Row],[Sample]]*1000000+Systematic[[#This Row],[SubSample]]*10000+Systematic[[#This Row],[VariableIndex]]</f>
        <v>355010006</v>
      </c>
      <c r="H5437" s="134">
        <f>Systematic[[#This Row],[SampleVariableLabel]]+100*Systematic[[#This Row],[State]]</f>
        <v>355010106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355</v>
      </c>
      <c r="B5438" s="1">
        <f>IF(C5438=0,IF(B5437=Protocol!$V$20,1,B5437+1),B5437)</f>
        <v>1</v>
      </c>
      <c r="C5438" s="1">
        <f>IF(C5437+1=Protocol!$V$21,0,C5437+1)</f>
        <v>2</v>
      </c>
      <c r="D5438" s="1">
        <f t="shared" si="185"/>
        <v>1</v>
      </c>
      <c r="E5438" s="1" t="str">
        <f>INDEX(Protocol[Mark],MATCH(C5438,Protocol[Step],0))</f>
        <v>2D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355010001</v>
      </c>
      <c r="H5438" s="134">
        <f>Systematic[[#This Row],[SampleVariableLabel]]+100*Systematic[[#This Row],[State]]</f>
        <v>355010201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355</v>
      </c>
      <c r="B5439" s="1">
        <f>IF(C5439=0,IF(B5438=Protocol!$V$20,1,B5438+1),B5438)</f>
        <v>1</v>
      </c>
      <c r="C5439" s="1">
        <f>IF(C5438+1=Protocol!$V$21,0,C5438+1)</f>
        <v>3</v>
      </c>
      <c r="D5439" s="1">
        <f t="shared" si="185"/>
        <v>2</v>
      </c>
      <c r="E5439" s="1" t="str">
        <f>INDEX(Protocol[Mark],MATCH(C5439,Protocol[Step],0))</f>
        <v>2c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355010002</v>
      </c>
      <c r="H5439" s="134">
        <f>Systematic[[#This Row],[SampleVariableLabel]]+100*Systematic[[#This Row],[State]]</f>
        <v>355010302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355</v>
      </c>
      <c r="B5440" s="1">
        <f>IF(C5440=0,IF(B5439=Protocol!$V$20,1,B5439+1),B5439)</f>
        <v>1</v>
      </c>
      <c r="C5440" s="1">
        <f>IF(C5439+1=Protocol!$V$21,0,C5439+1)</f>
        <v>4</v>
      </c>
      <c r="D5440" s="1">
        <f t="shared" si="185"/>
        <v>3</v>
      </c>
      <c r="E5440" s="1" t="str">
        <f>INDEX(Protocol[Mark],MATCH(C5440,Protocol[Step],0))</f>
        <v>3U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355010003</v>
      </c>
      <c r="H5440" s="134">
        <f>Systematic[[#This Row],[SampleVariableLabel]]+100*Systematic[[#This Row],[State]]</f>
        <v>355010403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355</v>
      </c>
      <c r="B5441" s="1">
        <f>IF(C5441=0,IF(B5440=Protocol!$V$20,1,B5440+1),B5440)</f>
        <v>1</v>
      </c>
      <c r="C5441" s="1">
        <f>IF(C5440+1=Protocol!$V$21,0,C5440+1)</f>
        <v>5</v>
      </c>
      <c r="D5441" s="1">
        <f t="shared" si="185"/>
        <v>4</v>
      </c>
      <c r="E5441" s="1" t="str">
        <f>INDEX(Protocol[Mark],MATCH(C5441,Protocol[Step],0))</f>
        <v>4G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355010004</v>
      </c>
      <c r="H5441" s="134">
        <f>Systematic[[#This Row],[SampleVariableLabel]]+100*Systematic[[#This Row],[State]]</f>
        <v>355010504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355</v>
      </c>
      <c r="B5442" s="1">
        <f>IF(C5442=0,IF(B5441=Protocol!$V$20,1,B5441+1),B5441)</f>
        <v>1</v>
      </c>
      <c r="C5442" s="1">
        <f>IF(C5441+1=Protocol!$V$21,0,C5441+1)</f>
        <v>6</v>
      </c>
      <c r="D5442" s="1">
        <f t="shared" si="185"/>
        <v>5</v>
      </c>
      <c r="E5442" s="1" t="str">
        <f>INDEX(Protocol[Mark],MATCH(C5442,Protocol[Step],0))</f>
        <v>5S</v>
      </c>
      <c r="F5442" s="151" t="str">
        <f>INDEX(Variables[Variable],MATCH(Systematic[[#This Row],[VariableIndex]],Variables[Index],0))</f>
        <v>Specific flux (mt)</v>
      </c>
      <c r="G5442" s="134">
        <f>Systematic[[#This Row],[Sample]]*1000000+Systematic[[#This Row],[SubSample]]*10000+Systematic[[#This Row],[VariableIndex]]</f>
        <v>355010005</v>
      </c>
      <c r="H5442" s="134">
        <f>Systematic[[#This Row],[SampleVariableLabel]]+100*Systematic[[#This Row],[State]]</f>
        <v>355010605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355</v>
      </c>
      <c r="B5443" s="1">
        <f>IF(C5443=0,IF(B5442=Protocol!$V$20,1,B5442+1),B5442)</f>
        <v>1</v>
      </c>
      <c r="C5443" s="1">
        <f>IF(C5442+1=Protocol!$V$21,0,C5442+1)</f>
        <v>7</v>
      </c>
      <c r="D5443" s="1">
        <f t="shared" ref="D5443:D5506" si="187">IF(D5442=nVariables,1,D5442+1)</f>
        <v>6</v>
      </c>
      <c r="E5443" s="1" t="str">
        <f>INDEX(Protocol[Mark],MATCH(C5443,Protocol[Step],0))</f>
        <v>6Oct</v>
      </c>
      <c r="F5443" s="151" t="str">
        <f>INDEX(Variables[Variable],MATCH(Systematic[[#This Row],[VariableIndex]],Variables[Index],0))</f>
        <v>FCR (mt: ROX-corr.)</v>
      </c>
      <c r="G5443" s="134">
        <f>Systematic[[#This Row],[Sample]]*1000000+Systematic[[#This Row],[SubSample]]*10000+Systematic[[#This Row],[VariableIndex]]</f>
        <v>355010006</v>
      </c>
      <c r="H5443" s="134">
        <f>Systematic[[#This Row],[SampleVariableLabel]]+100*Systematic[[#This Row],[State]]</f>
        <v>355010706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355</v>
      </c>
      <c r="B5444" s="1">
        <f>IF(C5444=0,IF(B5443=Protocol!$V$20,1,B5443+1),B5443)</f>
        <v>1</v>
      </c>
      <c r="C5444" s="1">
        <f>IF(C5443+1=Protocol!$V$21,0,C5443+1)</f>
        <v>8</v>
      </c>
      <c r="D5444" s="1">
        <f t="shared" si="187"/>
        <v>1</v>
      </c>
      <c r="E5444" s="1" t="str">
        <f>INDEX(Protocol[Mark],MATCH(C5444,Protocol[Step],0))</f>
        <v>7Rot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355010001</v>
      </c>
      <c r="H5444" s="134">
        <f>Systematic[[#This Row],[SampleVariableLabel]]+100*Systematic[[#This Row],[State]]</f>
        <v>355010801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355</v>
      </c>
      <c r="B5445" s="1">
        <f>IF(C5445=0,IF(B5444=Protocol!$V$20,1,B5444+1),B5444)</f>
        <v>1</v>
      </c>
      <c r="C5445" s="1">
        <f>IF(C5444+1=Protocol!$V$21,0,C5444+1)</f>
        <v>9</v>
      </c>
      <c r="D5445" s="1">
        <f t="shared" si="187"/>
        <v>2</v>
      </c>
      <c r="E5445" s="1" t="str">
        <f>INDEX(Protocol[Mark],MATCH(C5445,Protocol[Step],0))</f>
        <v>8Gp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355010002</v>
      </c>
      <c r="H5445" s="134">
        <f>Systematic[[#This Row],[SampleVariableLabel]]+100*Systematic[[#This Row],[State]]</f>
        <v>355010902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355</v>
      </c>
      <c r="B5446" s="1">
        <f>IF(C5446=0,IF(B5445=Protocol!$V$20,1,B5445+1),B5445)</f>
        <v>1</v>
      </c>
      <c r="C5446" s="1">
        <f>IF(C5445+1=Protocol!$V$21,0,C5445+1)</f>
        <v>10</v>
      </c>
      <c r="D5446" s="1">
        <f t="shared" si="187"/>
        <v>3</v>
      </c>
      <c r="E5446" s="1" t="str">
        <f>INDEX(Protocol[Mark],MATCH(C5446,Protocol[Step],0))</f>
        <v>9Ama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355010003</v>
      </c>
      <c r="H5446" s="134">
        <f>Systematic[[#This Row],[SampleVariableLabel]]+100*Systematic[[#This Row],[State]]</f>
        <v>355011003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355</v>
      </c>
      <c r="B5447" s="1">
        <f>IF(C5447=0,IF(B5446=Protocol!$V$20,1,B5446+1),B5446)</f>
        <v>1</v>
      </c>
      <c r="C5447" s="1">
        <f>IF(C5446+1=Protocol!$V$21,0,C5446+1)</f>
        <v>11</v>
      </c>
      <c r="D5447" s="1">
        <f t="shared" si="187"/>
        <v>4</v>
      </c>
      <c r="E5447" s="1" t="str">
        <f>INDEX(Protocol[Mark],MATCH(C5447,Protocol[Step],0))</f>
        <v>10Tm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355010004</v>
      </c>
      <c r="H5447" s="134">
        <f>Systematic[[#This Row],[SampleVariableLabel]]+100*Systematic[[#This Row],[State]]</f>
        <v>355011104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355</v>
      </c>
      <c r="B5448" s="1">
        <f>IF(C5448=0,IF(B5447=Protocol!$V$20,1,B5447+1),B5447)</f>
        <v>1</v>
      </c>
      <c r="C5448" s="1">
        <f>IF(C5447+1=Protocol!$V$21,0,C5447+1)</f>
        <v>12</v>
      </c>
      <c r="D5448" s="1">
        <f t="shared" si="187"/>
        <v>5</v>
      </c>
      <c r="E5448" s="1" t="str">
        <f>INDEX(Protocol[Mark],MATCH(C5448,Protocol[Step],0))</f>
        <v>11Azd</v>
      </c>
      <c r="F5448" s="151" t="str">
        <f>INDEX(Variables[Variable],MATCH(Systematic[[#This Row],[VariableIndex]],Variables[Index],0))</f>
        <v>Specific flux (mt)</v>
      </c>
      <c r="G5448" s="134">
        <f>Systematic[[#This Row],[Sample]]*1000000+Systematic[[#This Row],[SubSample]]*10000+Systematic[[#This Row],[VariableIndex]]</f>
        <v>355010005</v>
      </c>
      <c r="H5448" s="134">
        <f>Systematic[[#This Row],[SampleVariableLabel]]+100*Systematic[[#This Row],[State]]</f>
        <v>355011205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356</v>
      </c>
      <c r="B5449" s="1">
        <f>IF(C5449=0,IF(B5448=Protocol!$V$20,1,B5448+1),B5448)</f>
        <v>1</v>
      </c>
      <c r="C5449" s="1">
        <f>IF(C5448+1=Protocol!$V$21,0,C5448+1)</f>
        <v>0</v>
      </c>
      <c r="D5449" s="1">
        <f t="shared" si="187"/>
        <v>6</v>
      </c>
      <c r="E5449" s="1" t="str">
        <f>INDEX(Protocol[Mark],MATCH(C5449,Protocol[Step],0))</f>
        <v>1mt</v>
      </c>
      <c r="F5449" s="151" t="str">
        <f>INDEX(Variables[Variable],MATCH(Systematic[[#This Row],[VariableIndex]],Variables[Index],0))</f>
        <v>FCR (mt: ROX-corr.)</v>
      </c>
      <c r="G5449" s="134">
        <f>Systematic[[#This Row],[Sample]]*1000000+Systematic[[#This Row],[SubSample]]*10000+Systematic[[#This Row],[VariableIndex]]</f>
        <v>356010006</v>
      </c>
      <c r="H5449" s="134">
        <f>Systematic[[#This Row],[SampleVariableLabel]]+100*Systematic[[#This Row],[State]]</f>
        <v>356010006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356</v>
      </c>
      <c r="B5450" s="1">
        <f>IF(C5450=0,IF(B5449=Protocol!$V$20,1,B5449+1),B5449)</f>
        <v>1</v>
      </c>
      <c r="C5450" s="1">
        <f>IF(C5449+1=Protocol!$V$21,0,C5449+1)</f>
        <v>1</v>
      </c>
      <c r="D5450" s="1">
        <f t="shared" si="187"/>
        <v>1</v>
      </c>
      <c r="E5450" s="1" t="str">
        <f>INDEX(Protocol[Mark],MATCH(C5450,Protocol[Step],0))</f>
        <v>1PM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356010001</v>
      </c>
      <c r="H5450" s="134">
        <f>Systematic[[#This Row],[SampleVariableLabel]]+100*Systematic[[#This Row],[State]]</f>
        <v>356010101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356</v>
      </c>
      <c r="B5451" s="1">
        <f>IF(C5451=0,IF(B5450=Protocol!$V$20,1,B5450+1),B5450)</f>
        <v>1</v>
      </c>
      <c r="C5451" s="1">
        <f>IF(C5450+1=Protocol!$V$21,0,C5450+1)</f>
        <v>2</v>
      </c>
      <c r="D5451" s="1">
        <f t="shared" si="187"/>
        <v>2</v>
      </c>
      <c r="E5451" s="1" t="str">
        <f>INDEX(Protocol[Mark],MATCH(C5451,Protocol[Step],0))</f>
        <v>2D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356010002</v>
      </c>
      <c r="H5451" s="134">
        <f>Systematic[[#This Row],[SampleVariableLabel]]+100*Systematic[[#This Row],[State]]</f>
        <v>356010202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356</v>
      </c>
      <c r="B5452" s="1">
        <f>IF(C5452=0,IF(B5451=Protocol!$V$20,1,B5451+1),B5451)</f>
        <v>1</v>
      </c>
      <c r="C5452" s="1">
        <f>IF(C5451+1=Protocol!$V$21,0,C5451+1)</f>
        <v>3</v>
      </c>
      <c r="D5452" s="1">
        <f t="shared" si="187"/>
        <v>3</v>
      </c>
      <c r="E5452" s="1" t="str">
        <f>INDEX(Protocol[Mark],MATCH(C5452,Protocol[Step],0))</f>
        <v>2c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356010003</v>
      </c>
      <c r="H5452" s="134">
        <f>Systematic[[#This Row],[SampleVariableLabel]]+100*Systematic[[#This Row],[State]]</f>
        <v>356010303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356</v>
      </c>
      <c r="B5453" s="1">
        <f>IF(C5453=0,IF(B5452=Protocol!$V$20,1,B5452+1),B5452)</f>
        <v>1</v>
      </c>
      <c r="C5453" s="1">
        <f>IF(C5452+1=Protocol!$V$21,0,C5452+1)</f>
        <v>4</v>
      </c>
      <c r="D5453" s="1">
        <f t="shared" si="187"/>
        <v>4</v>
      </c>
      <c r="E5453" s="1" t="str">
        <f>INDEX(Protocol[Mark],MATCH(C5453,Protocol[Step],0))</f>
        <v>3U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356010004</v>
      </c>
      <c r="H5453" s="134">
        <f>Systematic[[#This Row],[SampleVariableLabel]]+100*Systematic[[#This Row],[State]]</f>
        <v>356010404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356</v>
      </c>
      <c r="B5454" s="1">
        <f>IF(C5454=0,IF(B5453=Protocol!$V$20,1,B5453+1),B5453)</f>
        <v>1</v>
      </c>
      <c r="C5454" s="1">
        <f>IF(C5453+1=Protocol!$V$21,0,C5453+1)</f>
        <v>5</v>
      </c>
      <c r="D5454" s="1">
        <f t="shared" si="187"/>
        <v>5</v>
      </c>
      <c r="E5454" s="1" t="str">
        <f>INDEX(Protocol[Mark],MATCH(C5454,Protocol[Step],0))</f>
        <v>4G</v>
      </c>
      <c r="F5454" s="151" t="str">
        <f>INDEX(Variables[Variable],MATCH(Systematic[[#This Row],[VariableIndex]],Variables[Index],0))</f>
        <v>Specific flux (mt)</v>
      </c>
      <c r="G5454" s="134">
        <f>Systematic[[#This Row],[Sample]]*1000000+Systematic[[#This Row],[SubSample]]*10000+Systematic[[#This Row],[VariableIndex]]</f>
        <v>356010005</v>
      </c>
      <c r="H5454" s="134">
        <f>Systematic[[#This Row],[SampleVariableLabel]]+100*Systematic[[#This Row],[State]]</f>
        <v>356010505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356</v>
      </c>
      <c r="B5455" s="1">
        <f>IF(C5455=0,IF(B5454=Protocol!$V$20,1,B5454+1),B5454)</f>
        <v>1</v>
      </c>
      <c r="C5455" s="1">
        <f>IF(C5454+1=Protocol!$V$21,0,C5454+1)</f>
        <v>6</v>
      </c>
      <c r="D5455" s="1">
        <f t="shared" si="187"/>
        <v>6</v>
      </c>
      <c r="E5455" s="1" t="str">
        <f>INDEX(Protocol[Mark],MATCH(C5455,Protocol[Step],0))</f>
        <v>5S</v>
      </c>
      <c r="F5455" s="151" t="str">
        <f>INDEX(Variables[Variable],MATCH(Systematic[[#This Row],[VariableIndex]],Variables[Index],0))</f>
        <v>FCR (mt: ROX-corr.)</v>
      </c>
      <c r="G5455" s="134">
        <f>Systematic[[#This Row],[Sample]]*1000000+Systematic[[#This Row],[SubSample]]*10000+Systematic[[#This Row],[VariableIndex]]</f>
        <v>356010006</v>
      </c>
      <c r="H5455" s="134">
        <f>Systematic[[#This Row],[SampleVariableLabel]]+100*Systematic[[#This Row],[State]]</f>
        <v>356010606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356</v>
      </c>
      <c r="B5456" s="1">
        <f>IF(C5456=0,IF(B5455=Protocol!$V$20,1,B5455+1),B5455)</f>
        <v>1</v>
      </c>
      <c r="C5456" s="1">
        <f>IF(C5455+1=Protocol!$V$21,0,C5455+1)</f>
        <v>7</v>
      </c>
      <c r="D5456" s="1">
        <f t="shared" si="187"/>
        <v>1</v>
      </c>
      <c r="E5456" s="1" t="str">
        <f>INDEX(Protocol[Mark],MATCH(C5456,Protocol[Step],0))</f>
        <v>6Oct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356010001</v>
      </c>
      <c r="H5456" s="134">
        <f>Systematic[[#This Row],[SampleVariableLabel]]+100*Systematic[[#This Row],[State]]</f>
        <v>356010701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356</v>
      </c>
      <c r="B5457" s="1">
        <f>IF(C5457=0,IF(B5456=Protocol!$V$20,1,B5456+1),B5456)</f>
        <v>1</v>
      </c>
      <c r="C5457" s="1">
        <f>IF(C5456+1=Protocol!$V$21,0,C5456+1)</f>
        <v>8</v>
      </c>
      <c r="D5457" s="1">
        <f t="shared" si="187"/>
        <v>2</v>
      </c>
      <c r="E5457" s="1" t="str">
        <f>INDEX(Protocol[Mark],MATCH(C5457,Protocol[Step],0))</f>
        <v>7Rot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356010002</v>
      </c>
      <c r="H5457" s="134">
        <f>Systematic[[#This Row],[SampleVariableLabel]]+100*Systematic[[#This Row],[State]]</f>
        <v>356010802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356</v>
      </c>
      <c r="B5458" s="1">
        <f>IF(C5458=0,IF(B5457=Protocol!$V$20,1,B5457+1),B5457)</f>
        <v>1</v>
      </c>
      <c r="C5458" s="1">
        <f>IF(C5457+1=Protocol!$V$21,0,C5457+1)</f>
        <v>9</v>
      </c>
      <c r="D5458" s="1">
        <f t="shared" si="187"/>
        <v>3</v>
      </c>
      <c r="E5458" s="1" t="str">
        <f>INDEX(Protocol[Mark],MATCH(C5458,Protocol[Step],0))</f>
        <v>8Gp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356010003</v>
      </c>
      <c r="H5458" s="134">
        <f>Systematic[[#This Row],[SampleVariableLabel]]+100*Systematic[[#This Row],[State]]</f>
        <v>356010903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356</v>
      </c>
      <c r="B5459" s="1">
        <f>IF(C5459=0,IF(B5458=Protocol!$V$20,1,B5458+1),B5458)</f>
        <v>1</v>
      </c>
      <c r="C5459" s="1">
        <f>IF(C5458+1=Protocol!$V$21,0,C5458+1)</f>
        <v>10</v>
      </c>
      <c r="D5459" s="1">
        <f t="shared" si="187"/>
        <v>4</v>
      </c>
      <c r="E5459" s="1" t="str">
        <f>INDEX(Protocol[Mark],MATCH(C5459,Protocol[Step],0))</f>
        <v>9Ama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356010004</v>
      </c>
      <c r="H5459" s="134">
        <f>Systematic[[#This Row],[SampleVariableLabel]]+100*Systematic[[#This Row],[State]]</f>
        <v>356011004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356</v>
      </c>
      <c r="B5460" s="1">
        <f>IF(C5460=0,IF(B5459=Protocol!$V$20,1,B5459+1),B5459)</f>
        <v>1</v>
      </c>
      <c r="C5460" s="1">
        <f>IF(C5459+1=Protocol!$V$21,0,C5459+1)</f>
        <v>11</v>
      </c>
      <c r="D5460" s="1">
        <f t="shared" si="187"/>
        <v>5</v>
      </c>
      <c r="E5460" s="1" t="str">
        <f>INDEX(Protocol[Mark],MATCH(C5460,Protocol[Step],0))</f>
        <v>10Tm</v>
      </c>
      <c r="F5460" s="151" t="str">
        <f>INDEX(Variables[Variable],MATCH(Systematic[[#This Row],[VariableIndex]],Variables[Index],0))</f>
        <v>Specific flux (mt)</v>
      </c>
      <c r="G5460" s="134">
        <f>Systematic[[#This Row],[Sample]]*1000000+Systematic[[#This Row],[SubSample]]*10000+Systematic[[#This Row],[VariableIndex]]</f>
        <v>356010005</v>
      </c>
      <c r="H5460" s="134">
        <f>Systematic[[#This Row],[SampleVariableLabel]]+100*Systematic[[#This Row],[State]]</f>
        <v>356011105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356</v>
      </c>
      <c r="B5461" s="1">
        <f>IF(C5461=0,IF(B5460=Protocol!$V$20,1,B5460+1),B5460)</f>
        <v>1</v>
      </c>
      <c r="C5461" s="1">
        <f>IF(C5460+1=Protocol!$V$21,0,C5460+1)</f>
        <v>12</v>
      </c>
      <c r="D5461" s="1">
        <f t="shared" si="187"/>
        <v>6</v>
      </c>
      <c r="E5461" s="1" t="str">
        <f>INDEX(Protocol[Mark],MATCH(C5461,Protocol[Step],0))</f>
        <v>11Azd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356010006</v>
      </c>
      <c r="H5461" s="134">
        <f>Systematic[[#This Row],[SampleVariableLabel]]+100*Systematic[[#This Row],[State]]</f>
        <v>356011206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357</v>
      </c>
      <c r="B5462" s="1">
        <f>IF(C5462=0,IF(B5461=Protocol!$V$20,1,B5461+1),B5461)</f>
        <v>1</v>
      </c>
      <c r="C5462" s="1">
        <f>IF(C5461+1=Protocol!$V$21,0,C5461+1)</f>
        <v>0</v>
      </c>
      <c r="D5462" s="1">
        <f t="shared" si="187"/>
        <v>1</v>
      </c>
      <c r="E5462" s="1" t="str">
        <f>INDEX(Protocol[Mark],MATCH(C5462,Protocol[Step],0))</f>
        <v>1mt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357010001</v>
      </c>
      <c r="H5462" s="134">
        <f>Systematic[[#This Row],[SampleVariableLabel]]+100*Systematic[[#This Row],[State]]</f>
        <v>357010001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357</v>
      </c>
      <c r="B5463" s="1">
        <f>IF(C5463=0,IF(B5462=Protocol!$V$20,1,B5462+1),B5462)</f>
        <v>1</v>
      </c>
      <c r="C5463" s="1">
        <f>IF(C5462+1=Protocol!$V$21,0,C5462+1)</f>
        <v>1</v>
      </c>
      <c r="D5463" s="1">
        <f t="shared" si="187"/>
        <v>2</v>
      </c>
      <c r="E5463" s="1" t="str">
        <f>INDEX(Protocol[Mark],MATCH(C5463,Protocol[Step],0))</f>
        <v>1PM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357010002</v>
      </c>
      <c r="H5463" s="134">
        <f>Systematic[[#This Row],[SampleVariableLabel]]+100*Systematic[[#This Row],[State]]</f>
        <v>357010102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357</v>
      </c>
      <c r="B5464" s="1">
        <f>IF(C5464=0,IF(B5463=Protocol!$V$20,1,B5463+1),B5463)</f>
        <v>1</v>
      </c>
      <c r="C5464" s="1">
        <f>IF(C5463+1=Protocol!$V$21,0,C5463+1)</f>
        <v>2</v>
      </c>
      <c r="D5464" s="1">
        <f t="shared" si="187"/>
        <v>3</v>
      </c>
      <c r="E5464" s="1" t="str">
        <f>INDEX(Protocol[Mark],MATCH(C5464,Protocol[Step],0))</f>
        <v>2D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357010003</v>
      </c>
      <c r="H5464" s="134">
        <f>Systematic[[#This Row],[SampleVariableLabel]]+100*Systematic[[#This Row],[State]]</f>
        <v>357010203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357</v>
      </c>
      <c r="B5465" s="1">
        <f>IF(C5465=0,IF(B5464=Protocol!$V$20,1,B5464+1),B5464)</f>
        <v>1</v>
      </c>
      <c r="C5465" s="1">
        <f>IF(C5464+1=Protocol!$V$21,0,C5464+1)</f>
        <v>3</v>
      </c>
      <c r="D5465" s="1">
        <f t="shared" si="187"/>
        <v>4</v>
      </c>
      <c r="E5465" s="1" t="str">
        <f>INDEX(Protocol[Mark],MATCH(C5465,Protocol[Step],0))</f>
        <v>2c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357010004</v>
      </c>
      <c r="H5465" s="134">
        <f>Systematic[[#This Row],[SampleVariableLabel]]+100*Systematic[[#This Row],[State]]</f>
        <v>357010304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357</v>
      </c>
      <c r="B5466" s="1">
        <f>IF(C5466=0,IF(B5465=Protocol!$V$20,1,B5465+1),B5465)</f>
        <v>1</v>
      </c>
      <c r="C5466" s="1">
        <f>IF(C5465+1=Protocol!$V$21,0,C5465+1)</f>
        <v>4</v>
      </c>
      <c r="D5466" s="1">
        <f t="shared" si="187"/>
        <v>5</v>
      </c>
      <c r="E5466" s="1" t="str">
        <f>INDEX(Protocol[Mark],MATCH(C5466,Protocol[Step],0))</f>
        <v>3U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357010005</v>
      </c>
      <c r="H5466" s="134">
        <f>Systematic[[#This Row],[SampleVariableLabel]]+100*Systematic[[#This Row],[State]]</f>
        <v>357010405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357</v>
      </c>
      <c r="B5467" s="1">
        <f>IF(C5467=0,IF(B5466=Protocol!$V$20,1,B5466+1),B5466)</f>
        <v>1</v>
      </c>
      <c r="C5467" s="1">
        <f>IF(C5466+1=Protocol!$V$21,0,C5466+1)</f>
        <v>5</v>
      </c>
      <c r="D5467" s="1">
        <f t="shared" si="187"/>
        <v>6</v>
      </c>
      <c r="E5467" s="1" t="str">
        <f>INDEX(Protocol[Mark],MATCH(C5467,Protocol[Step],0))</f>
        <v>4G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357010006</v>
      </c>
      <c r="H5467" s="134">
        <f>Systematic[[#This Row],[SampleVariableLabel]]+100*Systematic[[#This Row],[State]]</f>
        <v>357010506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357</v>
      </c>
      <c r="B5468" s="1">
        <f>IF(C5468=0,IF(B5467=Protocol!$V$20,1,B5467+1),B5467)</f>
        <v>1</v>
      </c>
      <c r="C5468" s="1">
        <f>IF(C5467+1=Protocol!$V$21,0,C5467+1)</f>
        <v>6</v>
      </c>
      <c r="D5468" s="1">
        <f t="shared" si="187"/>
        <v>1</v>
      </c>
      <c r="E5468" s="1" t="str">
        <f>INDEX(Protocol[Mark],MATCH(C5468,Protocol[Step],0))</f>
        <v>5S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357010001</v>
      </c>
      <c r="H5468" s="134">
        <f>Systematic[[#This Row],[SampleVariableLabel]]+100*Systematic[[#This Row],[State]]</f>
        <v>357010601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357</v>
      </c>
      <c r="B5469" s="1">
        <f>IF(C5469=0,IF(B5468=Protocol!$V$20,1,B5468+1),B5468)</f>
        <v>1</v>
      </c>
      <c r="C5469" s="1">
        <f>IF(C5468+1=Protocol!$V$21,0,C5468+1)</f>
        <v>7</v>
      </c>
      <c r="D5469" s="1">
        <f t="shared" si="187"/>
        <v>2</v>
      </c>
      <c r="E5469" s="1" t="str">
        <f>INDEX(Protocol[Mark],MATCH(C5469,Protocol[Step],0))</f>
        <v>6Oct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357010002</v>
      </c>
      <c r="H5469" s="134">
        <f>Systematic[[#This Row],[SampleVariableLabel]]+100*Systematic[[#This Row],[State]]</f>
        <v>357010702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357</v>
      </c>
      <c r="B5470" s="1">
        <f>IF(C5470=0,IF(B5469=Protocol!$V$20,1,B5469+1),B5469)</f>
        <v>1</v>
      </c>
      <c r="C5470" s="1">
        <f>IF(C5469+1=Protocol!$V$21,0,C5469+1)</f>
        <v>8</v>
      </c>
      <c r="D5470" s="1">
        <f t="shared" si="187"/>
        <v>3</v>
      </c>
      <c r="E5470" s="1" t="str">
        <f>INDEX(Protocol[Mark],MATCH(C5470,Protocol[Step],0))</f>
        <v>7Rot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357010003</v>
      </c>
      <c r="H5470" s="134">
        <f>Systematic[[#This Row],[SampleVariableLabel]]+100*Systematic[[#This Row],[State]]</f>
        <v>357010803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357</v>
      </c>
      <c r="B5471" s="1">
        <f>IF(C5471=0,IF(B5470=Protocol!$V$20,1,B5470+1),B5470)</f>
        <v>1</v>
      </c>
      <c r="C5471" s="1">
        <f>IF(C5470+1=Protocol!$V$21,0,C5470+1)</f>
        <v>9</v>
      </c>
      <c r="D5471" s="1">
        <f t="shared" si="187"/>
        <v>4</v>
      </c>
      <c r="E5471" s="1" t="str">
        <f>INDEX(Protocol[Mark],MATCH(C5471,Protocol[Step],0))</f>
        <v>8Gp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357010004</v>
      </c>
      <c r="H5471" s="134">
        <f>Systematic[[#This Row],[SampleVariableLabel]]+100*Systematic[[#This Row],[State]]</f>
        <v>357010904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357</v>
      </c>
      <c r="B5472" s="1">
        <f>IF(C5472=0,IF(B5471=Protocol!$V$20,1,B5471+1),B5471)</f>
        <v>1</v>
      </c>
      <c r="C5472" s="1">
        <f>IF(C5471+1=Protocol!$V$21,0,C5471+1)</f>
        <v>10</v>
      </c>
      <c r="D5472" s="1">
        <f t="shared" si="187"/>
        <v>5</v>
      </c>
      <c r="E5472" s="1" t="str">
        <f>INDEX(Protocol[Mark],MATCH(C5472,Protocol[Step],0))</f>
        <v>9Ama</v>
      </c>
      <c r="F5472" s="151" t="str">
        <f>INDEX(Variables[Variable],MATCH(Systematic[[#This Row],[VariableIndex]],Variables[Index],0))</f>
        <v>Specific flux (mt)</v>
      </c>
      <c r="G5472" s="134">
        <f>Systematic[[#This Row],[Sample]]*1000000+Systematic[[#This Row],[SubSample]]*10000+Systematic[[#This Row],[VariableIndex]]</f>
        <v>357010005</v>
      </c>
      <c r="H5472" s="134">
        <f>Systematic[[#This Row],[SampleVariableLabel]]+100*Systematic[[#This Row],[State]]</f>
        <v>357011005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357</v>
      </c>
      <c r="B5473" s="1">
        <f>IF(C5473=0,IF(B5472=Protocol!$V$20,1,B5472+1),B5472)</f>
        <v>1</v>
      </c>
      <c r="C5473" s="1">
        <f>IF(C5472+1=Protocol!$V$21,0,C5472+1)</f>
        <v>11</v>
      </c>
      <c r="D5473" s="1">
        <f t="shared" si="187"/>
        <v>6</v>
      </c>
      <c r="E5473" s="1" t="str">
        <f>INDEX(Protocol[Mark],MATCH(C5473,Protocol[Step],0))</f>
        <v>10Tm</v>
      </c>
      <c r="F5473" s="151" t="str">
        <f>INDEX(Variables[Variable],MATCH(Systematic[[#This Row],[VariableIndex]],Variables[Index],0))</f>
        <v>FCR (mt: ROX-corr.)</v>
      </c>
      <c r="G5473" s="134">
        <f>Systematic[[#This Row],[Sample]]*1000000+Systematic[[#This Row],[SubSample]]*10000+Systematic[[#This Row],[VariableIndex]]</f>
        <v>357010006</v>
      </c>
      <c r="H5473" s="134">
        <f>Systematic[[#This Row],[SampleVariableLabel]]+100*Systematic[[#This Row],[State]]</f>
        <v>357011106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357</v>
      </c>
      <c r="B5474" s="1">
        <f>IF(C5474=0,IF(B5473=Protocol!$V$20,1,B5473+1),B5473)</f>
        <v>1</v>
      </c>
      <c r="C5474" s="1">
        <f>IF(C5473+1=Protocol!$V$21,0,C5473+1)</f>
        <v>12</v>
      </c>
      <c r="D5474" s="1">
        <f t="shared" si="187"/>
        <v>1</v>
      </c>
      <c r="E5474" s="1" t="str">
        <f>INDEX(Protocol[Mark],MATCH(C5474,Protocol[Step],0))</f>
        <v>11Azd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357010001</v>
      </c>
      <c r="H5474" s="134">
        <f>Systematic[[#This Row],[SampleVariableLabel]]+100*Systematic[[#This Row],[State]]</f>
        <v>357011201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358</v>
      </c>
      <c r="B5475" s="1">
        <f>IF(C5475=0,IF(B5474=Protocol!$V$20,1,B5474+1),B5474)</f>
        <v>1</v>
      </c>
      <c r="C5475" s="1">
        <f>IF(C5474+1=Protocol!$V$21,0,C5474+1)</f>
        <v>0</v>
      </c>
      <c r="D5475" s="1">
        <f t="shared" si="187"/>
        <v>2</v>
      </c>
      <c r="E5475" s="1" t="str">
        <f>INDEX(Protocol[Mark],MATCH(C5475,Protocol[Step],0))</f>
        <v>1mt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358010002</v>
      </c>
      <c r="H5475" s="134">
        <f>Systematic[[#This Row],[SampleVariableLabel]]+100*Systematic[[#This Row],[State]]</f>
        <v>358010002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358</v>
      </c>
      <c r="B5476" s="1">
        <f>IF(C5476=0,IF(B5475=Protocol!$V$20,1,B5475+1),B5475)</f>
        <v>1</v>
      </c>
      <c r="C5476" s="1">
        <f>IF(C5475+1=Protocol!$V$21,0,C5475+1)</f>
        <v>1</v>
      </c>
      <c r="D5476" s="1">
        <f t="shared" si="187"/>
        <v>3</v>
      </c>
      <c r="E5476" s="1" t="str">
        <f>INDEX(Protocol[Mark],MATCH(C5476,Protocol[Step],0))</f>
        <v>1PM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358010003</v>
      </c>
      <c r="H5476" s="134">
        <f>Systematic[[#This Row],[SampleVariableLabel]]+100*Systematic[[#This Row],[State]]</f>
        <v>358010103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358</v>
      </c>
      <c r="B5477" s="1">
        <f>IF(C5477=0,IF(B5476=Protocol!$V$20,1,B5476+1),B5476)</f>
        <v>1</v>
      </c>
      <c r="C5477" s="1">
        <f>IF(C5476+1=Protocol!$V$21,0,C5476+1)</f>
        <v>2</v>
      </c>
      <c r="D5477" s="1">
        <f t="shared" si="187"/>
        <v>4</v>
      </c>
      <c r="E5477" s="1" t="str">
        <f>INDEX(Protocol[Mark],MATCH(C5477,Protocol[Step],0))</f>
        <v>2D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358010004</v>
      </c>
      <c r="H5477" s="134">
        <f>Systematic[[#This Row],[SampleVariableLabel]]+100*Systematic[[#This Row],[State]]</f>
        <v>358010204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358</v>
      </c>
      <c r="B5478" s="1">
        <f>IF(C5478=0,IF(B5477=Protocol!$V$20,1,B5477+1),B5477)</f>
        <v>1</v>
      </c>
      <c r="C5478" s="1">
        <f>IF(C5477+1=Protocol!$V$21,0,C5477+1)</f>
        <v>3</v>
      </c>
      <c r="D5478" s="1">
        <f t="shared" si="187"/>
        <v>5</v>
      </c>
      <c r="E5478" s="1" t="str">
        <f>INDEX(Protocol[Mark],MATCH(C5478,Protocol[Step],0))</f>
        <v>2c</v>
      </c>
      <c r="F5478" s="151" t="str">
        <f>INDEX(Variables[Variable],MATCH(Systematic[[#This Row],[VariableIndex]],Variables[Index],0))</f>
        <v>Specific flux (mt)</v>
      </c>
      <c r="G5478" s="134">
        <f>Systematic[[#This Row],[Sample]]*1000000+Systematic[[#This Row],[SubSample]]*10000+Systematic[[#This Row],[VariableIndex]]</f>
        <v>358010005</v>
      </c>
      <c r="H5478" s="134">
        <f>Systematic[[#This Row],[SampleVariableLabel]]+100*Systematic[[#This Row],[State]]</f>
        <v>358010305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358</v>
      </c>
      <c r="B5479" s="1">
        <f>IF(C5479=0,IF(B5478=Protocol!$V$20,1,B5478+1),B5478)</f>
        <v>1</v>
      </c>
      <c r="C5479" s="1">
        <f>IF(C5478+1=Protocol!$V$21,0,C5478+1)</f>
        <v>4</v>
      </c>
      <c r="D5479" s="1">
        <f t="shared" si="187"/>
        <v>6</v>
      </c>
      <c r="E5479" s="1" t="str">
        <f>INDEX(Protocol[Mark],MATCH(C5479,Protocol[Step],0))</f>
        <v>3U</v>
      </c>
      <c r="F5479" s="151" t="str">
        <f>INDEX(Variables[Variable],MATCH(Systematic[[#This Row],[VariableIndex]],Variables[Index],0))</f>
        <v>FCR (mt: ROX-corr.)</v>
      </c>
      <c r="G5479" s="134">
        <f>Systematic[[#This Row],[Sample]]*1000000+Systematic[[#This Row],[SubSample]]*10000+Systematic[[#This Row],[VariableIndex]]</f>
        <v>358010006</v>
      </c>
      <c r="H5479" s="134">
        <f>Systematic[[#This Row],[SampleVariableLabel]]+100*Systematic[[#This Row],[State]]</f>
        <v>358010406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358</v>
      </c>
      <c r="B5480" s="1">
        <f>IF(C5480=0,IF(B5479=Protocol!$V$20,1,B5479+1),B5479)</f>
        <v>1</v>
      </c>
      <c r="C5480" s="1">
        <f>IF(C5479+1=Protocol!$V$21,0,C5479+1)</f>
        <v>5</v>
      </c>
      <c r="D5480" s="1">
        <f t="shared" si="187"/>
        <v>1</v>
      </c>
      <c r="E5480" s="1" t="str">
        <f>INDEX(Protocol[Mark],MATCH(C5480,Protocol[Step],0))</f>
        <v>4G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358010001</v>
      </c>
      <c r="H5480" s="134">
        <f>Systematic[[#This Row],[SampleVariableLabel]]+100*Systematic[[#This Row],[State]]</f>
        <v>358010501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358</v>
      </c>
      <c r="B5481" s="1">
        <f>IF(C5481=0,IF(B5480=Protocol!$V$20,1,B5480+1),B5480)</f>
        <v>1</v>
      </c>
      <c r="C5481" s="1">
        <f>IF(C5480+1=Protocol!$V$21,0,C5480+1)</f>
        <v>6</v>
      </c>
      <c r="D5481" s="1">
        <f t="shared" si="187"/>
        <v>2</v>
      </c>
      <c r="E5481" s="1" t="str">
        <f>INDEX(Protocol[Mark],MATCH(C5481,Protocol[Step],0))</f>
        <v>5S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358010002</v>
      </c>
      <c r="H5481" s="134">
        <f>Systematic[[#This Row],[SampleVariableLabel]]+100*Systematic[[#This Row],[State]]</f>
        <v>358010602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358</v>
      </c>
      <c r="B5482" s="1">
        <f>IF(C5482=0,IF(B5481=Protocol!$V$20,1,B5481+1),B5481)</f>
        <v>1</v>
      </c>
      <c r="C5482" s="1">
        <f>IF(C5481+1=Protocol!$V$21,0,C5481+1)</f>
        <v>7</v>
      </c>
      <c r="D5482" s="1">
        <f t="shared" si="187"/>
        <v>3</v>
      </c>
      <c r="E5482" s="1" t="str">
        <f>INDEX(Protocol[Mark],MATCH(C5482,Protocol[Step],0))</f>
        <v>6Oct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358010003</v>
      </c>
      <c r="H5482" s="134">
        <f>Systematic[[#This Row],[SampleVariableLabel]]+100*Systematic[[#This Row],[State]]</f>
        <v>358010703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358</v>
      </c>
      <c r="B5483" s="1">
        <f>IF(C5483=0,IF(B5482=Protocol!$V$20,1,B5482+1),B5482)</f>
        <v>1</v>
      </c>
      <c r="C5483" s="1">
        <f>IF(C5482+1=Protocol!$V$21,0,C5482+1)</f>
        <v>8</v>
      </c>
      <c r="D5483" s="1">
        <f t="shared" si="187"/>
        <v>4</v>
      </c>
      <c r="E5483" s="1" t="str">
        <f>INDEX(Protocol[Mark],MATCH(C5483,Protocol[Step],0))</f>
        <v>7Rot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358010004</v>
      </c>
      <c r="H5483" s="134">
        <f>Systematic[[#This Row],[SampleVariableLabel]]+100*Systematic[[#This Row],[State]]</f>
        <v>358010804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358</v>
      </c>
      <c r="B5484" s="1">
        <f>IF(C5484=0,IF(B5483=Protocol!$V$20,1,B5483+1),B5483)</f>
        <v>1</v>
      </c>
      <c r="C5484" s="1">
        <f>IF(C5483+1=Protocol!$V$21,0,C5483+1)</f>
        <v>9</v>
      </c>
      <c r="D5484" s="1">
        <f t="shared" si="187"/>
        <v>5</v>
      </c>
      <c r="E5484" s="1" t="str">
        <f>INDEX(Protocol[Mark],MATCH(C5484,Protocol[Step],0))</f>
        <v>8Gp</v>
      </c>
      <c r="F5484" s="151" t="str">
        <f>INDEX(Variables[Variable],MATCH(Systematic[[#This Row],[VariableIndex]],Variables[Index],0))</f>
        <v>Specific flux (mt)</v>
      </c>
      <c r="G5484" s="134">
        <f>Systematic[[#This Row],[Sample]]*1000000+Systematic[[#This Row],[SubSample]]*10000+Systematic[[#This Row],[VariableIndex]]</f>
        <v>358010005</v>
      </c>
      <c r="H5484" s="134">
        <f>Systematic[[#This Row],[SampleVariableLabel]]+100*Systematic[[#This Row],[State]]</f>
        <v>358010905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358</v>
      </c>
      <c r="B5485" s="1">
        <f>IF(C5485=0,IF(B5484=Protocol!$V$20,1,B5484+1),B5484)</f>
        <v>1</v>
      </c>
      <c r="C5485" s="1">
        <f>IF(C5484+1=Protocol!$V$21,0,C5484+1)</f>
        <v>10</v>
      </c>
      <c r="D5485" s="1">
        <f t="shared" si="187"/>
        <v>6</v>
      </c>
      <c r="E5485" s="1" t="str">
        <f>INDEX(Protocol[Mark],MATCH(C5485,Protocol[Step],0))</f>
        <v>9Ama</v>
      </c>
      <c r="F5485" s="151" t="str">
        <f>INDEX(Variables[Variable],MATCH(Systematic[[#This Row],[VariableIndex]],Variables[Index],0))</f>
        <v>FCR (mt: ROX-corr.)</v>
      </c>
      <c r="G5485" s="134">
        <f>Systematic[[#This Row],[Sample]]*1000000+Systematic[[#This Row],[SubSample]]*10000+Systematic[[#This Row],[VariableIndex]]</f>
        <v>358010006</v>
      </c>
      <c r="H5485" s="134">
        <f>Systematic[[#This Row],[SampleVariableLabel]]+100*Systematic[[#This Row],[State]]</f>
        <v>358011006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358</v>
      </c>
      <c r="B5486" s="1">
        <f>IF(C5486=0,IF(B5485=Protocol!$V$20,1,B5485+1),B5485)</f>
        <v>1</v>
      </c>
      <c r="C5486" s="1">
        <f>IF(C5485+1=Protocol!$V$21,0,C5485+1)</f>
        <v>11</v>
      </c>
      <c r="D5486" s="1">
        <f t="shared" si="187"/>
        <v>1</v>
      </c>
      <c r="E5486" s="1" t="str">
        <f>INDEX(Protocol[Mark],MATCH(C5486,Protocol[Step],0))</f>
        <v>10Tm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358010001</v>
      </c>
      <c r="H5486" s="134">
        <f>Systematic[[#This Row],[SampleVariableLabel]]+100*Systematic[[#This Row],[State]]</f>
        <v>358011101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358</v>
      </c>
      <c r="B5487" s="1">
        <f>IF(C5487=0,IF(B5486=Protocol!$V$20,1,B5486+1),B5486)</f>
        <v>1</v>
      </c>
      <c r="C5487" s="1">
        <f>IF(C5486+1=Protocol!$V$21,0,C5486+1)</f>
        <v>12</v>
      </c>
      <c r="D5487" s="1">
        <f t="shared" si="187"/>
        <v>2</v>
      </c>
      <c r="E5487" s="1" t="str">
        <f>INDEX(Protocol[Mark],MATCH(C5487,Protocol[Step],0))</f>
        <v>11Azd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358010002</v>
      </c>
      <c r="H5487" s="134">
        <f>Systematic[[#This Row],[SampleVariableLabel]]+100*Systematic[[#This Row],[State]]</f>
        <v>358011202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359</v>
      </c>
      <c r="B5488" s="1">
        <f>IF(C5488=0,IF(B5487=Protocol!$V$20,1,B5487+1),B5487)</f>
        <v>1</v>
      </c>
      <c r="C5488" s="1">
        <f>IF(C5487+1=Protocol!$V$21,0,C5487+1)</f>
        <v>0</v>
      </c>
      <c r="D5488" s="1">
        <f t="shared" si="187"/>
        <v>3</v>
      </c>
      <c r="E5488" s="1" t="str">
        <f>INDEX(Protocol[Mark],MATCH(C5488,Protocol[Step],0))</f>
        <v>1mt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359010003</v>
      </c>
      <c r="H5488" s="134">
        <f>Systematic[[#This Row],[SampleVariableLabel]]+100*Systematic[[#This Row],[State]]</f>
        <v>359010003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359</v>
      </c>
      <c r="B5489" s="1">
        <f>IF(C5489=0,IF(B5488=Protocol!$V$20,1,B5488+1),B5488)</f>
        <v>1</v>
      </c>
      <c r="C5489" s="1">
        <f>IF(C5488+1=Protocol!$V$21,0,C5488+1)</f>
        <v>1</v>
      </c>
      <c r="D5489" s="1">
        <f t="shared" si="187"/>
        <v>4</v>
      </c>
      <c r="E5489" s="1" t="str">
        <f>INDEX(Protocol[Mark],MATCH(C5489,Protocol[Step],0))</f>
        <v>1PM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359010004</v>
      </c>
      <c r="H5489" s="134">
        <f>Systematic[[#This Row],[SampleVariableLabel]]+100*Systematic[[#This Row],[State]]</f>
        <v>359010104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359</v>
      </c>
      <c r="B5490" s="1">
        <f>IF(C5490=0,IF(B5489=Protocol!$V$20,1,B5489+1),B5489)</f>
        <v>1</v>
      </c>
      <c r="C5490" s="1">
        <f>IF(C5489+1=Protocol!$V$21,0,C5489+1)</f>
        <v>2</v>
      </c>
      <c r="D5490" s="1">
        <f t="shared" si="187"/>
        <v>5</v>
      </c>
      <c r="E5490" s="1" t="str">
        <f>INDEX(Protocol[Mark],MATCH(C5490,Protocol[Step],0))</f>
        <v>2D</v>
      </c>
      <c r="F5490" s="151" t="str">
        <f>INDEX(Variables[Variable],MATCH(Systematic[[#This Row],[VariableIndex]],Variables[Index],0))</f>
        <v>Specific flux (mt)</v>
      </c>
      <c r="G5490" s="134">
        <f>Systematic[[#This Row],[Sample]]*1000000+Systematic[[#This Row],[SubSample]]*10000+Systematic[[#This Row],[VariableIndex]]</f>
        <v>359010005</v>
      </c>
      <c r="H5490" s="134">
        <f>Systematic[[#This Row],[SampleVariableLabel]]+100*Systematic[[#This Row],[State]]</f>
        <v>359010205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359</v>
      </c>
      <c r="B5491" s="1">
        <f>IF(C5491=0,IF(B5490=Protocol!$V$20,1,B5490+1),B5490)</f>
        <v>1</v>
      </c>
      <c r="C5491" s="1">
        <f>IF(C5490+1=Protocol!$V$21,0,C5490+1)</f>
        <v>3</v>
      </c>
      <c r="D5491" s="1">
        <f t="shared" si="187"/>
        <v>6</v>
      </c>
      <c r="E5491" s="1" t="str">
        <f>INDEX(Protocol[Mark],MATCH(C5491,Protocol[Step],0))</f>
        <v>2c</v>
      </c>
      <c r="F5491" s="151" t="str">
        <f>INDEX(Variables[Variable],MATCH(Systematic[[#This Row],[VariableIndex]],Variables[Index],0))</f>
        <v>FCR (mt: ROX-corr.)</v>
      </c>
      <c r="G5491" s="134">
        <f>Systematic[[#This Row],[Sample]]*1000000+Systematic[[#This Row],[SubSample]]*10000+Systematic[[#This Row],[VariableIndex]]</f>
        <v>359010006</v>
      </c>
      <c r="H5491" s="134">
        <f>Systematic[[#This Row],[SampleVariableLabel]]+100*Systematic[[#This Row],[State]]</f>
        <v>359010306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359</v>
      </c>
      <c r="B5492" s="1">
        <f>IF(C5492=0,IF(B5491=Protocol!$V$20,1,B5491+1),B5491)</f>
        <v>1</v>
      </c>
      <c r="C5492" s="1">
        <f>IF(C5491+1=Protocol!$V$21,0,C5491+1)</f>
        <v>4</v>
      </c>
      <c r="D5492" s="1">
        <f t="shared" si="187"/>
        <v>1</v>
      </c>
      <c r="E5492" s="1" t="str">
        <f>INDEX(Protocol[Mark],MATCH(C5492,Protocol[Step],0))</f>
        <v>3U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359010001</v>
      </c>
      <c r="H5492" s="134">
        <f>Systematic[[#This Row],[SampleVariableLabel]]+100*Systematic[[#This Row],[State]]</f>
        <v>359010401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359</v>
      </c>
      <c r="B5493" s="1">
        <f>IF(C5493=0,IF(B5492=Protocol!$V$20,1,B5492+1),B5492)</f>
        <v>1</v>
      </c>
      <c r="C5493" s="1">
        <f>IF(C5492+1=Protocol!$V$21,0,C5492+1)</f>
        <v>5</v>
      </c>
      <c r="D5493" s="1">
        <f t="shared" si="187"/>
        <v>2</v>
      </c>
      <c r="E5493" s="1" t="str">
        <f>INDEX(Protocol[Mark],MATCH(C5493,Protocol[Step],0))</f>
        <v>4G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359010002</v>
      </c>
      <c r="H5493" s="134">
        <f>Systematic[[#This Row],[SampleVariableLabel]]+100*Systematic[[#This Row],[State]]</f>
        <v>359010502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359</v>
      </c>
      <c r="B5494" s="1">
        <f>IF(C5494=0,IF(B5493=Protocol!$V$20,1,B5493+1),B5493)</f>
        <v>1</v>
      </c>
      <c r="C5494" s="1">
        <f>IF(C5493+1=Protocol!$V$21,0,C5493+1)</f>
        <v>6</v>
      </c>
      <c r="D5494" s="1">
        <f t="shared" si="187"/>
        <v>3</v>
      </c>
      <c r="E5494" s="1" t="str">
        <f>INDEX(Protocol[Mark],MATCH(C5494,Protocol[Step],0))</f>
        <v>5S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359010003</v>
      </c>
      <c r="H5494" s="134">
        <f>Systematic[[#This Row],[SampleVariableLabel]]+100*Systematic[[#This Row],[State]]</f>
        <v>359010603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359</v>
      </c>
      <c r="B5495" s="1">
        <f>IF(C5495=0,IF(B5494=Protocol!$V$20,1,B5494+1),B5494)</f>
        <v>1</v>
      </c>
      <c r="C5495" s="1">
        <f>IF(C5494+1=Protocol!$V$21,0,C5494+1)</f>
        <v>7</v>
      </c>
      <c r="D5495" s="1">
        <f t="shared" si="187"/>
        <v>4</v>
      </c>
      <c r="E5495" s="1" t="str">
        <f>INDEX(Protocol[Mark],MATCH(C5495,Protocol[Step],0))</f>
        <v>6Oct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359010004</v>
      </c>
      <c r="H5495" s="134">
        <f>Systematic[[#This Row],[SampleVariableLabel]]+100*Systematic[[#This Row],[State]]</f>
        <v>359010704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359</v>
      </c>
      <c r="B5496" s="1">
        <f>IF(C5496=0,IF(B5495=Protocol!$V$20,1,B5495+1),B5495)</f>
        <v>1</v>
      </c>
      <c r="C5496" s="1">
        <f>IF(C5495+1=Protocol!$V$21,0,C5495+1)</f>
        <v>8</v>
      </c>
      <c r="D5496" s="1">
        <f t="shared" si="187"/>
        <v>5</v>
      </c>
      <c r="E5496" s="1" t="str">
        <f>INDEX(Protocol[Mark],MATCH(C5496,Protocol[Step],0))</f>
        <v>7Rot</v>
      </c>
      <c r="F5496" s="151" t="str">
        <f>INDEX(Variables[Variable],MATCH(Systematic[[#This Row],[VariableIndex]],Variables[Index],0))</f>
        <v>Specific flux (mt)</v>
      </c>
      <c r="G5496" s="134">
        <f>Systematic[[#This Row],[Sample]]*1000000+Systematic[[#This Row],[SubSample]]*10000+Systematic[[#This Row],[VariableIndex]]</f>
        <v>359010005</v>
      </c>
      <c r="H5496" s="134">
        <f>Systematic[[#This Row],[SampleVariableLabel]]+100*Systematic[[#This Row],[State]]</f>
        <v>359010805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359</v>
      </c>
      <c r="B5497" s="1">
        <f>IF(C5497=0,IF(B5496=Protocol!$V$20,1,B5496+1),B5496)</f>
        <v>1</v>
      </c>
      <c r="C5497" s="1">
        <f>IF(C5496+1=Protocol!$V$21,0,C5496+1)</f>
        <v>9</v>
      </c>
      <c r="D5497" s="1">
        <f t="shared" si="187"/>
        <v>6</v>
      </c>
      <c r="E5497" s="1" t="str">
        <f>INDEX(Protocol[Mark],MATCH(C5497,Protocol[Step],0))</f>
        <v>8Gp</v>
      </c>
      <c r="F5497" s="151" t="str">
        <f>INDEX(Variables[Variable],MATCH(Systematic[[#This Row],[VariableIndex]],Variables[Index],0))</f>
        <v>FCR (mt: ROX-corr.)</v>
      </c>
      <c r="G5497" s="134">
        <f>Systematic[[#This Row],[Sample]]*1000000+Systematic[[#This Row],[SubSample]]*10000+Systematic[[#This Row],[VariableIndex]]</f>
        <v>359010006</v>
      </c>
      <c r="H5497" s="134">
        <f>Systematic[[#This Row],[SampleVariableLabel]]+100*Systematic[[#This Row],[State]]</f>
        <v>359010906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359</v>
      </c>
      <c r="B5498" s="1">
        <f>IF(C5498=0,IF(B5497=Protocol!$V$20,1,B5497+1),B5497)</f>
        <v>1</v>
      </c>
      <c r="C5498" s="1">
        <f>IF(C5497+1=Protocol!$V$21,0,C5497+1)</f>
        <v>10</v>
      </c>
      <c r="D5498" s="1">
        <f t="shared" si="187"/>
        <v>1</v>
      </c>
      <c r="E5498" s="1" t="str">
        <f>INDEX(Protocol[Mark],MATCH(C5498,Protocol[Step],0))</f>
        <v>9Ama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359010001</v>
      </c>
      <c r="H5498" s="134">
        <f>Systematic[[#This Row],[SampleVariableLabel]]+100*Systematic[[#This Row],[State]]</f>
        <v>359011001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359</v>
      </c>
      <c r="B5499" s="1">
        <f>IF(C5499=0,IF(B5498=Protocol!$V$20,1,B5498+1),B5498)</f>
        <v>1</v>
      </c>
      <c r="C5499" s="1">
        <f>IF(C5498+1=Protocol!$V$21,0,C5498+1)</f>
        <v>11</v>
      </c>
      <c r="D5499" s="1">
        <f t="shared" si="187"/>
        <v>2</v>
      </c>
      <c r="E5499" s="1" t="str">
        <f>INDEX(Protocol[Mark],MATCH(C5499,Protocol[Step],0))</f>
        <v>10Tm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359010002</v>
      </c>
      <c r="H5499" s="134">
        <f>Systematic[[#This Row],[SampleVariableLabel]]+100*Systematic[[#This Row],[State]]</f>
        <v>359011102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359</v>
      </c>
      <c r="B5500" s="1">
        <f>IF(C5500=0,IF(B5499=Protocol!$V$20,1,B5499+1),B5499)</f>
        <v>1</v>
      </c>
      <c r="C5500" s="1">
        <f>IF(C5499+1=Protocol!$V$21,0,C5499+1)</f>
        <v>12</v>
      </c>
      <c r="D5500" s="1">
        <f t="shared" si="187"/>
        <v>3</v>
      </c>
      <c r="E5500" s="1" t="str">
        <f>INDEX(Protocol[Mark],MATCH(C5500,Protocol[Step],0))</f>
        <v>11Azd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359010003</v>
      </c>
      <c r="H5500" s="134">
        <f>Systematic[[#This Row],[SampleVariableLabel]]+100*Systematic[[#This Row],[State]]</f>
        <v>359011203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360</v>
      </c>
      <c r="B5501" s="1">
        <f>IF(C5501=0,IF(B5500=Protocol!$V$20,1,B5500+1),B5500)</f>
        <v>1</v>
      </c>
      <c r="C5501" s="1">
        <f>IF(C5500+1=Protocol!$V$21,0,C5500+1)</f>
        <v>0</v>
      </c>
      <c r="D5501" s="1">
        <f t="shared" si="187"/>
        <v>4</v>
      </c>
      <c r="E5501" s="1" t="str">
        <f>INDEX(Protocol[Mark],MATCH(C5501,Protocol[Step],0))</f>
        <v>1mt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360010004</v>
      </c>
      <c r="H5501" s="134">
        <f>Systematic[[#This Row],[SampleVariableLabel]]+100*Systematic[[#This Row],[State]]</f>
        <v>360010004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360</v>
      </c>
      <c r="B5502" s="1">
        <f>IF(C5502=0,IF(B5501=Protocol!$V$20,1,B5501+1),B5501)</f>
        <v>1</v>
      </c>
      <c r="C5502" s="1">
        <f>IF(C5501+1=Protocol!$V$21,0,C5501+1)</f>
        <v>1</v>
      </c>
      <c r="D5502" s="1">
        <f t="shared" si="187"/>
        <v>5</v>
      </c>
      <c r="E5502" s="1" t="str">
        <f>INDEX(Protocol[Mark],MATCH(C5502,Protocol[Step],0))</f>
        <v>1PM</v>
      </c>
      <c r="F5502" s="151" t="str">
        <f>INDEX(Variables[Variable],MATCH(Systematic[[#This Row],[VariableIndex]],Variables[Index],0))</f>
        <v>Specific flux (mt)</v>
      </c>
      <c r="G5502" s="134">
        <f>Systematic[[#This Row],[Sample]]*1000000+Systematic[[#This Row],[SubSample]]*10000+Systematic[[#This Row],[VariableIndex]]</f>
        <v>360010005</v>
      </c>
      <c r="H5502" s="134">
        <f>Systematic[[#This Row],[SampleVariableLabel]]+100*Systematic[[#This Row],[State]]</f>
        <v>360010105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360</v>
      </c>
      <c r="B5503" s="1">
        <f>IF(C5503=0,IF(B5502=Protocol!$V$20,1,B5502+1),B5502)</f>
        <v>1</v>
      </c>
      <c r="C5503" s="1">
        <f>IF(C5502+1=Protocol!$V$21,0,C5502+1)</f>
        <v>2</v>
      </c>
      <c r="D5503" s="1">
        <f t="shared" si="187"/>
        <v>6</v>
      </c>
      <c r="E5503" s="1" t="str">
        <f>INDEX(Protocol[Mark],MATCH(C5503,Protocol[Step],0))</f>
        <v>2D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360010006</v>
      </c>
      <c r="H5503" s="134">
        <f>Systematic[[#This Row],[SampleVariableLabel]]+100*Systematic[[#This Row],[State]]</f>
        <v>360010206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360</v>
      </c>
      <c r="B5504" s="1">
        <f>IF(C5504=0,IF(B5503=Protocol!$V$20,1,B5503+1),B5503)</f>
        <v>1</v>
      </c>
      <c r="C5504" s="1">
        <f>IF(C5503+1=Protocol!$V$21,0,C5503+1)</f>
        <v>3</v>
      </c>
      <c r="D5504" s="1">
        <f t="shared" si="187"/>
        <v>1</v>
      </c>
      <c r="E5504" s="1" t="str">
        <f>INDEX(Protocol[Mark],MATCH(C5504,Protocol[Step],0))</f>
        <v>2c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360010001</v>
      </c>
      <c r="H5504" s="134">
        <f>Systematic[[#This Row],[SampleVariableLabel]]+100*Systematic[[#This Row],[State]]</f>
        <v>360010301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360</v>
      </c>
      <c r="B5505" s="1">
        <f>IF(C5505=0,IF(B5504=Protocol!$V$20,1,B5504+1),B5504)</f>
        <v>1</v>
      </c>
      <c r="C5505" s="1">
        <f>IF(C5504+1=Protocol!$V$21,0,C5504+1)</f>
        <v>4</v>
      </c>
      <c r="D5505" s="1">
        <f t="shared" si="187"/>
        <v>2</v>
      </c>
      <c r="E5505" s="1" t="str">
        <f>INDEX(Protocol[Mark],MATCH(C5505,Protocol[Step],0))</f>
        <v>3U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360010002</v>
      </c>
      <c r="H5505" s="134">
        <f>Systematic[[#This Row],[SampleVariableLabel]]+100*Systematic[[#This Row],[State]]</f>
        <v>360010402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360</v>
      </c>
      <c r="B5506" s="1">
        <f>IF(C5506=0,IF(B5505=Protocol!$V$20,1,B5505+1),B5505)</f>
        <v>1</v>
      </c>
      <c r="C5506" s="1">
        <f>IF(C5505+1=Protocol!$V$21,0,C5505+1)</f>
        <v>5</v>
      </c>
      <c r="D5506" s="1">
        <f t="shared" si="187"/>
        <v>3</v>
      </c>
      <c r="E5506" s="1" t="str">
        <f>INDEX(Protocol[Mark],MATCH(C5506,Protocol[Step],0))</f>
        <v>4G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360010003</v>
      </c>
      <c r="H5506" s="134">
        <f>Systematic[[#This Row],[SampleVariableLabel]]+100*Systematic[[#This Row],[State]]</f>
        <v>360010503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360</v>
      </c>
      <c r="B5507" s="1">
        <f>IF(C5507=0,IF(B5506=Protocol!$V$20,1,B5506+1),B5506)</f>
        <v>1</v>
      </c>
      <c r="C5507" s="1">
        <f>IF(C5506+1=Protocol!$V$21,0,C5506+1)</f>
        <v>6</v>
      </c>
      <c r="D5507" s="1">
        <f t="shared" ref="D5507:D5570" si="189">IF(D5506=nVariables,1,D5506+1)</f>
        <v>4</v>
      </c>
      <c r="E5507" s="1" t="str">
        <f>INDEX(Protocol[Mark],MATCH(C5507,Protocol[Step],0))</f>
        <v>5S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360010004</v>
      </c>
      <c r="H5507" s="134">
        <f>Systematic[[#This Row],[SampleVariableLabel]]+100*Systematic[[#This Row],[State]]</f>
        <v>360010604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360</v>
      </c>
      <c r="B5508" s="1">
        <f>IF(C5508=0,IF(B5507=Protocol!$V$20,1,B5507+1),B5507)</f>
        <v>1</v>
      </c>
      <c r="C5508" s="1">
        <f>IF(C5507+1=Protocol!$V$21,0,C5507+1)</f>
        <v>7</v>
      </c>
      <c r="D5508" s="1">
        <f t="shared" si="189"/>
        <v>5</v>
      </c>
      <c r="E5508" s="1" t="str">
        <f>INDEX(Protocol[Mark],MATCH(C5508,Protocol[Step],0))</f>
        <v>6Oct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360010005</v>
      </c>
      <c r="H5508" s="134">
        <f>Systematic[[#This Row],[SampleVariableLabel]]+100*Systematic[[#This Row],[State]]</f>
        <v>360010705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360</v>
      </c>
      <c r="B5509" s="1">
        <f>IF(C5509=0,IF(B5508=Protocol!$V$20,1,B5508+1),B5508)</f>
        <v>1</v>
      </c>
      <c r="C5509" s="1">
        <f>IF(C5508+1=Protocol!$V$21,0,C5508+1)</f>
        <v>8</v>
      </c>
      <c r="D5509" s="1">
        <f t="shared" si="189"/>
        <v>6</v>
      </c>
      <c r="E5509" s="1" t="str">
        <f>INDEX(Protocol[Mark],MATCH(C5509,Protocol[Step],0))</f>
        <v>7Rot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360010006</v>
      </c>
      <c r="H5509" s="134">
        <f>Systematic[[#This Row],[SampleVariableLabel]]+100*Systematic[[#This Row],[State]]</f>
        <v>360010806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360</v>
      </c>
      <c r="B5510" s="1">
        <f>IF(C5510=0,IF(B5509=Protocol!$V$20,1,B5509+1),B5509)</f>
        <v>1</v>
      </c>
      <c r="C5510" s="1">
        <f>IF(C5509+1=Protocol!$V$21,0,C5509+1)</f>
        <v>9</v>
      </c>
      <c r="D5510" s="1">
        <f t="shared" si="189"/>
        <v>1</v>
      </c>
      <c r="E5510" s="1" t="str">
        <f>INDEX(Protocol[Mark],MATCH(C5510,Protocol[Step],0))</f>
        <v>8Gp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360010001</v>
      </c>
      <c r="H5510" s="134">
        <f>Systematic[[#This Row],[SampleVariableLabel]]+100*Systematic[[#This Row],[State]]</f>
        <v>360010901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360</v>
      </c>
      <c r="B5511" s="1">
        <f>IF(C5511=0,IF(B5510=Protocol!$V$20,1,B5510+1),B5510)</f>
        <v>1</v>
      </c>
      <c r="C5511" s="1">
        <f>IF(C5510+1=Protocol!$V$21,0,C5510+1)</f>
        <v>10</v>
      </c>
      <c r="D5511" s="1">
        <f t="shared" si="189"/>
        <v>2</v>
      </c>
      <c r="E5511" s="1" t="str">
        <f>INDEX(Protocol[Mark],MATCH(C5511,Protocol[Step],0))</f>
        <v>9Ama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360010002</v>
      </c>
      <c r="H5511" s="134">
        <f>Systematic[[#This Row],[SampleVariableLabel]]+100*Systematic[[#This Row],[State]]</f>
        <v>360011002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360</v>
      </c>
      <c r="B5512" s="1">
        <f>IF(C5512=0,IF(B5511=Protocol!$V$20,1,B5511+1),B5511)</f>
        <v>1</v>
      </c>
      <c r="C5512" s="1">
        <f>IF(C5511+1=Protocol!$V$21,0,C5511+1)</f>
        <v>11</v>
      </c>
      <c r="D5512" s="1">
        <f t="shared" si="189"/>
        <v>3</v>
      </c>
      <c r="E5512" s="1" t="str">
        <f>INDEX(Protocol[Mark],MATCH(C5512,Protocol[Step],0))</f>
        <v>10Tm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360010003</v>
      </c>
      <c r="H5512" s="134">
        <f>Systematic[[#This Row],[SampleVariableLabel]]+100*Systematic[[#This Row],[State]]</f>
        <v>360011103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360</v>
      </c>
      <c r="B5513" s="1">
        <f>IF(C5513=0,IF(B5512=Protocol!$V$20,1,B5512+1),B5512)</f>
        <v>1</v>
      </c>
      <c r="C5513" s="1">
        <f>IF(C5512+1=Protocol!$V$21,0,C5512+1)</f>
        <v>12</v>
      </c>
      <c r="D5513" s="1">
        <f t="shared" si="189"/>
        <v>4</v>
      </c>
      <c r="E5513" s="1" t="str">
        <f>INDEX(Protocol[Mark],MATCH(C5513,Protocol[Step],0))</f>
        <v>11Azd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360010004</v>
      </c>
      <c r="H5513" s="134">
        <f>Systematic[[#This Row],[SampleVariableLabel]]+100*Systematic[[#This Row],[State]]</f>
        <v>360011204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361</v>
      </c>
      <c r="B5514" s="1">
        <f>IF(C5514=0,IF(B5513=Protocol!$V$20,1,B5513+1),B5513)</f>
        <v>1</v>
      </c>
      <c r="C5514" s="1">
        <f>IF(C5513+1=Protocol!$V$21,0,C5513+1)</f>
        <v>0</v>
      </c>
      <c r="D5514" s="1">
        <f t="shared" si="189"/>
        <v>5</v>
      </c>
      <c r="E5514" s="1" t="str">
        <f>INDEX(Protocol[Mark],MATCH(C5514,Protocol[Step],0))</f>
        <v>1mt</v>
      </c>
      <c r="F5514" s="151" t="str">
        <f>INDEX(Variables[Variable],MATCH(Systematic[[#This Row],[VariableIndex]],Variables[Index],0))</f>
        <v>Specific flux (mt)</v>
      </c>
      <c r="G5514" s="134">
        <f>Systematic[[#This Row],[Sample]]*1000000+Systematic[[#This Row],[SubSample]]*10000+Systematic[[#This Row],[VariableIndex]]</f>
        <v>361010005</v>
      </c>
      <c r="H5514" s="134">
        <f>Systematic[[#This Row],[SampleVariableLabel]]+100*Systematic[[#This Row],[State]]</f>
        <v>361010005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361</v>
      </c>
      <c r="B5515" s="1">
        <f>IF(C5515=0,IF(B5514=Protocol!$V$20,1,B5514+1),B5514)</f>
        <v>1</v>
      </c>
      <c r="C5515" s="1">
        <f>IF(C5514+1=Protocol!$V$21,0,C5514+1)</f>
        <v>1</v>
      </c>
      <c r="D5515" s="1">
        <f t="shared" si="189"/>
        <v>6</v>
      </c>
      <c r="E5515" s="1" t="str">
        <f>INDEX(Protocol[Mark],MATCH(C5515,Protocol[Step],0))</f>
        <v>1PM</v>
      </c>
      <c r="F5515" s="151" t="str">
        <f>INDEX(Variables[Variable],MATCH(Systematic[[#This Row],[VariableIndex]],Variables[Index],0))</f>
        <v>FCR (mt: ROX-corr.)</v>
      </c>
      <c r="G5515" s="134">
        <f>Systematic[[#This Row],[Sample]]*1000000+Systematic[[#This Row],[SubSample]]*10000+Systematic[[#This Row],[VariableIndex]]</f>
        <v>361010006</v>
      </c>
      <c r="H5515" s="134">
        <f>Systematic[[#This Row],[SampleVariableLabel]]+100*Systematic[[#This Row],[State]]</f>
        <v>361010106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361</v>
      </c>
      <c r="B5516" s="1">
        <f>IF(C5516=0,IF(B5515=Protocol!$V$20,1,B5515+1),B5515)</f>
        <v>1</v>
      </c>
      <c r="C5516" s="1">
        <f>IF(C5515+1=Protocol!$V$21,0,C5515+1)</f>
        <v>2</v>
      </c>
      <c r="D5516" s="1">
        <f t="shared" si="189"/>
        <v>1</v>
      </c>
      <c r="E5516" s="1" t="str">
        <f>INDEX(Protocol[Mark],MATCH(C5516,Protocol[Step],0))</f>
        <v>2D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361010001</v>
      </c>
      <c r="H5516" s="134">
        <f>Systematic[[#This Row],[SampleVariableLabel]]+100*Systematic[[#This Row],[State]]</f>
        <v>361010201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361</v>
      </c>
      <c r="B5517" s="1">
        <f>IF(C5517=0,IF(B5516=Protocol!$V$20,1,B5516+1),B5516)</f>
        <v>1</v>
      </c>
      <c r="C5517" s="1">
        <f>IF(C5516+1=Protocol!$V$21,0,C5516+1)</f>
        <v>3</v>
      </c>
      <c r="D5517" s="1">
        <f t="shared" si="189"/>
        <v>2</v>
      </c>
      <c r="E5517" s="1" t="str">
        <f>INDEX(Protocol[Mark],MATCH(C5517,Protocol[Step],0))</f>
        <v>2c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361010002</v>
      </c>
      <c r="H5517" s="134">
        <f>Systematic[[#This Row],[SampleVariableLabel]]+100*Systematic[[#This Row],[State]]</f>
        <v>361010302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361</v>
      </c>
      <c r="B5518" s="1">
        <f>IF(C5518=0,IF(B5517=Protocol!$V$20,1,B5517+1),B5517)</f>
        <v>1</v>
      </c>
      <c r="C5518" s="1">
        <f>IF(C5517+1=Protocol!$V$21,0,C5517+1)</f>
        <v>4</v>
      </c>
      <c r="D5518" s="1">
        <f t="shared" si="189"/>
        <v>3</v>
      </c>
      <c r="E5518" s="1" t="str">
        <f>INDEX(Protocol[Mark],MATCH(C5518,Protocol[Step],0))</f>
        <v>3U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361010003</v>
      </c>
      <c r="H5518" s="134">
        <f>Systematic[[#This Row],[SampleVariableLabel]]+100*Systematic[[#This Row],[State]]</f>
        <v>361010403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361</v>
      </c>
      <c r="B5519" s="1">
        <f>IF(C5519=0,IF(B5518=Protocol!$V$20,1,B5518+1),B5518)</f>
        <v>1</v>
      </c>
      <c r="C5519" s="1">
        <f>IF(C5518+1=Protocol!$V$21,0,C5518+1)</f>
        <v>5</v>
      </c>
      <c r="D5519" s="1">
        <f t="shared" si="189"/>
        <v>4</v>
      </c>
      <c r="E5519" s="1" t="str">
        <f>INDEX(Protocol[Mark],MATCH(C5519,Protocol[Step],0))</f>
        <v>4G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361010004</v>
      </c>
      <c r="H5519" s="134">
        <f>Systematic[[#This Row],[SampleVariableLabel]]+100*Systematic[[#This Row],[State]]</f>
        <v>361010504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361</v>
      </c>
      <c r="B5520" s="1">
        <f>IF(C5520=0,IF(B5519=Protocol!$V$20,1,B5519+1),B5519)</f>
        <v>1</v>
      </c>
      <c r="C5520" s="1">
        <f>IF(C5519+1=Protocol!$V$21,0,C5519+1)</f>
        <v>6</v>
      </c>
      <c r="D5520" s="1">
        <f t="shared" si="189"/>
        <v>5</v>
      </c>
      <c r="E5520" s="1" t="str">
        <f>INDEX(Protocol[Mark],MATCH(C5520,Protocol[Step],0))</f>
        <v>5S</v>
      </c>
      <c r="F5520" s="151" t="str">
        <f>INDEX(Variables[Variable],MATCH(Systematic[[#This Row],[VariableIndex]],Variables[Index],0))</f>
        <v>Specific flux (mt)</v>
      </c>
      <c r="G5520" s="134">
        <f>Systematic[[#This Row],[Sample]]*1000000+Systematic[[#This Row],[SubSample]]*10000+Systematic[[#This Row],[VariableIndex]]</f>
        <v>361010005</v>
      </c>
      <c r="H5520" s="134">
        <f>Systematic[[#This Row],[SampleVariableLabel]]+100*Systematic[[#This Row],[State]]</f>
        <v>361010605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361</v>
      </c>
      <c r="B5521" s="1">
        <f>IF(C5521=0,IF(B5520=Protocol!$V$20,1,B5520+1),B5520)</f>
        <v>1</v>
      </c>
      <c r="C5521" s="1">
        <f>IF(C5520+1=Protocol!$V$21,0,C5520+1)</f>
        <v>7</v>
      </c>
      <c r="D5521" s="1">
        <f t="shared" si="189"/>
        <v>6</v>
      </c>
      <c r="E5521" s="1" t="str">
        <f>INDEX(Protocol[Mark],MATCH(C5521,Protocol[Step],0))</f>
        <v>6Oct</v>
      </c>
      <c r="F5521" s="151" t="str">
        <f>INDEX(Variables[Variable],MATCH(Systematic[[#This Row],[VariableIndex]],Variables[Index],0))</f>
        <v>FCR (mt: ROX-corr.)</v>
      </c>
      <c r="G5521" s="134">
        <f>Systematic[[#This Row],[Sample]]*1000000+Systematic[[#This Row],[SubSample]]*10000+Systematic[[#This Row],[VariableIndex]]</f>
        <v>361010006</v>
      </c>
      <c r="H5521" s="134">
        <f>Systematic[[#This Row],[SampleVariableLabel]]+100*Systematic[[#This Row],[State]]</f>
        <v>361010706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361</v>
      </c>
      <c r="B5522" s="1">
        <f>IF(C5522=0,IF(B5521=Protocol!$V$20,1,B5521+1),B5521)</f>
        <v>1</v>
      </c>
      <c r="C5522" s="1">
        <f>IF(C5521+1=Protocol!$V$21,0,C5521+1)</f>
        <v>8</v>
      </c>
      <c r="D5522" s="1">
        <f t="shared" si="189"/>
        <v>1</v>
      </c>
      <c r="E5522" s="1" t="str">
        <f>INDEX(Protocol[Mark],MATCH(C5522,Protocol[Step],0))</f>
        <v>7Rot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361010001</v>
      </c>
      <c r="H5522" s="134">
        <f>Systematic[[#This Row],[SampleVariableLabel]]+100*Systematic[[#This Row],[State]]</f>
        <v>361010801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361</v>
      </c>
      <c r="B5523" s="1">
        <f>IF(C5523=0,IF(B5522=Protocol!$V$20,1,B5522+1),B5522)</f>
        <v>1</v>
      </c>
      <c r="C5523" s="1">
        <f>IF(C5522+1=Protocol!$V$21,0,C5522+1)</f>
        <v>9</v>
      </c>
      <c r="D5523" s="1">
        <f t="shared" si="189"/>
        <v>2</v>
      </c>
      <c r="E5523" s="1" t="str">
        <f>INDEX(Protocol[Mark],MATCH(C5523,Protocol[Step],0))</f>
        <v>8Gp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361010002</v>
      </c>
      <c r="H5523" s="134">
        <f>Systematic[[#This Row],[SampleVariableLabel]]+100*Systematic[[#This Row],[State]]</f>
        <v>361010902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361</v>
      </c>
      <c r="B5524" s="1">
        <f>IF(C5524=0,IF(B5523=Protocol!$V$20,1,B5523+1),B5523)</f>
        <v>1</v>
      </c>
      <c r="C5524" s="1">
        <f>IF(C5523+1=Protocol!$V$21,0,C5523+1)</f>
        <v>10</v>
      </c>
      <c r="D5524" s="1">
        <f t="shared" si="189"/>
        <v>3</v>
      </c>
      <c r="E5524" s="1" t="str">
        <f>INDEX(Protocol[Mark],MATCH(C5524,Protocol[Step],0))</f>
        <v>9Ama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361010003</v>
      </c>
      <c r="H5524" s="134">
        <f>Systematic[[#This Row],[SampleVariableLabel]]+100*Systematic[[#This Row],[State]]</f>
        <v>361011003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361</v>
      </c>
      <c r="B5525" s="1">
        <f>IF(C5525=0,IF(B5524=Protocol!$V$20,1,B5524+1),B5524)</f>
        <v>1</v>
      </c>
      <c r="C5525" s="1">
        <f>IF(C5524+1=Protocol!$V$21,0,C5524+1)</f>
        <v>11</v>
      </c>
      <c r="D5525" s="1">
        <f t="shared" si="189"/>
        <v>4</v>
      </c>
      <c r="E5525" s="1" t="str">
        <f>INDEX(Protocol[Mark],MATCH(C5525,Protocol[Step],0))</f>
        <v>10Tm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361010004</v>
      </c>
      <c r="H5525" s="134">
        <f>Systematic[[#This Row],[SampleVariableLabel]]+100*Systematic[[#This Row],[State]]</f>
        <v>361011104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361</v>
      </c>
      <c r="B5526" s="1">
        <f>IF(C5526=0,IF(B5525=Protocol!$V$20,1,B5525+1),B5525)</f>
        <v>1</v>
      </c>
      <c r="C5526" s="1">
        <f>IF(C5525+1=Protocol!$V$21,0,C5525+1)</f>
        <v>12</v>
      </c>
      <c r="D5526" s="1">
        <f t="shared" si="189"/>
        <v>5</v>
      </c>
      <c r="E5526" s="1" t="str">
        <f>INDEX(Protocol[Mark],MATCH(C5526,Protocol[Step],0))</f>
        <v>11Azd</v>
      </c>
      <c r="F5526" s="151" t="str">
        <f>INDEX(Variables[Variable],MATCH(Systematic[[#This Row],[VariableIndex]],Variables[Index],0))</f>
        <v>Specific flux (mt)</v>
      </c>
      <c r="G5526" s="134">
        <f>Systematic[[#This Row],[Sample]]*1000000+Systematic[[#This Row],[SubSample]]*10000+Systematic[[#This Row],[VariableIndex]]</f>
        <v>361010005</v>
      </c>
      <c r="H5526" s="134">
        <f>Systematic[[#This Row],[SampleVariableLabel]]+100*Systematic[[#This Row],[State]]</f>
        <v>361011205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362</v>
      </c>
      <c r="B5527" s="1">
        <f>IF(C5527=0,IF(B5526=Protocol!$V$20,1,B5526+1),B5526)</f>
        <v>1</v>
      </c>
      <c r="C5527" s="1">
        <f>IF(C5526+1=Protocol!$V$21,0,C5526+1)</f>
        <v>0</v>
      </c>
      <c r="D5527" s="1">
        <f t="shared" si="189"/>
        <v>6</v>
      </c>
      <c r="E5527" s="1" t="str">
        <f>INDEX(Protocol[Mark],MATCH(C5527,Protocol[Step],0))</f>
        <v>1mt</v>
      </c>
      <c r="F5527" s="151" t="str">
        <f>INDEX(Variables[Variable],MATCH(Systematic[[#This Row],[VariableIndex]],Variables[Index],0))</f>
        <v>FCR (mt: ROX-corr.)</v>
      </c>
      <c r="G5527" s="134">
        <f>Systematic[[#This Row],[Sample]]*1000000+Systematic[[#This Row],[SubSample]]*10000+Systematic[[#This Row],[VariableIndex]]</f>
        <v>362010006</v>
      </c>
      <c r="H5527" s="134">
        <f>Systematic[[#This Row],[SampleVariableLabel]]+100*Systematic[[#This Row],[State]]</f>
        <v>362010006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362</v>
      </c>
      <c r="B5528" s="1">
        <f>IF(C5528=0,IF(B5527=Protocol!$V$20,1,B5527+1),B5527)</f>
        <v>1</v>
      </c>
      <c r="C5528" s="1">
        <f>IF(C5527+1=Protocol!$V$21,0,C5527+1)</f>
        <v>1</v>
      </c>
      <c r="D5528" s="1">
        <f t="shared" si="189"/>
        <v>1</v>
      </c>
      <c r="E5528" s="1" t="str">
        <f>INDEX(Protocol[Mark],MATCH(C5528,Protocol[Step],0))</f>
        <v>1PM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362010001</v>
      </c>
      <c r="H5528" s="134">
        <f>Systematic[[#This Row],[SampleVariableLabel]]+100*Systematic[[#This Row],[State]]</f>
        <v>362010101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362</v>
      </c>
      <c r="B5529" s="1">
        <f>IF(C5529=0,IF(B5528=Protocol!$V$20,1,B5528+1),B5528)</f>
        <v>1</v>
      </c>
      <c r="C5529" s="1">
        <f>IF(C5528+1=Protocol!$V$21,0,C5528+1)</f>
        <v>2</v>
      </c>
      <c r="D5529" s="1">
        <f t="shared" si="189"/>
        <v>2</v>
      </c>
      <c r="E5529" s="1" t="str">
        <f>INDEX(Protocol[Mark],MATCH(C5529,Protocol[Step],0))</f>
        <v>2D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362010002</v>
      </c>
      <c r="H5529" s="134">
        <f>Systematic[[#This Row],[SampleVariableLabel]]+100*Systematic[[#This Row],[State]]</f>
        <v>362010202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362</v>
      </c>
      <c r="B5530" s="1">
        <f>IF(C5530=0,IF(B5529=Protocol!$V$20,1,B5529+1),B5529)</f>
        <v>1</v>
      </c>
      <c r="C5530" s="1">
        <f>IF(C5529+1=Protocol!$V$21,0,C5529+1)</f>
        <v>3</v>
      </c>
      <c r="D5530" s="1">
        <f t="shared" si="189"/>
        <v>3</v>
      </c>
      <c r="E5530" s="1" t="str">
        <f>INDEX(Protocol[Mark],MATCH(C5530,Protocol[Step],0))</f>
        <v>2c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362010003</v>
      </c>
      <c r="H5530" s="134">
        <f>Systematic[[#This Row],[SampleVariableLabel]]+100*Systematic[[#This Row],[State]]</f>
        <v>362010303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362</v>
      </c>
      <c r="B5531" s="1">
        <f>IF(C5531=0,IF(B5530=Protocol!$V$20,1,B5530+1),B5530)</f>
        <v>1</v>
      </c>
      <c r="C5531" s="1">
        <f>IF(C5530+1=Protocol!$V$21,0,C5530+1)</f>
        <v>4</v>
      </c>
      <c r="D5531" s="1">
        <f t="shared" si="189"/>
        <v>4</v>
      </c>
      <c r="E5531" s="1" t="str">
        <f>INDEX(Protocol[Mark],MATCH(C5531,Protocol[Step],0))</f>
        <v>3U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362010004</v>
      </c>
      <c r="H5531" s="134">
        <f>Systematic[[#This Row],[SampleVariableLabel]]+100*Systematic[[#This Row],[State]]</f>
        <v>362010404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362</v>
      </c>
      <c r="B5532" s="1">
        <f>IF(C5532=0,IF(B5531=Protocol!$V$20,1,B5531+1),B5531)</f>
        <v>1</v>
      </c>
      <c r="C5532" s="1">
        <f>IF(C5531+1=Protocol!$V$21,0,C5531+1)</f>
        <v>5</v>
      </c>
      <c r="D5532" s="1">
        <f t="shared" si="189"/>
        <v>5</v>
      </c>
      <c r="E5532" s="1" t="str">
        <f>INDEX(Protocol[Mark],MATCH(C5532,Protocol[Step],0))</f>
        <v>4G</v>
      </c>
      <c r="F5532" s="151" t="str">
        <f>INDEX(Variables[Variable],MATCH(Systematic[[#This Row],[VariableIndex]],Variables[Index],0))</f>
        <v>Specific flux (mt)</v>
      </c>
      <c r="G5532" s="134">
        <f>Systematic[[#This Row],[Sample]]*1000000+Systematic[[#This Row],[SubSample]]*10000+Systematic[[#This Row],[VariableIndex]]</f>
        <v>362010005</v>
      </c>
      <c r="H5532" s="134">
        <f>Systematic[[#This Row],[SampleVariableLabel]]+100*Systematic[[#This Row],[State]]</f>
        <v>362010505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362</v>
      </c>
      <c r="B5533" s="1">
        <f>IF(C5533=0,IF(B5532=Protocol!$V$20,1,B5532+1),B5532)</f>
        <v>1</v>
      </c>
      <c r="C5533" s="1">
        <f>IF(C5532+1=Protocol!$V$21,0,C5532+1)</f>
        <v>6</v>
      </c>
      <c r="D5533" s="1">
        <f t="shared" si="189"/>
        <v>6</v>
      </c>
      <c r="E5533" s="1" t="str">
        <f>INDEX(Protocol[Mark],MATCH(C5533,Protocol[Step],0))</f>
        <v>5S</v>
      </c>
      <c r="F5533" s="151" t="str">
        <f>INDEX(Variables[Variable],MATCH(Systematic[[#This Row],[VariableIndex]],Variables[Index],0))</f>
        <v>FCR (mt: ROX-corr.)</v>
      </c>
      <c r="G5533" s="134">
        <f>Systematic[[#This Row],[Sample]]*1000000+Systematic[[#This Row],[SubSample]]*10000+Systematic[[#This Row],[VariableIndex]]</f>
        <v>362010006</v>
      </c>
      <c r="H5533" s="134">
        <f>Systematic[[#This Row],[SampleVariableLabel]]+100*Systematic[[#This Row],[State]]</f>
        <v>362010606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362</v>
      </c>
      <c r="B5534" s="1">
        <f>IF(C5534=0,IF(B5533=Protocol!$V$20,1,B5533+1),B5533)</f>
        <v>1</v>
      </c>
      <c r="C5534" s="1">
        <f>IF(C5533+1=Protocol!$V$21,0,C5533+1)</f>
        <v>7</v>
      </c>
      <c r="D5534" s="1">
        <f t="shared" si="189"/>
        <v>1</v>
      </c>
      <c r="E5534" s="1" t="str">
        <f>INDEX(Protocol[Mark],MATCH(C5534,Protocol[Step],0))</f>
        <v>6Oct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362010001</v>
      </c>
      <c r="H5534" s="134">
        <f>Systematic[[#This Row],[SampleVariableLabel]]+100*Systematic[[#This Row],[State]]</f>
        <v>362010701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362</v>
      </c>
      <c r="B5535" s="1">
        <f>IF(C5535=0,IF(B5534=Protocol!$V$20,1,B5534+1),B5534)</f>
        <v>1</v>
      </c>
      <c r="C5535" s="1">
        <f>IF(C5534+1=Protocol!$V$21,0,C5534+1)</f>
        <v>8</v>
      </c>
      <c r="D5535" s="1">
        <f t="shared" si="189"/>
        <v>2</v>
      </c>
      <c r="E5535" s="1" t="str">
        <f>INDEX(Protocol[Mark],MATCH(C5535,Protocol[Step],0))</f>
        <v>7Rot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362010002</v>
      </c>
      <c r="H5535" s="134">
        <f>Systematic[[#This Row],[SampleVariableLabel]]+100*Systematic[[#This Row],[State]]</f>
        <v>362010802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362</v>
      </c>
      <c r="B5536" s="1">
        <f>IF(C5536=0,IF(B5535=Protocol!$V$20,1,B5535+1),B5535)</f>
        <v>1</v>
      </c>
      <c r="C5536" s="1">
        <f>IF(C5535+1=Protocol!$V$21,0,C5535+1)</f>
        <v>9</v>
      </c>
      <c r="D5536" s="1">
        <f t="shared" si="189"/>
        <v>3</v>
      </c>
      <c r="E5536" s="1" t="str">
        <f>INDEX(Protocol[Mark],MATCH(C5536,Protocol[Step],0))</f>
        <v>8Gp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362010003</v>
      </c>
      <c r="H5536" s="134">
        <f>Systematic[[#This Row],[SampleVariableLabel]]+100*Systematic[[#This Row],[State]]</f>
        <v>362010903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362</v>
      </c>
      <c r="B5537" s="1">
        <f>IF(C5537=0,IF(B5536=Protocol!$V$20,1,B5536+1),B5536)</f>
        <v>1</v>
      </c>
      <c r="C5537" s="1">
        <f>IF(C5536+1=Protocol!$V$21,0,C5536+1)</f>
        <v>10</v>
      </c>
      <c r="D5537" s="1">
        <f t="shared" si="189"/>
        <v>4</v>
      </c>
      <c r="E5537" s="1" t="str">
        <f>INDEX(Protocol[Mark],MATCH(C5537,Protocol[Step],0))</f>
        <v>9Ama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362010004</v>
      </c>
      <c r="H5537" s="134">
        <f>Systematic[[#This Row],[SampleVariableLabel]]+100*Systematic[[#This Row],[State]]</f>
        <v>362011004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362</v>
      </c>
      <c r="B5538" s="1">
        <f>IF(C5538=0,IF(B5537=Protocol!$V$20,1,B5537+1),B5537)</f>
        <v>1</v>
      </c>
      <c r="C5538" s="1">
        <f>IF(C5537+1=Protocol!$V$21,0,C5537+1)</f>
        <v>11</v>
      </c>
      <c r="D5538" s="1">
        <f t="shared" si="189"/>
        <v>5</v>
      </c>
      <c r="E5538" s="1" t="str">
        <f>INDEX(Protocol[Mark],MATCH(C5538,Protocol[Step],0))</f>
        <v>10Tm</v>
      </c>
      <c r="F5538" s="151" t="str">
        <f>INDEX(Variables[Variable],MATCH(Systematic[[#This Row],[VariableIndex]],Variables[Index],0))</f>
        <v>Specific flux (mt)</v>
      </c>
      <c r="G5538" s="134">
        <f>Systematic[[#This Row],[Sample]]*1000000+Systematic[[#This Row],[SubSample]]*10000+Systematic[[#This Row],[VariableIndex]]</f>
        <v>362010005</v>
      </c>
      <c r="H5538" s="134">
        <f>Systematic[[#This Row],[SampleVariableLabel]]+100*Systematic[[#This Row],[State]]</f>
        <v>362011105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362</v>
      </c>
      <c r="B5539" s="1">
        <f>IF(C5539=0,IF(B5538=Protocol!$V$20,1,B5538+1),B5538)</f>
        <v>1</v>
      </c>
      <c r="C5539" s="1">
        <f>IF(C5538+1=Protocol!$V$21,0,C5538+1)</f>
        <v>12</v>
      </c>
      <c r="D5539" s="1">
        <f t="shared" si="189"/>
        <v>6</v>
      </c>
      <c r="E5539" s="1" t="str">
        <f>INDEX(Protocol[Mark],MATCH(C5539,Protocol[Step],0))</f>
        <v>11Azd</v>
      </c>
      <c r="F5539" s="151" t="str">
        <f>INDEX(Variables[Variable],MATCH(Systematic[[#This Row],[VariableIndex]],Variables[Index],0))</f>
        <v>FCR (mt: ROX-corr.)</v>
      </c>
      <c r="G5539" s="134">
        <f>Systematic[[#This Row],[Sample]]*1000000+Systematic[[#This Row],[SubSample]]*10000+Systematic[[#This Row],[VariableIndex]]</f>
        <v>362010006</v>
      </c>
      <c r="H5539" s="134">
        <f>Systematic[[#This Row],[SampleVariableLabel]]+100*Systematic[[#This Row],[State]]</f>
        <v>362011206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363</v>
      </c>
      <c r="B5540" s="1">
        <f>IF(C5540=0,IF(B5539=Protocol!$V$20,1,B5539+1),B5539)</f>
        <v>1</v>
      </c>
      <c r="C5540" s="1">
        <f>IF(C5539+1=Protocol!$V$21,0,C5539+1)</f>
        <v>0</v>
      </c>
      <c r="D5540" s="1">
        <f t="shared" si="189"/>
        <v>1</v>
      </c>
      <c r="E5540" s="1" t="str">
        <f>INDEX(Protocol[Mark],MATCH(C5540,Protocol[Step],0))</f>
        <v>1mt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363010001</v>
      </c>
      <c r="H5540" s="134">
        <f>Systematic[[#This Row],[SampleVariableLabel]]+100*Systematic[[#This Row],[State]]</f>
        <v>363010001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363</v>
      </c>
      <c r="B5541" s="1">
        <f>IF(C5541=0,IF(B5540=Protocol!$V$20,1,B5540+1),B5540)</f>
        <v>1</v>
      </c>
      <c r="C5541" s="1">
        <f>IF(C5540+1=Protocol!$V$21,0,C5540+1)</f>
        <v>1</v>
      </c>
      <c r="D5541" s="1">
        <f t="shared" si="189"/>
        <v>2</v>
      </c>
      <c r="E5541" s="1" t="str">
        <f>INDEX(Protocol[Mark],MATCH(C5541,Protocol[Step],0))</f>
        <v>1PM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363010002</v>
      </c>
      <c r="H5541" s="134">
        <f>Systematic[[#This Row],[SampleVariableLabel]]+100*Systematic[[#This Row],[State]]</f>
        <v>363010102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363</v>
      </c>
      <c r="B5542" s="1">
        <f>IF(C5542=0,IF(B5541=Protocol!$V$20,1,B5541+1),B5541)</f>
        <v>1</v>
      </c>
      <c r="C5542" s="1">
        <f>IF(C5541+1=Protocol!$V$21,0,C5541+1)</f>
        <v>2</v>
      </c>
      <c r="D5542" s="1">
        <f t="shared" si="189"/>
        <v>3</v>
      </c>
      <c r="E5542" s="1" t="str">
        <f>INDEX(Protocol[Mark],MATCH(C5542,Protocol[Step],0))</f>
        <v>2D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363010003</v>
      </c>
      <c r="H5542" s="134">
        <f>Systematic[[#This Row],[SampleVariableLabel]]+100*Systematic[[#This Row],[State]]</f>
        <v>363010203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363</v>
      </c>
      <c r="B5543" s="1">
        <f>IF(C5543=0,IF(B5542=Protocol!$V$20,1,B5542+1),B5542)</f>
        <v>1</v>
      </c>
      <c r="C5543" s="1">
        <f>IF(C5542+1=Protocol!$V$21,0,C5542+1)</f>
        <v>3</v>
      </c>
      <c r="D5543" s="1">
        <f t="shared" si="189"/>
        <v>4</v>
      </c>
      <c r="E5543" s="1" t="str">
        <f>INDEX(Protocol[Mark],MATCH(C5543,Protocol[Step],0))</f>
        <v>2c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363010004</v>
      </c>
      <c r="H5543" s="134">
        <f>Systematic[[#This Row],[SampleVariableLabel]]+100*Systematic[[#This Row],[State]]</f>
        <v>363010304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363</v>
      </c>
      <c r="B5544" s="1">
        <f>IF(C5544=0,IF(B5543=Protocol!$V$20,1,B5543+1),B5543)</f>
        <v>1</v>
      </c>
      <c r="C5544" s="1">
        <f>IF(C5543+1=Protocol!$V$21,0,C5543+1)</f>
        <v>4</v>
      </c>
      <c r="D5544" s="1">
        <f t="shared" si="189"/>
        <v>5</v>
      </c>
      <c r="E5544" s="1" t="str">
        <f>INDEX(Protocol[Mark],MATCH(C5544,Protocol[Step],0))</f>
        <v>3U</v>
      </c>
      <c r="F5544" s="151" t="str">
        <f>INDEX(Variables[Variable],MATCH(Systematic[[#This Row],[VariableIndex]],Variables[Index],0))</f>
        <v>Specific flux (mt)</v>
      </c>
      <c r="G5544" s="134">
        <f>Systematic[[#This Row],[Sample]]*1000000+Systematic[[#This Row],[SubSample]]*10000+Systematic[[#This Row],[VariableIndex]]</f>
        <v>363010005</v>
      </c>
      <c r="H5544" s="134">
        <f>Systematic[[#This Row],[SampleVariableLabel]]+100*Systematic[[#This Row],[State]]</f>
        <v>363010405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363</v>
      </c>
      <c r="B5545" s="1">
        <f>IF(C5545=0,IF(B5544=Protocol!$V$20,1,B5544+1),B5544)</f>
        <v>1</v>
      </c>
      <c r="C5545" s="1">
        <f>IF(C5544+1=Protocol!$V$21,0,C5544+1)</f>
        <v>5</v>
      </c>
      <c r="D5545" s="1">
        <f t="shared" si="189"/>
        <v>6</v>
      </c>
      <c r="E5545" s="1" t="str">
        <f>INDEX(Protocol[Mark],MATCH(C5545,Protocol[Step],0))</f>
        <v>4G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363010006</v>
      </c>
      <c r="H5545" s="134">
        <f>Systematic[[#This Row],[SampleVariableLabel]]+100*Systematic[[#This Row],[State]]</f>
        <v>363010506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363</v>
      </c>
      <c r="B5546" s="1">
        <f>IF(C5546=0,IF(B5545=Protocol!$V$20,1,B5545+1),B5545)</f>
        <v>1</v>
      </c>
      <c r="C5546" s="1">
        <f>IF(C5545+1=Protocol!$V$21,0,C5545+1)</f>
        <v>6</v>
      </c>
      <c r="D5546" s="1">
        <f t="shared" si="189"/>
        <v>1</v>
      </c>
      <c r="E5546" s="1" t="str">
        <f>INDEX(Protocol[Mark],MATCH(C5546,Protocol[Step],0))</f>
        <v>5S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363010001</v>
      </c>
      <c r="H5546" s="134">
        <f>Systematic[[#This Row],[SampleVariableLabel]]+100*Systematic[[#This Row],[State]]</f>
        <v>363010601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363</v>
      </c>
      <c r="B5547" s="1">
        <f>IF(C5547=0,IF(B5546=Protocol!$V$20,1,B5546+1),B5546)</f>
        <v>1</v>
      </c>
      <c r="C5547" s="1">
        <f>IF(C5546+1=Protocol!$V$21,0,C5546+1)</f>
        <v>7</v>
      </c>
      <c r="D5547" s="1">
        <f t="shared" si="189"/>
        <v>2</v>
      </c>
      <c r="E5547" s="1" t="str">
        <f>INDEX(Protocol[Mark],MATCH(C5547,Protocol[Step],0))</f>
        <v>6Oct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363010002</v>
      </c>
      <c r="H5547" s="134">
        <f>Systematic[[#This Row],[SampleVariableLabel]]+100*Systematic[[#This Row],[State]]</f>
        <v>363010702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363</v>
      </c>
      <c r="B5548" s="1">
        <f>IF(C5548=0,IF(B5547=Protocol!$V$20,1,B5547+1),B5547)</f>
        <v>1</v>
      </c>
      <c r="C5548" s="1">
        <f>IF(C5547+1=Protocol!$V$21,0,C5547+1)</f>
        <v>8</v>
      </c>
      <c r="D5548" s="1">
        <f t="shared" si="189"/>
        <v>3</v>
      </c>
      <c r="E5548" s="1" t="str">
        <f>INDEX(Protocol[Mark],MATCH(C5548,Protocol[Step],0))</f>
        <v>7Rot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363010003</v>
      </c>
      <c r="H5548" s="134">
        <f>Systematic[[#This Row],[SampleVariableLabel]]+100*Systematic[[#This Row],[State]]</f>
        <v>363010803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363</v>
      </c>
      <c r="B5549" s="1">
        <f>IF(C5549=0,IF(B5548=Protocol!$V$20,1,B5548+1),B5548)</f>
        <v>1</v>
      </c>
      <c r="C5549" s="1">
        <f>IF(C5548+1=Protocol!$V$21,0,C5548+1)</f>
        <v>9</v>
      </c>
      <c r="D5549" s="1">
        <f t="shared" si="189"/>
        <v>4</v>
      </c>
      <c r="E5549" s="1" t="str">
        <f>INDEX(Protocol[Mark],MATCH(C5549,Protocol[Step],0))</f>
        <v>8Gp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363010004</v>
      </c>
      <c r="H5549" s="134">
        <f>Systematic[[#This Row],[SampleVariableLabel]]+100*Systematic[[#This Row],[State]]</f>
        <v>363010904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363</v>
      </c>
      <c r="B5550" s="1">
        <f>IF(C5550=0,IF(B5549=Protocol!$V$20,1,B5549+1),B5549)</f>
        <v>1</v>
      </c>
      <c r="C5550" s="1">
        <f>IF(C5549+1=Protocol!$V$21,0,C5549+1)</f>
        <v>10</v>
      </c>
      <c r="D5550" s="1">
        <f t="shared" si="189"/>
        <v>5</v>
      </c>
      <c r="E5550" s="1" t="str">
        <f>INDEX(Protocol[Mark],MATCH(C5550,Protocol[Step],0))</f>
        <v>9Ama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363010005</v>
      </c>
      <c r="H5550" s="134">
        <f>Systematic[[#This Row],[SampleVariableLabel]]+100*Systematic[[#This Row],[State]]</f>
        <v>363011005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363</v>
      </c>
      <c r="B5551" s="1">
        <f>IF(C5551=0,IF(B5550=Protocol!$V$20,1,B5550+1),B5550)</f>
        <v>1</v>
      </c>
      <c r="C5551" s="1">
        <f>IF(C5550+1=Protocol!$V$21,0,C5550+1)</f>
        <v>11</v>
      </c>
      <c r="D5551" s="1">
        <f t="shared" si="189"/>
        <v>6</v>
      </c>
      <c r="E5551" s="1" t="str">
        <f>INDEX(Protocol[Mark],MATCH(C5551,Protocol[Step],0))</f>
        <v>10Tm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363010006</v>
      </c>
      <c r="H5551" s="134">
        <f>Systematic[[#This Row],[SampleVariableLabel]]+100*Systematic[[#This Row],[State]]</f>
        <v>363011106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363</v>
      </c>
      <c r="B5552" s="1">
        <f>IF(C5552=0,IF(B5551=Protocol!$V$20,1,B5551+1),B5551)</f>
        <v>1</v>
      </c>
      <c r="C5552" s="1">
        <f>IF(C5551+1=Protocol!$V$21,0,C5551+1)</f>
        <v>12</v>
      </c>
      <c r="D5552" s="1">
        <f t="shared" si="189"/>
        <v>1</v>
      </c>
      <c r="E5552" s="1" t="str">
        <f>INDEX(Protocol[Mark],MATCH(C5552,Protocol[Step],0))</f>
        <v>11Azd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363010001</v>
      </c>
      <c r="H5552" s="134">
        <f>Systematic[[#This Row],[SampleVariableLabel]]+100*Systematic[[#This Row],[State]]</f>
        <v>363011201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364</v>
      </c>
      <c r="B5553" s="1">
        <f>IF(C5553=0,IF(B5552=Protocol!$V$20,1,B5552+1),B5552)</f>
        <v>1</v>
      </c>
      <c r="C5553" s="1">
        <f>IF(C5552+1=Protocol!$V$21,0,C5552+1)</f>
        <v>0</v>
      </c>
      <c r="D5553" s="1">
        <f t="shared" si="189"/>
        <v>2</v>
      </c>
      <c r="E5553" s="1" t="str">
        <f>INDEX(Protocol[Mark],MATCH(C5553,Protocol[Step],0))</f>
        <v>1mt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364010002</v>
      </c>
      <c r="H5553" s="134">
        <f>Systematic[[#This Row],[SampleVariableLabel]]+100*Systematic[[#This Row],[State]]</f>
        <v>364010002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364</v>
      </c>
      <c r="B5554" s="1">
        <f>IF(C5554=0,IF(B5553=Protocol!$V$20,1,B5553+1),B5553)</f>
        <v>1</v>
      </c>
      <c r="C5554" s="1">
        <f>IF(C5553+1=Protocol!$V$21,0,C5553+1)</f>
        <v>1</v>
      </c>
      <c r="D5554" s="1">
        <f t="shared" si="189"/>
        <v>3</v>
      </c>
      <c r="E5554" s="1" t="str">
        <f>INDEX(Protocol[Mark],MATCH(C5554,Protocol[Step],0))</f>
        <v>1PM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364010003</v>
      </c>
      <c r="H5554" s="134">
        <f>Systematic[[#This Row],[SampleVariableLabel]]+100*Systematic[[#This Row],[State]]</f>
        <v>364010103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364</v>
      </c>
      <c r="B5555" s="1">
        <f>IF(C5555=0,IF(B5554=Protocol!$V$20,1,B5554+1),B5554)</f>
        <v>1</v>
      </c>
      <c r="C5555" s="1">
        <f>IF(C5554+1=Protocol!$V$21,0,C5554+1)</f>
        <v>2</v>
      </c>
      <c r="D5555" s="1">
        <f t="shared" si="189"/>
        <v>4</v>
      </c>
      <c r="E5555" s="1" t="str">
        <f>INDEX(Protocol[Mark],MATCH(C5555,Protocol[Step],0))</f>
        <v>2D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364010004</v>
      </c>
      <c r="H5555" s="134">
        <f>Systematic[[#This Row],[SampleVariableLabel]]+100*Systematic[[#This Row],[State]]</f>
        <v>364010204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364</v>
      </c>
      <c r="B5556" s="1">
        <f>IF(C5556=0,IF(B5555=Protocol!$V$20,1,B5555+1),B5555)</f>
        <v>1</v>
      </c>
      <c r="C5556" s="1">
        <f>IF(C5555+1=Protocol!$V$21,0,C5555+1)</f>
        <v>3</v>
      </c>
      <c r="D5556" s="1">
        <f t="shared" si="189"/>
        <v>5</v>
      </c>
      <c r="E5556" s="1" t="str">
        <f>INDEX(Protocol[Mark],MATCH(C5556,Protocol[Step],0))</f>
        <v>2c</v>
      </c>
      <c r="F5556" s="151" t="str">
        <f>INDEX(Variables[Variable],MATCH(Systematic[[#This Row],[VariableIndex]],Variables[Index],0))</f>
        <v>Specific flux (mt)</v>
      </c>
      <c r="G5556" s="134">
        <f>Systematic[[#This Row],[Sample]]*1000000+Systematic[[#This Row],[SubSample]]*10000+Systematic[[#This Row],[VariableIndex]]</f>
        <v>364010005</v>
      </c>
      <c r="H5556" s="134">
        <f>Systematic[[#This Row],[SampleVariableLabel]]+100*Systematic[[#This Row],[State]]</f>
        <v>364010305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364</v>
      </c>
      <c r="B5557" s="1">
        <f>IF(C5557=0,IF(B5556=Protocol!$V$20,1,B5556+1),B5556)</f>
        <v>1</v>
      </c>
      <c r="C5557" s="1">
        <f>IF(C5556+1=Protocol!$V$21,0,C5556+1)</f>
        <v>4</v>
      </c>
      <c r="D5557" s="1">
        <f t="shared" si="189"/>
        <v>6</v>
      </c>
      <c r="E5557" s="1" t="str">
        <f>INDEX(Protocol[Mark],MATCH(C5557,Protocol[Step],0))</f>
        <v>3U</v>
      </c>
      <c r="F5557" s="151" t="str">
        <f>INDEX(Variables[Variable],MATCH(Systematic[[#This Row],[VariableIndex]],Variables[Index],0))</f>
        <v>FCR (mt: ROX-corr.)</v>
      </c>
      <c r="G5557" s="134">
        <f>Systematic[[#This Row],[Sample]]*1000000+Systematic[[#This Row],[SubSample]]*10000+Systematic[[#This Row],[VariableIndex]]</f>
        <v>364010006</v>
      </c>
      <c r="H5557" s="134">
        <f>Systematic[[#This Row],[SampleVariableLabel]]+100*Systematic[[#This Row],[State]]</f>
        <v>364010406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364</v>
      </c>
      <c r="B5558" s="1">
        <f>IF(C5558=0,IF(B5557=Protocol!$V$20,1,B5557+1),B5557)</f>
        <v>1</v>
      </c>
      <c r="C5558" s="1">
        <f>IF(C5557+1=Protocol!$V$21,0,C5557+1)</f>
        <v>5</v>
      </c>
      <c r="D5558" s="1">
        <f t="shared" si="189"/>
        <v>1</v>
      </c>
      <c r="E5558" s="1" t="str">
        <f>INDEX(Protocol[Mark],MATCH(C5558,Protocol[Step],0))</f>
        <v>4G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364010001</v>
      </c>
      <c r="H5558" s="134">
        <f>Systematic[[#This Row],[SampleVariableLabel]]+100*Systematic[[#This Row],[State]]</f>
        <v>364010501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364</v>
      </c>
      <c r="B5559" s="1">
        <f>IF(C5559=0,IF(B5558=Protocol!$V$20,1,B5558+1),B5558)</f>
        <v>1</v>
      </c>
      <c r="C5559" s="1">
        <f>IF(C5558+1=Protocol!$V$21,0,C5558+1)</f>
        <v>6</v>
      </c>
      <c r="D5559" s="1">
        <f t="shared" si="189"/>
        <v>2</v>
      </c>
      <c r="E5559" s="1" t="str">
        <f>INDEX(Protocol[Mark],MATCH(C5559,Protocol[Step],0))</f>
        <v>5S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364010002</v>
      </c>
      <c r="H5559" s="134">
        <f>Systematic[[#This Row],[SampleVariableLabel]]+100*Systematic[[#This Row],[State]]</f>
        <v>364010602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364</v>
      </c>
      <c r="B5560" s="1">
        <f>IF(C5560=0,IF(B5559=Protocol!$V$20,1,B5559+1),B5559)</f>
        <v>1</v>
      </c>
      <c r="C5560" s="1">
        <f>IF(C5559+1=Protocol!$V$21,0,C5559+1)</f>
        <v>7</v>
      </c>
      <c r="D5560" s="1">
        <f t="shared" si="189"/>
        <v>3</v>
      </c>
      <c r="E5560" s="1" t="str">
        <f>INDEX(Protocol[Mark],MATCH(C5560,Protocol[Step],0))</f>
        <v>6Oct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364010003</v>
      </c>
      <c r="H5560" s="134">
        <f>Systematic[[#This Row],[SampleVariableLabel]]+100*Systematic[[#This Row],[State]]</f>
        <v>364010703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364</v>
      </c>
      <c r="B5561" s="1">
        <f>IF(C5561=0,IF(B5560=Protocol!$V$20,1,B5560+1),B5560)</f>
        <v>1</v>
      </c>
      <c r="C5561" s="1">
        <f>IF(C5560+1=Protocol!$V$21,0,C5560+1)</f>
        <v>8</v>
      </c>
      <c r="D5561" s="1">
        <f t="shared" si="189"/>
        <v>4</v>
      </c>
      <c r="E5561" s="1" t="str">
        <f>INDEX(Protocol[Mark],MATCH(C5561,Protocol[Step],0))</f>
        <v>7Rot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364010004</v>
      </c>
      <c r="H5561" s="134">
        <f>Systematic[[#This Row],[SampleVariableLabel]]+100*Systematic[[#This Row],[State]]</f>
        <v>364010804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364</v>
      </c>
      <c r="B5562" s="1">
        <f>IF(C5562=0,IF(B5561=Protocol!$V$20,1,B5561+1),B5561)</f>
        <v>1</v>
      </c>
      <c r="C5562" s="1">
        <f>IF(C5561+1=Protocol!$V$21,0,C5561+1)</f>
        <v>9</v>
      </c>
      <c r="D5562" s="1">
        <f t="shared" si="189"/>
        <v>5</v>
      </c>
      <c r="E5562" s="1" t="str">
        <f>INDEX(Protocol[Mark],MATCH(C5562,Protocol[Step],0))</f>
        <v>8Gp</v>
      </c>
      <c r="F5562" s="151" t="str">
        <f>INDEX(Variables[Variable],MATCH(Systematic[[#This Row],[VariableIndex]],Variables[Index],0))</f>
        <v>Specific flux (mt)</v>
      </c>
      <c r="G5562" s="134">
        <f>Systematic[[#This Row],[Sample]]*1000000+Systematic[[#This Row],[SubSample]]*10000+Systematic[[#This Row],[VariableIndex]]</f>
        <v>364010005</v>
      </c>
      <c r="H5562" s="134">
        <f>Systematic[[#This Row],[SampleVariableLabel]]+100*Systematic[[#This Row],[State]]</f>
        <v>364010905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364</v>
      </c>
      <c r="B5563" s="1">
        <f>IF(C5563=0,IF(B5562=Protocol!$V$20,1,B5562+1),B5562)</f>
        <v>1</v>
      </c>
      <c r="C5563" s="1">
        <f>IF(C5562+1=Protocol!$V$21,0,C5562+1)</f>
        <v>10</v>
      </c>
      <c r="D5563" s="1">
        <f t="shared" si="189"/>
        <v>6</v>
      </c>
      <c r="E5563" s="1" t="str">
        <f>INDEX(Protocol[Mark],MATCH(C5563,Protocol[Step],0))</f>
        <v>9Ama</v>
      </c>
      <c r="F5563" s="151" t="str">
        <f>INDEX(Variables[Variable],MATCH(Systematic[[#This Row],[VariableIndex]],Variables[Index],0))</f>
        <v>FCR (mt: ROX-corr.)</v>
      </c>
      <c r="G5563" s="134">
        <f>Systematic[[#This Row],[Sample]]*1000000+Systematic[[#This Row],[SubSample]]*10000+Systematic[[#This Row],[VariableIndex]]</f>
        <v>364010006</v>
      </c>
      <c r="H5563" s="134">
        <f>Systematic[[#This Row],[SampleVariableLabel]]+100*Systematic[[#This Row],[State]]</f>
        <v>364011006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364</v>
      </c>
      <c r="B5564" s="1">
        <f>IF(C5564=0,IF(B5563=Protocol!$V$20,1,B5563+1),B5563)</f>
        <v>1</v>
      </c>
      <c r="C5564" s="1">
        <f>IF(C5563+1=Protocol!$V$21,0,C5563+1)</f>
        <v>11</v>
      </c>
      <c r="D5564" s="1">
        <f t="shared" si="189"/>
        <v>1</v>
      </c>
      <c r="E5564" s="1" t="str">
        <f>INDEX(Protocol[Mark],MATCH(C5564,Protocol[Step],0))</f>
        <v>10Tm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364010001</v>
      </c>
      <c r="H5564" s="134">
        <f>Systematic[[#This Row],[SampleVariableLabel]]+100*Systematic[[#This Row],[State]]</f>
        <v>364011101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364</v>
      </c>
      <c r="B5565" s="1">
        <f>IF(C5565=0,IF(B5564=Protocol!$V$20,1,B5564+1),B5564)</f>
        <v>1</v>
      </c>
      <c r="C5565" s="1">
        <f>IF(C5564+1=Protocol!$V$21,0,C5564+1)</f>
        <v>12</v>
      </c>
      <c r="D5565" s="1">
        <f t="shared" si="189"/>
        <v>2</v>
      </c>
      <c r="E5565" s="1" t="str">
        <f>INDEX(Protocol[Mark],MATCH(C5565,Protocol[Step],0))</f>
        <v>11Azd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364010002</v>
      </c>
      <c r="H5565" s="134">
        <f>Systematic[[#This Row],[SampleVariableLabel]]+100*Systematic[[#This Row],[State]]</f>
        <v>364011202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365</v>
      </c>
      <c r="B5566" s="1">
        <f>IF(C5566=0,IF(B5565=Protocol!$V$20,1,B5565+1),B5565)</f>
        <v>1</v>
      </c>
      <c r="C5566" s="1">
        <f>IF(C5565+1=Protocol!$V$21,0,C5565+1)</f>
        <v>0</v>
      </c>
      <c r="D5566" s="1">
        <f t="shared" si="189"/>
        <v>3</v>
      </c>
      <c r="E5566" s="1" t="str">
        <f>INDEX(Protocol[Mark],MATCH(C5566,Protocol[Step],0))</f>
        <v>1mt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365010003</v>
      </c>
      <c r="H5566" s="134">
        <f>Systematic[[#This Row],[SampleVariableLabel]]+100*Systematic[[#This Row],[State]]</f>
        <v>365010003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365</v>
      </c>
      <c r="B5567" s="1">
        <f>IF(C5567=0,IF(B5566=Protocol!$V$20,1,B5566+1),B5566)</f>
        <v>1</v>
      </c>
      <c r="C5567" s="1">
        <f>IF(C5566+1=Protocol!$V$21,0,C5566+1)</f>
        <v>1</v>
      </c>
      <c r="D5567" s="1">
        <f t="shared" si="189"/>
        <v>4</v>
      </c>
      <c r="E5567" s="1" t="str">
        <f>INDEX(Protocol[Mark],MATCH(C5567,Protocol[Step],0))</f>
        <v>1PM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365010004</v>
      </c>
      <c r="H5567" s="134">
        <f>Systematic[[#This Row],[SampleVariableLabel]]+100*Systematic[[#This Row],[State]]</f>
        <v>365010104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365</v>
      </c>
      <c r="B5568" s="1">
        <f>IF(C5568=0,IF(B5567=Protocol!$V$20,1,B5567+1),B5567)</f>
        <v>1</v>
      </c>
      <c r="C5568" s="1">
        <f>IF(C5567+1=Protocol!$V$21,0,C5567+1)</f>
        <v>2</v>
      </c>
      <c r="D5568" s="1">
        <f t="shared" si="189"/>
        <v>5</v>
      </c>
      <c r="E5568" s="1" t="str">
        <f>INDEX(Protocol[Mark],MATCH(C5568,Protocol[Step],0))</f>
        <v>2D</v>
      </c>
      <c r="F5568" s="151" t="str">
        <f>INDEX(Variables[Variable],MATCH(Systematic[[#This Row],[VariableIndex]],Variables[Index],0))</f>
        <v>Specific flux (mt)</v>
      </c>
      <c r="G5568" s="134">
        <f>Systematic[[#This Row],[Sample]]*1000000+Systematic[[#This Row],[SubSample]]*10000+Systematic[[#This Row],[VariableIndex]]</f>
        <v>365010005</v>
      </c>
      <c r="H5568" s="134">
        <f>Systematic[[#This Row],[SampleVariableLabel]]+100*Systematic[[#This Row],[State]]</f>
        <v>365010205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365</v>
      </c>
      <c r="B5569" s="1">
        <f>IF(C5569=0,IF(B5568=Protocol!$V$20,1,B5568+1),B5568)</f>
        <v>1</v>
      </c>
      <c r="C5569" s="1">
        <f>IF(C5568+1=Protocol!$V$21,0,C5568+1)</f>
        <v>3</v>
      </c>
      <c r="D5569" s="1">
        <f t="shared" si="189"/>
        <v>6</v>
      </c>
      <c r="E5569" s="1" t="str">
        <f>INDEX(Protocol[Mark],MATCH(C5569,Protocol[Step],0))</f>
        <v>2c</v>
      </c>
      <c r="F5569" s="151" t="str">
        <f>INDEX(Variables[Variable],MATCH(Systematic[[#This Row],[VariableIndex]],Variables[Index],0))</f>
        <v>FCR (mt: ROX-corr.)</v>
      </c>
      <c r="G5569" s="134">
        <f>Systematic[[#This Row],[Sample]]*1000000+Systematic[[#This Row],[SubSample]]*10000+Systematic[[#This Row],[VariableIndex]]</f>
        <v>365010006</v>
      </c>
      <c r="H5569" s="134">
        <f>Systematic[[#This Row],[SampleVariableLabel]]+100*Systematic[[#This Row],[State]]</f>
        <v>365010306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365</v>
      </c>
      <c r="B5570" s="1">
        <f>IF(C5570=0,IF(B5569=Protocol!$V$20,1,B5569+1),B5569)</f>
        <v>1</v>
      </c>
      <c r="C5570" s="1">
        <f>IF(C5569+1=Protocol!$V$21,0,C5569+1)</f>
        <v>4</v>
      </c>
      <c r="D5570" s="1">
        <f t="shared" si="189"/>
        <v>1</v>
      </c>
      <c r="E5570" s="1" t="str">
        <f>INDEX(Protocol[Mark],MATCH(C5570,Protocol[Step],0))</f>
        <v>3U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365010001</v>
      </c>
      <c r="H5570" s="134">
        <f>Systematic[[#This Row],[SampleVariableLabel]]+100*Systematic[[#This Row],[State]]</f>
        <v>365010401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365</v>
      </c>
      <c r="B5571" s="1">
        <f>IF(C5571=0,IF(B5570=Protocol!$V$20,1,B5570+1),B5570)</f>
        <v>1</v>
      </c>
      <c r="C5571" s="1">
        <f>IF(C5570+1=Protocol!$V$21,0,C5570+1)</f>
        <v>5</v>
      </c>
      <c r="D5571" s="1">
        <f t="shared" ref="D5571:D5634" si="191">IF(D5570=nVariables,1,D5570+1)</f>
        <v>2</v>
      </c>
      <c r="E5571" s="1" t="str">
        <f>INDEX(Protocol[Mark],MATCH(C5571,Protocol[Step],0))</f>
        <v>4G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365010002</v>
      </c>
      <c r="H5571" s="134">
        <f>Systematic[[#This Row],[SampleVariableLabel]]+100*Systematic[[#This Row],[State]]</f>
        <v>365010502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365</v>
      </c>
      <c r="B5572" s="1">
        <f>IF(C5572=0,IF(B5571=Protocol!$V$20,1,B5571+1),B5571)</f>
        <v>1</v>
      </c>
      <c r="C5572" s="1">
        <f>IF(C5571+1=Protocol!$V$21,0,C5571+1)</f>
        <v>6</v>
      </c>
      <c r="D5572" s="1">
        <f t="shared" si="191"/>
        <v>3</v>
      </c>
      <c r="E5572" s="1" t="str">
        <f>INDEX(Protocol[Mark],MATCH(C5572,Protocol[Step],0))</f>
        <v>5S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365010003</v>
      </c>
      <c r="H5572" s="134">
        <f>Systematic[[#This Row],[SampleVariableLabel]]+100*Systematic[[#This Row],[State]]</f>
        <v>365010603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365</v>
      </c>
      <c r="B5573" s="1">
        <f>IF(C5573=0,IF(B5572=Protocol!$V$20,1,B5572+1),B5572)</f>
        <v>1</v>
      </c>
      <c r="C5573" s="1">
        <f>IF(C5572+1=Protocol!$V$21,0,C5572+1)</f>
        <v>7</v>
      </c>
      <c r="D5573" s="1">
        <f t="shared" si="191"/>
        <v>4</v>
      </c>
      <c r="E5573" s="1" t="str">
        <f>INDEX(Protocol[Mark],MATCH(C5573,Protocol[Step],0))</f>
        <v>6Oct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365010004</v>
      </c>
      <c r="H5573" s="134">
        <f>Systematic[[#This Row],[SampleVariableLabel]]+100*Systematic[[#This Row],[State]]</f>
        <v>365010704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365</v>
      </c>
      <c r="B5574" s="1">
        <f>IF(C5574=0,IF(B5573=Protocol!$V$20,1,B5573+1),B5573)</f>
        <v>1</v>
      </c>
      <c r="C5574" s="1">
        <f>IF(C5573+1=Protocol!$V$21,0,C5573+1)</f>
        <v>8</v>
      </c>
      <c r="D5574" s="1">
        <f t="shared" si="191"/>
        <v>5</v>
      </c>
      <c r="E5574" s="1" t="str">
        <f>INDEX(Protocol[Mark],MATCH(C5574,Protocol[Step],0))</f>
        <v>7Rot</v>
      </c>
      <c r="F5574" s="151" t="str">
        <f>INDEX(Variables[Variable],MATCH(Systematic[[#This Row],[VariableIndex]],Variables[Index],0))</f>
        <v>Specific flux (mt)</v>
      </c>
      <c r="G5574" s="134">
        <f>Systematic[[#This Row],[Sample]]*1000000+Systematic[[#This Row],[SubSample]]*10000+Systematic[[#This Row],[VariableIndex]]</f>
        <v>365010005</v>
      </c>
      <c r="H5574" s="134">
        <f>Systematic[[#This Row],[SampleVariableLabel]]+100*Systematic[[#This Row],[State]]</f>
        <v>365010805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365</v>
      </c>
      <c r="B5575" s="1">
        <f>IF(C5575=0,IF(B5574=Protocol!$V$20,1,B5574+1),B5574)</f>
        <v>1</v>
      </c>
      <c r="C5575" s="1">
        <f>IF(C5574+1=Protocol!$V$21,0,C5574+1)</f>
        <v>9</v>
      </c>
      <c r="D5575" s="1">
        <f t="shared" si="191"/>
        <v>6</v>
      </c>
      <c r="E5575" s="1" t="str">
        <f>INDEX(Protocol[Mark],MATCH(C5575,Protocol[Step],0))</f>
        <v>8Gp</v>
      </c>
      <c r="F5575" s="151" t="str">
        <f>INDEX(Variables[Variable],MATCH(Systematic[[#This Row],[VariableIndex]],Variables[Index],0))</f>
        <v>FCR (mt: ROX-corr.)</v>
      </c>
      <c r="G5575" s="134">
        <f>Systematic[[#This Row],[Sample]]*1000000+Systematic[[#This Row],[SubSample]]*10000+Systematic[[#This Row],[VariableIndex]]</f>
        <v>365010006</v>
      </c>
      <c r="H5575" s="134">
        <f>Systematic[[#This Row],[SampleVariableLabel]]+100*Systematic[[#This Row],[State]]</f>
        <v>365010906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365</v>
      </c>
      <c r="B5576" s="1">
        <f>IF(C5576=0,IF(B5575=Protocol!$V$20,1,B5575+1),B5575)</f>
        <v>1</v>
      </c>
      <c r="C5576" s="1">
        <f>IF(C5575+1=Protocol!$V$21,0,C5575+1)</f>
        <v>10</v>
      </c>
      <c r="D5576" s="1">
        <f t="shared" si="191"/>
        <v>1</v>
      </c>
      <c r="E5576" s="1" t="str">
        <f>INDEX(Protocol[Mark],MATCH(C5576,Protocol[Step],0))</f>
        <v>9Ama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365010001</v>
      </c>
      <c r="H5576" s="134">
        <f>Systematic[[#This Row],[SampleVariableLabel]]+100*Systematic[[#This Row],[State]]</f>
        <v>365011001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365</v>
      </c>
      <c r="B5577" s="1">
        <f>IF(C5577=0,IF(B5576=Protocol!$V$20,1,B5576+1),B5576)</f>
        <v>1</v>
      </c>
      <c r="C5577" s="1">
        <f>IF(C5576+1=Protocol!$V$21,0,C5576+1)</f>
        <v>11</v>
      </c>
      <c r="D5577" s="1">
        <f t="shared" si="191"/>
        <v>2</v>
      </c>
      <c r="E5577" s="1" t="str">
        <f>INDEX(Protocol[Mark],MATCH(C5577,Protocol[Step],0))</f>
        <v>10Tm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365010002</v>
      </c>
      <c r="H5577" s="134">
        <f>Systematic[[#This Row],[SampleVariableLabel]]+100*Systematic[[#This Row],[State]]</f>
        <v>365011102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365</v>
      </c>
      <c r="B5578" s="1">
        <f>IF(C5578=0,IF(B5577=Protocol!$V$20,1,B5577+1),B5577)</f>
        <v>1</v>
      </c>
      <c r="C5578" s="1">
        <f>IF(C5577+1=Protocol!$V$21,0,C5577+1)</f>
        <v>12</v>
      </c>
      <c r="D5578" s="1">
        <f t="shared" si="191"/>
        <v>3</v>
      </c>
      <c r="E5578" s="1" t="str">
        <f>INDEX(Protocol[Mark],MATCH(C5578,Protocol[Step],0))</f>
        <v>11Azd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365010003</v>
      </c>
      <c r="H5578" s="134">
        <f>Systematic[[#This Row],[SampleVariableLabel]]+100*Systematic[[#This Row],[State]]</f>
        <v>365011203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366</v>
      </c>
      <c r="B5579" s="1">
        <f>IF(C5579=0,IF(B5578=Protocol!$V$20,1,B5578+1),B5578)</f>
        <v>1</v>
      </c>
      <c r="C5579" s="1">
        <f>IF(C5578+1=Protocol!$V$21,0,C5578+1)</f>
        <v>0</v>
      </c>
      <c r="D5579" s="1">
        <f t="shared" si="191"/>
        <v>4</v>
      </c>
      <c r="E5579" s="1" t="str">
        <f>INDEX(Protocol[Mark],MATCH(C5579,Protocol[Step],0))</f>
        <v>1mt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366010004</v>
      </c>
      <c r="H5579" s="134">
        <f>Systematic[[#This Row],[SampleVariableLabel]]+100*Systematic[[#This Row],[State]]</f>
        <v>366010004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366</v>
      </c>
      <c r="B5580" s="1">
        <f>IF(C5580=0,IF(B5579=Protocol!$V$20,1,B5579+1),B5579)</f>
        <v>1</v>
      </c>
      <c r="C5580" s="1">
        <f>IF(C5579+1=Protocol!$V$21,0,C5579+1)</f>
        <v>1</v>
      </c>
      <c r="D5580" s="1">
        <f t="shared" si="191"/>
        <v>5</v>
      </c>
      <c r="E5580" s="1" t="str">
        <f>INDEX(Protocol[Mark],MATCH(C5580,Protocol[Step],0))</f>
        <v>1PM</v>
      </c>
      <c r="F5580" s="151" t="str">
        <f>INDEX(Variables[Variable],MATCH(Systematic[[#This Row],[VariableIndex]],Variables[Index],0))</f>
        <v>Specific flux (mt)</v>
      </c>
      <c r="G5580" s="134">
        <f>Systematic[[#This Row],[Sample]]*1000000+Systematic[[#This Row],[SubSample]]*10000+Systematic[[#This Row],[VariableIndex]]</f>
        <v>366010005</v>
      </c>
      <c r="H5580" s="134">
        <f>Systematic[[#This Row],[SampleVariableLabel]]+100*Systematic[[#This Row],[State]]</f>
        <v>366010105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366</v>
      </c>
      <c r="B5581" s="1">
        <f>IF(C5581=0,IF(B5580=Protocol!$V$20,1,B5580+1),B5580)</f>
        <v>1</v>
      </c>
      <c r="C5581" s="1">
        <f>IF(C5580+1=Protocol!$V$21,0,C5580+1)</f>
        <v>2</v>
      </c>
      <c r="D5581" s="1">
        <f t="shared" si="191"/>
        <v>6</v>
      </c>
      <c r="E5581" s="1" t="str">
        <f>INDEX(Protocol[Mark],MATCH(C5581,Protocol[Step],0))</f>
        <v>2D</v>
      </c>
      <c r="F5581" s="151" t="str">
        <f>INDEX(Variables[Variable],MATCH(Systematic[[#This Row],[VariableIndex]],Variables[Index],0))</f>
        <v>FCR (mt: ROX-corr.)</v>
      </c>
      <c r="G5581" s="134">
        <f>Systematic[[#This Row],[Sample]]*1000000+Systematic[[#This Row],[SubSample]]*10000+Systematic[[#This Row],[VariableIndex]]</f>
        <v>366010006</v>
      </c>
      <c r="H5581" s="134">
        <f>Systematic[[#This Row],[SampleVariableLabel]]+100*Systematic[[#This Row],[State]]</f>
        <v>366010206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366</v>
      </c>
      <c r="B5582" s="1">
        <f>IF(C5582=0,IF(B5581=Protocol!$V$20,1,B5581+1),B5581)</f>
        <v>1</v>
      </c>
      <c r="C5582" s="1">
        <f>IF(C5581+1=Protocol!$V$21,0,C5581+1)</f>
        <v>3</v>
      </c>
      <c r="D5582" s="1">
        <f t="shared" si="191"/>
        <v>1</v>
      </c>
      <c r="E5582" s="1" t="str">
        <f>INDEX(Protocol[Mark],MATCH(C5582,Protocol[Step],0))</f>
        <v>2c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366010001</v>
      </c>
      <c r="H5582" s="134">
        <f>Systematic[[#This Row],[SampleVariableLabel]]+100*Systematic[[#This Row],[State]]</f>
        <v>366010301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366</v>
      </c>
      <c r="B5583" s="1">
        <f>IF(C5583=0,IF(B5582=Protocol!$V$20,1,B5582+1),B5582)</f>
        <v>1</v>
      </c>
      <c r="C5583" s="1">
        <f>IF(C5582+1=Protocol!$V$21,0,C5582+1)</f>
        <v>4</v>
      </c>
      <c r="D5583" s="1">
        <f t="shared" si="191"/>
        <v>2</v>
      </c>
      <c r="E5583" s="1" t="str">
        <f>INDEX(Protocol[Mark],MATCH(C5583,Protocol[Step],0))</f>
        <v>3U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366010002</v>
      </c>
      <c r="H5583" s="134">
        <f>Systematic[[#This Row],[SampleVariableLabel]]+100*Systematic[[#This Row],[State]]</f>
        <v>366010402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366</v>
      </c>
      <c r="B5584" s="1">
        <f>IF(C5584=0,IF(B5583=Protocol!$V$20,1,B5583+1),B5583)</f>
        <v>1</v>
      </c>
      <c r="C5584" s="1">
        <f>IF(C5583+1=Protocol!$V$21,0,C5583+1)</f>
        <v>5</v>
      </c>
      <c r="D5584" s="1">
        <f t="shared" si="191"/>
        <v>3</v>
      </c>
      <c r="E5584" s="1" t="str">
        <f>INDEX(Protocol[Mark],MATCH(C5584,Protocol[Step],0))</f>
        <v>4G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366010003</v>
      </c>
      <c r="H5584" s="134">
        <f>Systematic[[#This Row],[SampleVariableLabel]]+100*Systematic[[#This Row],[State]]</f>
        <v>366010503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366</v>
      </c>
      <c r="B5585" s="1">
        <f>IF(C5585=0,IF(B5584=Protocol!$V$20,1,B5584+1),B5584)</f>
        <v>1</v>
      </c>
      <c r="C5585" s="1">
        <f>IF(C5584+1=Protocol!$V$21,0,C5584+1)</f>
        <v>6</v>
      </c>
      <c r="D5585" s="1">
        <f t="shared" si="191"/>
        <v>4</v>
      </c>
      <c r="E5585" s="1" t="str">
        <f>INDEX(Protocol[Mark],MATCH(C5585,Protocol[Step],0))</f>
        <v>5S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366010004</v>
      </c>
      <c r="H5585" s="134">
        <f>Systematic[[#This Row],[SampleVariableLabel]]+100*Systematic[[#This Row],[State]]</f>
        <v>366010604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366</v>
      </c>
      <c r="B5586" s="1">
        <f>IF(C5586=0,IF(B5585=Protocol!$V$20,1,B5585+1),B5585)</f>
        <v>1</v>
      </c>
      <c r="C5586" s="1">
        <f>IF(C5585+1=Protocol!$V$21,0,C5585+1)</f>
        <v>7</v>
      </c>
      <c r="D5586" s="1">
        <f t="shared" si="191"/>
        <v>5</v>
      </c>
      <c r="E5586" s="1" t="str">
        <f>INDEX(Protocol[Mark],MATCH(C5586,Protocol[Step],0))</f>
        <v>6Oct</v>
      </c>
      <c r="F5586" s="151" t="str">
        <f>INDEX(Variables[Variable],MATCH(Systematic[[#This Row],[VariableIndex]],Variables[Index],0))</f>
        <v>Specific flux (mt)</v>
      </c>
      <c r="G5586" s="134">
        <f>Systematic[[#This Row],[Sample]]*1000000+Systematic[[#This Row],[SubSample]]*10000+Systematic[[#This Row],[VariableIndex]]</f>
        <v>366010005</v>
      </c>
      <c r="H5586" s="134">
        <f>Systematic[[#This Row],[SampleVariableLabel]]+100*Systematic[[#This Row],[State]]</f>
        <v>366010705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366</v>
      </c>
      <c r="B5587" s="1">
        <f>IF(C5587=0,IF(B5586=Protocol!$V$20,1,B5586+1),B5586)</f>
        <v>1</v>
      </c>
      <c r="C5587" s="1">
        <f>IF(C5586+1=Protocol!$V$21,0,C5586+1)</f>
        <v>8</v>
      </c>
      <c r="D5587" s="1">
        <f t="shared" si="191"/>
        <v>6</v>
      </c>
      <c r="E5587" s="1" t="str">
        <f>INDEX(Protocol[Mark],MATCH(C5587,Protocol[Step],0))</f>
        <v>7Rot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366010006</v>
      </c>
      <c r="H5587" s="134">
        <f>Systematic[[#This Row],[SampleVariableLabel]]+100*Systematic[[#This Row],[State]]</f>
        <v>366010806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366</v>
      </c>
      <c r="B5588" s="1">
        <f>IF(C5588=0,IF(B5587=Protocol!$V$20,1,B5587+1),B5587)</f>
        <v>1</v>
      </c>
      <c r="C5588" s="1">
        <f>IF(C5587+1=Protocol!$V$21,0,C5587+1)</f>
        <v>9</v>
      </c>
      <c r="D5588" s="1">
        <f t="shared" si="191"/>
        <v>1</v>
      </c>
      <c r="E5588" s="1" t="str">
        <f>INDEX(Protocol[Mark],MATCH(C5588,Protocol[Step],0))</f>
        <v>8Gp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366010001</v>
      </c>
      <c r="H5588" s="134">
        <f>Systematic[[#This Row],[SampleVariableLabel]]+100*Systematic[[#This Row],[State]]</f>
        <v>366010901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366</v>
      </c>
      <c r="B5589" s="1">
        <f>IF(C5589=0,IF(B5588=Protocol!$V$20,1,B5588+1),B5588)</f>
        <v>1</v>
      </c>
      <c r="C5589" s="1">
        <f>IF(C5588+1=Protocol!$V$21,0,C5588+1)</f>
        <v>10</v>
      </c>
      <c r="D5589" s="1">
        <f t="shared" si="191"/>
        <v>2</v>
      </c>
      <c r="E5589" s="1" t="str">
        <f>INDEX(Protocol[Mark],MATCH(C5589,Protocol[Step],0))</f>
        <v>9Ama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366010002</v>
      </c>
      <c r="H5589" s="134">
        <f>Systematic[[#This Row],[SampleVariableLabel]]+100*Systematic[[#This Row],[State]]</f>
        <v>366011002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366</v>
      </c>
      <c r="B5590" s="1">
        <f>IF(C5590=0,IF(B5589=Protocol!$V$20,1,B5589+1),B5589)</f>
        <v>1</v>
      </c>
      <c r="C5590" s="1">
        <f>IF(C5589+1=Protocol!$V$21,0,C5589+1)</f>
        <v>11</v>
      </c>
      <c r="D5590" s="1">
        <f t="shared" si="191"/>
        <v>3</v>
      </c>
      <c r="E5590" s="1" t="str">
        <f>INDEX(Protocol[Mark],MATCH(C5590,Protocol[Step],0))</f>
        <v>10Tm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366010003</v>
      </c>
      <c r="H5590" s="134">
        <f>Systematic[[#This Row],[SampleVariableLabel]]+100*Systematic[[#This Row],[State]]</f>
        <v>366011103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366</v>
      </c>
      <c r="B5591" s="1">
        <f>IF(C5591=0,IF(B5590=Protocol!$V$20,1,B5590+1),B5590)</f>
        <v>1</v>
      </c>
      <c r="C5591" s="1">
        <f>IF(C5590+1=Protocol!$V$21,0,C5590+1)</f>
        <v>12</v>
      </c>
      <c r="D5591" s="1">
        <f t="shared" si="191"/>
        <v>4</v>
      </c>
      <c r="E5591" s="1" t="str">
        <f>INDEX(Protocol[Mark],MATCH(C5591,Protocol[Step],0))</f>
        <v>11Azd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366010004</v>
      </c>
      <c r="H5591" s="134">
        <f>Systematic[[#This Row],[SampleVariableLabel]]+100*Systematic[[#This Row],[State]]</f>
        <v>366011204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367</v>
      </c>
      <c r="B5592" s="1">
        <f>IF(C5592=0,IF(B5591=Protocol!$V$20,1,B5591+1),B5591)</f>
        <v>1</v>
      </c>
      <c r="C5592" s="1">
        <f>IF(C5591+1=Protocol!$V$21,0,C5591+1)</f>
        <v>0</v>
      </c>
      <c r="D5592" s="1">
        <f t="shared" si="191"/>
        <v>5</v>
      </c>
      <c r="E5592" s="1" t="str">
        <f>INDEX(Protocol[Mark],MATCH(C5592,Protocol[Step],0))</f>
        <v>1mt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367010005</v>
      </c>
      <c r="H5592" s="134">
        <f>Systematic[[#This Row],[SampleVariableLabel]]+100*Systematic[[#This Row],[State]]</f>
        <v>367010005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367</v>
      </c>
      <c r="B5593" s="1">
        <f>IF(C5593=0,IF(B5592=Protocol!$V$20,1,B5592+1),B5592)</f>
        <v>1</v>
      </c>
      <c r="C5593" s="1">
        <f>IF(C5592+1=Protocol!$V$21,0,C5592+1)</f>
        <v>1</v>
      </c>
      <c r="D5593" s="1">
        <f t="shared" si="191"/>
        <v>6</v>
      </c>
      <c r="E5593" s="1" t="str">
        <f>INDEX(Protocol[Mark],MATCH(C5593,Protocol[Step],0))</f>
        <v>1PM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367010006</v>
      </c>
      <c r="H5593" s="134">
        <f>Systematic[[#This Row],[SampleVariableLabel]]+100*Systematic[[#This Row],[State]]</f>
        <v>367010106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367</v>
      </c>
      <c r="B5594" s="1">
        <f>IF(C5594=0,IF(B5593=Protocol!$V$20,1,B5593+1),B5593)</f>
        <v>1</v>
      </c>
      <c r="C5594" s="1">
        <f>IF(C5593+1=Protocol!$V$21,0,C5593+1)</f>
        <v>2</v>
      </c>
      <c r="D5594" s="1">
        <f t="shared" si="191"/>
        <v>1</v>
      </c>
      <c r="E5594" s="1" t="str">
        <f>INDEX(Protocol[Mark],MATCH(C5594,Protocol[Step],0))</f>
        <v>2D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367010001</v>
      </c>
      <c r="H5594" s="134">
        <f>Systematic[[#This Row],[SampleVariableLabel]]+100*Systematic[[#This Row],[State]]</f>
        <v>367010201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367</v>
      </c>
      <c r="B5595" s="1">
        <f>IF(C5595=0,IF(B5594=Protocol!$V$20,1,B5594+1),B5594)</f>
        <v>1</v>
      </c>
      <c r="C5595" s="1">
        <f>IF(C5594+1=Protocol!$V$21,0,C5594+1)</f>
        <v>3</v>
      </c>
      <c r="D5595" s="1">
        <f t="shared" si="191"/>
        <v>2</v>
      </c>
      <c r="E5595" s="1" t="str">
        <f>INDEX(Protocol[Mark],MATCH(C5595,Protocol[Step],0))</f>
        <v>2c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367010002</v>
      </c>
      <c r="H5595" s="134">
        <f>Systematic[[#This Row],[SampleVariableLabel]]+100*Systematic[[#This Row],[State]]</f>
        <v>367010302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367</v>
      </c>
      <c r="B5596" s="1">
        <f>IF(C5596=0,IF(B5595=Protocol!$V$20,1,B5595+1),B5595)</f>
        <v>1</v>
      </c>
      <c r="C5596" s="1">
        <f>IF(C5595+1=Protocol!$V$21,0,C5595+1)</f>
        <v>4</v>
      </c>
      <c r="D5596" s="1">
        <f t="shared" si="191"/>
        <v>3</v>
      </c>
      <c r="E5596" s="1" t="str">
        <f>INDEX(Protocol[Mark],MATCH(C5596,Protocol[Step],0))</f>
        <v>3U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367010003</v>
      </c>
      <c r="H5596" s="134">
        <f>Systematic[[#This Row],[SampleVariableLabel]]+100*Systematic[[#This Row],[State]]</f>
        <v>367010403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367</v>
      </c>
      <c r="B5597" s="1">
        <f>IF(C5597=0,IF(B5596=Protocol!$V$20,1,B5596+1),B5596)</f>
        <v>1</v>
      </c>
      <c r="C5597" s="1">
        <f>IF(C5596+1=Protocol!$V$21,0,C5596+1)</f>
        <v>5</v>
      </c>
      <c r="D5597" s="1">
        <f t="shared" si="191"/>
        <v>4</v>
      </c>
      <c r="E5597" s="1" t="str">
        <f>INDEX(Protocol[Mark],MATCH(C5597,Protocol[Step],0))</f>
        <v>4G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367010004</v>
      </c>
      <c r="H5597" s="134">
        <f>Systematic[[#This Row],[SampleVariableLabel]]+100*Systematic[[#This Row],[State]]</f>
        <v>367010504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367</v>
      </c>
      <c r="B5598" s="1">
        <f>IF(C5598=0,IF(B5597=Protocol!$V$20,1,B5597+1),B5597)</f>
        <v>1</v>
      </c>
      <c r="C5598" s="1">
        <f>IF(C5597+1=Protocol!$V$21,0,C5597+1)</f>
        <v>6</v>
      </c>
      <c r="D5598" s="1">
        <f t="shared" si="191"/>
        <v>5</v>
      </c>
      <c r="E5598" s="1" t="str">
        <f>INDEX(Protocol[Mark],MATCH(C5598,Protocol[Step],0))</f>
        <v>5S</v>
      </c>
      <c r="F5598" s="151" t="str">
        <f>INDEX(Variables[Variable],MATCH(Systematic[[#This Row],[VariableIndex]],Variables[Index],0))</f>
        <v>Specific flux (mt)</v>
      </c>
      <c r="G5598" s="134">
        <f>Systematic[[#This Row],[Sample]]*1000000+Systematic[[#This Row],[SubSample]]*10000+Systematic[[#This Row],[VariableIndex]]</f>
        <v>367010005</v>
      </c>
      <c r="H5598" s="134">
        <f>Systematic[[#This Row],[SampleVariableLabel]]+100*Systematic[[#This Row],[State]]</f>
        <v>367010605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367</v>
      </c>
      <c r="B5599" s="1">
        <f>IF(C5599=0,IF(B5598=Protocol!$V$20,1,B5598+1),B5598)</f>
        <v>1</v>
      </c>
      <c r="C5599" s="1">
        <f>IF(C5598+1=Protocol!$V$21,0,C5598+1)</f>
        <v>7</v>
      </c>
      <c r="D5599" s="1">
        <f t="shared" si="191"/>
        <v>6</v>
      </c>
      <c r="E5599" s="1" t="str">
        <f>INDEX(Protocol[Mark],MATCH(C5599,Protocol[Step],0))</f>
        <v>6Oct</v>
      </c>
      <c r="F5599" s="151" t="str">
        <f>INDEX(Variables[Variable],MATCH(Systematic[[#This Row],[VariableIndex]],Variables[Index],0))</f>
        <v>FCR (mt: ROX-corr.)</v>
      </c>
      <c r="G5599" s="134">
        <f>Systematic[[#This Row],[Sample]]*1000000+Systematic[[#This Row],[SubSample]]*10000+Systematic[[#This Row],[VariableIndex]]</f>
        <v>367010006</v>
      </c>
      <c r="H5599" s="134">
        <f>Systematic[[#This Row],[SampleVariableLabel]]+100*Systematic[[#This Row],[State]]</f>
        <v>367010706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367</v>
      </c>
      <c r="B5600" s="1">
        <f>IF(C5600=0,IF(B5599=Protocol!$V$20,1,B5599+1),B5599)</f>
        <v>1</v>
      </c>
      <c r="C5600" s="1">
        <f>IF(C5599+1=Protocol!$V$21,0,C5599+1)</f>
        <v>8</v>
      </c>
      <c r="D5600" s="1">
        <f t="shared" si="191"/>
        <v>1</v>
      </c>
      <c r="E5600" s="1" t="str">
        <f>INDEX(Protocol[Mark],MATCH(C5600,Protocol[Step],0))</f>
        <v>7Rot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367010001</v>
      </c>
      <c r="H5600" s="134">
        <f>Systematic[[#This Row],[SampleVariableLabel]]+100*Systematic[[#This Row],[State]]</f>
        <v>367010801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367</v>
      </c>
      <c r="B5601" s="1">
        <f>IF(C5601=0,IF(B5600=Protocol!$V$20,1,B5600+1),B5600)</f>
        <v>1</v>
      </c>
      <c r="C5601" s="1">
        <f>IF(C5600+1=Protocol!$V$21,0,C5600+1)</f>
        <v>9</v>
      </c>
      <c r="D5601" s="1">
        <f t="shared" si="191"/>
        <v>2</v>
      </c>
      <c r="E5601" s="1" t="str">
        <f>INDEX(Protocol[Mark],MATCH(C5601,Protocol[Step],0))</f>
        <v>8Gp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367010002</v>
      </c>
      <c r="H5601" s="134">
        <f>Systematic[[#This Row],[SampleVariableLabel]]+100*Systematic[[#This Row],[State]]</f>
        <v>367010902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367</v>
      </c>
      <c r="B5602" s="1">
        <f>IF(C5602=0,IF(B5601=Protocol!$V$20,1,B5601+1),B5601)</f>
        <v>1</v>
      </c>
      <c r="C5602" s="1">
        <f>IF(C5601+1=Protocol!$V$21,0,C5601+1)</f>
        <v>10</v>
      </c>
      <c r="D5602" s="1">
        <f t="shared" si="191"/>
        <v>3</v>
      </c>
      <c r="E5602" s="1" t="str">
        <f>INDEX(Protocol[Mark],MATCH(C5602,Protocol[Step],0))</f>
        <v>9Ama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367010003</v>
      </c>
      <c r="H5602" s="134">
        <f>Systematic[[#This Row],[SampleVariableLabel]]+100*Systematic[[#This Row],[State]]</f>
        <v>367011003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367</v>
      </c>
      <c r="B5603" s="1">
        <f>IF(C5603=0,IF(B5602=Protocol!$V$20,1,B5602+1),B5602)</f>
        <v>1</v>
      </c>
      <c r="C5603" s="1">
        <f>IF(C5602+1=Protocol!$V$21,0,C5602+1)</f>
        <v>11</v>
      </c>
      <c r="D5603" s="1">
        <f t="shared" si="191"/>
        <v>4</v>
      </c>
      <c r="E5603" s="1" t="str">
        <f>INDEX(Protocol[Mark],MATCH(C5603,Protocol[Step],0))</f>
        <v>10Tm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367010004</v>
      </c>
      <c r="H5603" s="134">
        <f>Systematic[[#This Row],[SampleVariableLabel]]+100*Systematic[[#This Row],[State]]</f>
        <v>367011104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367</v>
      </c>
      <c r="B5604" s="1">
        <f>IF(C5604=0,IF(B5603=Protocol!$V$20,1,B5603+1),B5603)</f>
        <v>1</v>
      </c>
      <c r="C5604" s="1">
        <f>IF(C5603+1=Protocol!$V$21,0,C5603+1)</f>
        <v>12</v>
      </c>
      <c r="D5604" s="1">
        <f t="shared" si="191"/>
        <v>5</v>
      </c>
      <c r="E5604" s="1" t="str">
        <f>INDEX(Protocol[Mark],MATCH(C5604,Protocol[Step],0))</f>
        <v>11Azd</v>
      </c>
      <c r="F5604" s="151" t="str">
        <f>INDEX(Variables[Variable],MATCH(Systematic[[#This Row],[VariableIndex]],Variables[Index],0))</f>
        <v>Specific flux (mt)</v>
      </c>
      <c r="G5604" s="134">
        <f>Systematic[[#This Row],[Sample]]*1000000+Systematic[[#This Row],[SubSample]]*10000+Systematic[[#This Row],[VariableIndex]]</f>
        <v>367010005</v>
      </c>
      <c r="H5604" s="134">
        <f>Systematic[[#This Row],[SampleVariableLabel]]+100*Systematic[[#This Row],[State]]</f>
        <v>367011205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368</v>
      </c>
      <c r="B5605" s="1">
        <f>IF(C5605=0,IF(B5604=Protocol!$V$20,1,B5604+1),B5604)</f>
        <v>1</v>
      </c>
      <c r="C5605" s="1">
        <f>IF(C5604+1=Protocol!$V$21,0,C5604+1)</f>
        <v>0</v>
      </c>
      <c r="D5605" s="1">
        <f t="shared" si="191"/>
        <v>6</v>
      </c>
      <c r="E5605" s="1" t="str">
        <f>INDEX(Protocol[Mark],MATCH(C5605,Protocol[Step],0))</f>
        <v>1mt</v>
      </c>
      <c r="F5605" s="151" t="str">
        <f>INDEX(Variables[Variable],MATCH(Systematic[[#This Row],[VariableIndex]],Variables[Index],0))</f>
        <v>FCR (mt: ROX-corr.)</v>
      </c>
      <c r="G5605" s="134">
        <f>Systematic[[#This Row],[Sample]]*1000000+Systematic[[#This Row],[SubSample]]*10000+Systematic[[#This Row],[VariableIndex]]</f>
        <v>368010006</v>
      </c>
      <c r="H5605" s="134">
        <f>Systematic[[#This Row],[SampleVariableLabel]]+100*Systematic[[#This Row],[State]]</f>
        <v>368010006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368</v>
      </c>
      <c r="B5606" s="1">
        <f>IF(C5606=0,IF(B5605=Protocol!$V$20,1,B5605+1),B5605)</f>
        <v>1</v>
      </c>
      <c r="C5606" s="1">
        <f>IF(C5605+1=Protocol!$V$21,0,C5605+1)</f>
        <v>1</v>
      </c>
      <c r="D5606" s="1">
        <f t="shared" si="191"/>
        <v>1</v>
      </c>
      <c r="E5606" s="1" t="str">
        <f>INDEX(Protocol[Mark],MATCH(C5606,Protocol[Step],0))</f>
        <v>1PM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368010001</v>
      </c>
      <c r="H5606" s="134">
        <f>Systematic[[#This Row],[SampleVariableLabel]]+100*Systematic[[#This Row],[State]]</f>
        <v>368010101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368</v>
      </c>
      <c r="B5607" s="1">
        <f>IF(C5607=0,IF(B5606=Protocol!$V$20,1,B5606+1),B5606)</f>
        <v>1</v>
      </c>
      <c r="C5607" s="1">
        <f>IF(C5606+1=Protocol!$V$21,0,C5606+1)</f>
        <v>2</v>
      </c>
      <c r="D5607" s="1">
        <f t="shared" si="191"/>
        <v>2</v>
      </c>
      <c r="E5607" s="1" t="str">
        <f>INDEX(Protocol[Mark],MATCH(C5607,Protocol[Step],0))</f>
        <v>2D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368010002</v>
      </c>
      <c r="H5607" s="134">
        <f>Systematic[[#This Row],[SampleVariableLabel]]+100*Systematic[[#This Row],[State]]</f>
        <v>368010202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368</v>
      </c>
      <c r="B5608" s="1">
        <f>IF(C5608=0,IF(B5607=Protocol!$V$20,1,B5607+1),B5607)</f>
        <v>1</v>
      </c>
      <c r="C5608" s="1">
        <f>IF(C5607+1=Protocol!$V$21,0,C5607+1)</f>
        <v>3</v>
      </c>
      <c r="D5608" s="1">
        <f t="shared" si="191"/>
        <v>3</v>
      </c>
      <c r="E5608" s="1" t="str">
        <f>INDEX(Protocol[Mark],MATCH(C5608,Protocol[Step],0))</f>
        <v>2c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368010003</v>
      </c>
      <c r="H5608" s="134">
        <f>Systematic[[#This Row],[SampleVariableLabel]]+100*Systematic[[#This Row],[State]]</f>
        <v>368010303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368</v>
      </c>
      <c r="B5609" s="1">
        <f>IF(C5609=0,IF(B5608=Protocol!$V$20,1,B5608+1),B5608)</f>
        <v>1</v>
      </c>
      <c r="C5609" s="1">
        <f>IF(C5608+1=Protocol!$V$21,0,C5608+1)</f>
        <v>4</v>
      </c>
      <c r="D5609" s="1">
        <f t="shared" si="191"/>
        <v>4</v>
      </c>
      <c r="E5609" s="1" t="str">
        <f>INDEX(Protocol[Mark],MATCH(C5609,Protocol[Step],0))</f>
        <v>3U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368010004</v>
      </c>
      <c r="H5609" s="134">
        <f>Systematic[[#This Row],[SampleVariableLabel]]+100*Systematic[[#This Row],[State]]</f>
        <v>368010404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368</v>
      </c>
      <c r="B5610" s="1">
        <f>IF(C5610=0,IF(B5609=Protocol!$V$20,1,B5609+1),B5609)</f>
        <v>1</v>
      </c>
      <c r="C5610" s="1">
        <f>IF(C5609+1=Protocol!$V$21,0,C5609+1)</f>
        <v>5</v>
      </c>
      <c r="D5610" s="1">
        <f t="shared" si="191"/>
        <v>5</v>
      </c>
      <c r="E5610" s="1" t="str">
        <f>INDEX(Protocol[Mark],MATCH(C5610,Protocol[Step],0))</f>
        <v>4G</v>
      </c>
      <c r="F5610" s="151" t="str">
        <f>INDEX(Variables[Variable],MATCH(Systematic[[#This Row],[VariableIndex]],Variables[Index],0))</f>
        <v>Specific flux (mt)</v>
      </c>
      <c r="G5610" s="134">
        <f>Systematic[[#This Row],[Sample]]*1000000+Systematic[[#This Row],[SubSample]]*10000+Systematic[[#This Row],[VariableIndex]]</f>
        <v>368010005</v>
      </c>
      <c r="H5610" s="134">
        <f>Systematic[[#This Row],[SampleVariableLabel]]+100*Systematic[[#This Row],[State]]</f>
        <v>368010505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368</v>
      </c>
      <c r="B5611" s="1">
        <f>IF(C5611=0,IF(B5610=Protocol!$V$20,1,B5610+1),B5610)</f>
        <v>1</v>
      </c>
      <c r="C5611" s="1">
        <f>IF(C5610+1=Protocol!$V$21,0,C5610+1)</f>
        <v>6</v>
      </c>
      <c r="D5611" s="1">
        <f t="shared" si="191"/>
        <v>6</v>
      </c>
      <c r="E5611" s="1" t="str">
        <f>INDEX(Protocol[Mark],MATCH(C5611,Protocol[Step],0))</f>
        <v>5S</v>
      </c>
      <c r="F5611" s="151" t="str">
        <f>INDEX(Variables[Variable],MATCH(Systematic[[#This Row],[VariableIndex]],Variables[Index],0))</f>
        <v>FCR (mt: ROX-corr.)</v>
      </c>
      <c r="G5611" s="134">
        <f>Systematic[[#This Row],[Sample]]*1000000+Systematic[[#This Row],[SubSample]]*10000+Systematic[[#This Row],[VariableIndex]]</f>
        <v>368010006</v>
      </c>
      <c r="H5611" s="134">
        <f>Systematic[[#This Row],[SampleVariableLabel]]+100*Systematic[[#This Row],[State]]</f>
        <v>368010606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368</v>
      </c>
      <c r="B5612" s="1">
        <f>IF(C5612=0,IF(B5611=Protocol!$V$20,1,B5611+1),B5611)</f>
        <v>1</v>
      </c>
      <c r="C5612" s="1">
        <f>IF(C5611+1=Protocol!$V$21,0,C5611+1)</f>
        <v>7</v>
      </c>
      <c r="D5612" s="1">
        <f t="shared" si="191"/>
        <v>1</v>
      </c>
      <c r="E5612" s="1" t="str">
        <f>INDEX(Protocol[Mark],MATCH(C5612,Protocol[Step],0))</f>
        <v>6Oct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368010001</v>
      </c>
      <c r="H5612" s="134">
        <f>Systematic[[#This Row],[SampleVariableLabel]]+100*Systematic[[#This Row],[State]]</f>
        <v>368010701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368</v>
      </c>
      <c r="B5613" s="1">
        <f>IF(C5613=0,IF(B5612=Protocol!$V$20,1,B5612+1),B5612)</f>
        <v>1</v>
      </c>
      <c r="C5613" s="1">
        <f>IF(C5612+1=Protocol!$V$21,0,C5612+1)</f>
        <v>8</v>
      </c>
      <c r="D5613" s="1">
        <f t="shared" si="191"/>
        <v>2</v>
      </c>
      <c r="E5613" s="1" t="str">
        <f>INDEX(Protocol[Mark],MATCH(C5613,Protocol[Step],0))</f>
        <v>7Rot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368010002</v>
      </c>
      <c r="H5613" s="134">
        <f>Systematic[[#This Row],[SampleVariableLabel]]+100*Systematic[[#This Row],[State]]</f>
        <v>368010802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368</v>
      </c>
      <c r="B5614" s="1">
        <f>IF(C5614=0,IF(B5613=Protocol!$V$20,1,B5613+1),B5613)</f>
        <v>1</v>
      </c>
      <c r="C5614" s="1">
        <f>IF(C5613+1=Protocol!$V$21,0,C5613+1)</f>
        <v>9</v>
      </c>
      <c r="D5614" s="1">
        <f t="shared" si="191"/>
        <v>3</v>
      </c>
      <c r="E5614" s="1" t="str">
        <f>INDEX(Protocol[Mark],MATCH(C5614,Protocol[Step],0))</f>
        <v>8Gp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368010003</v>
      </c>
      <c r="H5614" s="134">
        <f>Systematic[[#This Row],[SampleVariableLabel]]+100*Systematic[[#This Row],[State]]</f>
        <v>368010903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368</v>
      </c>
      <c r="B5615" s="1">
        <f>IF(C5615=0,IF(B5614=Protocol!$V$20,1,B5614+1),B5614)</f>
        <v>1</v>
      </c>
      <c r="C5615" s="1">
        <f>IF(C5614+1=Protocol!$V$21,0,C5614+1)</f>
        <v>10</v>
      </c>
      <c r="D5615" s="1">
        <f t="shared" si="191"/>
        <v>4</v>
      </c>
      <c r="E5615" s="1" t="str">
        <f>INDEX(Protocol[Mark],MATCH(C5615,Protocol[Step],0))</f>
        <v>9Ama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368010004</v>
      </c>
      <c r="H5615" s="134">
        <f>Systematic[[#This Row],[SampleVariableLabel]]+100*Systematic[[#This Row],[State]]</f>
        <v>368011004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368</v>
      </c>
      <c r="B5616" s="1">
        <f>IF(C5616=0,IF(B5615=Protocol!$V$20,1,B5615+1),B5615)</f>
        <v>1</v>
      </c>
      <c r="C5616" s="1">
        <f>IF(C5615+1=Protocol!$V$21,0,C5615+1)</f>
        <v>11</v>
      </c>
      <c r="D5616" s="1">
        <f t="shared" si="191"/>
        <v>5</v>
      </c>
      <c r="E5616" s="1" t="str">
        <f>INDEX(Protocol[Mark],MATCH(C5616,Protocol[Step],0))</f>
        <v>10Tm</v>
      </c>
      <c r="F5616" s="151" t="str">
        <f>INDEX(Variables[Variable],MATCH(Systematic[[#This Row],[VariableIndex]],Variables[Index],0))</f>
        <v>Specific flux (mt)</v>
      </c>
      <c r="G5616" s="134">
        <f>Systematic[[#This Row],[Sample]]*1000000+Systematic[[#This Row],[SubSample]]*10000+Systematic[[#This Row],[VariableIndex]]</f>
        <v>368010005</v>
      </c>
      <c r="H5616" s="134">
        <f>Systematic[[#This Row],[SampleVariableLabel]]+100*Systematic[[#This Row],[State]]</f>
        <v>368011105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368</v>
      </c>
      <c r="B5617" s="1">
        <f>IF(C5617=0,IF(B5616=Protocol!$V$20,1,B5616+1),B5616)</f>
        <v>1</v>
      </c>
      <c r="C5617" s="1">
        <f>IF(C5616+1=Protocol!$V$21,0,C5616+1)</f>
        <v>12</v>
      </c>
      <c r="D5617" s="1">
        <f t="shared" si="191"/>
        <v>6</v>
      </c>
      <c r="E5617" s="1" t="str">
        <f>INDEX(Protocol[Mark],MATCH(C5617,Protocol[Step],0))</f>
        <v>11Azd</v>
      </c>
      <c r="F5617" s="151" t="str">
        <f>INDEX(Variables[Variable],MATCH(Systematic[[#This Row],[VariableIndex]],Variables[Index],0))</f>
        <v>FCR (mt: ROX-corr.)</v>
      </c>
      <c r="G5617" s="134">
        <f>Systematic[[#This Row],[Sample]]*1000000+Systematic[[#This Row],[SubSample]]*10000+Systematic[[#This Row],[VariableIndex]]</f>
        <v>368010006</v>
      </c>
      <c r="H5617" s="134">
        <f>Systematic[[#This Row],[SampleVariableLabel]]+100*Systematic[[#This Row],[State]]</f>
        <v>368011206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369</v>
      </c>
      <c r="B5618" s="1">
        <f>IF(C5618=0,IF(B5617=Protocol!$V$20,1,B5617+1),B5617)</f>
        <v>1</v>
      </c>
      <c r="C5618" s="1">
        <f>IF(C5617+1=Protocol!$V$21,0,C5617+1)</f>
        <v>0</v>
      </c>
      <c r="D5618" s="1">
        <f t="shared" si="191"/>
        <v>1</v>
      </c>
      <c r="E5618" s="1" t="str">
        <f>INDEX(Protocol[Mark],MATCH(C5618,Protocol[Step],0))</f>
        <v>1mt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369010001</v>
      </c>
      <c r="H5618" s="134">
        <f>Systematic[[#This Row],[SampleVariableLabel]]+100*Systematic[[#This Row],[State]]</f>
        <v>369010001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369</v>
      </c>
      <c r="B5619" s="1">
        <f>IF(C5619=0,IF(B5618=Protocol!$V$20,1,B5618+1),B5618)</f>
        <v>1</v>
      </c>
      <c r="C5619" s="1">
        <f>IF(C5618+1=Protocol!$V$21,0,C5618+1)</f>
        <v>1</v>
      </c>
      <c r="D5619" s="1">
        <f t="shared" si="191"/>
        <v>2</v>
      </c>
      <c r="E5619" s="1" t="str">
        <f>INDEX(Protocol[Mark],MATCH(C5619,Protocol[Step],0))</f>
        <v>1PM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369010002</v>
      </c>
      <c r="H5619" s="134">
        <f>Systematic[[#This Row],[SampleVariableLabel]]+100*Systematic[[#This Row],[State]]</f>
        <v>369010102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369</v>
      </c>
      <c r="B5620" s="1">
        <f>IF(C5620=0,IF(B5619=Protocol!$V$20,1,B5619+1),B5619)</f>
        <v>1</v>
      </c>
      <c r="C5620" s="1">
        <f>IF(C5619+1=Protocol!$V$21,0,C5619+1)</f>
        <v>2</v>
      </c>
      <c r="D5620" s="1">
        <f t="shared" si="191"/>
        <v>3</v>
      </c>
      <c r="E5620" s="1" t="str">
        <f>INDEX(Protocol[Mark],MATCH(C5620,Protocol[Step],0))</f>
        <v>2D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369010003</v>
      </c>
      <c r="H5620" s="134">
        <f>Systematic[[#This Row],[SampleVariableLabel]]+100*Systematic[[#This Row],[State]]</f>
        <v>369010203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369</v>
      </c>
      <c r="B5621" s="1">
        <f>IF(C5621=0,IF(B5620=Protocol!$V$20,1,B5620+1),B5620)</f>
        <v>1</v>
      </c>
      <c r="C5621" s="1">
        <f>IF(C5620+1=Protocol!$V$21,0,C5620+1)</f>
        <v>3</v>
      </c>
      <c r="D5621" s="1">
        <f t="shared" si="191"/>
        <v>4</v>
      </c>
      <c r="E5621" s="1" t="str">
        <f>INDEX(Protocol[Mark],MATCH(C5621,Protocol[Step],0))</f>
        <v>2c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369010004</v>
      </c>
      <c r="H5621" s="134">
        <f>Systematic[[#This Row],[SampleVariableLabel]]+100*Systematic[[#This Row],[State]]</f>
        <v>369010304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369</v>
      </c>
      <c r="B5622" s="1">
        <f>IF(C5622=0,IF(B5621=Protocol!$V$20,1,B5621+1),B5621)</f>
        <v>1</v>
      </c>
      <c r="C5622" s="1">
        <f>IF(C5621+1=Protocol!$V$21,0,C5621+1)</f>
        <v>4</v>
      </c>
      <c r="D5622" s="1">
        <f t="shared" si="191"/>
        <v>5</v>
      </c>
      <c r="E5622" s="1" t="str">
        <f>INDEX(Protocol[Mark],MATCH(C5622,Protocol[Step],0))</f>
        <v>3U</v>
      </c>
      <c r="F5622" s="151" t="str">
        <f>INDEX(Variables[Variable],MATCH(Systematic[[#This Row],[VariableIndex]],Variables[Index],0))</f>
        <v>Specific flux (mt)</v>
      </c>
      <c r="G5622" s="134">
        <f>Systematic[[#This Row],[Sample]]*1000000+Systematic[[#This Row],[SubSample]]*10000+Systematic[[#This Row],[VariableIndex]]</f>
        <v>369010005</v>
      </c>
      <c r="H5622" s="134">
        <f>Systematic[[#This Row],[SampleVariableLabel]]+100*Systematic[[#This Row],[State]]</f>
        <v>369010405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369</v>
      </c>
      <c r="B5623" s="1">
        <f>IF(C5623=0,IF(B5622=Protocol!$V$20,1,B5622+1),B5622)</f>
        <v>1</v>
      </c>
      <c r="C5623" s="1">
        <f>IF(C5622+1=Protocol!$V$21,0,C5622+1)</f>
        <v>5</v>
      </c>
      <c r="D5623" s="1">
        <f t="shared" si="191"/>
        <v>6</v>
      </c>
      <c r="E5623" s="1" t="str">
        <f>INDEX(Protocol[Mark],MATCH(C5623,Protocol[Step],0))</f>
        <v>4G</v>
      </c>
      <c r="F5623" s="151" t="str">
        <f>INDEX(Variables[Variable],MATCH(Systematic[[#This Row],[VariableIndex]],Variables[Index],0))</f>
        <v>FCR (mt: ROX-corr.)</v>
      </c>
      <c r="G5623" s="134">
        <f>Systematic[[#This Row],[Sample]]*1000000+Systematic[[#This Row],[SubSample]]*10000+Systematic[[#This Row],[VariableIndex]]</f>
        <v>369010006</v>
      </c>
      <c r="H5623" s="134">
        <f>Systematic[[#This Row],[SampleVariableLabel]]+100*Systematic[[#This Row],[State]]</f>
        <v>369010506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369</v>
      </c>
      <c r="B5624" s="1">
        <f>IF(C5624=0,IF(B5623=Protocol!$V$20,1,B5623+1),B5623)</f>
        <v>1</v>
      </c>
      <c r="C5624" s="1">
        <f>IF(C5623+1=Protocol!$V$21,0,C5623+1)</f>
        <v>6</v>
      </c>
      <c r="D5624" s="1">
        <f t="shared" si="191"/>
        <v>1</v>
      </c>
      <c r="E5624" s="1" t="str">
        <f>INDEX(Protocol[Mark],MATCH(C5624,Protocol[Step],0))</f>
        <v>5S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369010001</v>
      </c>
      <c r="H5624" s="134">
        <f>Systematic[[#This Row],[SampleVariableLabel]]+100*Systematic[[#This Row],[State]]</f>
        <v>369010601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369</v>
      </c>
      <c r="B5625" s="1">
        <f>IF(C5625=0,IF(B5624=Protocol!$V$20,1,B5624+1),B5624)</f>
        <v>1</v>
      </c>
      <c r="C5625" s="1">
        <f>IF(C5624+1=Protocol!$V$21,0,C5624+1)</f>
        <v>7</v>
      </c>
      <c r="D5625" s="1">
        <f t="shared" si="191"/>
        <v>2</v>
      </c>
      <c r="E5625" s="1" t="str">
        <f>INDEX(Protocol[Mark],MATCH(C5625,Protocol[Step],0))</f>
        <v>6Oct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369010002</v>
      </c>
      <c r="H5625" s="134">
        <f>Systematic[[#This Row],[SampleVariableLabel]]+100*Systematic[[#This Row],[State]]</f>
        <v>369010702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369</v>
      </c>
      <c r="B5626" s="1">
        <f>IF(C5626=0,IF(B5625=Protocol!$V$20,1,B5625+1),B5625)</f>
        <v>1</v>
      </c>
      <c r="C5626" s="1">
        <f>IF(C5625+1=Protocol!$V$21,0,C5625+1)</f>
        <v>8</v>
      </c>
      <c r="D5626" s="1">
        <f t="shared" si="191"/>
        <v>3</v>
      </c>
      <c r="E5626" s="1" t="str">
        <f>INDEX(Protocol[Mark],MATCH(C5626,Protocol[Step],0))</f>
        <v>7Rot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369010003</v>
      </c>
      <c r="H5626" s="134">
        <f>Systematic[[#This Row],[SampleVariableLabel]]+100*Systematic[[#This Row],[State]]</f>
        <v>369010803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369</v>
      </c>
      <c r="B5627" s="1">
        <f>IF(C5627=0,IF(B5626=Protocol!$V$20,1,B5626+1),B5626)</f>
        <v>1</v>
      </c>
      <c r="C5627" s="1">
        <f>IF(C5626+1=Protocol!$V$21,0,C5626+1)</f>
        <v>9</v>
      </c>
      <c r="D5627" s="1">
        <f t="shared" si="191"/>
        <v>4</v>
      </c>
      <c r="E5627" s="1" t="str">
        <f>INDEX(Protocol[Mark],MATCH(C5627,Protocol[Step],0))</f>
        <v>8Gp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369010004</v>
      </c>
      <c r="H5627" s="134">
        <f>Systematic[[#This Row],[SampleVariableLabel]]+100*Systematic[[#This Row],[State]]</f>
        <v>369010904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369</v>
      </c>
      <c r="B5628" s="1">
        <f>IF(C5628=0,IF(B5627=Protocol!$V$20,1,B5627+1),B5627)</f>
        <v>1</v>
      </c>
      <c r="C5628" s="1">
        <f>IF(C5627+1=Protocol!$V$21,0,C5627+1)</f>
        <v>10</v>
      </c>
      <c r="D5628" s="1">
        <f t="shared" si="191"/>
        <v>5</v>
      </c>
      <c r="E5628" s="1" t="str">
        <f>INDEX(Protocol[Mark],MATCH(C5628,Protocol[Step],0))</f>
        <v>9Ama</v>
      </c>
      <c r="F5628" s="151" t="str">
        <f>INDEX(Variables[Variable],MATCH(Systematic[[#This Row],[VariableIndex]],Variables[Index],0))</f>
        <v>Specific flux (mt)</v>
      </c>
      <c r="G5628" s="134">
        <f>Systematic[[#This Row],[Sample]]*1000000+Systematic[[#This Row],[SubSample]]*10000+Systematic[[#This Row],[VariableIndex]]</f>
        <v>369010005</v>
      </c>
      <c r="H5628" s="134">
        <f>Systematic[[#This Row],[SampleVariableLabel]]+100*Systematic[[#This Row],[State]]</f>
        <v>369011005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369</v>
      </c>
      <c r="B5629" s="1">
        <f>IF(C5629=0,IF(B5628=Protocol!$V$20,1,B5628+1),B5628)</f>
        <v>1</v>
      </c>
      <c r="C5629" s="1">
        <f>IF(C5628+1=Protocol!$V$21,0,C5628+1)</f>
        <v>11</v>
      </c>
      <c r="D5629" s="1">
        <f t="shared" si="191"/>
        <v>6</v>
      </c>
      <c r="E5629" s="1" t="str">
        <f>INDEX(Protocol[Mark],MATCH(C5629,Protocol[Step],0))</f>
        <v>10Tm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369010006</v>
      </c>
      <c r="H5629" s="134">
        <f>Systematic[[#This Row],[SampleVariableLabel]]+100*Systematic[[#This Row],[State]]</f>
        <v>369011106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369</v>
      </c>
      <c r="B5630" s="1">
        <f>IF(C5630=0,IF(B5629=Protocol!$V$20,1,B5629+1),B5629)</f>
        <v>1</v>
      </c>
      <c r="C5630" s="1">
        <f>IF(C5629+1=Protocol!$V$21,0,C5629+1)</f>
        <v>12</v>
      </c>
      <c r="D5630" s="1">
        <f t="shared" si="191"/>
        <v>1</v>
      </c>
      <c r="E5630" s="1" t="str">
        <f>INDEX(Protocol[Mark],MATCH(C5630,Protocol[Step],0))</f>
        <v>11Azd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369010001</v>
      </c>
      <c r="H5630" s="134">
        <f>Systematic[[#This Row],[SampleVariableLabel]]+100*Systematic[[#This Row],[State]]</f>
        <v>369011201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370</v>
      </c>
      <c r="B5631" s="1">
        <f>IF(C5631=0,IF(B5630=Protocol!$V$20,1,B5630+1),B5630)</f>
        <v>1</v>
      </c>
      <c r="C5631" s="1">
        <f>IF(C5630+1=Protocol!$V$21,0,C5630+1)</f>
        <v>0</v>
      </c>
      <c r="D5631" s="1">
        <f t="shared" si="191"/>
        <v>2</v>
      </c>
      <c r="E5631" s="1" t="str">
        <f>INDEX(Protocol[Mark],MATCH(C5631,Protocol[Step],0))</f>
        <v>1mt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370010002</v>
      </c>
      <c r="H5631" s="134">
        <f>Systematic[[#This Row],[SampleVariableLabel]]+100*Systematic[[#This Row],[State]]</f>
        <v>370010002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370</v>
      </c>
      <c r="B5632" s="1">
        <f>IF(C5632=0,IF(B5631=Protocol!$V$20,1,B5631+1),B5631)</f>
        <v>1</v>
      </c>
      <c r="C5632" s="1">
        <f>IF(C5631+1=Protocol!$V$21,0,C5631+1)</f>
        <v>1</v>
      </c>
      <c r="D5632" s="1">
        <f t="shared" si="191"/>
        <v>3</v>
      </c>
      <c r="E5632" s="1" t="str">
        <f>INDEX(Protocol[Mark],MATCH(C5632,Protocol[Step],0))</f>
        <v>1PM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370010003</v>
      </c>
      <c r="H5632" s="134">
        <f>Systematic[[#This Row],[SampleVariableLabel]]+100*Systematic[[#This Row],[State]]</f>
        <v>370010103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370</v>
      </c>
      <c r="B5633" s="1">
        <f>IF(C5633=0,IF(B5632=Protocol!$V$20,1,B5632+1),B5632)</f>
        <v>1</v>
      </c>
      <c r="C5633" s="1">
        <f>IF(C5632+1=Protocol!$V$21,0,C5632+1)</f>
        <v>2</v>
      </c>
      <c r="D5633" s="1">
        <f t="shared" si="191"/>
        <v>4</v>
      </c>
      <c r="E5633" s="1" t="str">
        <f>INDEX(Protocol[Mark],MATCH(C5633,Protocol[Step],0))</f>
        <v>2D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370010004</v>
      </c>
      <c r="H5633" s="134">
        <f>Systematic[[#This Row],[SampleVariableLabel]]+100*Systematic[[#This Row],[State]]</f>
        <v>370010204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370</v>
      </c>
      <c r="B5634" s="1">
        <f>IF(C5634=0,IF(B5633=Protocol!$V$20,1,B5633+1),B5633)</f>
        <v>1</v>
      </c>
      <c r="C5634" s="1">
        <f>IF(C5633+1=Protocol!$V$21,0,C5633+1)</f>
        <v>3</v>
      </c>
      <c r="D5634" s="1">
        <f t="shared" si="191"/>
        <v>5</v>
      </c>
      <c r="E5634" s="1" t="str">
        <f>INDEX(Protocol[Mark],MATCH(C5634,Protocol[Step],0))</f>
        <v>2c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370010005</v>
      </c>
      <c r="H5634" s="134">
        <f>Systematic[[#This Row],[SampleVariableLabel]]+100*Systematic[[#This Row],[State]]</f>
        <v>370010305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370</v>
      </c>
      <c r="B5635" s="1">
        <f>IF(C5635=0,IF(B5634=Protocol!$V$20,1,B5634+1),B5634)</f>
        <v>1</v>
      </c>
      <c r="C5635" s="1">
        <f>IF(C5634+1=Protocol!$V$21,0,C5634+1)</f>
        <v>4</v>
      </c>
      <c r="D5635" s="1">
        <f t="shared" ref="D5635:D5698" si="193">IF(D5634=nVariables,1,D5634+1)</f>
        <v>6</v>
      </c>
      <c r="E5635" s="1" t="str">
        <f>INDEX(Protocol[Mark],MATCH(C5635,Protocol[Step],0))</f>
        <v>3U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370010006</v>
      </c>
      <c r="H5635" s="134">
        <f>Systematic[[#This Row],[SampleVariableLabel]]+100*Systematic[[#This Row],[State]]</f>
        <v>370010406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370</v>
      </c>
      <c r="B5636" s="1">
        <f>IF(C5636=0,IF(B5635=Protocol!$V$20,1,B5635+1),B5635)</f>
        <v>1</v>
      </c>
      <c r="C5636" s="1">
        <f>IF(C5635+1=Protocol!$V$21,0,C5635+1)</f>
        <v>5</v>
      </c>
      <c r="D5636" s="1">
        <f t="shared" si="193"/>
        <v>1</v>
      </c>
      <c r="E5636" s="1" t="str">
        <f>INDEX(Protocol[Mark],MATCH(C5636,Protocol[Step],0))</f>
        <v>4G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370010001</v>
      </c>
      <c r="H5636" s="134">
        <f>Systematic[[#This Row],[SampleVariableLabel]]+100*Systematic[[#This Row],[State]]</f>
        <v>370010501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370</v>
      </c>
      <c r="B5637" s="1">
        <f>IF(C5637=0,IF(B5636=Protocol!$V$20,1,B5636+1),B5636)</f>
        <v>1</v>
      </c>
      <c r="C5637" s="1">
        <f>IF(C5636+1=Protocol!$V$21,0,C5636+1)</f>
        <v>6</v>
      </c>
      <c r="D5637" s="1">
        <f t="shared" si="193"/>
        <v>2</v>
      </c>
      <c r="E5637" s="1" t="str">
        <f>INDEX(Protocol[Mark],MATCH(C5637,Protocol[Step],0))</f>
        <v>5S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370010002</v>
      </c>
      <c r="H5637" s="134">
        <f>Systematic[[#This Row],[SampleVariableLabel]]+100*Systematic[[#This Row],[State]]</f>
        <v>370010602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370</v>
      </c>
      <c r="B5638" s="1">
        <f>IF(C5638=0,IF(B5637=Protocol!$V$20,1,B5637+1),B5637)</f>
        <v>1</v>
      </c>
      <c r="C5638" s="1">
        <f>IF(C5637+1=Protocol!$V$21,0,C5637+1)</f>
        <v>7</v>
      </c>
      <c r="D5638" s="1">
        <f t="shared" si="193"/>
        <v>3</v>
      </c>
      <c r="E5638" s="1" t="str">
        <f>INDEX(Protocol[Mark],MATCH(C5638,Protocol[Step],0))</f>
        <v>6Oct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370010003</v>
      </c>
      <c r="H5638" s="134">
        <f>Systematic[[#This Row],[SampleVariableLabel]]+100*Systematic[[#This Row],[State]]</f>
        <v>370010703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370</v>
      </c>
      <c r="B5639" s="1">
        <f>IF(C5639=0,IF(B5638=Protocol!$V$20,1,B5638+1),B5638)</f>
        <v>1</v>
      </c>
      <c r="C5639" s="1">
        <f>IF(C5638+1=Protocol!$V$21,0,C5638+1)</f>
        <v>8</v>
      </c>
      <c r="D5639" s="1">
        <f t="shared" si="193"/>
        <v>4</v>
      </c>
      <c r="E5639" s="1" t="str">
        <f>INDEX(Protocol[Mark],MATCH(C5639,Protocol[Step],0))</f>
        <v>7Rot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370010004</v>
      </c>
      <c r="H5639" s="134">
        <f>Systematic[[#This Row],[SampleVariableLabel]]+100*Systematic[[#This Row],[State]]</f>
        <v>370010804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370</v>
      </c>
      <c r="B5640" s="1">
        <f>IF(C5640=0,IF(B5639=Protocol!$V$20,1,B5639+1),B5639)</f>
        <v>1</v>
      </c>
      <c r="C5640" s="1">
        <f>IF(C5639+1=Protocol!$V$21,0,C5639+1)</f>
        <v>9</v>
      </c>
      <c r="D5640" s="1">
        <f t="shared" si="193"/>
        <v>5</v>
      </c>
      <c r="E5640" s="1" t="str">
        <f>INDEX(Protocol[Mark],MATCH(C5640,Protocol[Step],0))</f>
        <v>8Gp</v>
      </c>
      <c r="F5640" s="151" t="str">
        <f>INDEX(Variables[Variable],MATCH(Systematic[[#This Row],[VariableIndex]],Variables[Index],0))</f>
        <v>Specific flux (mt)</v>
      </c>
      <c r="G5640" s="134">
        <f>Systematic[[#This Row],[Sample]]*1000000+Systematic[[#This Row],[SubSample]]*10000+Systematic[[#This Row],[VariableIndex]]</f>
        <v>370010005</v>
      </c>
      <c r="H5640" s="134">
        <f>Systematic[[#This Row],[SampleVariableLabel]]+100*Systematic[[#This Row],[State]]</f>
        <v>370010905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370</v>
      </c>
      <c r="B5641" s="1">
        <f>IF(C5641=0,IF(B5640=Protocol!$V$20,1,B5640+1),B5640)</f>
        <v>1</v>
      </c>
      <c r="C5641" s="1">
        <f>IF(C5640+1=Protocol!$V$21,0,C5640+1)</f>
        <v>10</v>
      </c>
      <c r="D5641" s="1">
        <f t="shared" si="193"/>
        <v>6</v>
      </c>
      <c r="E5641" s="1" t="str">
        <f>INDEX(Protocol[Mark],MATCH(C5641,Protocol[Step],0))</f>
        <v>9Ama</v>
      </c>
      <c r="F5641" s="151" t="str">
        <f>INDEX(Variables[Variable],MATCH(Systematic[[#This Row],[VariableIndex]],Variables[Index],0))</f>
        <v>FCR (mt: ROX-corr.)</v>
      </c>
      <c r="G5641" s="134">
        <f>Systematic[[#This Row],[Sample]]*1000000+Systematic[[#This Row],[SubSample]]*10000+Systematic[[#This Row],[VariableIndex]]</f>
        <v>370010006</v>
      </c>
      <c r="H5641" s="134">
        <f>Systematic[[#This Row],[SampleVariableLabel]]+100*Systematic[[#This Row],[State]]</f>
        <v>370011006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370</v>
      </c>
      <c r="B5642" s="1">
        <f>IF(C5642=0,IF(B5641=Protocol!$V$20,1,B5641+1),B5641)</f>
        <v>1</v>
      </c>
      <c r="C5642" s="1">
        <f>IF(C5641+1=Protocol!$V$21,0,C5641+1)</f>
        <v>11</v>
      </c>
      <c r="D5642" s="1">
        <f t="shared" si="193"/>
        <v>1</v>
      </c>
      <c r="E5642" s="1" t="str">
        <f>INDEX(Protocol[Mark],MATCH(C5642,Protocol[Step],0))</f>
        <v>10Tm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370010001</v>
      </c>
      <c r="H5642" s="134">
        <f>Systematic[[#This Row],[SampleVariableLabel]]+100*Systematic[[#This Row],[State]]</f>
        <v>370011101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370</v>
      </c>
      <c r="B5643" s="1">
        <f>IF(C5643=0,IF(B5642=Protocol!$V$20,1,B5642+1),B5642)</f>
        <v>1</v>
      </c>
      <c r="C5643" s="1">
        <f>IF(C5642+1=Protocol!$V$21,0,C5642+1)</f>
        <v>12</v>
      </c>
      <c r="D5643" s="1">
        <f t="shared" si="193"/>
        <v>2</v>
      </c>
      <c r="E5643" s="1" t="str">
        <f>INDEX(Protocol[Mark],MATCH(C5643,Protocol[Step],0))</f>
        <v>11Azd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370010002</v>
      </c>
      <c r="H5643" s="134">
        <f>Systematic[[#This Row],[SampleVariableLabel]]+100*Systematic[[#This Row],[State]]</f>
        <v>370011202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371</v>
      </c>
      <c r="B5644" s="1">
        <f>IF(C5644=0,IF(B5643=Protocol!$V$20,1,B5643+1),B5643)</f>
        <v>1</v>
      </c>
      <c r="C5644" s="1">
        <f>IF(C5643+1=Protocol!$V$21,0,C5643+1)</f>
        <v>0</v>
      </c>
      <c r="D5644" s="1">
        <f t="shared" si="193"/>
        <v>3</v>
      </c>
      <c r="E5644" s="1" t="str">
        <f>INDEX(Protocol[Mark],MATCH(C5644,Protocol[Step],0))</f>
        <v>1mt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371010003</v>
      </c>
      <c r="H5644" s="134">
        <f>Systematic[[#This Row],[SampleVariableLabel]]+100*Systematic[[#This Row],[State]]</f>
        <v>371010003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371</v>
      </c>
      <c r="B5645" s="1">
        <f>IF(C5645=0,IF(B5644=Protocol!$V$20,1,B5644+1),B5644)</f>
        <v>1</v>
      </c>
      <c r="C5645" s="1">
        <f>IF(C5644+1=Protocol!$V$21,0,C5644+1)</f>
        <v>1</v>
      </c>
      <c r="D5645" s="1">
        <f t="shared" si="193"/>
        <v>4</v>
      </c>
      <c r="E5645" s="1" t="str">
        <f>INDEX(Protocol[Mark],MATCH(C5645,Protocol[Step],0))</f>
        <v>1PM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371010004</v>
      </c>
      <c r="H5645" s="134">
        <f>Systematic[[#This Row],[SampleVariableLabel]]+100*Systematic[[#This Row],[State]]</f>
        <v>371010104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371</v>
      </c>
      <c r="B5646" s="1">
        <f>IF(C5646=0,IF(B5645=Protocol!$V$20,1,B5645+1),B5645)</f>
        <v>1</v>
      </c>
      <c r="C5646" s="1">
        <f>IF(C5645+1=Protocol!$V$21,0,C5645+1)</f>
        <v>2</v>
      </c>
      <c r="D5646" s="1">
        <f t="shared" si="193"/>
        <v>5</v>
      </c>
      <c r="E5646" s="1" t="str">
        <f>INDEX(Protocol[Mark],MATCH(C5646,Protocol[Step],0))</f>
        <v>2D</v>
      </c>
      <c r="F5646" s="151" t="str">
        <f>INDEX(Variables[Variable],MATCH(Systematic[[#This Row],[VariableIndex]],Variables[Index],0))</f>
        <v>Specific flux (mt)</v>
      </c>
      <c r="G5646" s="134">
        <f>Systematic[[#This Row],[Sample]]*1000000+Systematic[[#This Row],[SubSample]]*10000+Systematic[[#This Row],[VariableIndex]]</f>
        <v>371010005</v>
      </c>
      <c r="H5646" s="134">
        <f>Systematic[[#This Row],[SampleVariableLabel]]+100*Systematic[[#This Row],[State]]</f>
        <v>371010205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371</v>
      </c>
      <c r="B5647" s="1">
        <f>IF(C5647=0,IF(B5646=Protocol!$V$20,1,B5646+1),B5646)</f>
        <v>1</v>
      </c>
      <c r="C5647" s="1">
        <f>IF(C5646+1=Protocol!$V$21,0,C5646+1)</f>
        <v>3</v>
      </c>
      <c r="D5647" s="1">
        <f t="shared" si="193"/>
        <v>6</v>
      </c>
      <c r="E5647" s="1" t="str">
        <f>INDEX(Protocol[Mark],MATCH(C5647,Protocol[Step],0))</f>
        <v>2c</v>
      </c>
      <c r="F5647" s="151" t="str">
        <f>INDEX(Variables[Variable],MATCH(Systematic[[#This Row],[VariableIndex]],Variables[Index],0))</f>
        <v>FCR (mt: ROX-corr.)</v>
      </c>
      <c r="G5647" s="134">
        <f>Systematic[[#This Row],[Sample]]*1000000+Systematic[[#This Row],[SubSample]]*10000+Systematic[[#This Row],[VariableIndex]]</f>
        <v>371010006</v>
      </c>
      <c r="H5647" s="134">
        <f>Systematic[[#This Row],[SampleVariableLabel]]+100*Systematic[[#This Row],[State]]</f>
        <v>371010306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371</v>
      </c>
      <c r="B5648" s="1">
        <f>IF(C5648=0,IF(B5647=Protocol!$V$20,1,B5647+1),B5647)</f>
        <v>1</v>
      </c>
      <c r="C5648" s="1">
        <f>IF(C5647+1=Protocol!$V$21,0,C5647+1)</f>
        <v>4</v>
      </c>
      <c r="D5648" s="1">
        <f t="shared" si="193"/>
        <v>1</v>
      </c>
      <c r="E5648" s="1" t="str">
        <f>INDEX(Protocol[Mark],MATCH(C5648,Protocol[Step],0))</f>
        <v>3U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371010001</v>
      </c>
      <c r="H5648" s="134">
        <f>Systematic[[#This Row],[SampleVariableLabel]]+100*Systematic[[#This Row],[State]]</f>
        <v>371010401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371</v>
      </c>
      <c r="B5649" s="1">
        <f>IF(C5649=0,IF(B5648=Protocol!$V$20,1,B5648+1),B5648)</f>
        <v>1</v>
      </c>
      <c r="C5649" s="1">
        <f>IF(C5648+1=Protocol!$V$21,0,C5648+1)</f>
        <v>5</v>
      </c>
      <c r="D5649" s="1">
        <f t="shared" si="193"/>
        <v>2</v>
      </c>
      <c r="E5649" s="1" t="str">
        <f>INDEX(Protocol[Mark],MATCH(C5649,Protocol[Step],0))</f>
        <v>4G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371010002</v>
      </c>
      <c r="H5649" s="134">
        <f>Systematic[[#This Row],[SampleVariableLabel]]+100*Systematic[[#This Row],[State]]</f>
        <v>371010502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371</v>
      </c>
      <c r="B5650" s="1">
        <f>IF(C5650=0,IF(B5649=Protocol!$V$20,1,B5649+1),B5649)</f>
        <v>1</v>
      </c>
      <c r="C5650" s="1">
        <f>IF(C5649+1=Protocol!$V$21,0,C5649+1)</f>
        <v>6</v>
      </c>
      <c r="D5650" s="1">
        <f t="shared" si="193"/>
        <v>3</v>
      </c>
      <c r="E5650" s="1" t="str">
        <f>INDEX(Protocol[Mark],MATCH(C5650,Protocol[Step],0))</f>
        <v>5S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371010003</v>
      </c>
      <c r="H5650" s="134">
        <f>Systematic[[#This Row],[SampleVariableLabel]]+100*Systematic[[#This Row],[State]]</f>
        <v>371010603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371</v>
      </c>
      <c r="B5651" s="1">
        <f>IF(C5651=0,IF(B5650=Protocol!$V$20,1,B5650+1),B5650)</f>
        <v>1</v>
      </c>
      <c r="C5651" s="1">
        <f>IF(C5650+1=Protocol!$V$21,0,C5650+1)</f>
        <v>7</v>
      </c>
      <c r="D5651" s="1">
        <f t="shared" si="193"/>
        <v>4</v>
      </c>
      <c r="E5651" s="1" t="str">
        <f>INDEX(Protocol[Mark],MATCH(C5651,Protocol[Step],0))</f>
        <v>6Oct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371010004</v>
      </c>
      <c r="H5651" s="134">
        <f>Systematic[[#This Row],[SampleVariableLabel]]+100*Systematic[[#This Row],[State]]</f>
        <v>371010704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371</v>
      </c>
      <c r="B5652" s="1">
        <f>IF(C5652=0,IF(B5651=Protocol!$V$20,1,B5651+1),B5651)</f>
        <v>1</v>
      </c>
      <c r="C5652" s="1">
        <f>IF(C5651+1=Protocol!$V$21,0,C5651+1)</f>
        <v>8</v>
      </c>
      <c r="D5652" s="1">
        <f t="shared" si="193"/>
        <v>5</v>
      </c>
      <c r="E5652" s="1" t="str">
        <f>INDEX(Protocol[Mark],MATCH(C5652,Protocol[Step],0))</f>
        <v>7Rot</v>
      </c>
      <c r="F5652" s="151" t="str">
        <f>INDEX(Variables[Variable],MATCH(Systematic[[#This Row],[VariableIndex]],Variables[Index],0))</f>
        <v>Specific flux (mt)</v>
      </c>
      <c r="G5652" s="134">
        <f>Systematic[[#This Row],[Sample]]*1000000+Systematic[[#This Row],[SubSample]]*10000+Systematic[[#This Row],[VariableIndex]]</f>
        <v>371010005</v>
      </c>
      <c r="H5652" s="134">
        <f>Systematic[[#This Row],[SampleVariableLabel]]+100*Systematic[[#This Row],[State]]</f>
        <v>371010805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371</v>
      </c>
      <c r="B5653" s="1">
        <f>IF(C5653=0,IF(B5652=Protocol!$V$20,1,B5652+1),B5652)</f>
        <v>1</v>
      </c>
      <c r="C5653" s="1">
        <f>IF(C5652+1=Protocol!$V$21,0,C5652+1)</f>
        <v>9</v>
      </c>
      <c r="D5653" s="1">
        <f t="shared" si="193"/>
        <v>6</v>
      </c>
      <c r="E5653" s="1" t="str">
        <f>INDEX(Protocol[Mark],MATCH(C5653,Protocol[Step],0))</f>
        <v>8Gp</v>
      </c>
      <c r="F5653" s="151" t="str">
        <f>INDEX(Variables[Variable],MATCH(Systematic[[#This Row],[VariableIndex]],Variables[Index],0))</f>
        <v>FCR (mt: ROX-corr.)</v>
      </c>
      <c r="G5653" s="134">
        <f>Systematic[[#This Row],[Sample]]*1000000+Systematic[[#This Row],[SubSample]]*10000+Systematic[[#This Row],[VariableIndex]]</f>
        <v>371010006</v>
      </c>
      <c r="H5653" s="134">
        <f>Systematic[[#This Row],[SampleVariableLabel]]+100*Systematic[[#This Row],[State]]</f>
        <v>371010906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371</v>
      </c>
      <c r="B5654" s="1">
        <f>IF(C5654=0,IF(B5653=Protocol!$V$20,1,B5653+1),B5653)</f>
        <v>1</v>
      </c>
      <c r="C5654" s="1">
        <f>IF(C5653+1=Protocol!$V$21,0,C5653+1)</f>
        <v>10</v>
      </c>
      <c r="D5654" s="1">
        <f t="shared" si="193"/>
        <v>1</v>
      </c>
      <c r="E5654" s="1" t="str">
        <f>INDEX(Protocol[Mark],MATCH(C5654,Protocol[Step],0))</f>
        <v>9Ama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371010001</v>
      </c>
      <c r="H5654" s="134">
        <f>Systematic[[#This Row],[SampleVariableLabel]]+100*Systematic[[#This Row],[State]]</f>
        <v>371011001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371</v>
      </c>
      <c r="B5655" s="1">
        <f>IF(C5655=0,IF(B5654=Protocol!$V$20,1,B5654+1),B5654)</f>
        <v>1</v>
      </c>
      <c r="C5655" s="1">
        <f>IF(C5654+1=Protocol!$V$21,0,C5654+1)</f>
        <v>11</v>
      </c>
      <c r="D5655" s="1">
        <f t="shared" si="193"/>
        <v>2</v>
      </c>
      <c r="E5655" s="1" t="str">
        <f>INDEX(Protocol[Mark],MATCH(C5655,Protocol[Step],0))</f>
        <v>10Tm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371010002</v>
      </c>
      <c r="H5655" s="134">
        <f>Systematic[[#This Row],[SampleVariableLabel]]+100*Systematic[[#This Row],[State]]</f>
        <v>371011102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371</v>
      </c>
      <c r="B5656" s="1">
        <f>IF(C5656=0,IF(B5655=Protocol!$V$20,1,B5655+1),B5655)</f>
        <v>1</v>
      </c>
      <c r="C5656" s="1">
        <f>IF(C5655+1=Protocol!$V$21,0,C5655+1)</f>
        <v>12</v>
      </c>
      <c r="D5656" s="1">
        <f t="shared" si="193"/>
        <v>3</v>
      </c>
      <c r="E5656" s="1" t="str">
        <f>INDEX(Protocol[Mark],MATCH(C5656,Protocol[Step],0))</f>
        <v>11Azd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371010003</v>
      </c>
      <c r="H5656" s="134">
        <f>Systematic[[#This Row],[SampleVariableLabel]]+100*Systematic[[#This Row],[State]]</f>
        <v>371011203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372</v>
      </c>
      <c r="B5657" s="1">
        <f>IF(C5657=0,IF(B5656=Protocol!$V$20,1,B5656+1),B5656)</f>
        <v>1</v>
      </c>
      <c r="C5657" s="1">
        <f>IF(C5656+1=Protocol!$V$21,0,C5656+1)</f>
        <v>0</v>
      </c>
      <c r="D5657" s="1">
        <f t="shared" si="193"/>
        <v>4</v>
      </c>
      <c r="E5657" s="1" t="str">
        <f>INDEX(Protocol[Mark],MATCH(C5657,Protocol[Step],0))</f>
        <v>1mt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372010004</v>
      </c>
      <c r="H5657" s="134">
        <f>Systematic[[#This Row],[SampleVariableLabel]]+100*Systematic[[#This Row],[State]]</f>
        <v>372010004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372</v>
      </c>
      <c r="B5658" s="1">
        <f>IF(C5658=0,IF(B5657=Protocol!$V$20,1,B5657+1),B5657)</f>
        <v>1</v>
      </c>
      <c r="C5658" s="1">
        <f>IF(C5657+1=Protocol!$V$21,0,C5657+1)</f>
        <v>1</v>
      </c>
      <c r="D5658" s="1">
        <f t="shared" si="193"/>
        <v>5</v>
      </c>
      <c r="E5658" s="1" t="str">
        <f>INDEX(Protocol[Mark],MATCH(C5658,Protocol[Step],0))</f>
        <v>1PM</v>
      </c>
      <c r="F5658" s="151" t="str">
        <f>INDEX(Variables[Variable],MATCH(Systematic[[#This Row],[VariableIndex]],Variables[Index],0))</f>
        <v>Specific flux (mt)</v>
      </c>
      <c r="G5658" s="134">
        <f>Systematic[[#This Row],[Sample]]*1000000+Systematic[[#This Row],[SubSample]]*10000+Systematic[[#This Row],[VariableIndex]]</f>
        <v>372010005</v>
      </c>
      <c r="H5658" s="134">
        <f>Systematic[[#This Row],[SampleVariableLabel]]+100*Systematic[[#This Row],[State]]</f>
        <v>372010105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372</v>
      </c>
      <c r="B5659" s="1">
        <f>IF(C5659=0,IF(B5658=Protocol!$V$20,1,B5658+1),B5658)</f>
        <v>1</v>
      </c>
      <c r="C5659" s="1">
        <f>IF(C5658+1=Protocol!$V$21,0,C5658+1)</f>
        <v>2</v>
      </c>
      <c r="D5659" s="1">
        <f t="shared" si="193"/>
        <v>6</v>
      </c>
      <c r="E5659" s="1" t="str">
        <f>INDEX(Protocol[Mark],MATCH(C5659,Protocol[Step],0))</f>
        <v>2D</v>
      </c>
      <c r="F5659" s="151" t="str">
        <f>INDEX(Variables[Variable],MATCH(Systematic[[#This Row],[VariableIndex]],Variables[Index],0))</f>
        <v>FCR (mt: ROX-corr.)</v>
      </c>
      <c r="G5659" s="134">
        <f>Systematic[[#This Row],[Sample]]*1000000+Systematic[[#This Row],[SubSample]]*10000+Systematic[[#This Row],[VariableIndex]]</f>
        <v>372010006</v>
      </c>
      <c r="H5659" s="134">
        <f>Systematic[[#This Row],[SampleVariableLabel]]+100*Systematic[[#This Row],[State]]</f>
        <v>372010206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372</v>
      </c>
      <c r="B5660" s="1">
        <f>IF(C5660=0,IF(B5659=Protocol!$V$20,1,B5659+1),B5659)</f>
        <v>1</v>
      </c>
      <c r="C5660" s="1">
        <f>IF(C5659+1=Protocol!$V$21,0,C5659+1)</f>
        <v>3</v>
      </c>
      <c r="D5660" s="1">
        <f t="shared" si="193"/>
        <v>1</v>
      </c>
      <c r="E5660" s="1" t="str">
        <f>INDEX(Protocol[Mark],MATCH(C5660,Protocol[Step],0))</f>
        <v>2c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372010001</v>
      </c>
      <c r="H5660" s="134">
        <f>Systematic[[#This Row],[SampleVariableLabel]]+100*Systematic[[#This Row],[State]]</f>
        <v>372010301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372</v>
      </c>
      <c r="B5661" s="1">
        <f>IF(C5661=0,IF(B5660=Protocol!$V$20,1,B5660+1),B5660)</f>
        <v>1</v>
      </c>
      <c r="C5661" s="1">
        <f>IF(C5660+1=Protocol!$V$21,0,C5660+1)</f>
        <v>4</v>
      </c>
      <c r="D5661" s="1">
        <f t="shared" si="193"/>
        <v>2</v>
      </c>
      <c r="E5661" s="1" t="str">
        <f>INDEX(Protocol[Mark],MATCH(C5661,Protocol[Step],0))</f>
        <v>3U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372010002</v>
      </c>
      <c r="H5661" s="134">
        <f>Systematic[[#This Row],[SampleVariableLabel]]+100*Systematic[[#This Row],[State]]</f>
        <v>372010402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372</v>
      </c>
      <c r="B5662" s="1">
        <f>IF(C5662=0,IF(B5661=Protocol!$V$20,1,B5661+1),B5661)</f>
        <v>1</v>
      </c>
      <c r="C5662" s="1">
        <f>IF(C5661+1=Protocol!$V$21,0,C5661+1)</f>
        <v>5</v>
      </c>
      <c r="D5662" s="1">
        <f t="shared" si="193"/>
        <v>3</v>
      </c>
      <c r="E5662" s="1" t="str">
        <f>INDEX(Protocol[Mark],MATCH(C5662,Protocol[Step],0))</f>
        <v>4G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372010003</v>
      </c>
      <c r="H5662" s="134">
        <f>Systematic[[#This Row],[SampleVariableLabel]]+100*Systematic[[#This Row],[State]]</f>
        <v>372010503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372</v>
      </c>
      <c r="B5663" s="1">
        <f>IF(C5663=0,IF(B5662=Protocol!$V$20,1,B5662+1),B5662)</f>
        <v>1</v>
      </c>
      <c r="C5663" s="1">
        <f>IF(C5662+1=Protocol!$V$21,0,C5662+1)</f>
        <v>6</v>
      </c>
      <c r="D5663" s="1">
        <f t="shared" si="193"/>
        <v>4</v>
      </c>
      <c r="E5663" s="1" t="str">
        <f>INDEX(Protocol[Mark],MATCH(C5663,Protocol[Step],0))</f>
        <v>5S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372010004</v>
      </c>
      <c r="H5663" s="134">
        <f>Systematic[[#This Row],[SampleVariableLabel]]+100*Systematic[[#This Row],[State]]</f>
        <v>372010604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372</v>
      </c>
      <c r="B5664" s="1">
        <f>IF(C5664=0,IF(B5663=Protocol!$V$20,1,B5663+1),B5663)</f>
        <v>1</v>
      </c>
      <c r="C5664" s="1">
        <f>IF(C5663+1=Protocol!$V$21,0,C5663+1)</f>
        <v>7</v>
      </c>
      <c r="D5664" s="1">
        <f t="shared" si="193"/>
        <v>5</v>
      </c>
      <c r="E5664" s="1" t="str">
        <f>INDEX(Protocol[Mark],MATCH(C5664,Protocol[Step],0))</f>
        <v>6Oct</v>
      </c>
      <c r="F5664" s="151" t="str">
        <f>INDEX(Variables[Variable],MATCH(Systematic[[#This Row],[VariableIndex]],Variables[Index],0))</f>
        <v>Specific flux (mt)</v>
      </c>
      <c r="G5664" s="134">
        <f>Systematic[[#This Row],[Sample]]*1000000+Systematic[[#This Row],[SubSample]]*10000+Systematic[[#This Row],[VariableIndex]]</f>
        <v>372010005</v>
      </c>
      <c r="H5664" s="134">
        <f>Systematic[[#This Row],[SampleVariableLabel]]+100*Systematic[[#This Row],[State]]</f>
        <v>372010705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372</v>
      </c>
      <c r="B5665" s="1">
        <f>IF(C5665=0,IF(B5664=Protocol!$V$20,1,B5664+1),B5664)</f>
        <v>1</v>
      </c>
      <c r="C5665" s="1">
        <f>IF(C5664+1=Protocol!$V$21,0,C5664+1)</f>
        <v>8</v>
      </c>
      <c r="D5665" s="1">
        <f t="shared" si="193"/>
        <v>6</v>
      </c>
      <c r="E5665" s="1" t="str">
        <f>INDEX(Protocol[Mark],MATCH(C5665,Protocol[Step],0))</f>
        <v>7Rot</v>
      </c>
      <c r="F5665" s="151" t="str">
        <f>INDEX(Variables[Variable],MATCH(Systematic[[#This Row],[VariableIndex]],Variables[Index],0))</f>
        <v>FCR (mt: ROX-corr.)</v>
      </c>
      <c r="G5665" s="134">
        <f>Systematic[[#This Row],[Sample]]*1000000+Systematic[[#This Row],[SubSample]]*10000+Systematic[[#This Row],[VariableIndex]]</f>
        <v>372010006</v>
      </c>
      <c r="H5665" s="134">
        <f>Systematic[[#This Row],[SampleVariableLabel]]+100*Systematic[[#This Row],[State]]</f>
        <v>372010806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372</v>
      </c>
      <c r="B5666" s="1">
        <f>IF(C5666=0,IF(B5665=Protocol!$V$20,1,B5665+1),B5665)</f>
        <v>1</v>
      </c>
      <c r="C5666" s="1">
        <f>IF(C5665+1=Protocol!$V$21,0,C5665+1)</f>
        <v>9</v>
      </c>
      <c r="D5666" s="1">
        <f t="shared" si="193"/>
        <v>1</v>
      </c>
      <c r="E5666" s="1" t="str">
        <f>INDEX(Protocol[Mark],MATCH(C5666,Protocol[Step],0))</f>
        <v>8Gp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372010001</v>
      </c>
      <c r="H5666" s="134">
        <f>Systematic[[#This Row],[SampleVariableLabel]]+100*Systematic[[#This Row],[State]]</f>
        <v>372010901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372</v>
      </c>
      <c r="B5667" s="1">
        <f>IF(C5667=0,IF(B5666=Protocol!$V$20,1,B5666+1),B5666)</f>
        <v>1</v>
      </c>
      <c r="C5667" s="1">
        <f>IF(C5666+1=Protocol!$V$21,0,C5666+1)</f>
        <v>10</v>
      </c>
      <c r="D5667" s="1">
        <f t="shared" si="193"/>
        <v>2</v>
      </c>
      <c r="E5667" s="1" t="str">
        <f>INDEX(Protocol[Mark],MATCH(C5667,Protocol[Step],0))</f>
        <v>9Ama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372010002</v>
      </c>
      <c r="H5667" s="134">
        <f>Systematic[[#This Row],[SampleVariableLabel]]+100*Systematic[[#This Row],[State]]</f>
        <v>372011002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372</v>
      </c>
      <c r="B5668" s="1">
        <f>IF(C5668=0,IF(B5667=Protocol!$V$20,1,B5667+1),B5667)</f>
        <v>1</v>
      </c>
      <c r="C5668" s="1">
        <f>IF(C5667+1=Protocol!$V$21,0,C5667+1)</f>
        <v>11</v>
      </c>
      <c r="D5668" s="1">
        <f t="shared" si="193"/>
        <v>3</v>
      </c>
      <c r="E5668" s="1" t="str">
        <f>INDEX(Protocol[Mark],MATCH(C5668,Protocol[Step],0))</f>
        <v>10Tm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372010003</v>
      </c>
      <c r="H5668" s="134">
        <f>Systematic[[#This Row],[SampleVariableLabel]]+100*Systematic[[#This Row],[State]]</f>
        <v>372011103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372</v>
      </c>
      <c r="B5669" s="1">
        <f>IF(C5669=0,IF(B5668=Protocol!$V$20,1,B5668+1),B5668)</f>
        <v>1</v>
      </c>
      <c r="C5669" s="1">
        <f>IF(C5668+1=Protocol!$V$21,0,C5668+1)</f>
        <v>12</v>
      </c>
      <c r="D5669" s="1">
        <f t="shared" si="193"/>
        <v>4</v>
      </c>
      <c r="E5669" s="1" t="str">
        <f>INDEX(Protocol[Mark],MATCH(C5669,Protocol[Step],0))</f>
        <v>11Azd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372010004</v>
      </c>
      <c r="H5669" s="134">
        <f>Systematic[[#This Row],[SampleVariableLabel]]+100*Systematic[[#This Row],[State]]</f>
        <v>372011204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373</v>
      </c>
      <c r="B5670" s="1">
        <f>IF(C5670=0,IF(B5669=Protocol!$V$20,1,B5669+1),B5669)</f>
        <v>1</v>
      </c>
      <c r="C5670" s="1">
        <f>IF(C5669+1=Protocol!$V$21,0,C5669+1)</f>
        <v>0</v>
      </c>
      <c r="D5670" s="1">
        <f t="shared" si="193"/>
        <v>5</v>
      </c>
      <c r="E5670" s="1" t="str">
        <f>INDEX(Protocol[Mark],MATCH(C5670,Protocol[Step],0))</f>
        <v>1mt</v>
      </c>
      <c r="F5670" s="151" t="str">
        <f>INDEX(Variables[Variable],MATCH(Systematic[[#This Row],[VariableIndex]],Variables[Index],0))</f>
        <v>Specific flux (mt)</v>
      </c>
      <c r="G5670" s="134">
        <f>Systematic[[#This Row],[Sample]]*1000000+Systematic[[#This Row],[SubSample]]*10000+Systematic[[#This Row],[VariableIndex]]</f>
        <v>373010005</v>
      </c>
      <c r="H5670" s="134">
        <f>Systematic[[#This Row],[SampleVariableLabel]]+100*Systematic[[#This Row],[State]]</f>
        <v>373010005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373</v>
      </c>
      <c r="B5671" s="1">
        <f>IF(C5671=0,IF(B5670=Protocol!$V$20,1,B5670+1),B5670)</f>
        <v>1</v>
      </c>
      <c r="C5671" s="1">
        <f>IF(C5670+1=Protocol!$V$21,0,C5670+1)</f>
        <v>1</v>
      </c>
      <c r="D5671" s="1">
        <f t="shared" si="193"/>
        <v>6</v>
      </c>
      <c r="E5671" s="1" t="str">
        <f>INDEX(Protocol[Mark],MATCH(C5671,Protocol[Step],0))</f>
        <v>1PM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373010006</v>
      </c>
      <c r="H5671" s="134">
        <f>Systematic[[#This Row],[SampleVariableLabel]]+100*Systematic[[#This Row],[State]]</f>
        <v>373010106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373</v>
      </c>
      <c r="B5672" s="1">
        <f>IF(C5672=0,IF(B5671=Protocol!$V$20,1,B5671+1),B5671)</f>
        <v>1</v>
      </c>
      <c r="C5672" s="1">
        <f>IF(C5671+1=Protocol!$V$21,0,C5671+1)</f>
        <v>2</v>
      </c>
      <c r="D5672" s="1">
        <f t="shared" si="193"/>
        <v>1</v>
      </c>
      <c r="E5672" s="1" t="str">
        <f>INDEX(Protocol[Mark],MATCH(C5672,Protocol[Step],0))</f>
        <v>2D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373010001</v>
      </c>
      <c r="H5672" s="134">
        <f>Systematic[[#This Row],[SampleVariableLabel]]+100*Systematic[[#This Row],[State]]</f>
        <v>373010201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373</v>
      </c>
      <c r="B5673" s="1">
        <f>IF(C5673=0,IF(B5672=Protocol!$V$20,1,B5672+1),B5672)</f>
        <v>1</v>
      </c>
      <c r="C5673" s="1">
        <f>IF(C5672+1=Protocol!$V$21,0,C5672+1)</f>
        <v>3</v>
      </c>
      <c r="D5673" s="1">
        <f t="shared" si="193"/>
        <v>2</v>
      </c>
      <c r="E5673" s="1" t="str">
        <f>INDEX(Protocol[Mark],MATCH(C5673,Protocol[Step],0))</f>
        <v>2c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373010002</v>
      </c>
      <c r="H5673" s="134">
        <f>Systematic[[#This Row],[SampleVariableLabel]]+100*Systematic[[#This Row],[State]]</f>
        <v>373010302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373</v>
      </c>
      <c r="B5674" s="1">
        <f>IF(C5674=0,IF(B5673=Protocol!$V$20,1,B5673+1),B5673)</f>
        <v>1</v>
      </c>
      <c r="C5674" s="1">
        <f>IF(C5673+1=Protocol!$V$21,0,C5673+1)</f>
        <v>4</v>
      </c>
      <c r="D5674" s="1">
        <f t="shared" si="193"/>
        <v>3</v>
      </c>
      <c r="E5674" s="1" t="str">
        <f>INDEX(Protocol[Mark],MATCH(C5674,Protocol[Step],0))</f>
        <v>3U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373010003</v>
      </c>
      <c r="H5674" s="134">
        <f>Systematic[[#This Row],[SampleVariableLabel]]+100*Systematic[[#This Row],[State]]</f>
        <v>373010403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373</v>
      </c>
      <c r="B5675" s="1">
        <f>IF(C5675=0,IF(B5674=Protocol!$V$20,1,B5674+1),B5674)</f>
        <v>1</v>
      </c>
      <c r="C5675" s="1">
        <f>IF(C5674+1=Protocol!$V$21,0,C5674+1)</f>
        <v>5</v>
      </c>
      <c r="D5675" s="1">
        <f t="shared" si="193"/>
        <v>4</v>
      </c>
      <c r="E5675" s="1" t="str">
        <f>INDEX(Protocol[Mark],MATCH(C5675,Protocol[Step],0))</f>
        <v>4G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373010004</v>
      </c>
      <c r="H5675" s="134">
        <f>Systematic[[#This Row],[SampleVariableLabel]]+100*Systematic[[#This Row],[State]]</f>
        <v>373010504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373</v>
      </c>
      <c r="B5676" s="1">
        <f>IF(C5676=0,IF(B5675=Protocol!$V$20,1,B5675+1),B5675)</f>
        <v>1</v>
      </c>
      <c r="C5676" s="1">
        <f>IF(C5675+1=Protocol!$V$21,0,C5675+1)</f>
        <v>6</v>
      </c>
      <c r="D5676" s="1">
        <f t="shared" si="193"/>
        <v>5</v>
      </c>
      <c r="E5676" s="1" t="str">
        <f>INDEX(Protocol[Mark],MATCH(C5676,Protocol[Step],0))</f>
        <v>5S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373010005</v>
      </c>
      <c r="H5676" s="134">
        <f>Systematic[[#This Row],[SampleVariableLabel]]+100*Systematic[[#This Row],[State]]</f>
        <v>373010605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373</v>
      </c>
      <c r="B5677" s="1">
        <f>IF(C5677=0,IF(B5676=Protocol!$V$20,1,B5676+1),B5676)</f>
        <v>1</v>
      </c>
      <c r="C5677" s="1">
        <f>IF(C5676+1=Protocol!$V$21,0,C5676+1)</f>
        <v>7</v>
      </c>
      <c r="D5677" s="1">
        <f t="shared" si="193"/>
        <v>6</v>
      </c>
      <c r="E5677" s="1" t="str">
        <f>INDEX(Protocol[Mark],MATCH(C5677,Protocol[Step],0))</f>
        <v>6Oct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373010006</v>
      </c>
      <c r="H5677" s="134">
        <f>Systematic[[#This Row],[SampleVariableLabel]]+100*Systematic[[#This Row],[State]]</f>
        <v>373010706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373</v>
      </c>
      <c r="B5678" s="1">
        <f>IF(C5678=0,IF(B5677=Protocol!$V$20,1,B5677+1),B5677)</f>
        <v>1</v>
      </c>
      <c r="C5678" s="1">
        <f>IF(C5677+1=Protocol!$V$21,0,C5677+1)</f>
        <v>8</v>
      </c>
      <c r="D5678" s="1">
        <f t="shared" si="193"/>
        <v>1</v>
      </c>
      <c r="E5678" s="1" t="str">
        <f>INDEX(Protocol[Mark],MATCH(C5678,Protocol[Step],0))</f>
        <v>7Rot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373010001</v>
      </c>
      <c r="H5678" s="134">
        <f>Systematic[[#This Row],[SampleVariableLabel]]+100*Systematic[[#This Row],[State]]</f>
        <v>373010801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373</v>
      </c>
      <c r="B5679" s="1">
        <f>IF(C5679=0,IF(B5678=Protocol!$V$20,1,B5678+1),B5678)</f>
        <v>1</v>
      </c>
      <c r="C5679" s="1">
        <f>IF(C5678+1=Protocol!$V$21,0,C5678+1)</f>
        <v>9</v>
      </c>
      <c r="D5679" s="1">
        <f t="shared" si="193"/>
        <v>2</v>
      </c>
      <c r="E5679" s="1" t="str">
        <f>INDEX(Protocol[Mark],MATCH(C5679,Protocol[Step],0))</f>
        <v>8Gp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373010002</v>
      </c>
      <c r="H5679" s="134">
        <f>Systematic[[#This Row],[SampleVariableLabel]]+100*Systematic[[#This Row],[State]]</f>
        <v>373010902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373</v>
      </c>
      <c r="B5680" s="1">
        <f>IF(C5680=0,IF(B5679=Protocol!$V$20,1,B5679+1),B5679)</f>
        <v>1</v>
      </c>
      <c r="C5680" s="1">
        <f>IF(C5679+1=Protocol!$V$21,0,C5679+1)</f>
        <v>10</v>
      </c>
      <c r="D5680" s="1">
        <f t="shared" si="193"/>
        <v>3</v>
      </c>
      <c r="E5680" s="1" t="str">
        <f>INDEX(Protocol[Mark],MATCH(C5680,Protocol[Step],0))</f>
        <v>9Ama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373010003</v>
      </c>
      <c r="H5680" s="134">
        <f>Systematic[[#This Row],[SampleVariableLabel]]+100*Systematic[[#This Row],[State]]</f>
        <v>373011003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373</v>
      </c>
      <c r="B5681" s="1">
        <f>IF(C5681=0,IF(B5680=Protocol!$V$20,1,B5680+1),B5680)</f>
        <v>1</v>
      </c>
      <c r="C5681" s="1">
        <f>IF(C5680+1=Protocol!$V$21,0,C5680+1)</f>
        <v>11</v>
      </c>
      <c r="D5681" s="1">
        <f t="shared" si="193"/>
        <v>4</v>
      </c>
      <c r="E5681" s="1" t="str">
        <f>INDEX(Protocol[Mark],MATCH(C5681,Protocol[Step],0))</f>
        <v>10Tm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373010004</v>
      </c>
      <c r="H5681" s="134">
        <f>Systematic[[#This Row],[SampleVariableLabel]]+100*Systematic[[#This Row],[State]]</f>
        <v>373011104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373</v>
      </c>
      <c r="B5682" s="1">
        <f>IF(C5682=0,IF(B5681=Protocol!$V$20,1,B5681+1),B5681)</f>
        <v>1</v>
      </c>
      <c r="C5682" s="1">
        <f>IF(C5681+1=Protocol!$V$21,0,C5681+1)</f>
        <v>12</v>
      </c>
      <c r="D5682" s="1">
        <f t="shared" si="193"/>
        <v>5</v>
      </c>
      <c r="E5682" s="1" t="str">
        <f>INDEX(Protocol[Mark],MATCH(C5682,Protocol[Step],0))</f>
        <v>11Azd</v>
      </c>
      <c r="F5682" s="151" t="str">
        <f>INDEX(Variables[Variable],MATCH(Systematic[[#This Row],[VariableIndex]],Variables[Index],0))</f>
        <v>Specific flux (mt)</v>
      </c>
      <c r="G5682" s="134">
        <f>Systematic[[#This Row],[Sample]]*1000000+Systematic[[#This Row],[SubSample]]*10000+Systematic[[#This Row],[VariableIndex]]</f>
        <v>373010005</v>
      </c>
      <c r="H5682" s="134">
        <f>Systematic[[#This Row],[SampleVariableLabel]]+100*Systematic[[#This Row],[State]]</f>
        <v>373011205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374</v>
      </c>
      <c r="B5683" s="1">
        <f>IF(C5683=0,IF(B5682=Protocol!$V$20,1,B5682+1),B5682)</f>
        <v>1</v>
      </c>
      <c r="C5683" s="1">
        <f>IF(C5682+1=Protocol!$V$21,0,C5682+1)</f>
        <v>0</v>
      </c>
      <c r="D5683" s="1">
        <f t="shared" si="193"/>
        <v>6</v>
      </c>
      <c r="E5683" s="1" t="str">
        <f>INDEX(Protocol[Mark],MATCH(C5683,Protocol[Step],0))</f>
        <v>1mt</v>
      </c>
      <c r="F5683" s="151" t="str">
        <f>INDEX(Variables[Variable],MATCH(Systematic[[#This Row],[VariableIndex]],Variables[Index],0))</f>
        <v>FCR (mt: ROX-corr.)</v>
      </c>
      <c r="G5683" s="134">
        <f>Systematic[[#This Row],[Sample]]*1000000+Systematic[[#This Row],[SubSample]]*10000+Systematic[[#This Row],[VariableIndex]]</f>
        <v>374010006</v>
      </c>
      <c r="H5683" s="134">
        <f>Systematic[[#This Row],[SampleVariableLabel]]+100*Systematic[[#This Row],[State]]</f>
        <v>374010006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374</v>
      </c>
      <c r="B5684" s="1">
        <f>IF(C5684=0,IF(B5683=Protocol!$V$20,1,B5683+1),B5683)</f>
        <v>1</v>
      </c>
      <c r="C5684" s="1">
        <f>IF(C5683+1=Protocol!$V$21,0,C5683+1)</f>
        <v>1</v>
      </c>
      <c r="D5684" s="1">
        <f t="shared" si="193"/>
        <v>1</v>
      </c>
      <c r="E5684" s="1" t="str">
        <f>INDEX(Protocol[Mark],MATCH(C5684,Protocol[Step],0))</f>
        <v>1PM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374010001</v>
      </c>
      <c r="H5684" s="134">
        <f>Systematic[[#This Row],[SampleVariableLabel]]+100*Systematic[[#This Row],[State]]</f>
        <v>374010101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374</v>
      </c>
      <c r="B5685" s="1">
        <f>IF(C5685=0,IF(B5684=Protocol!$V$20,1,B5684+1),B5684)</f>
        <v>1</v>
      </c>
      <c r="C5685" s="1">
        <f>IF(C5684+1=Protocol!$V$21,0,C5684+1)</f>
        <v>2</v>
      </c>
      <c r="D5685" s="1">
        <f t="shared" si="193"/>
        <v>2</v>
      </c>
      <c r="E5685" s="1" t="str">
        <f>INDEX(Protocol[Mark],MATCH(C5685,Protocol[Step],0))</f>
        <v>2D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374010002</v>
      </c>
      <c r="H5685" s="134">
        <f>Systematic[[#This Row],[SampleVariableLabel]]+100*Systematic[[#This Row],[State]]</f>
        <v>374010202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374</v>
      </c>
      <c r="B5686" s="1">
        <f>IF(C5686=0,IF(B5685=Protocol!$V$20,1,B5685+1),B5685)</f>
        <v>1</v>
      </c>
      <c r="C5686" s="1">
        <f>IF(C5685+1=Protocol!$V$21,0,C5685+1)</f>
        <v>3</v>
      </c>
      <c r="D5686" s="1">
        <f t="shared" si="193"/>
        <v>3</v>
      </c>
      <c r="E5686" s="1" t="str">
        <f>INDEX(Protocol[Mark],MATCH(C5686,Protocol[Step],0))</f>
        <v>2c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374010003</v>
      </c>
      <c r="H5686" s="134">
        <f>Systematic[[#This Row],[SampleVariableLabel]]+100*Systematic[[#This Row],[State]]</f>
        <v>374010303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374</v>
      </c>
      <c r="B5687" s="1">
        <f>IF(C5687=0,IF(B5686=Protocol!$V$20,1,B5686+1),B5686)</f>
        <v>1</v>
      </c>
      <c r="C5687" s="1">
        <f>IF(C5686+1=Protocol!$V$21,0,C5686+1)</f>
        <v>4</v>
      </c>
      <c r="D5687" s="1">
        <f t="shared" si="193"/>
        <v>4</v>
      </c>
      <c r="E5687" s="1" t="str">
        <f>INDEX(Protocol[Mark],MATCH(C5687,Protocol[Step],0))</f>
        <v>3U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374010004</v>
      </c>
      <c r="H5687" s="134">
        <f>Systematic[[#This Row],[SampleVariableLabel]]+100*Systematic[[#This Row],[State]]</f>
        <v>374010404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374</v>
      </c>
      <c r="B5688" s="1">
        <f>IF(C5688=0,IF(B5687=Protocol!$V$20,1,B5687+1),B5687)</f>
        <v>1</v>
      </c>
      <c r="C5688" s="1">
        <f>IF(C5687+1=Protocol!$V$21,0,C5687+1)</f>
        <v>5</v>
      </c>
      <c r="D5688" s="1">
        <f t="shared" si="193"/>
        <v>5</v>
      </c>
      <c r="E5688" s="1" t="str">
        <f>INDEX(Protocol[Mark],MATCH(C5688,Protocol[Step],0))</f>
        <v>4G</v>
      </c>
      <c r="F5688" s="151" t="str">
        <f>INDEX(Variables[Variable],MATCH(Systematic[[#This Row],[VariableIndex]],Variables[Index],0))</f>
        <v>Specific flux (mt)</v>
      </c>
      <c r="G5688" s="134">
        <f>Systematic[[#This Row],[Sample]]*1000000+Systematic[[#This Row],[SubSample]]*10000+Systematic[[#This Row],[VariableIndex]]</f>
        <v>374010005</v>
      </c>
      <c r="H5688" s="134">
        <f>Systematic[[#This Row],[SampleVariableLabel]]+100*Systematic[[#This Row],[State]]</f>
        <v>374010505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374</v>
      </c>
      <c r="B5689" s="1">
        <f>IF(C5689=0,IF(B5688=Protocol!$V$20,1,B5688+1),B5688)</f>
        <v>1</v>
      </c>
      <c r="C5689" s="1">
        <f>IF(C5688+1=Protocol!$V$21,0,C5688+1)</f>
        <v>6</v>
      </c>
      <c r="D5689" s="1">
        <f t="shared" si="193"/>
        <v>6</v>
      </c>
      <c r="E5689" s="1" t="str">
        <f>INDEX(Protocol[Mark],MATCH(C5689,Protocol[Step],0))</f>
        <v>5S</v>
      </c>
      <c r="F5689" s="151" t="str">
        <f>INDEX(Variables[Variable],MATCH(Systematic[[#This Row],[VariableIndex]],Variables[Index],0))</f>
        <v>FCR (mt: ROX-corr.)</v>
      </c>
      <c r="G5689" s="134">
        <f>Systematic[[#This Row],[Sample]]*1000000+Systematic[[#This Row],[SubSample]]*10000+Systematic[[#This Row],[VariableIndex]]</f>
        <v>374010006</v>
      </c>
      <c r="H5689" s="134">
        <f>Systematic[[#This Row],[SampleVariableLabel]]+100*Systematic[[#This Row],[State]]</f>
        <v>374010606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374</v>
      </c>
      <c r="B5690" s="1">
        <f>IF(C5690=0,IF(B5689=Protocol!$V$20,1,B5689+1),B5689)</f>
        <v>1</v>
      </c>
      <c r="C5690" s="1">
        <f>IF(C5689+1=Protocol!$V$21,0,C5689+1)</f>
        <v>7</v>
      </c>
      <c r="D5690" s="1">
        <f t="shared" si="193"/>
        <v>1</v>
      </c>
      <c r="E5690" s="1" t="str">
        <f>INDEX(Protocol[Mark],MATCH(C5690,Protocol[Step],0))</f>
        <v>6Oct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374010001</v>
      </c>
      <c r="H5690" s="134">
        <f>Systematic[[#This Row],[SampleVariableLabel]]+100*Systematic[[#This Row],[State]]</f>
        <v>374010701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374</v>
      </c>
      <c r="B5691" s="1">
        <f>IF(C5691=0,IF(B5690=Protocol!$V$20,1,B5690+1),B5690)</f>
        <v>1</v>
      </c>
      <c r="C5691" s="1">
        <f>IF(C5690+1=Protocol!$V$21,0,C5690+1)</f>
        <v>8</v>
      </c>
      <c r="D5691" s="1">
        <f t="shared" si="193"/>
        <v>2</v>
      </c>
      <c r="E5691" s="1" t="str">
        <f>INDEX(Protocol[Mark],MATCH(C5691,Protocol[Step],0))</f>
        <v>7Rot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374010002</v>
      </c>
      <c r="H5691" s="134">
        <f>Systematic[[#This Row],[SampleVariableLabel]]+100*Systematic[[#This Row],[State]]</f>
        <v>374010802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374</v>
      </c>
      <c r="B5692" s="1">
        <f>IF(C5692=0,IF(B5691=Protocol!$V$20,1,B5691+1),B5691)</f>
        <v>1</v>
      </c>
      <c r="C5692" s="1">
        <f>IF(C5691+1=Protocol!$V$21,0,C5691+1)</f>
        <v>9</v>
      </c>
      <c r="D5692" s="1">
        <f t="shared" si="193"/>
        <v>3</v>
      </c>
      <c r="E5692" s="1" t="str">
        <f>INDEX(Protocol[Mark],MATCH(C5692,Protocol[Step],0))</f>
        <v>8Gp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374010003</v>
      </c>
      <c r="H5692" s="134">
        <f>Systematic[[#This Row],[SampleVariableLabel]]+100*Systematic[[#This Row],[State]]</f>
        <v>374010903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374</v>
      </c>
      <c r="B5693" s="1">
        <f>IF(C5693=0,IF(B5692=Protocol!$V$20,1,B5692+1),B5692)</f>
        <v>1</v>
      </c>
      <c r="C5693" s="1">
        <f>IF(C5692+1=Protocol!$V$21,0,C5692+1)</f>
        <v>10</v>
      </c>
      <c r="D5693" s="1">
        <f t="shared" si="193"/>
        <v>4</v>
      </c>
      <c r="E5693" s="1" t="str">
        <f>INDEX(Protocol[Mark],MATCH(C5693,Protocol[Step],0))</f>
        <v>9Ama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374010004</v>
      </c>
      <c r="H5693" s="134">
        <f>Systematic[[#This Row],[SampleVariableLabel]]+100*Systematic[[#This Row],[State]]</f>
        <v>374011004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374</v>
      </c>
      <c r="B5694" s="1">
        <f>IF(C5694=0,IF(B5693=Protocol!$V$20,1,B5693+1),B5693)</f>
        <v>1</v>
      </c>
      <c r="C5694" s="1">
        <f>IF(C5693+1=Protocol!$V$21,0,C5693+1)</f>
        <v>11</v>
      </c>
      <c r="D5694" s="1">
        <f t="shared" si="193"/>
        <v>5</v>
      </c>
      <c r="E5694" s="1" t="str">
        <f>INDEX(Protocol[Mark],MATCH(C5694,Protocol[Step],0))</f>
        <v>10Tm</v>
      </c>
      <c r="F5694" s="151" t="str">
        <f>INDEX(Variables[Variable],MATCH(Systematic[[#This Row],[VariableIndex]],Variables[Index],0))</f>
        <v>Specific flux (mt)</v>
      </c>
      <c r="G5694" s="134">
        <f>Systematic[[#This Row],[Sample]]*1000000+Systematic[[#This Row],[SubSample]]*10000+Systematic[[#This Row],[VariableIndex]]</f>
        <v>374010005</v>
      </c>
      <c r="H5694" s="134">
        <f>Systematic[[#This Row],[SampleVariableLabel]]+100*Systematic[[#This Row],[State]]</f>
        <v>374011105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374</v>
      </c>
      <c r="B5695" s="1">
        <f>IF(C5695=0,IF(B5694=Protocol!$V$20,1,B5694+1),B5694)</f>
        <v>1</v>
      </c>
      <c r="C5695" s="1">
        <f>IF(C5694+1=Protocol!$V$21,0,C5694+1)</f>
        <v>12</v>
      </c>
      <c r="D5695" s="1">
        <f t="shared" si="193"/>
        <v>6</v>
      </c>
      <c r="E5695" s="1" t="str">
        <f>INDEX(Protocol[Mark],MATCH(C5695,Protocol[Step],0))</f>
        <v>11Azd</v>
      </c>
      <c r="F5695" s="151" t="str">
        <f>INDEX(Variables[Variable],MATCH(Systematic[[#This Row],[VariableIndex]],Variables[Index],0))</f>
        <v>FCR (mt: ROX-corr.)</v>
      </c>
      <c r="G5695" s="134">
        <f>Systematic[[#This Row],[Sample]]*1000000+Systematic[[#This Row],[SubSample]]*10000+Systematic[[#This Row],[VariableIndex]]</f>
        <v>374010006</v>
      </c>
      <c r="H5695" s="134">
        <f>Systematic[[#This Row],[SampleVariableLabel]]+100*Systematic[[#This Row],[State]]</f>
        <v>374011206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375</v>
      </c>
      <c r="B5696" s="1">
        <f>IF(C5696=0,IF(B5695=Protocol!$V$20,1,B5695+1),B5695)</f>
        <v>1</v>
      </c>
      <c r="C5696" s="1">
        <f>IF(C5695+1=Protocol!$V$21,0,C5695+1)</f>
        <v>0</v>
      </c>
      <c r="D5696" s="1">
        <f t="shared" si="193"/>
        <v>1</v>
      </c>
      <c r="E5696" s="1" t="str">
        <f>INDEX(Protocol[Mark],MATCH(C5696,Protocol[Step],0))</f>
        <v>1mt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375010001</v>
      </c>
      <c r="H5696" s="134">
        <f>Systematic[[#This Row],[SampleVariableLabel]]+100*Systematic[[#This Row],[State]]</f>
        <v>375010001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375</v>
      </c>
      <c r="B5697" s="1">
        <f>IF(C5697=0,IF(B5696=Protocol!$V$20,1,B5696+1),B5696)</f>
        <v>1</v>
      </c>
      <c r="C5697" s="1">
        <f>IF(C5696+1=Protocol!$V$21,0,C5696+1)</f>
        <v>1</v>
      </c>
      <c r="D5697" s="1">
        <f t="shared" si="193"/>
        <v>2</v>
      </c>
      <c r="E5697" s="1" t="str">
        <f>INDEX(Protocol[Mark],MATCH(C5697,Protocol[Step],0))</f>
        <v>1PM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375010002</v>
      </c>
      <c r="H5697" s="134">
        <f>Systematic[[#This Row],[SampleVariableLabel]]+100*Systematic[[#This Row],[State]]</f>
        <v>375010102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375</v>
      </c>
      <c r="B5698" s="1">
        <f>IF(C5698=0,IF(B5697=Protocol!$V$20,1,B5697+1),B5697)</f>
        <v>1</v>
      </c>
      <c r="C5698" s="1">
        <f>IF(C5697+1=Protocol!$V$21,0,C5697+1)</f>
        <v>2</v>
      </c>
      <c r="D5698" s="1">
        <f t="shared" si="193"/>
        <v>3</v>
      </c>
      <c r="E5698" s="1" t="str">
        <f>INDEX(Protocol[Mark],MATCH(C5698,Protocol[Step],0))</f>
        <v>2D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375010003</v>
      </c>
      <c r="H5698" s="134">
        <f>Systematic[[#This Row],[SampleVariableLabel]]+100*Systematic[[#This Row],[State]]</f>
        <v>375010203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375</v>
      </c>
      <c r="B5699" s="1">
        <f>IF(C5699=0,IF(B5698=Protocol!$V$20,1,B5698+1),B5698)</f>
        <v>1</v>
      </c>
      <c r="C5699" s="1">
        <f>IF(C5698+1=Protocol!$V$21,0,C5698+1)</f>
        <v>3</v>
      </c>
      <c r="D5699" s="1">
        <f t="shared" ref="D5699:D5762" si="195">IF(D5698=nVariables,1,D5698+1)</f>
        <v>4</v>
      </c>
      <c r="E5699" s="1" t="str">
        <f>INDEX(Protocol[Mark],MATCH(C5699,Protocol[Step],0))</f>
        <v>2c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375010004</v>
      </c>
      <c r="H5699" s="134">
        <f>Systematic[[#This Row],[SampleVariableLabel]]+100*Systematic[[#This Row],[State]]</f>
        <v>375010304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375</v>
      </c>
      <c r="B5700" s="1">
        <f>IF(C5700=0,IF(B5699=Protocol!$V$20,1,B5699+1),B5699)</f>
        <v>1</v>
      </c>
      <c r="C5700" s="1">
        <f>IF(C5699+1=Protocol!$V$21,0,C5699+1)</f>
        <v>4</v>
      </c>
      <c r="D5700" s="1">
        <f t="shared" si="195"/>
        <v>5</v>
      </c>
      <c r="E5700" s="1" t="str">
        <f>INDEX(Protocol[Mark],MATCH(C5700,Protocol[Step],0))</f>
        <v>3U</v>
      </c>
      <c r="F5700" s="151" t="str">
        <f>INDEX(Variables[Variable],MATCH(Systematic[[#This Row],[VariableIndex]],Variables[Index],0))</f>
        <v>Specific flux (mt)</v>
      </c>
      <c r="G5700" s="134">
        <f>Systematic[[#This Row],[Sample]]*1000000+Systematic[[#This Row],[SubSample]]*10000+Systematic[[#This Row],[VariableIndex]]</f>
        <v>375010005</v>
      </c>
      <c r="H5700" s="134">
        <f>Systematic[[#This Row],[SampleVariableLabel]]+100*Systematic[[#This Row],[State]]</f>
        <v>375010405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375</v>
      </c>
      <c r="B5701" s="1">
        <f>IF(C5701=0,IF(B5700=Protocol!$V$20,1,B5700+1),B5700)</f>
        <v>1</v>
      </c>
      <c r="C5701" s="1">
        <f>IF(C5700+1=Protocol!$V$21,0,C5700+1)</f>
        <v>5</v>
      </c>
      <c r="D5701" s="1">
        <f t="shared" si="195"/>
        <v>6</v>
      </c>
      <c r="E5701" s="1" t="str">
        <f>INDEX(Protocol[Mark],MATCH(C5701,Protocol[Step],0))</f>
        <v>4G</v>
      </c>
      <c r="F5701" s="151" t="str">
        <f>INDEX(Variables[Variable],MATCH(Systematic[[#This Row],[VariableIndex]],Variables[Index],0))</f>
        <v>FCR (mt: ROX-corr.)</v>
      </c>
      <c r="G5701" s="134">
        <f>Systematic[[#This Row],[Sample]]*1000000+Systematic[[#This Row],[SubSample]]*10000+Systematic[[#This Row],[VariableIndex]]</f>
        <v>375010006</v>
      </c>
      <c r="H5701" s="134">
        <f>Systematic[[#This Row],[SampleVariableLabel]]+100*Systematic[[#This Row],[State]]</f>
        <v>375010506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375</v>
      </c>
      <c r="B5702" s="1">
        <f>IF(C5702=0,IF(B5701=Protocol!$V$20,1,B5701+1),B5701)</f>
        <v>1</v>
      </c>
      <c r="C5702" s="1">
        <f>IF(C5701+1=Protocol!$V$21,0,C5701+1)</f>
        <v>6</v>
      </c>
      <c r="D5702" s="1">
        <f t="shared" si="195"/>
        <v>1</v>
      </c>
      <c r="E5702" s="1" t="str">
        <f>INDEX(Protocol[Mark],MATCH(C5702,Protocol[Step],0))</f>
        <v>5S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375010001</v>
      </c>
      <c r="H5702" s="134">
        <f>Systematic[[#This Row],[SampleVariableLabel]]+100*Systematic[[#This Row],[State]]</f>
        <v>375010601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375</v>
      </c>
      <c r="B5703" s="1">
        <f>IF(C5703=0,IF(B5702=Protocol!$V$20,1,B5702+1),B5702)</f>
        <v>1</v>
      </c>
      <c r="C5703" s="1">
        <f>IF(C5702+1=Protocol!$V$21,0,C5702+1)</f>
        <v>7</v>
      </c>
      <c r="D5703" s="1">
        <f t="shared" si="195"/>
        <v>2</v>
      </c>
      <c r="E5703" s="1" t="str">
        <f>INDEX(Protocol[Mark],MATCH(C5703,Protocol[Step],0))</f>
        <v>6Oct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375010002</v>
      </c>
      <c r="H5703" s="134">
        <f>Systematic[[#This Row],[SampleVariableLabel]]+100*Systematic[[#This Row],[State]]</f>
        <v>375010702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375</v>
      </c>
      <c r="B5704" s="1">
        <f>IF(C5704=0,IF(B5703=Protocol!$V$20,1,B5703+1),B5703)</f>
        <v>1</v>
      </c>
      <c r="C5704" s="1">
        <f>IF(C5703+1=Protocol!$V$21,0,C5703+1)</f>
        <v>8</v>
      </c>
      <c r="D5704" s="1">
        <f t="shared" si="195"/>
        <v>3</v>
      </c>
      <c r="E5704" s="1" t="str">
        <f>INDEX(Protocol[Mark],MATCH(C5704,Protocol[Step],0))</f>
        <v>7Rot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375010003</v>
      </c>
      <c r="H5704" s="134">
        <f>Systematic[[#This Row],[SampleVariableLabel]]+100*Systematic[[#This Row],[State]]</f>
        <v>375010803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375</v>
      </c>
      <c r="B5705" s="1">
        <f>IF(C5705=0,IF(B5704=Protocol!$V$20,1,B5704+1),B5704)</f>
        <v>1</v>
      </c>
      <c r="C5705" s="1">
        <f>IF(C5704+1=Protocol!$V$21,0,C5704+1)</f>
        <v>9</v>
      </c>
      <c r="D5705" s="1">
        <f t="shared" si="195"/>
        <v>4</v>
      </c>
      <c r="E5705" s="1" t="str">
        <f>INDEX(Protocol[Mark],MATCH(C5705,Protocol[Step],0))</f>
        <v>8Gp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375010004</v>
      </c>
      <c r="H5705" s="134">
        <f>Systematic[[#This Row],[SampleVariableLabel]]+100*Systematic[[#This Row],[State]]</f>
        <v>375010904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375</v>
      </c>
      <c r="B5706" s="1">
        <f>IF(C5706=0,IF(B5705=Protocol!$V$20,1,B5705+1),B5705)</f>
        <v>1</v>
      </c>
      <c r="C5706" s="1">
        <f>IF(C5705+1=Protocol!$V$21,0,C5705+1)</f>
        <v>10</v>
      </c>
      <c r="D5706" s="1">
        <f t="shared" si="195"/>
        <v>5</v>
      </c>
      <c r="E5706" s="1" t="str">
        <f>INDEX(Protocol[Mark],MATCH(C5706,Protocol[Step],0))</f>
        <v>9Ama</v>
      </c>
      <c r="F5706" s="151" t="str">
        <f>INDEX(Variables[Variable],MATCH(Systematic[[#This Row],[VariableIndex]],Variables[Index],0))</f>
        <v>Specific flux (mt)</v>
      </c>
      <c r="G5706" s="134">
        <f>Systematic[[#This Row],[Sample]]*1000000+Systematic[[#This Row],[SubSample]]*10000+Systematic[[#This Row],[VariableIndex]]</f>
        <v>375010005</v>
      </c>
      <c r="H5706" s="134">
        <f>Systematic[[#This Row],[SampleVariableLabel]]+100*Systematic[[#This Row],[State]]</f>
        <v>375011005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375</v>
      </c>
      <c r="B5707" s="1">
        <f>IF(C5707=0,IF(B5706=Protocol!$V$20,1,B5706+1),B5706)</f>
        <v>1</v>
      </c>
      <c r="C5707" s="1">
        <f>IF(C5706+1=Protocol!$V$21,0,C5706+1)</f>
        <v>11</v>
      </c>
      <c r="D5707" s="1">
        <f t="shared" si="195"/>
        <v>6</v>
      </c>
      <c r="E5707" s="1" t="str">
        <f>INDEX(Protocol[Mark],MATCH(C5707,Protocol[Step],0))</f>
        <v>10Tm</v>
      </c>
      <c r="F5707" s="151" t="str">
        <f>INDEX(Variables[Variable],MATCH(Systematic[[#This Row],[VariableIndex]],Variables[Index],0))</f>
        <v>FCR (mt: ROX-corr.)</v>
      </c>
      <c r="G5707" s="134">
        <f>Systematic[[#This Row],[Sample]]*1000000+Systematic[[#This Row],[SubSample]]*10000+Systematic[[#This Row],[VariableIndex]]</f>
        <v>375010006</v>
      </c>
      <c r="H5707" s="134">
        <f>Systematic[[#This Row],[SampleVariableLabel]]+100*Systematic[[#This Row],[State]]</f>
        <v>375011106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375</v>
      </c>
      <c r="B5708" s="1">
        <f>IF(C5708=0,IF(B5707=Protocol!$V$20,1,B5707+1),B5707)</f>
        <v>1</v>
      </c>
      <c r="C5708" s="1">
        <f>IF(C5707+1=Protocol!$V$21,0,C5707+1)</f>
        <v>12</v>
      </c>
      <c r="D5708" s="1">
        <f t="shared" si="195"/>
        <v>1</v>
      </c>
      <c r="E5708" s="1" t="str">
        <f>INDEX(Protocol[Mark],MATCH(C5708,Protocol[Step],0))</f>
        <v>11Azd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375010001</v>
      </c>
      <c r="H5708" s="134">
        <f>Systematic[[#This Row],[SampleVariableLabel]]+100*Systematic[[#This Row],[State]]</f>
        <v>375011201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376</v>
      </c>
      <c r="B5709" s="1">
        <f>IF(C5709=0,IF(B5708=Protocol!$V$20,1,B5708+1),B5708)</f>
        <v>1</v>
      </c>
      <c r="C5709" s="1">
        <f>IF(C5708+1=Protocol!$V$21,0,C5708+1)</f>
        <v>0</v>
      </c>
      <c r="D5709" s="1">
        <f t="shared" si="195"/>
        <v>2</v>
      </c>
      <c r="E5709" s="1" t="str">
        <f>INDEX(Protocol[Mark],MATCH(C5709,Protocol[Step],0))</f>
        <v>1mt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376010002</v>
      </c>
      <c r="H5709" s="134">
        <f>Systematic[[#This Row],[SampleVariableLabel]]+100*Systematic[[#This Row],[State]]</f>
        <v>376010002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376</v>
      </c>
      <c r="B5710" s="1">
        <f>IF(C5710=0,IF(B5709=Protocol!$V$20,1,B5709+1),B5709)</f>
        <v>1</v>
      </c>
      <c r="C5710" s="1">
        <f>IF(C5709+1=Protocol!$V$21,0,C5709+1)</f>
        <v>1</v>
      </c>
      <c r="D5710" s="1">
        <f t="shared" si="195"/>
        <v>3</v>
      </c>
      <c r="E5710" s="1" t="str">
        <f>INDEX(Protocol[Mark],MATCH(C5710,Protocol[Step],0))</f>
        <v>1PM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376010003</v>
      </c>
      <c r="H5710" s="134">
        <f>Systematic[[#This Row],[SampleVariableLabel]]+100*Systematic[[#This Row],[State]]</f>
        <v>376010103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376</v>
      </c>
      <c r="B5711" s="1">
        <f>IF(C5711=0,IF(B5710=Protocol!$V$20,1,B5710+1),B5710)</f>
        <v>1</v>
      </c>
      <c r="C5711" s="1">
        <f>IF(C5710+1=Protocol!$V$21,0,C5710+1)</f>
        <v>2</v>
      </c>
      <c r="D5711" s="1">
        <f t="shared" si="195"/>
        <v>4</v>
      </c>
      <c r="E5711" s="1" t="str">
        <f>INDEX(Protocol[Mark],MATCH(C5711,Protocol[Step],0))</f>
        <v>2D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376010004</v>
      </c>
      <c r="H5711" s="134">
        <f>Systematic[[#This Row],[SampleVariableLabel]]+100*Systematic[[#This Row],[State]]</f>
        <v>376010204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376</v>
      </c>
      <c r="B5712" s="1">
        <f>IF(C5712=0,IF(B5711=Protocol!$V$20,1,B5711+1),B5711)</f>
        <v>1</v>
      </c>
      <c r="C5712" s="1">
        <f>IF(C5711+1=Protocol!$V$21,0,C5711+1)</f>
        <v>3</v>
      </c>
      <c r="D5712" s="1">
        <f t="shared" si="195"/>
        <v>5</v>
      </c>
      <c r="E5712" s="1" t="str">
        <f>INDEX(Protocol[Mark],MATCH(C5712,Protocol[Step],0))</f>
        <v>2c</v>
      </c>
      <c r="F5712" s="151" t="str">
        <f>INDEX(Variables[Variable],MATCH(Systematic[[#This Row],[VariableIndex]],Variables[Index],0))</f>
        <v>Specific flux (mt)</v>
      </c>
      <c r="G5712" s="134">
        <f>Systematic[[#This Row],[Sample]]*1000000+Systematic[[#This Row],[SubSample]]*10000+Systematic[[#This Row],[VariableIndex]]</f>
        <v>376010005</v>
      </c>
      <c r="H5712" s="134">
        <f>Systematic[[#This Row],[SampleVariableLabel]]+100*Systematic[[#This Row],[State]]</f>
        <v>376010305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376</v>
      </c>
      <c r="B5713" s="1">
        <f>IF(C5713=0,IF(B5712=Protocol!$V$20,1,B5712+1),B5712)</f>
        <v>1</v>
      </c>
      <c r="C5713" s="1">
        <f>IF(C5712+1=Protocol!$V$21,0,C5712+1)</f>
        <v>4</v>
      </c>
      <c r="D5713" s="1">
        <f t="shared" si="195"/>
        <v>6</v>
      </c>
      <c r="E5713" s="1" t="str">
        <f>INDEX(Protocol[Mark],MATCH(C5713,Protocol[Step],0))</f>
        <v>3U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376010006</v>
      </c>
      <c r="H5713" s="134">
        <f>Systematic[[#This Row],[SampleVariableLabel]]+100*Systematic[[#This Row],[State]]</f>
        <v>376010406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376</v>
      </c>
      <c r="B5714" s="1">
        <f>IF(C5714=0,IF(B5713=Protocol!$V$20,1,B5713+1),B5713)</f>
        <v>1</v>
      </c>
      <c r="C5714" s="1">
        <f>IF(C5713+1=Protocol!$V$21,0,C5713+1)</f>
        <v>5</v>
      </c>
      <c r="D5714" s="1">
        <f t="shared" si="195"/>
        <v>1</v>
      </c>
      <c r="E5714" s="1" t="str">
        <f>INDEX(Protocol[Mark],MATCH(C5714,Protocol[Step],0))</f>
        <v>4G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376010001</v>
      </c>
      <c r="H5714" s="134">
        <f>Systematic[[#This Row],[SampleVariableLabel]]+100*Systematic[[#This Row],[State]]</f>
        <v>376010501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376</v>
      </c>
      <c r="B5715" s="1">
        <f>IF(C5715=0,IF(B5714=Protocol!$V$20,1,B5714+1),B5714)</f>
        <v>1</v>
      </c>
      <c r="C5715" s="1">
        <f>IF(C5714+1=Protocol!$V$21,0,C5714+1)</f>
        <v>6</v>
      </c>
      <c r="D5715" s="1">
        <f t="shared" si="195"/>
        <v>2</v>
      </c>
      <c r="E5715" s="1" t="str">
        <f>INDEX(Protocol[Mark],MATCH(C5715,Protocol[Step],0))</f>
        <v>5S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376010002</v>
      </c>
      <c r="H5715" s="134">
        <f>Systematic[[#This Row],[SampleVariableLabel]]+100*Systematic[[#This Row],[State]]</f>
        <v>376010602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376</v>
      </c>
      <c r="B5716" s="1">
        <f>IF(C5716=0,IF(B5715=Protocol!$V$20,1,B5715+1),B5715)</f>
        <v>1</v>
      </c>
      <c r="C5716" s="1">
        <f>IF(C5715+1=Protocol!$V$21,0,C5715+1)</f>
        <v>7</v>
      </c>
      <c r="D5716" s="1">
        <f t="shared" si="195"/>
        <v>3</v>
      </c>
      <c r="E5716" s="1" t="str">
        <f>INDEX(Protocol[Mark],MATCH(C5716,Protocol[Step],0))</f>
        <v>6Oct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376010003</v>
      </c>
      <c r="H5716" s="134">
        <f>Systematic[[#This Row],[SampleVariableLabel]]+100*Systematic[[#This Row],[State]]</f>
        <v>376010703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376</v>
      </c>
      <c r="B5717" s="1">
        <f>IF(C5717=0,IF(B5716=Protocol!$V$20,1,B5716+1),B5716)</f>
        <v>1</v>
      </c>
      <c r="C5717" s="1">
        <f>IF(C5716+1=Protocol!$V$21,0,C5716+1)</f>
        <v>8</v>
      </c>
      <c r="D5717" s="1">
        <f t="shared" si="195"/>
        <v>4</v>
      </c>
      <c r="E5717" s="1" t="str">
        <f>INDEX(Protocol[Mark],MATCH(C5717,Protocol[Step],0))</f>
        <v>7Rot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376010004</v>
      </c>
      <c r="H5717" s="134">
        <f>Systematic[[#This Row],[SampleVariableLabel]]+100*Systematic[[#This Row],[State]]</f>
        <v>376010804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376</v>
      </c>
      <c r="B5718" s="1">
        <f>IF(C5718=0,IF(B5717=Protocol!$V$20,1,B5717+1),B5717)</f>
        <v>1</v>
      </c>
      <c r="C5718" s="1">
        <f>IF(C5717+1=Protocol!$V$21,0,C5717+1)</f>
        <v>9</v>
      </c>
      <c r="D5718" s="1">
        <f t="shared" si="195"/>
        <v>5</v>
      </c>
      <c r="E5718" s="1" t="str">
        <f>INDEX(Protocol[Mark],MATCH(C5718,Protocol[Step],0))</f>
        <v>8Gp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376010005</v>
      </c>
      <c r="H5718" s="134">
        <f>Systematic[[#This Row],[SampleVariableLabel]]+100*Systematic[[#This Row],[State]]</f>
        <v>376010905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376</v>
      </c>
      <c r="B5719" s="1">
        <f>IF(C5719=0,IF(B5718=Protocol!$V$20,1,B5718+1),B5718)</f>
        <v>1</v>
      </c>
      <c r="C5719" s="1">
        <f>IF(C5718+1=Protocol!$V$21,0,C5718+1)</f>
        <v>10</v>
      </c>
      <c r="D5719" s="1">
        <f t="shared" si="195"/>
        <v>6</v>
      </c>
      <c r="E5719" s="1" t="str">
        <f>INDEX(Protocol[Mark],MATCH(C5719,Protocol[Step],0))</f>
        <v>9Ama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376010006</v>
      </c>
      <c r="H5719" s="134">
        <f>Systematic[[#This Row],[SampleVariableLabel]]+100*Systematic[[#This Row],[State]]</f>
        <v>376011006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376</v>
      </c>
      <c r="B5720" s="1">
        <f>IF(C5720=0,IF(B5719=Protocol!$V$20,1,B5719+1),B5719)</f>
        <v>1</v>
      </c>
      <c r="C5720" s="1">
        <f>IF(C5719+1=Protocol!$V$21,0,C5719+1)</f>
        <v>11</v>
      </c>
      <c r="D5720" s="1">
        <f t="shared" si="195"/>
        <v>1</v>
      </c>
      <c r="E5720" s="1" t="str">
        <f>INDEX(Protocol[Mark],MATCH(C5720,Protocol[Step],0))</f>
        <v>10Tm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376010001</v>
      </c>
      <c r="H5720" s="134">
        <f>Systematic[[#This Row],[SampleVariableLabel]]+100*Systematic[[#This Row],[State]]</f>
        <v>376011101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376</v>
      </c>
      <c r="B5721" s="1">
        <f>IF(C5721=0,IF(B5720=Protocol!$V$20,1,B5720+1),B5720)</f>
        <v>1</v>
      </c>
      <c r="C5721" s="1">
        <f>IF(C5720+1=Protocol!$V$21,0,C5720+1)</f>
        <v>12</v>
      </c>
      <c r="D5721" s="1">
        <f t="shared" si="195"/>
        <v>2</v>
      </c>
      <c r="E5721" s="1" t="str">
        <f>INDEX(Protocol[Mark],MATCH(C5721,Protocol[Step],0))</f>
        <v>11Azd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376010002</v>
      </c>
      <c r="H5721" s="134">
        <f>Systematic[[#This Row],[SampleVariableLabel]]+100*Systematic[[#This Row],[State]]</f>
        <v>376011202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377</v>
      </c>
      <c r="B5722" s="1">
        <f>IF(C5722=0,IF(B5721=Protocol!$V$20,1,B5721+1),B5721)</f>
        <v>1</v>
      </c>
      <c r="C5722" s="1">
        <f>IF(C5721+1=Protocol!$V$21,0,C5721+1)</f>
        <v>0</v>
      </c>
      <c r="D5722" s="1">
        <f t="shared" si="195"/>
        <v>3</v>
      </c>
      <c r="E5722" s="1" t="str">
        <f>INDEX(Protocol[Mark],MATCH(C5722,Protocol[Step],0))</f>
        <v>1mt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377010003</v>
      </c>
      <c r="H5722" s="134">
        <f>Systematic[[#This Row],[SampleVariableLabel]]+100*Systematic[[#This Row],[State]]</f>
        <v>377010003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377</v>
      </c>
      <c r="B5723" s="1">
        <f>IF(C5723=0,IF(B5722=Protocol!$V$20,1,B5722+1),B5722)</f>
        <v>1</v>
      </c>
      <c r="C5723" s="1">
        <f>IF(C5722+1=Protocol!$V$21,0,C5722+1)</f>
        <v>1</v>
      </c>
      <c r="D5723" s="1">
        <f t="shared" si="195"/>
        <v>4</v>
      </c>
      <c r="E5723" s="1" t="str">
        <f>INDEX(Protocol[Mark],MATCH(C5723,Protocol[Step],0))</f>
        <v>1PM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377010004</v>
      </c>
      <c r="H5723" s="134">
        <f>Systematic[[#This Row],[SampleVariableLabel]]+100*Systematic[[#This Row],[State]]</f>
        <v>377010104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377</v>
      </c>
      <c r="B5724" s="1">
        <f>IF(C5724=0,IF(B5723=Protocol!$V$20,1,B5723+1),B5723)</f>
        <v>1</v>
      </c>
      <c r="C5724" s="1">
        <f>IF(C5723+1=Protocol!$V$21,0,C5723+1)</f>
        <v>2</v>
      </c>
      <c r="D5724" s="1">
        <f t="shared" si="195"/>
        <v>5</v>
      </c>
      <c r="E5724" s="1" t="str">
        <f>INDEX(Protocol[Mark],MATCH(C5724,Protocol[Step],0))</f>
        <v>2D</v>
      </c>
      <c r="F5724" s="151" t="str">
        <f>INDEX(Variables[Variable],MATCH(Systematic[[#This Row],[VariableIndex]],Variables[Index],0))</f>
        <v>Specific flux (mt)</v>
      </c>
      <c r="G5724" s="134">
        <f>Systematic[[#This Row],[Sample]]*1000000+Systematic[[#This Row],[SubSample]]*10000+Systematic[[#This Row],[VariableIndex]]</f>
        <v>377010005</v>
      </c>
      <c r="H5724" s="134">
        <f>Systematic[[#This Row],[SampleVariableLabel]]+100*Systematic[[#This Row],[State]]</f>
        <v>377010205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377</v>
      </c>
      <c r="B5725" s="1">
        <f>IF(C5725=0,IF(B5724=Protocol!$V$20,1,B5724+1),B5724)</f>
        <v>1</v>
      </c>
      <c r="C5725" s="1">
        <f>IF(C5724+1=Protocol!$V$21,0,C5724+1)</f>
        <v>3</v>
      </c>
      <c r="D5725" s="1">
        <f t="shared" si="195"/>
        <v>6</v>
      </c>
      <c r="E5725" s="1" t="str">
        <f>INDEX(Protocol[Mark],MATCH(C5725,Protocol[Step],0))</f>
        <v>2c</v>
      </c>
      <c r="F5725" s="151" t="str">
        <f>INDEX(Variables[Variable],MATCH(Systematic[[#This Row],[VariableIndex]],Variables[Index],0))</f>
        <v>FCR (mt: ROX-corr.)</v>
      </c>
      <c r="G5725" s="134">
        <f>Systematic[[#This Row],[Sample]]*1000000+Systematic[[#This Row],[SubSample]]*10000+Systematic[[#This Row],[VariableIndex]]</f>
        <v>377010006</v>
      </c>
      <c r="H5725" s="134">
        <f>Systematic[[#This Row],[SampleVariableLabel]]+100*Systematic[[#This Row],[State]]</f>
        <v>377010306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377</v>
      </c>
      <c r="B5726" s="1">
        <f>IF(C5726=0,IF(B5725=Protocol!$V$20,1,B5725+1),B5725)</f>
        <v>1</v>
      </c>
      <c r="C5726" s="1">
        <f>IF(C5725+1=Protocol!$V$21,0,C5725+1)</f>
        <v>4</v>
      </c>
      <c r="D5726" s="1">
        <f t="shared" si="195"/>
        <v>1</v>
      </c>
      <c r="E5726" s="1" t="str">
        <f>INDEX(Protocol[Mark],MATCH(C5726,Protocol[Step],0))</f>
        <v>3U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377010001</v>
      </c>
      <c r="H5726" s="134">
        <f>Systematic[[#This Row],[SampleVariableLabel]]+100*Systematic[[#This Row],[State]]</f>
        <v>377010401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377</v>
      </c>
      <c r="B5727" s="1">
        <f>IF(C5727=0,IF(B5726=Protocol!$V$20,1,B5726+1),B5726)</f>
        <v>1</v>
      </c>
      <c r="C5727" s="1">
        <f>IF(C5726+1=Protocol!$V$21,0,C5726+1)</f>
        <v>5</v>
      </c>
      <c r="D5727" s="1">
        <f t="shared" si="195"/>
        <v>2</v>
      </c>
      <c r="E5727" s="1" t="str">
        <f>INDEX(Protocol[Mark],MATCH(C5727,Protocol[Step],0))</f>
        <v>4G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377010002</v>
      </c>
      <c r="H5727" s="134">
        <f>Systematic[[#This Row],[SampleVariableLabel]]+100*Systematic[[#This Row],[State]]</f>
        <v>377010502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377</v>
      </c>
      <c r="B5728" s="1">
        <f>IF(C5728=0,IF(B5727=Protocol!$V$20,1,B5727+1),B5727)</f>
        <v>1</v>
      </c>
      <c r="C5728" s="1">
        <f>IF(C5727+1=Protocol!$V$21,0,C5727+1)</f>
        <v>6</v>
      </c>
      <c r="D5728" s="1">
        <f t="shared" si="195"/>
        <v>3</v>
      </c>
      <c r="E5728" s="1" t="str">
        <f>INDEX(Protocol[Mark],MATCH(C5728,Protocol[Step],0))</f>
        <v>5S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377010003</v>
      </c>
      <c r="H5728" s="134">
        <f>Systematic[[#This Row],[SampleVariableLabel]]+100*Systematic[[#This Row],[State]]</f>
        <v>377010603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377</v>
      </c>
      <c r="B5729" s="1">
        <f>IF(C5729=0,IF(B5728=Protocol!$V$20,1,B5728+1),B5728)</f>
        <v>1</v>
      </c>
      <c r="C5729" s="1">
        <f>IF(C5728+1=Protocol!$V$21,0,C5728+1)</f>
        <v>7</v>
      </c>
      <c r="D5729" s="1">
        <f t="shared" si="195"/>
        <v>4</v>
      </c>
      <c r="E5729" s="1" t="str">
        <f>INDEX(Protocol[Mark],MATCH(C5729,Protocol[Step],0))</f>
        <v>6Oct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377010004</v>
      </c>
      <c r="H5729" s="134">
        <f>Systematic[[#This Row],[SampleVariableLabel]]+100*Systematic[[#This Row],[State]]</f>
        <v>377010704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377</v>
      </c>
      <c r="B5730" s="1">
        <f>IF(C5730=0,IF(B5729=Protocol!$V$20,1,B5729+1),B5729)</f>
        <v>1</v>
      </c>
      <c r="C5730" s="1">
        <f>IF(C5729+1=Protocol!$V$21,0,C5729+1)</f>
        <v>8</v>
      </c>
      <c r="D5730" s="1">
        <f t="shared" si="195"/>
        <v>5</v>
      </c>
      <c r="E5730" s="1" t="str">
        <f>INDEX(Protocol[Mark],MATCH(C5730,Protocol[Step],0))</f>
        <v>7Rot</v>
      </c>
      <c r="F5730" s="151" t="str">
        <f>INDEX(Variables[Variable],MATCH(Systematic[[#This Row],[VariableIndex]],Variables[Index],0))</f>
        <v>Specific flux (mt)</v>
      </c>
      <c r="G5730" s="134">
        <f>Systematic[[#This Row],[Sample]]*1000000+Systematic[[#This Row],[SubSample]]*10000+Systematic[[#This Row],[VariableIndex]]</f>
        <v>377010005</v>
      </c>
      <c r="H5730" s="134">
        <f>Systematic[[#This Row],[SampleVariableLabel]]+100*Systematic[[#This Row],[State]]</f>
        <v>377010805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377</v>
      </c>
      <c r="B5731" s="1">
        <f>IF(C5731=0,IF(B5730=Protocol!$V$20,1,B5730+1),B5730)</f>
        <v>1</v>
      </c>
      <c r="C5731" s="1">
        <f>IF(C5730+1=Protocol!$V$21,0,C5730+1)</f>
        <v>9</v>
      </c>
      <c r="D5731" s="1">
        <f t="shared" si="195"/>
        <v>6</v>
      </c>
      <c r="E5731" s="1" t="str">
        <f>INDEX(Protocol[Mark],MATCH(C5731,Protocol[Step],0))</f>
        <v>8Gp</v>
      </c>
      <c r="F5731" s="151" t="str">
        <f>INDEX(Variables[Variable],MATCH(Systematic[[#This Row],[VariableIndex]],Variables[Index],0))</f>
        <v>FCR (mt: ROX-corr.)</v>
      </c>
      <c r="G5731" s="134">
        <f>Systematic[[#This Row],[Sample]]*1000000+Systematic[[#This Row],[SubSample]]*10000+Systematic[[#This Row],[VariableIndex]]</f>
        <v>377010006</v>
      </c>
      <c r="H5731" s="134">
        <f>Systematic[[#This Row],[SampleVariableLabel]]+100*Systematic[[#This Row],[State]]</f>
        <v>377010906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377</v>
      </c>
      <c r="B5732" s="1">
        <f>IF(C5732=0,IF(B5731=Protocol!$V$20,1,B5731+1),B5731)</f>
        <v>1</v>
      </c>
      <c r="C5732" s="1">
        <f>IF(C5731+1=Protocol!$V$21,0,C5731+1)</f>
        <v>10</v>
      </c>
      <c r="D5732" s="1">
        <f t="shared" si="195"/>
        <v>1</v>
      </c>
      <c r="E5732" s="1" t="str">
        <f>INDEX(Protocol[Mark],MATCH(C5732,Protocol[Step],0))</f>
        <v>9Ama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377010001</v>
      </c>
      <c r="H5732" s="134">
        <f>Systematic[[#This Row],[SampleVariableLabel]]+100*Systematic[[#This Row],[State]]</f>
        <v>377011001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377</v>
      </c>
      <c r="B5733" s="1">
        <f>IF(C5733=0,IF(B5732=Protocol!$V$20,1,B5732+1),B5732)</f>
        <v>1</v>
      </c>
      <c r="C5733" s="1">
        <f>IF(C5732+1=Protocol!$V$21,0,C5732+1)</f>
        <v>11</v>
      </c>
      <c r="D5733" s="1">
        <f t="shared" si="195"/>
        <v>2</v>
      </c>
      <c r="E5733" s="1" t="str">
        <f>INDEX(Protocol[Mark],MATCH(C5733,Protocol[Step],0))</f>
        <v>10Tm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377010002</v>
      </c>
      <c r="H5733" s="134">
        <f>Systematic[[#This Row],[SampleVariableLabel]]+100*Systematic[[#This Row],[State]]</f>
        <v>377011102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377</v>
      </c>
      <c r="B5734" s="1">
        <f>IF(C5734=0,IF(B5733=Protocol!$V$20,1,B5733+1),B5733)</f>
        <v>1</v>
      </c>
      <c r="C5734" s="1">
        <f>IF(C5733+1=Protocol!$V$21,0,C5733+1)</f>
        <v>12</v>
      </c>
      <c r="D5734" s="1">
        <f t="shared" si="195"/>
        <v>3</v>
      </c>
      <c r="E5734" s="1" t="str">
        <f>INDEX(Protocol[Mark],MATCH(C5734,Protocol[Step],0))</f>
        <v>11Azd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377010003</v>
      </c>
      <c r="H5734" s="134">
        <f>Systematic[[#This Row],[SampleVariableLabel]]+100*Systematic[[#This Row],[State]]</f>
        <v>377011203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378</v>
      </c>
      <c r="B5735" s="1">
        <f>IF(C5735=0,IF(B5734=Protocol!$V$20,1,B5734+1),B5734)</f>
        <v>1</v>
      </c>
      <c r="C5735" s="1">
        <f>IF(C5734+1=Protocol!$V$21,0,C5734+1)</f>
        <v>0</v>
      </c>
      <c r="D5735" s="1">
        <f t="shared" si="195"/>
        <v>4</v>
      </c>
      <c r="E5735" s="1" t="str">
        <f>INDEX(Protocol[Mark],MATCH(C5735,Protocol[Step],0))</f>
        <v>1mt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378010004</v>
      </c>
      <c r="H5735" s="134">
        <f>Systematic[[#This Row],[SampleVariableLabel]]+100*Systematic[[#This Row],[State]]</f>
        <v>378010004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378</v>
      </c>
      <c r="B5736" s="1">
        <f>IF(C5736=0,IF(B5735=Protocol!$V$20,1,B5735+1),B5735)</f>
        <v>1</v>
      </c>
      <c r="C5736" s="1">
        <f>IF(C5735+1=Protocol!$V$21,0,C5735+1)</f>
        <v>1</v>
      </c>
      <c r="D5736" s="1">
        <f t="shared" si="195"/>
        <v>5</v>
      </c>
      <c r="E5736" s="1" t="str">
        <f>INDEX(Protocol[Mark],MATCH(C5736,Protocol[Step],0))</f>
        <v>1PM</v>
      </c>
      <c r="F5736" s="151" t="str">
        <f>INDEX(Variables[Variable],MATCH(Systematic[[#This Row],[VariableIndex]],Variables[Index],0))</f>
        <v>Specific flux (mt)</v>
      </c>
      <c r="G5736" s="134">
        <f>Systematic[[#This Row],[Sample]]*1000000+Systematic[[#This Row],[SubSample]]*10000+Systematic[[#This Row],[VariableIndex]]</f>
        <v>378010005</v>
      </c>
      <c r="H5736" s="134">
        <f>Systematic[[#This Row],[SampleVariableLabel]]+100*Systematic[[#This Row],[State]]</f>
        <v>378010105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378</v>
      </c>
      <c r="B5737" s="1">
        <f>IF(C5737=0,IF(B5736=Protocol!$V$20,1,B5736+1),B5736)</f>
        <v>1</v>
      </c>
      <c r="C5737" s="1">
        <f>IF(C5736+1=Protocol!$V$21,0,C5736+1)</f>
        <v>2</v>
      </c>
      <c r="D5737" s="1">
        <f t="shared" si="195"/>
        <v>6</v>
      </c>
      <c r="E5737" s="1" t="str">
        <f>INDEX(Protocol[Mark],MATCH(C5737,Protocol[Step],0))</f>
        <v>2D</v>
      </c>
      <c r="F5737" s="151" t="str">
        <f>INDEX(Variables[Variable],MATCH(Systematic[[#This Row],[VariableIndex]],Variables[Index],0))</f>
        <v>FCR (mt: ROX-corr.)</v>
      </c>
      <c r="G5737" s="134">
        <f>Systematic[[#This Row],[Sample]]*1000000+Systematic[[#This Row],[SubSample]]*10000+Systematic[[#This Row],[VariableIndex]]</f>
        <v>378010006</v>
      </c>
      <c r="H5737" s="134">
        <f>Systematic[[#This Row],[SampleVariableLabel]]+100*Systematic[[#This Row],[State]]</f>
        <v>378010206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378</v>
      </c>
      <c r="B5738" s="1">
        <f>IF(C5738=0,IF(B5737=Protocol!$V$20,1,B5737+1),B5737)</f>
        <v>1</v>
      </c>
      <c r="C5738" s="1">
        <f>IF(C5737+1=Protocol!$V$21,0,C5737+1)</f>
        <v>3</v>
      </c>
      <c r="D5738" s="1">
        <f t="shared" si="195"/>
        <v>1</v>
      </c>
      <c r="E5738" s="1" t="str">
        <f>INDEX(Protocol[Mark],MATCH(C5738,Protocol[Step],0))</f>
        <v>2c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378010001</v>
      </c>
      <c r="H5738" s="134">
        <f>Systematic[[#This Row],[SampleVariableLabel]]+100*Systematic[[#This Row],[State]]</f>
        <v>378010301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378</v>
      </c>
      <c r="B5739" s="1">
        <f>IF(C5739=0,IF(B5738=Protocol!$V$20,1,B5738+1),B5738)</f>
        <v>1</v>
      </c>
      <c r="C5739" s="1">
        <f>IF(C5738+1=Protocol!$V$21,0,C5738+1)</f>
        <v>4</v>
      </c>
      <c r="D5739" s="1">
        <f t="shared" si="195"/>
        <v>2</v>
      </c>
      <c r="E5739" s="1" t="str">
        <f>INDEX(Protocol[Mark],MATCH(C5739,Protocol[Step],0))</f>
        <v>3U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378010002</v>
      </c>
      <c r="H5739" s="134">
        <f>Systematic[[#This Row],[SampleVariableLabel]]+100*Systematic[[#This Row],[State]]</f>
        <v>378010402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378</v>
      </c>
      <c r="B5740" s="1">
        <f>IF(C5740=0,IF(B5739=Protocol!$V$20,1,B5739+1),B5739)</f>
        <v>1</v>
      </c>
      <c r="C5740" s="1">
        <f>IF(C5739+1=Protocol!$V$21,0,C5739+1)</f>
        <v>5</v>
      </c>
      <c r="D5740" s="1">
        <f t="shared" si="195"/>
        <v>3</v>
      </c>
      <c r="E5740" s="1" t="str">
        <f>INDEX(Protocol[Mark],MATCH(C5740,Protocol[Step],0))</f>
        <v>4G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378010003</v>
      </c>
      <c r="H5740" s="134">
        <f>Systematic[[#This Row],[SampleVariableLabel]]+100*Systematic[[#This Row],[State]]</f>
        <v>378010503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378</v>
      </c>
      <c r="B5741" s="1">
        <f>IF(C5741=0,IF(B5740=Protocol!$V$20,1,B5740+1),B5740)</f>
        <v>1</v>
      </c>
      <c r="C5741" s="1">
        <f>IF(C5740+1=Protocol!$V$21,0,C5740+1)</f>
        <v>6</v>
      </c>
      <c r="D5741" s="1">
        <f t="shared" si="195"/>
        <v>4</v>
      </c>
      <c r="E5741" s="1" t="str">
        <f>INDEX(Protocol[Mark],MATCH(C5741,Protocol[Step],0))</f>
        <v>5S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378010004</v>
      </c>
      <c r="H5741" s="134">
        <f>Systematic[[#This Row],[SampleVariableLabel]]+100*Systematic[[#This Row],[State]]</f>
        <v>378010604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378</v>
      </c>
      <c r="B5742" s="1">
        <f>IF(C5742=0,IF(B5741=Protocol!$V$20,1,B5741+1),B5741)</f>
        <v>1</v>
      </c>
      <c r="C5742" s="1">
        <f>IF(C5741+1=Protocol!$V$21,0,C5741+1)</f>
        <v>7</v>
      </c>
      <c r="D5742" s="1">
        <f t="shared" si="195"/>
        <v>5</v>
      </c>
      <c r="E5742" s="1" t="str">
        <f>INDEX(Protocol[Mark],MATCH(C5742,Protocol[Step],0))</f>
        <v>6Oct</v>
      </c>
      <c r="F5742" s="151" t="str">
        <f>INDEX(Variables[Variable],MATCH(Systematic[[#This Row],[VariableIndex]],Variables[Index],0))</f>
        <v>Specific flux (mt)</v>
      </c>
      <c r="G5742" s="134">
        <f>Systematic[[#This Row],[Sample]]*1000000+Systematic[[#This Row],[SubSample]]*10000+Systematic[[#This Row],[VariableIndex]]</f>
        <v>378010005</v>
      </c>
      <c r="H5742" s="134">
        <f>Systematic[[#This Row],[SampleVariableLabel]]+100*Systematic[[#This Row],[State]]</f>
        <v>378010705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378</v>
      </c>
      <c r="B5743" s="1">
        <f>IF(C5743=0,IF(B5742=Protocol!$V$20,1,B5742+1),B5742)</f>
        <v>1</v>
      </c>
      <c r="C5743" s="1">
        <f>IF(C5742+1=Protocol!$V$21,0,C5742+1)</f>
        <v>8</v>
      </c>
      <c r="D5743" s="1">
        <f t="shared" si="195"/>
        <v>6</v>
      </c>
      <c r="E5743" s="1" t="str">
        <f>INDEX(Protocol[Mark],MATCH(C5743,Protocol[Step],0))</f>
        <v>7Rot</v>
      </c>
      <c r="F5743" s="151" t="str">
        <f>INDEX(Variables[Variable],MATCH(Systematic[[#This Row],[VariableIndex]],Variables[Index],0))</f>
        <v>FCR (mt: ROX-corr.)</v>
      </c>
      <c r="G5743" s="134">
        <f>Systematic[[#This Row],[Sample]]*1000000+Systematic[[#This Row],[SubSample]]*10000+Systematic[[#This Row],[VariableIndex]]</f>
        <v>378010006</v>
      </c>
      <c r="H5743" s="134">
        <f>Systematic[[#This Row],[SampleVariableLabel]]+100*Systematic[[#This Row],[State]]</f>
        <v>378010806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378</v>
      </c>
      <c r="B5744" s="1">
        <f>IF(C5744=0,IF(B5743=Protocol!$V$20,1,B5743+1),B5743)</f>
        <v>1</v>
      </c>
      <c r="C5744" s="1">
        <f>IF(C5743+1=Protocol!$V$21,0,C5743+1)</f>
        <v>9</v>
      </c>
      <c r="D5744" s="1">
        <f t="shared" si="195"/>
        <v>1</v>
      </c>
      <c r="E5744" s="1" t="str">
        <f>INDEX(Protocol[Mark],MATCH(C5744,Protocol[Step],0))</f>
        <v>8Gp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378010001</v>
      </c>
      <c r="H5744" s="134">
        <f>Systematic[[#This Row],[SampleVariableLabel]]+100*Systematic[[#This Row],[State]]</f>
        <v>378010901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378</v>
      </c>
      <c r="B5745" s="1">
        <f>IF(C5745=0,IF(B5744=Protocol!$V$20,1,B5744+1),B5744)</f>
        <v>1</v>
      </c>
      <c r="C5745" s="1">
        <f>IF(C5744+1=Protocol!$V$21,0,C5744+1)</f>
        <v>10</v>
      </c>
      <c r="D5745" s="1">
        <f t="shared" si="195"/>
        <v>2</v>
      </c>
      <c r="E5745" s="1" t="str">
        <f>INDEX(Protocol[Mark],MATCH(C5745,Protocol[Step],0))</f>
        <v>9Ama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378010002</v>
      </c>
      <c r="H5745" s="134">
        <f>Systematic[[#This Row],[SampleVariableLabel]]+100*Systematic[[#This Row],[State]]</f>
        <v>378011002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378</v>
      </c>
      <c r="B5746" s="1">
        <f>IF(C5746=0,IF(B5745=Protocol!$V$20,1,B5745+1),B5745)</f>
        <v>1</v>
      </c>
      <c r="C5746" s="1">
        <f>IF(C5745+1=Protocol!$V$21,0,C5745+1)</f>
        <v>11</v>
      </c>
      <c r="D5746" s="1">
        <f t="shared" si="195"/>
        <v>3</v>
      </c>
      <c r="E5746" s="1" t="str">
        <f>INDEX(Protocol[Mark],MATCH(C5746,Protocol[Step],0))</f>
        <v>10Tm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378010003</v>
      </c>
      <c r="H5746" s="134">
        <f>Systematic[[#This Row],[SampleVariableLabel]]+100*Systematic[[#This Row],[State]]</f>
        <v>378011103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378</v>
      </c>
      <c r="B5747" s="1">
        <f>IF(C5747=0,IF(B5746=Protocol!$V$20,1,B5746+1),B5746)</f>
        <v>1</v>
      </c>
      <c r="C5747" s="1">
        <f>IF(C5746+1=Protocol!$V$21,0,C5746+1)</f>
        <v>12</v>
      </c>
      <c r="D5747" s="1">
        <f t="shared" si="195"/>
        <v>4</v>
      </c>
      <c r="E5747" s="1" t="str">
        <f>INDEX(Protocol[Mark],MATCH(C5747,Protocol[Step],0))</f>
        <v>11Azd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378010004</v>
      </c>
      <c r="H5747" s="134">
        <f>Systematic[[#This Row],[SampleVariableLabel]]+100*Systematic[[#This Row],[State]]</f>
        <v>378011204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379</v>
      </c>
      <c r="B5748" s="1">
        <f>IF(C5748=0,IF(B5747=Protocol!$V$20,1,B5747+1),B5747)</f>
        <v>1</v>
      </c>
      <c r="C5748" s="1">
        <f>IF(C5747+1=Protocol!$V$21,0,C5747+1)</f>
        <v>0</v>
      </c>
      <c r="D5748" s="1">
        <f t="shared" si="195"/>
        <v>5</v>
      </c>
      <c r="E5748" s="1" t="str">
        <f>INDEX(Protocol[Mark],MATCH(C5748,Protocol[Step],0))</f>
        <v>1mt</v>
      </c>
      <c r="F5748" s="151" t="str">
        <f>INDEX(Variables[Variable],MATCH(Systematic[[#This Row],[VariableIndex]],Variables[Index],0))</f>
        <v>Specific flux (mt)</v>
      </c>
      <c r="G5748" s="134">
        <f>Systematic[[#This Row],[Sample]]*1000000+Systematic[[#This Row],[SubSample]]*10000+Systematic[[#This Row],[VariableIndex]]</f>
        <v>379010005</v>
      </c>
      <c r="H5748" s="134">
        <f>Systematic[[#This Row],[SampleVariableLabel]]+100*Systematic[[#This Row],[State]]</f>
        <v>379010005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379</v>
      </c>
      <c r="B5749" s="1">
        <f>IF(C5749=0,IF(B5748=Protocol!$V$20,1,B5748+1),B5748)</f>
        <v>1</v>
      </c>
      <c r="C5749" s="1">
        <f>IF(C5748+1=Protocol!$V$21,0,C5748+1)</f>
        <v>1</v>
      </c>
      <c r="D5749" s="1">
        <f t="shared" si="195"/>
        <v>6</v>
      </c>
      <c r="E5749" s="1" t="str">
        <f>INDEX(Protocol[Mark],MATCH(C5749,Protocol[Step],0))</f>
        <v>1PM</v>
      </c>
      <c r="F5749" s="151" t="str">
        <f>INDEX(Variables[Variable],MATCH(Systematic[[#This Row],[VariableIndex]],Variables[Index],0))</f>
        <v>FCR (mt: ROX-corr.)</v>
      </c>
      <c r="G5749" s="134">
        <f>Systematic[[#This Row],[Sample]]*1000000+Systematic[[#This Row],[SubSample]]*10000+Systematic[[#This Row],[VariableIndex]]</f>
        <v>379010006</v>
      </c>
      <c r="H5749" s="134">
        <f>Systematic[[#This Row],[SampleVariableLabel]]+100*Systematic[[#This Row],[State]]</f>
        <v>379010106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379</v>
      </c>
      <c r="B5750" s="1">
        <f>IF(C5750=0,IF(B5749=Protocol!$V$20,1,B5749+1),B5749)</f>
        <v>1</v>
      </c>
      <c r="C5750" s="1">
        <f>IF(C5749+1=Protocol!$V$21,0,C5749+1)</f>
        <v>2</v>
      </c>
      <c r="D5750" s="1">
        <f t="shared" si="195"/>
        <v>1</v>
      </c>
      <c r="E5750" s="1" t="str">
        <f>INDEX(Protocol[Mark],MATCH(C5750,Protocol[Step],0))</f>
        <v>2D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379010001</v>
      </c>
      <c r="H5750" s="134">
        <f>Systematic[[#This Row],[SampleVariableLabel]]+100*Systematic[[#This Row],[State]]</f>
        <v>379010201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379</v>
      </c>
      <c r="B5751" s="1">
        <f>IF(C5751=0,IF(B5750=Protocol!$V$20,1,B5750+1),B5750)</f>
        <v>1</v>
      </c>
      <c r="C5751" s="1">
        <f>IF(C5750+1=Protocol!$V$21,0,C5750+1)</f>
        <v>3</v>
      </c>
      <c r="D5751" s="1">
        <f t="shared" si="195"/>
        <v>2</v>
      </c>
      <c r="E5751" s="1" t="str">
        <f>INDEX(Protocol[Mark],MATCH(C5751,Protocol[Step],0))</f>
        <v>2c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379010002</v>
      </c>
      <c r="H5751" s="134">
        <f>Systematic[[#This Row],[SampleVariableLabel]]+100*Systematic[[#This Row],[State]]</f>
        <v>379010302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379</v>
      </c>
      <c r="B5752" s="1">
        <f>IF(C5752=0,IF(B5751=Protocol!$V$20,1,B5751+1),B5751)</f>
        <v>1</v>
      </c>
      <c r="C5752" s="1">
        <f>IF(C5751+1=Protocol!$V$21,0,C5751+1)</f>
        <v>4</v>
      </c>
      <c r="D5752" s="1">
        <f t="shared" si="195"/>
        <v>3</v>
      </c>
      <c r="E5752" s="1" t="str">
        <f>INDEX(Protocol[Mark],MATCH(C5752,Protocol[Step],0))</f>
        <v>3U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379010003</v>
      </c>
      <c r="H5752" s="134">
        <f>Systematic[[#This Row],[SampleVariableLabel]]+100*Systematic[[#This Row],[State]]</f>
        <v>379010403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379</v>
      </c>
      <c r="B5753" s="1">
        <f>IF(C5753=0,IF(B5752=Protocol!$V$20,1,B5752+1),B5752)</f>
        <v>1</v>
      </c>
      <c r="C5753" s="1">
        <f>IF(C5752+1=Protocol!$V$21,0,C5752+1)</f>
        <v>5</v>
      </c>
      <c r="D5753" s="1">
        <f t="shared" si="195"/>
        <v>4</v>
      </c>
      <c r="E5753" s="1" t="str">
        <f>INDEX(Protocol[Mark],MATCH(C5753,Protocol[Step],0))</f>
        <v>4G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379010004</v>
      </c>
      <c r="H5753" s="134">
        <f>Systematic[[#This Row],[SampleVariableLabel]]+100*Systematic[[#This Row],[State]]</f>
        <v>379010504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379</v>
      </c>
      <c r="B5754" s="1">
        <f>IF(C5754=0,IF(B5753=Protocol!$V$20,1,B5753+1),B5753)</f>
        <v>1</v>
      </c>
      <c r="C5754" s="1">
        <f>IF(C5753+1=Protocol!$V$21,0,C5753+1)</f>
        <v>6</v>
      </c>
      <c r="D5754" s="1">
        <f t="shared" si="195"/>
        <v>5</v>
      </c>
      <c r="E5754" s="1" t="str">
        <f>INDEX(Protocol[Mark],MATCH(C5754,Protocol[Step],0))</f>
        <v>5S</v>
      </c>
      <c r="F5754" s="151" t="str">
        <f>INDEX(Variables[Variable],MATCH(Systematic[[#This Row],[VariableIndex]],Variables[Index],0))</f>
        <v>Specific flux (mt)</v>
      </c>
      <c r="G5754" s="134">
        <f>Systematic[[#This Row],[Sample]]*1000000+Systematic[[#This Row],[SubSample]]*10000+Systematic[[#This Row],[VariableIndex]]</f>
        <v>379010005</v>
      </c>
      <c r="H5754" s="134">
        <f>Systematic[[#This Row],[SampleVariableLabel]]+100*Systematic[[#This Row],[State]]</f>
        <v>379010605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379</v>
      </c>
      <c r="B5755" s="1">
        <f>IF(C5755=0,IF(B5754=Protocol!$V$20,1,B5754+1),B5754)</f>
        <v>1</v>
      </c>
      <c r="C5755" s="1">
        <f>IF(C5754+1=Protocol!$V$21,0,C5754+1)</f>
        <v>7</v>
      </c>
      <c r="D5755" s="1">
        <f t="shared" si="195"/>
        <v>6</v>
      </c>
      <c r="E5755" s="1" t="str">
        <f>INDEX(Protocol[Mark],MATCH(C5755,Protocol[Step],0))</f>
        <v>6Oct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379010006</v>
      </c>
      <c r="H5755" s="134">
        <f>Systematic[[#This Row],[SampleVariableLabel]]+100*Systematic[[#This Row],[State]]</f>
        <v>379010706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379</v>
      </c>
      <c r="B5756" s="1">
        <f>IF(C5756=0,IF(B5755=Protocol!$V$20,1,B5755+1),B5755)</f>
        <v>1</v>
      </c>
      <c r="C5756" s="1">
        <f>IF(C5755+1=Protocol!$V$21,0,C5755+1)</f>
        <v>8</v>
      </c>
      <c r="D5756" s="1">
        <f t="shared" si="195"/>
        <v>1</v>
      </c>
      <c r="E5756" s="1" t="str">
        <f>INDEX(Protocol[Mark],MATCH(C5756,Protocol[Step],0))</f>
        <v>7Rot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379010001</v>
      </c>
      <c r="H5756" s="134">
        <f>Systematic[[#This Row],[SampleVariableLabel]]+100*Systematic[[#This Row],[State]]</f>
        <v>379010801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379</v>
      </c>
      <c r="B5757" s="1">
        <f>IF(C5757=0,IF(B5756=Protocol!$V$20,1,B5756+1),B5756)</f>
        <v>1</v>
      </c>
      <c r="C5757" s="1">
        <f>IF(C5756+1=Protocol!$V$21,0,C5756+1)</f>
        <v>9</v>
      </c>
      <c r="D5757" s="1">
        <f t="shared" si="195"/>
        <v>2</v>
      </c>
      <c r="E5757" s="1" t="str">
        <f>INDEX(Protocol[Mark],MATCH(C5757,Protocol[Step],0))</f>
        <v>8Gp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379010002</v>
      </c>
      <c r="H5757" s="134">
        <f>Systematic[[#This Row],[SampleVariableLabel]]+100*Systematic[[#This Row],[State]]</f>
        <v>379010902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379</v>
      </c>
      <c r="B5758" s="1">
        <f>IF(C5758=0,IF(B5757=Protocol!$V$20,1,B5757+1),B5757)</f>
        <v>1</v>
      </c>
      <c r="C5758" s="1">
        <f>IF(C5757+1=Protocol!$V$21,0,C5757+1)</f>
        <v>10</v>
      </c>
      <c r="D5758" s="1">
        <f t="shared" si="195"/>
        <v>3</v>
      </c>
      <c r="E5758" s="1" t="str">
        <f>INDEX(Protocol[Mark],MATCH(C5758,Protocol[Step],0))</f>
        <v>9Ama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379010003</v>
      </c>
      <c r="H5758" s="134">
        <f>Systematic[[#This Row],[SampleVariableLabel]]+100*Systematic[[#This Row],[State]]</f>
        <v>379011003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379</v>
      </c>
      <c r="B5759" s="1">
        <f>IF(C5759=0,IF(B5758=Protocol!$V$20,1,B5758+1),B5758)</f>
        <v>1</v>
      </c>
      <c r="C5759" s="1">
        <f>IF(C5758+1=Protocol!$V$21,0,C5758+1)</f>
        <v>11</v>
      </c>
      <c r="D5759" s="1">
        <f t="shared" si="195"/>
        <v>4</v>
      </c>
      <c r="E5759" s="1" t="str">
        <f>INDEX(Protocol[Mark],MATCH(C5759,Protocol[Step],0))</f>
        <v>10Tm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379010004</v>
      </c>
      <c r="H5759" s="134">
        <f>Systematic[[#This Row],[SampleVariableLabel]]+100*Systematic[[#This Row],[State]]</f>
        <v>379011104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379</v>
      </c>
      <c r="B5760" s="1">
        <f>IF(C5760=0,IF(B5759=Protocol!$V$20,1,B5759+1),B5759)</f>
        <v>1</v>
      </c>
      <c r="C5760" s="1">
        <f>IF(C5759+1=Protocol!$V$21,0,C5759+1)</f>
        <v>12</v>
      </c>
      <c r="D5760" s="1">
        <f t="shared" si="195"/>
        <v>5</v>
      </c>
      <c r="E5760" s="1" t="str">
        <f>INDEX(Protocol[Mark],MATCH(C5760,Protocol[Step],0))</f>
        <v>11Azd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379010005</v>
      </c>
      <c r="H5760" s="134">
        <f>Systematic[[#This Row],[SampleVariableLabel]]+100*Systematic[[#This Row],[State]]</f>
        <v>379011205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380</v>
      </c>
      <c r="B5761" s="1">
        <f>IF(C5761=0,IF(B5760=Protocol!$V$20,1,B5760+1),B5760)</f>
        <v>1</v>
      </c>
      <c r="C5761" s="1">
        <f>IF(C5760+1=Protocol!$V$21,0,C5760+1)</f>
        <v>0</v>
      </c>
      <c r="D5761" s="1">
        <f t="shared" si="195"/>
        <v>6</v>
      </c>
      <c r="E5761" s="1" t="str">
        <f>INDEX(Protocol[Mark],MATCH(C5761,Protocol[Step],0))</f>
        <v>1mt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380010006</v>
      </c>
      <c r="H5761" s="134">
        <f>Systematic[[#This Row],[SampleVariableLabel]]+100*Systematic[[#This Row],[State]]</f>
        <v>380010006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380</v>
      </c>
      <c r="B5762" s="1">
        <f>IF(C5762=0,IF(B5761=Protocol!$V$20,1,B5761+1),B5761)</f>
        <v>1</v>
      </c>
      <c r="C5762" s="1">
        <f>IF(C5761+1=Protocol!$V$21,0,C5761+1)</f>
        <v>1</v>
      </c>
      <c r="D5762" s="1">
        <f t="shared" si="195"/>
        <v>1</v>
      </c>
      <c r="E5762" s="1" t="str">
        <f>INDEX(Protocol[Mark],MATCH(C5762,Protocol[Step],0))</f>
        <v>1PM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380010001</v>
      </c>
      <c r="H5762" s="134">
        <f>Systematic[[#This Row],[SampleVariableLabel]]+100*Systematic[[#This Row],[State]]</f>
        <v>380010101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380</v>
      </c>
      <c r="B5763" s="1">
        <f>IF(C5763=0,IF(B5762=Protocol!$V$20,1,B5762+1),B5762)</f>
        <v>1</v>
      </c>
      <c r="C5763" s="1">
        <f>IF(C5762+1=Protocol!$V$21,0,C5762+1)</f>
        <v>2</v>
      </c>
      <c r="D5763" s="1">
        <f t="shared" ref="D5763:D5826" si="197">IF(D5762=nVariables,1,D5762+1)</f>
        <v>2</v>
      </c>
      <c r="E5763" s="1" t="str">
        <f>INDEX(Protocol[Mark],MATCH(C5763,Protocol[Step],0))</f>
        <v>2D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380010002</v>
      </c>
      <c r="H5763" s="134">
        <f>Systematic[[#This Row],[SampleVariableLabel]]+100*Systematic[[#This Row],[State]]</f>
        <v>380010202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380</v>
      </c>
      <c r="B5764" s="1">
        <f>IF(C5764=0,IF(B5763=Protocol!$V$20,1,B5763+1),B5763)</f>
        <v>1</v>
      </c>
      <c r="C5764" s="1">
        <f>IF(C5763+1=Protocol!$V$21,0,C5763+1)</f>
        <v>3</v>
      </c>
      <c r="D5764" s="1">
        <f t="shared" si="197"/>
        <v>3</v>
      </c>
      <c r="E5764" s="1" t="str">
        <f>INDEX(Protocol[Mark],MATCH(C5764,Protocol[Step],0))</f>
        <v>2c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380010003</v>
      </c>
      <c r="H5764" s="134">
        <f>Systematic[[#This Row],[SampleVariableLabel]]+100*Systematic[[#This Row],[State]]</f>
        <v>380010303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380</v>
      </c>
      <c r="B5765" s="1">
        <f>IF(C5765=0,IF(B5764=Protocol!$V$20,1,B5764+1),B5764)</f>
        <v>1</v>
      </c>
      <c r="C5765" s="1">
        <f>IF(C5764+1=Protocol!$V$21,0,C5764+1)</f>
        <v>4</v>
      </c>
      <c r="D5765" s="1">
        <f t="shared" si="197"/>
        <v>4</v>
      </c>
      <c r="E5765" s="1" t="str">
        <f>INDEX(Protocol[Mark],MATCH(C5765,Protocol[Step],0))</f>
        <v>3U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380010004</v>
      </c>
      <c r="H5765" s="134">
        <f>Systematic[[#This Row],[SampleVariableLabel]]+100*Systematic[[#This Row],[State]]</f>
        <v>380010404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380</v>
      </c>
      <c r="B5766" s="1">
        <f>IF(C5766=0,IF(B5765=Protocol!$V$20,1,B5765+1),B5765)</f>
        <v>1</v>
      </c>
      <c r="C5766" s="1">
        <f>IF(C5765+1=Protocol!$V$21,0,C5765+1)</f>
        <v>5</v>
      </c>
      <c r="D5766" s="1">
        <f t="shared" si="197"/>
        <v>5</v>
      </c>
      <c r="E5766" s="1" t="str">
        <f>INDEX(Protocol[Mark],MATCH(C5766,Protocol[Step],0))</f>
        <v>4G</v>
      </c>
      <c r="F5766" s="151" t="str">
        <f>INDEX(Variables[Variable],MATCH(Systematic[[#This Row],[VariableIndex]],Variables[Index],0))</f>
        <v>Specific flux (mt)</v>
      </c>
      <c r="G5766" s="134">
        <f>Systematic[[#This Row],[Sample]]*1000000+Systematic[[#This Row],[SubSample]]*10000+Systematic[[#This Row],[VariableIndex]]</f>
        <v>380010005</v>
      </c>
      <c r="H5766" s="134">
        <f>Systematic[[#This Row],[SampleVariableLabel]]+100*Systematic[[#This Row],[State]]</f>
        <v>380010505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380</v>
      </c>
      <c r="B5767" s="1">
        <f>IF(C5767=0,IF(B5766=Protocol!$V$20,1,B5766+1),B5766)</f>
        <v>1</v>
      </c>
      <c r="C5767" s="1">
        <f>IF(C5766+1=Protocol!$V$21,0,C5766+1)</f>
        <v>6</v>
      </c>
      <c r="D5767" s="1">
        <f t="shared" si="197"/>
        <v>6</v>
      </c>
      <c r="E5767" s="1" t="str">
        <f>INDEX(Protocol[Mark],MATCH(C5767,Protocol[Step],0))</f>
        <v>5S</v>
      </c>
      <c r="F5767" s="151" t="str">
        <f>INDEX(Variables[Variable],MATCH(Systematic[[#This Row],[VariableIndex]],Variables[Index],0))</f>
        <v>FCR (mt: ROX-corr.)</v>
      </c>
      <c r="G5767" s="134">
        <f>Systematic[[#This Row],[Sample]]*1000000+Systematic[[#This Row],[SubSample]]*10000+Systematic[[#This Row],[VariableIndex]]</f>
        <v>380010006</v>
      </c>
      <c r="H5767" s="134">
        <f>Systematic[[#This Row],[SampleVariableLabel]]+100*Systematic[[#This Row],[State]]</f>
        <v>380010606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380</v>
      </c>
      <c r="B5768" s="1">
        <f>IF(C5768=0,IF(B5767=Protocol!$V$20,1,B5767+1),B5767)</f>
        <v>1</v>
      </c>
      <c r="C5768" s="1">
        <f>IF(C5767+1=Protocol!$V$21,0,C5767+1)</f>
        <v>7</v>
      </c>
      <c r="D5768" s="1">
        <f t="shared" si="197"/>
        <v>1</v>
      </c>
      <c r="E5768" s="1" t="str">
        <f>INDEX(Protocol[Mark],MATCH(C5768,Protocol[Step],0))</f>
        <v>6Oct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380010001</v>
      </c>
      <c r="H5768" s="134">
        <f>Systematic[[#This Row],[SampleVariableLabel]]+100*Systematic[[#This Row],[State]]</f>
        <v>380010701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380</v>
      </c>
      <c r="B5769" s="1">
        <f>IF(C5769=0,IF(B5768=Protocol!$V$20,1,B5768+1),B5768)</f>
        <v>1</v>
      </c>
      <c r="C5769" s="1">
        <f>IF(C5768+1=Protocol!$V$21,0,C5768+1)</f>
        <v>8</v>
      </c>
      <c r="D5769" s="1">
        <f t="shared" si="197"/>
        <v>2</v>
      </c>
      <c r="E5769" s="1" t="str">
        <f>INDEX(Protocol[Mark],MATCH(C5769,Protocol[Step],0))</f>
        <v>7Rot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380010002</v>
      </c>
      <c r="H5769" s="134">
        <f>Systematic[[#This Row],[SampleVariableLabel]]+100*Systematic[[#This Row],[State]]</f>
        <v>380010802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380</v>
      </c>
      <c r="B5770" s="1">
        <f>IF(C5770=0,IF(B5769=Protocol!$V$20,1,B5769+1),B5769)</f>
        <v>1</v>
      </c>
      <c r="C5770" s="1">
        <f>IF(C5769+1=Protocol!$V$21,0,C5769+1)</f>
        <v>9</v>
      </c>
      <c r="D5770" s="1">
        <f t="shared" si="197"/>
        <v>3</v>
      </c>
      <c r="E5770" s="1" t="str">
        <f>INDEX(Protocol[Mark],MATCH(C5770,Protocol[Step],0))</f>
        <v>8Gp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380010003</v>
      </c>
      <c r="H5770" s="134">
        <f>Systematic[[#This Row],[SampleVariableLabel]]+100*Systematic[[#This Row],[State]]</f>
        <v>380010903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380</v>
      </c>
      <c r="B5771" s="1">
        <f>IF(C5771=0,IF(B5770=Protocol!$V$20,1,B5770+1),B5770)</f>
        <v>1</v>
      </c>
      <c r="C5771" s="1">
        <f>IF(C5770+1=Protocol!$V$21,0,C5770+1)</f>
        <v>10</v>
      </c>
      <c r="D5771" s="1">
        <f t="shared" si="197"/>
        <v>4</v>
      </c>
      <c r="E5771" s="1" t="str">
        <f>INDEX(Protocol[Mark],MATCH(C5771,Protocol[Step],0))</f>
        <v>9Ama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380010004</v>
      </c>
      <c r="H5771" s="134">
        <f>Systematic[[#This Row],[SampleVariableLabel]]+100*Systematic[[#This Row],[State]]</f>
        <v>380011004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380</v>
      </c>
      <c r="B5772" s="1">
        <f>IF(C5772=0,IF(B5771=Protocol!$V$20,1,B5771+1),B5771)</f>
        <v>1</v>
      </c>
      <c r="C5772" s="1">
        <f>IF(C5771+1=Protocol!$V$21,0,C5771+1)</f>
        <v>11</v>
      </c>
      <c r="D5772" s="1">
        <f t="shared" si="197"/>
        <v>5</v>
      </c>
      <c r="E5772" s="1" t="str">
        <f>INDEX(Protocol[Mark],MATCH(C5772,Protocol[Step],0))</f>
        <v>10Tm</v>
      </c>
      <c r="F5772" s="151" t="str">
        <f>INDEX(Variables[Variable],MATCH(Systematic[[#This Row],[VariableIndex]],Variables[Index],0))</f>
        <v>Specific flux (mt)</v>
      </c>
      <c r="G5772" s="134">
        <f>Systematic[[#This Row],[Sample]]*1000000+Systematic[[#This Row],[SubSample]]*10000+Systematic[[#This Row],[VariableIndex]]</f>
        <v>380010005</v>
      </c>
      <c r="H5772" s="134">
        <f>Systematic[[#This Row],[SampleVariableLabel]]+100*Systematic[[#This Row],[State]]</f>
        <v>380011105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380</v>
      </c>
      <c r="B5773" s="1">
        <f>IF(C5773=0,IF(B5772=Protocol!$V$20,1,B5772+1),B5772)</f>
        <v>1</v>
      </c>
      <c r="C5773" s="1">
        <f>IF(C5772+1=Protocol!$V$21,0,C5772+1)</f>
        <v>12</v>
      </c>
      <c r="D5773" s="1">
        <f t="shared" si="197"/>
        <v>6</v>
      </c>
      <c r="E5773" s="1" t="str">
        <f>INDEX(Protocol[Mark],MATCH(C5773,Protocol[Step],0))</f>
        <v>11Azd</v>
      </c>
      <c r="F5773" s="151" t="str">
        <f>INDEX(Variables[Variable],MATCH(Systematic[[#This Row],[VariableIndex]],Variables[Index],0))</f>
        <v>FCR (mt: ROX-corr.)</v>
      </c>
      <c r="G5773" s="134">
        <f>Systematic[[#This Row],[Sample]]*1000000+Systematic[[#This Row],[SubSample]]*10000+Systematic[[#This Row],[VariableIndex]]</f>
        <v>380010006</v>
      </c>
      <c r="H5773" s="134">
        <f>Systematic[[#This Row],[SampleVariableLabel]]+100*Systematic[[#This Row],[State]]</f>
        <v>380011206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381</v>
      </c>
      <c r="B5774" s="1">
        <f>IF(C5774=0,IF(B5773=Protocol!$V$20,1,B5773+1),B5773)</f>
        <v>1</v>
      </c>
      <c r="C5774" s="1">
        <f>IF(C5773+1=Protocol!$V$21,0,C5773+1)</f>
        <v>0</v>
      </c>
      <c r="D5774" s="1">
        <f t="shared" si="197"/>
        <v>1</v>
      </c>
      <c r="E5774" s="1" t="str">
        <f>INDEX(Protocol[Mark],MATCH(C5774,Protocol[Step],0))</f>
        <v>1mt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381010001</v>
      </c>
      <c r="H5774" s="134">
        <f>Systematic[[#This Row],[SampleVariableLabel]]+100*Systematic[[#This Row],[State]]</f>
        <v>381010001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381</v>
      </c>
      <c r="B5775" s="1">
        <f>IF(C5775=0,IF(B5774=Protocol!$V$20,1,B5774+1),B5774)</f>
        <v>1</v>
      </c>
      <c r="C5775" s="1">
        <f>IF(C5774+1=Protocol!$V$21,0,C5774+1)</f>
        <v>1</v>
      </c>
      <c r="D5775" s="1">
        <f t="shared" si="197"/>
        <v>2</v>
      </c>
      <c r="E5775" s="1" t="str">
        <f>INDEX(Protocol[Mark],MATCH(C5775,Protocol[Step],0))</f>
        <v>1PM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381010002</v>
      </c>
      <c r="H5775" s="134">
        <f>Systematic[[#This Row],[SampleVariableLabel]]+100*Systematic[[#This Row],[State]]</f>
        <v>381010102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381</v>
      </c>
      <c r="B5776" s="1">
        <f>IF(C5776=0,IF(B5775=Protocol!$V$20,1,B5775+1),B5775)</f>
        <v>1</v>
      </c>
      <c r="C5776" s="1">
        <f>IF(C5775+1=Protocol!$V$21,0,C5775+1)</f>
        <v>2</v>
      </c>
      <c r="D5776" s="1">
        <f t="shared" si="197"/>
        <v>3</v>
      </c>
      <c r="E5776" s="1" t="str">
        <f>INDEX(Protocol[Mark],MATCH(C5776,Protocol[Step],0))</f>
        <v>2D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381010003</v>
      </c>
      <c r="H5776" s="134">
        <f>Systematic[[#This Row],[SampleVariableLabel]]+100*Systematic[[#This Row],[State]]</f>
        <v>381010203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381</v>
      </c>
      <c r="B5777" s="1">
        <f>IF(C5777=0,IF(B5776=Protocol!$V$20,1,B5776+1),B5776)</f>
        <v>1</v>
      </c>
      <c r="C5777" s="1">
        <f>IF(C5776+1=Protocol!$V$21,0,C5776+1)</f>
        <v>3</v>
      </c>
      <c r="D5777" s="1">
        <f t="shared" si="197"/>
        <v>4</v>
      </c>
      <c r="E5777" s="1" t="str">
        <f>INDEX(Protocol[Mark],MATCH(C5777,Protocol[Step],0))</f>
        <v>2c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381010004</v>
      </c>
      <c r="H5777" s="134">
        <f>Systematic[[#This Row],[SampleVariableLabel]]+100*Systematic[[#This Row],[State]]</f>
        <v>381010304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381</v>
      </c>
      <c r="B5778" s="1">
        <f>IF(C5778=0,IF(B5777=Protocol!$V$20,1,B5777+1),B5777)</f>
        <v>1</v>
      </c>
      <c r="C5778" s="1">
        <f>IF(C5777+1=Protocol!$V$21,0,C5777+1)</f>
        <v>4</v>
      </c>
      <c r="D5778" s="1">
        <f t="shared" si="197"/>
        <v>5</v>
      </c>
      <c r="E5778" s="1" t="str">
        <f>INDEX(Protocol[Mark],MATCH(C5778,Protocol[Step],0))</f>
        <v>3U</v>
      </c>
      <c r="F5778" s="151" t="str">
        <f>INDEX(Variables[Variable],MATCH(Systematic[[#This Row],[VariableIndex]],Variables[Index],0))</f>
        <v>Specific flux (mt)</v>
      </c>
      <c r="G5778" s="134">
        <f>Systematic[[#This Row],[Sample]]*1000000+Systematic[[#This Row],[SubSample]]*10000+Systematic[[#This Row],[VariableIndex]]</f>
        <v>381010005</v>
      </c>
      <c r="H5778" s="134">
        <f>Systematic[[#This Row],[SampleVariableLabel]]+100*Systematic[[#This Row],[State]]</f>
        <v>381010405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381</v>
      </c>
      <c r="B5779" s="1">
        <f>IF(C5779=0,IF(B5778=Protocol!$V$20,1,B5778+1),B5778)</f>
        <v>1</v>
      </c>
      <c r="C5779" s="1">
        <f>IF(C5778+1=Protocol!$V$21,0,C5778+1)</f>
        <v>5</v>
      </c>
      <c r="D5779" s="1">
        <f t="shared" si="197"/>
        <v>6</v>
      </c>
      <c r="E5779" s="1" t="str">
        <f>INDEX(Protocol[Mark],MATCH(C5779,Protocol[Step],0))</f>
        <v>4G</v>
      </c>
      <c r="F5779" s="151" t="str">
        <f>INDEX(Variables[Variable],MATCH(Systematic[[#This Row],[VariableIndex]],Variables[Index],0))</f>
        <v>FCR (mt: ROX-corr.)</v>
      </c>
      <c r="G5779" s="134">
        <f>Systematic[[#This Row],[Sample]]*1000000+Systematic[[#This Row],[SubSample]]*10000+Systematic[[#This Row],[VariableIndex]]</f>
        <v>381010006</v>
      </c>
      <c r="H5779" s="134">
        <f>Systematic[[#This Row],[SampleVariableLabel]]+100*Systematic[[#This Row],[State]]</f>
        <v>381010506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381</v>
      </c>
      <c r="B5780" s="1">
        <f>IF(C5780=0,IF(B5779=Protocol!$V$20,1,B5779+1),B5779)</f>
        <v>1</v>
      </c>
      <c r="C5780" s="1">
        <f>IF(C5779+1=Protocol!$V$21,0,C5779+1)</f>
        <v>6</v>
      </c>
      <c r="D5780" s="1">
        <f t="shared" si="197"/>
        <v>1</v>
      </c>
      <c r="E5780" s="1" t="str">
        <f>INDEX(Protocol[Mark],MATCH(C5780,Protocol[Step],0))</f>
        <v>5S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381010001</v>
      </c>
      <c r="H5780" s="134">
        <f>Systematic[[#This Row],[SampleVariableLabel]]+100*Systematic[[#This Row],[State]]</f>
        <v>381010601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381</v>
      </c>
      <c r="B5781" s="1">
        <f>IF(C5781=0,IF(B5780=Protocol!$V$20,1,B5780+1),B5780)</f>
        <v>1</v>
      </c>
      <c r="C5781" s="1">
        <f>IF(C5780+1=Protocol!$V$21,0,C5780+1)</f>
        <v>7</v>
      </c>
      <c r="D5781" s="1">
        <f t="shared" si="197"/>
        <v>2</v>
      </c>
      <c r="E5781" s="1" t="str">
        <f>INDEX(Protocol[Mark],MATCH(C5781,Protocol[Step],0))</f>
        <v>6Oct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381010002</v>
      </c>
      <c r="H5781" s="134">
        <f>Systematic[[#This Row],[SampleVariableLabel]]+100*Systematic[[#This Row],[State]]</f>
        <v>381010702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381</v>
      </c>
      <c r="B5782" s="1">
        <f>IF(C5782=0,IF(B5781=Protocol!$V$20,1,B5781+1),B5781)</f>
        <v>1</v>
      </c>
      <c r="C5782" s="1">
        <f>IF(C5781+1=Protocol!$V$21,0,C5781+1)</f>
        <v>8</v>
      </c>
      <c r="D5782" s="1">
        <f t="shared" si="197"/>
        <v>3</v>
      </c>
      <c r="E5782" s="1" t="str">
        <f>INDEX(Protocol[Mark],MATCH(C5782,Protocol[Step],0))</f>
        <v>7Rot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381010003</v>
      </c>
      <c r="H5782" s="134">
        <f>Systematic[[#This Row],[SampleVariableLabel]]+100*Systematic[[#This Row],[State]]</f>
        <v>381010803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381</v>
      </c>
      <c r="B5783" s="1">
        <f>IF(C5783=0,IF(B5782=Protocol!$V$20,1,B5782+1),B5782)</f>
        <v>1</v>
      </c>
      <c r="C5783" s="1">
        <f>IF(C5782+1=Protocol!$V$21,0,C5782+1)</f>
        <v>9</v>
      </c>
      <c r="D5783" s="1">
        <f t="shared" si="197"/>
        <v>4</v>
      </c>
      <c r="E5783" s="1" t="str">
        <f>INDEX(Protocol[Mark],MATCH(C5783,Protocol[Step],0))</f>
        <v>8Gp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381010004</v>
      </c>
      <c r="H5783" s="134">
        <f>Systematic[[#This Row],[SampleVariableLabel]]+100*Systematic[[#This Row],[State]]</f>
        <v>381010904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381</v>
      </c>
      <c r="B5784" s="1">
        <f>IF(C5784=0,IF(B5783=Protocol!$V$20,1,B5783+1),B5783)</f>
        <v>1</v>
      </c>
      <c r="C5784" s="1">
        <f>IF(C5783+1=Protocol!$V$21,0,C5783+1)</f>
        <v>10</v>
      </c>
      <c r="D5784" s="1">
        <f t="shared" si="197"/>
        <v>5</v>
      </c>
      <c r="E5784" s="1" t="str">
        <f>INDEX(Protocol[Mark],MATCH(C5784,Protocol[Step],0))</f>
        <v>9Ama</v>
      </c>
      <c r="F5784" s="151" t="str">
        <f>INDEX(Variables[Variable],MATCH(Systematic[[#This Row],[VariableIndex]],Variables[Index],0))</f>
        <v>Specific flux (mt)</v>
      </c>
      <c r="G5784" s="134">
        <f>Systematic[[#This Row],[Sample]]*1000000+Systematic[[#This Row],[SubSample]]*10000+Systematic[[#This Row],[VariableIndex]]</f>
        <v>381010005</v>
      </c>
      <c r="H5784" s="134">
        <f>Systematic[[#This Row],[SampleVariableLabel]]+100*Systematic[[#This Row],[State]]</f>
        <v>381011005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381</v>
      </c>
      <c r="B5785" s="1">
        <f>IF(C5785=0,IF(B5784=Protocol!$V$20,1,B5784+1),B5784)</f>
        <v>1</v>
      </c>
      <c r="C5785" s="1">
        <f>IF(C5784+1=Protocol!$V$21,0,C5784+1)</f>
        <v>11</v>
      </c>
      <c r="D5785" s="1">
        <f t="shared" si="197"/>
        <v>6</v>
      </c>
      <c r="E5785" s="1" t="str">
        <f>INDEX(Protocol[Mark],MATCH(C5785,Protocol[Step],0))</f>
        <v>10Tm</v>
      </c>
      <c r="F5785" s="151" t="str">
        <f>INDEX(Variables[Variable],MATCH(Systematic[[#This Row],[VariableIndex]],Variables[Index],0))</f>
        <v>FCR (mt: ROX-corr.)</v>
      </c>
      <c r="G5785" s="134">
        <f>Systematic[[#This Row],[Sample]]*1000000+Systematic[[#This Row],[SubSample]]*10000+Systematic[[#This Row],[VariableIndex]]</f>
        <v>381010006</v>
      </c>
      <c r="H5785" s="134">
        <f>Systematic[[#This Row],[SampleVariableLabel]]+100*Systematic[[#This Row],[State]]</f>
        <v>381011106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381</v>
      </c>
      <c r="B5786" s="1">
        <f>IF(C5786=0,IF(B5785=Protocol!$V$20,1,B5785+1),B5785)</f>
        <v>1</v>
      </c>
      <c r="C5786" s="1">
        <f>IF(C5785+1=Protocol!$V$21,0,C5785+1)</f>
        <v>12</v>
      </c>
      <c r="D5786" s="1">
        <f t="shared" si="197"/>
        <v>1</v>
      </c>
      <c r="E5786" s="1" t="str">
        <f>INDEX(Protocol[Mark],MATCH(C5786,Protocol[Step],0))</f>
        <v>11Azd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381010001</v>
      </c>
      <c r="H5786" s="134">
        <f>Systematic[[#This Row],[SampleVariableLabel]]+100*Systematic[[#This Row],[State]]</f>
        <v>381011201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382</v>
      </c>
      <c r="B5787" s="1">
        <f>IF(C5787=0,IF(B5786=Protocol!$V$20,1,B5786+1),B5786)</f>
        <v>1</v>
      </c>
      <c r="C5787" s="1">
        <f>IF(C5786+1=Protocol!$V$21,0,C5786+1)</f>
        <v>0</v>
      </c>
      <c r="D5787" s="1">
        <f t="shared" si="197"/>
        <v>2</v>
      </c>
      <c r="E5787" s="1" t="str">
        <f>INDEX(Protocol[Mark],MATCH(C5787,Protocol[Step],0))</f>
        <v>1mt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382010002</v>
      </c>
      <c r="H5787" s="134">
        <f>Systematic[[#This Row],[SampleVariableLabel]]+100*Systematic[[#This Row],[State]]</f>
        <v>382010002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382</v>
      </c>
      <c r="B5788" s="1">
        <f>IF(C5788=0,IF(B5787=Protocol!$V$20,1,B5787+1),B5787)</f>
        <v>1</v>
      </c>
      <c r="C5788" s="1">
        <f>IF(C5787+1=Protocol!$V$21,0,C5787+1)</f>
        <v>1</v>
      </c>
      <c r="D5788" s="1">
        <f t="shared" si="197"/>
        <v>3</v>
      </c>
      <c r="E5788" s="1" t="str">
        <f>INDEX(Protocol[Mark],MATCH(C5788,Protocol[Step],0))</f>
        <v>1PM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382010003</v>
      </c>
      <c r="H5788" s="134">
        <f>Systematic[[#This Row],[SampleVariableLabel]]+100*Systematic[[#This Row],[State]]</f>
        <v>382010103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382</v>
      </c>
      <c r="B5789" s="1">
        <f>IF(C5789=0,IF(B5788=Protocol!$V$20,1,B5788+1),B5788)</f>
        <v>1</v>
      </c>
      <c r="C5789" s="1">
        <f>IF(C5788+1=Protocol!$V$21,0,C5788+1)</f>
        <v>2</v>
      </c>
      <c r="D5789" s="1">
        <f t="shared" si="197"/>
        <v>4</v>
      </c>
      <c r="E5789" s="1" t="str">
        <f>INDEX(Protocol[Mark],MATCH(C5789,Protocol[Step],0))</f>
        <v>2D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382010004</v>
      </c>
      <c r="H5789" s="134">
        <f>Systematic[[#This Row],[SampleVariableLabel]]+100*Systematic[[#This Row],[State]]</f>
        <v>382010204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382</v>
      </c>
      <c r="B5790" s="1">
        <f>IF(C5790=0,IF(B5789=Protocol!$V$20,1,B5789+1),B5789)</f>
        <v>1</v>
      </c>
      <c r="C5790" s="1">
        <f>IF(C5789+1=Protocol!$V$21,0,C5789+1)</f>
        <v>3</v>
      </c>
      <c r="D5790" s="1">
        <f t="shared" si="197"/>
        <v>5</v>
      </c>
      <c r="E5790" s="1" t="str">
        <f>INDEX(Protocol[Mark],MATCH(C5790,Protocol[Step],0))</f>
        <v>2c</v>
      </c>
      <c r="F5790" s="151" t="str">
        <f>INDEX(Variables[Variable],MATCH(Systematic[[#This Row],[VariableIndex]],Variables[Index],0))</f>
        <v>Specific flux (mt)</v>
      </c>
      <c r="G5790" s="134">
        <f>Systematic[[#This Row],[Sample]]*1000000+Systematic[[#This Row],[SubSample]]*10000+Systematic[[#This Row],[VariableIndex]]</f>
        <v>382010005</v>
      </c>
      <c r="H5790" s="134">
        <f>Systematic[[#This Row],[SampleVariableLabel]]+100*Systematic[[#This Row],[State]]</f>
        <v>382010305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382</v>
      </c>
      <c r="B5791" s="1">
        <f>IF(C5791=0,IF(B5790=Protocol!$V$20,1,B5790+1),B5790)</f>
        <v>1</v>
      </c>
      <c r="C5791" s="1">
        <f>IF(C5790+1=Protocol!$V$21,0,C5790+1)</f>
        <v>4</v>
      </c>
      <c r="D5791" s="1">
        <f t="shared" si="197"/>
        <v>6</v>
      </c>
      <c r="E5791" s="1" t="str">
        <f>INDEX(Protocol[Mark],MATCH(C5791,Protocol[Step],0))</f>
        <v>3U</v>
      </c>
      <c r="F5791" s="151" t="str">
        <f>INDEX(Variables[Variable],MATCH(Systematic[[#This Row],[VariableIndex]],Variables[Index],0))</f>
        <v>FCR (mt: ROX-corr.)</v>
      </c>
      <c r="G5791" s="134">
        <f>Systematic[[#This Row],[Sample]]*1000000+Systematic[[#This Row],[SubSample]]*10000+Systematic[[#This Row],[VariableIndex]]</f>
        <v>382010006</v>
      </c>
      <c r="H5791" s="134">
        <f>Systematic[[#This Row],[SampleVariableLabel]]+100*Systematic[[#This Row],[State]]</f>
        <v>382010406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382</v>
      </c>
      <c r="B5792" s="1">
        <f>IF(C5792=0,IF(B5791=Protocol!$V$20,1,B5791+1),B5791)</f>
        <v>1</v>
      </c>
      <c r="C5792" s="1">
        <f>IF(C5791+1=Protocol!$V$21,0,C5791+1)</f>
        <v>5</v>
      </c>
      <c r="D5792" s="1">
        <f t="shared" si="197"/>
        <v>1</v>
      </c>
      <c r="E5792" s="1" t="str">
        <f>INDEX(Protocol[Mark],MATCH(C5792,Protocol[Step],0))</f>
        <v>4G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382010001</v>
      </c>
      <c r="H5792" s="134">
        <f>Systematic[[#This Row],[SampleVariableLabel]]+100*Systematic[[#This Row],[State]]</f>
        <v>382010501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382</v>
      </c>
      <c r="B5793" s="1">
        <f>IF(C5793=0,IF(B5792=Protocol!$V$20,1,B5792+1),B5792)</f>
        <v>1</v>
      </c>
      <c r="C5793" s="1">
        <f>IF(C5792+1=Protocol!$V$21,0,C5792+1)</f>
        <v>6</v>
      </c>
      <c r="D5793" s="1">
        <f t="shared" si="197"/>
        <v>2</v>
      </c>
      <c r="E5793" s="1" t="str">
        <f>INDEX(Protocol[Mark],MATCH(C5793,Protocol[Step],0))</f>
        <v>5S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382010002</v>
      </c>
      <c r="H5793" s="134">
        <f>Systematic[[#This Row],[SampleVariableLabel]]+100*Systematic[[#This Row],[State]]</f>
        <v>382010602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382</v>
      </c>
      <c r="B5794" s="1">
        <f>IF(C5794=0,IF(B5793=Protocol!$V$20,1,B5793+1),B5793)</f>
        <v>1</v>
      </c>
      <c r="C5794" s="1">
        <f>IF(C5793+1=Protocol!$V$21,0,C5793+1)</f>
        <v>7</v>
      </c>
      <c r="D5794" s="1">
        <f t="shared" si="197"/>
        <v>3</v>
      </c>
      <c r="E5794" s="1" t="str">
        <f>INDEX(Protocol[Mark],MATCH(C5794,Protocol[Step],0))</f>
        <v>6Oct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382010003</v>
      </c>
      <c r="H5794" s="134">
        <f>Systematic[[#This Row],[SampleVariableLabel]]+100*Systematic[[#This Row],[State]]</f>
        <v>382010703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382</v>
      </c>
      <c r="B5795" s="1">
        <f>IF(C5795=0,IF(B5794=Protocol!$V$20,1,B5794+1),B5794)</f>
        <v>1</v>
      </c>
      <c r="C5795" s="1">
        <f>IF(C5794+1=Protocol!$V$21,0,C5794+1)</f>
        <v>8</v>
      </c>
      <c r="D5795" s="1">
        <f t="shared" si="197"/>
        <v>4</v>
      </c>
      <c r="E5795" s="1" t="str">
        <f>INDEX(Protocol[Mark],MATCH(C5795,Protocol[Step],0))</f>
        <v>7Rot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382010004</v>
      </c>
      <c r="H5795" s="134">
        <f>Systematic[[#This Row],[SampleVariableLabel]]+100*Systematic[[#This Row],[State]]</f>
        <v>382010804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382</v>
      </c>
      <c r="B5796" s="1">
        <f>IF(C5796=0,IF(B5795=Protocol!$V$20,1,B5795+1),B5795)</f>
        <v>1</v>
      </c>
      <c r="C5796" s="1">
        <f>IF(C5795+1=Protocol!$V$21,0,C5795+1)</f>
        <v>9</v>
      </c>
      <c r="D5796" s="1">
        <f t="shared" si="197"/>
        <v>5</v>
      </c>
      <c r="E5796" s="1" t="str">
        <f>INDEX(Protocol[Mark],MATCH(C5796,Protocol[Step],0))</f>
        <v>8Gp</v>
      </c>
      <c r="F5796" s="151" t="str">
        <f>INDEX(Variables[Variable],MATCH(Systematic[[#This Row],[VariableIndex]],Variables[Index],0))</f>
        <v>Specific flux (mt)</v>
      </c>
      <c r="G5796" s="134">
        <f>Systematic[[#This Row],[Sample]]*1000000+Systematic[[#This Row],[SubSample]]*10000+Systematic[[#This Row],[VariableIndex]]</f>
        <v>382010005</v>
      </c>
      <c r="H5796" s="134">
        <f>Systematic[[#This Row],[SampleVariableLabel]]+100*Systematic[[#This Row],[State]]</f>
        <v>382010905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382</v>
      </c>
      <c r="B5797" s="1">
        <f>IF(C5797=0,IF(B5796=Protocol!$V$20,1,B5796+1),B5796)</f>
        <v>1</v>
      </c>
      <c r="C5797" s="1">
        <f>IF(C5796+1=Protocol!$V$21,0,C5796+1)</f>
        <v>10</v>
      </c>
      <c r="D5797" s="1">
        <f t="shared" si="197"/>
        <v>6</v>
      </c>
      <c r="E5797" s="1" t="str">
        <f>INDEX(Protocol[Mark],MATCH(C5797,Protocol[Step],0))</f>
        <v>9Ama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382010006</v>
      </c>
      <c r="H5797" s="134">
        <f>Systematic[[#This Row],[SampleVariableLabel]]+100*Systematic[[#This Row],[State]]</f>
        <v>382011006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382</v>
      </c>
      <c r="B5798" s="1">
        <f>IF(C5798=0,IF(B5797=Protocol!$V$20,1,B5797+1),B5797)</f>
        <v>1</v>
      </c>
      <c r="C5798" s="1">
        <f>IF(C5797+1=Protocol!$V$21,0,C5797+1)</f>
        <v>11</v>
      </c>
      <c r="D5798" s="1">
        <f t="shared" si="197"/>
        <v>1</v>
      </c>
      <c r="E5798" s="1" t="str">
        <f>INDEX(Protocol[Mark],MATCH(C5798,Protocol[Step],0))</f>
        <v>10Tm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382010001</v>
      </c>
      <c r="H5798" s="134">
        <f>Systematic[[#This Row],[SampleVariableLabel]]+100*Systematic[[#This Row],[State]]</f>
        <v>382011101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382</v>
      </c>
      <c r="B5799" s="1">
        <f>IF(C5799=0,IF(B5798=Protocol!$V$20,1,B5798+1),B5798)</f>
        <v>1</v>
      </c>
      <c r="C5799" s="1">
        <f>IF(C5798+1=Protocol!$V$21,0,C5798+1)</f>
        <v>12</v>
      </c>
      <c r="D5799" s="1">
        <f t="shared" si="197"/>
        <v>2</v>
      </c>
      <c r="E5799" s="1" t="str">
        <f>INDEX(Protocol[Mark],MATCH(C5799,Protocol[Step],0))</f>
        <v>11Azd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382010002</v>
      </c>
      <c r="H5799" s="134">
        <f>Systematic[[#This Row],[SampleVariableLabel]]+100*Systematic[[#This Row],[State]]</f>
        <v>382011202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383</v>
      </c>
      <c r="B5800" s="1">
        <f>IF(C5800=0,IF(B5799=Protocol!$V$20,1,B5799+1),B5799)</f>
        <v>1</v>
      </c>
      <c r="C5800" s="1">
        <f>IF(C5799+1=Protocol!$V$21,0,C5799+1)</f>
        <v>0</v>
      </c>
      <c r="D5800" s="1">
        <f t="shared" si="197"/>
        <v>3</v>
      </c>
      <c r="E5800" s="1" t="str">
        <f>INDEX(Protocol[Mark],MATCH(C5800,Protocol[Step],0))</f>
        <v>1mt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383010003</v>
      </c>
      <c r="H5800" s="134">
        <f>Systematic[[#This Row],[SampleVariableLabel]]+100*Systematic[[#This Row],[State]]</f>
        <v>383010003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383</v>
      </c>
      <c r="B5801" s="1">
        <f>IF(C5801=0,IF(B5800=Protocol!$V$20,1,B5800+1),B5800)</f>
        <v>1</v>
      </c>
      <c r="C5801" s="1">
        <f>IF(C5800+1=Protocol!$V$21,0,C5800+1)</f>
        <v>1</v>
      </c>
      <c r="D5801" s="1">
        <f t="shared" si="197"/>
        <v>4</v>
      </c>
      <c r="E5801" s="1" t="str">
        <f>INDEX(Protocol[Mark],MATCH(C5801,Protocol[Step],0))</f>
        <v>1PM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383010004</v>
      </c>
      <c r="H5801" s="134">
        <f>Systematic[[#This Row],[SampleVariableLabel]]+100*Systematic[[#This Row],[State]]</f>
        <v>383010104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383</v>
      </c>
      <c r="B5802" s="1">
        <f>IF(C5802=0,IF(B5801=Protocol!$V$20,1,B5801+1),B5801)</f>
        <v>1</v>
      </c>
      <c r="C5802" s="1">
        <f>IF(C5801+1=Protocol!$V$21,0,C5801+1)</f>
        <v>2</v>
      </c>
      <c r="D5802" s="1">
        <f t="shared" si="197"/>
        <v>5</v>
      </c>
      <c r="E5802" s="1" t="str">
        <f>INDEX(Protocol[Mark],MATCH(C5802,Protocol[Step],0))</f>
        <v>2D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383010005</v>
      </c>
      <c r="H5802" s="134">
        <f>Systematic[[#This Row],[SampleVariableLabel]]+100*Systematic[[#This Row],[State]]</f>
        <v>383010205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383</v>
      </c>
      <c r="B5803" s="1">
        <f>IF(C5803=0,IF(B5802=Protocol!$V$20,1,B5802+1),B5802)</f>
        <v>1</v>
      </c>
      <c r="C5803" s="1">
        <f>IF(C5802+1=Protocol!$V$21,0,C5802+1)</f>
        <v>3</v>
      </c>
      <c r="D5803" s="1">
        <f t="shared" si="197"/>
        <v>6</v>
      </c>
      <c r="E5803" s="1" t="str">
        <f>INDEX(Protocol[Mark],MATCH(C5803,Protocol[Step],0))</f>
        <v>2c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383010006</v>
      </c>
      <c r="H5803" s="134">
        <f>Systematic[[#This Row],[SampleVariableLabel]]+100*Systematic[[#This Row],[State]]</f>
        <v>383010306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383</v>
      </c>
      <c r="B5804" s="1">
        <f>IF(C5804=0,IF(B5803=Protocol!$V$20,1,B5803+1),B5803)</f>
        <v>1</v>
      </c>
      <c r="C5804" s="1">
        <f>IF(C5803+1=Protocol!$V$21,0,C5803+1)</f>
        <v>4</v>
      </c>
      <c r="D5804" s="1">
        <f t="shared" si="197"/>
        <v>1</v>
      </c>
      <c r="E5804" s="1" t="str">
        <f>INDEX(Protocol[Mark],MATCH(C5804,Protocol[Step],0))</f>
        <v>3U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383010001</v>
      </c>
      <c r="H5804" s="134">
        <f>Systematic[[#This Row],[SampleVariableLabel]]+100*Systematic[[#This Row],[State]]</f>
        <v>383010401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383</v>
      </c>
      <c r="B5805" s="1">
        <f>IF(C5805=0,IF(B5804=Protocol!$V$20,1,B5804+1),B5804)</f>
        <v>1</v>
      </c>
      <c r="C5805" s="1">
        <f>IF(C5804+1=Protocol!$V$21,0,C5804+1)</f>
        <v>5</v>
      </c>
      <c r="D5805" s="1">
        <f t="shared" si="197"/>
        <v>2</v>
      </c>
      <c r="E5805" s="1" t="str">
        <f>INDEX(Protocol[Mark],MATCH(C5805,Protocol[Step],0))</f>
        <v>4G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383010002</v>
      </c>
      <c r="H5805" s="134">
        <f>Systematic[[#This Row],[SampleVariableLabel]]+100*Systematic[[#This Row],[State]]</f>
        <v>383010502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383</v>
      </c>
      <c r="B5806" s="1">
        <f>IF(C5806=0,IF(B5805=Protocol!$V$20,1,B5805+1),B5805)</f>
        <v>1</v>
      </c>
      <c r="C5806" s="1">
        <f>IF(C5805+1=Protocol!$V$21,0,C5805+1)</f>
        <v>6</v>
      </c>
      <c r="D5806" s="1">
        <f t="shared" si="197"/>
        <v>3</v>
      </c>
      <c r="E5806" s="1" t="str">
        <f>INDEX(Protocol[Mark],MATCH(C5806,Protocol[Step],0))</f>
        <v>5S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383010003</v>
      </c>
      <c r="H5806" s="134">
        <f>Systematic[[#This Row],[SampleVariableLabel]]+100*Systematic[[#This Row],[State]]</f>
        <v>383010603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383</v>
      </c>
      <c r="B5807" s="1">
        <f>IF(C5807=0,IF(B5806=Protocol!$V$20,1,B5806+1),B5806)</f>
        <v>1</v>
      </c>
      <c r="C5807" s="1">
        <f>IF(C5806+1=Protocol!$V$21,0,C5806+1)</f>
        <v>7</v>
      </c>
      <c r="D5807" s="1">
        <f t="shared" si="197"/>
        <v>4</v>
      </c>
      <c r="E5807" s="1" t="str">
        <f>INDEX(Protocol[Mark],MATCH(C5807,Protocol[Step],0))</f>
        <v>6Oct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383010004</v>
      </c>
      <c r="H5807" s="134">
        <f>Systematic[[#This Row],[SampleVariableLabel]]+100*Systematic[[#This Row],[State]]</f>
        <v>383010704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383</v>
      </c>
      <c r="B5808" s="1">
        <f>IF(C5808=0,IF(B5807=Protocol!$V$20,1,B5807+1),B5807)</f>
        <v>1</v>
      </c>
      <c r="C5808" s="1">
        <f>IF(C5807+1=Protocol!$V$21,0,C5807+1)</f>
        <v>8</v>
      </c>
      <c r="D5808" s="1">
        <f t="shared" si="197"/>
        <v>5</v>
      </c>
      <c r="E5808" s="1" t="str">
        <f>INDEX(Protocol[Mark],MATCH(C5808,Protocol[Step],0))</f>
        <v>7Rot</v>
      </c>
      <c r="F5808" s="151" t="str">
        <f>INDEX(Variables[Variable],MATCH(Systematic[[#This Row],[VariableIndex]],Variables[Index],0))</f>
        <v>Specific flux (mt)</v>
      </c>
      <c r="G5808" s="134">
        <f>Systematic[[#This Row],[Sample]]*1000000+Systematic[[#This Row],[SubSample]]*10000+Systematic[[#This Row],[VariableIndex]]</f>
        <v>383010005</v>
      </c>
      <c r="H5808" s="134">
        <f>Systematic[[#This Row],[SampleVariableLabel]]+100*Systematic[[#This Row],[State]]</f>
        <v>383010805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383</v>
      </c>
      <c r="B5809" s="1">
        <f>IF(C5809=0,IF(B5808=Protocol!$V$20,1,B5808+1),B5808)</f>
        <v>1</v>
      </c>
      <c r="C5809" s="1">
        <f>IF(C5808+1=Protocol!$V$21,0,C5808+1)</f>
        <v>9</v>
      </c>
      <c r="D5809" s="1">
        <f t="shared" si="197"/>
        <v>6</v>
      </c>
      <c r="E5809" s="1" t="str">
        <f>INDEX(Protocol[Mark],MATCH(C5809,Protocol[Step],0))</f>
        <v>8Gp</v>
      </c>
      <c r="F5809" s="151" t="str">
        <f>INDEX(Variables[Variable],MATCH(Systematic[[#This Row],[VariableIndex]],Variables[Index],0))</f>
        <v>FCR (mt: ROX-corr.)</v>
      </c>
      <c r="G5809" s="134">
        <f>Systematic[[#This Row],[Sample]]*1000000+Systematic[[#This Row],[SubSample]]*10000+Systematic[[#This Row],[VariableIndex]]</f>
        <v>383010006</v>
      </c>
      <c r="H5809" s="134">
        <f>Systematic[[#This Row],[SampleVariableLabel]]+100*Systematic[[#This Row],[State]]</f>
        <v>383010906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383</v>
      </c>
      <c r="B5810" s="1">
        <f>IF(C5810=0,IF(B5809=Protocol!$V$20,1,B5809+1),B5809)</f>
        <v>1</v>
      </c>
      <c r="C5810" s="1">
        <f>IF(C5809+1=Protocol!$V$21,0,C5809+1)</f>
        <v>10</v>
      </c>
      <c r="D5810" s="1">
        <f t="shared" si="197"/>
        <v>1</v>
      </c>
      <c r="E5810" s="1" t="str">
        <f>INDEX(Protocol[Mark],MATCH(C5810,Protocol[Step],0))</f>
        <v>9Ama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383010001</v>
      </c>
      <c r="H5810" s="134">
        <f>Systematic[[#This Row],[SampleVariableLabel]]+100*Systematic[[#This Row],[State]]</f>
        <v>383011001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383</v>
      </c>
      <c r="B5811" s="1">
        <f>IF(C5811=0,IF(B5810=Protocol!$V$20,1,B5810+1),B5810)</f>
        <v>1</v>
      </c>
      <c r="C5811" s="1">
        <f>IF(C5810+1=Protocol!$V$21,0,C5810+1)</f>
        <v>11</v>
      </c>
      <c r="D5811" s="1">
        <f t="shared" si="197"/>
        <v>2</v>
      </c>
      <c r="E5811" s="1" t="str">
        <f>INDEX(Protocol[Mark],MATCH(C5811,Protocol[Step],0))</f>
        <v>10Tm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383010002</v>
      </c>
      <c r="H5811" s="134">
        <f>Systematic[[#This Row],[SampleVariableLabel]]+100*Systematic[[#This Row],[State]]</f>
        <v>383011102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383</v>
      </c>
      <c r="B5812" s="1">
        <f>IF(C5812=0,IF(B5811=Protocol!$V$20,1,B5811+1),B5811)</f>
        <v>1</v>
      </c>
      <c r="C5812" s="1">
        <f>IF(C5811+1=Protocol!$V$21,0,C5811+1)</f>
        <v>12</v>
      </c>
      <c r="D5812" s="1">
        <f t="shared" si="197"/>
        <v>3</v>
      </c>
      <c r="E5812" s="1" t="str">
        <f>INDEX(Protocol[Mark],MATCH(C5812,Protocol[Step],0))</f>
        <v>11Azd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383010003</v>
      </c>
      <c r="H5812" s="134">
        <f>Systematic[[#This Row],[SampleVariableLabel]]+100*Systematic[[#This Row],[State]]</f>
        <v>383011203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384</v>
      </c>
      <c r="B5813" s="1">
        <f>IF(C5813=0,IF(B5812=Protocol!$V$20,1,B5812+1),B5812)</f>
        <v>1</v>
      </c>
      <c r="C5813" s="1">
        <f>IF(C5812+1=Protocol!$V$21,0,C5812+1)</f>
        <v>0</v>
      </c>
      <c r="D5813" s="1">
        <f t="shared" si="197"/>
        <v>4</v>
      </c>
      <c r="E5813" s="1" t="str">
        <f>INDEX(Protocol[Mark],MATCH(C5813,Protocol[Step],0))</f>
        <v>1mt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384010004</v>
      </c>
      <c r="H5813" s="134">
        <f>Systematic[[#This Row],[SampleVariableLabel]]+100*Systematic[[#This Row],[State]]</f>
        <v>384010004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384</v>
      </c>
      <c r="B5814" s="1">
        <f>IF(C5814=0,IF(B5813=Protocol!$V$20,1,B5813+1),B5813)</f>
        <v>1</v>
      </c>
      <c r="C5814" s="1">
        <f>IF(C5813+1=Protocol!$V$21,0,C5813+1)</f>
        <v>1</v>
      </c>
      <c r="D5814" s="1">
        <f t="shared" si="197"/>
        <v>5</v>
      </c>
      <c r="E5814" s="1" t="str">
        <f>INDEX(Protocol[Mark],MATCH(C5814,Protocol[Step],0))</f>
        <v>1PM</v>
      </c>
      <c r="F5814" s="151" t="str">
        <f>INDEX(Variables[Variable],MATCH(Systematic[[#This Row],[VariableIndex]],Variables[Index],0))</f>
        <v>Specific flux (mt)</v>
      </c>
      <c r="G5814" s="134">
        <f>Systematic[[#This Row],[Sample]]*1000000+Systematic[[#This Row],[SubSample]]*10000+Systematic[[#This Row],[VariableIndex]]</f>
        <v>384010005</v>
      </c>
      <c r="H5814" s="134">
        <f>Systematic[[#This Row],[SampleVariableLabel]]+100*Systematic[[#This Row],[State]]</f>
        <v>384010105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384</v>
      </c>
      <c r="B5815" s="1">
        <f>IF(C5815=0,IF(B5814=Protocol!$V$20,1,B5814+1),B5814)</f>
        <v>1</v>
      </c>
      <c r="C5815" s="1">
        <f>IF(C5814+1=Protocol!$V$21,0,C5814+1)</f>
        <v>2</v>
      </c>
      <c r="D5815" s="1">
        <f t="shared" si="197"/>
        <v>6</v>
      </c>
      <c r="E5815" s="1" t="str">
        <f>INDEX(Protocol[Mark],MATCH(C5815,Protocol[Step],0))</f>
        <v>2D</v>
      </c>
      <c r="F5815" s="151" t="str">
        <f>INDEX(Variables[Variable],MATCH(Systematic[[#This Row],[VariableIndex]],Variables[Index],0))</f>
        <v>FCR (mt: ROX-corr.)</v>
      </c>
      <c r="G5815" s="134">
        <f>Systematic[[#This Row],[Sample]]*1000000+Systematic[[#This Row],[SubSample]]*10000+Systematic[[#This Row],[VariableIndex]]</f>
        <v>384010006</v>
      </c>
      <c r="H5815" s="134">
        <f>Systematic[[#This Row],[SampleVariableLabel]]+100*Systematic[[#This Row],[State]]</f>
        <v>384010206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384</v>
      </c>
      <c r="B5816" s="1">
        <f>IF(C5816=0,IF(B5815=Protocol!$V$20,1,B5815+1),B5815)</f>
        <v>1</v>
      </c>
      <c r="C5816" s="1">
        <f>IF(C5815+1=Protocol!$V$21,0,C5815+1)</f>
        <v>3</v>
      </c>
      <c r="D5816" s="1">
        <f t="shared" si="197"/>
        <v>1</v>
      </c>
      <c r="E5816" s="1" t="str">
        <f>INDEX(Protocol[Mark],MATCH(C5816,Protocol[Step],0))</f>
        <v>2c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384010001</v>
      </c>
      <c r="H5816" s="134">
        <f>Systematic[[#This Row],[SampleVariableLabel]]+100*Systematic[[#This Row],[State]]</f>
        <v>384010301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384</v>
      </c>
      <c r="B5817" s="1">
        <f>IF(C5817=0,IF(B5816=Protocol!$V$20,1,B5816+1),B5816)</f>
        <v>1</v>
      </c>
      <c r="C5817" s="1">
        <f>IF(C5816+1=Protocol!$V$21,0,C5816+1)</f>
        <v>4</v>
      </c>
      <c r="D5817" s="1">
        <f t="shared" si="197"/>
        <v>2</v>
      </c>
      <c r="E5817" s="1" t="str">
        <f>INDEX(Protocol[Mark],MATCH(C5817,Protocol[Step],0))</f>
        <v>3U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384010002</v>
      </c>
      <c r="H5817" s="134">
        <f>Systematic[[#This Row],[SampleVariableLabel]]+100*Systematic[[#This Row],[State]]</f>
        <v>384010402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384</v>
      </c>
      <c r="B5818" s="1">
        <f>IF(C5818=0,IF(B5817=Protocol!$V$20,1,B5817+1),B5817)</f>
        <v>1</v>
      </c>
      <c r="C5818" s="1">
        <f>IF(C5817+1=Protocol!$V$21,0,C5817+1)</f>
        <v>5</v>
      </c>
      <c r="D5818" s="1">
        <f t="shared" si="197"/>
        <v>3</v>
      </c>
      <c r="E5818" s="1" t="str">
        <f>INDEX(Protocol[Mark],MATCH(C5818,Protocol[Step],0))</f>
        <v>4G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384010003</v>
      </c>
      <c r="H5818" s="134">
        <f>Systematic[[#This Row],[SampleVariableLabel]]+100*Systematic[[#This Row],[State]]</f>
        <v>384010503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384</v>
      </c>
      <c r="B5819" s="1">
        <f>IF(C5819=0,IF(B5818=Protocol!$V$20,1,B5818+1),B5818)</f>
        <v>1</v>
      </c>
      <c r="C5819" s="1">
        <f>IF(C5818+1=Protocol!$V$21,0,C5818+1)</f>
        <v>6</v>
      </c>
      <c r="D5819" s="1">
        <f t="shared" si="197"/>
        <v>4</v>
      </c>
      <c r="E5819" s="1" t="str">
        <f>INDEX(Protocol[Mark],MATCH(C5819,Protocol[Step],0))</f>
        <v>5S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384010004</v>
      </c>
      <c r="H5819" s="134">
        <f>Systematic[[#This Row],[SampleVariableLabel]]+100*Systematic[[#This Row],[State]]</f>
        <v>384010604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384</v>
      </c>
      <c r="B5820" s="1">
        <f>IF(C5820=0,IF(B5819=Protocol!$V$20,1,B5819+1),B5819)</f>
        <v>1</v>
      </c>
      <c r="C5820" s="1">
        <f>IF(C5819+1=Protocol!$V$21,0,C5819+1)</f>
        <v>7</v>
      </c>
      <c r="D5820" s="1">
        <f t="shared" si="197"/>
        <v>5</v>
      </c>
      <c r="E5820" s="1" t="str">
        <f>INDEX(Protocol[Mark],MATCH(C5820,Protocol[Step],0))</f>
        <v>6Oct</v>
      </c>
      <c r="F5820" s="151" t="str">
        <f>INDEX(Variables[Variable],MATCH(Systematic[[#This Row],[VariableIndex]],Variables[Index],0))</f>
        <v>Specific flux (mt)</v>
      </c>
      <c r="G5820" s="134">
        <f>Systematic[[#This Row],[Sample]]*1000000+Systematic[[#This Row],[SubSample]]*10000+Systematic[[#This Row],[VariableIndex]]</f>
        <v>384010005</v>
      </c>
      <c r="H5820" s="134">
        <f>Systematic[[#This Row],[SampleVariableLabel]]+100*Systematic[[#This Row],[State]]</f>
        <v>384010705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384</v>
      </c>
      <c r="B5821" s="1">
        <f>IF(C5821=0,IF(B5820=Protocol!$V$20,1,B5820+1),B5820)</f>
        <v>1</v>
      </c>
      <c r="C5821" s="1">
        <f>IF(C5820+1=Protocol!$V$21,0,C5820+1)</f>
        <v>8</v>
      </c>
      <c r="D5821" s="1">
        <f t="shared" si="197"/>
        <v>6</v>
      </c>
      <c r="E5821" s="1" t="str">
        <f>INDEX(Protocol[Mark],MATCH(C5821,Protocol[Step],0))</f>
        <v>7Rot</v>
      </c>
      <c r="F5821" s="151" t="str">
        <f>INDEX(Variables[Variable],MATCH(Systematic[[#This Row],[VariableIndex]],Variables[Index],0))</f>
        <v>FCR (mt: ROX-corr.)</v>
      </c>
      <c r="G5821" s="134">
        <f>Systematic[[#This Row],[Sample]]*1000000+Systematic[[#This Row],[SubSample]]*10000+Systematic[[#This Row],[VariableIndex]]</f>
        <v>384010006</v>
      </c>
      <c r="H5821" s="134">
        <f>Systematic[[#This Row],[SampleVariableLabel]]+100*Systematic[[#This Row],[State]]</f>
        <v>384010806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384</v>
      </c>
      <c r="B5822" s="1">
        <f>IF(C5822=0,IF(B5821=Protocol!$V$20,1,B5821+1),B5821)</f>
        <v>1</v>
      </c>
      <c r="C5822" s="1">
        <f>IF(C5821+1=Protocol!$V$21,0,C5821+1)</f>
        <v>9</v>
      </c>
      <c r="D5822" s="1">
        <f t="shared" si="197"/>
        <v>1</v>
      </c>
      <c r="E5822" s="1" t="str">
        <f>INDEX(Protocol[Mark],MATCH(C5822,Protocol[Step],0))</f>
        <v>8Gp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384010001</v>
      </c>
      <c r="H5822" s="134">
        <f>Systematic[[#This Row],[SampleVariableLabel]]+100*Systematic[[#This Row],[State]]</f>
        <v>384010901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384</v>
      </c>
      <c r="B5823" s="1">
        <f>IF(C5823=0,IF(B5822=Protocol!$V$20,1,B5822+1),B5822)</f>
        <v>1</v>
      </c>
      <c r="C5823" s="1">
        <f>IF(C5822+1=Protocol!$V$21,0,C5822+1)</f>
        <v>10</v>
      </c>
      <c r="D5823" s="1">
        <f t="shared" si="197"/>
        <v>2</v>
      </c>
      <c r="E5823" s="1" t="str">
        <f>INDEX(Protocol[Mark],MATCH(C5823,Protocol[Step],0))</f>
        <v>9Ama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384010002</v>
      </c>
      <c r="H5823" s="134">
        <f>Systematic[[#This Row],[SampleVariableLabel]]+100*Systematic[[#This Row],[State]]</f>
        <v>384011002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384</v>
      </c>
      <c r="B5824" s="1">
        <f>IF(C5824=0,IF(B5823=Protocol!$V$20,1,B5823+1),B5823)</f>
        <v>1</v>
      </c>
      <c r="C5824" s="1">
        <f>IF(C5823+1=Protocol!$V$21,0,C5823+1)</f>
        <v>11</v>
      </c>
      <c r="D5824" s="1">
        <f t="shared" si="197"/>
        <v>3</v>
      </c>
      <c r="E5824" s="1" t="str">
        <f>INDEX(Protocol[Mark],MATCH(C5824,Protocol[Step],0))</f>
        <v>10Tm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384010003</v>
      </c>
      <c r="H5824" s="134">
        <f>Systematic[[#This Row],[SampleVariableLabel]]+100*Systematic[[#This Row],[State]]</f>
        <v>384011103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384</v>
      </c>
      <c r="B5825" s="1">
        <f>IF(C5825=0,IF(B5824=Protocol!$V$20,1,B5824+1),B5824)</f>
        <v>1</v>
      </c>
      <c r="C5825" s="1">
        <f>IF(C5824+1=Protocol!$V$21,0,C5824+1)</f>
        <v>12</v>
      </c>
      <c r="D5825" s="1">
        <f t="shared" si="197"/>
        <v>4</v>
      </c>
      <c r="E5825" s="1" t="str">
        <f>INDEX(Protocol[Mark],MATCH(C5825,Protocol[Step],0))</f>
        <v>11Azd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384010004</v>
      </c>
      <c r="H5825" s="134">
        <f>Systematic[[#This Row],[SampleVariableLabel]]+100*Systematic[[#This Row],[State]]</f>
        <v>384011204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385</v>
      </c>
      <c r="B5826" s="1">
        <f>IF(C5826=0,IF(B5825=Protocol!$V$20,1,B5825+1),B5825)</f>
        <v>1</v>
      </c>
      <c r="C5826" s="1">
        <f>IF(C5825+1=Protocol!$V$21,0,C5825+1)</f>
        <v>0</v>
      </c>
      <c r="D5826" s="1">
        <f t="shared" si="197"/>
        <v>5</v>
      </c>
      <c r="E5826" s="1" t="str">
        <f>INDEX(Protocol[Mark],MATCH(C5826,Protocol[Step],0))</f>
        <v>1mt</v>
      </c>
      <c r="F5826" s="151" t="str">
        <f>INDEX(Variables[Variable],MATCH(Systematic[[#This Row],[VariableIndex]],Variables[Index],0))</f>
        <v>Specific flux (mt)</v>
      </c>
      <c r="G5826" s="134">
        <f>Systematic[[#This Row],[Sample]]*1000000+Systematic[[#This Row],[SubSample]]*10000+Systematic[[#This Row],[VariableIndex]]</f>
        <v>385010005</v>
      </c>
      <c r="H5826" s="134">
        <f>Systematic[[#This Row],[SampleVariableLabel]]+100*Systematic[[#This Row],[State]]</f>
        <v>385010005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385</v>
      </c>
      <c r="B5827" s="1">
        <f>IF(C5827=0,IF(B5826=Protocol!$V$20,1,B5826+1),B5826)</f>
        <v>1</v>
      </c>
      <c r="C5827" s="1">
        <f>IF(C5826+1=Protocol!$V$21,0,C5826+1)</f>
        <v>1</v>
      </c>
      <c r="D5827" s="1">
        <f t="shared" ref="D5827:D5890" si="199">IF(D5826=nVariables,1,D5826+1)</f>
        <v>6</v>
      </c>
      <c r="E5827" s="1" t="str">
        <f>INDEX(Protocol[Mark],MATCH(C5827,Protocol[Step],0))</f>
        <v>1PM</v>
      </c>
      <c r="F5827" s="151" t="str">
        <f>INDEX(Variables[Variable],MATCH(Systematic[[#This Row],[VariableIndex]],Variables[Index],0))</f>
        <v>FCR (mt: ROX-corr.)</v>
      </c>
      <c r="G5827" s="134">
        <f>Systematic[[#This Row],[Sample]]*1000000+Systematic[[#This Row],[SubSample]]*10000+Systematic[[#This Row],[VariableIndex]]</f>
        <v>385010006</v>
      </c>
      <c r="H5827" s="134">
        <f>Systematic[[#This Row],[SampleVariableLabel]]+100*Systematic[[#This Row],[State]]</f>
        <v>385010106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385</v>
      </c>
      <c r="B5828" s="1">
        <f>IF(C5828=0,IF(B5827=Protocol!$V$20,1,B5827+1),B5827)</f>
        <v>1</v>
      </c>
      <c r="C5828" s="1">
        <f>IF(C5827+1=Protocol!$V$21,0,C5827+1)</f>
        <v>2</v>
      </c>
      <c r="D5828" s="1">
        <f t="shared" si="199"/>
        <v>1</v>
      </c>
      <c r="E5828" s="1" t="str">
        <f>INDEX(Protocol[Mark],MATCH(C5828,Protocol[Step],0))</f>
        <v>2D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385010001</v>
      </c>
      <c r="H5828" s="134">
        <f>Systematic[[#This Row],[SampleVariableLabel]]+100*Systematic[[#This Row],[State]]</f>
        <v>385010201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385</v>
      </c>
      <c r="B5829" s="1">
        <f>IF(C5829=0,IF(B5828=Protocol!$V$20,1,B5828+1),B5828)</f>
        <v>1</v>
      </c>
      <c r="C5829" s="1">
        <f>IF(C5828+1=Protocol!$V$21,0,C5828+1)</f>
        <v>3</v>
      </c>
      <c r="D5829" s="1">
        <f t="shared" si="199"/>
        <v>2</v>
      </c>
      <c r="E5829" s="1" t="str">
        <f>INDEX(Protocol[Mark],MATCH(C5829,Protocol[Step],0))</f>
        <v>2c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385010002</v>
      </c>
      <c r="H5829" s="134">
        <f>Systematic[[#This Row],[SampleVariableLabel]]+100*Systematic[[#This Row],[State]]</f>
        <v>385010302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385</v>
      </c>
      <c r="B5830" s="1">
        <f>IF(C5830=0,IF(B5829=Protocol!$V$20,1,B5829+1),B5829)</f>
        <v>1</v>
      </c>
      <c r="C5830" s="1">
        <f>IF(C5829+1=Protocol!$V$21,0,C5829+1)</f>
        <v>4</v>
      </c>
      <c r="D5830" s="1">
        <f t="shared" si="199"/>
        <v>3</v>
      </c>
      <c r="E5830" s="1" t="str">
        <f>INDEX(Protocol[Mark],MATCH(C5830,Protocol[Step],0))</f>
        <v>3U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385010003</v>
      </c>
      <c r="H5830" s="134">
        <f>Systematic[[#This Row],[SampleVariableLabel]]+100*Systematic[[#This Row],[State]]</f>
        <v>385010403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385</v>
      </c>
      <c r="B5831" s="1">
        <f>IF(C5831=0,IF(B5830=Protocol!$V$20,1,B5830+1),B5830)</f>
        <v>1</v>
      </c>
      <c r="C5831" s="1">
        <f>IF(C5830+1=Protocol!$V$21,0,C5830+1)</f>
        <v>5</v>
      </c>
      <c r="D5831" s="1">
        <f t="shared" si="199"/>
        <v>4</v>
      </c>
      <c r="E5831" s="1" t="str">
        <f>INDEX(Protocol[Mark],MATCH(C5831,Protocol[Step],0))</f>
        <v>4G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385010004</v>
      </c>
      <c r="H5831" s="134">
        <f>Systematic[[#This Row],[SampleVariableLabel]]+100*Systematic[[#This Row],[State]]</f>
        <v>385010504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385</v>
      </c>
      <c r="B5832" s="1">
        <f>IF(C5832=0,IF(B5831=Protocol!$V$20,1,B5831+1),B5831)</f>
        <v>1</v>
      </c>
      <c r="C5832" s="1">
        <f>IF(C5831+1=Protocol!$V$21,0,C5831+1)</f>
        <v>6</v>
      </c>
      <c r="D5832" s="1">
        <f t="shared" si="199"/>
        <v>5</v>
      </c>
      <c r="E5832" s="1" t="str">
        <f>INDEX(Protocol[Mark],MATCH(C5832,Protocol[Step],0))</f>
        <v>5S</v>
      </c>
      <c r="F5832" s="151" t="str">
        <f>INDEX(Variables[Variable],MATCH(Systematic[[#This Row],[VariableIndex]],Variables[Index],0))</f>
        <v>Specific flux (mt)</v>
      </c>
      <c r="G5832" s="134">
        <f>Systematic[[#This Row],[Sample]]*1000000+Systematic[[#This Row],[SubSample]]*10000+Systematic[[#This Row],[VariableIndex]]</f>
        <v>385010005</v>
      </c>
      <c r="H5832" s="134">
        <f>Systematic[[#This Row],[SampleVariableLabel]]+100*Systematic[[#This Row],[State]]</f>
        <v>385010605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385</v>
      </c>
      <c r="B5833" s="1">
        <f>IF(C5833=0,IF(B5832=Protocol!$V$20,1,B5832+1),B5832)</f>
        <v>1</v>
      </c>
      <c r="C5833" s="1">
        <f>IF(C5832+1=Protocol!$V$21,0,C5832+1)</f>
        <v>7</v>
      </c>
      <c r="D5833" s="1">
        <f t="shared" si="199"/>
        <v>6</v>
      </c>
      <c r="E5833" s="1" t="str">
        <f>INDEX(Protocol[Mark],MATCH(C5833,Protocol[Step],0))</f>
        <v>6Oct</v>
      </c>
      <c r="F5833" s="151" t="str">
        <f>INDEX(Variables[Variable],MATCH(Systematic[[#This Row],[VariableIndex]],Variables[Index],0))</f>
        <v>FCR (mt: ROX-corr.)</v>
      </c>
      <c r="G5833" s="134">
        <f>Systematic[[#This Row],[Sample]]*1000000+Systematic[[#This Row],[SubSample]]*10000+Systematic[[#This Row],[VariableIndex]]</f>
        <v>385010006</v>
      </c>
      <c r="H5833" s="134">
        <f>Systematic[[#This Row],[SampleVariableLabel]]+100*Systematic[[#This Row],[State]]</f>
        <v>385010706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385</v>
      </c>
      <c r="B5834" s="1">
        <f>IF(C5834=0,IF(B5833=Protocol!$V$20,1,B5833+1),B5833)</f>
        <v>1</v>
      </c>
      <c r="C5834" s="1">
        <f>IF(C5833+1=Protocol!$V$21,0,C5833+1)</f>
        <v>8</v>
      </c>
      <c r="D5834" s="1">
        <f t="shared" si="199"/>
        <v>1</v>
      </c>
      <c r="E5834" s="1" t="str">
        <f>INDEX(Protocol[Mark],MATCH(C5834,Protocol[Step],0))</f>
        <v>7Rot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385010001</v>
      </c>
      <c r="H5834" s="134">
        <f>Systematic[[#This Row],[SampleVariableLabel]]+100*Systematic[[#This Row],[State]]</f>
        <v>385010801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385</v>
      </c>
      <c r="B5835" s="1">
        <f>IF(C5835=0,IF(B5834=Protocol!$V$20,1,B5834+1),B5834)</f>
        <v>1</v>
      </c>
      <c r="C5835" s="1">
        <f>IF(C5834+1=Protocol!$V$21,0,C5834+1)</f>
        <v>9</v>
      </c>
      <c r="D5835" s="1">
        <f t="shared" si="199"/>
        <v>2</v>
      </c>
      <c r="E5835" s="1" t="str">
        <f>INDEX(Protocol[Mark],MATCH(C5835,Protocol[Step],0))</f>
        <v>8Gp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385010002</v>
      </c>
      <c r="H5835" s="134">
        <f>Systematic[[#This Row],[SampleVariableLabel]]+100*Systematic[[#This Row],[State]]</f>
        <v>385010902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385</v>
      </c>
      <c r="B5836" s="1">
        <f>IF(C5836=0,IF(B5835=Protocol!$V$20,1,B5835+1),B5835)</f>
        <v>1</v>
      </c>
      <c r="C5836" s="1">
        <f>IF(C5835+1=Protocol!$V$21,0,C5835+1)</f>
        <v>10</v>
      </c>
      <c r="D5836" s="1">
        <f t="shared" si="199"/>
        <v>3</v>
      </c>
      <c r="E5836" s="1" t="str">
        <f>INDEX(Protocol[Mark],MATCH(C5836,Protocol[Step],0))</f>
        <v>9Ama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385010003</v>
      </c>
      <c r="H5836" s="134">
        <f>Systematic[[#This Row],[SampleVariableLabel]]+100*Systematic[[#This Row],[State]]</f>
        <v>385011003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385</v>
      </c>
      <c r="B5837" s="1">
        <f>IF(C5837=0,IF(B5836=Protocol!$V$20,1,B5836+1),B5836)</f>
        <v>1</v>
      </c>
      <c r="C5837" s="1">
        <f>IF(C5836+1=Protocol!$V$21,0,C5836+1)</f>
        <v>11</v>
      </c>
      <c r="D5837" s="1">
        <f t="shared" si="199"/>
        <v>4</v>
      </c>
      <c r="E5837" s="1" t="str">
        <f>INDEX(Protocol[Mark],MATCH(C5837,Protocol[Step],0))</f>
        <v>10Tm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385010004</v>
      </c>
      <c r="H5837" s="134">
        <f>Systematic[[#This Row],[SampleVariableLabel]]+100*Systematic[[#This Row],[State]]</f>
        <v>385011104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385</v>
      </c>
      <c r="B5838" s="1">
        <f>IF(C5838=0,IF(B5837=Protocol!$V$20,1,B5837+1),B5837)</f>
        <v>1</v>
      </c>
      <c r="C5838" s="1">
        <f>IF(C5837+1=Protocol!$V$21,0,C5837+1)</f>
        <v>12</v>
      </c>
      <c r="D5838" s="1">
        <f t="shared" si="199"/>
        <v>5</v>
      </c>
      <c r="E5838" s="1" t="str">
        <f>INDEX(Protocol[Mark],MATCH(C5838,Protocol[Step],0))</f>
        <v>11Azd</v>
      </c>
      <c r="F5838" s="151" t="str">
        <f>INDEX(Variables[Variable],MATCH(Systematic[[#This Row],[VariableIndex]],Variables[Index],0))</f>
        <v>Specific flux (mt)</v>
      </c>
      <c r="G5838" s="134">
        <f>Systematic[[#This Row],[Sample]]*1000000+Systematic[[#This Row],[SubSample]]*10000+Systematic[[#This Row],[VariableIndex]]</f>
        <v>385010005</v>
      </c>
      <c r="H5838" s="134">
        <f>Systematic[[#This Row],[SampleVariableLabel]]+100*Systematic[[#This Row],[State]]</f>
        <v>385011205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386</v>
      </c>
      <c r="B5839" s="1">
        <f>IF(C5839=0,IF(B5838=Protocol!$V$20,1,B5838+1),B5838)</f>
        <v>1</v>
      </c>
      <c r="C5839" s="1">
        <f>IF(C5838+1=Protocol!$V$21,0,C5838+1)</f>
        <v>0</v>
      </c>
      <c r="D5839" s="1">
        <f t="shared" si="199"/>
        <v>6</v>
      </c>
      <c r="E5839" s="1" t="str">
        <f>INDEX(Protocol[Mark],MATCH(C5839,Protocol[Step],0))</f>
        <v>1mt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386010006</v>
      </c>
      <c r="H5839" s="134">
        <f>Systematic[[#This Row],[SampleVariableLabel]]+100*Systematic[[#This Row],[State]]</f>
        <v>386010006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386</v>
      </c>
      <c r="B5840" s="1">
        <f>IF(C5840=0,IF(B5839=Protocol!$V$20,1,B5839+1),B5839)</f>
        <v>1</v>
      </c>
      <c r="C5840" s="1">
        <f>IF(C5839+1=Protocol!$V$21,0,C5839+1)</f>
        <v>1</v>
      </c>
      <c r="D5840" s="1">
        <f t="shared" si="199"/>
        <v>1</v>
      </c>
      <c r="E5840" s="1" t="str">
        <f>INDEX(Protocol[Mark],MATCH(C5840,Protocol[Step],0))</f>
        <v>1PM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386010001</v>
      </c>
      <c r="H5840" s="134">
        <f>Systematic[[#This Row],[SampleVariableLabel]]+100*Systematic[[#This Row],[State]]</f>
        <v>386010101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386</v>
      </c>
      <c r="B5841" s="1">
        <f>IF(C5841=0,IF(B5840=Protocol!$V$20,1,B5840+1),B5840)</f>
        <v>1</v>
      </c>
      <c r="C5841" s="1">
        <f>IF(C5840+1=Protocol!$V$21,0,C5840+1)</f>
        <v>2</v>
      </c>
      <c r="D5841" s="1">
        <f t="shared" si="199"/>
        <v>2</v>
      </c>
      <c r="E5841" s="1" t="str">
        <f>INDEX(Protocol[Mark],MATCH(C5841,Protocol[Step],0))</f>
        <v>2D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386010002</v>
      </c>
      <c r="H5841" s="134">
        <f>Systematic[[#This Row],[SampleVariableLabel]]+100*Systematic[[#This Row],[State]]</f>
        <v>386010202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386</v>
      </c>
      <c r="B5842" s="1">
        <f>IF(C5842=0,IF(B5841=Protocol!$V$20,1,B5841+1),B5841)</f>
        <v>1</v>
      </c>
      <c r="C5842" s="1">
        <f>IF(C5841+1=Protocol!$V$21,0,C5841+1)</f>
        <v>3</v>
      </c>
      <c r="D5842" s="1">
        <f t="shared" si="199"/>
        <v>3</v>
      </c>
      <c r="E5842" s="1" t="str">
        <f>INDEX(Protocol[Mark],MATCH(C5842,Protocol[Step],0))</f>
        <v>2c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386010003</v>
      </c>
      <c r="H5842" s="134">
        <f>Systematic[[#This Row],[SampleVariableLabel]]+100*Systematic[[#This Row],[State]]</f>
        <v>386010303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386</v>
      </c>
      <c r="B5843" s="1">
        <f>IF(C5843=0,IF(B5842=Protocol!$V$20,1,B5842+1),B5842)</f>
        <v>1</v>
      </c>
      <c r="C5843" s="1">
        <f>IF(C5842+1=Protocol!$V$21,0,C5842+1)</f>
        <v>4</v>
      </c>
      <c r="D5843" s="1">
        <f t="shared" si="199"/>
        <v>4</v>
      </c>
      <c r="E5843" s="1" t="str">
        <f>INDEX(Protocol[Mark],MATCH(C5843,Protocol[Step],0))</f>
        <v>3U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386010004</v>
      </c>
      <c r="H5843" s="134">
        <f>Systematic[[#This Row],[SampleVariableLabel]]+100*Systematic[[#This Row],[State]]</f>
        <v>386010404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386</v>
      </c>
      <c r="B5844" s="1">
        <f>IF(C5844=0,IF(B5843=Protocol!$V$20,1,B5843+1),B5843)</f>
        <v>1</v>
      </c>
      <c r="C5844" s="1">
        <f>IF(C5843+1=Protocol!$V$21,0,C5843+1)</f>
        <v>5</v>
      </c>
      <c r="D5844" s="1">
        <f t="shared" si="199"/>
        <v>5</v>
      </c>
      <c r="E5844" s="1" t="str">
        <f>INDEX(Protocol[Mark],MATCH(C5844,Protocol[Step],0))</f>
        <v>4G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386010005</v>
      </c>
      <c r="H5844" s="134">
        <f>Systematic[[#This Row],[SampleVariableLabel]]+100*Systematic[[#This Row],[State]]</f>
        <v>386010505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386</v>
      </c>
      <c r="B5845" s="1">
        <f>IF(C5845=0,IF(B5844=Protocol!$V$20,1,B5844+1),B5844)</f>
        <v>1</v>
      </c>
      <c r="C5845" s="1">
        <f>IF(C5844+1=Protocol!$V$21,0,C5844+1)</f>
        <v>6</v>
      </c>
      <c r="D5845" s="1">
        <f t="shared" si="199"/>
        <v>6</v>
      </c>
      <c r="E5845" s="1" t="str">
        <f>INDEX(Protocol[Mark],MATCH(C5845,Protocol[Step],0))</f>
        <v>5S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386010006</v>
      </c>
      <c r="H5845" s="134">
        <f>Systematic[[#This Row],[SampleVariableLabel]]+100*Systematic[[#This Row],[State]]</f>
        <v>386010606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386</v>
      </c>
      <c r="B5846" s="1">
        <f>IF(C5846=0,IF(B5845=Protocol!$V$20,1,B5845+1),B5845)</f>
        <v>1</v>
      </c>
      <c r="C5846" s="1">
        <f>IF(C5845+1=Protocol!$V$21,0,C5845+1)</f>
        <v>7</v>
      </c>
      <c r="D5846" s="1">
        <f t="shared" si="199"/>
        <v>1</v>
      </c>
      <c r="E5846" s="1" t="str">
        <f>INDEX(Protocol[Mark],MATCH(C5846,Protocol[Step],0))</f>
        <v>6Oct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386010001</v>
      </c>
      <c r="H5846" s="134">
        <f>Systematic[[#This Row],[SampleVariableLabel]]+100*Systematic[[#This Row],[State]]</f>
        <v>386010701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386</v>
      </c>
      <c r="B5847" s="1">
        <f>IF(C5847=0,IF(B5846=Protocol!$V$20,1,B5846+1),B5846)</f>
        <v>1</v>
      </c>
      <c r="C5847" s="1">
        <f>IF(C5846+1=Protocol!$V$21,0,C5846+1)</f>
        <v>8</v>
      </c>
      <c r="D5847" s="1">
        <f t="shared" si="199"/>
        <v>2</v>
      </c>
      <c r="E5847" s="1" t="str">
        <f>INDEX(Protocol[Mark],MATCH(C5847,Protocol[Step],0))</f>
        <v>7Rot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386010002</v>
      </c>
      <c r="H5847" s="134">
        <f>Systematic[[#This Row],[SampleVariableLabel]]+100*Systematic[[#This Row],[State]]</f>
        <v>386010802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386</v>
      </c>
      <c r="B5848" s="1">
        <f>IF(C5848=0,IF(B5847=Protocol!$V$20,1,B5847+1),B5847)</f>
        <v>1</v>
      </c>
      <c r="C5848" s="1">
        <f>IF(C5847+1=Protocol!$V$21,0,C5847+1)</f>
        <v>9</v>
      </c>
      <c r="D5848" s="1">
        <f t="shared" si="199"/>
        <v>3</v>
      </c>
      <c r="E5848" s="1" t="str">
        <f>INDEX(Protocol[Mark],MATCH(C5848,Protocol[Step],0))</f>
        <v>8Gp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386010003</v>
      </c>
      <c r="H5848" s="134">
        <f>Systematic[[#This Row],[SampleVariableLabel]]+100*Systematic[[#This Row],[State]]</f>
        <v>386010903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386</v>
      </c>
      <c r="B5849" s="1">
        <f>IF(C5849=0,IF(B5848=Protocol!$V$20,1,B5848+1),B5848)</f>
        <v>1</v>
      </c>
      <c r="C5849" s="1">
        <f>IF(C5848+1=Protocol!$V$21,0,C5848+1)</f>
        <v>10</v>
      </c>
      <c r="D5849" s="1">
        <f t="shared" si="199"/>
        <v>4</v>
      </c>
      <c r="E5849" s="1" t="str">
        <f>INDEX(Protocol[Mark],MATCH(C5849,Protocol[Step],0))</f>
        <v>9Ama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386010004</v>
      </c>
      <c r="H5849" s="134">
        <f>Systematic[[#This Row],[SampleVariableLabel]]+100*Systematic[[#This Row],[State]]</f>
        <v>386011004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386</v>
      </c>
      <c r="B5850" s="1">
        <f>IF(C5850=0,IF(B5849=Protocol!$V$20,1,B5849+1),B5849)</f>
        <v>1</v>
      </c>
      <c r="C5850" s="1">
        <f>IF(C5849+1=Protocol!$V$21,0,C5849+1)</f>
        <v>11</v>
      </c>
      <c r="D5850" s="1">
        <f t="shared" si="199"/>
        <v>5</v>
      </c>
      <c r="E5850" s="1" t="str">
        <f>INDEX(Protocol[Mark],MATCH(C5850,Protocol[Step],0))</f>
        <v>10Tm</v>
      </c>
      <c r="F5850" s="151" t="str">
        <f>INDEX(Variables[Variable],MATCH(Systematic[[#This Row],[VariableIndex]],Variables[Index],0))</f>
        <v>Specific flux (mt)</v>
      </c>
      <c r="G5850" s="134">
        <f>Systematic[[#This Row],[Sample]]*1000000+Systematic[[#This Row],[SubSample]]*10000+Systematic[[#This Row],[VariableIndex]]</f>
        <v>386010005</v>
      </c>
      <c r="H5850" s="134">
        <f>Systematic[[#This Row],[SampleVariableLabel]]+100*Systematic[[#This Row],[State]]</f>
        <v>386011105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386</v>
      </c>
      <c r="B5851" s="1">
        <f>IF(C5851=0,IF(B5850=Protocol!$V$20,1,B5850+1),B5850)</f>
        <v>1</v>
      </c>
      <c r="C5851" s="1">
        <f>IF(C5850+1=Protocol!$V$21,0,C5850+1)</f>
        <v>12</v>
      </c>
      <c r="D5851" s="1">
        <f t="shared" si="199"/>
        <v>6</v>
      </c>
      <c r="E5851" s="1" t="str">
        <f>INDEX(Protocol[Mark],MATCH(C5851,Protocol[Step],0))</f>
        <v>11Azd</v>
      </c>
      <c r="F5851" s="151" t="str">
        <f>INDEX(Variables[Variable],MATCH(Systematic[[#This Row],[VariableIndex]],Variables[Index],0))</f>
        <v>FCR (mt: ROX-corr.)</v>
      </c>
      <c r="G5851" s="134">
        <f>Systematic[[#This Row],[Sample]]*1000000+Systematic[[#This Row],[SubSample]]*10000+Systematic[[#This Row],[VariableIndex]]</f>
        <v>386010006</v>
      </c>
      <c r="H5851" s="134">
        <f>Systematic[[#This Row],[SampleVariableLabel]]+100*Systematic[[#This Row],[State]]</f>
        <v>386011206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387</v>
      </c>
      <c r="B5852" s="1">
        <f>IF(C5852=0,IF(B5851=Protocol!$V$20,1,B5851+1),B5851)</f>
        <v>1</v>
      </c>
      <c r="C5852" s="1">
        <f>IF(C5851+1=Protocol!$V$21,0,C5851+1)</f>
        <v>0</v>
      </c>
      <c r="D5852" s="1">
        <f t="shared" si="199"/>
        <v>1</v>
      </c>
      <c r="E5852" s="1" t="str">
        <f>INDEX(Protocol[Mark],MATCH(C5852,Protocol[Step],0))</f>
        <v>1mt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387010001</v>
      </c>
      <c r="H5852" s="134">
        <f>Systematic[[#This Row],[SampleVariableLabel]]+100*Systematic[[#This Row],[State]]</f>
        <v>387010001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387</v>
      </c>
      <c r="B5853" s="1">
        <f>IF(C5853=0,IF(B5852=Protocol!$V$20,1,B5852+1),B5852)</f>
        <v>1</v>
      </c>
      <c r="C5853" s="1">
        <f>IF(C5852+1=Protocol!$V$21,0,C5852+1)</f>
        <v>1</v>
      </c>
      <c r="D5853" s="1">
        <f t="shared" si="199"/>
        <v>2</v>
      </c>
      <c r="E5853" s="1" t="str">
        <f>INDEX(Protocol[Mark],MATCH(C5853,Protocol[Step],0))</f>
        <v>1PM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387010002</v>
      </c>
      <c r="H5853" s="134">
        <f>Systematic[[#This Row],[SampleVariableLabel]]+100*Systematic[[#This Row],[State]]</f>
        <v>387010102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387</v>
      </c>
      <c r="B5854" s="1">
        <f>IF(C5854=0,IF(B5853=Protocol!$V$20,1,B5853+1),B5853)</f>
        <v>1</v>
      </c>
      <c r="C5854" s="1">
        <f>IF(C5853+1=Protocol!$V$21,0,C5853+1)</f>
        <v>2</v>
      </c>
      <c r="D5854" s="1">
        <f t="shared" si="199"/>
        <v>3</v>
      </c>
      <c r="E5854" s="1" t="str">
        <f>INDEX(Protocol[Mark],MATCH(C5854,Protocol[Step],0))</f>
        <v>2D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387010003</v>
      </c>
      <c r="H5854" s="134">
        <f>Systematic[[#This Row],[SampleVariableLabel]]+100*Systematic[[#This Row],[State]]</f>
        <v>387010203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387</v>
      </c>
      <c r="B5855" s="1">
        <f>IF(C5855=0,IF(B5854=Protocol!$V$20,1,B5854+1),B5854)</f>
        <v>1</v>
      </c>
      <c r="C5855" s="1">
        <f>IF(C5854+1=Protocol!$V$21,0,C5854+1)</f>
        <v>3</v>
      </c>
      <c r="D5855" s="1">
        <f t="shared" si="199"/>
        <v>4</v>
      </c>
      <c r="E5855" s="1" t="str">
        <f>INDEX(Protocol[Mark],MATCH(C5855,Protocol[Step],0))</f>
        <v>2c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387010004</v>
      </c>
      <c r="H5855" s="134">
        <f>Systematic[[#This Row],[SampleVariableLabel]]+100*Systematic[[#This Row],[State]]</f>
        <v>387010304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387</v>
      </c>
      <c r="B5856" s="1">
        <f>IF(C5856=0,IF(B5855=Protocol!$V$20,1,B5855+1),B5855)</f>
        <v>1</v>
      </c>
      <c r="C5856" s="1">
        <f>IF(C5855+1=Protocol!$V$21,0,C5855+1)</f>
        <v>4</v>
      </c>
      <c r="D5856" s="1">
        <f t="shared" si="199"/>
        <v>5</v>
      </c>
      <c r="E5856" s="1" t="str">
        <f>INDEX(Protocol[Mark],MATCH(C5856,Protocol[Step],0))</f>
        <v>3U</v>
      </c>
      <c r="F5856" s="151" t="str">
        <f>INDEX(Variables[Variable],MATCH(Systematic[[#This Row],[VariableIndex]],Variables[Index],0))</f>
        <v>Specific flux (mt)</v>
      </c>
      <c r="G5856" s="134">
        <f>Systematic[[#This Row],[Sample]]*1000000+Systematic[[#This Row],[SubSample]]*10000+Systematic[[#This Row],[VariableIndex]]</f>
        <v>387010005</v>
      </c>
      <c r="H5856" s="134">
        <f>Systematic[[#This Row],[SampleVariableLabel]]+100*Systematic[[#This Row],[State]]</f>
        <v>387010405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387</v>
      </c>
      <c r="B5857" s="1">
        <f>IF(C5857=0,IF(B5856=Protocol!$V$20,1,B5856+1),B5856)</f>
        <v>1</v>
      </c>
      <c r="C5857" s="1">
        <f>IF(C5856+1=Protocol!$V$21,0,C5856+1)</f>
        <v>5</v>
      </c>
      <c r="D5857" s="1">
        <f t="shared" si="199"/>
        <v>6</v>
      </c>
      <c r="E5857" s="1" t="str">
        <f>INDEX(Protocol[Mark],MATCH(C5857,Protocol[Step],0))</f>
        <v>4G</v>
      </c>
      <c r="F5857" s="151" t="str">
        <f>INDEX(Variables[Variable],MATCH(Systematic[[#This Row],[VariableIndex]],Variables[Index],0))</f>
        <v>FCR (mt: ROX-corr.)</v>
      </c>
      <c r="G5857" s="134">
        <f>Systematic[[#This Row],[Sample]]*1000000+Systematic[[#This Row],[SubSample]]*10000+Systematic[[#This Row],[VariableIndex]]</f>
        <v>387010006</v>
      </c>
      <c r="H5857" s="134">
        <f>Systematic[[#This Row],[SampleVariableLabel]]+100*Systematic[[#This Row],[State]]</f>
        <v>387010506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387</v>
      </c>
      <c r="B5858" s="1">
        <f>IF(C5858=0,IF(B5857=Protocol!$V$20,1,B5857+1),B5857)</f>
        <v>1</v>
      </c>
      <c r="C5858" s="1">
        <f>IF(C5857+1=Protocol!$V$21,0,C5857+1)</f>
        <v>6</v>
      </c>
      <c r="D5858" s="1">
        <f t="shared" si="199"/>
        <v>1</v>
      </c>
      <c r="E5858" s="1" t="str">
        <f>INDEX(Protocol[Mark],MATCH(C5858,Protocol[Step],0))</f>
        <v>5S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387010001</v>
      </c>
      <c r="H5858" s="134">
        <f>Systematic[[#This Row],[SampleVariableLabel]]+100*Systematic[[#This Row],[State]]</f>
        <v>387010601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387</v>
      </c>
      <c r="B5859" s="1">
        <f>IF(C5859=0,IF(B5858=Protocol!$V$20,1,B5858+1),B5858)</f>
        <v>1</v>
      </c>
      <c r="C5859" s="1">
        <f>IF(C5858+1=Protocol!$V$21,0,C5858+1)</f>
        <v>7</v>
      </c>
      <c r="D5859" s="1">
        <f t="shared" si="199"/>
        <v>2</v>
      </c>
      <c r="E5859" s="1" t="str">
        <f>INDEX(Protocol[Mark],MATCH(C5859,Protocol[Step],0))</f>
        <v>6Oct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387010002</v>
      </c>
      <c r="H5859" s="134">
        <f>Systematic[[#This Row],[SampleVariableLabel]]+100*Systematic[[#This Row],[State]]</f>
        <v>387010702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387</v>
      </c>
      <c r="B5860" s="1">
        <f>IF(C5860=0,IF(B5859=Protocol!$V$20,1,B5859+1),B5859)</f>
        <v>1</v>
      </c>
      <c r="C5860" s="1">
        <f>IF(C5859+1=Protocol!$V$21,0,C5859+1)</f>
        <v>8</v>
      </c>
      <c r="D5860" s="1">
        <f t="shared" si="199"/>
        <v>3</v>
      </c>
      <c r="E5860" s="1" t="str">
        <f>INDEX(Protocol[Mark],MATCH(C5860,Protocol[Step],0))</f>
        <v>7Rot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387010003</v>
      </c>
      <c r="H5860" s="134">
        <f>Systematic[[#This Row],[SampleVariableLabel]]+100*Systematic[[#This Row],[State]]</f>
        <v>387010803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387</v>
      </c>
      <c r="B5861" s="1">
        <f>IF(C5861=0,IF(B5860=Protocol!$V$20,1,B5860+1),B5860)</f>
        <v>1</v>
      </c>
      <c r="C5861" s="1">
        <f>IF(C5860+1=Protocol!$V$21,0,C5860+1)</f>
        <v>9</v>
      </c>
      <c r="D5861" s="1">
        <f t="shared" si="199"/>
        <v>4</v>
      </c>
      <c r="E5861" s="1" t="str">
        <f>INDEX(Protocol[Mark],MATCH(C5861,Protocol[Step],0))</f>
        <v>8Gp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387010004</v>
      </c>
      <c r="H5861" s="134">
        <f>Systematic[[#This Row],[SampleVariableLabel]]+100*Systematic[[#This Row],[State]]</f>
        <v>387010904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387</v>
      </c>
      <c r="B5862" s="1">
        <f>IF(C5862=0,IF(B5861=Protocol!$V$20,1,B5861+1),B5861)</f>
        <v>1</v>
      </c>
      <c r="C5862" s="1">
        <f>IF(C5861+1=Protocol!$V$21,0,C5861+1)</f>
        <v>10</v>
      </c>
      <c r="D5862" s="1">
        <f t="shared" si="199"/>
        <v>5</v>
      </c>
      <c r="E5862" s="1" t="str">
        <f>INDEX(Protocol[Mark],MATCH(C5862,Protocol[Step],0))</f>
        <v>9Ama</v>
      </c>
      <c r="F5862" s="151" t="str">
        <f>INDEX(Variables[Variable],MATCH(Systematic[[#This Row],[VariableIndex]],Variables[Index],0))</f>
        <v>Specific flux (mt)</v>
      </c>
      <c r="G5862" s="134">
        <f>Systematic[[#This Row],[Sample]]*1000000+Systematic[[#This Row],[SubSample]]*10000+Systematic[[#This Row],[VariableIndex]]</f>
        <v>387010005</v>
      </c>
      <c r="H5862" s="134">
        <f>Systematic[[#This Row],[SampleVariableLabel]]+100*Systematic[[#This Row],[State]]</f>
        <v>387011005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387</v>
      </c>
      <c r="B5863" s="1">
        <f>IF(C5863=0,IF(B5862=Protocol!$V$20,1,B5862+1),B5862)</f>
        <v>1</v>
      </c>
      <c r="C5863" s="1">
        <f>IF(C5862+1=Protocol!$V$21,0,C5862+1)</f>
        <v>11</v>
      </c>
      <c r="D5863" s="1">
        <f t="shared" si="199"/>
        <v>6</v>
      </c>
      <c r="E5863" s="1" t="str">
        <f>INDEX(Protocol[Mark],MATCH(C5863,Protocol[Step],0))</f>
        <v>10Tm</v>
      </c>
      <c r="F5863" s="151" t="str">
        <f>INDEX(Variables[Variable],MATCH(Systematic[[#This Row],[VariableIndex]],Variables[Index],0))</f>
        <v>FCR (mt: ROX-corr.)</v>
      </c>
      <c r="G5863" s="134">
        <f>Systematic[[#This Row],[Sample]]*1000000+Systematic[[#This Row],[SubSample]]*10000+Systematic[[#This Row],[VariableIndex]]</f>
        <v>387010006</v>
      </c>
      <c r="H5863" s="134">
        <f>Systematic[[#This Row],[SampleVariableLabel]]+100*Systematic[[#This Row],[State]]</f>
        <v>387011106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387</v>
      </c>
      <c r="B5864" s="1">
        <f>IF(C5864=0,IF(B5863=Protocol!$V$20,1,B5863+1),B5863)</f>
        <v>1</v>
      </c>
      <c r="C5864" s="1">
        <f>IF(C5863+1=Protocol!$V$21,0,C5863+1)</f>
        <v>12</v>
      </c>
      <c r="D5864" s="1">
        <f t="shared" si="199"/>
        <v>1</v>
      </c>
      <c r="E5864" s="1" t="str">
        <f>INDEX(Protocol[Mark],MATCH(C5864,Protocol[Step],0))</f>
        <v>11Azd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387010001</v>
      </c>
      <c r="H5864" s="134">
        <f>Systematic[[#This Row],[SampleVariableLabel]]+100*Systematic[[#This Row],[State]]</f>
        <v>387011201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388</v>
      </c>
      <c r="B5865" s="1">
        <f>IF(C5865=0,IF(B5864=Protocol!$V$20,1,B5864+1),B5864)</f>
        <v>1</v>
      </c>
      <c r="C5865" s="1">
        <f>IF(C5864+1=Protocol!$V$21,0,C5864+1)</f>
        <v>0</v>
      </c>
      <c r="D5865" s="1">
        <f t="shared" si="199"/>
        <v>2</v>
      </c>
      <c r="E5865" s="1" t="str">
        <f>INDEX(Protocol[Mark],MATCH(C5865,Protocol[Step],0))</f>
        <v>1mt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388010002</v>
      </c>
      <c r="H5865" s="134">
        <f>Systematic[[#This Row],[SampleVariableLabel]]+100*Systematic[[#This Row],[State]]</f>
        <v>388010002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388</v>
      </c>
      <c r="B5866" s="1">
        <f>IF(C5866=0,IF(B5865=Protocol!$V$20,1,B5865+1),B5865)</f>
        <v>1</v>
      </c>
      <c r="C5866" s="1">
        <f>IF(C5865+1=Protocol!$V$21,0,C5865+1)</f>
        <v>1</v>
      </c>
      <c r="D5866" s="1">
        <f t="shared" si="199"/>
        <v>3</v>
      </c>
      <c r="E5866" s="1" t="str">
        <f>INDEX(Protocol[Mark],MATCH(C5866,Protocol[Step],0))</f>
        <v>1PM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388010003</v>
      </c>
      <c r="H5866" s="134">
        <f>Systematic[[#This Row],[SampleVariableLabel]]+100*Systematic[[#This Row],[State]]</f>
        <v>388010103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388</v>
      </c>
      <c r="B5867" s="1">
        <f>IF(C5867=0,IF(B5866=Protocol!$V$20,1,B5866+1),B5866)</f>
        <v>1</v>
      </c>
      <c r="C5867" s="1">
        <f>IF(C5866+1=Protocol!$V$21,0,C5866+1)</f>
        <v>2</v>
      </c>
      <c r="D5867" s="1">
        <f t="shared" si="199"/>
        <v>4</v>
      </c>
      <c r="E5867" s="1" t="str">
        <f>INDEX(Protocol[Mark],MATCH(C5867,Protocol[Step],0))</f>
        <v>2D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388010004</v>
      </c>
      <c r="H5867" s="134">
        <f>Systematic[[#This Row],[SampleVariableLabel]]+100*Systematic[[#This Row],[State]]</f>
        <v>388010204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388</v>
      </c>
      <c r="B5868" s="1">
        <f>IF(C5868=0,IF(B5867=Protocol!$V$20,1,B5867+1),B5867)</f>
        <v>1</v>
      </c>
      <c r="C5868" s="1">
        <f>IF(C5867+1=Protocol!$V$21,0,C5867+1)</f>
        <v>3</v>
      </c>
      <c r="D5868" s="1">
        <f t="shared" si="199"/>
        <v>5</v>
      </c>
      <c r="E5868" s="1" t="str">
        <f>INDEX(Protocol[Mark],MATCH(C5868,Protocol[Step],0))</f>
        <v>2c</v>
      </c>
      <c r="F5868" s="151" t="str">
        <f>INDEX(Variables[Variable],MATCH(Systematic[[#This Row],[VariableIndex]],Variables[Index],0))</f>
        <v>Specific flux (mt)</v>
      </c>
      <c r="G5868" s="134">
        <f>Systematic[[#This Row],[Sample]]*1000000+Systematic[[#This Row],[SubSample]]*10000+Systematic[[#This Row],[VariableIndex]]</f>
        <v>388010005</v>
      </c>
      <c r="H5868" s="134">
        <f>Systematic[[#This Row],[SampleVariableLabel]]+100*Systematic[[#This Row],[State]]</f>
        <v>388010305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388</v>
      </c>
      <c r="B5869" s="1">
        <f>IF(C5869=0,IF(B5868=Protocol!$V$20,1,B5868+1),B5868)</f>
        <v>1</v>
      </c>
      <c r="C5869" s="1">
        <f>IF(C5868+1=Protocol!$V$21,0,C5868+1)</f>
        <v>4</v>
      </c>
      <c r="D5869" s="1">
        <f t="shared" si="199"/>
        <v>6</v>
      </c>
      <c r="E5869" s="1" t="str">
        <f>INDEX(Protocol[Mark],MATCH(C5869,Protocol[Step],0))</f>
        <v>3U</v>
      </c>
      <c r="F5869" s="151" t="str">
        <f>INDEX(Variables[Variable],MATCH(Systematic[[#This Row],[VariableIndex]],Variables[Index],0))</f>
        <v>FCR (mt: ROX-corr.)</v>
      </c>
      <c r="G5869" s="134">
        <f>Systematic[[#This Row],[Sample]]*1000000+Systematic[[#This Row],[SubSample]]*10000+Systematic[[#This Row],[VariableIndex]]</f>
        <v>388010006</v>
      </c>
      <c r="H5869" s="134">
        <f>Systematic[[#This Row],[SampleVariableLabel]]+100*Systematic[[#This Row],[State]]</f>
        <v>388010406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388</v>
      </c>
      <c r="B5870" s="1">
        <f>IF(C5870=0,IF(B5869=Protocol!$V$20,1,B5869+1),B5869)</f>
        <v>1</v>
      </c>
      <c r="C5870" s="1">
        <f>IF(C5869+1=Protocol!$V$21,0,C5869+1)</f>
        <v>5</v>
      </c>
      <c r="D5870" s="1">
        <f t="shared" si="199"/>
        <v>1</v>
      </c>
      <c r="E5870" s="1" t="str">
        <f>INDEX(Protocol[Mark],MATCH(C5870,Protocol[Step],0))</f>
        <v>4G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388010001</v>
      </c>
      <c r="H5870" s="134">
        <f>Systematic[[#This Row],[SampleVariableLabel]]+100*Systematic[[#This Row],[State]]</f>
        <v>388010501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388</v>
      </c>
      <c r="B5871" s="1">
        <f>IF(C5871=0,IF(B5870=Protocol!$V$20,1,B5870+1),B5870)</f>
        <v>1</v>
      </c>
      <c r="C5871" s="1">
        <f>IF(C5870+1=Protocol!$V$21,0,C5870+1)</f>
        <v>6</v>
      </c>
      <c r="D5871" s="1">
        <f t="shared" si="199"/>
        <v>2</v>
      </c>
      <c r="E5871" s="1" t="str">
        <f>INDEX(Protocol[Mark],MATCH(C5871,Protocol[Step],0))</f>
        <v>5S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388010002</v>
      </c>
      <c r="H5871" s="134">
        <f>Systematic[[#This Row],[SampleVariableLabel]]+100*Systematic[[#This Row],[State]]</f>
        <v>388010602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388</v>
      </c>
      <c r="B5872" s="1">
        <f>IF(C5872=0,IF(B5871=Protocol!$V$20,1,B5871+1),B5871)</f>
        <v>1</v>
      </c>
      <c r="C5872" s="1">
        <f>IF(C5871+1=Protocol!$V$21,0,C5871+1)</f>
        <v>7</v>
      </c>
      <c r="D5872" s="1">
        <f t="shared" si="199"/>
        <v>3</v>
      </c>
      <c r="E5872" s="1" t="str">
        <f>INDEX(Protocol[Mark],MATCH(C5872,Protocol[Step],0))</f>
        <v>6Oct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388010003</v>
      </c>
      <c r="H5872" s="134">
        <f>Systematic[[#This Row],[SampleVariableLabel]]+100*Systematic[[#This Row],[State]]</f>
        <v>388010703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388</v>
      </c>
      <c r="B5873" s="1">
        <f>IF(C5873=0,IF(B5872=Protocol!$V$20,1,B5872+1),B5872)</f>
        <v>1</v>
      </c>
      <c r="C5873" s="1">
        <f>IF(C5872+1=Protocol!$V$21,0,C5872+1)</f>
        <v>8</v>
      </c>
      <c r="D5873" s="1">
        <f t="shared" si="199"/>
        <v>4</v>
      </c>
      <c r="E5873" s="1" t="str">
        <f>INDEX(Protocol[Mark],MATCH(C5873,Protocol[Step],0))</f>
        <v>7Rot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388010004</v>
      </c>
      <c r="H5873" s="134">
        <f>Systematic[[#This Row],[SampleVariableLabel]]+100*Systematic[[#This Row],[State]]</f>
        <v>388010804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388</v>
      </c>
      <c r="B5874" s="1">
        <f>IF(C5874=0,IF(B5873=Protocol!$V$20,1,B5873+1),B5873)</f>
        <v>1</v>
      </c>
      <c r="C5874" s="1">
        <f>IF(C5873+1=Protocol!$V$21,0,C5873+1)</f>
        <v>9</v>
      </c>
      <c r="D5874" s="1">
        <f t="shared" si="199"/>
        <v>5</v>
      </c>
      <c r="E5874" s="1" t="str">
        <f>INDEX(Protocol[Mark],MATCH(C5874,Protocol[Step],0))</f>
        <v>8Gp</v>
      </c>
      <c r="F5874" s="151" t="str">
        <f>INDEX(Variables[Variable],MATCH(Systematic[[#This Row],[VariableIndex]],Variables[Index],0))</f>
        <v>Specific flux (mt)</v>
      </c>
      <c r="G5874" s="134">
        <f>Systematic[[#This Row],[Sample]]*1000000+Systematic[[#This Row],[SubSample]]*10000+Systematic[[#This Row],[VariableIndex]]</f>
        <v>388010005</v>
      </c>
      <c r="H5874" s="134">
        <f>Systematic[[#This Row],[SampleVariableLabel]]+100*Systematic[[#This Row],[State]]</f>
        <v>388010905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388</v>
      </c>
      <c r="B5875" s="1">
        <f>IF(C5875=0,IF(B5874=Protocol!$V$20,1,B5874+1),B5874)</f>
        <v>1</v>
      </c>
      <c r="C5875" s="1">
        <f>IF(C5874+1=Protocol!$V$21,0,C5874+1)</f>
        <v>10</v>
      </c>
      <c r="D5875" s="1">
        <f t="shared" si="199"/>
        <v>6</v>
      </c>
      <c r="E5875" s="1" t="str">
        <f>INDEX(Protocol[Mark],MATCH(C5875,Protocol[Step],0))</f>
        <v>9Ama</v>
      </c>
      <c r="F5875" s="151" t="str">
        <f>INDEX(Variables[Variable],MATCH(Systematic[[#This Row],[VariableIndex]],Variables[Index],0))</f>
        <v>FCR (mt: ROX-corr.)</v>
      </c>
      <c r="G5875" s="134">
        <f>Systematic[[#This Row],[Sample]]*1000000+Systematic[[#This Row],[SubSample]]*10000+Systematic[[#This Row],[VariableIndex]]</f>
        <v>388010006</v>
      </c>
      <c r="H5875" s="134">
        <f>Systematic[[#This Row],[SampleVariableLabel]]+100*Systematic[[#This Row],[State]]</f>
        <v>388011006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388</v>
      </c>
      <c r="B5876" s="1">
        <f>IF(C5876=0,IF(B5875=Protocol!$V$20,1,B5875+1),B5875)</f>
        <v>1</v>
      </c>
      <c r="C5876" s="1">
        <f>IF(C5875+1=Protocol!$V$21,0,C5875+1)</f>
        <v>11</v>
      </c>
      <c r="D5876" s="1">
        <f t="shared" si="199"/>
        <v>1</v>
      </c>
      <c r="E5876" s="1" t="str">
        <f>INDEX(Protocol[Mark],MATCH(C5876,Protocol[Step],0))</f>
        <v>10Tm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388010001</v>
      </c>
      <c r="H5876" s="134">
        <f>Systematic[[#This Row],[SampleVariableLabel]]+100*Systematic[[#This Row],[State]]</f>
        <v>388011101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388</v>
      </c>
      <c r="B5877" s="1">
        <f>IF(C5877=0,IF(B5876=Protocol!$V$20,1,B5876+1),B5876)</f>
        <v>1</v>
      </c>
      <c r="C5877" s="1">
        <f>IF(C5876+1=Protocol!$V$21,0,C5876+1)</f>
        <v>12</v>
      </c>
      <c r="D5877" s="1">
        <f t="shared" si="199"/>
        <v>2</v>
      </c>
      <c r="E5877" s="1" t="str">
        <f>INDEX(Protocol[Mark],MATCH(C5877,Protocol[Step],0))</f>
        <v>11Azd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388010002</v>
      </c>
      <c r="H5877" s="134">
        <f>Systematic[[#This Row],[SampleVariableLabel]]+100*Systematic[[#This Row],[State]]</f>
        <v>388011202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389</v>
      </c>
      <c r="B5878" s="1">
        <f>IF(C5878=0,IF(B5877=Protocol!$V$20,1,B5877+1),B5877)</f>
        <v>1</v>
      </c>
      <c r="C5878" s="1">
        <f>IF(C5877+1=Protocol!$V$21,0,C5877+1)</f>
        <v>0</v>
      </c>
      <c r="D5878" s="1">
        <f t="shared" si="199"/>
        <v>3</v>
      </c>
      <c r="E5878" s="1" t="str">
        <f>INDEX(Protocol[Mark],MATCH(C5878,Protocol[Step],0))</f>
        <v>1mt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389010003</v>
      </c>
      <c r="H5878" s="134">
        <f>Systematic[[#This Row],[SampleVariableLabel]]+100*Systematic[[#This Row],[State]]</f>
        <v>389010003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389</v>
      </c>
      <c r="B5879" s="1">
        <f>IF(C5879=0,IF(B5878=Protocol!$V$20,1,B5878+1),B5878)</f>
        <v>1</v>
      </c>
      <c r="C5879" s="1">
        <f>IF(C5878+1=Protocol!$V$21,0,C5878+1)</f>
        <v>1</v>
      </c>
      <c r="D5879" s="1">
        <f t="shared" si="199"/>
        <v>4</v>
      </c>
      <c r="E5879" s="1" t="str">
        <f>INDEX(Protocol[Mark],MATCH(C5879,Protocol[Step],0))</f>
        <v>1PM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389010004</v>
      </c>
      <c r="H5879" s="134">
        <f>Systematic[[#This Row],[SampleVariableLabel]]+100*Systematic[[#This Row],[State]]</f>
        <v>389010104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389</v>
      </c>
      <c r="B5880" s="1">
        <f>IF(C5880=0,IF(B5879=Protocol!$V$20,1,B5879+1),B5879)</f>
        <v>1</v>
      </c>
      <c r="C5880" s="1">
        <f>IF(C5879+1=Protocol!$V$21,0,C5879+1)</f>
        <v>2</v>
      </c>
      <c r="D5880" s="1">
        <f t="shared" si="199"/>
        <v>5</v>
      </c>
      <c r="E5880" s="1" t="str">
        <f>INDEX(Protocol[Mark],MATCH(C5880,Protocol[Step],0))</f>
        <v>2D</v>
      </c>
      <c r="F5880" s="151" t="str">
        <f>INDEX(Variables[Variable],MATCH(Systematic[[#This Row],[VariableIndex]],Variables[Index],0))</f>
        <v>Specific flux (mt)</v>
      </c>
      <c r="G5880" s="134">
        <f>Systematic[[#This Row],[Sample]]*1000000+Systematic[[#This Row],[SubSample]]*10000+Systematic[[#This Row],[VariableIndex]]</f>
        <v>389010005</v>
      </c>
      <c r="H5880" s="134">
        <f>Systematic[[#This Row],[SampleVariableLabel]]+100*Systematic[[#This Row],[State]]</f>
        <v>389010205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389</v>
      </c>
      <c r="B5881" s="1">
        <f>IF(C5881=0,IF(B5880=Protocol!$V$20,1,B5880+1),B5880)</f>
        <v>1</v>
      </c>
      <c r="C5881" s="1">
        <f>IF(C5880+1=Protocol!$V$21,0,C5880+1)</f>
        <v>3</v>
      </c>
      <c r="D5881" s="1">
        <f t="shared" si="199"/>
        <v>6</v>
      </c>
      <c r="E5881" s="1" t="str">
        <f>INDEX(Protocol[Mark],MATCH(C5881,Protocol[Step],0))</f>
        <v>2c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389010006</v>
      </c>
      <c r="H5881" s="134">
        <f>Systematic[[#This Row],[SampleVariableLabel]]+100*Systematic[[#This Row],[State]]</f>
        <v>389010306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389</v>
      </c>
      <c r="B5882" s="1">
        <f>IF(C5882=0,IF(B5881=Protocol!$V$20,1,B5881+1),B5881)</f>
        <v>1</v>
      </c>
      <c r="C5882" s="1">
        <f>IF(C5881+1=Protocol!$V$21,0,C5881+1)</f>
        <v>4</v>
      </c>
      <c r="D5882" s="1">
        <f t="shared" si="199"/>
        <v>1</v>
      </c>
      <c r="E5882" s="1" t="str">
        <f>INDEX(Protocol[Mark],MATCH(C5882,Protocol[Step],0))</f>
        <v>3U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389010001</v>
      </c>
      <c r="H5882" s="134">
        <f>Systematic[[#This Row],[SampleVariableLabel]]+100*Systematic[[#This Row],[State]]</f>
        <v>389010401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389</v>
      </c>
      <c r="B5883" s="1">
        <f>IF(C5883=0,IF(B5882=Protocol!$V$20,1,B5882+1),B5882)</f>
        <v>1</v>
      </c>
      <c r="C5883" s="1">
        <f>IF(C5882+1=Protocol!$V$21,0,C5882+1)</f>
        <v>5</v>
      </c>
      <c r="D5883" s="1">
        <f t="shared" si="199"/>
        <v>2</v>
      </c>
      <c r="E5883" s="1" t="str">
        <f>INDEX(Protocol[Mark],MATCH(C5883,Protocol[Step],0))</f>
        <v>4G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389010002</v>
      </c>
      <c r="H5883" s="134">
        <f>Systematic[[#This Row],[SampleVariableLabel]]+100*Systematic[[#This Row],[State]]</f>
        <v>389010502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389</v>
      </c>
      <c r="B5884" s="1">
        <f>IF(C5884=0,IF(B5883=Protocol!$V$20,1,B5883+1),B5883)</f>
        <v>1</v>
      </c>
      <c r="C5884" s="1">
        <f>IF(C5883+1=Protocol!$V$21,0,C5883+1)</f>
        <v>6</v>
      </c>
      <c r="D5884" s="1">
        <f t="shared" si="199"/>
        <v>3</v>
      </c>
      <c r="E5884" s="1" t="str">
        <f>INDEX(Protocol[Mark],MATCH(C5884,Protocol[Step],0))</f>
        <v>5S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389010003</v>
      </c>
      <c r="H5884" s="134">
        <f>Systematic[[#This Row],[SampleVariableLabel]]+100*Systematic[[#This Row],[State]]</f>
        <v>389010603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389</v>
      </c>
      <c r="B5885" s="1">
        <f>IF(C5885=0,IF(B5884=Protocol!$V$20,1,B5884+1),B5884)</f>
        <v>1</v>
      </c>
      <c r="C5885" s="1">
        <f>IF(C5884+1=Protocol!$V$21,0,C5884+1)</f>
        <v>7</v>
      </c>
      <c r="D5885" s="1">
        <f t="shared" si="199"/>
        <v>4</v>
      </c>
      <c r="E5885" s="1" t="str">
        <f>INDEX(Protocol[Mark],MATCH(C5885,Protocol[Step],0))</f>
        <v>6Oct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389010004</v>
      </c>
      <c r="H5885" s="134">
        <f>Systematic[[#This Row],[SampleVariableLabel]]+100*Systematic[[#This Row],[State]]</f>
        <v>389010704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389</v>
      </c>
      <c r="B5886" s="1">
        <f>IF(C5886=0,IF(B5885=Protocol!$V$20,1,B5885+1),B5885)</f>
        <v>1</v>
      </c>
      <c r="C5886" s="1">
        <f>IF(C5885+1=Protocol!$V$21,0,C5885+1)</f>
        <v>8</v>
      </c>
      <c r="D5886" s="1">
        <f t="shared" si="199"/>
        <v>5</v>
      </c>
      <c r="E5886" s="1" t="str">
        <f>INDEX(Protocol[Mark],MATCH(C5886,Protocol[Step],0))</f>
        <v>7Rot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389010005</v>
      </c>
      <c r="H5886" s="134">
        <f>Systematic[[#This Row],[SampleVariableLabel]]+100*Systematic[[#This Row],[State]]</f>
        <v>389010805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389</v>
      </c>
      <c r="B5887" s="1">
        <f>IF(C5887=0,IF(B5886=Protocol!$V$20,1,B5886+1),B5886)</f>
        <v>1</v>
      </c>
      <c r="C5887" s="1">
        <f>IF(C5886+1=Protocol!$V$21,0,C5886+1)</f>
        <v>9</v>
      </c>
      <c r="D5887" s="1">
        <f t="shared" si="199"/>
        <v>6</v>
      </c>
      <c r="E5887" s="1" t="str">
        <f>INDEX(Protocol[Mark],MATCH(C5887,Protocol[Step],0))</f>
        <v>8Gp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389010006</v>
      </c>
      <c r="H5887" s="134">
        <f>Systematic[[#This Row],[SampleVariableLabel]]+100*Systematic[[#This Row],[State]]</f>
        <v>389010906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389</v>
      </c>
      <c r="B5888" s="1">
        <f>IF(C5888=0,IF(B5887=Protocol!$V$20,1,B5887+1),B5887)</f>
        <v>1</v>
      </c>
      <c r="C5888" s="1">
        <f>IF(C5887+1=Protocol!$V$21,0,C5887+1)</f>
        <v>10</v>
      </c>
      <c r="D5888" s="1">
        <f t="shared" si="199"/>
        <v>1</v>
      </c>
      <c r="E5888" s="1" t="str">
        <f>INDEX(Protocol[Mark],MATCH(C5888,Protocol[Step],0))</f>
        <v>9Ama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389010001</v>
      </c>
      <c r="H5888" s="134">
        <f>Systematic[[#This Row],[SampleVariableLabel]]+100*Systematic[[#This Row],[State]]</f>
        <v>389011001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389</v>
      </c>
      <c r="B5889" s="1">
        <f>IF(C5889=0,IF(B5888=Protocol!$V$20,1,B5888+1),B5888)</f>
        <v>1</v>
      </c>
      <c r="C5889" s="1">
        <f>IF(C5888+1=Protocol!$V$21,0,C5888+1)</f>
        <v>11</v>
      </c>
      <c r="D5889" s="1">
        <f t="shared" si="199"/>
        <v>2</v>
      </c>
      <c r="E5889" s="1" t="str">
        <f>INDEX(Protocol[Mark],MATCH(C5889,Protocol[Step],0))</f>
        <v>10Tm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389010002</v>
      </c>
      <c r="H5889" s="134">
        <f>Systematic[[#This Row],[SampleVariableLabel]]+100*Systematic[[#This Row],[State]]</f>
        <v>389011102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389</v>
      </c>
      <c r="B5890" s="1">
        <f>IF(C5890=0,IF(B5889=Protocol!$V$20,1,B5889+1),B5889)</f>
        <v>1</v>
      </c>
      <c r="C5890" s="1">
        <f>IF(C5889+1=Protocol!$V$21,0,C5889+1)</f>
        <v>12</v>
      </c>
      <c r="D5890" s="1">
        <f t="shared" si="199"/>
        <v>3</v>
      </c>
      <c r="E5890" s="1" t="str">
        <f>INDEX(Protocol[Mark],MATCH(C5890,Protocol[Step],0))</f>
        <v>11Azd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389010003</v>
      </c>
      <c r="H5890" s="134">
        <f>Systematic[[#This Row],[SampleVariableLabel]]+100*Systematic[[#This Row],[State]]</f>
        <v>389011203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390</v>
      </c>
      <c r="B5891" s="1">
        <f>IF(C5891=0,IF(B5890=Protocol!$V$20,1,B5890+1),B5890)</f>
        <v>1</v>
      </c>
      <c r="C5891" s="1">
        <f>IF(C5890+1=Protocol!$V$21,0,C5890+1)</f>
        <v>0</v>
      </c>
      <c r="D5891" s="1">
        <f t="shared" ref="D5891:D5954" si="201">IF(D5890=nVariables,1,D5890+1)</f>
        <v>4</v>
      </c>
      <c r="E5891" s="1" t="str">
        <f>INDEX(Protocol[Mark],MATCH(C5891,Protocol[Step],0))</f>
        <v>1mt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390010004</v>
      </c>
      <c r="H5891" s="134">
        <f>Systematic[[#This Row],[SampleVariableLabel]]+100*Systematic[[#This Row],[State]]</f>
        <v>390010004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390</v>
      </c>
      <c r="B5892" s="1">
        <f>IF(C5892=0,IF(B5891=Protocol!$V$20,1,B5891+1),B5891)</f>
        <v>1</v>
      </c>
      <c r="C5892" s="1">
        <f>IF(C5891+1=Protocol!$V$21,0,C5891+1)</f>
        <v>1</v>
      </c>
      <c r="D5892" s="1">
        <f t="shared" si="201"/>
        <v>5</v>
      </c>
      <c r="E5892" s="1" t="str">
        <f>INDEX(Protocol[Mark],MATCH(C5892,Protocol[Step],0))</f>
        <v>1PM</v>
      </c>
      <c r="F5892" s="151" t="str">
        <f>INDEX(Variables[Variable],MATCH(Systematic[[#This Row],[VariableIndex]],Variables[Index],0))</f>
        <v>Specific flux (mt)</v>
      </c>
      <c r="G5892" s="134">
        <f>Systematic[[#This Row],[Sample]]*1000000+Systematic[[#This Row],[SubSample]]*10000+Systematic[[#This Row],[VariableIndex]]</f>
        <v>390010005</v>
      </c>
      <c r="H5892" s="134">
        <f>Systematic[[#This Row],[SampleVariableLabel]]+100*Systematic[[#This Row],[State]]</f>
        <v>390010105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390</v>
      </c>
      <c r="B5893" s="1">
        <f>IF(C5893=0,IF(B5892=Protocol!$V$20,1,B5892+1),B5892)</f>
        <v>1</v>
      </c>
      <c r="C5893" s="1">
        <f>IF(C5892+1=Protocol!$V$21,0,C5892+1)</f>
        <v>2</v>
      </c>
      <c r="D5893" s="1">
        <f t="shared" si="201"/>
        <v>6</v>
      </c>
      <c r="E5893" s="1" t="str">
        <f>INDEX(Protocol[Mark],MATCH(C5893,Protocol[Step],0))</f>
        <v>2D</v>
      </c>
      <c r="F5893" s="151" t="str">
        <f>INDEX(Variables[Variable],MATCH(Systematic[[#This Row],[VariableIndex]],Variables[Index],0))</f>
        <v>FCR (mt: ROX-corr.)</v>
      </c>
      <c r="G5893" s="134">
        <f>Systematic[[#This Row],[Sample]]*1000000+Systematic[[#This Row],[SubSample]]*10000+Systematic[[#This Row],[VariableIndex]]</f>
        <v>390010006</v>
      </c>
      <c r="H5893" s="134">
        <f>Systematic[[#This Row],[SampleVariableLabel]]+100*Systematic[[#This Row],[State]]</f>
        <v>390010206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390</v>
      </c>
      <c r="B5894" s="1">
        <f>IF(C5894=0,IF(B5893=Protocol!$V$20,1,B5893+1),B5893)</f>
        <v>1</v>
      </c>
      <c r="C5894" s="1">
        <f>IF(C5893+1=Protocol!$V$21,0,C5893+1)</f>
        <v>3</v>
      </c>
      <c r="D5894" s="1">
        <f t="shared" si="201"/>
        <v>1</v>
      </c>
      <c r="E5894" s="1" t="str">
        <f>INDEX(Protocol[Mark],MATCH(C5894,Protocol[Step],0))</f>
        <v>2c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390010001</v>
      </c>
      <c r="H5894" s="134">
        <f>Systematic[[#This Row],[SampleVariableLabel]]+100*Systematic[[#This Row],[State]]</f>
        <v>390010301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390</v>
      </c>
      <c r="B5895" s="1">
        <f>IF(C5895=0,IF(B5894=Protocol!$V$20,1,B5894+1),B5894)</f>
        <v>1</v>
      </c>
      <c r="C5895" s="1">
        <f>IF(C5894+1=Protocol!$V$21,0,C5894+1)</f>
        <v>4</v>
      </c>
      <c r="D5895" s="1">
        <f t="shared" si="201"/>
        <v>2</v>
      </c>
      <c r="E5895" s="1" t="str">
        <f>INDEX(Protocol[Mark],MATCH(C5895,Protocol[Step],0))</f>
        <v>3U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390010002</v>
      </c>
      <c r="H5895" s="134">
        <f>Systematic[[#This Row],[SampleVariableLabel]]+100*Systematic[[#This Row],[State]]</f>
        <v>390010402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390</v>
      </c>
      <c r="B5896" s="1">
        <f>IF(C5896=0,IF(B5895=Protocol!$V$20,1,B5895+1),B5895)</f>
        <v>1</v>
      </c>
      <c r="C5896" s="1">
        <f>IF(C5895+1=Protocol!$V$21,0,C5895+1)</f>
        <v>5</v>
      </c>
      <c r="D5896" s="1">
        <f t="shared" si="201"/>
        <v>3</v>
      </c>
      <c r="E5896" s="1" t="str">
        <f>INDEX(Protocol[Mark],MATCH(C5896,Protocol[Step],0))</f>
        <v>4G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390010003</v>
      </c>
      <c r="H5896" s="134">
        <f>Systematic[[#This Row],[SampleVariableLabel]]+100*Systematic[[#This Row],[State]]</f>
        <v>390010503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390</v>
      </c>
      <c r="B5897" s="1">
        <f>IF(C5897=0,IF(B5896=Protocol!$V$20,1,B5896+1),B5896)</f>
        <v>1</v>
      </c>
      <c r="C5897" s="1">
        <f>IF(C5896+1=Protocol!$V$21,0,C5896+1)</f>
        <v>6</v>
      </c>
      <c r="D5897" s="1">
        <f t="shared" si="201"/>
        <v>4</v>
      </c>
      <c r="E5897" s="1" t="str">
        <f>INDEX(Protocol[Mark],MATCH(C5897,Protocol[Step],0))</f>
        <v>5S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390010004</v>
      </c>
      <c r="H5897" s="134">
        <f>Systematic[[#This Row],[SampleVariableLabel]]+100*Systematic[[#This Row],[State]]</f>
        <v>390010604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390</v>
      </c>
      <c r="B5898" s="1">
        <f>IF(C5898=0,IF(B5897=Protocol!$V$20,1,B5897+1),B5897)</f>
        <v>1</v>
      </c>
      <c r="C5898" s="1">
        <f>IF(C5897+1=Protocol!$V$21,0,C5897+1)</f>
        <v>7</v>
      </c>
      <c r="D5898" s="1">
        <f t="shared" si="201"/>
        <v>5</v>
      </c>
      <c r="E5898" s="1" t="str">
        <f>INDEX(Protocol[Mark],MATCH(C5898,Protocol[Step],0))</f>
        <v>6Oct</v>
      </c>
      <c r="F5898" s="151" t="str">
        <f>INDEX(Variables[Variable],MATCH(Systematic[[#This Row],[VariableIndex]],Variables[Index],0))</f>
        <v>Specific flux (mt)</v>
      </c>
      <c r="G5898" s="134">
        <f>Systematic[[#This Row],[Sample]]*1000000+Systematic[[#This Row],[SubSample]]*10000+Systematic[[#This Row],[VariableIndex]]</f>
        <v>390010005</v>
      </c>
      <c r="H5898" s="134">
        <f>Systematic[[#This Row],[SampleVariableLabel]]+100*Systematic[[#This Row],[State]]</f>
        <v>390010705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390</v>
      </c>
      <c r="B5899" s="1">
        <f>IF(C5899=0,IF(B5898=Protocol!$V$20,1,B5898+1),B5898)</f>
        <v>1</v>
      </c>
      <c r="C5899" s="1">
        <f>IF(C5898+1=Protocol!$V$21,0,C5898+1)</f>
        <v>8</v>
      </c>
      <c r="D5899" s="1">
        <f t="shared" si="201"/>
        <v>6</v>
      </c>
      <c r="E5899" s="1" t="str">
        <f>INDEX(Protocol[Mark],MATCH(C5899,Protocol[Step],0))</f>
        <v>7Rot</v>
      </c>
      <c r="F5899" s="151" t="str">
        <f>INDEX(Variables[Variable],MATCH(Systematic[[#This Row],[VariableIndex]],Variables[Index],0))</f>
        <v>FCR (mt: ROX-corr.)</v>
      </c>
      <c r="G5899" s="134">
        <f>Systematic[[#This Row],[Sample]]*1000000+Systematic[[#This Row],[SubSample]]*10000+Systematic[[#This Row],[VariableIndex]]</f>
        <v>390010006</v>
      </c>
      <c r="H5899" s="134">
        <f>Systematic[[#This Row],[SampleVariableLabel]]+100*Systematic[[#This Row],[State]]</f>
        <v>390010806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390</v>
      </c>
      <c r="B5900" s="1">
        <f>IF(C5900=0,IF(B5899=Protocol!$V$20,1,B5899+1),B5899)</f>
        <v>1</v>
      </c>
      <c r="C5900" s="1">
        <f>IF(C5899+1=Protocol!$V$21,0,C5899+1)</f>
        <v>9</v>
      </c>
      <c r="D5900" s="1">
        <f t="shared" si="201"/>
        <v>1</v>
      </c>
      <c r="E5900" s="1" t="str">
        <f>INDEX(Protocol[Mark],MATCH(C5900,Protocol[Step],0))</f>
        <v>8Gp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390010001</v>
      </c>
      <c r="H5900" s="134">
        <f>Systematic[[#This Row],[SampleVariableLabel]]+100*Systematic[[#This Row],[State]]</f>
        <v>390010901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390</v>
      </c>
      <c r="B5901" s="1">
        <f>IF(C5901=0,IF(B5900=Protocol!$V$20,1,B5900+1),B5900)</f>
        <v>1</v>
      </c>
      <c r="C5901" s="1">
        <f>IF(C5900+1=Protocol!$V$21,0,C5900+1)</f>
        <v>10</v>
      </c>
      <c r="D5901" s="1">
        <f t="shared" si="201"/>
        <v>2</v>
      </c>
      <c r="E5901" s="1" t="str">
        <f>INDEX(Protocol[Mark],MATCH(C5901,Protocol[Step],0))</f>
        <v>9Ama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390010002</v>
      </c>
      <c r="H5901" s="134">
        <f>Systematic[[#This Row],[SampleVariableLabel]]+100*Systematic[[#This Row],[State]]</f>
        <v>390011002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390</v>
      </c>
      <c r="B5902" s="1">
        <f>IF(C5902=0,IF(B5901=Protocol!$V$20,1,B5901+1),B5901)</f>
        <v>1</v>
      </c>
      <c r="C5902" s="1">
        <f>IF(C5901+1=Protocol!$V$21,0,C5901+1)</f>
        <v>11</v>
      </c>
      <c r="D5902" s="1">
        <f t="shared" si="201"/>
        <v>3</v>
      </c>
      <c r="E5902" s="1" t="str">
        <f>INDEX(Protocol[Mark],MATCH(C5902,Protocol[Step],0))</f>
        <v>10Tm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390010003</v>
      </c>
      <c r="H5902" s="134">
        <f>Systematic[[#This Row],[SampleVariableLabel]]+100*Systematic[[#This Row],[State]]</f>
        <v>390011103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390</v>
      </c>
      <c r="B5903" s="1">
        <f>IF(C5903=0,IF(B5902=Protocol!$V$20,1,B5902+1),B5902)</f>
        <v>1</v>
      </c>
      <c r="C5903" s="1">
        <f>IF(C5902+1=Protocol!$V$21,0,C5902+1)</f>
        <v>12</v>
      </c>
      <c r="D5903" s="1">
        <f t="shared" si="201"/>
        <v>4</v>
      </c>
      <c r="E5903" s="1" t="str">
        <f>INDEX(Protocol[Mark],MATCH(C5903,Protocol[Step],0))</f>
        <v>11Azd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390010004</v>
      </c>
      <c r="H5903" s="134">
        <f>Systematic[[#This Row],[SampleVariableLabel]]+100*Systematic[[#This Row],[State]]</f>
        <v>390011204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391</v>
      </c>
      <c r="B5904" s="1">
        <f>IF(C5904=0,IF(B5903=Protocol!$V$20,1,B5903+1),B5903)</f>
        <v>1</v>
      </c>
      <c r="C5904" s="1">
        <f>IF(C5903+1=Protocol!$V$21,0,C5903+1)</f>
        <v>0</v>
      </c>
      <c r="D5904" s="1">
        <f t="shared" si="201"/>
        <v>5</v>
      </c>
      <c r="E5904" s="1" t="str">
        <f>INDEX(Protocol[Mark],MATCH(C5904,Protocol[Step],0))</f>
        <v>1mt</v>
      </c>
      <c r="F5904" s="151" t="str">
        <f>INDEX(Variables[Variable],MATCH(Systematic[[#This Row],[VariableIndex]],Variables[Index],0))</f>
        <v>Specific flux (mt)</v>
      </c>
      <c r="G5904" s="134">
        <f>Systematic[[#This Row],[Sample]]*1000000+Systematic[[#This Row],[SubSample]]*10000+Systematic[[#This Row],[VariableIndex]]</f>
        <v>391010005</v>
      </c>
      <c r="H5904" s="134">
        <f>Systematic[[#This Row],[SampleVariableLabel]]+100*Systematic[[#This Row],[State]]</f>
        <v>391010005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391</v>
      </c>
      <c r="B5905" s="1">
        <f>IF(C5905=0,IF(B5904=Protocol!$V$20,1,B5904+1),B5904)</f>
        <v>1</v>
      </c>
      <c r="C5905" s="1">
        <f>IF(C5904+1=Protocol!$V$21,0,C5904+1)</f>
        <v>1</v>
      </c>
      <c r="D5905" s="1">
        <f t="shared" si="201"/>
        <v>6</v>
      </c>
      <c r="E5905" s="1" t="str">
        <f>INDEX(Protocol[Mark],MATCH(C5905,Protocol[Step],0))</f>
        <v>1PM</v>
      </c>
      <c r="F5905" s="151" t="str">
        <f>INDEX(Variables[Variable],MATCH(Systematic[[#This Row],[VariableIndex]],Variables[Index],0))</f>
        <v>FCR (mt: ROX-corr.)</v>
      </c>
      <c r="G5905" s="134">
        <f>Systematic[[#This Row],[Sample]]*1000000+Systematic[[#This Row],[SubSample]]*10000+Systematic[[#This Row],[VariableIndex]]</f>
        <v>391010006</v>
      </c>
      <c r="H5905" s="134">
        <f>Systematic[[#This Row],[SampleVariableLabel]]+100*Systematic[[#This Row],[State]]</f>
        <v>391010106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391</v>
      </c>
      <c r="B5906" s="1">
        <f>IF(C5906=0,IF(B5905=Protocol!$V$20,1,B5905+1),B5905)</f>
        <v>1</v>
      </c>
      <c r="C5906" s="1">
        <f>IF(C5905+1=Protocol!$V$21,0,C5905+1)</f>
        <v>2</v>
      </c>
      <c r="D5906" s="1">
        <f t="shared" si="201"/>
        <v>1</v>
      </c>
      <c r="E5906" s="1" t="str">
        <f>INDEX(Protocol[Mark],MATCH(C5906,Protocol[Step],0))</f>
        <v>2D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391010001</v>
      </c>
      <c r="H5906" s="134">
        <f>Systematic[[#This Row],[SampleVariableLabel]]+100*Systematic[[#This Row],[State]]</f>
        <v>391010201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391</v>
      </c>
      <c r="B5907" s="1">
        <f>IF(C5907=0,IF(B5906=Protocol!$V$20,1,B5906+1),B5906)</f>
        <v>1</v>
      </c>
      <c r="C5907" s="1">
        <f>IF(C5906+1=Protocol!$V$21,0,C5906+1)</f>
        <v>3</v>
      </c>
      <c r="D5907" s="1">
        <f t="shared" si="201"/>
        <v>2</v>
      </c>
      <c r="E5907" s="1" t="str">
        <f>INDEX(Protocol[Mark],MATCH(C5907,Protocol[Step],0))</f>
        <v>2c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391010002</v>
      </c>
      <c r="H5907" s="134">
        <f>Systematic[[#This Row],[SampleVariableLabel]]+100*Systematic[[#This Row],[State]]</f>
        <v>391010302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391</v>
      </c>
      <c r="B5908" s="1">
        <f>IF(C5908=0,IF(B5907=Protocol!$V$20,1,B5907+1),B5907)</f>
        <v>1</v>
      </c>
      <c r="C5908" s="1">
        <f>IF(C5907+1=Protocol!$V$21,0,C5907+1)</f>
        <v>4</v>
      </c>
      <c r="D5908" s="1">
        <f t="shared" si="201"/>
        <v>3</v>
      </c>
      <c r="E5908" s="1" t="str">
        <f>INDEX(Protocol[Mark],MATCH(C5908,Protocol[Step],0))</f>
        <v>3U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391010003</v>
      </c>
      <c r="H5908" s="134">
        <f>Systematic[[#This Row],[SampleVariableLabel]]+100*Systematic[[#This Row],[State]]</f>
        <v>391010403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391</v>
      </c>
      <c r="B5909" s="1">
        <f>IF(C5909=0,IF(B5908=Protocol!$V$20,1,B5908+1),B5908)</f>
        <v>1</v>
      </c>
      <c r="C5909" s="1">
        <f>IF(C5908+1=Protocol!$V$21,0,C5908+1)</f>
        <v>5</v>
      </c>
      <c r="D5909" s="1">
        <f t="shared" si="201"/>
        <v>4</v>
      </c>
      <c r="E5909" s="1" t="str">
        <f>INDEX(Protocol[Mark],MATCH(C5909,Protocol[Step],0))</f>
        <v>4G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391010004</v>
      </c>
      <c r="H5909" s="134">
        <f>Systematic[[#This Row],[SampleVariableLabel]]+100*Systematic[[#This Row],[State]]</f>
        <v>391010504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391</v>
      </c>
      <c r="B5910" s="1">
        <f>IF(C5910=0,IF(B5909=Protocol!$V$20,1,B5909+1),B5909)</f>
        <v>1</v>
      </c>
      <c r="C5910" s="1">
        <f>IF(C5909+1=Protocol!$V$21,0,C5909+1)</f>
        <v>6</v>
      </c>
      <c r="D5910" s="1">
        <f t="shared" si="201"/>
        <v>5</v>
      </c>
      <c r="E5910" s="1" t="str">
        <f>INDEX(Protocol[Mark],MATCH(C5910,Protocol[Step],0))</f>
        <v>5S</v>
      </c>
      <c r="F5910" s="151" t="str">
        <f>INDEX(Variables[Variable],MATCH(Systematic[[#This Row],[VariableIndex]],Variables[Index],0))</f>
        <v>Specific flux (mt)</v>
      </c>
      <c r="G5910" s="134">
        <f>Systematic[[#This Row],[Sample]]*1000000+Systematic[[#This Row],[SubSample]]*10000+Systematic[[#This Row],[VariableIndex]]</f>
        <v>391010005</v>
      </c>
      <c r="H5910" s="134">
        <f>Systematic[[#This Row],[SampleVariableLabel]]+100*Systematic[[#This Row],[State]]</f>
        <v>391010605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391</v>
      </c>
      <c r="B5911" s="1">
        <f>IF(C5911=0,IF(B5910=Protocol!$V$20,1,B5910+1),B5910)</f>
        <v>1</v>
      </c>
      <c r="C5911" s="1">
        <f>IF(C5910+1=Protocol!$V$21,0,C5910+1)</f>
        <v>7</v>
      </c>
      <c r="D5911" s="1">
        <f t="shared" si="201"/>
        <v>6</v>
      </c>
      <c r="E5911" s="1" t="str">
        <f>INDEX(Protocol[Mark],MATCH(C5911,Protocol[Step],0))</f>
        <v>6Oct</v>
      </c>
      <c r="F5911" s="151" t="str">
        <f>INDEX(Variables[Variable],MATCH(Systematic[[#This Row],[VariableIndex]],Variables[Index],0))</f>
        <v>FCR (mt: ROX-corr.)</v>
      </c>
      <c r="G5911" s="134">
        <f>Systematic[[#This Row],[Sample]]*1000000+Systematic[[#This Row],[SubSample]]*10000+Systematic[[#This Row],[VariableIndex]]</f>
        <v>391010006</v>
      </c>
      <c r="H5911" s="134">
        <f>Systematic[[#This Row],[SampleVariableLabel]]+100*Systematic[[#This Row],[State]]</f>
        <v>391010706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391</v>
      </c>
      <c r="B5912" s="1">
        <f>IF(C5912=0,IF(B5911=Protocol!$V$20,1,B5911+1),B5911)</f>
        <v>1</v>
      </c>
      <c r="C5912" s="1">
        <f>IF(C5911+1=Protocol!$V$21,0,C5911+1)</f>
        <v>8</v>
      </c>
      <c r="D5912" s="1">
        <f t="shared" si="201"/>
        <v>1</v>
      </c>
      <c r="E5912" s="1" t="str">
        <f>INDEX(Protocol[Mark],MATCH(C5912,Protocol[Step],0))</f>
        <v>7Rot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391010001</v>
      </c>
      <c r="H5912" s="134">
        <f>Systematic[[#This Row],[SampleVariableLabel]]+100*Systematic[[#This Row],[State]]</f>
        <v>391010801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391</v>
      </c>
      <c r="B5913" s="1">
        <f>IF(C5913=0,IF(B5912=Protocol!$V$20,1,B5912+1),B5912)</f>
        <v>1</v>
      </c>
      <c r="C5913" s="1">
        <f>IF(C5912+1=Protocol!$V$21,0,C5912+1)</f>
        <v>9</v>
      </c>
      <c r="D5913" s="1">
        <f t="shared" si="201"/>
        <v>2</v>
      </c>
      <c r="E5913" s="1" t="str">
        <f>INDEX(Protocol[Mark],MATCH(C5913,Protocol[Step],0))</f>
        <v>8Gp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391010002</v>
      </c>
      <c r="H5913" s="134">
        <f>Systematic[[#This Row],[SampleVariableLabel]]+100*Systematic[[#This Row],[State]]</f>
        <v>391010902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391</v>
      </c>
      <c r="B5914" s="1">
        <f>IF(C5914=0,IF(B5913=Protocol!$V$20,1,B5913+1),B5913)</f>
        <v>1</v>
      </c>
      <c r="C5914" s="1">
        <f>IF(C5913+1=Protocol!$V$21,0,C5913+1)</f>
        <v>10</v>
      </c>
      <c r="D5914" s="1">
        <f t="shared" si="201"/>
        <v>3</v>
      </c>
      <c r="E5914" s="1" t="str">
        <f>INDEX(Protocol[Mark],MATCH(C5914,Protocol[Step],0))</f>
        <v>9Ama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391010003</v>
      </c>
      <c r="H5914" s="134">
        <f>Systematic[[#This Row],[SampleVariableLabel]]+100*Systematic[[#This Row],[State]]</f>
        <v>391011003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391</v>
      </c>
      <c r="B5915" s="1">
        <f>IF(C5915=0,IF(B5914=Protocol!$V$20,1,B5914+1),B5914)</f>
        <v>1</v>
      </c>
      <c r="C5915" s="1">
        <f>IF(C5914+1=Protocol!$V$21,0,C5914+1)</f>
        <v>11</v>
      </c>
      <c r="D5915" s="1">
        <f t="shared" si="201"/>
        <v>4</v>
      </c>
      <c r="E5915" s="1" t="str">
        <f>INDEX(Protocol[Mark],MATCH(C5915,Protocol[Step],0))</f>
        <v>10Tm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391010004</v>
      </c>
      <c r="H5915" s="134">
        <f>Systematic[[#This Row],[SampleVariableLabel]]+100*Systematic[[#This Row],[State]]</f>
        <v>391011104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391</v>
      </c>
      <c r="B5916" s="1">
        <f>IF(C5916=0,IF(B5915=Protocol!$V$20,1,B5915+1),B5915)</f>
        <v>1</v>
      </c>
      <c r="C5916" s="1">
        <f>IF(C5915+1=Protocol!$V$21,0,C5915+1)</f>
        <v>12</v>
      </c>
      <c r="D5916" s="1">
        <f t="shared" si="201"/>
        <v>5</v>
      </c>
      <c r="E5916" s="1" t="str">
        <f>INDEX(Protocol[Mark],MATCH(C5916,Protocol[Step],0))</f>
        <v>11Azd</v>
      </c>
      <c r="F5916" s="151" t="str">
        <f>INDEX(Variables[Variable],MATCH(Systematic[[#This Row],[VariableIndex]],Variables[Index],0))</f>
        <v>Specific flux (mt)</v>
      </c>
      <c r="G5916" s="134">
        <f>Systematic[[#This Row],[Sample]]*1000000+Systematic[[#This Row],[SubSample]]*10000+Systematic[[#This Row],[VariableIndex]]</f>
        <v>391010005</v>
      </c>
      <c r="H5916" s="134">
        <f>Systematic[[#This Row],[SampleVariableLabel]]+100*Systematic[[#This Row],[State]]</f>
        <v>391011205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392</v>
      </c>
      <c r="B5917" s="1">
        <f>IF(C5917=0,IF(B5916=Protocol!$V$20,1,B5916+1),B5916)</f>
        <v>1</v>
      </c>
      <c r="C5917" s="1">
        <f>IF(C5916+1=Protocol!$V$21,0,C5916+1)</f>
        <v>0</v>
      </c>
      <c r="D5917" s="1">
        <f t="shared" si="201"/>
        <v>6</v>
      </c>
      <c r="E5917" s="1" t="str">
        <f>INDEX(Protocol[Mark],MATCH(C5917,Protocol[Step],0))</f>
        <v>1mt</v>
      </c>
      <c r="F5917" s="151" t="str">
        <f>INDEX(Variables[Variable],MATCH(Systematic[[#This Row],[VariableIndex]],Variables[Index],0))</f>
        <v>FCR (mt: ROX-corr.)</v>
      </c>
      <c r="G5917" s="134">
        <f>Systematic[[#This Row],[Sample]]*1000000+Systematic[[#This Row],[SubSample]]*10000+Systematic[[#This Row],[VariableIndex]]</f>
        <v>392010006</v>
      </c>
      <c r="H5917" s="134">
        <f>Systematic[[#This Row],[SampleVariableLabel]]+100*Systematic[[#This Row],[State]]</f>
        <v>392010006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392</v>
      </c>
      <c r="B5918" s="1">
        <f>IF(C5918=0,IF(B5917=Protocol!$V$20,1,B5917+1),B5917)</f>
        <v>1</v>
      </c>
      <c r="C5918" s="1">
        <f>IF(C5917+1=Protocol!$V$21,0,C5917+1)</f>
        <v>1</v>
      </c>
      <c r="D5918" s="1">
        <f t="shared" si="201"/>
        <v>1</v>
      </c>
      <c r="E5918" s="1" t="str">
        <f>INDEX(Protocol[Mark],MATCH(C5918,Protocol[Step],0))</f>
        <v>1PM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392010001</v>
      </c>
      <c r="H5918" s="134">
        <f>Systematic[[#This Row],[SampleVariableLabel]]+100*Systematic[[#This Row],[State]]</f>
        <v>392010101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392</v>
      </c>
      <c r="B5919" s="1">
        <f>IF(C5919=0,IF(B5918=Protocol!$V$20,1,B5918+1),B5918)</f>
        <v>1</v>
      </c>
      <c r="C5919" s="1">
        <f>IF(C5918+1=Protocol!$V$21,0,C5918+1)</f>
        <v>2</v>
      </c>
      <c r="D5919" s="1">
        <f t="shared" si="201"/>
        <v>2</v>
      </c>
      <c r="E5919" s="1" t="str">
        <f>INDEX(Protocol[Mark],MATCH(C5919,Protocol[Step],0))</f>
        <v>2D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392010002</v>
      </c>
      <c r="H5919" s="134">
        <f>Systematic[[#This Row],[SampleVariableLabel]]+100*Systematic[[#This Row],[State]]</f>
        <v>392010202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392</v>
      </c>
      <c r="B5920" s="1">
        <f>IF(C5920=0,IF(B5919=Protocol!$V$20,1,B5919+1),B5919)</f>
        <v>1</v>
      </c>
      <c r="C5920" s="1">
        <f>IF(C5919+1=Protocol!$V$21,0,C5919+1)</f>
        <v>3</v>
      </c>
      <c r="D5920" s="1">
        <f t="shared" si="201"/>
        <v>3</v>
      </c>
      <c r="E5920" s="1" t="str">
        <f>INDEX(Protocol[Mark],MATCH(C5920,Protocol[Step],0))</f>
        <v>2c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392010003</v>
      </c>
      <c r="H5920" s="134">
        <f>Systematic[[#This Row],[SampleVariableLabel]]+100*Systematic[[#This Row],[State]]</f>
        <v>392010303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392</v>
      </c>
      <c r="B5921" s="1">
        <f>IF(C5921=0,IF(B5920=Protocol!$V$20,1,B5920+1),B5920)</f>
        <v>1</v>
      </c>
      <c r="C5921" s="1">
        <f>IF(C5920+1=Protocol!$V$21,0,C5920+1)</f>
        <v>4</v>
      </c>
      <c r="D5921" s="1">
        <f t="shared" si="201"/>
        <v>4</v>
      </c>
      <c r="E5921" s="1" t="str">
        <f>INDEX(Protocol[Mark],MATCH(C5921,Protocol[Step],0))</f>
        <v>3U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392010004</v>
      </c>
      <c r="H5921" s="134">
        <f>Systematic[[#This Row],[SampleVariableLabel]]+100*Systematic[[#This Row],[State]]</f>
        <v>392010404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392</v>
      </c>
      <c r="B5922" s="1">
        <f>IF(C5922=0,IF(B5921=Protocol!$V$20,1,B5921+1),B5921)</f>
        <v>1</v>
      </c>
      <c r="C5922" s="1">
        <f>IF(C5921+1=Protocol!$V$21,0,C5921+1)</f>
        <v>5</v>
      </c>
      <c r="D5922" s="1">
        <f t="shared" si="201"/>
        <v>5</v>
      </c>
      <c r="E5922" s="1" t="str">
        <f>INDEX(Protocol[Mark],MATCH(C5922,Protocol[Step],0))</f>
        <v>4G</v>
      </c>
      <c r="F5922" s="151" t="str">
        <f>INDEX(Variables[Variable],MATCH(Systematic[[#This Row],[VariableIndex]],Variables[Index],0))</f>
        <v>Specific flux (mt)</v>
      </c>
      <c r="G5922" s="134">
        <f>Systematic[[#This Row],[Sample]]*1000000+Systematic[[#This Row],[SubSample]]*10000+Systematic[[#This Row],[VariableIndex]]</f>
        <v>392010005</v>
      </c>
      <c r="H5922" s="134">
        <f>Systematic[[#This Row],[SampleVariableLabel]]+100*Systematic[[#This Row],[State]]</f>
        <v>392010505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392</v>
      </c>
      <c r="B5923" s="1">
        <f>IF(C5923=0,IF(B5922=Protocol!$V$20,1,B5922+1),B5922)</f>
        <v>1</v>
      </c>
      <c r="C5923" s="1">
        <f>IF(C5922+1=Protocol!$V$21,0,C5922+1)</f>
        <v>6</v>
      </c>
      <c r="D5923" s="1">
        <f t="shared" si="201"/>
        <v>6</v>
      </c>
      <c r="E5923" s="1" t="str">
        <f>INDEX(Protocol[Mark],MATCH(C5923,Protocol[Step],0))</f>
        <v>5S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392010006</v>
      </c>
      <c r="H5923" s="134">
        <f>Systematic[[#This Row],[SampleVariableLabel]]+100*Systematic[[#This Row],[State]]</f>
        <v>392010606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392</v>
      </c>
      <c r="B5924" s="1">
        <f>IF(C5924=0,IF(B5923=Protocol!$V$20,1,B5923+1),B5923)</f>
        <v>1</v>
      </c>
      <c r="C5924" s="1">
        <f>IF(C5923+1=Protocol!$V$21,0,C5923+1)</f>
        <v>7</v>
      </c>
      <c r="D5924" s="1">
        <f t="shared" si="201"/>
        <v>1</v>
      </c>
      <c r="E5924" s="1" t="str">
        <f>INDEX(Protocol[Mark],MATCH(C5924,Protocol[Step],0))</f>
        <v>6Oct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392010001</v>
      </c>
      <c r="H5924" s="134">
        <f>Systematic[[#This Row],[SampleVariableLabel]]+100*Systematic[[#This Row],[State]]</f>
        <v>392010701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392</v>
      </c>
      <c r="B5925" s="1">
        <f>IF(C5925=0,IF(B5924=Protocol!$V$20,1,B5924+1),B5924)</f>
        <v>1</v>
      </c>
      <c r="C5925" s="1">
        <f>IF(C5924+1=Protocol!$V$21,0,C5924+1)</f>
        <v>8</v>
      </c>
      <c r="D5925" s="1">
        <f t="shared" si="201"/>
        <v>2</v>
      </c>
      <c r="E5925" s="1" t="str">
        <f>INDEX(Protocol[Mark],MATCH(C5925,Protocol[Step],0))</f>
        <v>7Rot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392010002</v>
      </c>
      <c r="H5925" s="134">
        <f>Systematic[[#This Row],[SampleVariableLabel]]+100*Systematic[[#This Row],[State]]</f>
        <v>392010802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392</v>
      </c>
      <c r="B5926" s="1">
        <f>IF(C5926=0,IF(B5925=Protocol!$V$20,1,B5925+1),B5925)</f>
        <v>1</v>
      </c>
      <c r="C5926" s="1">
        <f>IF(C5925+1=Protocol!$V$21,0,C5925+1)</f>
        <v>9</v>
      </c>
      <c r="D5926" s="1">
        <f t="shared" si="201"/>
        <v>3</v>
      </c>
      <c r="E5926" s="1" t="str">
        <f>INDEX(Protocol[Mark],MATCH(C5926,Protocol[Step],0))</f>
        <v>8Gp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392010003</v>
      </c>
      <c r="H5926" s="134">
        <f>Systematic[[#This Row],[SampleVariableLabel]]+100*Systematic[[#This Row],[State]]</f>
        <v>392010903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392</v>
      </c>
      <c r="B5927" s="1">
        <f>IF(C5927=0,IF(B5926=Protocol!$V$20,1,B5926+1),B5926)</f>
        <v>1</v>
      </c>
      <c r="C5927" s="1">
        <f>IF(C5926+1=Protocol!$V$21,0,C5926+1)</f>
        <v>10</v>
      </c>
      <c r="D5927" s="1">
        <f t="shared" si="201"/>
        <v>4</v>
      </c>
      <c r="E5927" s="1" t="str">
        <f>INDEX(Protocol[Mark],MATCH(C5927,Protocol[Step],0))</f>
        <v>9Ama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392010004</v>
      </c>
      <c r="H5927" s="134">
        <f>Systematic[[#This Row],[SampleVariableLabel]]+100*Systematic[[#This Row],[State]]</f>
        <v>392011004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392</v>
      </c>
      <c r="B5928" s="1">
        <f>IF(C5928=0,IF(B5927=Protocol!$V$20,1,B5927+1),B5927)</f>
        <v>1</v>
      </c>
      <c r="C5928" s="1">
        <f>IF(C5927+1=Protocol!$V$21,0,C5927+1)</f>
        <v>11</v>
      </c>
      <c r="D5928" s="1">
        <f t="shared" si="201"/>
        <v>5</v>
      </c>
      <c r="E5928" s="1" t="str">
        <f>INDEX(Protocol[Mark],MATCH(C5928,Protocol[Step],0))</f>
        <v>10Tm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392010005</v>
      </c>
      <c r="H5928" s="134">
        <f>Systematic[[#This Row],[SampleVariableLabel]]+100*Systematic[[#This Row],[State]]</f>
        <v>392011105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392</v>
      </c>
      <c r="B5929" s="1">
        <f>IF(C5929=0,IF(B5928=Protocol!$V$20,1,B5928+1),B5928)</f>
        <v>1</v>
      </c>
      <c r="C5929" s="1">
        <f>IF(C5928+1=Protocol!$V$21,0,C5928+1)</f>
        <v>12</v>
      </c>
      <c r="D5929" s="1">
        <f t="shared" si="201"/>
        <v>6</v>
      </c>
      <c r="E5929" s="1" t="str">
        <f>INDEX(Protocol[Mark],MATCH(C5929,Protocol[Step],0))</f>
        <v>11Azd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392010006</v>
      </c>
      <c r="H5929" s="134">
        <f>Systematic[[#This Row],[SampleVariableLabel]]+100*Systematic[[#This Row],[State]]</f>
        <v>392011206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393</v>
      </c>
      <c r="B5930" s="1">
        <f>IF(C5930=0,IF(B5929=Protocol!$V$20,1,B5929+1),B5929)</f>
        <v>1</v>
      </c>
      <c r="C5930" s="1">
        <f>IF(C5929+1=Protocol!$V$21,0,C5929+1)</f>
        <v>0</v>
      </c>
      <c r="D5930" s="1">
        <f t="shared" si="201"/>
        <v>1</v>
      </c>
      <c r="E5930" s="1" t="str">
        <f>INDEX(Protocol[Mark],MATCH(C5930,Protocol[Step],0))</f>
        <v>1mt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393010001</v>
      </c>
      <c r="H5930" s="134">
        <f>Systematic[[#This Row],[SampleVariableLabel]]+100*Systematic[[#This Row],[State]]</f>
        <v>393010001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393</v>
      </c>
      <c r="B5931" s="1">
        <f>IF(C5931=0,IF(B5930=Protocol!$V$20,1,B5930+1),B5930)</f>
        <v>1</v>
      </c>
      <c r="C5931" s="1">
        <f>IF(C5930+1=Protocol!$V$21,0,C5930+1)</f>
        <v>1</v>
      </c>
      <c r="D5931" s="1">
        <f t="shared" si="201"/>
        <v>2</v>
      </c>
      <c r="E5931" s="1" t="str">
        <f>INDEX(Protocol[Mark],MATCH(C5931,Protocol[Step],0))</f>
        <v>1PM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393010002</v>
      </c>
      <c r="H5931" s="134">
        <f>Systematic[[#This Row],[SampleVariableLabel]]+100*Systematic[[#This Row],[State]]</f>
        <v>393010102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393</v>
      </c>
      <c r="B5932" s="1">
        <f>IF(C5932=0,IF(B5931=Protocol!$V$20,1,B5931+1),B5931)</f>
        <v>1</v>
      </c>
      <c r="C5932" s="1">
        <f>IF(C5931+1=Protocol!$V$21,0,C5931+1)</f>
        <v>2</v>
      </c>
      <c r="D5932" s="1">
        <f t="shared" si="201"/>
        <v>3</v>
      </c>
      <c r="E5932" s="1" t="str">
        <f>INDEX(Protocol[Mark],MATCH(C5932,Protocol[Step],0))</f>
        <v>2D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393010003</v>
      </c>
      <c r="H5932" s="134">
        <f>Systematic[[#This Row],[SampleVariableLabel]]+100*Systematic[[#This Row],[State]]</f>
        <v>393010203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393</v>
      </c>
      <c r="B5933" s="1">
        <f>IF(C5933=0,IF(B5932=Protocol!$V$20,1,B5932+1),B5932)</f>
        <v>1</v>
      </c>
      <c r="C5933" s="1">
        <f>IF(C5932+1=Protocol!$V$21,0,C5932+1)</f>
        <v>3</v>
      </c>
      <c r="D5933" s="1">
        <f t="shared" si="201"/>
        <v>4</v>
      </c>
      <c r="E5933" s="1" t="str">
        <f>INDEX(Protocol[Mark],MATCH(C5933,Protocol[Step],0))</f>
        <v>2c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393010004</v>
      </c>
      <c r="H5933" s="134">
        <f>Systematic[[#This Row],[SampleVariableLabel]]+100*Systematic[[#This Row],[State]]</f>
        <v>393010304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393</v>
      </c>
      <c r="B5934" s="1">
        <f>IF(C5934=0,IF(B5933=Protocol!$V$20,1,B5933+1),B5933)</f>
        <v>1</v>
      </c>
      <c r="C5934" s="1">
        <f>IF(C5933+1=Protocol!$V$21,0,C5933+1)</f>
        <v>4</v>
      </c>
      <c r="D5934" s="1">
        <f t="shared" si="201"/>
        <v>5</v>
      </c>
      <c r="E5934" s="1" t="str">
        <f>INDEX(Protocol[Mark],MATCH(C5934,Protocol[Step],0))</f>
        <v>3U</v>
      </c>
      <c r="F5934" s="151" t="str">
        <f>INDEX(Variables[Variable],MATCH(Systematic[[#This Row],[VariableIndex]],Variables[Index],0))</f>
        <v>Specific flux (mt)</v>
      </c>
      <c r="G5934" s="134">
        <f>Systematic[[#This Row],[Sample]]*1000000+Systematic[[#This Row],[SubSample]]*10000+Systematic[[#This Row],[VariableIndex]]</f>
        <v>393010005</v>
      </c>
      <c r="H5934" s="134">
        <f>Systematic[[#This Row],[SampleVariableLabel]]+100*Systematic[[#This Row],[State]]</f>
        <v>393010405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393</v>
      </c>
      <c r="B5935" s="1">
        <f>IF(C5935=0,IF(B5934=Protocol!$V$20,1,B5934+1),B5934)</f>
        <v>1</v>
      </c>
      <c r="C5935" s="1">
        <f>IF(C5934+1=Protocol!$V$21,0,C5934+1)</f>
        <v>5</v>
      </c>
      <c r="D5935" s="1">
        <f t="shared" si="201"/>
        <v>6</v>
      </c>
      <c r="E5935" s="1" t="str">
        <f>INDEX(Protocol[Mark],MATCH(C5935,Protocol[Step],0))</f>
        <v>4G</v>
      </c>
      <c r="F5935" s="151" t="str">
        <f>INDEX(Variables[Variable],MATCH(Systematic[[#This Row],[VariableIndex]],Variables[Index],0))</f>
        <v>FCR (mt: ROX-corr.)</v>
      </c>
      <c r="G5935" s="134">
        <f>Systematic[[#This Row],[Sample]]*1000000+Systematic[[#This Row],[SubSample]]*10000+Systematic[[#This Row],[VariableIndex]]</f>
        <v>393010006</v>
      </c>
      <c r="H5935" s="134">
        <f>Systematic[[#This Row],[SampleVariableLabel]]+100*Systematic[[#This Row],[State]]</f>
        <v>393010506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393</v>
      </c>
      <c r="B5936" s="1">
        <f>IF(C5936=0,IF(B5935=Protocol!$V$20,1,B5935+1),B5935)</f>
        <v>1</v>
      </c>
      <c r="C5936" s="1">
        <f>IF(C5935+1=Protocol!$V$21,0,C5935+1)</f>
        <v>6</v>
      </c>
      <c r="D5936" s="1">
        <f t="shared" si="201"/>
        <v>1</v>
      </c>
      <c r="E5936" s="1" t="str">
        <f>INDEX(Protocol[Mark],MATCH(C5936,Protocol[Step],0))</f>
        <v>5S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393010001</v>
      </c>
      <c r="H5936" s="134">
        <f>Systematic[[#This Row],[SampleVariableLabel]]+100*Systematic[[#This Row],[State]]</f>
        <v>393010601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393</v>
      </c>
      <c r="B5937" s="1">
        <f>IF(C5937=0,IF(B5936=Protocol!$V$20,1,B5936+1),B5936)</f>
        <v>1</v>
      </c>
      <c r="C5937" s="1">
        <f>IF(C5936+1=Protocol!$V$21,0,C5936+1)</f>
        <v>7</v>
      </c>
      <c r="D5937" s="1">
        <f t="shared" si="201"/>
        <v>2</v>
      </c>
      <c r="E5937" s="1" t="str">
        <f>INDEX(Protocol[Mark],MATCH(C5937,Protocol[Step],0))</f>
        <v>6Oct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393010002</v>
      </c>
      <c r="H5937" s="134">
        <f>Systematic[[#This Row],[SampleVariableLabel]]+100*Systematic[[#This Row],[State]]</f>
        <v>393010702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393</v>
      </c>
      <c r="B5938" s="1">
        <f>IF(C5938=0,IF(B5937=Protocol!$V$20,1,B5937+1),B5937)</f>
        <v>1</v>
      </c>
      <c r="C5938" s="1">
        <f>IF(C5937+1=Protocol!$V$21,0,C5937+1)</f>
        <v>8</v>
      </c>
      <c r="D5938" s="1">
        <f t="shared" si="201"/>
        <v>3</v>
      </c>
      <c r="E5938" s="1" t="str">
        <f>INDEX(Protocol[Mark],MATCH(C5938,Protocol[Step],0))</f>
        <v>7Rot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393010003</v>
      </c>
      <c r="H5938" s="134">
        <f>Systematic[[#This Row],[SampleVariableLabel]]+100*Systematic[[#This Row],[State]]</f>
        <v>393010803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393</v>
      </c>
      <c r="B5939" s="1">
        <f>IF(C5939=0,IF(B5938=Protocol!$V$20,1,B5938+1),B5938)</f>
        <v>1</v>
      </c>
      <c r="C5939" s="1">
        <f>IF(C5938+1=Protocol!$V$21,0,C5938+1)</f>
        <v>9</v>
      </c>
      <c r="D5939" s="1">
        <f t="shared" si="201"/>
        <v>4</v>
      </c>
      <c r="E5939" s="1" t="str">
        <f>INDEX(Protocol[Mark],MATCH(C5939,Protocol[Step],0))</f>
        <v>8Gp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393010004</v>
      </c>
      <c r="H5939" s="134">
        <f>Systematic[[#This Row],[SampleVariableLabel]]+100*Systematic[[#This Row],[State]]</f>
        <v>393010904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393</v>
      </c>
      <c r="B5940" s="1">
        <f>IF(C5940=0,IF(B5939=Protocol!$V$20,1,B5939+1),B5939)</f>
        <v>1</v>
      </c>
      <c r="C5940" s="1">
        <f>IF(C5939+1=Protocol!$V$21,0,C5939+1)</f>
        <v>10</v>
      </c>
      <c r="D5940" s="1">
        <f t="shared" si="201"/>
        <v>5</v>
      </c>
      <c r="E5940" s="1" t="str">
        <f>INDEX(Protocol[Mark],MATCH(C5940,Protocol[Step],0))</f>
        <v>9Ama</v>
      </c>
      <c r="F5940" s="151" t="str">
        <f>INDEX(Variables[Variable],MATCH(Systematic[[#This Row],[VariableIndex]],Variables[Index],0))</f>
        <v>Specific flux (mt)</v>
      </c>
      <c r="G5940" s="134">
        <f>Systematic[[#This Row],[Sample]]*1000000+Systematic[[#This Row],[SubSample]]*10000+Systematic[[#This Row],[VariableIndex]]</f>
        <v>393010005</v>
      </c>
      <c r="H5940" s="134">
        <f>Systematic[[#This Row],[SampleVariableLabel]]+100*Systematic[[#This Row],[State]]</f>
        <v>393011005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393</v>
      </c>
      <c r="B5941" s="1">
        <f>IF(C5941=0,IF(B5940=Protocol!$V$20,1,B5940+1),B5940)</f>
        <v>1</v>
      </c>
      <c r="C5941" s="1">
        <f>IF(C5940+1=Protocol!$V$21,0,C5940+1)</f>
        <v>11</v>
      </c>
      <c r="D5941" s="1">
        <f t="shared" si="201"/>
        <v>6</v>
      </c>
      <c r="E5941" s="1" t="str">
        <f>INDEX(Protocol[Mark],MATCH(C5941,Protocol[Step],0))</f>
        <v>10Tm</v>
      </c>
      <c r="F5941" s="151" t="str">
        <f>INDEX(Variables[Variable],MATCH(Systematic[[#This Row],[VariableIndex]],Variables[Index],0))</f>
        <v>FCR (mt: ROX-corr.)</v>
      </c>
      <c r="G5941" s="134">
        <f>Systematic[[#This Row],[Sample]]*1000000+Systematic[[#This Row],[SubSample]]*10000+Systematic[[#This Row],[VariableIndex]]</f>
        <v>393010006</v>
      </c>
      <c r="H5941" s="134">
        <f>Systematic[[#This Row],[SampleVariableLabel]]+100*Systematic[[#This Row],[State]]</f>
        <v>393011106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393</v>
      </c>
      <c r="B5942" s="1">
        <f>IF(C5942=0,IF(B5941=Protocol!$V$20,1,B5941+1),B5941)</f>
        <v>1</v>
      </c>
      <c r="C5942" s="1">
        <f>IF(C5941+1=Protocol!$V$21,0,C5941+1)</f>
        <v>12</v>
      </c>
      <c r="D5942" s="1">
        <f t="shared" si="201"/>
        <v>1</v>
      </c>
      <c r="E5942" s="1" t="str">
        <f>INDEX(Protocol[Mark],MATCH(C5942,Protocol[Step],0))</f>
        <v>11Azd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393010001</v>
      </c>
      <c r="H5942" s="134">
        <f>Systematic[[#This Row],[SampleVariableLabel]]+100*Systematic[[#This Row],[State]]</f>
        <v>393011201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394</v>
      </c>
      <c r="B5943" s="1">
        <f>IF(C5943=0,IF(B5942=Protocol!$V$20,1,B5942+1),B5942)</f>
        <v>1</v>
      </c>
      <c r="C5943" s="1">
        <f>IF(C5942+1=Protocol!$V$21,0,C5942+1)</f>
        <v>0</v>
      </c>
      <c r="D5943" s="1">
        <f t="shared" si="201"/>
        <v>2</v>
      </c>
      <c r="E5943" s="1" t="str">
        <f>INDEX(Protocol[Mark],MATCH(C5943,Protocol[Step],0))</f>
        <v>1mt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394010002</v>
      </c>
      <c r="H5943" s="134">
        <f>Systematic[[#This Row],[SampleVariableLabel]]+100*Systematic[[#This Row],[State]]</f>
        <v>394010002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394</v>
      </c>
      <c r="B5944" s="1">
        <f>IF(C5944=0,IF(B5943=Protocol!$V$20,1,B5943+1),B5943)</f>
        <v>1</v>
      </c>
      <c r="C5944" s="1">
        <f>IF(C5943+1=Protocol!$V$21,0,C5943+1)</f>
        <v>1</v>
      </c>
      <c r="D5944" s="1">
        <f t="shared" si="201"/>
        <v>3</v>
      </c>
      <c r="E5944" s="1" t="str">
        <f>INDEX(Protocol[Mark],MATCH(C5944,Protocol[Step],0))</f>
        <v>1PM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394010003</v>
      </c>
      <c r="H5944" s="134">
        <f>Systematic[[#This Row],[SampleVariableLabel]]+100*Systematic[[#This Row],[State]]</f>
        <v>394010103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394</v>
      </c>
      <c r="B5945" s="1">
        <f>IF(C5945=0,IF(B5944=Protocol!$V$20,1,B5944+1),B5944)</f>
        <v>1</v>
      </c>
      <c r="C5945" s="1">
        <f>IF(C5944+1=Protocol!$V$21,0,C5944+1)</f>
        <v>2</v>
      </c>
      <c r="D5945" s="1">
        <f t="shared" si="201"/>
        <v>4</v>
      </c>
      <c r="E5945" s="1" t="str">
        <f>INDEX(Protocol[Mark],MATCH(C5945,Protocol[Step],0))</f>
        <v>2D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394010004</v>
      </c>
      <c r="H5945" s="134">
        <f>Systematic[[#This Row],[SampleVariableLabel]]+100*Systematic[[#This Row],[State]]</f>
        <v>394010204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394</v>
      </c>
      <c r="B5946" s="1">
        <f>IF(C5946=0,IF(B5945=Protocol!$V$20,1,B5945+1),B5945)</f>
        <v>1</v>
      </c>
      <c r="C5946" s="1">
        <f>IF(C5945+1=Protocol!$V$21,0,C5945+1)</f>
        <v>3</v>
      </c>
      <c r="D5946" s="1">
        <f t="shared" si="201"/>
        <v>5</v>
      </c>
      <c r="E5946" s="1" t="str">
        <f>INDEX(Protocol[Mark],MATCH(C5946,Protocol[Step],0))</f>
        <v>2c</v>
      </c>
      <c r="F5946" s="151" t="str">
        <f>INDEX(Variables[Variable],MATCH(Systematic[[#This Row],[VariableIndex]],Variables[Index],0))</f>
        <v>Specific flux (mt)</v>
      </c>
      <c r="G5946" s="134">
        <f>Systematic[[#This Row],[Sample]]*1000000+Systematic[[#This Row],[SubSample]]*10000+Systematic[[#This Row],[VariableIndex]]</f>
        <v>394010005</v>
      </c>
      <c r="H5946" s="134">
        <f>Systematic[[#This Row],[SampleVariableLabel]]+100*Systematic[[#This Row],[State]]</f>
        <v>394010305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394</v>
      </c>
      <c r="B5947" s="1">
        <f>IF(C5947=0,IF(B5946=Protocol!$V$20,1,B5946+1),B5946)</f>
        <v>1</v>
      </c>
      <c r="C5947" s="1">
        <f>IF(C5946+1=Protocol!$V$21,0,C5946+1)</f>
        <v>4</v>
      </c>
      <c r="D5947" s="1">
        <f t="shared" si="201"/>
        <v>6</v>
      </c>
      <c r="E5947" s="1" t="str">
        <f>INDEX(Protocol[Mark],MATCH(C5947,Protocol[Step],0))</f>
        <v>3U</v>
      </c>
      <c r="F5947" s="151" t="str">
        <f>INDEX(Variables[Variable],MATCH(Systematic[[#This Row],[VariableIndex]],Variables[Index],0))</f>
        <v>FCR (mt: ROX-corr.)</v>
      </c>
      <c r="G5947" s="134">
        <f>Systematic[[#This Row],[Sample]]*1000000+Systematic[[#This Row],[SubSample]]*10000+Systematic[[#This Row],[VariableIndex]]</f>
        <v>394010006</v>
      </c>
      <c r="H5947" s="134">
        <f>Systematic[[#This Row],[SampleVariableLabel]]+100*Systematic[[#This Row],[State]]</f>
        <v>394010406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394</v>
      </c>
      <c r="B5948" s="1">
        <f>IF(C5948=0,IF(B5947=Protocol!$V$20,1,B5947+1),B5947)</f>
        <v>1</v>
      </c>
      <c r="C5948" s="1">
        <f>IF(C5947+1=Protocol!$V$21,0,C5947+1)</f>
        <v>5</v>
      </c>
      <c r="D5948" s="1">
        <f t="shared" si="201"/>
        <v>1</v>
      </c>
      <c r="E5948" s="1" t="str">
        <f>INDEX(Protocol[Mark],MATCH(C5948,Protocol[Step],0))</f>
        <v>4G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394010001</v>
      </c>
      <c r="H5948" s="134">
        <f>Systematic[[#This Row],[SampleVariableLabel]]+100*Systematic[[#This Row],[State]]</f>
        <v>394010501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394</v>
      </c>
      <c r="B5949" s="1">
        <f>IF(C5949=0,IF(B5948=Protocol!$V$20,1,B5948+1),B5948)</f>
        <v>1</v>
      </c>
      <c r="C5949" s="1">
        <f>IF(C5948+1=Protocol!$V$21,0,C5948+1)</f>
        <v>6</v>
      </c>
      <c r="D5949" s="1">
        <f t="shared" si="201"/>
        <v>2</v>
      </c>
      <c r="E5949" s="1" t="str">
        <f>INDEX(Protocol[Mark],MATCH(C5949,Protocol[Step],0))</f>
        <v>5S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394010002</v>
      </c>
      <c r="H5949" s="134">
        <f>Systematic[[#This Row],[SampleVariableLabel]]+100*Systematic[[#This Row],[State]]</f>
        <v>394010602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394</v>
      </c>
      <c r="B5950" s="1">
        <f>IF(C5950=0,IF(B5949=Protocol!$V$20,1,B5949+1),B5949)</f>
        <v>1</v>
      </c>
      <c r="C5950" s="1">
        <f>IF(C5949+1=Protocol!$V$21,0,C5949+1)</f>
        <v>7</v>
      </c>
      <c r="D5950" s="1">
        <f t="shared" si="201"/>
        <v>3</v>
      </c>
      <c r="E5950" s="1" t="str">
        <f>INDEX(Protocol[Mark],MATCH(C5950,Protocol[Step],0))</f>
        <v>6Oct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394010003</v>
      </c>
      <c r="H5950" s="134">
        <f>Systematic[[#This Row],[SampleVariableLabel]]+100*Systematic[[#This Row],[State]]</f>
        <v>394010703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394</v>
      </c>
      <c r="B5951" s="1">
        <f>IF(C5951=0,IF(B5950=Protocol!$V$20,1,B5950+1),B5950)</f>
        <v>1</v>
      </c>
      <c r="C5951" s="1">
        <f>IF(C5950+1=Protocol!$V$21,0,C5950+1)</f>
        <v>8</v>
      </c>
      <c r="D5951" s="1">
        <f t="shared" si="201"/>
        <v>4</v>
      </c>
      <c r="E5951" s="1" t="str">
        <f>INDEX(Protocol[Mark],MATCH(C5951,Protocol[Step],0))</f>
        <v>7Rot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394010004</v>
      </c>
      <c r="H5951" s="134">
        <f>Systematic[[#This Row],[SampleVariableLabel]]+100*Systematic[[#This Row],[State]]</f>
        <v>394010804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394</v>
      </c>
      <c r="B5952" s="1">
        <f>IF(C5952=0,IF(B5951=Protocol!$V$20,1,B5951+1),B5951)</f>
        <v>1</v>
      </c>
      <c r="C5952" s="1">
        <f>IF(C5951+1=Protocol!$V$21,0,C5951+1)</f>
        <v>9</v>
      </c>
      <c r="D5952" s="1">
        <f t="shared" si="201"/>
        <v>5</v>
      </c>
      <c r="E5952" s="1" t="str">
        <f>INDEX(Protocol[Mark],MATCH(C5952,Protocol[Step],0))</f>
        <v>8Gp</v>
      </c>
      <c r="F5952" s="151" t="str">
        <f>INDEX(Variables[Variable],MATCH(Systematic[[#This Row],[VariableIndex]],Variables[Index],0))</f>
        <v>Specific flux (mt)</v>
      </c>
      <c r="G5952" s="134">
        <f>Systematic[[#This Row],[Sample]]*1000000+Systematic[[#This Row],[SubSample]]*10000+Systematic[[#This Row],[VariableIndex]]</f>
        <v>394010005</v>
      </c>
      <c r="H5952" s="134">
        <f>Systematic[[#This Row],[SampleVariableLabel]]+100*Systematic[[#This Row],[State]]</f>
        <v>394010905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394</v>
      </c>
      <c r="B5953" s="1">
        <f>IF(C5953=0,IF(B5952=Protocol!$V$20,1,B5952+1),B5952)</f>
        <v>1</v>
      </c>
      <c r="C5953" s="1">
        <f>IF(C5952+1=Protocol!$V$21,0,C5952+1)</f>
        <v>10</v>
      </c>
      <c r="D5953" s="1">
        <f t="shared" si="201"/>
        <v>6</v>
      </c>
      <c r="E5953" s="1" t="str">
        <f>INDEX(Protocol[Mark],MATCH(C5953,Protocol[Step],0))</f>
        <v>9Ama</v>
      </c>
      <c r="F5953" s="151" t="str">
        <f>INDEX(Variables[Variable],MATCH(Systematic[[#This Row],[VariableIndex]],Variables[Index],0))</f>
        <v>FCR (mt: ROX-corr.)</v>
      </c>
      <c r="G5953" s="134">
        <f>Systematic[[#This Row],[Sample]]*1000000+Systematic[[#This Row],[SubSample]]*10000+Systematic[[#This Row],[VariableIndex]]</f>
        <v>394010006</v>
      </c>
      <c r="H5953" s="134">
        <f>Systematic[[#This Row],[SampleVariableLabel]]+100*Systematic[[#This Row],[State]]</f>
        <v>394011006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394</v>
      </c>
      <c r="B5954" s="1">
        <f>IF(C5954=0,IF(B5953=Protocol!$V$20,1,B5953+1),B5953)</f>
        <v>1</v>
      </c>
      <c r="C5954" s="1">
        <f>IF(C5953+1=Protocol!$V$21,0,C5953+1)</f>
        <v>11</v>
      </c>
      <c r="D5954" s="1">
        <f t="shared" si="201"/>
        <v>1</v>
      </c>
      <c r="E5954" s="1" t="str">
        <f>INDEX(Protocol[Mark],MATCH(C5954,Protocol[Step],0))</f>
        <v>10Tm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394010001</v>
      </c>
      <c r="H5954" s="134">
        <f>Systematic[[#This Row],[SampleVariableLabel]]+100*Systematic[[#This Row],[State]]</f>
        <v>394011101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394</v>
      </c>
      <c r="B5955" s="1">
        <f>IF(C5955=0,IF(B5954=Protocol!$V$20,1,B5954+1),B5954)</f>
        <v>1</v>
      </c>
      <c r="C5955" s="1">
        <f>IF(C5954+1=Protocol!$V$21,0,C5954+1)</f>
        <v>12</v>
      </c>
      <c r="D5955" s="1">
        <f t="shared" ref="D5955:D6018" si="203">IF(D5954=nVariables,1,D5954+1)</f>
        <v>2</v>
      </c>
      <c r="E5955" s="1" t="str">
        <f>INDEX(Protocol[Mark],MATCH(C5955,Protocol[Step],0))</f>
        <v>11Azd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394010002</v>
      </c>
      <c r="H5955" s="134">
        <f>Systematic[[#This Row],[SampleVariableLabel]]+100*Systematic[[#This Row],[State]]</f>
        <v>394011202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395</v>
      </c>
      <c r="B5956" s="1">
        <f>IF(C5956=0,IF(B5955=Protocol!$V$20,1,B5955+1),B5955)</f>
        <v>1</v>
      </c>
      <c r="C5956" s="1">
        <f>IF(C5955+1=Protocol!$V$21,0,C5955+1)</f>
        <v>0</v>
      </c>
      <c r="D5956" s="1">
        <f t="shared" si="203"/>
        <v>3</v>
      </c>
      <c r="E5956" s="1" t="str">
        <f>INDEX(Protocol[Mark],MATCH(C5956,Protocol[Step],0))</f>
        <v>1mt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395010003</v>
      </c>
      <c r="H5956" s="134">
        <f>Systematic[[#This Row],[SampleVariableLabel]]+100*Systematic[[#This Row],[State]]</f>
        <v>395010003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395</v>
      </c>
      <c r="B5957" s="1">
        <f>IF(C5957=0,IF(B5956=Protocol!$V$20,1,B5956+1),B5956)</f>
        <v>1</v>
      </c>
      <c r="C5957" s="1">
        <f>IF(C5956+1=Protocol!$V$21,0,C5956+1)</f>
        <v>1</v>
      </c>
      <c r="D5957" s="1">
        <f t="shared" si="203"/>
        <v>4</v>
      </c>
      <c r="E5957" s="1" t="str">
        <f>INDEX(Protocol[Mark],MATCH(C5957,Protocol[Step],0))</f>
        <v>1PM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395010004</v>
      </c>
      <c r="H5957" s="134">
        <f>Systematic[[#This Row],[SampleVariableLabel]]+100*Systematic[[#This Row],[State]]</f>
        <v>395010104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395</v>
      </c>
      <c r="B5958" s="1">
        <f>IF(C5958=0,IF(B5957=Protocol!$V$20,1,B5957+1),B5957)</f>
        <v>1</v>
      </c>
      <c r="C5958" s="1">
        <f>IF(C5957+1=Protocol!$V$21,0,C5957+1)</f>
        <v>2</v>
      </c>
      <c r="D5958" s="1">
        <f t="shared" si="203"/>
        <v>5</v>
      </c>
      <c r="E5958" s="1" t="str">
        <f>INDEX(Protocol[Mark],MATCH(C5958,Protocol[Step],0))</f>
        <v>2D</v>
      </c>
      <c r="F5958" s="151" t="str">
        <f>INDEX(Variables[Variable],MATCH(Systematic[[#This Row],[VariableIndex]],Variables[Index],0))</f>
        <v>Specific flux (mt)</v>
      </c>
      <c r="G5958" s="134">
        <f>Systematic[[#This Row],[Sample]]*1000000+Systematic[[#This Row],[SubSample]]*10000+Systematic[[#This Row],[VariableIndex]]</f>
        <v>395010005</v>
      </c>
      <c r="H5958" s="134">
        <f>Systematic[[#This Row],[SampleVariableLabel]]+100*Systematic[[#This Row],[State]]</f>
        <v>395010205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395</v>
      </c>
      <c r="B5959" s="1">
        <f>IF(C5959=0,IF(B5958=Protocol!$V$20,1,B5958+1),B5958)</f>
        <v>1</v>
      </c>
      <c r="C5959" s="1">
        <f>IF(C5958+1=Protocol!$V$21,0,C5958+1)</f>
        <v>3</v>
      </c>
      <c r="D5959" s="1">
        <f t="shared" si="203"/>
        <v>6</v>
      </c>
      <c r="E5959" s="1" t="str">
        <f>INDEX(Protocol[Mark],MATCH(C5959,Protocol[Step],0))</f>
        <v>2c</v>
      </c>
      <c r="F5959" s="151" t="str">
        <f>INDEX(Variables[Variable],MATCH(Systematic[[#This Row],[VariableIndex]],Variables[Index],0))</f>
        <v>FCR (mt: ROX-corr.)</v>
      </c>
      <c r="G5959" s="134">
        <f>Systematic[[#This Row],[Sample]]*1000000+Systematic[[#This Row],[SubSample]]*10000+Systematic[[#This Row],[VariableIndex]]</f>
        <v>395010006</v>
      </c>
      <c r="H5959" s="134">
        <f>Systematic[[#This Row],[SampleVariableLabel]]+100*Systematic[[#This Row],[State]]</f>
        <v>395010306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395</v>
      </c>
      <c r="B5960" s="1">
        <f>IF(C5960=0,IF(B5959=Protocol!$V$20,1,B5959+1),B5959)</f>
        <v>1</v>
      </c>
      <c r="C5960" s="1">
        <f>IF(C5959+1=Protocol!$V$21,0,C5959+1)</f>
        <v>4</v>
      </c>
      <c r="D5960" s="1">
        <f t="shared" si="203"/>
        <v>1</v>
      </c>
      <c r="E5960" s="1" t="str">
        <f>INDEX(Protocol[Mark],MATCH(C5960,Protocol[Step],0))</f>
        <v>3U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395010001</v>
      </c>
      <c r="H5960" s="134">
        <f>Systematic[[#This Row],[SampleVariableLabel]]+100*Systematic[[#This Row],[State]]</f>
        <v>395010401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395</v>
      </c>
      <c r="B5961" s="1">
        <f>IF(C5961=0,IF(B5960=Protocol!$V$20,1,B5960+1),B5960)</f>
        <v>1</v>
      </c>
      <c r="C5961" s="1">
        <f>IF(C5960+1=Protocol!$V$21,0,C5960+1)</f>
        <v>5</v>
      </c>
      <c r="D5961" s="1">
        <f t="shared" si="203"/>
        <v>2</v>
      </c>
      <c r="E5961" s="1" t="str">
        <f>INDEX(Protocol[Mark],MATCH(C5961,Protocol[Step],0))</f>
        <v>4G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395010002</v>
      </c>
      <c r="H5961" s="134">
        <f>Systematic[[#This Row],[SampleVariableLabel]]+100*Systematic[[#This Row],[State]]</f>
        <v>395010502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395</v>
      </c>
      <c r="B5962" s="1">
        <f>IF(C5962=0,IF(B5961=Protocol!$V$20,1,B5961+1),B5961)</f>
        <v>1</v>
      </c>
      <c r="C5962" s="1">
        <f>IF(C5961+1=Protocol!$V$21,0,C5961+1)</f>
        <v>6</v>
      </c>
      <c r="D5962" s="1">
        <f t="shared" si="203"/>
        <v>3</v>
      </c>
      <c r="E5962" s="1" t="str">
        <f>INDEX(Protocol[Mark],MATCH(C5962,Protocol[Step],0))</f>
        <v>5S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395010003</v>
      </c>
      <c r="H5962" s="134">
        <f>Systematic[[#This Row],[SampleVariableLabel]]+100*Systematic[[#This Row],[State]]</f>
        <v>395010603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395</v>
      </c>
      <c r="B5963" s="1">
        <f>IF(C5963=0,IF(B5962=Protocol!$V$20,1,B5962+1),B5962)</f>
        <v>1</v>
      </c>
      <c r="C5963" s="1">
        <f>IF(C5962+1=Protocol!$V$21,0,C5962+1)</f>
        <v>7</v>
      </c>
      <c r="D5963" s="1">
        <f t="shared" si="203"/>
        <v>4</v>
      </c>
      <c r="E5963" s="1" t="str">
        <f>INDEX(Protocol[Mark],MATCH(C5963,Protocol[Step],0))</f>
        <v>6Oct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395010004</v>
      </c>
      <c r="H5963" s="134">
        <f>Systematic[[#This Row],[SampleVariableLabel]]+100*Systematic[[#This Row],[State]]</f>
        <v>395010704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395</v>
      </c>
      <c r="B5964" s="1">
        <f>IF(C5964=0,IF(B5963=Protocol!$V$20,1,B5963+1),B5963)</f>
        <v>1</v>
      </c>
      <c r="C5964" s="1">
        <f>IF(C5963+1=Protocol!$V$21,0,C5963+1)</f>
        <v>8</v>
      </c>
      <c r="D5964" s="1">
        <f t="shared" si="203"/>
        <v>5</v>
      </c>
      <c r="E5964" s="1" t="str">
        <f>INDEX(Protocol[Mark],MATCH(C5964,Protocol[Step],0))</f>
        <v>7Rot</v>
      </c>
      <c r="F5964" s="151" t="str">
        <f>INDEX(Variables[Variable],MATCH(Systematic[[#This Row],[VariableIndex]],Variables[Index],0))</f>
        <v>Specific flux (mt)</v>
      </c>
      <c r="G5964" s="134">
        <f>Systematic[[#This Row],[Sample]]*1000000+Systematic[[#This Row],[SubSample]]*10000+Systematic[[#This Row],[VariableIndex]]</f>
        <v>395010005</v>
      </c>
      <c r="H5964" s="134">
        <f>Systematic[[#This Row],[SampleVariableLabel]]+100*Systematic[[#This Row],[State]]</f>
        <v>395010805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395</v>
      </c>
      <c r="B5965" s="1">
        <f>IF(C5965=0,IF(B5964=Protocol!$V$20,1,B5964+1),B5964)</f>
        <v>1</v>
      </c>
      <c r="C5965" s="1">
        <f>IF(C5964+1=Protocol!$V$21,0,C5964+1)</f>
        <v>9</v>
      </c>
      <c r="D5965" s="1">
        <f t="shared" si="203"/>
        <v>6</v>
      </c>
      <c r="E5965" s="1" t="str">
        <f>INDEX(Protocol[Mark],MATCH(C5965,Protocol[Step],0))</f>
        <v>8Gp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395010006</v>
      </c>
      <c r="H5965" s="134">
        <f>Systematic[[#This Row],[SampleVariableLabel]]+100*Systematic[[#This Row],[State]]</f>
        <v>395010906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395</v>
      </c>
      <c r="B5966" s="1">
        <f>IF(C5966=0,IF(B5965=Protocol!$V$20,1,B5965+1),B5965)</f>
        <v>1</v>
      </c>
      <c r="C5966" s="1">
        <f>IF(C5965+1=Protocol!$V$21,0,C5965+1)</f>
        <v>10</v>
      </c>
      <c r="D5966" s="1">
        <f t="shared" si="203"/>
        <v>1</v>
      </c>
      <c r="E5966" s="1" t="str">
        <f>INDEX(Protocol[Mark],MATCH(C5966,Protocol[Step],0))</f>
        <v>9Ama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395010001</v>
      </c>
      <c r="H5966" s="134">
        <f>Systematic[[#This Row],[SampleVariableLabel]]+100*Systematic[[#This Row],[State]]</f>
        <v>395011001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395</v>
      </c>
      <c r="B5967" s="1">
        <f>IF(C5967=0,IF(B5966=Protocol!$V$20,1,B5966+1),B5966)</f>
        <v>1</v>
      </c>
      <c r="C5967" s="1">
        <f>IF(C5966+1=Protocol!$V$21,0,C5966+1)</f>
        <v>11</v>
      </c>
      <c r="D5967" s="1">
        <f t="shared" si="203"/>
        <v>2</v>
      </c>
      <c r="E5967" s="1" t="str">
        <f>INDEX(Protocol[Mark],MATCH(C5967,Protocol[Step],0))</f>
        <v>10Tm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395010002</v>
      </c>
      <c r="H5967" s="134">
        <f>Systematic[[#This Row],[SampleVariableLabel]]+100*Systematic[[#This Row],[State]]</f>
        <v>395011102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395</v>
      </c>
      <c r="B5968" s="1">
        <f>IF(C5968=0,IF(B5967=Protocol!$V$20,1,B5967+1),B5967)</f>
        <v>1</v>
      </c>
      <c r="C5968" s="1">
        <f>IF(C5967+1=Protocol!$V$21,0,C5967+1)</f>
        <v>12</v>
      </c>
      <c r="D5968" s="1">
        <f t="shared" si="203"/>
        <v>3</v>
      </c>
      <c r="E5968" s="1" t="str">
        <f>INDEX(Protocol[Mark],MATCH(C5968,Protocol[Step],0))</f>
        <v>11Azd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395010003</v>
      </c>
      <c r="H5968" s="134">
        <f>Systematic[[#This Row],[SampleVariableLabel]]+100*Systematic[[#This Row],[State]]</f>
        <v>395011203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396</v>
      </c>
      <c r="B5969" s="1">
        <f>IF(C5969=0,IF(B5968=Protocol!$V$20,1,B5968+1),B5968)</f>
        <v>1</v>
      </c>
      <c r="C5969" s="1">
        <f>IF(C5968+1=Protocol!$V$21,0,C5968+1)</f>
        <v>0</v>
      </c>
      <c r="D5969" s="1">
        <f t="shared" si="203"/>
        <v>4</v>
      </c>
      <c r="E5969" s="1" t="str">
        <f>INDEX(Protocol[Mark],MATCH(C5969,Protocol[Step],0))</f>
        <v>1mt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396010004</v>
      </c>
      <c r="H5969" s="134">
        <f>Systematic[[#This Row],[SampleVariableLabel]]+100*Systematic[[#This Row],[State]]</f>
        <v>396010004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396</v>
      </c>
      <c r="B5970" s="1">
        <f>IF(C5970=0,IF(B5969=Protocol!$V$20,1,B5969+1),B5969)</f>
        <v>1</v>
      </c>
      <c r="C5970" s="1">
        <f>IF(C5969+1=Protocol!$V$21,0,C5969+1)</f>
        <v>1</v>
      </c>
      <c r="D5970" s="1">
        <f t="shared" si="203"/>
        <v>5</v>
      </c>
      <c r="E5970" s="1" t="str">
        <f>INDEX(Protocol[Mark],MATCH(C5970,Protocol[Step],0))</f>
        <v>1PM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396010005</v>
      </c>
      <c r="H5970" s="134">
        <f>Systematic[[#This Row],[SampleVariableLabel]]+100*Systematic[[#This Row],[State]]</f>
        <v>396010105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396</v>
      </c>
      <c r="B5971" s="1">
        <f>IF(C5971=0,IF(B5970=Protocol!$V$20,1,B5970+1),B5970)</f>
        <v>1</v>
      </c>
      <c r="C5971" s="1">
        <f>IF(C5970+1=Protocol!$V$21,0,C5970+1)</f>
        <v>2</v>
      </c>
      <c r="D5971" s="1">
        <f t="shared" si="203"/>
        <v>6</v>
      </c>
      <c r="E5971" s="1" t="str">
        <f>INDEX(Protocol[Mark],MATCH(C5971,Protocol[Step],0))</f>
        <v>2D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396010006</v>
      </c>
      <c r="H5971" s="134">
        <f>Systematic[[#This Row],[SampleVariableLabel]]+100*Systematic[[#This Row],[State]]</f>
        <v>396010206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396</v>
      </c>
      <c r="B5972" s="1">
        <f>IF(C5972=0,IF(B5971=Protocol!$V$20,1,B5971+1),B5971)</f>
        <v>1</v>
      </c>
      <c r="C5972" s="1">
        <f>IF(C5971+1=Protocol!$V$21,0,C5971+1)</f>
        <v>3</v>
      </c>
      <c r="D5972" s="1">
        <f t="shared" si="203"/>
        <v>1</v>
      </c>
      <c r="E5972" s="1" t="str">
        <f>INDEX(Protocol[Mark],MATCH(C5972,Protocol[Step],0))</f>
        <v>2c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396010001</v>
      </c>
      <c r="H5972" s="134">
        <f>Systematic[[#This Row],[SampleVariableLabel]]+100*Systematic[[#This Row],[State]]</f>
        <v>396010301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396</v>
      </c>
      <c r="B5973" s="1">
        <f>IF(C5973=0,IF(B5972=Protocol!$V$20,1,B5972+1),B5972)</f>
        <v>1</v>
      </c>
      <c r="C5973" s="1">
        <f>IF(C5972+1=Protocol!$V$21,0,C5972+1)</f>
        <v>4</v>
      </c>
      <c r="D5973" s="1">
        <f t="shared" si="203"/>
        <v>2</v>
      </c>
      <c r="E5973" s="1" t="str">
        <f>INDEX(Protocol[Mark],MATCH(C5973,Protocol[Step],0))</f>
        <v>3U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396010002</v>
      </c>
      <c r="H5973" s="134">
        <f>Systematic[[#This Row],[SampleVariableLabel]]+100*Systematic[[#This Row],[State]]</f>
        <v>396010402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396</v>
      </c>
      <c r="B5974" s="1">
        <f>IF(C5974=0,IF(B5973=Protocol!$V$20,1,B5973+1),B5973)</f>
        <v>1</v>
      </c>
      <c r="C5974" s="1">
        <f>IF(C5973+1=Protocol!$V$21,0,C5973+1)</f>
        <v>5</v>
      </c>
      <c r="D5974" s="1">
        <f t="shared" si="203"/>
        <v>3</v>
      </c>
      <c r="E5974" s="1" t="str">
        <f>INDEX(Protocol[Mark],MATCH(C5974,Protocol[Step],0))</f>
        <v>4G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396010003</v>
      </c>
      <c r="H5974" s="134">
        <f>Systematic[[#This Row],[SampleVariableLabel]]+100*Systematic[[#This Row],[State]]</f>
        <v>396010503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396</v>
      </c>
      <c r="B5975" s="1">
        <f>IF(C5975=0,IF(B5974=Protocol!$V$20,1,B5974+1),B5974)</f>
        <v>1</v>
      </c>
      <c r="C5975" s="1">
        <f>IF(C5974+1=Protocol!$V$21,0,C5974+1)</f>
        <v>6</v>
      </c>
      <c r="D5975" s="1">
        <f t="shared" si="203"/>
        <v>4</v>
      </c>
      <c r="E5975" s="1" t="str">
        <f>INDEX(Protocol[Mark],MATCH(C5975,Protocol[Step],0))</f>
        <v>5S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396010004</v>
      </c>
      <c r="H5975" s="134">
        <f>Systematic[[#This Row],[SampleVariableLabel]]+100*Systematic[[#This Row],[State]]</f>
        <v>396010604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396</v>
      </c>
      <c r="B5976" s="1">
        <f>IF(C5976=0,IF(B5975=Protocol!$V$20,1,B5975+1),B5975)</f>
        <v>1</v>
      </c>
      <c r="C5976" s="1">
        <f>IF(C5975+1=Protocol!$V$21,0,C5975+1)</f>
        <v>7</v>
      </c>
      <c r="D5976" s="1">
        <f t="shared" si="203"/>
        <v>5</v>
      </c>
      <c r="E5976" s="1" t="str">
        <f>INDEX(Protocol[Mark],MATCH(C5976,Protocol[Step],0))</f>
        <v>6Oct</v>
      </c>
      <c r="F5976" s="151" t="str">
        <f>INDEX(Variables[Variable],MATCH(Systematic[[#This Row],[VariableIndex]],Variables[Index],0))</f>
        <v>Specific flux (mt)</v>
      </c>
      <c r="G5976" s="134">
        <f>Systematic[[#This Row],[Sample]]*1000000+Systematic[[#This Row],[SubSample]]*10000+Systematic[[#This Row],[VariableIndex]]</f>
        <v>396010005</v>
      </c>
      <c r="H5976" s="134">
        <f>Systematic[[#This Row],[SampleVariableLabel]]+100*Systematic[[#This Row],[State]]</f>
        <v>396010705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396</v>
      </c>
      <c r="B5977" s="1">
        <f>IF(C5977=0,IF(B5976=Protocol!$V$20,1,B5976+1),B5976)</f>
        <v>1</v>
      </c>
      <c r="C5977" s="1">
        <f>IF(C5976+1=Protocol!$V$21,0,C5976+1)</f>
        <v>8</v>
      </c>
      <c r="D5977" s="1">
        <f t="shared" si="203"/>
        <v>6</v>
      </c>
      <c r="E5977" s="1" t="str">
        <f>INDEX(Protocol[Mark],MATCH(C5977,Protocol[Step],0))</f>
        <v>7Rot</v>
      </c>
      <c r="F5977" s="151" t="str">
        <f>INDEX(Variables[Variable],MATCH(Systematic[[#This Row],[VariableIndex]],Variables[Index],0))</f>
        <v>FCR (mt: ROX-corr.)</v>
      </c>
      <c r="G5977" s="134">
        <f>Systematic[[#This Row],[Sample]]*1000000+Systematic[[#This Row],[SubSample]]*10000+Systematic[[#This Row],[VariableIndex]]</f>
        <v>396010006</v>
      </c>
      <c r="H5977" s="134">
        <f>Systematic[[#This Row],[SampleVariableLabel]]+100*Systematic[[#This Row],[State]]</f>
        <v>396010806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396</v>
      </c>
      <c r="B5978" s="1">
        <f>IF(C5978=0,IF(B5977=Protocol!$V$20,1,B5977+1),B5977)</f>
        <v>1</v>
      </c>
      <c r="C5978" s="1">
        <f>IF(C5977+1=Protocol!$V$21,0,C5977+1)</f>
        <v>9</v>
      </c>
      <c r="D5978" s="1">
        <f t="shared" si="203"/>
        <v>1</v>
      </c>
      <c r="E5978" s="1" t="str">
        <f>INDEX(Protocol[Mark],MATCH(C5978,Protocol[Step],0))</f>
        <v>8Gp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396010001</v>
      </c>
      <c r="H5978" s="134">
        <f>Systematic[[#This Row],[SampleVariableLabel]]+100*Systematic[[#This Row],[State]]</f>
        <v>396010901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396</v>
      </c>
      <c r="B5979" s="1">
        <f>IF(C5979=0,IF(B5978=Protocol!$V$20,1,B5978+1),B5978)</f>
        <v>1</v>
      </c>
      <c r="C5979" s="1">
        <f>IF(C5978+1=Protocol!$V$21,0,C5978+1)</f>
        <v>10</v>
      </c>
      <c r="D5979" s="1">
        <f t="shared" si="203"/>
        <v>2</v>
      </c>
      <c r="E5979" s="1" t="str">
        <f>INDEX(Protocol[Mark],MATCH(C5979,Protocol[Step],0))</f>
        <v>9Ama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396010002</v>
      </c>
      <c r="H5979" s="134">
        <f>Systematic[[#This Row],[SampleVariableLabel]]+100*Systematic[[#This Row],[State]]</f>
        <v>396011002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396</v>
      </c>
      <c r="B5980" s="1">
        <f>IF(C5980=0,IF(B5979=Protocol!$V$20,1,B5979+1),B5979)</f>
        <v>1</v>
      </c>
      <c r="C5980" s="1">
        <f>IF(C5979+1=Protocol!$V$21,0,C5979+1)</f>
        <v>11</v>
      </c>
      <c r="D5980" s="1">
        <f t="shared" si="203"/>
        <v>3</v>
      </c>
      <c r="E5980" s="1" t="str">
        <f>INDEX(Protocol[Mark],MATCH(C5980,Protocol[Step],0))</f>
        <v>10Tm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396010003</v>
      </c>
      <c r="H5980" s="134">
        <f>Systematic[[#This Row],[SampleVariableLabel]]+100*Systematic[[#This Row],[State]]</f>
        <v>396011103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396</v>
      </c>
      <c r="B5981" s="1">
        <f>IF(C5981=0,IF(B5980=Protocol!$V$20,1,B5980+1),B5980)</f>
        <v>1</v>
      </c>
      <c r="C5981" s="1">
        <f>IF(C5980+1=Protocol!$V$21,0,C5980+1)</f>
        <v>12</v>
      </c>
      <c r="D5981" s="1">
        <f t="shared" si="203"/>
        <v>4</v>
      </c>
      <c r="E5981" s="1" t="str">
        <f>INDEX(Protocol[Mark],MATCH(C5981,Protocol[Step],0))</f>
        <v>11Azd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396010004</v>
      </c>
      <c r="H5981" s="134">
        <f>Systematic[[#This Row],[SampleVariableLabel]]+100*Systematic[[#This Row],[State]]</f>
        <v>396011204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397</v>
      </c>
      <c r="B5982" s="1">
        <f>IF(C5982=0,IF(B5981=Protocol!$V$20,1,B5981+1),B5981)</f>
        <v>1</v>
      </c>
      <c r="C5982" s="1">
        <f>IF(C5981+1=Protocol!$V$21,0,C5981+1)</f>
        <v>0</v>
      </c>
      <c r="D5982" s="1">
        <f t="shared" si="203"/>
        <v>5</v>
      </c>
      <c r="E5982" s="1" t="str">
        <f>INDEX(Protocol[Mark],MATCH(C5982,Protocol[Step],0))</f>
        <v>1mt</v>
      </c>
      <c r="F5982" s="151" t="str">
        <f>INDEX(Variables[Variable],MATCH(Systematic[[#This Row],[VariableIndex]],Variables[Index],0))</f>
        <v>Specific flux (mt)</v>
      </c>
      <c r="G5982" s="134">
        <f>Systematic[[#This Row],[Sample]]*1000000+Systematic[[#This Row],[SubSample]]*10000+Systematic[[#This Row],[VariableIndex]]</f>
        <v>397010005</v>
      </c>
      <c r="H5982" s="134">
        <f>Systematic[[#This Row],[SampleVariableLabel]]+100*Systematic[[#This Row],[State]]</f>
        <v>397010005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397</v>
      </c>
      <c r="B5983" s="1">
        <f>IF(C5983=0,IF(B5982=Protocol!$V$20,1,B5982+1),B5982)</f>
        <v>1</v>
      </c>
      <c r="C5983" s="1">
        <f>IF(C5982+1=Protocol!$V$21,0,C5982+1)</f>
        <v>1</v>
      </c>
      <c r="D5983" s="1">
        <f t="shared" si="203"/>
        <v>6</v>
      </c>
      <c r="E5983" s="1" t="str">
        <f>INDEX(Protocol[Mark],MATCH(C5983,Protocol[Step],0))</f>
        <v>1PM</v>
      </c>
      <c r="F5983" s="151" t="str">
        <f>INDEX(Variables[Variable],MATCH(Systematic[[#This Row],[VariableIndex]],Variables[Index],0))</f>
        <v>FCR (mt: ROX-corr.)</v>
      </c>
      <c r="G5983" s="134">
        <f>Systematic[[#This Row],[Sample]]*1000000+Systematic[[#This Row],[SubSample]]*10000+Systematic[[#This Row],[VariableIndex]]</f>
        <v>397010006</v>
      </c>
      <c r="H5983" s="134">
        <f>Systematic[[#This Row],[SampleVariableLabel]]+100*Systematic[[#This Row],[State]]</f>
        <v>397010106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397</v>
      </c>
      <c r="B5984" s="1">
        <f>IF(C5984=0,IF(B5983=Protocol!$V$20,1,B5983+1),B5983)</f>
        <v>1</v>
      </c>
      <c r="C5984" s="1">
        <f>IF(C5983+1=Protocol!$V$21,0,C5983+1)</f>
        <v>2</v>
      </c>
      <c r="D5984" s="1">
        <f t="shared" si="203"/>
        <v>1</v>
      </c>
      <c r="E5984" s="1" t="str">
        <f>INDEX(Protocol[Mark],MATCH(C5984,Protocol[Step],0))</f>
        <v>2D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397010001</v>
      </c>
      <c r="H5984" s="134">
        <f>Systematic[[#This Row],[SampleVariableLabel]]+100*Systematic[[#This Row],[State]]</f>
        <v>397010201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397</v>
      </c>
      <c r="B5985" s="1">
        <f>IF(C5985=0,IF(B5984=Protocol!$V$20,1,B5984+1),B5984)</f>
        <v>1</v>
      </c>
      <c r="C5985" s="1">
        <f>IF(C5984+1=Protocol!$V$21,0,C5984+1)</f>
        <v>3</v>
      </c>
      <c r="D5985" s="1">
        <f t="shared" si="203"/>
        <v>2</v>
      </c>
      <c r="E5985" s="1" t="str">
        <f>INDEX(Protocol[Mark],MATCH(C5985,Protocol[Step],0))</f>
        <v>2c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397010002</v>
      </c>
      <c r="H5985" s="134">
        <f>Systematic[[#This Row],[SampleVariableLabel]]+100*Systematic[[#This Row],[State]]</f>
        <v>397010302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397</v>
      </c>
      <c r="B5986" s="1">
        <f>IF(C5986=0,IF(B5985=Protocol!$V$20,1,B5985+1),B5985)</f>
        <v>1</v>
      </c>
      <c r="C5986" s="1">
        <f>IF(C5985+1=Protocol!$V$21,0,C5985+1)</f>
        <v>4</v>
      </c>
      <c r="D5986" s="1">
        <f t="shared" si="203"/>
        <v>3</v>
      </c>
      <c r="E5986" s="1" t="str">
        <f>INDEX(Protocol[Mark],MATCH(C5986,Protocol[Step],0))</f>
        <v>3U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397010003</v>
      </c>
      <c r="H5986" s="134">
        <f>Systematic[[#This Row],[SampleVariableLabel]]+100*Systematic[[#This Row],[State]]</f>
        <v>397010403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397</v>
      </c>
      <c r="B5987" s="1">
        <f>IF(C5987=0,IF(B5986=Protocol!$V$20,1,B5986+1),B5986)</f>
        <v>1</v>
      </c>
      <c r="C5987" s="1">
        <f>IF(C5986+1=Protocol!$V$21,0,C5986+1)</f>
        <v>5</v>
      </c>
      <c r="D5987" s="1">
        <f t="shared" si="203"/>
        <v>4</v>
      </c>
      <c r="E5987" s="1" t="str">
        <f>INDEX(Protocol[Mark],MATCH(C5987,Protocol[Step],0))</f>
        <v>4G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397010004</v>
      </c>
      <c r="H5987" s="134">
        <f>Systematic[[#This Row],[SampleVariableLabel]]+100*Systematic[[#This Row],[State]]</f>
        <v>397010504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397</v>
      </c>
      <c r="B5988" s="1">
        <f>IF(C5988=0,IF(B5987=Protocol!$V$20,1,B5987+1),B5987)</f>
        <v>1</v>
      </c>
      <c r="C5988" s="1">
        <f>IF(C5987+1=Protocol!$V$21,0,C5987+1)</f>
        <v>6</v>
      </c>
      <c r="D5988" s="1">
        <f t="shared" si="203"/>
        <v>5</v>
      </c>
      <c r="E5988" s="1" t="str">
        <f>INDEX(Protocol[Mark],MATCH(C5988,Protocol[Step],0))</f>
        <v>5S</v>
      </c>
      <c r="F5988" s="151" t="str">
        <f>INDEX(Variables[Variable],MATCH(Systematic[[#This Row],[VariableIndex]],Variables[Index],0))</f>
        <v>Specific flux (mt)</v>
      </c>
      <c r="G5988" s="134">
        <f>Systematic[[#This Row],[Sample]]*1000000+Systematic[[#This Row],[SubSample]]*10000+Systematic[[#This Row],[VariableIndex]]</f>
        <v>397010005</v>
      </c>
      <c r="H5988" s="134">
        <f>Systematic[[#This Row],[SampleVariableLabel]]+100*Systematic[[#This Row],[State]]</f>
        <v>397010605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397</v>
      </c>
      <c r="B5989" s="1">
        <f>IF(C5989=0,IF(B5988=Protocol!$V$20,1,B5988+1),B5988)</f>
        <v>1</v>
      </c>
      <c r="C5989" s="1">
        <f>IF(C5988+1=Protocol!$V$21,0,C5988+1)</f>
        <v>7</v>
      </c>
      <c r="D5989" s="1">
        <f t="shared" si="203"/>
        <v>6</v>
      </c>
      <c r="E5989" s="1" t="str">
        <f>INDEX(Protocol[Mark],MATCH(C5989,Protocol[Step],0))</f>
        <v>6Oct</v>
      </c>
      <c r="F5989" s="151" t="str">
        <f>INDEX(Variables[Variable],MATCH(Systematic[[#This Row],[VariableIndex]],Variables[Index],0))</f>
        <v>FCR (mt: ROX-corr.)</v>
      </c>
      <c r="G5989" s="134">
        <f>Systematic[[#This Row],[Sample]]*1000000+Systematic[[#This Row],[SubSample]]*10000+Systematic[[#This Row],[VariableIndex]]</f>
        <v>397010006</v>
      </c>
      <c r="H5989" s="134">
        <f>Systematic[[#This Row],[SampleVariableLabel]]+100*Systematic[[#This Row],[State]]</f>
        <v>397010706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397</v>
      </c>
      <c r="B5990" s="1">
        <f>IF(C5990=0,IF(B5989=Protocol!$V$20,1,B5989+1),B5989)</f>
        <v>1</v>
      </c>
      <c r="C5990" s="1">
        <f>IF(C5989+1=Protocol!$V$21,0,C5989+1)</f>
        <v>8</v>
      </c>
      <c r="D5990" s="1">
        <f t="shared" si="203"/>
        <v>1</v>
      </c>
      <c r="E5990" s="1" t="str">
        <f>INDEX(Protocol[Mark],MATCH(C5990,Protocol[Step],0))</f>
        <v>7Rot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397010001</v>
      </c>
      <c r="H5990" s="134">
        <f>Systematic[[#This Row],[SampleVariableLabel]]+100*Systematic[[#This Row],[State]]</f>
        <v>397010801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397</v>
      </c>
      <c r="B5991" s="1">
        <f>IF(C5991=0,IF(B5990=Protocol!$V$20,1,B5990+1),B5990)</f>
        <v>1</v>
      </c>
      <c r="C5991" s="1">
        <f>IF(C5990+1=Protocol!$V$21,0,C5990+1)</f>
        <v>9</v>
      </c>
      <c r="D5991" s="1">
        <f t="shared" si="203"/>
        <v>2</v>
      </c>
      <c r="E5991" s="1" t="str">
        <f>INDEX(Protocol[Mark],MATCH(C5991,Protocol[Step],0))</f>
        <v>8Gp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397010002</v>
      </c>
      <c r="H5991" s="134">
        <f>Systematic[[#This Row],[SampleVariableLabel]]+100*Systematic[[#This Row],[State]]</f>
        <v>397010902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397</v>
      </c>
      <c r="B5992" s="1">
        <f>IF(C5992=0,IF(B5991=Protocol!$V$20,1,B5991+1),B5991)</f>
        <v>1</v>
      </c>
      <c r="C5992" s="1">
        <f>IF(C5991+1=Protocol!$V$21,0,C5991+1)</f>
        <v>10</v>
      </c>
      <c r="D5992" s="1">
        <f t="shared" si="203"/>
        <v>3</v>
      </c>
      <c r="E5992" s="1" t="str">
        <f>INDEX(Protocol[Mark],MATCH(C5992,Protocol[Step],0))</f>
        <v>9Ama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397010003</v>
      </c>
      <c r="H5992" s="134">
        <f>Systematic[[#This Row],[SampleVariableLabel]]+100*Systematic[[#This Row],[State]]</f>
        <v>397011003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397</v>
      </c>
      <c r="B5993" s="1">
        <f>IF(C5993=0,IF(B5992=Protocol!$V$20,1,B5992+1),B5992)</f>
        <v>1</v>
      </c>
      <c r="C5993" s="1">
        <f>IF(C5992+1=Protocol!$V$21,0,C5992+1)</f>
        <v>11</v>
      </c>
      <c r="D5993" s="1">
        <f t="shared" si="203"/>
        <v>4</v>
      </c>
      <c r="E5993" s="1" t="str">
        <f>INDEX(Protocol[Mark],MATCH(C5993,Protocol[Step],0))</f>
        <v>10Tm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397010004</v>
      </c>
      <c r="H5993" s="134">
        <f>Systematic[[#This Row],[SampleVariableLabel]]+100*Systematic[[#This Row],[State]]</f>
        <v>397011104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397</v>
      </c>
      <c r="B5994" s="1">
        <f>IF(C5994=0,IF(B5993=Protocol!$V$20,1,B5993+1),B5993)</f>
        <v>1</v>
      </c>
      <c r="C5994" s="1">
        <f>IF(C5993+1=Protocol!$V$21,0,C5993+1)</f>
        <v>12</v>
      </c>
      <c r="D5994" s="1">
        <f t="shared" si="203"/>
        <v>5</v>
      </c>
      <c r="E5994" s="1" t="str">
        <f>INDEX(Protocol[Mark],MATCH(C5994,Protocol[Step],0))</f>
        <v>11Azd</v>
      </c>
      <c r="F5994" s="151" t="str">
        <f>INDEX(Variables[Variable],MATCH(Systematic[[#This Row],[VariableIndex]],Variables[Index],0))</f>
        <v>Specific flux (mt)</v>
      </c>
      <c r="G5994" s="134">
        <f>Systematic[[#This Row],[Sample]]*1000000+Systematic[[#This Row],[SubSample]]*10000+Systematic[[#This Row],[VariableIndex]]</f>
        <v>397010005</v>
      </c>
      <c r="H5994" s="134">
        <f>Systematic[[#This Row],[SampleVariableLabel]]+100*Systematic[[#This Row],[State]]</f>
        <v>397011205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398</v>
      </c>
      <c r="B5995" s="1">
        <f>IF(C5995=0,IF(B5994=Protocol!$V$20,1,B5994+1),B5994)</f>
        <v>1</v>
      </c>
      <c r="C5995" s="1">
        <f>IF(C5994+1=Protocol!$V$21,0,C5994+1)</f>
        <v>0</v>
      </c>
      <c r="D5995" s="1">
        <f t="shared" si="203"/>
        <v>6</v>
      </c>
      <c r="E5995" s="1" t="str">
        <f>INDEX(Protocol[Mark],MATCH(C5995,Protocol[Step],0))</f>
        <v>1mt</v>
      </c>
      <c r="F5995" s="151" t="str">
        <f>INDEX(Variables[Variable],MATCH(Systematic[[#This Row],[VariableIndex]],Variables[Index],0))</f>
        <v>FCR (mt: ROX-corr.)</v>
      </c>
      <c r="G5995" s="134">
        <f>Systematic[[#This Row],[Sample]]*1000000+Systematic[[#This Row],[SubSample]]*10000+Systematic[[#This Row],[VariableIndex]]</f>
        <v>398010006</v>
      </c>
      <c r="H5995" s="134">
        <f>Systematic[[#This Row],[SampleVariableLabel]]+100*Systematic[[#This Row],[State]]</f>
        <v>398010006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398</v>
      </c>
      <c r="B5996" s="1">
        <f>IF(C5996=0,IF(B5995=Protocol!$V$20,1,B5995+1),B5995)</f>
        <v>1</v>
      </c>
      <c r="C5996" s="1">
        <f>IF(C5995+1=Protocol!$V$21,0,C5995+1)</f>
        <v>1</v>
      </c>
      <c r="D5996" s="1">
        <f t="shared" si="203"/>
        <v>1</v>
      </c>
      <c r="E5996" s="1" t="str">
        <f>INDEX(Protocol[Mark],MATCH(C5996,Protocol[Step],0))</f>
        <v>1PM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398010001</v>
      </c>
      <c r="H5996" s="134">
        <f>Systematic[[#This Row],[SampleVariableLabel]]+100*Systematic[[#This Row],[State]]</f>
        <v>398010101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398</v>
      </c>
      <c r="B5997" s="1">
        <f>IF(C5997=0,IF(B5996=Protocol!$V$20,1,B5996+1),B5996)</f>
        <v>1</v>
      </c>
      <c r="C5997" s="1">
        <f>IF(C5996+1=Protocol!$V$21,0,C5996+1)</f>
        <v>2</v>
      </c>
      <c r="D5997" s="1">
        <f t="shared" si="203"/>
        <v>2</v>
      </c>
      <c r="E5997" s="1" t="str">
        <f>INDEX(Protocol[Mark],MATCH(C5997,Protocol[Step],0))</f>
        <v>2D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398010002</v>
      </c>
      <c r="H5997" s="134">
        <f>Systematic[[#This Row],[SampleVariableLabel]]+100*Systematic[[#This Row],[State]]</f>
        <v>398010202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398</v>
      </c>
      <c r="B5998" s="1">
        <f>IF(C5998=0,IF(B5997=Protocol!$V$20,1,B5997+1),B5997)</f>
        <v>1</v>
      </c>
      <c r="C5998" s="1">
        <f>IF(C5997+1=Protocol!$V$21,0,C5997+1)</f>
        <v>3</v>
      </c>
      <c r="D5998" s="1">
        <f t="shared" si="203"/>
        <v>3</v>
      </c>
      <c r="E5998" s="1" t="str">
        <f>INDEX(Protocol[Mark],MATCH(C5998,Protocol[Step],0))</f>
        <v>2c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398010003</v>
      </c>
      <c r="H5998" s="134">
        <f>Systematic[[#This Row],[SampleVariableLabel]]+100*Systematic[[#This Row],[State]]</f>
        <v>398010303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398</v>
      </c>
      <c r="B5999" s="1">
        <f>IF(C5999=0,IF(B5998=Protocol!$V$20,1,B5998+1),B5998)</f>
        <v>1</v>
      </c>
      <c r="C5999" s="1">
        <f>IF(C5998+1=Protocol!$V$21,0,C5998+1)</f>
        <v>4</v>
      </c>
      <c r="D5999" s="1">
        <f t="shared" si="203"/>
        <v>4</v>
      </c>
      <c r="E5999" s="1" t="str">
        <f>INDEX(Protocol[Mark],MATCH(C5999,Protocol[Step],0))</f>
        <v>3U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398010004</v>
      </c>
      <c r="H5999" s="134">
        <f>Systematic[[#This Row],[SampleVariableLabel]]+100*Systematic[[#This Row],[State]]</f>
        <v>398010404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398</v>
      </c>
      <c r="B6000" s="1">
        <f>IF(C6000=0,IF(B5999=Protocol!$V$20,1,B5999+1),B5999)</f>
        <v>1</v>
      </c>
      <c r="C6000" s="1">
        <f>IF(C5999+1=Protocol!$V$21,0,C5999+1)</f>
        <v>5</v>
      </c>
      <c r="D6000" s="1">
        <f t="shared" si="203"/>
        <v>5</v>
      </c>
      <c r="E6000" s="1" t="str">
        <f>INDEX(Protocol[Mark],MATCH(C6000,Protocol[Step],0))</f>
        <v>4G</v>
      </c>
      <c r="F6000" s="151" t="str">
        <f>INDEX(Variables[Variable],MATCH(Systematic[[#This Row],[VariableIndex]],Variables[Index],0))</f>
        <v>Specific flux (mt)</v>
      </c>
      <c r="G6000" s="134">
        <f>Systematic[[#This Row],[Sample]]*1000000+Systematic[[#This Row],[SubSample]]*10000+Systematic[[#This Row],[VariableIndex]]</f>
        <v>398010005</v>
      </c>
      <c r="H6000" s="134">
        <f>Systematic[[#This Row],[SampleVariableLabel]]+100*Systematic[[#This Row],[State]]</f>
        <v>398010505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398</v>
      </c>
      <c r="B6001" s="1">
        <f>IF(C6001=0,IF(B6000=Protocol!$V$20,1,B6000+1),B6000)</f>
        <v>1</v>
      </c>
      <c r="C6001" s="1">
        <f>IF(C6000+1=Protocol!$V$21,0,C6000+1)</f>
        <v>6</v>
      </c>
      <c r="D6001" s="1">
        <f t="shared" si="203"/>
        <v>6</v>
      </c>
      <c r="E6001" s="1" t="str">
        <f>INDEX(Protocol[Mark],MATCH(C6001,Protocol[Step],0))</f>
        <v>5S</v>
      </c>
      <c r="F6001" s="151" t="str">
        <f>INDEX(Variables[Variable],MATCH(Systematic[[#This Row],[VariableIndex]],Variables[Index],0))</f>
        <v>FCR (mt: ROX-corr.)</v>
      </c>
      <c r="G6001" s="134">
        <f>Systematic[[#This Row],[Sample]]*1000000+Systematic[[#This Row],[SubSample]]*10000+Systematic[[#This Row],[VariableIndex]]</f>
        <v>398010006</v>
      </c>
      <c r="H6001" s="134">
        <f>Systematic[[#This Row],[SampleVariableLabel]]+100*Systematic[[#This Row],[State]]</f>
        <v>398010606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398</v>
      </c>
      <c r="B6002" s="1">
        <f>IF(C6002=0,IF(B6001=Protocol!$V$20,1,B6001+1),B6001)</f>
        <v>1</v>
      </c>
      <c r="C6002" s="1">
        <f>IF(C6001+1=Protocol!$V$21,0,C6001+1)</f>
        <v>7</v>
      </c>
      <c r="D6002" s="1">
        <f t="shared" si="203"/>
        <v>1</v>
      </c>
      <c r="E6002" s="1" t="str">
        <f>INDEX(Protocol[Mark],MATCH(C6002,Protocol[Step],0))</f>
        <v>6Oct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398010001</v>
      </c>
      <c r="H6002" s="134">
        <f>Systematic[[#This Row],[SampleVariableLabel]]+100*Systematic[[#This Row],[State]]</f>
        <v>398010701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398</v>
      </c>
      <c r="B6003" s="1">
        <f>IF(C6003=0,IF(B6002=Protocol!$V$20,1,B6002+1),B6002)</f>
        <v>1</v>
      </c>
      <c r="C6003" s="1">
        <f>IF(C6002+1=Protocol!$V$21,0,C6002+1)</f>
        <v>8</v>
      </c>
      <c r="D6003" s="1">
        <f t="shared" si="203"/>
        <v>2</v>
      </c>
      <c r="E6003" s="1" t="str">
        <f>INDEX(Protocol[Mark],MATCH(C6003,Protocol[Step],0))</f>
        <v>7Rot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398010002</v>
      </c>
      <c r="H6003" s="134">
        <f>Systematic[[#This Row],[SampleVariableLabel]]+100*Systematic[[#This Row],[State]]</f>
        <v>398010802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398</v>
      </c>
      <c r="B6004" s="1">
        <f>IF(C6004=0,IF(B6003=Protocol!$V$20,1,B6003+1),B6003)</f>
        <v>1</v>
      </c>
      <c r="C6004" s="1">
        <f>IF(C6003+1=Protocol!$V$21,0,C6003+1)</f>
        <v>9</v>
      </c>
      <c r="D6004" s="1">
        <f t="shared" si="203"/>
        <v>3</v>
      </c>
      <c r="E6004" s="1" t="str">
        <f>INDEX(Protocol[Mark],MATCH(C6004,Protocol[Step],0))</f>
        <v>8Gp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398010003</v>
      </c>
      <c r="H6004" s="134">
        <f>Systematic[[#This Row],[SampleVariableLabel]]+100*Systematic[[#This Row],[State]]</f>
        <v>398010903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398</v>
      </c>
      <c r="B6005" s="1">
        <f>IF(C6005=0,IF(B6004=Protocol!$V$20,1,B6004+1),B6004)</f>
        <v>1</v>
      </c>
      <c r="C6005" s="1">
        <f>IF(C6004+1=Protocol!$V$21,0,C6004+1)</f>
        <v>10</v>
      </c>
      <c r="D6005" s="1">
        <f t="shared" si="203"/>
        <v>4</v>
      </c>
      <c r="E6005" s="1" t="str">
        <f>INDEX(Protocol[Mark],MATCH(C6005,Protocol[Step],0))</f>
        <v>9Ama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398010004</v>
      </c>
      <c r="H6005" s="134">
        <f>Systematic[[#This Row],[SampleVariableLabel]]+100*Systematic[[#This Row],[State]]</f>
        <v>398011004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398</v>
      </c>
      <c r="B6006" s="1">
        <f>IF(C6006=0,IF(B6005=Protocol!$V$20,1,B6005+1),B6005)</f>
        <v>1</v>
      </c>
      <c r="C6006" s="1">
        <f>IF(C6005+1=Protocol!$V$21,0,C6005+1)</f>
        <v>11</v>
      </c>
      <c r="D6006" s="1">
        <f t="shared" si="203"/>
        <v>5</v>
      </c>
      <c r="E6006" s="1" t="str">
        <f>INDEX(Protocol[Mark],MATCH(C6006,Protocol[Step],0))</f>
        <v>10Tm</v>
      </c>
      <c r="F6006" s="151" t="str">
        <f>INDEX(Variables[Variable],MATCH(Systematic[[#This Row],[VariableIndex]],Variables[Index],0))</f>
        <v>Specific flux (mt)</v>
      </c>
      <c r="G6006" s="134">
        <f>Systematic[[#This Row],[Sample]]*1000000+Systematic[[#This Row],[SubSample]]*10000+Systematic[[#This Row],[VariableIndex]]</f>
        <v>398010005</v>
      </c>
      <c r="H6006" s="134">
        <f>Systematic[[#This Row],[SampleVariableLabel]]+100*Systematic[[#This Row],[State]]</f>
        <v>398011105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398</v>
      </c>
      <c r="B6007" s="1">
        <f>IF(C6007=0,IF(B6006=Protocol!$V$20,1,B6006+1),B6006)</f>
        <v>1</v>
      </c>
      <c r="C6007" s="1">
        <f>IF(C6006+1=Protocol!$V$21,0,C6006+1)</f>
        <v>12</v>
      </c>
      <c r="D6007" s="1">
        <f t="shared" si="203"/>
        <v>6</v>
      </c>
      <c r="E6007" s="1" t="str">
        <f>INDEX(Protocol[Mark],MATCH(C6007,Protocol[Step],0))</f>
        <v>11Azd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398010006</v>
      </c>
      <c r="H6007" s="134">
        <f>Systematic[[#This Row],[SampleVariableLabel]]+100*Systematic[[#This Row],[State]]</f>
        <v>398011206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399</v>
      </c>
      <c r="B6008" s="1">
        <f>IF(C6008=0,IF(B6007=Protocol!$V$20,1,B6007+1),B6007)</f>
        <v>1</v>
      </c>
      <c r="C6008" s="1">
        <f>IF(C6007+1=Protocol!$V$21,0,C6007+1)</f>
        <v>0</v>
      </c>
      <c r="D6008" s="1">
        <f t="shared" si="203"/>
        <v>1</v>
      </c>
      <c r="E6008" s="1" t="str">
        <f>INDEX(Protocol[Mark],MATCH(C6008,Protocol[Step],0))</f>
        <v>1mt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399010001</v>
      </c>
      <c r="H6008" s="134">
        <f>Systematic[[#This Row],[SampleVariableLabel]]+100*Systematic[[#This Row],[State]]</f>
        <v>399010001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399</v>
      </c>
      <c r="B6009" s="1">
        <f>IF(C6009=0,IF(B6008=Protocol!$V$20,1,B6008+1),B6008)</f>
        <v>1</v>
      </c>
      <c r="C6009" s="1">
        <f>IF(C6008+1=Protocol!$V$21,0,C6008+1)</f>
        <v>1</v>
      </c>
      <c r="D6009" s="1">
        <f t="shared" si="203"/>
        <v>2</v>
      </c>
      <c r="E6009" s="1" t="str">
        <f>INDEX(Protocol[Mark],MATCH(C6009,Protocol[Step],0))</f>
        <v>1PM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399010002</v>
      </c>
      <c r="H6009" s="134">
        <f>Systematic[[#This Row],[SampleVariableLabel]]+100*Systematic[[#This Row],[State]]</f>
        <v>399010102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399</v>
      </c>
      <c r="B6010" s="1">
        <f>IF(C6010=0,IF(B6009=Protocol!$V$20,1,B6009+1),B6009)</f>
        <v>1</v>
      </c>
      <c r="C6010" s="1">
        <f>IF(C6009+1=Protocol!$V$21,0,C6009+1)</f>
        <v>2</v>
      </c>
      <c r="D6010" s="1">
        <f t="shared" si="203"/>
        <v>3</v>
      </c>
      <c r="E6010" s="1" t="str">
        <f>INDEX(Protocol[Mark],MATCH(C6010,Protocol[Step],0))</f>
        <v>2D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399010003</v>
      </c>
      <c r="H6010" s="134">
        <f>Systematic[[#This Row],[SampleVariableLabel]]+100*Systematic[[#This Row],[State]]</f>
        <v>399010203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399</v>
      </c>
      <c r="B6011" s="1">
        <f>IF(C6011=0,IF(B6010=Protocol!$V$20,1,B6010+1),B6010)</f>
        <v>1</v>
      </c>
      <c r="C6011" s="1">
        <f>IF(C6010+1=Protocol!$V$21,0,C6010+1)</f>
        <v>3</v>
      </c>
      <c r="D6011" s="1">
        <f t="shared" si="203"/>
        <v>4</v>
      </c>
      <c r="E6011" s="1" t="str">
        <f>INDEX(Protocol[Mark],MATCH(C6011,Protocol[Step],0))</f>
        <v>2c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399010004</v>
      </c>
      <c r="H6011" s="134">
        <f>Systematic[[#This Row],[SampleVariableLabel]]+100*Systematic[[#This Row],[State]]</f>
        <v>399010304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399</v>
      </c>
      <c r="B6012" s="1">
        <f>IF(C6012=0,IF(B6011=Protocol!$V$20,1,B6011+1),B6011)</f>
        <v>1</v>
      </c>
      <c r="C6012" s="1">
        <f>IF(C6011+1=Protocol!$V$21,0,C6011+1)</f>
        <v>4</v>
      </c>
      <c r="D6012" s="1">
        <f t="shared" si="203"/>
        <v>5</v>
      </c>
      <c r="E6012" s="1" t="str">
        <f>INDEX(Protocol[Mark],MATCH(C6012,Protocol[Step],0))</f>
        <v>3U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399010005</v>
      </c>
      <c r="H6012" s="134">
        <f>Systematic[[#This Row],[SampleVariableLabel]]+100*Systematic[[#This Row],[State]]</f>
        <v>399010405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399</v>
      </c>
      <c r="B6013" s="1">
        <f>IF(C6013=0,IF(B6012=Protocol!$V$20,1,B6012+1),B6012)</f>
        <v>1</v>
      </c>
      <c r="C6013" s="1">
        <f>IF(C6012+1=Protocol!$V$21,0,C6012+1)</f>
        <v>5</v>
      </c>
      <c r="D6013" s="1">
        <f t="shared" si="203"/>
        <v>6</v>
      </c>
      <c r="E6013" s="1" t="str">
        <f>INDEX(Protocol[Mark],MATCH(C6013,Protocol[Step],0))</f>
        <v>4G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399010006</v>
      </c>
      <c r="H6013" s="134">
        <f>Systematic[[#This Row],[SampleVariableLabel]]+100*Systematic[[#This Row],[State]]</f>
        <v>399010506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399</v>
      </c>
      <c r="B6014" s="1">
        <f>IF(C6014=0,IF(B6013=Protocol!$V$20,1,B6013+1),B6013)</f>
        <v>1</v>
      </c>
      <c r="C6014" s="1">
        <f>IF(C6013+1=Protocol!$V$21,0,C6013+1)</f>
        <v>6</v>
      </c>
      <c r="D6014" s="1">
        <f t="shared" si="203"/>
        <v>1</v>
      </c>
      <c r="E6014" s="1" t="str">
        <f>INDEX(Protocol[Mark],MATCH(C6014,Protocol[Step],0))</f>
        <v>5S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399010001</v>
      </c>
      <c r="H6014" s="134">
        <f>Systematic[[#This Row],[SampleVariableLabel]]+100*Systematic[[#This Row],[State]]</f>
        <v>399010601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399</v>
      </c>
      <c r="B6015" s="1">
        <f>IF(C6015=0,IF(B6014=Protocol!$V$20,1,B6014+1),B6014)</f>
        <v>1</v>
      </c>
      <c r="C6015" s="1">
        <f>IF(C6014+1=Protocol!$V$21,0,C6014+1)</f>
        <v>7</v>
      </c>
      <c r="D6015" s="1">
        <f t="shared" si="203"/>
        <v>2</v>
      </c>
      <c r="E6015" s="1" t="str">
        <f>INDEX(Protocol[Mark],MATCH(C6015,Protocol[Step],0))</f>
        <v>6Oct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399010002</v>
      </c>
      <c r="H6015" s="134">
        <f>Systematic[[#This Row],[SampleVariableLabel]]+100*Systematic[[#This Row],[State]]</f>
        <v>399010702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399</v>
      </c>
      <c r="B6016" s="1">
        <f>IF(C6016=0,IF(B6015=Protocol!$V$20,1,B6015+1),B6015)</f>
        <v>1</v>
      </c>
      <c r="C6016" s="1">
        <f>IF(C6015+1=Protocol!$V$21,0,C6015+1)</f>
        <v>8</v>
      </c>
      <c r="D6016" s="1">
        <f t="shared" si="203"/>
        <v>3</v>
      </c>
      <c r="E6016" s="1" t="str">
        <f>INDEX(Protocol[Mark],MATCH(C6016,Protocol[Step],0))</f>
        <v>7Rot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399010003</v>
      </c>
      <c r="H6016" s="134">
        <f>Systematic[[#This Row],[SampleVariableLabel]]+100*Systematic[[#This Row],[State]]</f>
        <v>399010803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399</v>
      </c>
      <c r="B6017" s="1">
        <f>IF(C6017=0,IF(B6016=Protocol!$V$20,1,B6016+1),B6016)</f>
        <v>1</v>
      </c>
      <c r="C6017" s="1">
        <f>IF(C6016+1=Protocol!$V$21,0,C6016+1)</f>
        <v>9</v>
      </c>
      <c r="D6017" s="1">
        <f t="shared" si="203"/>
        <v>4</v>
      </c>
      <c r="E6017" s="1" t="str">
        <f>INDEX(Protocol[Mark],MATCH(C6017,Protocol[Step],0))</f>
        <v>8Gp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399010004</v>
      </c>
      <c r="H6017" s="134">
        <f>Systematic[[#This Row],[SampleVariableLabel]]+100*Systematic[[#This Row],[State]]</f>
        <v>399010904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399</v>
      </c>
      <c r="B6018" s="1">
        <f>IF(C6018=0,IF(B6017=Protocol!$V$20,1,B6017+1),B6017)</f>
        <v>1</v>
      </c>
      <c r="C6018" s="1">
        <f>IF(C6017+1=Protocol!$V$21,0,C6017+1)</f>
        <v>10</v>
      </c>
      <c r="D6018" s="1">
        <f t="shared" si="203"/>
        <v>5</v>
      </c>
      <c r="E6018" s="1" t="str">
        <f>INDEX(Protocol[Mark],MATCH(C6018,Protocol[Step],0))</f>
        <v>9Ama</v>
      </c>
      <c r="F6018" s="151" t="str">
        <f>INDEX(Variables[Variable],MATCH(Systematic[[#This Row],[VariableIndex]],Variables[Index],0))</f>
        <v>Specific flux (mt)</v>
      </c>
      <c r="G6018" s="134">
        <f>Systematic[[#This Row],[Sample]]*1000000+Systematic[[#This Row],[SubSample]]*10000+Systematic[[#This Row],[VariableIndex]]</f>
        <v>399010005</v>
      </c>
      <c r="H6018" s="134">
        <f>Systematic[[#This Row],[SampleVariableLabel]]+100*Systematic[[#This Row],[State]]</f>
        <v>399011005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399</v>
      </c>
      <c r="B6019" s="1">
        <f>IF(C6019=0,IF(B6018=Protocol!$V$20,1,B6018+1),B6018)</f>
        <v>1</v>
      </c>
      <c r="C6019" s="1">
        <f>IF(C6018+1=Protocol!$V$21,0,C6018+1)</f>
        <v>11</v>
      </c>
      <c r="D6019" s="1">
        <f t="shared" ref="D6019:D6082" si="205">IF(D6018=nVariables,1,D6018+1)</f>
        <v>6</v>
      </c>
      <c r="E6019" s="1" t="str">
        <f>INDEX(Protocol[Mark],MATCH(C6019,Protocol[Step],0))</f>
        <v>10Tm</v>
      </c>
      <c r="F6019" s="151" t="str">
        <f>INDEX(Variables[Variable],MATCH(Systematic[[#This Row],[VariableIndex]],Variables[Index],0))</f>
        <v>FCR (mt: ROX-corr.)</v>
      </c>
      <c r="G6019" s="134">
        <f>Systematic[[#This Row],[Sample]]*1000000+Systematic[[#This Row],[SubSample]]*10000+Systematic[[#This Row],[VariableIndex]]</f>
        <v>399010006</v>
      </c>
      <c r="H6019" s="134">
        <f>Systematic[[#This Row],[SampleVariableLabel]]+100*Systematic[[#This Row],[State]]</f>
        <v>399011106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399</v>
      </c>
      <c r="B6020" s="1">
        <f>IF(C6020=0,IF(B6019=Protocol!$V$20,1,B6019+1),B6019)</f>
        <v>1</v>
      </c>
      <c r="C6020" s="1">
        <f>IF(C6019+1=Protocol!$V$21,0,C6019+1)</f>
        <v>12</v>
      </c>
      <c r="D6020" s="1">
        <f t="shared" si="205"/>
        <v>1</v>
      </c>
      <c r="E6020" s="1" t="str">
        <f>INDEX(Protocol[Mark],MATCH(C6020,Protocol[Step],0))</f>
        <v>11Azd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399010001</v>
      </c>
      <c r="H6020" s="134">
        <f>Systematic[[#This Row],[SampleVariableLabel]]+100*Systematic[[#This Row],[State]]</f>
        <v>399011201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400</v>
      </c>
      <c r="B6021" s="1">
        <f>IF(C6021=0,IF(B6020=Protocol!$V$20,1,B6020+1),B6020)</f>
        <v>1</v>
      </c>
      <c r="C6021" s="1">
        <f>IF(C6020+1=Protocol!$V$21,0,C6020+1)</f>
        <v>0</v>
      </c>
      <c r="D6021" s="1">
        <f t="shared" si="205"/>
        <v>2</v>
      </c>
      <c r="E6021" s="1" t="str">
        <f>INDEX(Protocol[Mark],MATCH(C6021,Protocol[Step],0))</f>
        <v>1mt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400010002</v>
      </c>
      <c r="H6021" s="134">
        <f>Systematic[[#This Row],[SampleVariableLabel]]+100*Systematic[[#This Row],[State]]</f>
        <v>400010002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400</v>
      </c>
      <c r="B6022" s="1">
        <f>IF(C6022=0,IF(B6021=Protocol!$V$20,1,B6021+1),B6021)</f>
        <v>1</v>
      </c>
      <c r="C6022" s="1">
        <f>IF(C6021+1=Protocol!$V$21,0,C6021+1)</f>
        <v>1</v>
      </c>
      <c r="D6022" s="1">
        <f t="shared" si="205"/>
        <v>3</v>
      </c>
      <c r="E6022" s="1" t="str">
        <f>INDEX(Protocol[Mark],MATCH(C6022,Protocol[Step],0))</f>
        <v>1PM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400010003</v>
      </c>
      <c r="H6022" s="134">
        <f>Systematic[[#This Row],[SampleVariableLabel]]+100*Systematic[[#This Row],[State]]</f>
        <v>400010103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400</v>
      </c>
      <c r="B6023" s="1">
        <f>IF(C6023=0,IF(B6022=Protocol!$V$20,1,B6022+1),B6022)</f>
        <v>1</v>
      </c>
      <c r="C6023" s="1">
        <f>IF(C6022+1=Protocol!$V$21,0,C6022+1)</f>
        <v>2</v>
      </c>
      <c r="D6023" s="1">
        <f t="shared" si="205"/>
        <v>4</v>
      </c>
      <c r="E6023" s="1" t="str">
        <f>INDEX(Protocol[Mark],MATCH(C6023,Protocol[Step],0))</f>
        <v>2D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400010004</v>
      </c>
      <c r="H6023" s="134">
        <f>Systematic[[#This Row],[SampleVariableLabel]]+100*Systematic[[#This Row],[State]]</f>
        <v>400010204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400</v>
      </c>
      <c r="B6024" s="1">
        <f>IF(C6024=0,IF(B6023=Protocol!$V$20,1,B6023+1),B6023)</f>
        <v>1</v>
      </c>
      <c r="C6024" s="1">
        <f>IF(C6023+1=Protocol!$V$21,0,C6023+1)</f>
        <v>3</v>
      </c>
      <c r="D6024" s="1">
        <f t="shared" si="205"/>
        <v>5</v>
      </c>
      <c r="E6024" s="1" t="str">
        <f>INDEX(Protocol[Mark],MATCH(C6024,Protocol[Step],0))</f>
        <v>2c</v>
      </c>
      <c r="F6024" s="151" t="str">
        <f>INDEX(Variables[Variable],MATCH(Systematic[[#This Row],[VariableIndex]],Variables[Index],0))</f>
        <v>Specific flux (mt)</v>
      </c>
      <c r="G6024" s="134">
        <f>Systematic[[#This Row],[Sample]]*1000000+Systematic[[#This Row],[SubSample]]*10000+Systematic[[#This Row],[VariableIndex]]</f>
        <v>400010005</v>
      </c>
      <c r="H6024" s="134">
        <f>Systematic[[#This Row],[SampleVariableLabel]]+100*Systematic[[#This Row],[State]]</f>
        <v>400010305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400</v>
      </c>
      <c r="B6025" s="1">
        <f>IF(C6025=0,IF(B6024=Protocol!$V$20,1,B6024+1),B6024)</f>
        <v>1</v>
      </c>
      <c r="C6025" s="1">
        <f>IF(C6024+1=Protocol!$V$21,0,C6024+1)</f>
        <v>4</v>
      </c>
      <c r="D6025" s="1">
        <f t="shared" si="205"/>
        <v>6</v>
      </c>
      <c r="E6025" s="1" t="str">
        <f>INDEX(Protocol[Mark],MATCH(C6025,Protocol[Step],0))</f>
        <v>3U</v>
      </c>
      <c r="F6025" s="151" t="str">
        <f>INDEX(Variables[Variable],MATCH(Systematic[[#This Row],[VariableIndex]],Variables[Index],0))</f>
        <v>FCR (mt: ROX-corr.)</v>
      </c>
      <c r="G6025" s="134">
        <f>Systematic[[#This Row],[Sample]]*1000000+Systematic[[#This Row],[SubSample]]*10000+Systematic[[#This Row],[VariableIndex]]</f>
        <v>400010006</v>
      </c>
      <c r="H6025" s="134">
        <f>Systematic[[#This Row],[SampleVariableLabel]]+100*Systematic[[#This Row],[State]]</f>
        <v>400010406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400</v>
      </c>
      <c r="B6026" s="1">
        <f>IF(C6026=0,IF(B6025=Protocol!$V$20,1,B6025+1),B6025)</f>
        <v>1</v>
      </c>
      <c r="C6026" s="1">
        <f>IF(C6025+1=Protocol!$V$21,0,C6025+1)</f>
        <v>5</v>
      </c>
      <c r="D6026" s="1">
        <f t="shared" si="205"/>
        <v>1</v>
      </c>
      <c r="E6026" s="1" t="str">
        <f>INDEX(Protocol[Mark],MATCH(C6026,Protocol[Step],0))</f>
        <v>4G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400010001</v>
      </c>
      <c r="H6026" s="134">
        <f>Systematic[[#This Row],[SampleVariableLabel]]+100*Systematic[[#This Row],[State]]</f>
        <v>400010501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400</v>
      </c>
      <c r="B6027" s="1">
        <f>IF(C6027=0,IF(B6026=Protocol!$V$20,1,B6026+1),B6026)</f>
        <v>1</v>
      </c>
      <c r="C6027" s="1">
        <f>IF(C6026+1=Protocol!$V$21,0,C6026+1)</f>
        <v>6</v>
      </c>
      <c r="D6027" s="1">
        <f t="shared" si="205"/>
        <v>2</v>
      </c>
      <c r="E6027" s="1" t="str">
        <f>INDEX(Protocol[Mark],MATCH(C6027,Protocol[Step],0))</f>
        <v>5S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400010002</v>
      </c>
      <c r="H6027" s="134">
        <f>Systematic[[#This Row],[SampleVariableLabel]]+100*Systematic[[#This Row],[State]]</f>
        <v>400010602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400</v>
      </c>
      <c r="B6028" s="1">
        <f>IF(C6028=0,IF(B6027=Protocol!$V$20,1,B6027+1),B6027)</f>
        <v>1</v>
      </c>
      <c r="C6028" s="1">
        <f>IF(C6027+1=Protocol!$V$21,0,C6027+1)</f>
        <v>7</v>
      </c>
      <c r="D6028" s="1">
        <f t="shared" si="205"/>
        <v>3</v>
      </c>
      <c r="E6028" s="1" t="str">
        <f>INDEX(Protocol[Mark],MATCH(C6028,Protocol[Step],0))</f>
        <v>6Oct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400010003</v>
      </c>
      <c r="H6028" s="134">
        <f>Systematic[[#This Row],[SampleVariableLabel]]+100*Systematic[[#This Row],[State]]</f>
        <v>400010703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400</v>
      </c>
      <c r="B6029" s="1">
        <f>IF(C6029=0,IF(B6028=Protocol!$V$20,1,B6028+1),B6028)</f>
        <v>1</v>
      </c>
      <c r="C6029" s="1">
        <f>IF(C6028+1=Protocol!$V$21,0,C6028+1)</f>
        <v>8</v>
      </c>
      <c r="D6029" s="1">
        <f t="shared" si="205"/>
        <v>4</v>
      </c>
      <c r="E6029" s="1" t="str">
        <f>INDEX(Protocol[Mark],MATCH(C6029,Protocol[Step],0))</f>
        <v>7Rot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400010004</v>
      </c>
      <c r="H6029" s="134">
        <f>Systematic[[#This Row],[SampleVariableLabel]]+100*Systematic[[#This Row],[State]]</f>
        <v>400010804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400</v>
      </c>
      <c r="B6030" s="1">
        <f>IF(C6030=0,IF(B6029=Protocol!$V$20,1,B6029+1),B6029)</f>
        <v>1</v>
      </c>
      <c r="C6030" s="1">
        <f>IF(C6029+1=Protocol!$V$21,0,C6029+1)</f>
        <v>9</v>
      </c>
      <c r="D6030" s="1">
        <f t="shared" si="205"/>
        <v>5</v>
      </c>
      <c r="E6030" s="1" t="str">
        <f>INDEX(Protocol[Mark],MATCH(C6030,Protocol[Step],0))</f>
        <v>8Gp</v>
      </c>
      <c r="F6030" s="151" t="str">
        <f>INDEX(Variables[Variable],MATCH(Systematic[[#This Row],[VariableIndex]],Variables[Index],0))</f>
        <v>Specific flux (mt)</v>
      </c>
      <c r="G6030" s="134">
        <f>Systematic[[#This Row],[Sample]]*1000000+Systematic[[#This Row],[SubSample]]*10000+Systematic[[#This Row],[VariableIndex]]</f>
        <v>400010005</v>
      </c>
      <c r="H6030" s="134">
        <f>Systematic[[#This Row],[SampleVariableLabel]]+100*Systematic[[#This Row],[State]]</f>
        <v>400010905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400</v>
      </c>
      <c r="B6031" s="1">
        <f>IF(C6031=0,IF(B6030=Protocol!$V$20,1,B6030+1),B6030)</f>
        <v>1</v>
      </c>
      <c r="C6031" s="1">
        <f>IF(C6030+1=Protocol!$V$21,0,C6030+1)</f>
        <v>10</v>
      </c>
      <c r="D6031" s="1">
        <f t="shared" si="205"/>
        <v>6</v>
      </c>
      <c r="E6031" s="1" t="str">
        <f>INDEX(Protocol[Mark],MATCH(C6031,Protocol[Step],0))</f>
        <v>9Ama</v>
      </c>
      <c r="F6031" s="151" t="str">
        <f>INDEX(Variables[Variable],MATCH(Systematic[[#This Row],[VariableIndex]],Variables[Index],0))</f>
        <v>FCR (mt: ROX-corr.)</v>
      </c>
      <c r="G6031" s="134">
        <f>Systematic[[#This Row],[Sample]]*1000000+Systematic[[#This Row],[SubSample]]*10000+Systematic[[#This Row],[VariableIndex]]</f>
        <v>400010006</v>
      </c>
      <c r="H6031" s="134">
        <f>Systematic[[#This Row],[SampleVariableLabel]]+100*Systematic[[#This Row],[State]]</f>
        <v>400011006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400</v>
      </c>
      <c r="B6032" s="1">
        <f>IF(C6032=0,IF(B6031=Protocol!$V$20,1,B6031+1),B6031)</f>
        <v>1</v>
      </c>
      <c r="C6032" s="1">
        <f>IF(C6031+1=Protocol!$V$21,0,C6031+1)</f>
        <v>11</v>
      </c>
      <c r="D6032" s="1">
        <f t="shared" si="205"/>
        <v>1</v>
      </c>
      <c r="E6032" s="1" t="str">
        <f>INDEX(Protocol[Mark],MATCH(C6032,Protocol[Step],0))</f>
        <v>10Tm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400010001</v>
      </c>
      <c r="H6032" s="134">
        <f>Systematic[[#This Row],[SampleVariableLabel]]+100*Systematic[[#This Row],[State]]</f>
        <v>400011101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400</v>
      </c>
      <c r="B6033" s="1">
        <f>IF(C6033=0,IF(B6032=Protocol!$V$20,1,B6032+1),B6032)</f>
        <v>1</v>
      </c>
      <c r="C6033" s="1">
        <f>IF(C6032+1=Protocol!$V$21,0,C6032+1)</f>
        <v>12</v>
      </c>
      <c r="D6033" s="1">
        <f t="shared" si="205"/>
        <v>2</v>
      </c>
      <c r="E6033" s="1" t="str">
        <f>INDEX(Protocol[Mark],MATCH(C6033,Protocol[Step],0))</f>
        <v>11Azd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400010002</v>
      </c>
      <c r="H6033" s="134">
        <f>Systematic[[#This Row],[SampleVariableLabel]]+100*Systematic[[#This Row],[State]]</f>
        <v>400011202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401</v>
      </c>
      <c r="B6034" s="1">
        <f>IF(C6034=0,IF(B6033=Protocol!$V$20,1,B6033+1),B6033)</f>
        <v>1</v>
      </c>
      <c r="C6034" s="1">
        <f>IF(C6033+1=Protocol!$V$21,0,C6033+1)</f>
        <v>0</v>
      </c>
      <c r="D6034" s="1">
        <f t="shared" si="205"/>
        <v>3</v>
      </c>
      <c r="E6034" s="1" t="str">
        <f>INDEX(Protocol[Mark],MATCH(C6034,Protocol[Step],0))</f>
        <v>1mt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401010003</v>
      </c>
      <c r="H6034" s="134">
        <f>Systematic[[#This Row],[SampleVariableLabel]]+100*Systematic[[#This Row],[State]]</f>
        <v>401010003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401</v>
      </c>
      <c r="B6035" s="1">
        <f>IF(C6035=0,IF(B6034=Protocol!$V$20,1,B6034+1),B6034)</f>
        <v>1</v>
      </c>
      <c r="C6035" s="1">
        <f>IF(C6034+1=Protocol!$V$21,0,C6034+1)</f>
        <v>1</v>
      </c>
      <c r="D6035" s="1">
        <f t="shared" si="205"/>
        <v>4</v>
      </c>
      <c r="E6035" s="1" t="str">
        <f>INDEX(Protocol[Mark],MATCH(C6035,Protocol[Step],0))</f>
        <v>1PM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401010004</v>
      </c>
      <c r="H6035" s="134">
        <f>Systematic[[#This Row],[SampleVariableLabel]]+100*Systematic[[#This Row],[State]]</f>
        <v>401010104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401</v>
      </c>
      <c r="B6036" s="1">
        <f>IF(C6036=0,IF(B6035=Protocol!$V$20,1,B6035+1),B6035)</f>
        <v>1</v>
      </c>
      <c r="C6036" s="1">
        <f>IF(C6035+1=Protocol!$V$21,0,C6035+1)</f>
        <v>2</v>
      </c>
      <c r="D6036" s="1">
        <f t="shared" si="205"/>
        <v>5</v>
      </c>
      <c r="E6036" s="1" t="str">
        <f>INDEX(Protocol[Mark],MATCH(C6036,Protocol[Step],0))</f>
        <v>2D</v>
      </c>
      <c r="F6036" s="151" t="str">
        <f>INDEX(Variables[Variable],MATCH(Systematic[[#This Row],[VariableIndex]],Variables[Index],0))</f>
        <v>Specific flux (mt)</v>
      </c>
      <c r="G6036" s="134">
        <f>Systematic[[#This Row],[Sample]]*1000000+Systematic[[#This Row],[SubSample]]*10000+Systematic[[#This Row],[VariableIndex]]</f>
        <v>401010005</v>
      </c>
      <c r="H6036" s="134">
        <f>Systematic[[#This Row],[SampleVariableLabel]]+100*Systematic[[#This Row],[State]]</f>
        <v>401010205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401</v>
      </c>
      <c r="B6037" s="1">
        <f>IF(C6037=0,IF(B6036=Protocol!$V$20,1,B6036+1),B6036)</f>
        <v>1</v>
      </c>
      <c r="C6037" s="1">
        <f>IF(C6036+1=Protocol!$V$21,0,C6036+1)</f>
        <v>3</v>
      </c>
      <c r="D6037" s="1">
        <f t="shared" si="205"/>
        <v>6</v>
      </c>
      <c r="E6037" s="1" t="str">
        <f>INDEX(Protocol[Mark],MATCH(C6037,Protocol[Step],0))</f>
        <v>2c</v>
      </c>
      <c r="F6037" s="151" t="str">
        <f>INDEX(Variables[Variable],MATCH(Systematic[[#This Row],[VariableIndex]],Variables[Index],0))</f>
        <v>FCR (mt: ROX-corr.)</v>
      </c>
      <c r="G6037" s="134">
        <f>Systematic[[#This Row],[Sample]]*1000000+Systematic[[#This Row],[SubSample]]*10000+Systematic[[#This Row],[VariableIndex]]</f>
        <v>401010006</v>
      </c>
      <c r="H6037" s="134">
        <f>Systematic[[#This Row],[SampleVariableLabel]]+100*Systematic[[#This Row],[State]]</f>
        <v>401010306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401</v>
      </c>
      <c r="B6038" s="1">
        <f>IF(C6038=0,IF(B6037=Protocol!$V$20,1,B6037+1),B6037)</f>
        <v>1</v>
      </c>
      <c r="C6038" s="1">
        <f>IF(C6037+1=Protocol!$V$21,0,C6037+1)</f>
        <v>4</v>
      </c>
      <c r="D6038" s="1">
        <f t="shared" si="205"/>
        <v>1</v>
      </c>
      <c r="E6038" s="1" t="str">
        <f>INDEX(Protocol[Mark],MATCH(C6038,Protocol[Step],0))</f>
        <v>3U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401010001</v>
      </c>
      <c r="H6038" s="134">
        <f>Systematic[[#This Row],[SampleVariableLabel]]+100*Systematic[[#This Row],[State]]</f>
        <v>401010401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401</v>
      </c>
      <c r="B6039" s="1">
        <f>IF(C6039=0,IF(B6038=Protocol!$V$20,1,B6038+1),B6038)</f>
        <v>1</v>
      </c>
      <c r="C6039" s="1">
        <f>IF(C6038+1=Protocol!$V$21,0,C6038+1)</f>
        <v>5</v>
      </c>
      <c r="D6039" s="1">
        <f t="shared" si="205"/>
        <v>2</v>
      </c>
      <c r="E6039" s="1" t="str">
        <f>INDEX(Protocol[Mark],MATCH(C6039,Protocol[Step],0))</f>
        <v>4G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401010002</v>
      </c>
      <c r="H6039" s="134">
        <f>Systematic[[#This Row],[SampleVariableLabel]]+100*Systematic[[#This Row],[State]]</f>
        <v>401010502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401</v>
      </c>
      <c r="B6040" s="1">
        <f>IF(C6040=0,IF(B6039=Protocol!$V$20,1,B6039+1),B6039)</f>
        <v>1</v>
      </c>
      <c r="C6040" s="1">
        <f>IF(C6039+1=Protocol!$V$21,0,C6039+1)</f>
        <v>6</v>
      </c>
      <c r="D6040" s="1">
        <f t="shared" si="205"/>
        <v>3</v>
      </c>
      <c r="E6040" s="1" t="str">
        <f>INDEX(Protocol[Mark],MATCH(C6040,Protocol[Step],0))</f>
        <v>5S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401010003</v>
      </c>
      <c r="H6040" s="134">
        <f>Systematic[[#This Row],[SampleVariableLabel]]+100*Systematic[[#This Row],[State]]</f>
        <v>401010603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401</v>
      </c>
      <c r="B6041" s="1">
        <f>IF(C6041=0,IF(B6040=Protocol!$V$20,1,B6040+1),B6040)</f>
        <v>1</v>
      </c>
      <c r="C6041" s="1">
        <f>IF(C6040+1=Protocol!$V$21,0,C6040+1)</f>
        <v>7</v>
      </c>
      <c r="D6041" s="1">
        <f t="shared" si="205"/>
        <v>4</v>
      </c>
      <c r="E6041" s="1" t="str">
        <f>INDEX(Protocol[Mark],MATCH(C6041,Protocol[Step],0))</f>
        <v>6Oct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401010004</v>
      </c>
      <c r="H6041" s="134">
        <f>Systematic[[#This Row],[SampleVariableLabel]]+100*Systematic[[#This Row],[State]]</f>
        <v>401010704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401</v>
      </c>
      <c r="B6042" s="1">
        <f>IF(C6042=0,IF(B6041=Protocol!$V$20,1,B6041+1),B6041)</f>
        <v>1</v>
      </c>
      <c r="C6042" s="1">
        <f>IF(C6041+1=Protocol!$V$21,0,C6041+1)</f>
        <v>8</v>
      </c>
      <c r="D6042" s="1">
        <f t="shared" si="205"/>
        <v>5</v>
      </c>
      <c r="E6042" s="1" t="str">
        <f>INDEX(Protocol[Mark],MATCH(C6042,Protocol[Step],0))</f>
        <v>7Rot</v>
      </c>
      <c r="F6042" s="151" t="str">
        <f>INDEX(Variables[Variable],MATCH(Systematic[[#This Row],[VariableIndex]],Variables[Index],0))</f>
        <v>Specific flux (mt)</v>
      </c>
      <c r="G6042" s="134">
        <f>Systematic[[#This Row],[Sample]]*1000000+Systematic[[#This Row],[SubSample]]*10000+Systematic[[#This Row],[VariableIndex]]</f>
        <v>401010005</v>
      </c>
      <c r="H6042" s="134">
        <f>Systematic[[#This Row],[SampleVariableLabel]]+100*Systematic[[#This Row],[State]]</f>
        <v>401010805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401</v>
      </c>
      <c r="B6043" s="1">
        <f>IF(C6043=0,IF(B6042=Protocol!$V$20,1,B6042+1),B6042)</f>
        <v>1</v>
      </c>
      <c r="C6043" s="1">
        <f>IF(C6042+1=Protocol!$V$21,0,C6042+1)</f>
        <v>9</v>
      </c>
      <c r="D6043" s="1">
        <f t="shared" si="205"/>
        <v>6</v>
      </c>
      <c r="E6043" s="1" t="str">
        <f>INDEX(Protocol[Mark],MATCH(C6043,Protocol[Step],0))</f>
        <v>8Gp</v>
      </c>
      <c r="F6043" s="151" t="str">
        <f>INDEX(Variables[Variable],MATCH(Systematic[[#This Row],[VariableIndex]],Variables[Index],0))</f>
        <v>FCR (mt: ROX-corr.)</v>
      </c>
      <c r="G6043" s="134">
        <f>Systematic[[#This Row],[Sample]]*1000000+Systematic[[#This Row],[SubSample]]*10000+Systematic[[#This Row],[VariableIndex]]</f>
        <v>401010006</v>
      </c>
      <c r="H6043" s="134">
        <f>Systematic[[#This Row],[SampleVariableLabel]]+100*Systematic[[#This Row],[State]]</f>
        <v>401010906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401</v>
      </c>
      <c r="B6044" s="1">
        <f>IF(C6044=0,IF(B6043=Protocol!$V$20,1,B6043+1),B6043)</f>
        <v>1</v>
      </c>
      <c r="C6044" s="1">
        <f>IF(C6043+1=Protocol!$V$21,0,C6043+1)</f>
        <v>10</v>
      </c>
      <c r="D6044" s="1">
        <f t="shared" si="205"/>
        <v>1</v>
      </c>
      <c r="E6044" s="1" t="str">
        <f>INDEX(Protocol[Mark],MATCH(C6044,Protocol[Step],0))</f>
        <v>9Ama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401010001</v>
      </c>
      <c r="H6044" s="134">
        <f>Systematic[[#This Row],[SampleVariableLabel]]+100*Systematic[[#This Row],[State]]</f>
        <v>401011001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401</v>
      </c>
      <c r="B6045" s="1">
        <f>IF(C6045=0,IF(B6044=Protocol!$V$20,1,B6044+1),B6044)</f>
        <v>1</v>
      </c>
      <c r="C6045" s="1">
        <f>IF(C6044+1=Protocol!$V$21,0,C6044+1)</f>
        <v>11</v>
      </c>
      <c r="D6045" s="1">
        <f t="shared" si="205"/>
        <v>2</v>
      </c>
      <c r="E6045" s="1" t="str">
        <f>INDEX(Protocol[Mark],MATCH(C6045,Protocol[Step],0))</f>
        <v>10Tm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401010002</v>
      </c>
      <c r="H6045" s="134">
        <f>Systematic[[#This Row],[SampleVariableLabel]]+100*Systematic[[#This Row],[State]]</f>
        <v>401011102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401</v>
      </c>
      <c r="B6046" s="1">
        <f>IF(C6046=0,IF(B6045=Protocol!$V$20,1,B6045+1),B6045)</f>
        <v>1</v>
      </c>
      <c r="C6046" s="1">
        <f>IF(C6045+1=Protocol!$V$21,0,C6045+1)</f>
        <v>12</v>
      </c>
      <c r="D6046" s="1">
        <f t="shared" si="205"/>
        <v>3</v>
      </c>
      <c r="E6046" s="1" t="str">
        <f>INDEX(Protocol[Mark],MATCH(C6046,Protocol[Step],0))</f>
        <v>11Azd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401010003</v>
      </c>
      <c r="H6046" s="134">
        <f>Systematic[[#This Row],[SampleVariableLabel]]+100*Systematic[[#This Row],[State]]</f>
        <v>401011203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402</v>
      </c>
      <c r="B6047" s="1">
        <f>IF(C6047=0,IF(B6046=Protocol!$V$20,1,B6046+1),B6046)</f>
        <v>1</v>
      </c>
      <c r="C6047" s="1">
        <f>IF(C6046+1=Protocol!$V$21,0,C6046+1)</f>
        <v>0</v>
      </c>
      <c r="D6047" s="1">
        <f t="shared" si="205"/>
        <v>4</v>
      </c>
      <c r="E6047" s="1" t="str">
        <f>INDEX(Protocol[Mark],MATCH(C6047,Protocol[Step],0))</f>
        <v>1mt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402010004</v>
      </c>
      <c r="H6047" s="134">
        <f>Systematic[[#This Row],[SampleVariableLabel]]+100*Systematic[[#This Row],[State]]</f>
        <v>402010004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402</v>
      </c>
      <c r="B6048" s="1">
        <f>IF(C6048=0,IF(B6047=Protocol!$V$20,1,B6047+1),B6047)</f>
        <v>1</v>
      </c>
      <c r="C6048" s="1">
        <f>IF(C6047+1=Protocol!$V$21,0,C6047+1)</f>
        <v>1</v>
      </c>
      <c r="D6048" s="1">
        <f t="shared" si="205"/>
        <v>5</v>
      </c>
      <c r="E6048" s="1" t="str">
        <f>INDEX(Protocol[Mark],MATCH(C6048,Protocol[Step],0))</f>
        <v>1PM</v>
      </c>
      <c r="F6048" s="151" t="str">
        <f>INDEX(Variables[Variable],MATCH(Systematic[[#This Row],[VariableIndex]],Variables[Index],0))</f>
        <v>Specific flux (mt)</v>
      </c>
      <c r="G6048" s="134">
        <f>Systematic[[#This Row],[Sample]]*1000000+Systematic[[#This Row],[SubSample]]*10000+Systematic[[#This Row],[VariableIndex]]</f>
        <v>402010005</v>
      </c>
      <c r="H6048" s="134">
        <f>Systematic[[#This Row],[SampleVariableLabel]]+100*Systematic[[#This Row],[State]]</f>
        <v>402010105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402</v>
      </c>
      <c r="B6049" s="1">
        <f>IF(C6049=0,IF(B6048=Protocol!$V$20,1,B6048+1),B6048)</f>
        <v>1</v>
      </c>
      <c r="C6049" s="1">
        <f>IF(C6048+1=Protocol!$V$21,0,C6048+1)</f>
        <v>2</v>
      </c>
      <c r="D6049" s="1">
        <f t="shared" si="205"/>
        <v>6</v>
      </c>
      <c r="E6049" s="1" t="str">
        <f>INDEX(Protocol[Mark],MATCH(C6049,Protocol[Step],0))</f>
        <v>2D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402010006</v>
      </c>
      <c r="H6049" s="134">
        <f>Systematic[[#This Row],[SampleVariableLabel]]+100*Systematic[[#This Row],[State]]</f>
        <v>402010206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402</v>
      </c>
      <c r="B6050" s="1">
        <f>IF(C6050=0,IF(B6049=Protocol!$V$20,1,B6049+1),B6049)</f>
        <v>1</v>
      </c>
      <c r="C6050" s="1">
        <f>IF(C6049+1=Protocol!$V$21,0,C6049+1)</f>
        <v>3</v>
      </c>
      <c r="D6050" s="1">
        <f t="shared" si="205"/>
        <v>1</v>
      </c>
      <c r="E6050" s="1" t="str">
        <f>INDEX(Protocol[Mark],MATCH(C6050,Protocol[Step],0))</f>
        <v>2c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402010001</v>
      </c>
      <c r="H6050" s="134">
        <f>Systematic[[#This Row],[SampleVariableLabel]]+100*Systematic[[#This Row],[State]]</f>
        <v>402010301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402</v>
      </c>
      <c r="B6051" s="1">
        <f>IF(C6051=0,IF(B6050=Protocol!$V$20,1,B6050+1),B6050)</f>
        <v>1</v>
      </c>
      <c r="C6051" s="1">
        <f>IF(C6050+1=Protocol!$V$21,0,C6050+1)</f>
        <v>4</v>
      </c>
      <c r="D6051" s="1">
        <f t="shared" si="205"/>
        <v>2</v>
      </c>
      <c r="E6051" s="1" t="str">
        <f>INDEX(Protocol[Mark],MATCH(C6051,Protocol[Step],0))</f>
        <v>3U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402010002</v>
      </c>
      <c r="H6051" s="134">
        <f>Systematic[[#This Row],[SampleVariableLabel]]+100*Systematic[[#This Row],[State]]</f>
        <v>402010402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402</v>
      </c>
      <c r="B6052" s="1">
        <f>IF(C6052=0,IF(B6051=Protocol!$V$20,1,B6051+1),B6051)</f>
        <v>1</v>
      </c>
      <c r="C6052" s="1">
        <f>IF(C6051+1=Protocol!$V$21,0,C6051+1)</f>
        <v>5</v>
      </c>
      <c r="D6052" s="1">
        <f t="shared" si="205"/>
        <v>3</v>
      </c>
      <c r="E6052" s="1" t="str">
        <f>INDEX(Protocol[Mark],MATCH(C6052,Protocol[Step],0))</f>
        <v>4G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402010003</v>
      </c>
      <c r="H6052" s="134">
        <f>Systematic[[#This Row],[SampleVariableLabel]]+100*Systematic[[#This Row],[State]]</f>
        <v>402010503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402</v>
      </c>
      <c r="B6053" s="1">
        <f>IF(C6053=0,IF(B6052=Protocol!$V$20,1,B6052+1),B6052)</f>
        <v>1</v>
      </c>
      <c r="C6053" s="1">
        <f>IF(C6052+1=Protocol!$V$21,0,C6052+1)</f>
        <v>6</v>
      </c>
      <c r="D6053" s="1">
        <f t="shared" si="205"/>
        <v>4</v>
      </c>
      <c r="E6053" s="1" t="str">
        <f>INDEX(Protocol[Mark],MATCH(C6053,Protocol[Step],0))</f>
        <v>5S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402010004</v>
      </c>
      <c r="H6053" s="134">
        <f>Systematic[[#This Row],[SampleVariableLabel]]+100*Systematic[[#This Row],[State]]</f>
        <v>402010604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402</v>
      </c>
      <c r="B6054" s="1">
        <f>IF(C6054=0,IF(B6053=Protocol!$V$20,1,B6053+1),B6053)</f>
        <v>1</v>
      </c>
      <c r="C6054" s="1">
        <f>IF(C6053+1=Protocol!$V$21,0,C6053+1)</f>
        <v>7</v>
      </c>
      <c r="D6054" s="1">
        <f t="shared" si="205"/>
        <v>5</v>
      </c>
      <c r="E6054" s="1" t="str">
        <f>INDEX(Protocol[Mark],MATCH(C6054,Protocol[Step],0))</f>
        <v>6Oct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402010005</v>
      </c>
      <c r="H6054" s="134">
        <f>Systematic[[#This Row],[SampleVariableLabel]]+100*Systematic[[#This Row],[State]]</f>
        <v>402010705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402</v>
      </c>
      <c r="B6055" s="1">
        <f>IF(C6055=0,IF(B6054=Protocol!$V$20,1,B6054+1),B6054)</f>
        <v>1</v>
      </c>
      <c r="C6055" s="1">
        <f>IF(C6054+1=Protocol!$V$21,0,C6054+1)</f>
        <v>8</v>
      </c>
      <c r="D6055" s="1">
        <f t="shared" si="205"/>
        <v>6</v>
      </c>
      <c r="E6055" s="1" t="str">
        <f>INDEX(Protocol[Mark],MATCH(C6055,Protocol[Step],0))</f>
        <v>7Rot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402010006</v>
      </c>
      <c r="H6055" s="134">
        <f>Systematic[[#This Row],[SampleVariableLabel]]+100*Systematic[[#This Row],[State]]</f>
        <v>402010806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402</v>
      </c>
      <c r="B6056" s="1">
        <f>IF(C6056=0,IF(B6055=Protocol!$V$20,1,B6055+1),B6055)</f>
        <v>1</v>
      </c>
      <c r="C6056" s="1">
        <f>IF(C6055+1=Protocol!$V$21,0,C6055+1)</f>
        <v>9</v>
      </c>
      <c r="D6056" s="1">
        <f t="shared" si="205"/>
        <v>1</v>
      </c>
      <c r="E6056" s="1" t="str">
        <f>INDEX(Protocol[Mark],MATCH(C6056,Protocol[Step],0))</f>
        <v>8Gp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402010001</v>
      </c>
      <c r="H6056" s="134">
        <f>Systematic[[#This Row],[SampleVariableLabel]]+100*Systematic[[#This Row],[State]]</f>
        <v>402010901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402</v>
      </c>
      <c r="B6057" s="1">
        <f>IF(C6057=0,IF(B6056=Protocol!$V$20,1,B6056+1),B6056)</f>
        <v>1</v>
      </c>
      <c r="C6057" s="1">
        <f>IF(C6056+1=Protocol!$V$21,0,C6056+1)</f>
        <v>10</v>
      </c>
      <c r="D6057" s="1">
        <f t="shared" si="205"/>
        <v>2</v>
      </c>
      <c r="E6057" s="1" t="str">
        <f>INDEX(Protocol[Mark],MATCH(C6057,Protocol[Step],0))</f>
        <v>9Ama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402010002</v>
      </c>
      <c r="H6057" s="134">
        <f>Systematic[[#This Row],[SampleVariableLabel]]+100*Systematic[[#This Row],[State]]</f>
        <v>402011002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402</v>
      </c>
      <c r="B6058" s="1">
        <f>IF(C6058=0,IF(B6057=Protocol!$V$20,1,B6057+1),B6057)</f>
        <v>1</v>
      </c>
      <c r="C6058" s="1">
        <f>IF(C6057+1=Protocol!$V$21,0,C6057+1)</f>
        <v>11</v>
      </c>
      <c r="D6058" s="1">
        <f t="shared" si="205"/>
        <v>3</v>
      </c>
      <c r="E6058" s="1" t="str">
        <f>INDEX(Protocol[Mark],MATCH(C6058,Protocol[Step],0))</f>
        <v>10Tm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402010003</v>
      </c>
      <c r="H6058" s="134">
        <f>Systematic[[#This Row],[SampleVariableLabel]]+100*Systematic[[#This Row],[State]]</f>
        <v>402011103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402</v>
      </c>
      <c r="B6059" s="1">
        <f>IF(C6059=0,IF(B6058=Protocol!$V$20,1,B6058+1),B6058)</f>
        <v>1</v>
      </c>
      <c r="C6059" s="1">
        <f>IF(C6058+1=Protocol!$V$21,0,C6058+1)</f>
        <v>12</v>
      </c>
      <c r="D6059" s="1">
        <f t="shared" si="205"/>
        <v>4</v>
      </c>
      <c r="E6059" s="1" t="str">
        <f>INDEX(Protocol[Mark],MATCH(C6059,Protocol[Step],0))</f>
        <v>11Azd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402010004</v>
      </c>
      <c r="H6059" s="134">
        <f>Systematic[[#This Row],[SampleVariableLabel]]+100*Systematic[[#This Row],[State]]</f>
        <v>402011204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403</v>
      </c>
      <c r="B6060" s="1">
        <f>IF(C6060=0,IF(B6059=Protocol!$V$20,1,B6059+1),B6059)</f>
        <v>1</v>
      </c>
      <c r="C6060" s="1">
        <f>IF(C6059+1=Protocol!$V$21,0,C6059+1)</f>
        <v>0</v>
      </c>
      <c r="D6060" s="1">
        <f t="shared" si="205"/>
        <v>5</v>
      </c>
      <c r="E6060" s="1" t="str">
        <f>INDEX(Protocol[Mark],MATCH(C6060,Protocol[Step],0))</f>
        <v>1mt</v>
      </c>
      <c r="F6060" s="151" t="str">
        <f>INDEX(Variables[Variable],MATCH(Systematic[[#This Row],[VariableIndex]],Variables[Index],0))</f>
        <v>Specific flux (mt)</v>
      </c>
      <c r="G6060" s="134">
        <f>Systematic[[#This Row],[Sample]]*1000000+Systematic[[#This Row],[SubSample]]*10000+Systematic[[#This Row],[VariableIndex]]</f>
        <v>403010005</v>
      </c>
      <c r="H6060" s="134">
        <f>Systematic[[#This Row],[SampleVariableLabel]]+100*Systematic[[#This Row],[State]]</f>
        <v>403010005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403</v>
      </c>
      <c r="B6061" s="1">
        <f>IF(C6061=0,IF(B6060=Protocol!$V$20,1,B6060+1),B6060)</f>
        <v>1</v>
      </c>
      <c r="C6061" s="1">
        <f>IF(C6060+1=Protocol!$V$21,0,C6060+1)</f>
        <v>1</v>
      </c>
      <c r="D6061" s="1">
        <f t="shared" si="205"/>
        <v>6</v>
      </c>
      <c r="E6061" s="1" t="str">
        <f>INDEX(Protocol[Mark],MATCH(C6061,Protocol[Step],0))</f>
        <v>1PM</v>
      </c>
      <c r="F6061" s="151" t="str">
        <f>INDEX(Variables[Variable],MATCH(Systematic[[#This Row],[VariableIndex]],Variables[Index],0))</f>
        <v>FCR (mt: ROX-corr.)</v>
      </c>
      <c r="G6061" s="134">
        <f>Systematic[[#This Row],[Sample]]*1000000+Systematic[[#This Row],[SubSample]]*10000+Systematic[[#This Row],[VariableIndex]]</f>
        <v>403010006</v>
      </c>
      <c r="H6061" s="134">
        <f>Systematic[[#This Row],[SampleVariableLabel]]+100*Systematic[[#This Row],[State]]</f>
        <v>403010106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403</v>
      </c>
      <c r="B6062" s="1">
        <f>IF(C6062=0,IF(B6061=Protocol!$V$20,1,B6061+1),B6061)</f>
        <v>1</v>
      </c>
      <c r="C6062" s="1">
        <f>IF(C6061+1=Protocol!$V$21,0,C6061+1)</f>
        <v>2</v>
      </c>
      <c r="D6062" s="1">
        <f t="shared" si="205"/>
        <v>1</v>
      </c>
      <c r="E6062" s="1" t="str">
        <f>INDEX(Protocol[Mark],MATCH(C6062,Protocol[Step],0))</f>
        <v>2D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403010001</v>
      </c>
      <c r="H6062" s="134">
        <f>Systematic[[#This Row],[SampleVariableLabel]]+100*Systematic[[#This Row],[State]]</f>
        <v>403010201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403</v>
      </c>
      <c r="B6063" s="1">
        <f>IF(C6063=0,IF(B6062=Protocol!$V$20,1,B6062+1),B6062)</f>
        <v>1</v>
      </c>
      <c r="C6063" s="1">
        <f>IF(C6062+1=Protocol!$V$21,0,C6062+1)</f>
        <v>3</v>
      </c>
      <c r="D6063" s="1">
        <f t="shared" si="205"/>
        <v>2</v>
      </c>
      <c r="E6063" s="1" t="str">
        <f>INDEX(Protocol[Mark],MATCH(C6063,Protocol[Step],0))</f>
        <v>2c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403010002</v>
      </c>
      <c r="H6063" s="134">
        <f>Systematic[[#This Row],[SampleVariableLabel]]+100*Systematic[[#This Row],[State]]</f>
        <v>403010302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403</v>
      </c>
      <c r="B6064" s="1">
        <f>IF(C6064=0,IF(B6063=Protocol!$V$20,1,B6063+1),B6063)</f>
        <v>1</v>
      </c>
      <c r="C6064" s="1">
        <f>IF(C6063+1=Protocol!$V$21,0,C6063+1)</f>
        <v>4</v>
      </c>
      <c r="D6064" s="1">
        <f t="shared" si="205"/>
        <v>3</v>
      </c>
      <c r="E6064" s="1" t="str">
        <f>INDEX(Protocol[Mark],MATCH(C6064,Protocol[Step],0))</f>
        <v>3U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403010003</v>
      </c>
      <c r="H6064" s="134">
        <f>Systematic[[#This Row],[SampleVariableLabel]]+100*Systematic[[#This Row],[State]]</f>
        <v>403010403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403</v>
      </c>
      <c r="B6065" s="1">
        <f>IF(C6065=0,IF(B6064=Protocol!$V$20,1,B6064+1),B6064)</f>
        <v>1</v>
      </c>
      <c r="C6065" s="1">
        <f>IF(C6064+1=Protocol!$V$21,0,C6064+1)</f>
        <v>5</v>
      </c>
      <c r="D6065" s="1">
        <f t="shared" si="205"/>
        <v>4</v>
      </c>
      <c r="E6065" s="1" t="str">
        <f>INDEX(Protocol[Mark],MATCH(C6065,Protocol[Step],0))</f>
        <v>4G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403010004</v>
      </c>
      <c r="H6065" s="134">
        <f>Systematic[[#This Row],[SampleVariableLabel]]+100*Systematic[[#This Row],[State]]</f>
        <v>403010504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403</v>
      </c>
      <c r="B6066" s="1">
        <f>IF(C6066=0,IF(B6065=Protocol!$V$20,1,B6065+1),B6065)</f>
        <v>1</v>
      </c>
      <c r="C6066" s="1">
        <f>IF(C6065+1=Protocol!$V$21,0,C6065+1)</f>
        <v>6</v>
      </c>
      <c r="D6066" s="1">
        <f t="shared" si="205"/>
        <v>5</v>
      </c>
      <c r="E6066" s="1" t="str">
        <f>INDEX(Protocol[Mark],MATCH(C6066,Protocol[Step],0))</f>
        <v>5S</v>
      </c>
      <c r="F6066" s="151" t="str">
        <f>INDEX(Variables[Variable],MATCH(Systematic[[#This Row],[VariableIndex]],Variables[Index],0))</f>
        <v>Specific flux (mt)</v>
      </c>
      <c r="G6066" s="134">
        <f>Systematic[[#This Row],[Sample]]*1000000+Systematic[[#This Row],[SubSample]]*10000+Systematic[[#This Row],[VariableIndex]]</f>
        <v>403010005</v>
      </c>
      <c r="H6066" s="134">
        <f>Systematic[[#This Row],[SampleVariableLabel]]+100*Systematic[[#This Row],[State]]</f>
        <v>403010605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403</v>
      </c>
      <c r="B6067" s="1">
        <f>IF(C6067=0,IF(B6066=Protocol!$V$20,1,B6066+1),B6066)</f>
        <v>1</v>
      </c>
      <c r="C6067" s="1">
        <f>IF(C6066+1=Protocol!$V$21,0,C6066+1)</f>
        <v>7</v>
      </c>
      <c r="D6067" s="1">
        <f t="shared" si="205"/>
        <v>6</v>
      </c>
      <c r="E6067" s="1" t="str">
        <f>INDEX(Protocol[Mark],MATCH(C6067,Protocol[Step],0))</f>
        <v>6Oct</v>
      </c>
      <c r="F6067" s="151" t="str">
        <f>INDEX(Variables[Variable],MATCH(Systematic[[#This Row],[VariableIndex]],Variables[Index],0))</f>
        <v>FCR (mt: ROX-corr.)</v>
      </c>
      <c r="G6067" s="134">
        <f>Systematic[[#This Row],[Sample]]*1000000+Systematic[[#This Row],[SubSample]]*10000+Systematic[[#This Row],[VariableIndex]]</f>
        <v>403010006</v>
      </c>
      <c r="H6067" s="134">
        <f>Systematic[[#This Row],[SampleVariableLabel]]+100*Systematic[[#This Row],[State]]</f>
        <v>403010706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403</v>
      </c>
      <c r="B6068" s="1">
        <f>IF(C6068=0,IF(B6067=Protocol!$V$20,1,B6067+1),B6067)</f>
        <v>1</v>
      </c>
      <c r="C6068" s="1">
        <f>IF(C6067+1=Protocol!$V$21,0,C6067+1)</f>
        <v>8</v>
      </c>
      <c r="D6068" s="1">
        <f t="shared" si="205"/>
        <v>1</v>
      </c>
      <c r="E6068" s="1" t="str">
        <f>INDEX(Protocol[Mark],MATCH(C6068,Protocol[Step],0))</f>
        <v>7Rot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403010001</v>
      </c>
      <c r="H6068" s="134">
        <f>Systematic[[#This Row],[SampleVariableLabel]]+100*Systematic[[#This Row],[State]]</f>
        <v>403010801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403</v>
      </c>
      <c r="B6069" s="1">
        <f>IF(C6069=0,IF(B6068=Protocol!$V$20,1,B6068+1),B6068)</f>
        <v>1</v>
      </c>
      <c r="C6069" s="1">
        <f>IF(C6068+1=Protocol!$V$21,0,C6068+1)</f>
        <v>9</v>
      </c>
      <c r="D6069" s="1">
        <f t="shared" si="205"/>
        <v>2</v>
      </c>
      <c r="E6069" s="1" t="str">
        <f>INDEX(Protocol[Mark],MATCH(C6069,Protocol[Step],0))</f>
        <v>8Gp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403010002</v>
      </c>
      <c r="H6069" s="134">
        <f>Systematic[[#This Row],[SampleVariableLabel]]+100*Systematic[[#This Row],[State]]</f>
        <v>403010902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403</v>
      </c>
      <c r="B6070" s="1">
        <f>IF(C6070=0,IF(B6069=Protocol!$V$20,1,B6069+1),B6069)</f>
        <v>1</v>
      </c>
      <c r="C6070" s="1">
        <f>IF(C6069+1=Protocol!$V$21,0,C6069+1)</f>
        <v>10</v>
      </c>
      <c r="D6070" s="1">
        <f t="shared" si="205"/>
        <v>3</v>
      </c>
      <c r="E6070" s="1" t="str">
        <f>INDEX(Protocol[Mark],MATCH(C6070,Protocol[Step],0))</f>
        <v>9Ama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403010003</v>
      </c>
      <c r="H6070" s="134">
        <f>Systematic[[#This Row],[SampleVariableLabel]]+100*Systematic[[#This Row],[State]]</f>
        <v>403011003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403</v>
      </c>
      <c r="B6071" s="1">
        <f>IF(C6071=0,IF(B6070=Protocol!$V$20,1,B6070+1),B6070)</f>
        <v>1</v>
      </c>
      <c r="C6071" s="1">
        <f>IF(C6070+1=Protocol!$V$21,0,C6070+1)</f>
        <v>11</v>
      </c>
      <c r="D6071" s="1">
        <f t="shared" si="205"/>
        <v>4</v>
      </c>
      <c r="E6071" s="1" t="str">
        <f>INDEX(Protocol[Mark],MATCH(C6071,Protocol[Step],0))</f>
        <v>10Tm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403010004</v>
      </c>
      <c r="H6071" s="134">
        <f>Systematic[[#This Row],[SampleVariableLabel]]+100*Systematic[[#This Row],[State]]</f>
        <v>403011104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403</v>
      </c>
      <c r="B6072" s="1">
        <f>IF(C6072=0,IF(B6071=Protocol!$V$20,1,B6071+1),B6071)</f>
        <v>1</v>
      </c>
      <c r="C6072" s="1">
        <f>IF(C6071+1=Protocol!$V$21,0,C6071+1)</f>
        <v>12</v>
      </c>
      <c r="D6072" s="1">
        <f t="shared" si="205"/>
        <v>5</v>
      </c>
      <c r="E6072" s="1" t="str">
        <f>INDEX(Protocol[Mark],MATCH(C6072,Protocol[Step],0))</f>
        <v>11Azd</v>
      </c>
      <c r="F6072" s="151" t="str">
        <f>INDEX(Variables[Variable],MATCH(Systematic[[#This Row],[VariableIndex]],Variables[Index],0))</f>
        <v>Specific flux (mt)</v>
      </c>
      <c r="G6072" s="134">
        <f>Systematic[[#This Row],[Sample]]*1000000+Systematic[[#This Row],[SubSample]]*10000+Systematic[[#This Row],[VariableIndex]]</f>
        <v>403010005</v>
      </c>
      <c r="H6072" s="134">
        <f>Systematic[[#This Row],[SampleVariableLabel]]+100*Systematic[[#This Row],[State]]</f>
        <v>403011205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404</v>
      </c>
      <c r="B6073" s="1">
        <f>IF(C6073=0,IF(B6072=Protocol!$V$20,1,B6072+1),B6072)</f>
        <v>1</v>
      </c>
      <c r="C6073" s="1">
        <f>IF(C6072+1=Protocol!$V$21,0,C6072+1)</f>
        <v>0</v>
      </c>
      <c r="D6073" s="1">
        <f t="shared" si="205"/>
        <v>6</v>
      </c>
      <c r="E6073" s="1" t="str">
        <f>INDEX(Protocol[Mark],MATCH(C6073,Protocol[Step],0))</f>
        <v>1mt</v>
      </c>
      <c r="F6073" s="151" t="str">
        <f>INDEX(Variables[Variable],MATCH(Systematic[[#This Row],[VariableIndex]],Variables[Index],0))</f>
        <v>FCR (mt: ROX-corr.)</v>
      </c>
      <c r="G6073" s="134">
        <f>Systematic[[#This Row],[Sample]]*1000000+Systematic[[#This Row],[SubSample]]*10000+Systematic[[#This Row],[VariableIndex]]</f>
        <v>404010006</v>
      </c>
      <c r="H6073" s="134">
        <f>Systematic[[#This Row],[SampleVariableLabel]]+100*Systematic[[#This Row],[State]]</f>
        <v>404010006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404</v>
      </c>
      <c r="B6074" s="1">
        <f>IF(C6074=0,IF(B6073=Protocol!$V$20,1,B6073+1),B6073)</f>
        <v>1</v>
      </c>
      <c r="C6074" s="1">
        <f>IF(C6073+1=Protocol!$V$21,0,C6073+1)</f>
        <v>1</v>
      </c>
      <c r="D6074" s="1">
        <f t="shared" si="205"/>
        <v>1</v>
      </c>
      <c r="E6074" s="1" t="str">
        <f>INDEX(Protocol[Mark],MATCH(C6074,Protocol[Step],0))</f>
        <v>1PM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404010001</v>
      </c>
      <c r="H6074" s="134">
        <f>Systematic[[#This Row],[SampleVariableLabel]]+100*Systematic[[#This Row],[State]]</f>
        <v>404010101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404</v>
      </c>
      <c r="B6075" s="1">
        <f>IF(C6075=0,IF(B6074=Protocol!$V$20,1,B6074+1),B6074)</f>
        <v>1</v>
      </c>
      <c r="C6075" s="1">
        <f>IF(C6074+1=Protocol!$V$21,0,C6074+1)</f>
        <v>2</v>
      </c>
      <c r="D6075" s="1">
        <f t="shared" si="205"/>
        <v>2</v>
      </c>
      <c r="E6075" s="1" t="str">
        <f>INDEX(Protocol[Mark],MATCH(C6075,Protocol[Step],0))</f>
        <v>2D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404010002</v>
      </c>
      <c r="H6075" s="134">
        <f>Systematic[[#This Row],[SampleVariableLabel]]+100*Systematic[[#This Row],[State]]</f>
        <v>404010202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404</v>
      </c>
      <c r="B6076" s="1">
        <f>IF(C6076=0,IF(B6075=Protocol!$V$20,1,B6075+1),B6075)</f>
        <v>1</v>
      </c>
      <c r="C6076" s="1">
        <f>IF(C6075+1=Protocol!$V$21,0,C6075+1)</f>
        <v>3</v>
      </c>
      <c r="D6076" s="1">
        <f t="shared" si="205"/>
        <v>3</v>
      </c>
      <c r="E6076" s="1" t="str">
        <f>INDEX(Protocol[Mark],MATCH(C6076,Protocol[Step],0))</f>
        <v>2c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404010003</v>
      </c>
      <c r="H6076" s="134">
        <f>Systematic[[#This Row],[SampleVariableLabel]]+100*Systematic[[#This Row],[State]]</f>
        <v>404010303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404</v>
      </c>
      <c r="B6077" s="1">
        <f>IF(C6077=0,IF(B6076=Protocol!$V$20,1,B6076+1),B6076)</f>
        <v>1</v>
      </c>
      <c r="C6077" s="1">
        <f>IF(C6076+1=Protocol!$V$21,0,C6076+1)</f>
        <v>4</v>
      </c>
      <c r="D6077" s="1">
        <f t="shared" si="205"/>
        <v>4</v>
      </c>
      <c r="E6077" s="1" t="str">
        <f>INDEX(Protocol[Mark],MATCH(C6077,Protocol[Step],0))</f>
        <v>3U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404010004</v>
      </c>
      <c r="H6077" s="134">
        <f>Systematic[[#This Row],[SampleVariableLabel]]+100*Systematic[[#This Row],[State]]</f>
        <v>404010404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404</v>
      </c>
      <c r="B6078" s="1">
        <f>IF(C6078=0,IF(B6077=Protocol!$V$20,1,B6077+1),B6077)</f>
        <v>1</v>
      </c>
      <c r="C6078" s="1">
        <f>IF(C6077+1=Protocol!$V$21,0,C6077+1)</f>
        <v>5</v>
      </c>
      <c r="D6078" s="1">
        <f t="shared" si="205"/>
        <v>5</v>
      </c>
      <c r="E6078" s="1" t="str">
        <f>INDEX(Protocol[Mark],MATCH(C6078,Protocol[Step],0))</f>
        <v>4G</v>
      </c>
      <c r="F6078" s="151" t="str">
        <f>INDEX(Variables[Variable],MATCH(Systematic[[#This Row],[VariableIndex]],Variables[Index],0))</f>
        <v>Specific flux (mt)</v>
      </c>
      <c r="G6078" s="134">
        <f>Systematic[[#This Row],[Sample]]*1000000+Systematic[[#This Row],[SubSample]]*10000+Systematic[[#This Row],[VariableIndex]]</f>
        <v>404010005</v>
      </c>
      <c r="H6078" s="134">
        <f>Systematic[[#This Row],[SampleVariableLabel]]+100*Systematic[[#This Row],[State]]</f>
        <v>404010505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404</v>
      </c>
      <c r="B6079" s="1">
        <f>IF(C6079=0,IF(B6078=Protocol!$V$20,1,B6078+1),B6078)</f>
        <v>1</v>
      </c>
      <c r="C6079" s="1">
        <f>IF(C6078+1=Protocol!$V$21,0,C6078+1)</f>
        <v>6</v>
      </c>
      <c r="D6079" s="1">
        <f t="shared" si="205"/>
        <v>6</v>
      </c>
      <c r="E6079" s="1" t="str">
        <f>INDEX(Protocol[Mark],MATCH(C6079,Protocol[Step],0))</f>
        <v>5S</v>
      </c>
      <c r="F6079" s="151" t="str">
        <f>INDEX(Variables[Variable],MATCH(Systematic[[#This Row],[VariableIndex]],Variables[Index],0))</f>
        <v>FCR (mt: ROX-corr.)</v>
      </c>
      <c r="G6079" s="134">
        <f>Systematic[[#This Row],[Sample]]*1000000+Systematic[[#This Row],[SubSample]]*10000+Systematic[[#This Row],[VariableIndex]]</f>
        <v>404010006</v>
      </c>
      <c r="H6079" s="134">
        <f>Systematic[[#This Row],[SampleVariableLabel]]+100*Systematic[[#This Row],[State]]</f>
        <v>404010606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404</v>
      </c>
      <c r="B6080" s="1">
        <f>IF(C6080=0,IF(B6079=Protocol!$V$20,1,B6079+1),B6079)</f>
        <v>1</v>
      </c>
      <c r="C6080" s="1">
        <f>IF(C6079+1=Protocol!$V$21,0,C6079+1)</f>
        <v>7</v>
      </c>
      <c r="D6080" s="1">
        <f t="shared" si="205"/>
        <v>1</v>
      </c>
      <c r="E6080" s="1" t="str">
        <f>INDEX(Protocol[Mark],MATCH(C6080,Protocol[Step],0))</f>
        <v>6Oct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404010001</v>
      </c>
      <c r="H6080" s="134">
        <f>Systematic[[#This Row],[SampleVariableLabel]]+100*Systematic[[#This Row],[State]]</f>
        <v>404010701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404</v>
      </c>
      <c r="B6081" s="1">
        <f>IF(C6081=0,IF(B6080=Protocol!$V$20,1,B6080+1),B6080)</f>
        <v>1</v>
      </c>
      <c r="C6081" s="1">
        <f>IF(C6080+1=Protocol!$V$21,0,C6080+1)</f>
        <v>8</v>
      </c>
      <c r="D6081" s="1">
        <f t="shared" si="205"/>
        <v>2</v>
      </c>
      <c r="E6081" s="1" t="str">
        <f>INDEX(Protocol[Mark],MATCH(C6081,Protocol[Step],0))</f>
        <v>7Rot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404010002</v>
      </c>
      <c r="H6081" s="134">
        <f>Systematic[[#This Row],[SampleVariableLabel]]+100*Systematic[[#This Row],[State]]</f>
        <v>404010802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404</v>
      </c>
      <c r="B6082" s="1">
        <f>IF(C6082=0,IF(B6081=Protocol!$V$20,1,B6081+1),B6081)</f>
        <v>1</v>
      </c>
      <c r="C6082" s="1">
        <f>IF(C6081+1=Protocol!$V$21,0,C6081+1)</f>
        <v>9</v>
      </c>
      <c r="D6082" s="1">
        <f t="shared" si="205"/>
        <v>3</v>
      </c>
      <c r="E6082" s="1" t="str">
        <f>INDEX(Protocol[Mark],MATCH(C6082,Protocol[Step],0))</f>
        <v>8Gp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404010003</v>
      </c>
      <c r="H6082" s="134">
        <f>Systematic[[#This Row],[SampleVariableLabel]]+100*Systematic[[#This Row],[State]]</f>
        <v>404010903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404</v>
      </c>
      <c r="B6083" s="1">
        <f>IF(C6083=0,IF(B6082=Protocol!$V$20,1,B6082+1),B6082)</f>
        <v>1</v>
      </c>
      <c r="C6083" s="1">
        <f>IF(C6082+1=Protocol!$V$21,0,C6082+1)</f>
        <v>10</v>
      </c>
      <c r="D6083" s="1">
        <f t="shared" ref="D6083:D6146" si="207">IF(D6082=nVariables,1,D6082+1)</f>
        <v>4</v>
      </c>
      <c r="E6083" s="1" t="str">
        <f>INDEX(Protocol[Mark],MATCH(C6083,Protocol[Step],0))</f>
        <v>9Ama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404010004</v>
      </c>
      <c r="H6083" s="134">
        <f>Systematic[[#This Row],[SampleVariableLabel]]+100*Systematic[[#This Row],[State]]</f>
        <v>404011004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404</v>
      </c>
      <c r="B6084" s="1">
        <f>IF(C6084=0,IF(B6083=Protocol!$V$20,1,B6083+1),B6083)</f>
        <v>1</v>
      </c>
      <c r="C6084" s="1">
        <f>IF(C6083+1=Protocol!$V$21,0,C6083+1)</f>
        <v>11</v>
      </c>
      <c r="D6084" s="1">
        <f t="shared" si="207"/>
        <v>5</v>
      </c>
      <c r="E6084" s="1" t="str">
        <f>INDEX(Protocol[Mark],MATCH(C6084,Protocol[Step],0))</f>
        <v>10Tm</v>
      </c>
      <c r="F6084" s="151" t="str">
        <f>INDEX(Variables[Variable],MATCH(Systematic[[#This Row],[VariableIndex]],Variables[Index],0))</f>
        <v>Specific flux (mt)</v>
      </c>
      <c r="G6084" s="134">
        <f>Systematic[[#This Row],[Sample]]*1000000+Systematic[[#This Row],[SubSample]]*10000+Systematic[[#This Row],[VariableIndex]]</f>
        <v>404010005</v>
      </c>
      <c r="H6084" s="134">
        <f>Systematic[[#This Row],[SampleVariableLabel]]+100*Systematic[[#This Row],[State]]</f>
        <v>404011105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404</v>
      </c>
      <c r="B6085" s="1">
        <f>IF(C6085=0,IF(B6084=Protocol!$V$20,1,B6084+1),B6084)</f>
        <v>1</v>
      </c>
      <c r="C6085" s="1">
        <f>IF(C6084+1=Protocol!$V$21,0,C6084+1)</f>
        <v>12</v>
      </c>
      <c r="D6085" s="1">
        <f t="shared" si="207"/>
        <v>6</v>
      </c>
      <c r="E6085" s="1" t="str">
        <f>INDEX(Protocol[Mark],MATCH(C6085,Protocol[Step],0))</f>
        <v>11Azd</v>
      </c>
      <c r="F6085" s="151" t="str">
        <f>INDEX(Variables[Variable],MATCH(Systematic[[#This Row],[VariableIndex]],Variables[Index],0))</f>
        <v>FCR (mt: ROX-corr.)</v>
      </c>
      <c r="G6085" s="134">
        <f>Systematic[[#This Row],[Sample]]*1000000+Systematic[[#This Row],[SubSample]]*10000+Systematic[[#This Row],[VariableIndex]]</f>
        <v>404010006</v>
      </c>
      <c r="H6085" s="134">
        <f>Systematic[[#This Row],[SampleVariableLabel]]+100*Systematic[[#This Row],[State]]</f>
        <v>404011206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405</v>
      </c>
      <c r="B6086" s="1">
        <f>IF(C6086=0,IF(B6085=Protocol!$V$20,1,B6085+1),B6085)</f>
        <v>1</v>
      </c>
      <c r="C6086" s="1">
        <f>IF(C6085+1=Protocol!$V$21,0,C6085+1)</f>
        <v>0</v>
      </c>
      <c r="D6086" s="1">
        <f t="shared" si="207"/>
        <v>1</v>
      </c>
      <c r="E6086" s="1" t="str">
        <f>INDEX(Protocol[Mark],MATCH(C6086,Protocol[Step],0))</f>
        <v>1mt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405010001</v>
      </c>
      <c r="H6086" s="134">
        <f>Systematic[[#This Row],[SampleVariableLabel]]+100*Systematic[[#This Row],[State]]</f>
        <v>405010001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405</v>
      </c>
      <c r="B6087" s="1">
        <f>IF(C6087=0,IF(B6086=Protocol!$V$20,1,B6086+1),B6086)</f>
        <v>1</v>
      </c>
      <c r="C6087" s="1">
        <f>IF(C6086+1=Protocol!$V$21,0,C6086+1)</f>
        <v>1</v>
      </c>
      <c r="D6087" s="1">
        <f t="shared" si="207"/>
        <v>2</v>
      </c>
      <c r="E6087" s="1" t="str">
        <f>INDEX(Protocol[Mark],MATCH(C6087,Protocol[Step],0))</f>
        <v>1PM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405010002</v>
      </c>
      <c r="H6087" s="134">
        <f>Systematic[[#This Row],[SampleVariableLabel]]+100*Systematic[[#This Row],[State]]</f>
        <v>405010102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405</v>
      </c>
      <c r="B6088" s="1">
        <f>IF(C6088=0,IF(B6087=Protocol!$V$20,1,B6087+1),B6087)</f>
        <v>1</v>
      </c>
      <c r="C6088" s="1">
        <f>IF(C6087+1=Protocol!$V$21,0,C6087+1)</f>
        <v>2</v>
      </c>
      <c r="D6088" s="1">
        <f t="shared" si="207"/>
        <v>3</v>
      </c>
      <c r="E6088" s="1" t="str">
        <f>INDEX(Protocol[Mark],MATCH(C6088,Protocol[Step],0))</f>
        <v>2D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405010003</v>
      </c>
      <c r="H6088" s="134">
        <f>Systematic[[#This Row],[SampleVariableLabel]]+100*Systematic[[#This Row],[State]]</f>
        <v>405010203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405</v>
      </c>
      <c r="B6089" s="1">
        <f>IF(C6089=0,IF(B6088=Protocol!$V$20,1,B6088+1),B6088)</f>
        <v>1</v>
      </c>
      <c r="C6089" s="1">
        <f>IF(C6088+1=Protocol!$V$21,0,C6088+1)</f>
        <v>3</v>
      </c>
      <c r="D6089" s="1">
        <f t="shared" si="207"/>
        <v>4</v>
      </c>
      <c r="E6089" s="1" t="str">
        <f>INDEX(Protocol[Mark],MATCH(C6089,Protocol[Step],0))</f>
        <v>2c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405010004</v>
      </c>
      <c r="H6089" s="134">
        <f>Systematic[[#This Row],[SampleVariableLabel]]+100*Systematic[[#This Row],[State]]</f>
        <v>405010304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405</v>
      </c>
      <c r="B6090" s="1">
        <f>IF(C6090=0,IF(B6089=Protocol!$V$20,1,B6089+1),B6089)</f>
        <v>1</v>
      </c>
      <c r="C6090" s="1">
        <f>IF(C6089+1=Protocol!$V$21,0,C6089+1)</f>
        <v>4</v>
      </c>
      <c r="D6090" s="1">
        <f t="shared" si="207"/>
        <v>5</v>
      </c>
      <c r="E6090" s="1" t="str">
        <f>INDEX(Protocol[Mark],MATCH(C6090,Protocol[Step],0))</f>
        <v>3U</v>
      </c>
      <c r="F6090" s="151" t="str">
        <f>INDEX(Variables[Variable],MATCH(Systematic[[#This Row],[VariableIndex]],Variables[Index],0))</f>
        <v>Specific flux (mt)</v>
      </c>
      <c r="G6090" s="134">
        <f>Systematic[[#This Row],[Sample]]*1000000+Systematic[[#This Row],[SubSample]]*10000+Systematic[[#This Row],[VariableIndex]]</f>
        <v>405010005</v>
      </c>
      <c r="H6090" s="134">
        <f>Systematic[[#This Row],[SampleVariableLabel]]+100*Systematic[[#This Row],[State]]</f>
        <v>405010405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405</v>
      </c>
      <c r="B6091" s="1">
        <f>IF(C6091=0,IF(B6090=Protocol!$V$20,1,B6090+1),B6090)</f>
        <v>1</v>
      </c>
      <c r="C6091" s="1">
        <f>IF(C6090+1=Protocol!$V$21,0,C6090+1)</f>
        <v>5</v>
      </c>
      <c r="D6091" s="1">
        <f t="shared" si="207"/>
        <v>6</v>
      </c>
      <c r="E6091" s="1" t="str">
        <f>INDEX(Protocol[Mark],MATCH(C6091,Protocol[Step],0))</f>
        <v>4G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405010006</v>
      </c>
      <c r="H6091" s="134">
        <f>Systematic[[#This Row],[SampleVariableLabel]]+100*Systematic[[#This Row],[State]]</f>
        <v>405010506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405</v>
      </c>
      <c r="B6092" s="1">
        <f>IF(C6092=0,IF(B6091=Protocol!$V$20,1,B6091+1),B6091)</f>
        <v>1</v>
      </c>
      <c r="C6092" s="1">
        <f>IF(C6091+1=Protocol!$V$21,0,C6091+1)</f>
        <v>6</v>
      </c>
      <c r="D6092" s="1">
        <f t="shared" si="207"/>
        <v>1</v>
      </c>
      <c r="E6092" s="1" t="str">
        <f>INDEX(Protocol[Mark],MATCH(C6092,Protocol[Step],0))</f>
        <v>5S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405010001</v>
      </c>
      <c r="H6092" s="134">
        <f>Systematic[[#This Row],[SampleVariableLabel]]+100*Systematic[[#This Row],[State]]</f>
        <v>405010601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405</v>
      </c>
      <c r="B6093" s="1">
        <f>IF(C6093=0,IF(B6092=Protocol!$V$20,1,B6092+1),B6092)</f>
        <v>1</v>
      </c>
      <c r="C6093" s="1">
        <f>IF(C6092+1=Protocol!$V$21,0,C6092+1)</f>
        <v>7</v>
      </c>
      <c r="D6093" s="1">
        <f t="shared" si="207"/>
        <v>2</v>
      </c>
      <c r="E6093" s="1" t="str">
        <f>INDEX(Protocol[Mark],MATCH(C6093,Protocol[Step],0))</f>
        <v>6Oct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405010002</v>
      </c>
      <c r="H6093" s="134">
        <f>Systematic[[#This Row],[SampleVariableLabel]]+100*Systematic[[#This Row],[State]]</f>
        <v>405010702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405</v>
      </c>
      <c r="B6094" s="1">
        <f>IF(C6094=0,IF(B6093=Protocol!$V$20,1,B6093+1),B6093)</f>
        <v>1</v>
      </c>
      <c r="C6094" s="1">
        <f>IF(C6093+1=Protocol!$V$21,0,C6093+1)</f>
        <v>8</v>
      </c>
      <c r="D6094" s="1">
        <f t="shared" si="207"/>
        <v>3</v>
      </c>
      <c r="E6094" s="1" t="str">
        <f>INDEX(Protocol[Mark],MATCH(C6094,Protocol[Step],0))</f>
        <v>7Rot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405010003</v>
      </c>
      <c r="H6094" s="134">
        <f>Systematic[[#This Row],[SampleVariableLabel]]+100*Systematic[[#This Row],[State]]</f>
        <v>405010803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405</v>
      </c>
      <c r="B6095" s="1">
        <f>IF(C6095=0,IF(B6094=Protocol!$V$20,1,B6094+1),B6094)</f>
        <v>1</v>
      </c>
      <c r="C6095" s="1">
        <f>IF(C6094+1=Protocol!$V$21,0,C6094+1)</f>
        <v>9</v>
      </c>
      <c r="D6095" s="1">
        <f t="shared" si="207"/>
        <v>4</v>
      </c>
      <c r="E6095" s="1" t="str">
        <f>INDEX(Protocol[Mark],MATCH(C6095,Protocol[Step],0))</f>
        <v>8Gp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405010004</v>
      </c>
      <c r="H6095" s="134">
        <f>Systematic[[#This Row],[SampleVariableLabel]]+100*Systematic[[#This Row],[State]]</f>
        <v>405010904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405</v>
      </c>
      <c r="B6096" s="1">
        <f>IF(C6096=0,IF(B6095=Protocol!$V$20,1,B6095+1),B6095)</f>
        <v>1</v>
      </c>
      <c r="C6096" s="1">
        <f>IF(C6095+1=Protocol!$V$21,0,C6095+1)</f>
        <v>10</v>
      </c>
      <c r="D6096" s="1">
        <f t="shared" si="207"/>
        <v>5</v>
      </c>
      <c r="E6096" s="1" t="str">
        <f>INDEX(Protocol[Mark],MATCH(C6096,Protocol[Step],0))</f>
        <v>9Ama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405010005</v>
      </c>
      <c r="H6096" s="134">
        <f>Systematic[[#This Row],[SampleVariableLabel]]+100*Systematic[[#This Row],[State]]</f>
        <v>405011005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405</v>
      </c>
      <c r="B6097" s="1">
        <f>IF(C6097=0,IF(B6096=Protocol!$V$20,1,B6096+1),B6096)</f>
        <v>1</v>
      </c>
      <c r="C6097" s="1">
        <f>IF(C6096+1=Protocol!$V$21,0,C6096+1)</f>
        <v>11</v>
      </c>
      <c r="D6097" s="1">
        <f t="shared" si="207"/>
        <v>6</v>
      </c>
      <c r="E6097" s="1" t="str">
        <f>INDEX(Protocol[Mark],MATCH(C6097,Protocol[Step],0))</f>
        <v>10Tm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405010006</v>
      </c>
      <c r="H6097" s="134">
        <f>Systematic[[#This Row],[SampleVariableLabel]]+100*Systematic[[#This Row],[State]]</f>
        <v>405011106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405</v>
      </c>
      <c r="B6098" s="1">
        <f>IF(C6098=0,IF(B6097=Protocol!$V$20,1,B6097+1),B6097)</f>
        <v>1</v>
      </c>
      <c r="C6098" s="1">
        <f>IF(C6097+1=Protocol!$V$21,0,C6097+1)</f>
        <v>12</v>
      </c>
      <c r="D6098" s="1">
        <f t="shared" si="207"/>
        <v>1</v>
      </c>
      <c r="E6098" s="1" t="str">
        <f>INDEX(Protocol[Mark],MATCH(C6098,Protocol[Step],0))</f>
        <v>11Azd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405010001</v>
      </c>
      <c r="H6098" s="134">
        <f>Systematic[[#This Row],[SampleVariableLabel]]+100*Systematic[[#This Row],[State]]</f>
        <v>405011201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406</v>
      </c>
      <c r="B6099" s="1">
        <f>IF(C6099=0,IF(B6098=Protocol!$V$20,1,B6098+1),B6098)</f>
        <v>1</v>
      </c>
      <c r="C6099" s="1">
        <f>IF(C6098+1=Protocol!$V$21,0,C6098+1)</f>
        <v>0</v>
      </c>
      <c r="D6099" s="1">
        <f t="shared" si="207"/>
        <v>2</v>
      </c>
      <c r="E6099" s="1" t="str">
        <f>INDEX(Protocol[Mark],MATCH(C6099,Protocol[Step],0))</f>
        <v>1mt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406010002</v>
      </c>
      <c r="H6099" s="134">
        <f>Systematic[[#This Row],[SampleVariableLabel]]+100*Systematic[[#This Row],[State]]</f>
        <v>406010002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406</v>
      </c>
      <c r="B6100" s="1">
        <f>IF(C6100=0,IF(B6099=Protocol!$V$20,1,B6099+1),B6099)</f>
        <v>1</v>
      </c>
      <c r="C6100" s="1">
        <f>IF(C6099+1=Protocol!$V$21,0,C6099+1)</f>
        <v>1</v>
      </c>
      <c r="D6100" s="1">
        <f t="shared" si="207"/>
        <v>3</v>
      </c>
      <c r="E6100" s="1" t="str">
        <f>INDEX(Protocol[Mark],MATCH(C6100,Protocol[Step],0))</f>
        <v>1PM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406010003</v>
      </c>
      <c r="H6100" s="134">
        <f>Systematic[[#This Row],[SampleVariableLabel]]+100*Systematic[[#This Row],[State]]</f>
        <v>406010103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406</v>
      </c>
      <c r="B6101" s="1">
        <f>IF(C6101=0,IF(B6100=Protocol!$V$20,1,B6100+1),B6100)</f>
        <v>1</v>
      </c>
      <c r="C6101" s="1">
        <f>IF(C6100+1=Protocol!$V$21,0,C6100+1)</f>
        <v>2</v>
      </c>
      <c r="D6101" s="1">
        <f t="shared" si="207"/>
        <v>4</v>
      </c>
      <c r="E6101" s="1" t="str">
        <f>INDEX(Protocol[Mark],MATCH(C6101,Protocol[Step],0))</f>
        <v>2D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406010004</v>
      </c>
      <c r="H6101" s="134">
        <f>Systematic[[#This Row],[SampleVariableLabel]]+100*Systematic[[#This Row],[State]]</f>
        <v>406010204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406</v>
      </c>
      <c r="B6102" s="1">
        <f>IF(C6102=0,IF(B6101=Protocol!$V$20,1,B6101+1),B6101)</f>
        <v>1</v>
      </c>
      <c r="C6102" s="1">
        <f>IF(C6101+1=Protocol!$V$21,0,C6101+1)</f>
        <v>3</v>
      </c>
      <c r="D6102" s="1">
        <f t="shared" si="207"/>
        <v>5</v>
      </c>
      <c r="E6102" s="1" t="str">
        <f>INDEX(Protocol[Mark],MATCH(C6102,Protocol[Step],0))</f>
        <v>2c</v>
      </c>
      <c r="F6102" s="151" t="str">
        <f>INDEX(Variables[Variable],MATCH(Systematic[[#This Row],[VariableIndex]],Variables[Index],0))</f>
        <v>Specific flux (mt)</v>
      </c>
      <c r="G6102" s="134">
        <f>Systematic[[#This Row],[Sample]]*1000000+Systematic[[#This Row],[SubSample]]*10000+Systematic[[#This Row],[VariableIndex]]</f>
        <v>406010005</v>
      </c>
      <c r="H6102" s="134">
        <f>Systematic[[#This Row],[SampleVariableLabel]]+100*Systematic[[#This Row],[State]]</f>
        <v>406010305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406</v>
      </c>
      <c r="B6103" s="1">
        <f>IF(C6103=0,IF(B6102=Protocol!$V$20,1,B6102+1),B6102)</f>
        <v>1</v>
      </c>
      <c r="C6103" s="1">
        <f>IF(C6102+1=Protocol!$V$21,0,C6102+1)</f>
        <v>4</v>
      </c>
      <c r="D6103" s="1">
        <f t="shared" si="207"/>
        <v>6</v>
      </c>
      <c r="E6103" s="1" t="str">
        <f>INDEX(Protocol[Mark],MATCH(C6103,Protocol[Step],0))</f>
        <v>3U</v>
      </c>
      <c r="F6103" s="151" t="str">
        <f>INDEX(Variables[Variable],MATCH(Systematic[[#This Row],[VariableIndex]],Variables[Index],0))</f>
        <v>FCR (mt: ROX-corr.)</v>
      </c>
      <c r="G6103" s="134">
        <f>Systematic[[#This Row],[Sample]]*1000000+Systematic[[#This Row],[SubSample]]*10000+Systematic[[#This Row],[VariableIndex]]</f>
        <v>406010006</v>
      </c>
      <c r="H6103" s="134">
        <f>Systematic[[#This Row],[SampleVariableLabel]]+100*Systematic[[#This Row],[State]]</f>
        <v>406010406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406</v>
      </c>
      <c r="B6104" s="1">
        <f>IF(C6104=0,IF(B6103=Protocol!$V$20,1,B6103+1),B6103)</f>
        <v>1</v>
      </c>
      <c r="C6104" s="1">
        <f>IF(C6103+1=Protocol!$V$21,0,C6103+1)</f>
        <v>5</v>
      </c>
      <c r="D6104" s="1">
        <f t="shared" si="207"/>
        <v>1</v>
      </c>
      <c r="E6104" s="1" t="str">
        <f>INDEX(Protocol[Mark],MATCH(C6104,Protocol[Step],0))</f>
        <v>4G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406010001</v>
      </c>
      <c r="H6104" s="134">
        <f>Systematic[[#This Row],[SampleVariableLabel]]+100*Systematic[[#This Row],[State]]</f>
        <v>406010501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406</v>
      </c>
      <c r="B6105" s="1">
        <f>IF(C6105=0,IF(B6104=Protocol!$V$20,1,B6104+1),B6104)</f>
        <v>1</v>
      </c>
      <c r="C6105" s="1">
        <f>IF(C6104+1=Protocol!$V$21,0,C6104+1)</f>
        <v>6</v>
      </c>
      <c r="D6105" s="1">
        <f t="shared" si="207"/>
        <v>2</v>
      </c>
      <c r="E6105" s="1" t="str">
        <f>INDEX(Protocol[Mark],MATCH(C6105,Protocol[Step],0))</f>
        <v>5S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406010002</v>
      </c>
      <c r="H6105" s="134">
        <f>Systematic[[#This Row],[SampleVariableLabel]]+100*Systematic[[#This Row],[State]]</f>
        <v>406010602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406</v>
      </c>
      <c r="B6106" s="1">
        <f>IF(C6106=0,IF(B6105=Protocol!$V$20,1,B6105+1),B6105)</f>
        <v>1</v>
      </c>
      <c r="C6106" s="1">
        <f>IF(C6105+1=Protocol!$V$21,0,C6105+1)</f>
        <v>7</v>
      </c>
      <c r="D6106" s="1">
        <f t="shared" si="207"/>
        <v>3</v>
      </c>
      <c r="E6106" s="1" t="str">
        <f>INDEX(Protocol[Mark],MATCH(C6106,Protocol[Step],0))</f>
        <v>6Oct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406010003</v>
      </c>
      <c r="H6106" s="134">
        <f>Systematic[[#This Row],[SampleVariableLabel]]+100*Systematic[[#This Row],[State]]</f>
        <v>406010703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406</v>
      </c>
      <c r="B6107" s="1">
        <f>IF(C6107=0,IF(B6106=Protocol!$V$20,1,B6106+1),B6106)</f>
        <v>1</v>
      </c>
      <c r="C6107" s="1">
        <f>IF(C6106+1=Protocol!$V$21,0,C6106+1)</f>
        <v>8</v>
      </c>
      <c r="D6107" s="1">
        <f t="shared" si="207"/>
        <v>4</v>
      </c>
      <c r="E6107" s="1" t="str">
        <f>INDEX(Protocol[Mark],MATCH(C6107,Protocol[Step],0))</f>
        <v>7Rot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406010004</v>
      </c>
      <c r="H6107" s="134">
        <f>Systematic[[#This Row],[SampleVariableLabel]]+100*Systematic[[#This Row],[State]]</f>
        <v>406010804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406</v>
      </c>
      <c r="B6108" s="1">
        <f>IF(C6108=0,IF(B6107=Protocol!$V$20,1,B6107+1),B6107)</f>
        <v>1</v>
      </c>
      <c r="C6108" s="1">
        <f>IF(C6107+1=Protocol!$V$21,0,C6107+1)</f>
        <v>9</v>
      </c>
      <c r="D6108" s="1">
        <f t="shared" si="207"/>
        <v>5</v>
      </c>
      <c r="E6108" s="1" t="str">
        <f>INDEX(Protocol[Mark],MATCH(C6108,Protocol[Step],0))</f>
        <v>8Gp</v>
      </c>
      <c r="F6108" s="151" t="str">
        <f>INDEX(Variables[Variable],MATCH(Systematic[[#This Row],[VariableIndex]],Variables[Index],0))</f>
        <v>Specific flux (mt)</v>
      </c>
      <c r="G6108" s="134">
        <f>Systematic[[#This Row],[Sample]]*1000000+Systematic[[#This Row],[SubSample]]*10000+Systematic[[#This Row],[VariableIndex]]</f>
        <v>406010005</v>
      </c>
      <c r="H6108" s="134">
        <f>Systematic[[#This Row],[SampleVariableLabel]]+100*Systematic[[#This Row],[State]]</f>
        <v>406010905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406</v>
      </c>
      <c r="B6109" s="1">
        <f>IF(C6109=0,IF(B6108=Protocol!$V$20,1,B6108+1),B6108)</f>
        <v>1</v>
      </c>
      <c r="C6109" s="1">
        <f>IF(C6108+1=Protocol!$V$21,0,C6108+1)</f>
        <v>10</v>
      </c>
      <c r="D6109" s="1">
        <f t="shared" si="207"/>
        <v>6</v>
      </c>
      <c r="E6109" s="1" t="str">
        <f>INDEX(Protocol[Mark],MATCH(C6109,Protocol[Step],0))</f>
        <v>9Ama</v>
      </c>
      <c r="F6109" s="151" t="str">
        <f>INDEX(Variables[Variable],MATCH(Systematic[[#This Row],[VariableIndex]],Variables[Index],0))</f>
        <v>FCR (mt: ROX-corr.)</v>
      </c>
      <c r="G6109" s="134">
        <f>Systematic[[#This Row],[Sample]]*1000000+Systematic[[#This Row],[SubSample]]*10000+Systematic[[#This Row],[VariableIndex]]</f>
        <v>406010006</v>
      </c>
      <c r="H6109" s="134">
        <f>Systematic[[#This Row],[SampleVariableLabel]]+100*Systematic[[#This Row],[State]]</f>
        <v>406011006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406</v>
      </c>
      <c r="B6110" s="1">
        <f>IF(C6110=0,IF(B6109=Protocol!$V$20,1,B6109+1),B6109)</f>
        <v>1</v>
      </c>
      <c r="C6110" s="1">
        <f>IF(C6109+1=Protocol!$V$21,0,C6109+1)</f>
        <v>11</v>
      </c>
      <c r="D6110" s="1">
        <f t="shared" si="207"/>
        <v>1</v>
      </c>
      <c r="E6110" s="1" t="str">
        <f>INDEX(Protocol[Mark],MATCH(C6110,Protocol[Step],0))</f>
        <v>10Tm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406010001</v>
      </c>
      <c r="H6110" s="134">
        <f>Systematic[[#This Row],[SampleVariableLabel]]+100*Systematic[[#This Row],[State]]</f>
        <v>406011101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406</v>
      </c>
      <c r="B6111" s="1">
        <f>IF(C6111=0,IF(B6110=Protocol!$V$20,1,B6110+1),B6110)</f>
        <v>1</v>
      </c>
      <c r="C6111" s="1">
        <f>IF(C6110+1=Protocol!$V$21,0,C6110+1)</f>
        <v>12</v>
      </c>
      <c r="D6111" s="1">
        <f t="shared" si="207"/>
        <v>2</v>
      </c>
      <c r="E6111" s="1" t="str">
        <f>INDEX(Protocol[Mark],MATCH(C6111,Protocol[Step],0))</f>
        <v>11Azd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406010002</v>
      </c>
      <c r="H6111" s="134">
        <f>Systematic[[#This Row],[SampleVariableLabel]]+100*Systematic[[#This Row],[State]]</f>
        <v>406011202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407</v>
      </c>
      <c r="B6112" s="1">
        <f>IF(C6112=0,IF(B6111=Protocol!$V$20,1,B6111+1),B6111)</f>
        <v>1</v>
      </c>
      <c r="C6112" s="1">
        <f>IF(C6111+1=Protocol!$V$21,0,C6111+1)</f>
        <v>0</v>
      </c>
      <c r="D6112" s="1">
        <f t="shared" si="207"/>
        <v>3</v>
      </c>
      <c r="E6112" s="1" t="str">
        <f>INDEX(Protocol[Mark],MATCH(C6112,Protocol[Step],0))</f>
        <v>1mt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407010003</v>
      </c>
      <c r="H6112" s="134">
        <f>Systematic[[#This Row],[SampleVariableLabel]]+100*Systematic[[#This Row],[State]]</f>
        <v>407010003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407</v>
      </c>
      <c r="B6113" s="1">
        <f>IF(C6113=0,IF(B6112=Protocol!$V$20,1,B6112+1),B6112)</f>
        <v>1</v>
      </c>
      <c r="C6113" s="1">
        <f>IF(C6112+1=Protocol!$V$21,0,C6112+1)</f>
        <v>1</v>
      </c>
      <c r="D6113" s="1">
        <f t="shared" si="207"/>
        <v>4</v>
      </c>
      <c r="E6113" s="1" t="str">
        <f>INDEX(Protocol[Mark],MATCH(C6113,Protocol[Step],0))</f>
        <v>1PM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407010004</v>
      </c>
      <c r="H6113" s="134">
        <f>Systematic[[#This Row],[SampleVariableLabel]]+100*Systematic[[#This Row],[State]]</f>
        <v>407010104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407</v>
      </c>
      <c r="B6114" s="1">
        <f>IF(C6114=0,IF(B6113=Protocol!$V$20,1,B6113+1),B6113)</f>
        <v>1</v>
      </c>
      <c r="C6114" s="1">
        <f>IF(C6113+1=Protocol!$V$21,0,C6113+1)</f>
        <v>2</v>
      </c>
      <c r="D6114" s="1">
        <f t="shared" si="207"/>
        <v>5</v>
      </c>
      <c r="E6114" s="1" t="str">
        <f>INDEX(Protocol[Mark],MATCH(C6114,Protocol[Step],0))</f>
        <v>2D</v>
      </c>
      <c r="F6114" s="151" t="str">
        <f>INDEX(Variables[Variable],MATCH(Systematic[[#This Row],[VariableIndex]],Variables[Index],0))</f>
        <v>Specific flux (mt)</v>
      </c>
      <c r="G6114" s="134">
        <f>Systematic[[#This Row],[Sample]]*1000000+Systematic[[#This Row],[SubSample]]*10000+Systematic[[#This Row],[VariableIndex]]</f>
        <v>407010005</v>
      </c>
      <c r="H6114" s="134">
        <f>Systematic[[#This Row],[SampleVariableLabel]]+100*Systematic[[#This Row],[State]]</f>
        <v>407010205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407</v>
      </c>
      <c r="B6115" s="1">
        <f>IF(C6115=0,IF(B6114=Protocol!$V$20,1,B6114+1),B6114)</f>
        <v>1</v>
      </c>
      <c r="C6115" s="1">
        <f>IF(C6114+1=Protocol!$V$21,0,C6114+1)</f>
        <v>3</v>
      </c>
      <c r="D6115" s="1">
        <f t="shared" si="207"/>
        <v>6</v>
      </c>
      <c r="E6115" s="1" t="str">
        <f>INDEX(Protocol[Mark],MATCH(C6115,Protocol[Step],0))</f>
        <v>2c</v>
      </c>
      <c r="F6115" s="151" t="str">
        <f>INDEX(Variables[Variable],MATCH(Systematic[[#This Row],[VariableIndex]],Variables[Index],0))</f>
        <v>FCR (mt: ROX-corr.)</v>
      </c>
      <c r="G6115" s="134">
        <f>Systematic[[#This Row],[Sample]]*1000000+Systematic[[#This Row],[SubSample]]*10000+Systematic[[#This Row],[VariableIndex]]</f>
        <v>407010006</v>
      </c>
      <c r="H6115" s="134">
        <f>Systematic[[#This Row],[SampleVariableLabel]]+100*Systematic[[#This Row],[State]]</f>
        <v>407010306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407</v>
      </c>
      <c r="B6116" s="1">
        <f>IF(C6116=0,IF(B6115=Protocol!$V$20,1,B6115+1),B6115)</f>
        <v>1</v>
      </c>
      <c r="C6116" s="1">
        <f>IF(C6115+1=Protocol!$V$21,0,C6115+1)</f>
        <v>4</v>
      </c>
      <c r="D6116" s="1">
        <f t="shared" si="207"/>
        <v>1</v>
      </c>
      <c r="E6116" s="1" t="str">
        <f>INDEX(Protocol[Mark],MATCH(C6116,Protocol[Step],0))</f>
        <v>3U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407010001</v>
      </c>
      <c r="H6116" s="134">
        <f>Systematic[[#This Row],[SampleVariableLabel]]+100*Systematic[[#This Row],[State]]</f>
        <v>407010401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407</v>
      </c>
      <c r="B6117" s="1">
        <f>IF(C6117=0,IF(B6116=Protocol!$V$20,1,B6116+1),B6116)</f>
        <v>1</v>
      </c>
      <c r="C6117" s="1">
        <f>IF(C6116+1=Protocol!$V$21,0,C6116+1)</f>
        <v>5</v>
      </c>
      <c r="D6117" s="1">
        <f t="shared" si="207"/>
        <v>2</v>
      </c>
      <c r="E6117" s="1" t="str">
        <f>INDEX(Protocol[Mark],MATCH(C6117,Protocol[Step],0))</f>
        <v>4G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407010002</v>
      </c>
      <c r="H6117" s="134">
        <f>Systematic[[#This Row],[SampleVariableLabel]]+100*Systematic[[#This Row],[State]]</f>
        <v>407010502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407</v>
      </c>
      <c r="B6118" s="1">
        <f>IF(C6118=0,IF(B6117=Protocol!$V$20,1,B6117+1),B6117)</f>
        <v>1</v>
      </c>
      <c r="C6118" s="1">
        <f>IF(C6117+1=Protocol!$V$21,0,C6117+1)</f>
        <v>6</v>
      </c>
      <c r="D6118" s="1">
        <f t="shared" si="207"/>
        <v>3</v>
      </c>
      <c r="E6118" s="1" t="str">
        <f>INDEX(Protocol[Mark],MATCH(C6118,Protocol[Step],0))</f>
        <v>5S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407010003</v>
      </c>
      <c r="H6118" s="134">
        <f>Systematic[[#This Row],[SampleVariableLabel]]+100*Systematic[[#This Row],[State]]</f>
        <v>407010603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407</v>
      </c>
      <c r="B6119" s="1">
        <f>IF(C6119=0,IF(B6118=Protocol!$V$20,1,B6118+1),B6118)</f>
        <v>1</v>
      </c>
      <c r="C6119" s="1">
        <f>IF(C6118+1=Protocol!$V$21,0,C6118+1)</f>
        <v>7</v>
      </c>
      <c r="D6119" s="1">
        <f t="shared" si="207"/>
        <v>4</v>
      </c>
      <c r="E6119" s="1" t="str">
        <f>INDEX(Protocol[Mark],MATCH(C6119,Protocol[Step],0))</f>
        <v>6Oct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407010004</v>
      </c>
      <c r="H6119" s="134">
        <f>Systematic[[#This Row],[SampleVariableLabel]]+100*Systematic[[#This Row],[State]]</f>
        <v>407010704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407</v>
      </c>
      <c r="B6120" s="1">
        <f>IF(C6120=0,IF(B6119=Protocol!$V$20,1,B6119+1),B6119)</f>
        <v>1</v>
      </c>
      <c r="C6120" s="1">
        <f>IF(C6119+1=Protocol!$V$21,0,C6119+1)</f>
        <v>8</v>
      </c>
      <c r="D6120" s="1">
        <f t="shared" si="207"/>
        <v>5</v>
      </c>
      <c r="E6120" s="1" t="str">
        <f>INDEX(Protocol[Mark],MATCH(C6120,Protocol[Step],0))</f>
        <v>7Rot</v>
      </c>
      <c r="F6120" s="151" t="str">
        <f>INDEX(Variables[Variable],MATCH(Systematic[[#This Row],[VariableIndex]],Variables[Index],0))</f>
        <v>Specific flux (mt)</v>
      </c>
      <c r="G6120" s="134">
        <f>Systematic[[#This Row],[Sample]]*1000000+Systematic[[#This Row],[SubSample]]*10000+Systematic[[#This Row],[VariableIndex]]</f>
        <v>407010005</v>
      </c>
      <c r="H6120" s="134">
        <f>Systematic[[#This Row],[SampleVariableLabel]]+100*Systematic[[#This Row],[State]]</f>
        <v>407010805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407</v>
      </c>
      <c r="B6121" s="1">
        <f>IF(C6121=0,IF(B6120=Protocol!$V$20,1,B6120+1),B6120)</f>
        <v>1</v>
      </c>
      <c r="C6121" s="1">
        <f>IF(C6120+1=Protocol!$V$21,0,C6120+1)</f>
        <v>9</v>
      </c>
      <c r="D6121" s="1">
        <f t="shared" si="207"/>
        <v>6</v>
      </c>
      <c r="E6121" s="1" t="str">
        <f>INDEX(Protocol[Mark],MATCH(C6121,Protocol[Step],0))</f>
        <v>8Gp</v>
      </c>
      <c r="F6121" s="151" t="str">
        <f>INDEX(Variables[Variable],MATCH(Systematic[[#This Row],[VariableIndex]],Variables[Index],0))</f>
        <v>FCR (mt: ROX-corr.)</v>
      </c>
      <c r="G6121" s="134">
        <f>Systematic[[#This Row],[Sample]]*1000000+Systematic[[#This Row],[SubSample]]*10000+Systematic[[#This Row],[VariableIndex]]</f>
        <v>407010006</v>
      </c>
      <c r="H6121" s="134">
        <f>Systematic[[#This Row],[SampleVariableLabel]]+100*Systematic[[#This Row],[State]]</f>
        <v>407010906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407</v>
      </c>
      <c r="B6122" s="1">
        <f>IF(C6122=0,IF(B6121=Protocol!$V$20,1,B6121+1),B6121)</f>
        <v>1</v>
      </c>
      <c r="C6122" s="1">
        <f>IF(C6121+1=Protocol!$V$21,0,C6121+1)</f>
        <v>10</v>
      </c>
      <c r="D6122" s="1">
        <f t="shared" si="207"/>
        <v>1</v>
      </c>
      <c r="E6122" s="1" t="str">
        <f>INDEX(Protocol[Mark],MATCH(C6122,Protocol[Step],0))</f>
        <v>9Ama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407010001</v>
      </c>
      <c r="H6122" s="134">
        <f>Systematic[[#This Row],[SampleVariableLabel]]+100*Systematic[[#This Row],[State]]</f>
        <v>407011001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407</v>
      </c>
      <c r="B6123" s="1">
        <f>IF(C6123=0,IF(B6122=Protocol!$V$20,1,B6122+1),B6122)</f>
        <v>1</v>
      </c>
      <c r="C6123" s="1">
        <f>IF(C6122+1=Protocol!$V$21,0,C6122+1)</f>
        <v>11</v>
      </c>
      <c r="D6123" s="1">
        <f t="shared" si="207"/>
        <v>2</v>
      </c>
      <c r="E6123" s="1" t="str">
        <f>INDEX(Protocol[Mark],MATCH(C6123,Protocol[Step],0))</f>
        <v>10Tm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407010002</v>
      </c>
      <c r="H6123" s="134">
        <f>Systematic[[#This Row],[SampleVariableLabel]]+100*Systematic[[#This Row],[State]]</f>
        <v>407011102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407</v>
      </c>
      <c r="B6124" s="1">
        <f>IF(C6124=0,IF(B6123=Protocol!$V$20,1,B6123+1),B6123)</f>
        <v>1</v>
      </c>
      <c r="C6124" s="1">
        <f>IF(C6123+1=Protocol!$V$21,0,C6123+1)</f>
        <v>12</v>
      </c>
      <c r="D6124" s="1">
        <f t="shared" si="207"/>
        <v>3</v>
      </c>
      <c r="E6124" s="1" t="str">
        <f>INDEX(Protocol[Mark],MATCH(C6124,Protocol[Step],0))</f>
        <v>11Azd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407010003</v>
      </c>
      <c r="H6124" s="134">
        <f>Systematic[[#This Row],[SampleVariableLabel]]+100*Systematic[[#This Row],[State]]</f>
        <v>407011203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408</v>
      </c>
      <c r="B6125" s="1">
        <f>IF(C6125=0,IF(B6124=Protocol!$V$20,1,B6124+1),B6124)</f>
        <v>1</v>
      </c>
      <c r="C6125" s="1">
        <f>IF(C6124+1=Protocol!$V$21,0,C6124+1)</f>
        <v>0</v>
      </c>
      <c r="D6125" s="1">
        <f t="shared" si="207"/>
        <v>4</v>
      </c>
      <c r="E6125" s="1" t="str">
        <f>INDEX(Protocol[Mark],MATCH(C6125,Protocol[Step],0))</f>
        <v>1mt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408010004</v>
      </c>
      <c r="H6125" s="134">
        <f>Systematic[[#This Row],[SampleVariableLabel]]+100*Systematic[[#This Row],[State]]</f>
        <v>408010004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408</v>
      </c>
      <c r="B6126" s="1">
        <f>IF(C6126=0,IF(B6125=Protocol!$V$20,1,B6125+1),B6125)</f>
        <v>1</v>
      </c>
      <c r="C6126" s="1">
        <f>IF(C6125+1=Protocol!$V$21,0,C6125+1)</f>
        <v>1</v>
      </c>
      <c r="D6126" s="1">
        <f t="shared" si="207"/>
        <v>5</v>
      </c>
      <c r="E6126" s="1" t="str">
        <f>INDEX(Protocol[Mark],MATCH(C6126,Protocol[Step],0))</f>
        <v>1PM</v>
      </c>
      <c r="F6126" s="151" t="str">
        <f>INDEX(Variables[Variable],MATCH(Systematic[[#This Row],[VariableIndex]],Variables[Index],0))</f>
        <v>Specific flux (mt)</v>
      </c>
      <c r="G6126" s="134">
        <f>Systematic[[#This Row],[Sample]]*1000000+Systematic[[#This Row],[SubSample]]*10000+Systematic[[#This Row],[VariableIndex]]</f>
        <v>408010005</v>
      </c>
      <c r="H6126" s="134">
        <f>Systematic[[#This Row],[SampleVariableLabel]]+100*Systematic[[#This Row],[State]]</f>
        <v>408010105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408</v>
      </c>
      <c r="B6127" s="1">
        <f>IF(C6127=0,IF(B6126=Protocol!$V$20,1,B6126+1),B6126)</f>
        <v>1</v>
      </c>
      <c r="C6127" s="1">
        <f>IF(C6126+1=Protocol!$V$21,0,C6126+1)</f>
        <v>2</v>
      </c>
      <c r="D6127" s="1">
        <f t="shared" si="207"/>
        <v>6</v>
      </c>
      <c r="E6127" s="1" t="str">
        <f>INDEX(Protocol[Mark],MATCH(C6127,Protocol[Step],0))</f>
        <v>2D</v>
      </c>
      <c r="F6127" s="151" t="str">
        <f>INDEX(Variables[Variable],MATCH(Systematic[[#This Row],[VariableIndex]],Variables[Index],0))</f>
        <v>FCR (mt: ROX-corr.)</v>
      </c>
      <c r="G6127" s="134">
        <f>Systematic[[#This Row],[Sample]]*1000000+Systematic[[#This Row],[SubSample]]*10000+Systematic[[#This Row],[VariableIndex]]</f>
        <v>408010006</v>
      </c>
      <c r="H6127" s="134">
        <f>Systematic[[#This Row],[SampleVariableLabel]]+100*Systematic[[#This Row],[State]]</f>
        <v>408010206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408</v>
      </c>
      <c r="B6128" s="1">
        <f>IF(C6128=0,IF(B6127=Protocol!$V$20,1,B6127+1),B6127)</f>
        <v>1</v>
      </c>
      <c r="C6128" s="1">
        <f>IF(C6127+1=Protocol!$V$21,0,C6127+1)</f>
        <v>3</v>
      </c>
      <c r="D6128" s="1">
        <f t="shared" si="207"/>
        <v>1</v>
      </c>
      <c r="E6128" s="1" t="str">
        <f>INDEX(Protocol[Mark],MATCH(C6128,Protocol[Step],0))</f>
        <v>2c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408010001</v>
      </c>
      <c r="H6128" s="134">
        <f>Systematic[[#This Row],[SampleVariableLabel]]+100*Systematic[[#This Row],[State]]</f>
        <v>408010301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408</v>
      </c>
      <c r="B6129" s="1">
        <f>IF(C6129=0,IF(B6128=Protocol!$V$20,1,B6128+1),B6128)</f>
        <v>1</v>
      </c>
      <c r="C6129" s="1">
        <f>IF(C6128+1=Protocol!$V$21,0,C6128+1)</f>
        <v>4</v>
      </c>
      <c r="D6129" s="1">
        <f t="shared" si="207"/>
        <v>2</v>
      </c>
      <c r="E6129" s="1" t="str">
        <f>INDEX(Protocol[Mark],MATCH(C6129,Protocol[Step],0))</f>
        <v>3U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408010002</v>
      </c>
      <c r="H6129" s="134">
        <f>Systematic[[#This Row],[SampleVariableLabel]]+100*Systematic[[#This Row],[State]]</f>
        <v>408010402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408</v>
      </c>
      <c r="B6130" s="1">
        <f>IF(C6130=0,IF(B6129=Protocol!$V$20,1,B6129+1),B6129)</f>
        <v>1</v>
      </c>
      <c r="C6130" s="1">
        <f>IF(C6129+1=Protocol!$V$21,0,C6129+1)</f>
        <v>5</v>
      </c>
      <c r="D6130" s="1">
        <f t="shared" si="207"/>
        <v>3</v>
      </c>
      <c r="E6130" s="1" t="str">
        <f>INDEX(Protocol[Mark],MATCH(C6130,Protocol[Step],0))</f>
        <v>4G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408010003</v>
      </c>
      <c r="H6130" s="134">
        <f>Systematic[[#This Row],[SampleVariableLabel]]+100*Systematic[[#This Row],[State]]</f>
        <v>408010503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408</v>
      </c>
      <c r="B6131" s="1">
        <f>IF(C6131=0,IF(B6130=Protocol!$V$20,1,B6130+1),B6130)</f>
        <v>1</v>
      </c>
      <c r="C6131" s="1">
        <f>IF(C6130+1=Protocol!$V$21,0,C6130+1)</f>
        <v>6</v>
      </c>
      <c r="D6131" s="1">
        <f t="shared" si="207"/>
        <v>4</v>
      </c>
      <c r="E6131" s="1" t="str">
        <f>INDEX(Protocol[Mark],MATCH(C6131,Protocol[Step],0))</f>
        <v>5S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408010004</v>
      </c>
      <c r="H6131" s="134">
        <f>Systematic[[#This Row],[SampleVariableLabel]]+100*Systematic[[#This Row],[State]]</f>
        <v>408010604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408</v>
      </c>
      <c r="B6132" s="1">
        <f>IF(C6132=0,IF(B6131=Protocol!$V$20,1,B6131+1),B6131)</f>
        <v>1</v>
      </c>
      <c r="C6132" s="1">
        <f>IF(C6131+1=Protocol!$V$21,0,C6131+1)</f>
        <v>7</v>
      </c>
      <c r="D6132" s="1">
        <f t="shared" si="207"/>
        <v>5</v>
      </c>
      <c r="E6132" s="1" t="str">
        <f>INDEX(Protocol[Mark],MATCH(C6132,Protocol[Step],0))</f>
        <v>6Oct</v>
      </c>
      <c r="F6132" s="151" t="str">
        <f>INDEX(Variables[Variable],MATCH(Systematic[[#This Row],[VariableIndex]],Variables[Index],0))</f>
        <v>Specific flux (mt)</v>
      </c>
      <c r="G6132" s="134">
        <f>Systematic[[#This Row],[Sample]]*1000000+Systematic[[#This Row],[SubSample]]*10000+Systematic[[#This Row],[VariableIndex]]</f>
        <v>408010005</v>
      </c>
      <c r="H6132" s="134">
        <f>Systematic[[#This Row],[SampleVariableLabel]]+100*Systematic[[#This Row],[State]]</f>
        <v>408010705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408</v>
      </c>
      <c r="B6133" s="1">
        <f>IF(C6133=0,IF(B6132=Protocol!$V$20,1,B6132+1),B6132)</f>
        <v>1</v>
      </c>
      <c r="C6133" s="1">
        <f>IF(C6132+1=Protocol!$V$21,0,C6132+1)</f>
        <v>8</v>
      </c>
      <c r="D6133" s="1">
        <f t="shared" si="207"/>
        <v>6</v>
      </c>
      <c r="E6133" s="1" t="str">
        <f>INDEX(Protocol[Mark],MATCH(C6133,Protocol[Step],0))</f>
        <v>7Rot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408010006</v>
      </c>
      <c r="H6133" s="134">
        <f>Systematic[[#This Row],[SampleVariableLabel]]+100*Systematic[[#This Row],[State]]</f>
        <v>408010806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408</v>
      </c>
      <c r="B6134" s="1">
        <f>IF(C6134=0,IF(B6133=Protocol!$V$20,1,B6133+1),B6133)</f>
        <v>1</v>
      </c>
      <c r="C6134" s="1">
        <f>IF(C6133+1=Protocol!$V$21,0,C6133+1)</f>
        <v>9</v>
      </c>
      <c r="D6134" s="1">
        <f t="shared" si="207"/>
        <v>1</v>
      </c>
      <c r="E6134" s="1" t="str">
        <f>INDEX(Protocol[Mark],MATCH(C6134,Protocol[Step],0))</f>
        <v>8Gp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408010001</v>
      </c>
      <c r="H6134" s="134">
        <f>Systematic[[#This Row],[SampleVariableLabel]]+100*Systematic[[#This Row],[State]]</f>
        <v>408010901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408</v>
      </c>
      <c r="B6135" s="1">
        <f>IF(C6135=0,IF(B6134=Protocol!$V$20,1,B6134+1),B6134)</f>
        <v>1</v>
      </c>
      <c r="C6135" s="1">
        <f>IF(C6134+1=Protocol!$V$21,0,C6134+1)</f>
        <v>10</v>
      </c>
      <c r="D6135" s="1">
        <f t="shared" si="207"/>
        <v>2</v>
      </c>
      <c r="E6135" s="1" t="str">
        <f>INDEX(Protocol[Mark],MATCH(C6135,Protocol[Step],0))</f>
        <v>9Ama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408010002</v>
      </c>
      <c r="H6135" s="134">
        <f>Systematic[[#This Row],[SampleVariableLabel]]+100*Systematic[[#This Row],[State]]</f>
        <v>408011002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408</v>
      </c>
      <c r="B6136" s="1">
        <f>IF(C6136=0,IF(B6135=Protocol!$V$20,1,B6135+1),B6135)</f>
        <v>1</v>
      </c>
      <c r="C6136" s="1">
        <f>IF(C6135+1=Protocol!$V$21,0,C6135+1)</f>
        <v>11</v>
      </c>
      <c r="D6136" s="1">
        <f t="shared" si="207"/>
        <v>3</v>
      </c>
      <c r="E6136" s="1" t="str">
        <f>INDEX(Protocol[Mark],MATCH(C6136,Protocol[Step],0))</f>
        <v>10Tm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408010003</v>
      </c>
      <c r="H6136" s="134">
        <f>Systematic[[#This Row],[SampleVariableLabel]]+100*Systematic[[#This Row],[State]]</f>
        <v>408011103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408</v>
      </c>
      <c r="B6137" s="1">
        <f>IF(C6137=0,IF(B6136=Protocol!$V$20,1,B6136+1),B6136)</f>
        <v>1</v>
      </c>
      <c r="C6137" s="1">
        <f>IF(C6136+1=Protocol!$V$21,0,C6136+1)</f>
        <v>12</v>
      </c>
      <c r="D6137" s="1">
        <f t="shared" si="207"/>
        <v>4</v>
      </c>
      <c r="E6137" s="1" t="str">
        <f>INDEX(Protocol[Mark],MATCH(C6137,Protocol[Step],0))</f>
        <v>11Azd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408010004</v>
      </c>
      <c r="H6137" s="134">
        <f>Systematic[[#This Row],[SampleVariableLabel]]+100*Systematic[[#This Row],[State]]</f>
        <v>408011204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409</v>
      </c>
      <c r="B6138" s="1">
        <f>IF(C6138=0,IF(B6137=Protocol!$V$20,1,B6137+1),B6137)</f>
        <v>1</v>
      </c>
      <c r="C6138" s="1">
        <f>IF(C6137+1=Protocol!$V$21,0,C6137+1)</f>
        <v>0</v>
      </c>
      <c r="D6138" s="1">
        <f t="shared" si="207"/>
        <v>5</v>
      </c>
      <c r="E6138" s="1" t="str">
        <f>INDEX(Protocol[Mark],MATCH(C6138,Protocol[Step],0))</f>
        <v>1mt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409010005</v>
      </c>
      <c r="H6138" s="134">
        <f>Systematic[[#This Row],[SampleVariableLabel]]+100*Systematic[[#This Row],[State]]</f>
        <v>409010005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409</v>
      </c>
      <c r="B6139" s="1">
        <f>IF(C6139=0,IF(B6138=Protocol!$V$20,1,B6138+1),B6138)</f>
        <v>1</v>
      </c>
      <c r="C6139" s="1">
        <f>IF(C6138+1=Protocol!$V$21,0,C6138+1)</f>
        <v>1</v>
      </c>
      <c r="D6139" s="1">
        <f t="shared" si="207"/>
        <v>6</v>
      </c>
      <c r="E6139" s="1" t="str">
        <f>INDEX(Protocol[Mark],MATCH(C6139,Protocol[Step],0))</f>
        <v>1PM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409010006</v>
      </c>
      <c r="H6139" s="134">
        <f>Systematic[[#This Row],[SampleVariableLabel]]+100*Systematic[[#This Row],[State]]</f>
        <v>409010106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409</v>
      </c>
      <c r="B6140" s="1">
        <f>IF(C6140=0,IF(B6139=Protocol!$V$20,1,B6139+1),B6139)</f>
        <v>1</v>
      </c>
      <c r="C6140" s="1">
        <f>IF(C6139+1=Protocol!$V$21,0,C6139+1)</f>
        <v>2</v>
      </c>
      <c r="D6140" s="1">
        <f t="shared" si="207"/>
        <v>1</v>
      </c>
      <c r="E6140" s="1" t="str">
        <f>INDEX(Protocol[Mark],MATCH(C6140,Protocol[Step],0))</f>
        <v>2D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409010001</v>
      </c>
      <c r="H6140" s="134">
        <f>Systematic[[#This Row],[SampleVariableLabel]]+100*Systematic[[#This Row],[State]]</f>
        <v>409010201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409</v>
      </c>
      <c r="B6141" s="1">
        <f>IF(C6141=0,IF(B6140=Protocol!$V$20,1,B6140+1),B6140)</f>
        <v>1</v>
      </c>
      <c r="C6141" s="1">
        <f>IF(C6140+1=Protocol!$V$21,0,C6140+1)</f>
        <v>3</v>
      </c>
      <c r="D6141" s="1">
        <f t="shared" si="207"/>
        <v>2</v>
      </c>
      <c r="E6141" s="1" t="str">
        <f>INDEX(Protocol[Mark],MATCH(C6141,Protocol[Step],0))</f>
        <v>2c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409010002</v>
      </c>
      <c r="H6141" s="134">
        <f>Systematic[[#This Row],[SampleVariableLabel]]+100*Systematic[[#This Row],[State]]</f>
        <v>409010302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409</v>
      </c>
      <c r="B6142" s="1">
        <f>IF(C6142=0,IF(B6141=Protocol!$V$20,1,B6141+1),B6141)</f>
        <v>1</v>
      </c>
      <c r="C6142" s="1">
        <f>IF(C6141+1=Protocol!$V$21,0,C6141+1)</f>
        <v>4</v>
      </c>
      <c r="D6142" s="1">
        <f t="shared" si="207"/>
        <v>3</v>
      </c>
      <c r="E6142" s="1" t="str">
        <f>INDEX(Protocol[Mark],MATCH(C6142,Protocol[Step],0))</f>
        <v>3U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409010003</v>
      </c>
      <c r="H6142" s="134">
        <f>Systematic[[#This Row],[SampleVariableLabel]]+100*Systematic[[#This Row],[State]]</f>
        <v>409010403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409</v>
      </c>
      <c r="B6143" s="1">
        <f>IF(C6143=0,IF(B6142=Protocol!$V$20,1,B6142+1),B6142)</f>
        <v>1</v>
      </c>
      <c r="C6143" s="1">
        <f>IF(C6142+1=Protocol!$V$21,0,C6142+1)</f>
        <v>5</v>
      </c>
      <c r="D6143" s="1">
        <f t="shared" si="207"/>
        <v>4</v>
      </c>
      <c r="E6143" s="1" t="str">
        <f>INDEX(Protocol[Mark],MATCH(C6143,Protocol[Step],0))</f>
        <v>4G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409010004</v>
      </c>
      <c r="H6143" s="134">
        <f>Systematic[[#This Row],[SampleVariableLabel]]+100*Systematic[[#This Row],[State]]</f>
        <v>409010504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409</v>
      </c>
      <c r="B6144" s="1">
        <f>IF(C6144=0,IF(B6143=Protocol!$V$20,1,B6143+1),B6143)</f>
        <v>1</v>
      </c>
      <c r="C6144" s="1">
        <f>IF(C6143+1=Protocol!$V$21,0,C6143+1)</f>
        <v>6</v>
      </c>
      <c r="D6144" s="1">
        <f t="shared" si="207"/>
        <v>5</v>
      </c>
      <c r="E6144" s="1" t="str">
        <f>INDEX(Protocol[Mark],MATCH(C6144,Protocol[Step],0))</f>
        <v>5S</v>
      </c>
      <c r="F6144" s="151" t="str">
        <f>INDEX(Variables[Variable],MATCH(Systematic[[#This Row],[VariableIndex]],Variables[Index],0))</f>
        <v>Specific flux (mt)</v>
      </c>
      <c r="G6144" s="134">
        <f>Systematic[[#This Row],[Sample]]*1000000+Systematic[[#This Row],[SubSample]]*10000+Systematic[[#This Row],[VariableIndex]]</f>
        <v>409010005</v>
      </c>
      <c r="H6144" s="134">
        <f>Systematic[[#This Row],[SampleVariableLabel]]+100*Systematic[[#This Row],[State]]</f>
        <v>409010605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409</v>
      </c>
      <c r="B6145" s="1">
        <f>IF(C6145=0,IF(B6144=Protocol!$V$20,1,B6144+1),B6144)</f>
        <v>1</v>
      </c>
      <c r="C6145" s="1">
        <f>IF(C6144+1=Protocol!$V$21,0,C6144+1)</f>
        <v>7</v>
      </c>
      <c r="D6145" s="1">
        <f t="shared" si="207"/>
        <v>6</v>
      </c>
      <c r="E6145" s="1" t="str">
        <f>INDEX(Protocol[Mark],MATCH(C6145,Protocol[Step],0))</f>
        <v>6Oct</v>
      </c>
      <c r="F6145" s="151" t="str">
        <f>INDEX(Variables[Variable],MATCH(Systematic[[#This Row],[VariableIndex]],Variables[Index],0))</f>
        <v>FCR (mt: ROX-corr.)</v>
      </c>
      <c r="G6145" s="134">
        <f>Systematic[[#This Row],[Sample]]*1000000+Systematic[[#This Row],[SubSample]]*10000+Systematic[[#This Row],[VariableIndex]]</f>
        <v>409010006</v>
      </c>
      <c r="H6145" s="134">
        <f>Systematic[[#This Row],[SampleVariableLabel]]+100*Systematic[[#This Row],[State]]</f>
        <v>409010706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409</v>
      </c>
      <c r="B6146" s="1">
        <f>IF(C6146=0,IF(B6145=Protocol!$V$20,1,B6145+1),B6145)</f>
        <v>1</v>
      </c>
      <c r="C6146" s="1">
        <f>IF(C6145+1=Protocol!$V$21,0,C6145+1)</f>
        <v>8</v>
      </c>
      <c r="D6146" s="1">
        <f t="shared" si="207"/>
        <v>1</v>
      </c>
      <c r="E6146" s="1" t="str">
        <f>INDEX(Protocol[Mark],MATCH(C6146,Protocol[Step],0))</f>
        <v>7Rot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409010001</v>
      </c>
      <c r="H6146" s="134">
        <f>Systematic[[#This Row],[SampleVariableLabel]]+100*Systematic[[#This Row],[State]]</f>
        <v>409010801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409</v>
      </c>
      <c r="B6147" s="1">
        <f>IF(C6147=0,IF(B6146=Protocol!$V$20,1,B6146+1),B6146)</f>
        <v>1</v>
      </c>
      <c r="C6147" s="1">
        <f>IF(C6146+1=Protocol!$V$21,0,C6146+1)</f>
        <v>9</v>
      </c>
      <c r="D6147" s="1">
        <f t="shared" ref="D6147:D6210" si="209">IF(D6146=nVariables,1,D6146+1)</f>
        <v>2</v>
      </c>
      <c r="E6147" s="1" t="str">
        <f>INDEX(Protocol[Mark],MATCH(C6147,Protocol[Step],0))</f>
        <v>8Gp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409010002</v>
      </c>
      <c r="H6147" s="134">
        <f>Systematic[[#This Row],[SampleVariableLabel]]+100*Systematic[[#This Row],[State]]</f>
        <v>409010902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409</v>
      </c>
      <c r="B6148" s="1">
        <f>IF(C6148=0,IF(B6147=Protocol!$V$20,1,B6147+1),B6147)</f>
        <v>1</v>
      </c>
      <c r="C6148" s="1">
        <f>IF(C6147+1=Protocol!$V$21,0,C6147+1)</f>
        <v>10</v>
      </c>
      <c r="D6148" s="1">
        <f t="shared" si="209"/>
        <v>3</v>
      </c>
      <c r="E6148" s="1" t="str">
        <f>INDEX(Protocol[Mark],MATCH(C6148,Protocol[Step],0))</f>
        <v>9Ama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409010003</v>
      </c>
      <c r="H6148" s="134">
        <f>Systematic[[#This Row],[SampleVariableLabel]]+100*Systematic[[#This Row],[State]]</f>
        <v>409011003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409</v>
      </c>
      <c r="B6149" s="1">
        <f>IF(C6149=0,IF(B6148=Protocol!$V$20,1,B6148+1),B6148)</f>
        <v>1</v>
      </c>
      <c r="C6149" s="1">
        <f>IF(C6148+1=Protocol!$V$21,0,C6148+1)</f>
        <v>11</v>
      </c>
      <c r="D6149" s="1">
        <f t="shared" si="209"/>
        <v>4</v>
      </c>
      <c r="E6149" s="1" t="str">
        <f>INDEX(Protocol[Mark],MATCH(C6149,Protocol[Step],0))</f>
        <v>10Tm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409010004</v>
      </c>
      <c r="H6149" s="134">
        <f>Systematic[[#This Row],[SampleVariableLabel]]+100*Systematic[[#This Row],[State]]</f>
        <v>409011104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409</v>
      </c>
      <c r="B6150" s="1">
        <f>IF(C6150=0,IF(B6149=Protocol!$V$20,1,B6149+1),B6149)</f>
        <v>1</v>
      </c>
      <c r="C6150" s="1">
        <f>IF(C6149+1=Protocol!$V$21,0,C6149+1)</f>
        <v>12</v>
      </c>
      <c r="D6150" s="1">
        <f t="shared" si="209"/>
        <v>5</v>
      </c>
      <c r="E6150" s="1" t="str">
        <f>INDEX(Protocol[Mark],MATCH(C6150,Protocol[Step],0))</f>
        <v>11Azd</v>
      </c>
      <c r="F6150" s="151" t="str">
        <f>INDEX(Variables[Variable],MATCH(Systematic[[#This Row],[VariableIndex]],Variables[Index],0))</f>
        <v>Specific flux (mt)</v>
      </c>
      <c r="G6150" s="134">
        <f>Systematic[[#This Row],[Sample]]*1000000+Systematic[[#This Row],[SubSample]]*10000+Systematic[[#This Row],[VariableIndex]]</f>
        <v>409010005</v>
      </c>
      <c r="H6150" s="134">
        <f>Systematic[[#This Row],[SampleVariableLabel]]+100*Systematic[[#This Row],[State]]</f>
        <v>409011205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410</v>
      </c>
      <c r="B6151" s="1">
        <f>IF(C6151=0,IF(B6150=Protocol!$V$20,1,B6150+1),B6150)</f>
        <v>1</v>
      </c>
      <c r="C6151" s="1">
        <f>IF(C6150+1=Protocol!$V$21,0,C6150+1)</f>
        <v>0</v>
      </c>
      <c r="D6151" s="1">
        <f t="shared" si="209"/>
        <v>6</v>
      </c>
      <c r="E6151" s="1" t="str">
        <f>INDEX(Protocol[Mark],MATCH(C6151,Protocol[Step],0))</f>
        <v>1mt</v>
      </c>
      <c r="F6151" s="151" t="str">
        <f>INDEX(Variables[Variable],MATCH(Systematic[[#This Row],[VariableIndex]],Variables[Index],0))</f>
        <v>FCR (mt: ROX-corr.)</v>
      </c>
      <c r="G6151" s="134">
        <f>Systematic[[#This Row],[Sample]]*1000000+Systematic[[#This Row],[SubSample]]*10000+Systematic[[#This Row],[VariableIndex]]</f>
        <v>410010006</v>
      </c>
      <c r="H6151" s="134">
        <f>Systematic[[#This Row],[SampleVariableLabel]]+100*Systematic[[#This Row],[State]]</f>
        <v>410010006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410</v>
      </c>
      <c r="B6152" s="1">
        <f>IF(C6152=0,IF(B6151=Protocol!$V$20,1,B6151+1),B6151)</f>
        <v>1</v>
      </c>
      <c r="C6152" s="1">
        <f>IF(C6151+1=Protocol!$V$21,0,C6151+1)</f>
        <v>1</v>
      </c>
      <c r="D6152" s="1">
        <f t="shared" si="209"/>
        <v>1</v>
      </c>
      <c r="E6152" s="1" t="str">
        <f>INDEX(Protocol[Mark],MATCH(C6152,Protocol[Step],0))</f>
        <v>1PM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410010001</v>
      </c>
      <c r="H6152" s="134">
        <f>Systematic[[#This Row],[SampleVariableLabel]]+100*Systematic[[#This Row],[State]]</f>
        <v>410010101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410</v>
      </c>
      <c r="B6153" s="1">
        <f>IF(C6153=0,IF(B6152=Protocol!$V$20,1,B6152+1),B6152)</f>
        <v>1</v>
      </c>
      <c r="C6153" s="1">
        <f>IF(C6152+1=Protocol!$V$21,0,C6152+1)</f>
        <v>2</v>
      </c>
      <c r="D6153" s="1">
        <f t="shared" si="209"/>
        <v>2</v>
      </c>
      <c r="E6153" s="1" t="str">
        <f>INDEX(Protocol[Mark],MATCH(C6153,Protocol[Step],0))</f>
        <v>2D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410010002</v>
      </c>
      <c r="H6153" s="134">
        <f>Systematic[[#This Row],[SampleVariableLabel]]+100*Systematic[[#This Row],[State]]</f>
        <v>410010202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410</v>
      </c>
      <c r="B6154" s="1">
        <f>IF(C6154=0,IF(B6153=Protocol!$V$20,1,B6153+1),B6153)</f>
        <v>1</v>
      </c>
      <c r="C6154" s="1">
        <f>IF(C6153+1=Protocol!$V$21,0,C6153+1)</f>
        <v>3</v>
      </c>
      <c r="D6154" s="1">
        <f t="shared" si="209"/>
        <v>3</v>
      </c>
      <c r="E6154" s="1" t="str">
        <f>INDEX(Protocol[Mark],MATCH(C6154,Protocol[Step],0))</f>
        <v>2c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410010003</v>
      </c>
      <c r="H6154" s="134">
        <f>Systematic[[#This Row],[SampleVariableLabel]]+100*Systematic[[#This Row],[State]]</f>
        <v>410010303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410</v>
      </c>
      <c r="B6155" s="1">
        <f>IF(C6155=0,IF(B6154=Protocol!$V$20,1,B6154+1),B6154)</f>
        <v>1</v>
      </c>
      <c r="C6155" s="1">
        <f>IF(C6154+1=Protocol!$V$21,0,C6154+1)</f>
        <v>4</v>
      </c>
      <c r="D6155" s="1">
        <f t="shared" si="209"/>
        <v>4</v>
      </c>
      <c r="E6155" s="1" t="str">
        <f>INDEX(Protocol[Mark],MATCH(C6155,Protocol[Step],0))</f>
        <v>3U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410010004</v>
      </c>
      <c r="H6155" s="134">
        <f>Systematic[[#This Row],[SampleVariableLabel]]+100*Systematic[[#This Row],[State]]</f>
        <v>410010404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410</v>
      </c>
      <c r="B6156" s="1">
        <f>IF(C6156=0,IF(B6155=Protocol!$V$20,1,B6155+1),B6155)</f>
        <v>1</v>
      </c>
      <c r="C6156" s="1">
        <f>IF(C6155+1=Protocol!$V$21,0,C6155+1)</f>
        <v>5</v>
      </c>
      <c r="D6156" s="1">
        <f t="shared" si="209"/>
        <v>5</v>
      </c>
      <c r="E6156" s="1" t="str">
        <f>INDEX(Protocol[Mark],MATCH(C6156,Protocol[Step],0))</f>
        <v>4G</v>
      </c>
      <c r="F6156" s="151" t="str">
        <f>INDEX(Variables[Variable],MATCH(Systematic[[#This Row],[VariableIndex]],Variables[Index],0))</f>
        <v>Specific flux (mt)</v>
      </c>
      <c r="G6156" s="134">
        <f>Systematic[[#This Row],[Sample]]*1000000+Systematic[[#This Row],[SubSample]]*10000+Systematic[[#This Row],[VariableIndex]]</f>
        <v>410010005</v>
      </c>
      <c r="H6156" s="134">
        <f>Systematic[[#This Row],[SampleVariableLabel]]+100*Systematic[[#This Row],[State]]</f>
        <v>410010505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410</v>
      </c>
      <c r="B6157" s="1">
        <f>IF(C6157=0,IF(B6156=Protocol!$V$20,1,B6156+1),B6156)</f>
        <v>1</v>
      </c>
      <c r="C6157" s="1">
        <f>IF(C6156+1=Protocol!$V$21,0,C6156+1)</f>
        <v>6</v>
      </c>
      <c r="D6157" s="1">
        <f t="shared" si="209"/>
        <v>6</v>
      </c>
      <c r="E6157" s="1" t="str">
        <f>INDEX(Protocol[Mark],MATCH(C6157,Protocol[Step],0))</f>
        <v>5S</v>
      </c>
      <c r="F6157" s="151" t="str">
        <f>INDEX(Variables[Variable],MATCH(Systematic[[#This Row],[VariableIndex]],Variables[Index],0))</f>
        <v>FCR (mt: ROX-corr.)</v>
      </c>
      <c r="G6157" s="134">
        <f>Systematic[[#This Row],[Sample]]*1000000+Systematic[[#This Row],[SubSample]]*10000+Systematic[[#This Row],[VariableIndex]]</f>
        <v>410010006</v>
      </c>
      <c r="H6157" s="134">
        <f>Systematic[[#This Row],[SampleVariableLabel]]+100*Systematic[[#This Row],[State]]</f>
        <v>410010606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410</v>
      </c>
      <c r="B6158" s="1">
        <f>IF(C6158=0,IF(B6157=Protocol!$V$20,1,B6157+1),B6157)</f>
        <v>1</v>
      </c>
      <c r="C6158" s="1">
        <f>IF(C6157+1=Protocol!$V$21,0,C6157+1)</f>
        <v>7</v>
      </c>
      <c r="D6158" s="1">
        <f t="shared" si="209"/>
        <v>1</v>
      </c>
      <c r="E6158" s="1" t="str">
        <f>INDEX(Protocol[Mark],MATCH(C6158,Protocol[Step],0))</f>
        <v>6Oct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410010001</v>
      </c>
      <c r="H6158" s="134">
        <f>Systematic[[#This Row],[SampleVariableLabel]]+100*Systematic[[#This Row],[State]]</f>
        <v>410010701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410</v>
      </c>
      <c r="B6159" s="1">
        <f>IF(C6159=0,IF(B6158=Protocol!$V$20,1,B6158+1),B6158)</f>
        <v>1</v>
      </c>
      <c r="C6159" s="1">
        <f>IF(C6158+1=Protocol!$V$21,0,C6158+1)</f>
        <v>8</v>
      </c>
      <c r="D6159" s="1">
        <f t="shared" si="209"/>
        <v>2</v>
      </c>
      <c r="E6159" s="1" t="str">
        <f>INDEX(Protocol[Mark],MATCH(C6159,Protocol[Step],0))</f>
        <v>7Rot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410010002</v>
      </c>
      <c r="H6159" s="134">
        <f>Systematic[[#This Row],[SampleVariableLabel]]+100*Systematic[[#This Row],[State]]</f>
        <v>410010802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410</v>
      </c>
      <c r="B6160" s="1">
        <f>IF(C6160=0,IF(B6159=Protocol!$V$20,1,B6159+1),B6159)</f>
        <v>1</v>
      </c>
      <c r="C6160" s="1">
        <f>IF(C6159+1=Protocol!$V$21,0,C6159+1)</f>
        <v>9</v>
      </c>
      <c r="D6160" s="1">
        <f t="shared" si="209"/>
        <v>3</v>
      </c>
      <c r="E6160" s="1" t="str">
        <f>INDEX(Protocol[Mark],MATCH(C6160,Protocol[Step],0))</f>
        <v>8Gp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410010003</v>
      </c>
      <c r="H6160" s="134">
        <f>Systematic[[#This Row],[SampleVariableLabel]]+100*Systematic[[#This Row],[State]]</f>
        <v>410010903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410</v>
      </c>
      <c r="B6161" s="1">
        <f>IF(C6161=0,IF(B6160=Protocol!$V$20,1,B6160+1),B6160)</f>
        <v>1</v>
      </c>
      <c r="C6161" s="1">
        <f>IF(C6160+1=Protocol!$V$21,0,C6160+1)</f>
        <v>10</v>
      </c>
      <c r="D6161" s="1">
        <f t="shared" si="209"/>
        <v>4</v>
      </c>
      <c r="E6161" s="1" t="str">
        <f>INDEX(Protocol[Mark],MATCH(C6161,Protocol[Step],0))</f>
        <v>9Ama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410010004</v>
      </c>
      <c r="H6161" s="134">
        <f>Systematic[[#This Row],[SampleVariableLabel]]+100*Systematic[[#This Row],[State]]</f>
        <v>410011004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410</v>
      </c>
      <c r="B6162" s="1">
        <f>IF(C6162=0,IF(B6161=Protocol!$V$20,1,B6161+1),B6161)</f>
        <v>1</v>
      </c>
      <c r="C6162" s="1">
        <f>IF(C6161+1=Protocol!$V$21,0,C6161+1)</f>
        <v>11</v>
      </c>
      <c r="D6162" s="1">
        <f t="shared" si="209"/>
        <v>5</v>
      </c>
      <c r="E6162" s="1" t="str">
        <f>INDEX(Protocol[Mark],MATCH(C6162,Protocol[Step],0))</f>
        <v>10Tm</v>
      </c>
      <c r="F6162" s="151" t="str">
        <f>INDEX(Variables[Variable],MATCH(Systematic[[#This Row],[VariableIndex]],Variables[Index],0))</f>
        <v>Specific flux (mt)</v>
      </c>
      <c r="G6162" s="134">
        <f>Systematic[[#This Row],[Sample]]*1000000+Systematic[[#This Row],[SubSample]]*10000+Systematic[[#This Row],[VariableIndex]]</f>
        <v>410010005</v>
      </c>
      <c r="H6162" s="134">
        <f>Systematic[[#This Row],[SampleVariableLabel]]+100*Systematic[[#This Row],[State]]</f>
        <v>410011105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410</v>
      </c>
      <c r="B6163" s="1">
        <f>IF(C6163=0,IF(B6162=Protocol!$V$20,1,B6162+1),B6162)</f>
        <v>1</v>
      </c>
      <c r="C6163" s="1">
        <f>IF(C6162+1=Protocol!$V$21,0,C6162+1)</f>
        <v>12</v>
      </c>
      <c r="D6163" s="1">
        <f t="shared" si="209"/>
        <v>6</v>
      </c>
      <c r="E6163" s="1" t="str">
        <f>INDEX(Protocol[Mark],MATCH(C6163,Protocol[Step],0))</f>
        <v>11Azd</v>
      </c>
      <c r="F6163" s="151" t="str">
        <f>INDEX(Variables[Variable],MATCH(Systematic[[#This Row],[VariableIndex]],Variables[Index],0))</f>
        <v>FCR (mt: ROX-corr.)</v>
      </c>
      <c r="G6163" s="134">
        <f>Systematic[[#This Row],[Sample]]*1000000+Systematic[[#This Row],[SubSample]]*10000+Systematic[[#This Row],[VariableIndex]]</f>
        <v>410010006</v>
      </c>
      <c r="H6163" s="134">
        <f>Systematic[[#This Row],[SampleVariableLabel]]+100*Systematic[[#This Row],[State]]</f>
        <v>410011206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411</v>
      </c>
      <c r="B6164" s="1">
        <f>IF(C6164=0,IF(B6163=Protocol!$V$20,1,B6163+1),B6163)</f>
        <v>1</v>
      </c>
      <c r="C6164" s="1">
        <f>IF(C6163+1=Protocol!$V$21,0,C6163+1)</f>
        <v>0</v>
      </c>
      <c r="D6164" s="1">
        <f t="shared" si="209"/>
        <v>1</v>
      </c>
      <c r="E6164" s="1" t="str">
        <f>INDEX(Protocol[Mark],MATCH(C6164,Protocol[Step],0))</f>
        <v>1mt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411010001</v>
      </c>
      <c r="H6164" s="134">
        <f>Systematic[[#This Row],[SampleVariableLabel]]+100*Systematic[[#This Row],[State]]</f>
        <v>411010001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411</v>
      </c>
      <c r="B6165" s="1">
        <f>IF(C6165=0,IF(B6164=Protocol!$V$20,1,B6164+1),B6164)</f>
        <v>1</v>
      </c>
      <c r="C6165" s="1">
        <f>IF(C6164+1=Protocol!$V$21,0,C6164+1)</f>
        <v>1</v>
      </c>
      <c r="D6165" s="1">
        <f t="shared" si="209"/>
        <v>2</v>
      </c>
      <c r="E6165" s="1" t="str">
        <f>INDEX(Protocol[Mark],MATCH(C6165,Protocol[Step],0))</f>
        <v>1PM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411010002</v>
      </c>
      <c r="H6165" s="134">
        <f>Systematic[[#This Row],[SampleVariableLabel]]+100*Systematic[[#This Row],[State]]</f>
        <v>411010102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411</v>
      </c>
      <c r="B6166" s="1">
        <f>IF(C6166=0,IF(B6165=Protocol!$V$20,1,B6165+1),B6165)</f>
        <v>1</v>
      </c>
      <c r="C6166" s="1">
        <f>IF(C6165+1=Protocol!$V$21,0,C6165+1)</f>
        <v>2</v>
      </c>
      <c r="D6166" s="1">
        <f t="shared" si="209"/>
        <v>3</v>
      </c>
      <c r="E6166" s="1" t="str">
        <f>INDEX(Protocol[Mark],MATCH(C6166,Protocol[Step],0))</f>
        <v>2D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411010003</v>
      </c>
      <c r="H6166" s="134">
        <f>Systematic[[#This Row],[SampleVariableLabel]]+100*Systematic[[#This Row],[State]]</f>
        <v>411010203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411</v>
      </c>
      <c r="B6167" s="1">
        <f>IF(C6167=0,IF(B6166=Protocol!$V$20,1,B6166+1),B6166)</f>
        <v>1</v>
      </c>
      <c r="C6167" s="1">
        <f>IF(C6166+1=Protocol!$V$21,0,C6166+1)</f>
        <v>3</v>
      </c>
      <c r="D6167" s="1">
        <f t="shared" si="209"/>
        <v>4</v>
      </c>
      <c r="E6167" s="1" t="str">
        <f>INDEX(Protocol[Mark],MATCH(C6167,Protocol[Step],0))</f>
        <v>2c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411010004</v>
      </c>
      <c r="H6167" s="134">
        <f>Systematic[[#This Row],[SampleVariableLabel]]+100*Systematic[[#This Row],[State]]</f>
        <v>411010304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411</v>
      </c>
      <c r="B6168" s="1">
        <f>IF(C6168=0,IF(B6167=Protocol!$V$20,1,B6167+1),B6167)</f>
        <v>1</v>
      </c>
      <c r="C6168" s="1">
        <f>IF(C6167+1=Protocol!$V$21,0,C6167+1)</f>
        <v>4</v>
      </c>
      <c r="D6168" s="1">
        <f t="shared" si="209"/>
        <v>5</v>
      </c>
      <c r="E6168" s="1" t="str">
        <f>INDEX(Protocol[Mark],MATCH(C6168,Protocol[Step],0))</f>
        <v>3U</v>
      </c>
      <c r="F6168" s="151" t="str">
        <f>INDEX(Variables[Variable],MATCH(Systematic[[#This Row],[VariableIndex]],Variables[Index],0))</f>
        <v>Specific flux (mt)</v>
      </c>
      <c r="G6168" s="134">
        <f>Systematic[[#This Row],[Sample]]*1000000+Systematic[[#This Row],[SubSample]]*10000+Systematic[[#This Row],[VariableIndex]]</f>
        <v>411010005</v>
      </c>
      <c r="H6168" s="134">
        <f>Systematic[[#This Row],[SampleVariableLabel]]+100*Systematic[[#This Row],[State]]</f>
        <v>411010405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411</v>
      </c>
      <c r="B6169" s="1">
        <f>IF(C6169=0,IF(B6168=Protocol!$V$20,1,B6168+1),B6168)</f>
        <v>1</v>
      </c>
      <c r="C6169" s="1">
        <f>IF(C6168+1=Protocol!$V$21,0,C6168+1)</f>
        <v>5</v>
      </c>
      <c r="D6169" s="1">
        <f t="shared" si="209"/>
        <v>6</v>
      </c>
      <c r="E6169" s="1" t="str">
        <f>INDEX(Protocol[Mark],MATCH(C6169,Protocol[Step],0))</f>
        <v>4G</v>
      </c>
      <c r="F6169" s="151" t="str">
        <f>INDEX(Variables[Variable],MATCH(Systematic[[#This Row],[VariableIndex]],Variables[Index],0))</f>
        <v>FCR (mt: ROX-corr.)</v>
      </c>
      <c r="G6169" s="134">
        <f>Systematic[[#This Row],[Sample]]*1000000+Systematic[[#This Row],[SubSample]]*10000+Systematic[[#This Row],[VariableIndex]]</f>
        <v>411010006</v>
      </c>
      <c r="H6169" s="134">
        <f>Systematic[[#This Row],[SampleVariableLabel]]+100*Systematic[[#This Row],[State]]</f>
        <v>411010506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411</v>
      </c>
      <c r="B6170" s="1">
        <f>IF(C6170=0,IF(B6169=Protocol!$V$20,1,B6169+1),B6169)</f>
        <v>1</v>
      </c>
      <c r="C6170" s="1">
        <f>IF(C6169+1=Protocol!$V$21,0,C6169+1)</f>
        <v>6</v>
      </c>
      <c r="D6170" s="1">
        <f t="shared" si="209"/>
        <v>1</v>
      </c>
      <c r="E6170" s="1" t="str">
        <f>INDEX(Protocol[Mark],MATCH(C6170,Protocol[Step],0))</f>
        <v>5S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411010001</v>
      </c>
      <c r="H6170" s="134">
        <f>Systematic[[#This Row],[SampleVariableLabel]]+100*Systematic[[#This Row],[State]]</f>
        <v>411010601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411</v>
      </c>
      <c r="B6171" s="1">
        <f>IF(C6171=0,IF(B6170=Protocol!$V$20,1,B6170+1),B6170)</f>
        <v>1</v>
      </c>
      <c r="C6171" s="1">
        <f>IF(C6170+1=Protocol!$V$21,0,C6170+1)</f>
        <v>7</v>
      </c>
      <c r="D6171" s="1">
        <f t="shared" si="209"/>
        <v>2</v>
      </c>
      <c r="E6171" s="1" t="str">
        <f>INDEX(Protocol[Mark],MATCH(C6171,Protocol[Step],0))</f>
        <v>6Oct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411010002</v>
      </c>
      <c r="H6171" s="134">
        <f>Systematic[[#This Row],[SampleVariableLabel]]+100*Systematic[[#This Row],[State]]</f>
        <v>411010702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411</v>
      </c>
      <c r="B6172" s="1">
        <f>IF(C6172=0,IF(B6171=Protocol!$V$20,1,B6171+1),B6171)</f>
        <v>1</v>
      </c>
      <c r="C6172" s="1">
        <f>IF(C6171+1=Protocol!$V$21,0,C6171+1)</f>
        <v>8</v>
      </c>
      <c r="D6172" s="1">
        <f t="shared" si="209"/>
        <v>3</v>
      </c>
      <c r="E6172" s="1" t="str">
        <f>INDEX(Protocol[Mark],MATCH(C6172,Protocol[Step],0))</f>
        <v>7Rot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411010003</v>
      </c>
      <c r="H6172" s="134">
        <f>Systematic[[#This Row],[SampleVariableLabel]]+100*Systematic[[#This Row],[State]]</f>
        <v>411010803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411</v>
      </c>
      <c r="B6173" s="1">
        <f>IF(C6173=0,IF(B6172=Protocol!$V$20,1,B6172+1),B6172)</f>
        <v>1</v>
      </c>
      <c r="C6173" s="1">
        <f>IF(C6172+1=Protocol!$V$21,0,C6172+1)</f>
        <v>9</v>
      </c>
      <c r="D6173" s="1">
        <f t="shared" si="209"/>
        <v>4</v>
      </c>
      <c r="E6173" s="1" t="str">
        <f>INDEX(Protocol[Mark],MATCH(C6173,Protocol[Step],0))</f>
        <v>8Gp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411010004</v>
      </c>
      <c r="H6173" s="134">
        <f>Systematic[[#This Row],[SampleVariableLabel]]+100*Systematic[[#This Row],[State]]</f>
        <v>411010904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411</v>
      </c>
      <c r="B6174" s="1">
        <f>IF(C6174=0,IF(B6173=Protocol!$V$20,1,B6173+1),B6173)</f>
        <v>1</v>
      </c>
      <c r="C6174" s="1">
        <f>IF(C6173+1=Protocol!$V$21,0,C6173+1)</f>
        <v>10</v>
      </c>
      <c r="D6174" s="1">
        <f t="shared" si="209"/>
        <v>5</v>
      </c>
      <c r="E6174" s="1" t="str">
        <f>INDEX(Protocol[Mark],MATCH(C6174,Protocol[Step],0))</f>
        <v>9Ama</v>
      </c>
      <c r="F6174" s="151" t="str">
        <f>INDEX(Variables[Variable],MATCH(Systematic[[#This Row],[VariableIndex]],Variables[Index],0))</f>
        <v>Specific flux (mt)</v>
      </c>
      <c r="G6174" s="134">
        <f>Systematic[[#This Row],[Sample]]*1000000+Systematic[[#This Row],[SubSample]]*10000+Systematic[[#This Row],[VariableIndex]]</f>
        <v>411010005</v>
      </c>
      <c r="H6174" s="134">
        <f>Systematic[[#This Row],[SampleVariableLabel]]+100*Systematic[[#This Row],[State]]</f>
        <v>411011005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411</v>
      </c>
      <c r="B6175" s="1">
        <f>IF(C6175=0,IF(B6174=Protocol!$V$20,1,B6174+1),B6174)</f>
        <v>1</v>
      </c>
      <c r="C6175" s="1">
        <f>IF(C6174+1=Protocol!$V$21,0,C6174+1)</f>
        <v>11</v>
      </c>
      <c r="D6175" s="1">
        <f t="shared" si="209"/>
        <v>6</v>
      </c>
      <c r="E6175" s="1" t="str">
        <f>INDEX(Protocol[Mark],MATCH(C6175,Protocol[Step],0))</f>
        <v>10Tm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411010006</v>
      </c>
      <c r="H6175" s="134">
        <f>Systematic[[#This Row],[SampleVariableLabel]]+100*Systematic[[#This Row],[State]]</f>
        <v>411011106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411</v>
      </c>
      <c r="B6176" s="1">
        <f>IF(C6176=0,IF(B6175=Protocol!$V$20,1,B6175+1),B6175)</f>
        <v>1</v>
      </c>
      <c r="C6176" s="1">
        <f>IF(C6175+1=Protocol!$V$21,0,C6175+1)</f>
        <v>12</v>
      </c>
      <c r="D6176" s="1">
        <f t="shared" si="209"/>
        <v>1</v>
      </c>
      <c r="E6176" s="1" t="str">
        <f>INDEX(Protocol[Mark],MATCH(C6176,Protocol[Step],0))</f>
        <v>11Azd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411010001</v>
      </c>
      <c r="H6176" s="134">
        <f>Systematic[[#This Row],[SampleVariableLabel]]+100*Systematic[[#This Row],[State]]</f>
        <v>411011201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412</v>
      </c>
      <c r="B6177" s="1">
        <f>IF(C6177=0,IF(B6176=Protocol!$V$20,1,B6176+1),B6176)</f>
        <v>1</v>
      </c>
      <c r="C6177" s="1">
        <f>IF(C6176+1=Protocol!$V$21,0,C6176+1)</f>
        <v>0</v>
      </c>
      <c r="D6177" s="1">
        <f t="shared" si="209"/>
        <v>2</v>
      </c>
      <c r="E6177" s="1" t="str">
        <f>INDEX(Protocol[Mark],MATCH(C6177,Protocol[Step],0))</f>
        <v>1mt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412010002</v>
      </c>
      <c r="H6177" s="134">
        <f>Systematic[[#This Row],[SampleVariableLabel]]+100*Systematic[[#This Row],[State]]</f>
        <v>412010002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412</v>
      </c>
      <c r="B6178" s="1">
        <f>IF(C6178=0,IF(B6177=Protocol!$V$20,1,B6177+1),B6177)</f>
        <v>1</v>
      </c>
      <c r="C6178" s="1">
        <f>IF(C6177+1=Protocol!$V$21,0,C6177+1)</f>
        <v>1</v>
      </c>
      <c r="D6178" s="1">
        <f t="shared" si="209"/>
        <v>3</v>
      </c>
      <c r="E6178" s="1" t="str">
        <f>INDEX(Protocol[Mark],MATCH(C6178,Protocol[Step],0))</f>
        <v>1PM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412010003</v>
      </c>
      <c r="H6178" s="134">
        <f>Systematic[[#This Row],[SampleVariableLabel]]+100*Systematic[[#This Row],[State]]</f>
        <v>412010103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412</v>
      </c>
      <c r="B6179" s="1">
        <f>IF(C6179=0,IF(B6178=Protocol!$V$20,1,B6178+1),B6178)</f>
        <v>1</v>
      </c>
      <c r="C6179" s="1">
        <f>IF(C6178+1=Protocol!$V$21,0,C6178+1)</f>
        <v>2</v>
      </c>
      <c r="D6179" s="1">
        <f t="shared" si="209"/>
        <v>4</v>
      </c>
      <c r="E6179" s="1" t="str">
        <f>INDEX(Protocol[Mark],MATCH(C6179,Protocol[Step],0))</f>
        <v>2D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412010004</v>
      </c>
      <c r="H6179" s="134">
        <f>Systematic[[#This Row],[SampleVariableLabel]]+100*Systematic[[#This Row],[State]]</f>
        <v>412010204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412</v>
      </c>
      <c r="B6180" s="1">
        <f>IF(C6180=0,IF(B6179=Protocol!$V$20,1,B6179+1),B6179)</f>
        <v>1</v>
      </c>
      <c r="C6180" s="1">
        <f>IF(C6179+1=Protocol!$V$21,0,C6179+1)</f>
        <v>3</v>
      </c>
      <c r="D6180" s="1">
        <f t="shared" si="209"/>
        <v>5</v>
      </c>
      <c r="E6180" s="1" t="str">
        <f>INDEX(Protocol[Mark],MATCH(C6180,Protocol[Step],0))</f>
        <v>2c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412010005</v>
      </c>
      <c r="H6180" s="134">
        <f>Systematic[[#This Row],[SampleVariableLabel]]+100*Systematic[[#This Row],[State]]</f>
        <v>412010305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412</v>
      </c>
      <c r="B6181" s="1">
        <f>IF(C6181=0,IF(B6180=Protocol!$V$20,1,B6180+1),B6180)</f>
        <v>1</v>
      </c>
      <c r="C6181" s="1">
        <f>IF(C6180+1=Protocol!$V$21,0,C6180+1)</f>
        <v>4</v>
      </c>
      <c r="D6181" s="1">
        <f t="shared" si="209"/>
        <v>6</v>
      </c>
      <c r="E6181" s="1" t="str">
        <f>INDEX(Protocol[Mark],MATCH(C6181,Protocol[Step],0))</f>
        <v>3U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412010006</v>
      </c>
      <c r="H6181" s="134">
        <f>Systematic[[#This Row],[SampleVariableLabel]]+100*Systematic[[#This Row],[State]]</f>
        <v>412010406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412</v>
      </c>
      <c r="B6182" s="1">
        <f>IF(C6182=0,IF(B6181=Protocol!$V$20,1,B6181+1),B6181)</f>
        <v>1</v>
      </c>
      <c r="C6182" s="1">
        <f>IF(C6181+1=Protocol!$V$21,0,C6181+1)</f>
        <v>5</v>
      </c>
      <c r="D6182" s="1">
        <f t="shared" si="209"/>
        <v>1</v>
      </c>
      <c r="E6182" s="1" t="str">
        <f>INDEX(Protocol[Mark],MATCH(C6182,Protocol[Step],0))</f>
        <v>4G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412010001</v>
      </c>
      <c r="H6182" s="134">
        <f>Systematic[[#This Row],[SampleVariableLabel]]+100*Systematic[[#This Row],[State]]</f>
        <v>412010501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412</v>
      </c>
      <c r="B6183" s="1">
        <f>IF(C6183=0,IF(B6182=Protocol!$V$20,1,B6182+1),B6182)</f>
        <v>1</v>
      </c>
      <c r="C6183" s="1">
        <f>IF(C6182+1=Protocol!$V$21,0,C6182+1)</f>
        <v>6</v>
      </c>
      <c r="D6183" s="1">
        <f t="shared" si="209"/>
        <v>2</v>
      </c>
      <c r="E6183" s="1" t="str">
        <f>INDEX(Protocol[Mark],MATCH(C6183,Protocol[Step],0))</f>
        <v>5S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412010002</v>
      </c>
      <c r="H6183" s="134">
        <f>Systematic[[#This Row],[SampleVariableLabel]]+100*Systematic[[#This Row],[State]]</f>
        <v>412010602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412</v>
      </c>
      <c r="B6184" s="1">
        <f>IF(C6184=0,IF(B6183=Protocol!$V$20,1,B6183+1),B6183)</f>
        <v>1</v>
      </c>
      <c r="C6184" s="1">
        <f>IF(C6183+1=Protocol!$V$21,0,C6183+1)</f>
        <v>7</v>
      </c>
      <c r="D6184" s="1">
        <f t="shared" si="209"/>
        <v>3</v>
      </c>
      <c r="E6184" s="1" t="str">
        <f>INDEX(Protocol[Mark],MATCH(C6184,Protocol[Step],0))</f>
        <v>6Oct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412010003</v>
      </c>
      <c r="H6184" s="134">
        <f>Systematic[[#This Row],[SampleVariableLabel]]+100*Systematic[[#This Row],[State]]</f>
        <v>412010703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412</v>
      </c>
      <c r="B6185" s="1">
        <f>IF(C6185=0,IF(B6184=Protocol!$V$20,1,B6184+1),B6184)</f>
        <v>1</v>
      </c>
      <c r="C6185" s="1">
        <f>IF(C6184+1=Protocol!$V$21,0,C6184+1)</f>
        <v>8</v>
      </c>
      <c r="D6185" s="1">
        <f t="shared" si="209"/>
        <v>4</v>
      </c>
      <c r="E6185" s="1" t="str">
        <f>INDEX(Protocol[Mark],MATCH(C6185,Protocol[Step],0))</f>
        <v>7Rot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412010004</v>
      </c>
      <c r="H6185" s="134">
        <f>Systematic[[#This Row],[SampleVariableLabel]]+100*Systematic[[#This Row],[State]]</f>
        <v>412010804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412</v>
      </c>
      <c r="B6186" s="1">
        <f>IF(C6186=0,IF(B6185=Protocol!$V$20,1,B6185+1),B6185)</f>
        <v>1</v>
      </c>
      <c r="C6186" s="1">
        <f>IF(C6185+1=Protocol!$V$21,0,C6185+1)</f>
        <v>9</v>
      </c>
      <c r="D6186" s="1">
        <f t="shared" si="209"/>
        <v>5</v>
      </c>
      <c r="E6186" s="1" t="str">
        <f>INDEX(Protocol[Mark],MATCH(C6186,Protocol[Step],0))</f>
        <v>8Gp</v>
      </c>
      <c r="F6186" s="151" t="str">
        <f>INDEX(Variables[Variable],MATCH(Systematic[[#This Row],[VariableIndex]],Variables[Index],0))</f>
        <v>Specific flux (mt)</v>
      </c>
      <c r="G6186" s="134">
        <f>Systematic[[#This Row],[Sample]]*1000000+Systematic[[#This Row],[SubSample]]*10000+Systematic[[#This Row],[VariableIndex]]</f>
        <v>412010005</v>
      </c>
      <c r="H6186" s="134">
        <f>Systematic[[#This Row],[SampleVariableLabel]]+100*Systematic[[#This Row],[State]]</f>
        <v>412010905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412</v>
      </c>
      <c r="B6187" s="1">
        <f>IF(C6187=0,IF(B6186=Protocol!$V$20,1,B6186+1),B6186)</f>
        <v>1</v>
      </c>
      <c r="C6187" s="1">
        <f>IF(C6186+1=Protocol!$V$21,0,C6186+1)</f>
        <v>10</v>
      </c>
      <c r="D6187" s="1">
        <f t="shared" si="209"/>
        <v>6</v>
      </c>
      <c r="E6187" s="1" t="str">
        <f>INDEX(Protocol[Mark],MATCH(C6187,Protocol[Step],0))</f>
        <v>9Ama</v>
      </c>
      <c r="F6187" s="151" t="str">
        <f>INDEX(Variables[Variable],MATCH(Systematic[[#This Row],[VariableIndex]],Variables[Index],0))</f>
        <v>FCR (mt: ROX-corr.)</v>
      </c>
      <c r="G6187" s="134">
        <f>Systematic[[#This Row],[Sample]]*1000000+Systematic[[#This Row],[SubSample]]*10000+Systematic[[#This Row],[VariableIndex]]</f>
        <v>412010006</v>
      </c>
      <c r="H6187" s="134">
        <f>Systematic[[#This Row],[SampleVariableLabel]]+100*Systematic[[#This Row],[State]]</f>
        <v>412011006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412</v>
      </c>
      <c r="B6188" s="1">
        <f>IF(C6188=0,IF(B6187=Protocol!$V$20,1,B6187+1),B6187)</f>
        <v>1</v>
      </c>
      <c r="C6188" s="1">
        <f>IF(C6187+1=Protocol!$V$21,0,C6187+1)</f>
        <v>11</v>
      </c>
      <c r="D6188" s="1">
        <f t="shared" si="209"/>
        <v>1</v>
      </c>
      <c r="E6188" s="1" t="str">
        <f>INDEX(Protocol[Mark],MATCH(C6188,Protocol[Step],0))</f>
        <v>10Tm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412010001</v>
      </c>
      <c r="H6188" s="134">
        <f>Systematic[[#This Row],[SampleVariableLabel]]+100*Systematic[[#This Row],[State]]</f>
        <v>412011101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412</v>
      </c>
      <c r="B6189" s="1">
        <f>IF(C6189=0,IF(B6188=Protocol!$V$20,1,B6188+1),B6188)</f>
        <v>1</v>
      </c>
      <c r="C6189" s="1">
        <f>IF(C6188+1=Protocol!$V$21,0,C6188+1)</f>
        <v>12</v>
      </c>
      <c r="D6189" s="1">
        <f t="shared" si="209"/>
        <v>2</v>
      </c>
      <c r="E6189" s="1" t="str">
        <f>INDEX(Protocol[Mark],MATCH(C6189,Protocol[Step],0))</f>
        <v>11Azd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412010002</v>
      </c>
      <c r="H6189" s="134">
        <f>Systematic[[#This Row],[SampleVariableLabel]]+100*Systematic[[#This Row],[State]]</f>
        <v>412011202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413</v>
      </c>
      <c r="B6190" s="1">
        <f>IF(C6190=0,IF(B6189=Protocol!$V$20,1,B6189+1),B6189)</f>
        <v>1</v>
      </c>
      <c r="C6190" s="1">
        <f>IF(C6189+1=Protocol!$V$21,0,C6189+1)</f>
        <v>0</v>
      </c>
      <c r="D6190" s="1">
        <f t="shared" si="209"/>
        <v>3</v>
      </c>
      <c r="E6190" s="1" t="str">
        <f>INDEX(Protocol[Mark],MATCH(C6190,Protocol[Step],0))</f>
        <v>1mt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413010003</v>
      </c>
      <c r="H6190" s="134">
        <f>Systematic[[#This Row],[SampleVariableLabel]]+100*Systematic[[#This Row],[State]]</f>
        <v>413010003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413</v>
      </c>
      <c r="B6191" s="1">
        <f>IF(C6191=0,IF(B6190=Protocol!$V$20,1,B6190+1),B6190)</f>
        <v>1</v>
      </c>
      <c r="C6191" s="1">
        <f>IF(C6190+1=Protocol!$V$21,0,C6190+1)</f>
        <v>1</v>
      </c>
      <c r="D6191" s="1">
        <f t="shared" si="209"/>
        <v>4</v>
      </c>
      <c r="E6191" s="1" t="str">
        <f>INDEX(Protocol[Mark],MATCH(C6191,Protocol[Step],0))</f>
        <v>1PM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413010004</v>
      </c>
      <c r="H6191" s="134">
        <f>Systematic[[#This Row],[SampleVariableLabel]]+100*Systematic[[#This Row],[State]]</f>
        <v>413010104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413</v>
      </c>
      <c r="B6192" s="1">
        <f>IF(C6192=0,IF(B6191=Protocol!$V$20,1,B6191+1),B6191)</f>
        <v>1</v>
      </c>
      <c r="C6192" s="1">
        <f>IF(C6191+1=Protocol!$V$21,0,C6191+1)</f>
        <v>2</v>
      </c>
      <c r="D6192" s="1">
        <f t="shared" si="209"/>
        <v>5</v>
      </c>
      <c r="E6192" s="1" t="str">
        <f>INDEX(Protocol[Mark],MATCH(C6192,Protocol[Step],0))</f>
        <v>2D</v>
      </c>
      <c r="F6192" s="151" t="str">
        <f>INDEX(Variables[Variable],MATCH(Systematic[[#This Row],[VariableIndex]],Variables[Index],0))</f>
        <v>Specific flux (mt)</v>
      </c>
      <c r="G6192" s="134">
        <f>Systematic[[#This Row],[Sample]]*1000000+Systematic[[#This Row],[SubSample]]*10000+Systematic[[#This Row],[VariableIndex]]</f>
        <v>413010005</v>
      </c>
      <c r="H6192" s="134">
        <f>Systematic[[#This Row],[SampleVariableLabel]]+100*Systematic[[#This Row],[State]]</f>
        <v>413010205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413</v>
      </c>
      <c r="B6193" s="1">
        <f>IF(C6193=0,IF(B6192=Protocol!$V$20,1,B6192+1),B6192)</f>
        <v>1</v>
      </c>
      <c r="C6193" s="1">
        <f>IF(C6192+1=Protocol!$V$21,0,C6192+1)</f>
        <v>3</v>
      </c>
      <c r="D6193" s="1">
        <f t="shared" si="209"/>
        <v>6</v>
      </c>
      <c r="E6193" s="1" t="str">
        <f>INDEX(Protocol[Mark],MATCH(C6193,Protocol[Step],0))</f>
        <v>2c</v>
      </c>
      <c r="F6193" s="151" t="str">
        <f>INDEX(Variables[Variable],MATCH(Systematic[[#This Row],[VariableIndex]],Variables[Index],0))</f>
        <v>FCR (mt: ROX-corr.)</v>
      </c>
      <c r="G6193" s="134">
        <f>Systematic[[#This Row],[Sample]]*1000000+Systematic[[#This Row],[SubSample]]*10000+Systematic[[#This Row],[VariableIndex]]</f>
        <v>413010006</v>
      </c>
      <c r="H6193" s="134">
        <f>Systematic[[#This Row],[SampleVariableLabel]]+100*Systematic[[#This Row],[State]]</f>
        <v>413010306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413</v>
      </c>
      <c r="B6194" s="1">
        <f>IF(C6194=0,IF(B6193=Protocol!$V$20,1,B6193+1),B6193)</f>
        <v>1</v>
      </c>
      <c r="C6194" s="1">
        <f>IF(C6193+1=Protocol!$V$21,0,C6193+1)</f>
        <v>4</v>
      </c>
      <c r="D6194" s="1">
        <f t="shared" si="209"/>
        <v>1</v>
      </c>
      <c r="E6194" s="1" t="str">
        <f>INDEX(Protocol[Mark],MATCH(C6194,Protocol[Step],0))</f>
        <v>3U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413010001</v>
      </c>
      <c r="H6194" s="134">
        <f>Systematic[[#This Row],[SampleVariableLabel]]+100*Systematic[[#This Row],[State]]</f>
        <v>413010401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413</v>
      </c>
      <c r="B6195" s="1">
        <f>IF(C6195=0,IF(B6194=Protocol!$V$20,1,B6194+1),B6194)</f>
        <v>1</v>
      </c>
      <c r="C6195" s="1">
        <f>IF(C6194+1=Protocol!$V$21,0,C6194+1)</f>
        <v>5</v>
      </c>
      <c r="D6195" s="1">
        <f t="shared" si="209"/>
        <v>2</v>
      </c>
      <c r="E6195" s="1" t="str">
        <f>INDEX(Protocol[Mark],MATCH(C6195,Protocol[Step],0))</f>
        <v>4G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413010002</v>
      </c>
      <c r="H6195" s="134">
        <f>Systematic[[#This Row],[SampleVariableLabel]]+100*Systematic[[#This Row],[State]]</f>
        <v>413010502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413</v>
      </c>
      <c r="B6196" s="1">
        <f>IF(C6196=0,IF(B6195=Protocol!$V$20,1,B6195+1),B6195)</f>
        <v>1</v>
      </c>
      <c r="C6196" s="1">
        <f>IF(C6195+1=Protocol!$V$21,0,C6195+1)</f>
        <v>6</v>
      </c>
      <c r="D6196" s="1">
        <f t="shared" si="209"/>
        <v>3</v>
      </c>
      <c r="E6196" s="1" t="str">
        <f>INDEX(Protocol[Mark],MATCH(C6196,Protocol[Step],0))</f>
        <v>5S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413010003</v>
      </c>
      <c r="H6196" s="134">
        <f>Systematic[[#This Row],[SampleVariableLabel]]+100*Systematic[[#This Row],[State]]</f>
        <v>413010603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413</v>
      </c>
      <c r="B6197" s="1">
        <f>IF(C6197=0,IF(B6196=Protocol!$V$20,1,B6196+1),B6196)</f>
        <v>1</v>
      </c>
      <c r="C6197" s="1">
        <f>IF(C6196+1=Protocol!$V$21,0,C6196+1)</f>
        <v>7</v>
      </c>
      <c r="D6197" s="1">
        <f t="shared" si="209"/>
        <v>4</v>
      </c>
      <c r="E6197" s="1" t="str">
        <f>INDEX(Protocol[Mark],MATCH(C6197,Protocol[Step],0))</f>
        <v>6Oct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413010004</v>
      </c>
      <c r="H6197" s="134">
        <f>Systematic[[#This Row],[SampleVariableLabel]]+100*Systematic[[#This Row],[State]]</f>
        <v>413010704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413</v>
      </c>
      <c r="B6198" s="1">
        <f>IF(C6198=0,IF(B6197=Protocol!$V$20,1,B6197+1),B6197)</f>
        <v>1</v>
      </c>
      <c r="C6198" s="1">
        <f>IF(C6197+1=Protocol!$V$21,0,C6197+1)</f>
        <v>8</v>
      </c>
      <c r="D6198" s="1">
        <f t="shared" si="209"/>
        <v>5</v>
      </c>
      <c r="E6198" s="1" t="str">
        <f>INDEX(Protocol[Mark],MATCH(C6198,Protocol[Step],0))</f>
        <v>7Rot</v>
      </c>
      <c r="F6198" s="151" t="str">
        <f>INDEX(Variables[Variable],MATCH(Systematic[[#This Row],[VariableIndex]],Variables[Index],0))</f>
        <v>Specific flux (mt)</v>
      </c>
      <c r="G6198" s="134">
        <f>Systematic[[#This Row],[Sample]]*1000000+Systematic[[#This Row],[SubSample]]*10000+Systematic[[#This Row],[VariableIndex]]</f>
        <v>413010005</v>
      </c>
      <c r="H6198" s="134">
        <f>Systematic[[#This Row],[SampleVariableLabel]]+100*Systematic[[#This Row],[State]]</f>
        <v>413010805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413</v>
      </c>
      <c r="B6199" s="1">
        <f>IF(C6199=0,IF(B6198=Protocol!$V$20,1,B6198+1),B6198)</f>
        <v>1</v>
      </c>
      <c r="C6199" s="1">
        <f>IF(C6198+1=Protocol!$V$21,0,C6198+1)</f>
        <v>9</v>
      </c>
      <c r="D6199" s="1">
        <f t="shared" si="209"/>
        <v>6</v>
      </c>
      <c r="E6199" s="1" t="str">
        <f>INDEX(Protocol[Mark],MATCH(C6199,Protocol[Step],0))</f>
        <v>8Gp</v>
      </c>
      <c r="F6199" s="151" t="str">
        <f>INDEX(Variables[Variable],MATCH(Systematic[[#This Row],[VariableIndex]],Variables[Index],0))</f>
        <v>FCR (mt: ROX-corr.)</v>
      </c>
      <c r="G6199" s="134">
        <f>Systematic[[#This Row],[Sample]]*1000000+Systematic[[#This Row],[SubSample]]*10000+Systematic[[#This Row],[VariableIndex]]</f>
        <v>413010006</v>
      </c>
      <c r="H6199" s="134">
        <f>Systematic[[#This Row],[SampleVariableLabel]]+100*Systematic[[#This Row],[State]]</f>
        <v>413010906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413</v>
      </c>
      <c r="B6200" s="1">
        <f>IF(C6200=0,IF(B6199=Protocol!$V$20,1,B6199+1),B6199)</f>
        <v>1</v>
      </c>
      <c r="C6200" s="1">
        <f>IF(C6199+1=Protocol!$V$21,0,C6199+1)</f>
        <v>10</v>
      </c>
      <c r="D6200" s="1">
        <f t="shared" si="209"/>
        <v>1</v>
      </c>
      <c r="E6200" s="1" t="str">
        <f>INDEX(Protocol[Mark],MATCH(C6200,Protocol[Step],0))</f>
        <v>9Ama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413010001</v>
      </c>
      <c r="H6200" s="134">
        <f>Systematic[[#This Row],[SampleVariableLabel]]+100*Systematic[[#This Row],[State]]</f>
        <v>413011001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413</v>
      </c>
      <c r="B6201" s="1">
        <f>IF(C6201=0,IF(B6200=Protocol!$V$20,1,B6200+1),B6200)</f>
        <v>1</v>
      </c>
      <c r="C6201" s="1">
        <f>IF(C6200+1=Protocol!$V$21,0,C6200+1)</f>
        <v>11</v>
      </c>
      <c r="D6201" s="1">
        <f t="shared" si="209"/>
        <v>2</v>
      </c>
      <c r="E6201" s="1" t="str">
        <f>INDEX(Protocol[Mark],MATCH(C6201,Protocol[Step],0))</f>
        <v>10Tm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413010002</v>
      </c>
      <c r="H6201" s="134">
        <f>Systematic[[#This Row],[SampleVariableLabel]]+100*Systematic[[#This Row],[State]]</f>
        <v>413011102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413</v>
      </c>
      <c r="B6202" s="1">
        <f>IF(C6202=0,IF(B6201=Protocol!$V$20,1,B6201+1),B6201)</f>
        <v>1</v>
      </c>
      <c r="C6202" s="1">
        <f>IF(C6201+1=Protocol!$V$21,0,C6201+1)</f>
        <v>12</v>
      </c>
      <c r="D6202" s="1">
        <f t="shared" si="209"/>
        <v>3</v>
      </c>
      <c r="E6202" s="1" t="str">
        <f>INDEX(Protocol[Mark],MATCH(C6202,Protocol[Step],0))</f>
        <v>11Azd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413010003</v>
      </c>
      <c r="H6202" s="134">
        <f>Systematic[[#This Row],[SampleVariableLabel]]+100*Systematic[[#This Row],[State]]</f>
        <v>413011203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414</v>
      </c>
      <c r="B6203" s="1">
        <f>IF(C6203=0,IF(B6202=Protocol!$V$20,1,B6202+1),B6202)</f>
        <v>1</v>
      </c>
      <c r="C6203" s="1">
        <f>IF(C6202+1=Protocol!$V$21,0,C6202+1)</f>
        <v>0</v>
      </c>
      <c r="D6203" s="1">
        <f t="shared" si="209"/>
        <v>4</v>
      </c>
      <c r="E6203" s="1" t="str">
        <f>INDEX(Protocol[Mark],MATCH(C6203,Protocol[Step],0))</f>
        <v>1mt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414010004</v>
      </c>
      <c r="H6203" s="134">
        <f>Systematic[[#This Row],[SampleVariableLabel]]+100*Systematic[[#This Row],[State]]</f>
        <v>414010004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414</v>
      </c>
      <c r="B6204" s="1">
        <f>IF(C6204=0,IF(B6203=Protocol!$V$20,1,B6203+1),B6203)</f>
        <v>1</v>
      </c>
      <c r="C6204" s="1">
        <f>IF(C6203+1=Protocol!$V$21,0,C6203+1)</f>
        <v>1</v>
      </c>
      <c r="D6204" s="1">
        <f t="shared" si="209"/>
        <v>5</v>
      </c>
      <c r="E6204" s="1" t="str">
        <f>INDEX(Protocol[Mark],MATCH(C6204,Protocol[Step],0))</f>
        <v>1PM</v>
      </c>
      <c r="F6204" s="151" t="str">
        <f>INDEX(Variables[Variable],MATCH(Systematic[[#This Row],[VariableIndex]],Variables[Index],0))</f>
        <v>Specific flux (mt)</v>
      </c>
      <c r="G6204" s="134">
        <f>Systematic[[#This Row],[Sample]]*1000000+Systematic[[#This Row],[SubSample]]*10000+Systematic[[#This Row],[VariableIndex]]</f>
        <v>414010005</v>
      </c>
      <c r="H6204" s="134">
        <f>Systematic[[#This Row],[SampleVariableLabel]]+100*Systematic[[#This Row],[State]]</f>
        <v>414010105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414</v>
      </c>
      <c r="B6205" s="1">
        <f>IF(C6205=0,IF(B6204=Protocol!$V$20,1,B6204+1),B6204)</f>
        <v>1</v>
      </c>
      <c r="C6205" s="1">
        <f>IF(C6204+1=Protocol!$V$21,0,C6204+1)</f>
        <v>2</v>
      </c>
      <c r="D6205" s="1">
        <f t="shared" si="209"/>
        <v>6</v>
      </c>
      <c r="E6205" s="1" t="str">
        <f>INDEX(Protocol[Mark],MATCH(C6205,Protocol[Step],0))</f>
        <v>2D</v>
      </c>
      <c r="F6205" s="151" t="str">
        <f>INDEX(Variables[Variable],MATCH(Systematic[[#This Row],[VariableIndex]],Variables[Index],0))</f>
        <v>FCR (mt: ROX-corr.)</v>
      </c>
      <c r="G6205" s="134">
        <f>Systematic[[#This Row],[Sample]]*1000000+Systematic[[#This Row],[SubSample]]*10000+Systematic[[#This Row],[VariableIndex]]</f>
        <v>414010006</v>
      </c>
      <c r="H6205" s="134">
        <f>Systematic[[#This Row],[SampleVariableLabel]]+100*Systematic[[#This Row],[State]]</f>
        <v>414010206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414</v>
      </c>
      <c r="B6206" s="1">
        <f>IF(C6206=0,IF(B6205=Protocol!$V$20,1,B6205+1),B6205)</f>
        <v>1</v>
      </c>
      <c r="C6206" s="1">
        <f>IF(C6205+1=Protocol!$V$21,0,C6205+1)</f>
        <v>3</v>
      </c>
      <c r="D6206" s="1">
        <f t="shared" si="209"/>
        <v>1</v>
      </c>
      <c r="E6206" s="1" t="str">
        <f>INDEX(Protocol[Mark],MATCH(C6206,Protocol[Step],0))</f>
        <v>2c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414010001</v>
      </c>
      <c r="H6206" s="134">
        <f>Systematic[[#This Row],[SampleVariableLabel]]+100*Systematic[[#This Row],[State]]</f>
        <v>414010301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414</v>
      </c>
      <c r="B6207" s="1">
        <f>IF(C6207=0,IF(B6206=Protocol!$V$20,1,B6206+1),B6206)</f>
        <v>1</v>
      </c>
      <c r="C6207" s="1">
        <f>IF(C6206+1=Protocol!$V$21,0,C6206+1)</f>
        <v>4</v>
      </c>
      <c r="D6207" s="1">
        <f t="shared" si="209"/>
        <v>2</v>
      </c>
      <c r="E6207" s="1" t="str">
        <f>INDEX(Protocol[Mark],MATCH(C6207,Protocol[Step],0))</f>
        <v>3U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414010002</v>
      </c>
      <c r="H6207" s="134">
        <f>Systematic[[#This Row],[SampleVariableLabel]]+100*Systematic[[#This Row],[State]]</f>
        <v>414010402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414</v>
      </c>
      <c r="B6208" s="1">
        <f>IF(C6208=0,IF(B6207=Protocol!$V$20,1,B6207+1),B6207)</f>
        <v>1</v>
      </c>
      <c r="C6208" s="1">
        <f>IF(C6207+1=Protocol!$V$21,0,C6207+1)</f>
        <v>5</v>
      </c>
      <c r="D6208" s="1">
        <f t="shared" si="209"/>
        <v>3</v>
      </c>
      <c r="E6208" s="1" t="str">
        <f>INDEX(Protocol[Mark],MATCH(C6208,Protocol[Step],0))</f>
        <v>4G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414010003</v>
      </c>
      <c r="H6208" s="134">
        <f>Systematic[[#This Row],[SampleVariableLabel]]+100*Systematic[[#This Row],[State]]</f>
        <v>414010503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414</v>
      </c>
      <c r="B6209" s="1">
        <f>IF(C6209=0,IF(B6208=Protocol!$V$20,1,B6208+1),B6208)</f>
        <v>1</v>
      </c>
      <c r="C6209" s="1">
        <f>IF(C6208+1=Protocol!$V$21,0,C6208+1)</f>
        <v>6</v>
      </c>
      <c r="D6209" s="1">
        <f t="shared" si="209"/>
        <v>4</v>
      </c>
      <c r="E6209" s="1" t="str">
        <f>INDEX(Protocol[Mark],MATCH(C6209,Protocol[Step],0))</f>
        <v>5S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414010004</v>
      </c>
      <c r="H6209" s="134">
        <f>Systematic[[#This Row],[SampleVariableLabel]]+100*Systematic[[#This Row],[State]]</f>
        <v>414010604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414</v>
      </c>
      <c r="B6210" s="1">
        <f>IF(C6210=0,IF(B6209=Protocol!$V$20,1,B6209+1),B6209)</f>
        <v>1</v>
      </c>
      <c r="C6210" s="1">
        <f>IF(C6209+1=Protocol!$V$21,0,C6209+1)</f>
        <v>7</v>
      </c>
      <c r="D6210" s="1">
        <f t="shared" si="209"/>
        <v>5</v>
      </c>
      <c r="E6210" s="1" t="str">
        <f>INDEX(Protocol[Mark],MATCH(C6210,Protocol[Step],0))</f>
        <v>6Oct</v>
      </c>
      <c r="F6210" s="151" t="str">
        <f>INDEX(Variables[Variable],MATCH(Systematic[[#This Row],[VariableIndex]],Variables[Index],0))</f>
        <v>Specific flux (mt)</v>
      </c>
      <c r="G6210" s="134">
        <f>Systematic[[#This Row],[Sample]]*1000000+Systematic[[#This Row],[SubSample]]*10000+Systematic[[#This Row],[VariableIndex]]</f>
        <v>414010005</v>
      </c>
      <c r="H6210" s="134">
        <f>Systematic[[#This Row],[SampleVariableLabel]]+100*Systematic[[#This Row],[State]]</f>
        <v>414010705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414</v>
      </c>
      <c r="B6211" s="1">
        <f>IF(C6211=0,IF(B6210=Protocol!$V$20,1,B6210+1),B6210)</f>
        <v>1</v>
      </c>
      <c r="C6211" s="1">
        <f>IF(C6210+1=Protocol!$V$21,0,C6210+1)</f>
        <v>8</v>
      </c>
      <c r="D6211" s="1">
        <f t="shared" ref="D6211:D6274" si="211">IF(D6210=nVariables,1,D6210+1)</f>
        <v>6</v>
      </c>
      <c r="E6211" s="1" t="str">
        <f>INDEX(Protocol[Mark],MATCH(C6211,Protocol[Step],0))</f>
        <v>7Rot</v>
      </c>
      <c r="F6211" s="151" t="str">
        <f>INDEX(Variables[Variable],MATCH(Systematic[[#This Row],[VariableIndex]],Variables[Index],0))</f>
        <v>FCR (mt: ROX-corr.)</v>
      </c>
      <c r="G6211" s="134">
        <f>Systematic[[#This Row],[Sample]]*1000000+Systematic[[#This Row],[SubSample]]*10000+Systematic[[#This Row],[VariableIndex]]</f>
        <v>414010006</v>
      </c>
      <c r="H6211" s="134">
        <f>Systematic[[#This Row],[SampleVariableLabel]]+100*Systematic[[#This Row],[State]]</f>
        <v>414010806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414</v>
      </c>
      <c r="B6212" s="1">
        <f>IF(C6212=0,IF(B6211=Protocol!$V$20,1,B6211+1),B6211)</f>
        <v>1</v>
      </c>
      <c r="C6212" s="1">
        <f>IF(C6211+1=Protocol!$V$21,0,C6211+1)</f>
        <v>9</v>
      </c>
      <c r="D6212" s="1">
        <f t="shared" si="211"/>
        <v>1</v>
      </c>
      <c r="E6212" s="1" t="str">
        <f>INDEX(Protocol[Mark],MATCH(C6212,Protocol[Step],0))</f>
        <v>8Gp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414010001</v>
      </c>
      <c r="H6212" s="134">
        <f>Systematic[[#This Row],[SampleVariableLabel]]+100*Systematic[[#This Row],[State]]</f>
        <v>414010901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414</v>
      </c>
      <c r="B6213" s="1">
        <f>IF(C6213=0,IF(B6212=Protocol!$V$20,1,B6212+1),B6212)</f>
        <v>1</v>
      </c>
      <c r="C6213" s="1">
        <f>IF(C6212+1=Protocol!$V$21,0,C6212+1)</f>
        <v>10</v>
      </c>
      <c r="D6213" s="1">
        <f t="shared" si="211"/>
        <v>2</v>
      </c>
      <c r="E6213" s="1" t="str">
        <f>INDEX(Protocol[Mark],MATCH(C6213,Protocol[Step],0))</f>
        <v>9Ama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414010002</v>
      </c>
      <c r="H6213" s="134">
        <f>Systematic[[#This Row],[SampleVariableLabel]]+100*Systematic[[#This Row],[State]]</f>
        <v>414011002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414</v>
      </c>
      <c r="B6214" s="1">
        <f>IF(C6214=0,IF(B6213=Protocol!$V$20,1,B6213+1),B6213)</f>
        <v>1</v>
      </c>
      <c r="C6214" s="1">
        <f>IF(C6213+1=Protocol!$V$21,0,C6213+1)</f>
        <v>11</v>
      </c>
      <c r="D6214" s="1">
        <f t="shared" si="211"/>
        <v>3</v>
      </c>
      <c r="E6214" s="1" t="str">
        <f>INDEX(Protocol[Mark],MATCH(C6214,Protocol[Step],0))</f>
        <v>10Tm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414010003</v>
      </c>
      <c r="H6214" s="134">
        <f>Systematic[[#This Row],[SampleVariableLabel]]+100*Systematic[[#This Row],[State]]</f>
        <v>414011103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414</v>
      </c>
      <c r="B6215" s="1">
        <f>IF(C6215=0,IF(B6214=Protocol!$V$20,1,B6214+1),B6214)</f>
        <v>1</v>
      </c>
      <c r="C6215" s="1">
        <f>IF(C6214+1=Protocol!$V$21,0,C6214+1)</f>
        <v>12</v>
      </c>
      <c r="D6215" s="1">
        <f t="shared" si="211"/>
        <v>4</v>
      </c>
      <c r="E6215" s="1" t="str">
        <f>INDEX(Protocol[Mark],MATCH(C6215,Protocol[Step],0))</f>
        <v>11Azd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414010004</v>
      </c>
      <c r="H6215" s="134">
        <f>Systematic[[#This Row],[SampleVariableLabel]]+100*Systematic[[#This Row],[State]]</f>
        <v>414011204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415</v>
      </c>
      <c r="B6216" s="1">
        <f>IF(C6216=0,IF(B6215=Protocol!$V$20,1,B6215+1),B6215)</f>
        <v>1</v>
      </c>
      <c r="C6216" s="1">
        <f>IF(C6215+1=Protocol!$V$21,0,C6215+1)</f>
        <v>0</v>
      </c>
      <c r="D6216" s="1">
        <f t="shared" si="211"/>
        <v>5</v>
      </c>
      <c r="E6216" s="1" t="str">
        <f>INDEX(Protocol[Mark],MATCH(C6216,Protocol[Step],0))</f>
        <v>1mt</v>
      </c>
      <c r="F6216" s="151" t="str">
        <f>INDEX(Variables[Variable],MATCH(Systematic[[#This Row],[VariableIndex]],Variables[Index],0))</f>
        <v>Specific flux (mt)</v>
      </c>
      <c r="G6216" s="134">
        <f>Systematic[[#This Row],[Sample]]*1000000+Systematic[[#This Row],[SubSample]]*10000+Systematic[[#This Row],[VariableIndex]]</f>
        <v>415010005</v>
      </c>
      <c r="H6216" s="134">
        <f>Systematic[[#This Row],[SampleVariableLabel]]+100*Systematic[[#This Row],[State]]</f>
        <v>415010005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415</v>
      </c>
      <c r="B6217" s="1">
        <f>IF(C6217=0,IF(B6216=Protocol!$V$20,1,B6216+1),B6216)</f>
        <v>1</v>
      </c>
      <c r="C6217" s="1">
        <f>IF(C6216+1=Protocol!$V$21,0,C6216+1)</f>
        <v>1</v>
      </c>
      <c r="D6217" s="1">
        <f t="shared" si="211"/>
        <v>6</v>
      </c>
      <c r="E6217" s="1" t="str">
        <f>INDEX(Protocol[Mark],MATCH(C6217,Protocol[Step],0))</f>
        <v>1PM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415010006</v>
      </c>
      <c r="H6217" s="134">
        <f>Systematic[[#This Row],[SampleVariableLabel]]+100*Systematic[[#This Row],[State]]</f>
        <v>415010106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415</v>
      </c>
      <c r="B6218" s="1">
        <f>IF(C6218=0,IF(B6217=Protocol!$V$20,1,B6217+1),B6217)</f>
        <v>1</v>
      </c>
      <c r="C6218" s="1">
        <f>IF(C6217+1=Protocol!$V$21,0,C6217+1)</f>
        <v>2</v>
      </c>
      <c r="D6218" s="1">
        <f t="shared" si="211"/>
        <v>1</v>
      </c>
      <c r="E6218" s="1" t="str">
        <f>INDEX(Protocol[Mark],MATCH(C6218,Protocol[Step],0))</f>
        <v>2D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415010001</v>
      </c>
      <c r="H6218" s="134">
        <f>Systematic[[#This Row],[SampleVariableLabel]]+100*Systematic[[#This Row],[State]]</f>
        <v>415010201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415</v>
      </c>
      <c r="B6219" s="1">
        <f>IF(C6219=0,IF(B6218=Protocol!$V$20,1,B6218+1),B6218)</f>
        <v>1</v>
      </c>
      <c r="C6219" s="1">
        <f>IF(C6218+1=Protocol!$V$21,0,C6218+1)</f>
        <v>3</v>
      </c>
      <c r="D6219" s="1">
        <f t="shared" si="211"/>
        <v>2</v>
      </c>
      <c r="E6219" s="1" t="str">
        <f>INDEX(Protocol[Mark],MATCH(C6219,Protocol[Step],0))</f>
        <v>2c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415010002</v>
      </c>
      <c r="H6219" s="134">
        <f>Systematic[[#This Row],[SampleVariableLabel]]+100*Systematic[[#This Row],[State]]</f>
        <v>415010302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415</v>
      </c>
      <c r="B6220" s="1">
        <f>IF(C6220=0,IF(B6219=Protocol!$V$20,1,B6219+1),B6219)</f>
        <v>1</v>
      </c>
      <c r="C6220" s="1">
        <f>IF(C6219+1=Protocol!$V$21,0,C6219+1)</f>
        <v>4</v>
      </c>
      <c r="D6220" s="1">
        <f t="shared" si="211"/>
        <v>3</v>
      </c>
      <c r="E6220" s="1" t="str">
        <f>INDEX(Protocol[Mark],MATCH(C6220,Protocol[Step],0))</f>
        <v>3U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415010003</v>
      </c>
      <c r="H6220" s="134">
        <f>Systematic[[#This Row],[SampleVariableLabel]]+100*Systematic[[#This Row],[State]]</f>
        <v>415010403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415</v>
      </c>
      <c r="B6221" s="1">
        <f>IF(C6221=0,IF(B6220=Protocol!$V$20,1,B6220+1),B6220)</f>
        <v>1</v>
      </c>
      <c r="C6221" s="1">
        <f>IF(C6220+1=Protocol!$V$21,0,C6220+1)</f>
        <v>5</v>
      </c>
      <c r="D6221" s="1">
        <f t="shared" si="211"/>
        <v>4</v>
      </c>
      <c r="E6221" s="1" t="str">
        <f>INDEX(Protocol[Mark],MATCH(C6221,Protocol[Step],0))</f>
        <v>4G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415010004</v>
      </c>
      <c r="H6221" s="134">
        <f>Systematic[[#This Row],[SampleVariableLabel]]+100*Systematic[[#This Row],[State]]</f>
        <v>415010504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415</v>
      </c>
      <c r="B6222" s="1">
        <f>IF(C6222=0,IF(B6221=Protocol!$V$20,1,B6221+1),B6221)</f>
        <v>1</v>
      </c>
      <c r="C6222" s="1">
        <f>IF(C6221+1=Protocol!$V$21,0,C6221+1)</f>
        <v>6</v>
      </c>
      <c r="D6222" s="1">
        <f t="shared" si="211"/>
        <v>5</v>
      </c>
      <c r="E6222" s="1" t="str">
        <f>INDEX(Protocol[Mark],MATCH(C6222,Protocol[Step],0))</f>
        <v>5S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415010005</v>
      </c>
      <c r="H6222" s="134">
        <f>Systematic[[#This Row],[SampleVariableLabel]]+100*Systematic[[#This Row],[State]]</f>
        <v>415010605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415</v>
      </c>
      <c r="B6223" s="1">
        <f>IF(C6223=0,IF(B6222=Protocol!$V$20,1,B6222+1),B6222)</f>
        <v>1</v>
      </c>
      <c r="C6223" s="1">
        <f>IF(C6222+1=Protocol!$V$21,0,C6222+1)</f>
        <v>7</v>
      </c>
      <c r="D6223" s="1">
        <f t="shared" si="211"/>
        <v>6</v>
      </c>
      <c r="E6223" s="1" t="str">
        <f>INDEX(Protocol[Mark],MATCH(C6223,Protocol[Step],0))</f>
        <v>6Oct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415010006</v>
      </c>
      <c r="H6223" s="134">
        <f>Systematic[[#This Row],[SampleVariableLabel]]+100*Systematic[[#This Row],[State]]</f>
        <v>415010706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415</v>
      </c>
      <c r="B6224" s="1">
        <f>IF(C6224=0,IF(B6223=Protocol!$V$20,1,B6223+1),B6223)</f>
        <v>1</v>
      </c>
      <c r="C6224" s="1">
        <f>IF(C6223+1=Protocol!$V$21,0,C6223+1)</f>
        <v>8</v>
      </c>
      <c r="D6224" s="1">
        <f t="shared" si="211"/>
        <v>1</v>
      </c>
      <c r="E6224" s="1" t="str">
        <f>INDEX(Protocol[Mark],MATCH(C6224,Protocol[Step],0))</f>
        <v>7Rot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415010001</v>
      </c>
      <c r="H6224" s="134">
        <f>Systematic[[#This Row],[SampleVariableLabel]]+100*Systematic[[#This Row],[State]]</f>
        <v>415010801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415</v>
      </c>
      <c r="B6225" s="1">
        <f>IF(C6225=0,IF(B6224=Protocol!$V$20,1,B6224+1),B6224)</f>
        <v>1</v>
      </c>
      <c r="C6225" s="1">
        <f>IF(C6224+1=Protocol!$V$21,0,C6224+1)</f>
        <v>9</v>
      </c>
      <c r="D6225" s="1">
        <f t="shared" si="211"/>
        <v>2</v>
      </c>
      <c r="E6225" s="1" t="str">
        <f>INDEX(Protocol[Mark],MATCH(C6225,Protocol[Step],0))</f>
        <v>8Gp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415010002</v>
      </c>
      <c r="H6225" s="134">
        <f>Systematic[[#This Row],[SampleVariableLabel]]+100*Systematic[[#This Row],[State]]</f>
        <v>415010902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415</v>
      </c>
      <c r="B6226" s="1">
        <f>IF(C6226=0,IF(B6225=Protocol!$V$20,1,B6225+1),B6225)</f>
        <v>1</v>
      </c>
      <c r="C6226" s="1">
        <f>IF(C6225+1=Protocol!$V$21,0,C6225+1)</f>
        <v>10</v>
      </c>
      <c r="D6226" s="1">
        <f t="shared" si="211"/>
        <v>3</v>
      </c>
      <c r="E6226" s="1" t="str">
        <f>INDEX(Protocol[Mark],MATCH(C6226,Protocol[Step],0))</f>
        <v>9Ama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415010003</v>
      </c>
      <c r="H6226" s="134">
        <f>Systematic[[#This Row],[SampleVariableLabel]]+100*Systematic[[#This Row],[State]]</f>
        <v>415011003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415</v>
      </c>
      <c r="B6227" s="1">
        <f>IF(C6227=0,IF(B6226=Protocol!$V$20,1,B6226+1),B6226)</f>
        <v>1</v>
      </c>
      <c r="C6227" s="1">
        <f>IF(C6226+1=Protocol!$V$21,0,C6226+1)</f>
        <v>11</v>
      </c>
      <c r="D6227" s="1">
        <f t="shared" si="211"/>
        <v>4</v>
      </c>
      <c r="E6227" s="1" t="str">
        <f>INDEX(Protocol[Mark],MATCH(C6227,Protocol[Step],0))</f>
        <v>10Tm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415010004</v>
      </c>
      <c r="H6227" s="134">
        <f>Systematic[[#This Row],[SampleVariableLabel]]+100*Systematic[[#This Row],[State]]</f>
        <v>415011104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415</v>
      </c>
      <c r="B6228" s="1">
        <f>IF(C6228=0,IF(B6227=Protocol!$V$20,1,B6227+1),B6227)</f>
        <v>1</v>
      </c>
      <c r="C6228" s="1">
        <f>IF(C6227+1=Protocol!$V$21,0,C6227+1)</f>
        <v>12</v>
      </c>
      <c r="D6228" s="1">
        <f t="shared" si="211"/>
        <v>5</v>
      </c>
      <c r="E6228" s="1" t="str">
        <f>INDEX(Protocol[Mark],MATCH(C6228,Protocol[Step],0))</f>
        <v>11Azd</v>
      </c>
      <c r="F6228" s="151" t="str">
        <f>INDEX(Variables[Variable],MATCH(Systematic[[#This Row],[VariableIndex]],Variables[Index],0))</f>
        <v>Specific flux (mt)</v>
      </c>
      <c r="G6228" s="134">
        <f>Systematic[[#This Row],[Sample]]*1000000+Systematic[[#This Row],[SubSample]]*10000+Systematic[[#This Row],[VariableIndex]]</f>
        <v>415010005</v>
      </c>
      <c r="H6228" s="134">
        <f>Systematic[[#This Row],[SampleVariableLabel]]+100*Systematic[[#This Row],[State]]</f>
        <v>415011205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416</v>
      </c>
      <c r="B6229" s="1">
        <f>IF(C6229=0,IF(B6228=Protocol!$V$20,1,B6228+1),B6228)</f>
        <v>1</v>
      </c>
      <c r="C6229" s="1">
        <f>IF(C6228+1=Protocol!$V$21,0,C6228+1)</f>
        <v>0</v>
      </c>
      <c r="D6229" s="1">
        <f t="shared" si="211"/>
        <v>6</v>
      </c>
      <c r="E6229" s="1" t="str">
        <f>INDEX(Protocol[Mark],MATCH(C6229,Protocol[Step],0))</f>
        <v>1mt</v>
      </c>
      <c r="F6229" s="151" t="str">
        <f>INDEX(Variables[Variable],MATCH(Systematic[[#This Row],[VariableIndex]],Variables[Index],0))</f>
        <v>FCR (mt: ROX-corr.)</v>
      </c>
      <c r="G6229" s="134">
        <f>Systematic[[#This Row],[Sample]]*1000000+Systematic[[#This Row],[SubSample]]*10000+Systematic[[#This Row],[VariableIndex]]</f>
        <v>416010006</v>
      </c>
      <c r="H6229" s="134">
        <f>Systematic[[#This Row],[SampleVariableLabel]]+100*Systematic[[#This Row],[State]]</f>
        <v>416010006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416</v>
      </c>
      <c r="B6230" s="1">
        <f>IF(C6230=0,IF(B6229=Protocol!$V$20,1,B6229+1),B6229)</f>
        <v>1</v>
      </c>
      <c r="C6230" s="1">
        <f>IF(C6229+1=Protocol!$V$21,0,C6229+1)</f>
        <v>1</v>
      </c>
      <c r="D6230" s="1">
        <f t="shared" si="211"/>
        <v>1</v>
      </c>
      <c r="E6230" s="1" t="str">
        <f>INDEX(Protocol[Mark],MATCH(C6230,Protocol[Step],0))</f>
        <v>1PM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416010001</v>
      </c>
      <c r="H6230" s="134">
        <f>Systematic[[#This Row],[SampleVariableLabel]]+100*Systematic[[#This Row],[State]]</f>
        <v>416010101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416</v>
      </c>
      <c r="B6231" s="1">
        <f>IF(C6231=0,IF(B6230=Protocol!$V$20,1,B6230+1),B6230)</f>
        <v>1</v>
      </c>
      <c r="C6231" s="1">
        <f>IF(C6230+1=Protocol!$V$21,0,C6230+1)</f>
        <v>2</v>
      </c>
      <c r="D6231" s="1">
        <f t="shared" si="211"/>
        <v>2</v>
      </c>
      <c r="E6231" s="1" t="str">
        <f>INDEX(Protocol[Mark],MATCH(C6231,Protocol[Step],0))</f>
        <v>2D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416010002</v>
      </c>
      <c r="H6231" s="134">
        <f>Systematic[[#This Row],[SampleVariableLabel]]+100*Systematic[[#This Row],[State]]</f>
        <v>416010202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416</v>
      </c>
      <c r="B6232" s="1">
        <f>IF(C6232=0,IF(B6231=Protocol!$V$20,1,B6231+1),B6231)</f>
        <v>1</v>
      </c>
      <c r="C6232" s="1">
        <f>IF(C6231+1=Protocol!$V$21,0,C6231+1)</f>
        <v>3</v>
      </c>
      <c r="D6232" s="1">
        <f t="shared" si="211"/>
        <v>3</v>
      </c>
      <c r="E6232" s="1" t="str">
        <f>INDEX(Protocol[Mark],MATCH(C6232,Protocol[Step],0))</f>
        <v>2c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416010003</v>
      </c>
      <c r="H6232" s="134">
        <f>Systematic[[#This Row],[SampleVariableLabel]]+100*Systematic[[#This Row],[State]]</f>
        <v>416010303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416</v>
      </c>
      <c r="B6233" s="1">
        <f>IF(C6233=0,IF(B6232=Protocol!$V$20,1,B6232+1),B6232)</f>
        <v>1</v>
      </c>
      <c r="C6233" s="1">
        <f>IF(C6232+1=Protocol!$V$21,0,C6232+1)</f>
        <v>4</v>
      </c>
      <c r="D6233" s="1">
        <f t="shared" si="211"/>
        <v>4</v>
      </c>
      <c r="E6233" s="1" t="str">
        <f>INDEX(Protocol[Mark],MATCH(C6233,Protocol[Step],0))</f>
        <v>3U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416010004</v>
      </c>
      <c r="H6233" s="134">
        <f>Systematic[[#This Row],[SampleVariableLabel]]+100*Systematic[[#This Row],[State]]</f>
        <v>416010404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416</v>
      </c>
      <c r="B6234" s="1">
        <f>IF(C6234=0,IF(B6233=Protocol!$V$20,1,B6233+1),B6233)</f>
        <v>1</v>
      </c>
      <c r="C6234" s="1">
        <f>IF(C6233+1=Protocol!$V$21,0,C6233+1)</f>
        <v>5</v>
      </c>
      <c r="D6234" s="1">
        <f t="shared" si="211"/>
        <v>5</v>
      </c>
      <c r="E6234" s="1" t="str">
        <f>INDEX(Protocol[Mark],MATCH(C6234,Protocol[Step],0))</f>
        <v>4G</v>
      </c>
      <c r="F6234" s="151" t="str">
        <f>INDEX(Variables[Variable],MATCH(Systematic[[#This Row],[VariableIndex]],Variables[Index],0))</f>
        <v>Specific flux (mt)</v>
      </c>
      <c r="G6234" s="134">
        <f>Systematic[[#This Row],[Sample]]*1000000+Systematic[[#This Row],[SubSample]]*10000+Systematic[[#This Row],[VariableIndex]]</f>
        <v>416010005</v>
      </c>
      <c r="H6234" s="134">
        <f>Systematic[[#This Row],[SampleVariableLabel]]+100*Systematic[[#This Row],[State]]</f>
        <v>416010505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416</v>
      </c>
      <c r="B6235" s="1">
        <f>IF(C6235=0,IF(B6234=Protocol!$V$20,1,B6234+1),B6234)</f>
        <v>1</v>
      </c>
      <c r="C6235" s="1">
        <f>IF(C6234+1=Protocol!$V$21,0,C6234+1)</f>
        <v>6</v>
      </c>
      <c r="D6235" s="1">
        <f t="shared" si="211"/>
        <v>6</v>
      </c>
      <c r="E6235" s="1" t="str">
        <f>INDEX(Protocol[Mark],MATCH(C6235,Protocol[Step],0))</f>
        <v>5S</v>
      </c>
      <c r="F6235" s="151" t="str">
        <f>INDEX(Variables[Variable],MATCH(Systematic[[#This Row],[VariableIndex]],Variables[Index],0))</f>
        <v>FCR (mt: ROX-corr.)</v>
      </c>
      <c r="G6235" s="134">
        <f>Systematic[[#This Row],[Sample]]*1000000+Systematic[[#This Row],[SubSample]]*10000+Systematic[[#This Row],[VariableIndex]]</f>
        <v>416010006</v>
      </c>
      <c r="H6235" s="134">
        <f>Systematic[[#This Row],[SampleVariableLabel]]+100*Systematic[[#This Row],[State]]</f>
        <v>416010606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416</v>
      </c>
      <c r="B6236" s="1">
        <f>IF(C6236=0,IF(B6235=Protocol!$V$20,1,B6235+1),B6235)</f>
        <v>1</v>
      </c>
      <c r="C6236" s="1">
        <f>IF(C6235+1=Protocol!$V$21,0,C6235+1)</f>
        <v>7</v>
      </c>
      <c r="D6236" s="1">
        <f t="shared" si="211"/>
        <v>1</v>
      </c>
      <c r="E6236" s="1" t="str">
        <f>INDEX(Protocol[Mark],MATCH(C6236,Protocol[Step],0))</f>
        <v>6Oct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416010001</v>
      </c>
      <c r="H6236" s="134">
        <f>Systematic[[#This Row],[SampleVariableLabel]]+100*Systematic[[#This Row],[State]]</f>
        <v>416010701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416</v>
      </c>
      <c r="B6237" s="1">
        <f>IF(C6237=0,IF(B6236=Protocol!$V$20,1,B6236+1),B6236)</f>
        <v>1</v>
      </c>
      <c r="C6237" s="1">
        <f>IF(C6236+1=Protocol!$V$21,0,C6236+1)</f>
        <v>8</v>
      </c>
      <c r="D6237" s="1">
        <f t="shared" si="211"/>
        <v>2</v>
      </c>
      <c r="E6237" s="1" t="str">
        <f>INDEX(Protocol[Mark],MATCH(C6237,Protocol[Step],0))</f>
        <v>7Rot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416010002</v>
      </c>
      <c r="H6237" s="134">
        <f>Systematic[[#This Row],[SampleVariableLabel]]+100*Systematic[[#This Row],[State]]</f>
        <v>416010802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416</v>
      </c>
      <c r="B6238" s="1">
        <f>IF(C6238=0,IF(B6237=Protocol!$V$20,1,B6237+1),B6237)</f>
        <v>1</v>
      </c>
      <c r="C6238" s="1">
        <f>IF(C6237+1=Protocol!$V$21,0,C6237+1)</f>
        <v>9</v>
      </c>
      <c r="D6238" s="1">
        <f t="shared" si="211"/>
        <v>3</v>
      </c>
      <c r="E6238" s="1" t="str">
        <f>INDEX(Protocol[Mark],MATCH(C6238,Protocol[Step],0))</f>
        <v>8Gp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416010003</v>
      </c>
      <c r="H6238" s="134">
        <f>Systematic[[#This Row],[SampleVariableLabel]]+100*Systematic[[#This Row],[State]]</f>
        <v>416010903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416</v>
      </c>
      <c r="B6239" s="1">
        <f>IF(C6239=0,IF(B6238=Protocol!$V$20,1,B6238+1),B6238)</f>
        <v>1</v>
      </c>
      <c r="C6239" s="1">
        <f>IF(C6238+1=Protocol!$V$21,0,C6238+1)</f>
        <v>10</v>
      </c>
      <c r="D6239" s="1">
        <f t="shared" si="211"/>
        <v>4</v>
      </c>
      <c r="E6239" s="1" t="str">
        <f>INDEX(Protocol[Mark],MATCH(C6239,Protocol[Step],0))</f>
        <v>9Ama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416010004</v>
      </c>
      <c r="H6239" s="134">
        <f>Systematic[[#This Row],[SampleVariableLabel]]+100*Systematic[[#This Row],[State]]</f>
        <v>416011004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416</v>
      </c>
      <c r="B6240" s="1">
        <f>IF(C6240=0,IF(B6239=Protocol!$V$20,1,B6239+1),B6239)</f>
        <v>1</v>
      </c>
      <c r="C6240" s="1">
        <f>IF(C6239+1=Protocol!$V$21,0,C6239+1)</f>
        <v>11</v>
      </c>
      <c r="D6240" s="1">
        <f t="shared" si="211"/>
        <v>5</v>
      </c>
      <c r="E6240" s="1" t="str">
        <f>INDEX(Protocol[Mark],MATCH(C6240,Protocol[Step],0))</f>
        <v>10Tm</v>
      </c>
      <c r="F6240" s="151" t="str">
        <f>INDEX(Variables[Variable],MATCH(Systematic[[#This Row],[VariableIndex]],Variables[Index],0))</f>
        <v>Specific flux (mt)</v>
      </c>
      <c r="G6240" s="134">
        <f>Systematic[[#This Row],[Sample]]*1000000+Systematic[[#This Row],[SubSample]]*10000+Systematic[[#This Row],[VariableIndex]]</f>
        <v>416010005</v>
      </c>
      <c r="H6240" s="134">
        <f>Systematic[[#This Row],[SampleVariableLabel]]+100*Systematic[[#This Row],[State]]</f>
        <v>416011105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416</v>
      </c>
      <c r="B6241" s="1">
        <f>IF(C6241=0,IF(B6240=Protocol!$V$20,1,B6240+1),B6240)</f>
        <v>1</v>
      </c>
      <c r="C6241" s="1">
        <f>IF(C6240+1=Protocol!$V$21,0,C6240+1)</f>
        <v>12</v>
      </c>
      <c r="D6241" s="1">
        <f t="shared" si="211"/>
        <v>6</v>
      </c>
      <c r="E6241" s="1" t="str">
        <f>INDEX(Protocol[Mark],MATCH(C6241,Protocol[Step],0))</f>
        <v>11Azd</v>
      </c>
      <c r="F6241" s="151" t="str">
        <f>INDEX(Variables[Variable],MATCH(Systematic[[#This Row],[VariableIndex]],Variables[Index],0))</f>
        <v>FCR (mt: ROX-corr.)</v>
      </c>
      <c r="G6241" s="134">
        <f>Systematic[[#This Row],[Sample]]*1000000+Systematic[[#This Row],[SubSample]]*10000+Systematic[[#This Row],[VariableIndex]]</f>
        <v>416010006</v>
      </c>
      <c r="H6241" s="134">
        <f>Systematic[[#This Row],[SampleVariableLabel]]+100*Systematic[[#This Row],[State]]</f>
        <v>416011206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417</v>
      </c>
      <c r="B6242" s="1">
        <f>IF(C6242=0,IF(B6241=Protocol!$V$20,1,B6241+1),B6241)</f>
        <v>1</v>
      </c>
      <c r="C6242" s="1">
        <f>IF(C6241+1=Protocol!$V$21,0,C6241+1)</f>
        <v>0</v>
      </c>
      <c r="D6242" s="1">
        <f t="shared" si="211"/>
        <v>1</v>
      </c>
      <c r="E6242" s="1" t="str">
        <f>INDEX(Protocol[Mark],MATCH(C6242,Protocol[Step],0))</f>
        <v>1mt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417010001</v>
      </c>
      <c r="H6242" s="134">
        <f>Systematic[[#This Row],[SampleVariableLabel]]+100*Systematic[[#This Row],[State]]</f>
        <v>417010001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417</v>
      </c>
      <c r="B6243" s="1">
        <f>IF(C6243=0,IF(B6242=Protocol!$V$20,1,B6242+1),B6242)</f>
        <v>1</v>
      </c>
      <c r="C6243" s="1">
        <f>IF(C6242+1=Protocol!$V$21,0,C6242+1)</f>
        <v>1</v>
      </c>
      <c r="D6243" s="1">
        <f t="shared" si="211"/>
        <v>2</v>
      </c>
      <c r="E6243" s="1" t="str">
        <f>INDEX(Protocol[Mark],MATCH(C6243,Protocol[Step],0))</f>
        <v>1PM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417010002</v>
      </c>
      <c r="H6243" s="134">
        <f>Systematic[[#This Row],[SampleVariableLabel]]+100*Systematic[[#This Row],[State]]</f>
        <v>417010102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417</v>
      </c>
      <c r="B6244" s="1">
        <f>IF(C6244=0,IF(B6243=Protocol!$V$20,1,B6243+1),B6243)</f>
        <v>1</v>
      </c>
      <c r="C6244" s="1">
        <f>IF(C6243+1=Protocol!$V$21,0,C6243+1)</f>
        <v>2</v>
      </c>
      <c r="D6244" s="1">
        <f t="shared" si="211"/>
        <v>3</v>
      </c>
      <c r="E6244" s="1" t="str">
        <f>INDEX(Protocol[Mark],MATCH(C6244,Protocol[Step],0))</f>
        <v>2D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417010003</v>
      </c>
      <c r="H6244" s="134">
        <f>Systematic[[#This Row],[SampleVariableLabel]]+100*Systematic[[#This Row],[State]]</f>
        <v>417010203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417</v>
      </c>
      <c r="B6245" s="1">
        <f>IF(C6245=0,IF(B6244=Protocol!$V$20,1,B6244+1),B6244)</f>
        <v>1</v>
      </c>
      <c r="C6245" s="1">
        <f>IF(C6244+1=Protocol!$V$21,0,C6244+1)</f>
        <v>3</v>
      </c>
      <c r="D6245" s="1">
        <f t="shared" si="211"/>
        <v>4</v>
      </c>
      <c r="E6245" s="1" t="str">
        <f>INDEX(Protocol[Mark],MATCH(C6245,Protocol[Step],0))</f>
        <v>2c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417010004</v>
      </c>
      <c r="H6245" s="134">
        <f>Systematic[[#This Row],[SampleVariableLabel]]+100*Systematic[[#This Row],[State]]</f>
        <v>417010304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417</v>
      </c>
      <c r="B6246" s="1">
        <f>IF(C6246=0,IF(B6245=Protocol!$V$20,1,B6245+1),B6245)</f>
        <v>1</v>
      </c>
      <c r="C6246" s="1">
        <f>IF(C6245+1=Protocol!$V$21,0,C6245+1)</f>
        <v>4</v>
      </c>
      <c r="D6246" s="1">
        <f t="shared" si="211"/>
        <v>5</v>
      </c>
      <c r="E6246" s="1" t="str">
        <f>INDEX(Protocol[Mark],MATCH(C6246,Protocol[Step],0))</f>
        <v>3U</v>
      </c>
      <c r="F6246" s="151" t="str">
        <f>INDEX(Variables[Variable],MATCH(Systematic[[#This Row],[VariableIndex]],Variables[Index],0))</f>
        <v>Specific flux (mt)</v>
      </c>
      <c r="G6246" s="134">
        <f>Systematic[[#This Row],[Sample]]*1000000+Systematic[[#This Row],[SubSample]]*10000+Systematic[[#This Row],[VariableIndex]]</f>
        <v>417010005</v>
      </c>
      <c r="H6246" s="134">
        <f>Systematic[[#This Row],[SampleVariableLabel]]+100*Systematic[[#This Row],[State]]</f>
        <v>417010405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417</v>
      </c>
      <c r="B6247" s="1">
        <f>IF(C6247=0,IF(B6246=Protocol!$V$20,1,B6246+1),B6246)</f>
        <v>1</v>
      </c>
      <c r="C6247" s="1">
        <f>IF(C6246+1=Protocol!$V$21,0,C6246+1)</f>
        <v>5</v>
      </c>
      <c r="D6247" s="1">
        <f t="shared" si="211"/>
        <v>6</v>
      </c>
      <c r="E6247" s="1" t="str">
        <f>INDEX(Protocol[Mark],MATCH(C6247,Protocol[Step],0))</f>
        <v>4G</v>
      </c>
      <c r="F6247" s="151" t="str">
        <f>INDEX(Variables[Variable],MATCH(Systematic[[#This Row],[VariableIndex]],Variables[Index],0))</f>
        <v>FCR (mt: ROX-corr.)</v>
      </c>
      <c r="G6247" s="134">
        <f>Systematic[[#This Row],[Sample]]*1000000+Systematic[[#This Row],[SubSample]]*10000+Systematic[[#This Row],[VariableIndex]]</f>
        <v>417010006</v>
      </c>
      <c r="H6247" s="134">
        <f>Systematic[[#This Row],[SampleVariableLabel]]+100*Systematic[[#This Row],[State]]</f>
        <v>417010506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417</v>
      </c>
      <c r="B6248" s="1">
        <f>IF(C6248=0,IF(B6247=Protocol!$V$20,1,B6247+1),B6247)</f>
        <v>1</v>
      </c>
      <c r="C6248" s="1">
        <f>IF(C6247+1=Protocol!$V$21,0,C6247+1)</f>
        <v>6</v>
      </c>
      <c r="D6248" s="1">
        <f t="shared" si="211"/>
        <v>1</v>
      </c>
      <c r="E6248" s="1" t="str">
        <f>INDEX(Protocol[Mark],MATCH(C6248,Protocol[Step],0))</f>
        <v>5S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417010001</v>
      </c>
      <c r="H6248" s="134">
        <f>Systematic[[#This Row],[SampleVariableLabel]]+100*Systematic[[#This Row],[State]]</f>
        <v>417010601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417</v>
      </c>
      <c r="B6249" s="1">
        <f>IF(C6249=0,IF(B6248=Protocol!$V$20,1,B6248+1),B6248)</f>
        <v>1</v>
      </c>
      <c r="C6249" s="1">
        <f>IF(C6248+1=Protocol!$V$21,0,C6248+1)</f>
        <v>7</v>
      </c>
      <c r="D6249" s="1">
        <f t="shared" si="211"/>
        <v>2</v>
      </c>
      <c r="E6249" s="1" t="str">
        <f>INDEX(Protocol[Mark],MATCH(C6249,Protocol[Step],0))</f>
        <v>6Oct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417010002</v>
      </c>
      <c r="H6249" s="134">
        <f>Systematic[[#This Row],[SampleVariableLabel]]+100*Systematic[[#This Row],[State]]</f>
        <v>417010702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417</v>
      </c>
      <c r="B6250" s="1">
        <f>IF(C6250=0,IF(B6249=Protocol!$V$20,1,B6249+1),B6249)</f>
        <v>1</v>
      </c>
      <c r="C6250" s="1">
        <f>IF(C6249+1=Protocol!$V$21,0,C6249+1)</f>
        <v>8</v>
      </c>
      <c r="D6250" s="1">
        <f t="shared" si="211"/>
        <v>3</v>
      </c>
      <c r="E6250" s="1" t="str">
        <f>INDEX(Protocol[Mark],MATCH(C6250,Protocol[Step],0))</f>
        <v>7Rot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417010003</v>
      </c>
      <c r="H6250" s="134">
        <f>Systematic[[#This Row],[SampleVariableLabel]]+100*Systematic[[#This Row],[State]]</f>
        <v>417010803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417</v>
      </c>
      <c r="B6251" s="1">
        <f>IF(C6251=0,IF(B6250=Protocol!$V$20,1,B6250+1),B6250)</f>
        <v>1</v>
      </c>
      <c r="C6251" s="1">
        <f>IF(C6250+1=Protocol!$V$21,0,C6250+1)</f>
        <v>9</v>
      </c>
      <c r="D6251" s="1">
        <f t="shared" si="211"/>
        <v>4</v>
      </c>
      <c r="E6251" s="1" t="str">
        <f>INDEX(Protocol[Mark],MATCH(C6251,Protocol[Step],0))</f>
        <v>8Gp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417010004</v>
      </c>
      <c r="H6251" s="134">
        <f>Systematic[[#This Row],[SampleVariableLabel]]+100*Systematic[[#This Row],[State]]</f>
        <v>417010904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417</v>
      </c>
      <c r="B6252" s="1">
        <f>IF(C6252=0,IF(B6251=Protocol!$V$20,1,B6251+1),B6251)</f>
        <v>1</v>
      </c>
      <c r="C6252" s="1">
        <f>IF(C6251+1=Protocol!$V$21,0,C6251+1)</f>
        <v>10</v>
      </c>
      <c r="D6252" s="1">
        <f t="shared" si="211"/>
        <v>5</v>
      </c>
      <c r="E6252" s="1" t="str">
        <f>INDEX(Protocol[Mark],MATCH(C6252,Protocol[Step],0))</f>
        <v>9Ama</v>
      </c>
      <c r="F6252" s="151" t="str">
        <f>INDEX(Variables[Variable],MATCH(Systematic[[#This Row],[VariableIndex]],Variables[Index],0))</f>
        <v>Specific flux (mt)</v>
      </c>
      <c r="G6252" s="134">
        <f>Systematic[[#This Row],[Sample]]*1000000+Systematic[[#This Row],[SubSample]]*10000+Systematic[[#This Row],[VariableIndex]]</f>
        <v>417010005</v>
      </c>
      <c r="H6252" s="134">
        <f>Systematic[[#This Row],[SampleVariableLabel]]+100*Systematic[[#This Row],[State]]</f>
        <v>417011005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417</v>
      </c>
      <c r="B6253" s="1">
        <f>IF(C6253=0,IF(B6252=Protocol!$V$20,1,B6252+1),B6252)</f>
        <v>1</v>
      </c>
      <c r="C6253" s="1">
        <f>IF(C6252+1=Protocol!$V$21,0,C6252+1)</f>
        <v>11</v>
      </c>
      <c r="D6253" s="1">
        <f t="shared" si="211"/>
        <v>6</v>
      </c>
      <c r="E6253" s="1" t="str">
        <f>INDEX(Protocol[Mark],MATCH(C6253,Protocol[Step],0))</f>
        <v>10Tm</v>
      </c>
      <c r="F6253" s="151" t="str">
        <f>INDEX(Variables[Variable],MATCH(Systematic[[#This Row],[VariableIndex]],Variables[Index],0))</f>
        <v>FCR (mt: ROX-corr.)</v>
      </c>
      <c r="G6253" s="134">
        <f>Systematic[[#This Row],[Sample]]*1000000+Systematic[[#This Row],[SubSample]]*10000+Systematic[[#This Row],[VariableIndex]]</f>
        <v>417010006</v>
      </c>
      <c r="H6253" s="134">
        <f>Systematic[[#This Row],[SampleVariableLabel]]+100*Systematic[[#This Row],[State]]</f>
        <v>417011106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417</v>
      </c>
      <c r="B6254" s="1">
        <f>IF(C6254=0,IF(B6253=Protocol!$V$20,1,B6253+1),B6253)</f>
        <v>1</v>
      </c>
      <c r="C6254" s="1">
        <f>IF(C6253+1=Protocol!$V$21,0,C6253+1)</f>
        <v>12</v>
      </c>
      <c r="D6254" s="1">
        <f t="shared" si="211"/>
        <v>1</v>
      </c>
      <c r="E6254" s="1" t="str">
        <f>INDEX(Protocol[Mark],MATCH(C6254,Protocol[Step],0))</f>
        <v>11Azd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417010001</v>
      </c>
      <c r="H6254" s="134">
        <f>Systematic[[#This Row],[SampleVariableLabel]]+100*Systematic[[#This Row],[State]]</f>
        <v>417011201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418</v>
      </c>
      <c r="B6255" s="1">
        <f>IF(C6255=0,IF(B6254=Protocol!$V$20,1,B6254+1),B6254)</f>
        <v>1</v>
      </c>
      <c r="C6255" s="1">
        <f>IF(C6254+1=Protocol!$V$21,0,C6254+1)</f>
        <v>0</v>
      </c>
      <c r="D6255" s="1">
        <f t="shared" si="211"/>
        <v>2</v>
      </c>
      <c r="E6255" s="1" t="str">
        <f>INDEX(Protocol[Mark],MATCH(C6255,Protocol[Step],0))</f>
        <v>1mt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418010002</v>
      </c>
      <c r="H6255" s="134">
        <f>Systematic[[#This Row],[SampleVariableLabel]]+100*Systematic[[#This Row],[State]]</f>
        <v>418010002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418</v>
      </c>
      <c r="B6256" s="1">
        <f>IF(C6256=0,IF(B6255=Protocol!$V$20,1,B6255+1),B6255)</f>
        <v>1</v>
      </c>
      <c r="C6256" s="1">
        <f>IF(C6255+1=Protocol!$V$21,0,C6255+1)</f>
        <v>1</v>
      </c>
      <c r="D6256" s="1">
        <f t="shared" si="211"/>
        <v>3</v>
      </c>
      <c r="E6256" s="1" t="str">
        <f>INDEX(Protocol[Mark],MATCH(C6256,Protocol[Step],0))</f>
        <v>1PM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418010003</v>
      </c>
      <c r="H6256" s="134">
        <f>Systematic[[#This Row],[SampleVariableLabel]]+100*Systematic[[#This Row],[State]]</f>
        <v>418010103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418</v>
      </c>
      <c r="B6257" s="1">
        <f>IF(C6257=0,IF(B6256=Protocol!$V$20,1,B6256+1),B6256)</f>
        <v>1</v>
      </c>
      <c r="C6257" s="1">
        <f>IF(C6256+1=Protocol!$V$21,0,C6256+1)</f>
        <v>2</v>
      </c>
      <c r="D6257" s="1">
        <f t="shared" si="211"/>
        <v>4</v>
      </c>
      <c r="E6257" s="1" t="str">
        <f>INDEX(Protocol[Mark],MATCH(C6257,Protocol[Step],0))</f>
        <v>2D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418010004</v>
      </c>
      <c r="H6257" s="134">
        <f>Systematic[[#This Row],[SampleVariableLabel]]+100*Systematic[[#This Row],[State]]</f>
        <v>418010204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418</v>
      </c>
      <c r="B6258" s="1">
        <f>IF(C6258=0,IF(B6257=Protocol!$V$20,1,B6257+1),B6257)</f>
        <v>1</v>
      </c>
      <c r="C6258" s="1">
        <f>IF(C6257+1=Protocol!$V$21,0,C6257+1)</f>
        <v>3</v>
      </c>
      <c r="D6258" s="1">
        <f t="shared" si="211"/>
        <v>5</v>
      </c>
      <c r="E6258" s="1" t="str">
        <f>INDEX(Protocol[Mark],MATCH(C6258,Protocol[Step],0))</f>
        <v>2c</v>
      </c>
      <c r="F6258" s="151" t="str">
        <f>INDEX(Variables[Variable],MATCH(Systematic[[#This Row],[VariableIndex]],Variables[Index],0))</f>
        <v>Specific flux (mt)</v>
      </c>
      <c r="G6258" s="134">
        <f>Systematic[[#This Row],[Sample]]*1000000+Systematic[[#This Row],[SubSample]]*10000+Systematic[[#This Row],[VariableIndex]]</f>
        <v>418010005</v>
      </c>
      <c r="H6258" s="134">
        <f>Systematic[[#This Row],[SampleVariableLabel]]+100*Systematic[[#This Row],[State]]</f>
        <v>418010305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418</v>
      </c>
      <c r="B6259" s="1">
        <f>IF(C6259=0,IF(B6258=Protocol!$V$20,1,B6258+1),B6258)</f>
        <v>1</v>
      </c>
      <c r="C6259" s="1">
        <f>IF(C6258+1=Protocol!$V$21,0,C6258+1)</f>
        <v>4</v>
      </c>
      <c r="D6259" s="1">
        <f t="shared" si="211"/>
        <v>6</v>
      </c>
      <c r="E6259" s="1" t="str">
        <f>INDEX(Protocol[Mark],MATCH(C6259,Protocol[Step],0))</f>
        <v>3U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418010006</v>
      </c>
      <c r="H6259" s="134">
        <f>Systematic[[#This Row],[SampleVariableLabel]]+100*Systematic[[#This Row],[State]]</f>
        <v>418010406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418</v>
      </c>
      <c r="B6260" s="1">
        <f>IF(C6260=0,IF(B6259=Protocol!$V$20,1,B6259+1),B6259)</f>
        <v>1</v>
      </c>
      <c r="C6260" s="1">
        <f>IF(C6259+1=Protocol!$V$21,0,C6259+1)</f>
        <v>5</v>
      </c>
      <c r="D6260" s="1">
        <f t="shared" si="211"/>
        <v>1</v>
      </c>
      <c r="E6260" s="1" t="str">
        <f>INDEX(Protocol[Mark],MATCH(C6260,Protocol[Step],0))</f>
        <v>4G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418010001</v>
      </c>
      <c r="H6260" s="134">
        <f>Systematic[[#This Row],[SampleVariableLabel]]+100*Systematic[[#This Row],[State]]</f>
        <v>418010501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418</v>
      </c>
      <c r="B6261" s="1">
        <f>IF(C6261=0,IF(B6260=Protocol!$V$20,1,B6260+1),B6260)</f>
        <v>1</v>
      </c>
      <c r="C6261" s="1">
        <f>IF(C6260+1=Protocol!$V$21,0,C6260+1)</f>
        <v>6</v>
      </c>
      <c r="D6261" s="1">
        <f t="shared" si="211"/>
        <v>2</v>
      </c>
      <c r="E6261" s="1" t="str">
        <f>INDEX(Protocol[Mark],MATCH(C6261,Protocol[Step],0))</f>
        <v>5S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418010002</v>
      </c>
      <c r="H6261" s="134">
        <f>Systematic[[#This Row],[SampleVariableLabel]]+100*Systematic[[#This Row],[State]]</f>
        <v>418010602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418</v>
      </c>
      <c r="B6262" s="1">
        <f>IF(C6262=0,IF(B6261=Protocol!$V$20,1,B6261+1),B6261)</f>
        <v>1</v>
      </c>
      <c r="C6262" s="1">
        <f>IF(C6261+1=Protocol!$V$21,0,C6261+1)</f>
        <v>7</v>
      </c>
      <c r="D6262" s="1">
        <f t="shared" si="211"/>
        <v>3</v>
      </c>
      <c r="E6262" s="1" t="str">
        <f>INDEX(Protocol[Mark],MATCH(C6262,Protocol[Step],0))</f>
        <v>6Oct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418010003</v>
      </c>
      <c r="H6262" s="134">
        <f>Systematic[[#This Row],[SampleVariableLabel]]+100*Systematic[[#This Row],[State]]</f>
        <v>418010703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418</v>
      </c>
      <c r="B6263" s="1">
        <f>IF(C6263=0,IF(B6262=Protocol!$V$20,1,B6262+1),B6262)</f>
        <v>1</v>
      </c>
      <c r="C6263" s="1">
        <f>IF(C6262+1=Protocol!$V$21,0,C6262+1)</f>
        <v>8</v>
      </c>
      <c r="D6263" s="1">
        <f t="shared" si="211"/>
        <v>4</v>
      </c>
      <c r="E6263" s="1" t="str">
        <f>INDEX(Protocol[Mark],MATCH(C6263,Protocol[Step],0))</f>
        <v>7Rot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418010004</v>
      </c>
      <c r="H6263" s="134">
        <f>Systematic[[#This Row],[SampleVariableLabel]]+100*Systematic[[#This Row],[State]]</f>
        <v>418010804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418</v>
      </c>
      <c r="B6264" s="1">
        <f>IF(C6264=0,IF(B6263=Protocol!$V$20,1,B6263+1),B6263)</f>
        <v>1</v>
      </c>
      <c r="C6264" s="1">
        <f>IF(C6263+1=Protocol!$V$21,0,C6263+1)</f>
        <v>9</v>
      </c>
      <c r="D6264" s="1">
        <f t="shared" si="211"/>
        <v>5</v>
      </c>
      <c r="E6264" s="1" t="str">
        <f>INDEX(Protocol[Mark],MATCH(C6264,Protocol[Step],0))</f>
        <v>8Gp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418010005</v>
      </c>
      <c r="H6264" s="134">
        <f>Systematic[[#This Row],[SampleVariableLabel]]+100*Systematic[[#This Row],[State]]</f>
        <v>418010905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418</v>
      </c>
      <c r="B6265" s="1">
        <f>IF(C6265=0,IF(B6264=Protocol!$V$20,1,B6264+1),B6264)</f>
        <v>1</v>
      </c>
      <c r="C6265" s="1">
        <f>IF(C6264+1=Protocol!$V$21,0,C6264+1)</f>
        <v>10</v>
      </c>
      <c r="D6265" s="1">
        <f t="shared" si="211"/>
        <v>6</v>
      </c>
      <c r="E6265" s="1" t="str">
        <f>INDEX(Protocol[Mark],MATCH(C6265,Protocol[Step],0))</f>
        <v>9Ama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418010006</v>
      </c>
      <c r="H6265" s="134">
        <f>Systematic[[#This Row],[SampleVariableLabel]]+100*Systematic[[#This Row],[State]]</f>
        <v>418011006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418</v>
      </c>
      <c r="B6266" s="1">
        <f>IF(C6266=0,IF(B6265=Protocol!$V$20,1,B6265+1),B6265)</f>
        <v>1</v>
      </c>
      <c r="C6266" s="1">
        <f>IF(C6265+1=Protocol!$V$21,0,C6265+1)</f>
        <v>11</v>
      </c>
      <c r="D6266" s="1">
        <f t="shared" si="211"/>
        <v>1</v>
      </c>
      <c r="E6266" s="1" t="str">
        <f>INDEX(Protocol[Mark],MATCH(C6266,Protocol[Step],0))</f>
        <v>10Tm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418010001</v>
      </c>
      <c r="H6266" s="134">
        <f>Systematic[[#This Row],[SampleVariableLabel]]+100*Systematic[[#This Row],[State]]</f>
        <v>418011101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418</v>
      </c>
      <c r="B6267" s="1">
        <f>IF(C6267=0,IF(B6266=Protocol!$V$20,1,B6266+1),B6266)</f>
        <v>1</v>
      </c>
      <c r="C6267" s="1">
        <f>IF(C6266+1=Protocol!$V$21,0,C6266+1)</f>
        <v>12</v>
      </c>
      <c r="D6267" s="1">
        <f t="shared" si="211"/>
        <v>2</v>
      </c>
      <c r="E6267" s="1" t="str">
        <f>INDEX(Protocol[Mark],MATCH(C6267,Protocol[Step],0))</f>
        <v>11Azd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418010002</v>
      </c>
      <c r="H6267" s="134">
        <f>Systematic[[#This Row],[SampleVariableLabel]]+100*Systematic[[#This Row],[State]]</f>
        <v>418011202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419</v>
      </c>
      <c r="B6268" s="1">
        <f>IF(C6268=0,IF(B6267=Protocol!$V$20,1,B6267+1),B6267)</f>
        <v>1</v>
      </c>
      <c r="C6268" s="1">
        <f>IF(C6267+1=Protocol!$V$21,0,C6267+1)</f>
        <v>0</v>
      </c>
      <c r="D6268" s="1">
        <f t="shared" si="211"/>
        <v>3</v>
      </c>
      <c r="E6268" s="1" t="str">
        <f>INDEX(Protocol[Mark],MATCH(C6268,Protocol[Step],0))</f>
        <v>1mt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419010003</v>
      </c>
      <c r="H6268" s="134">
        <f>Systematic[[#This Row],[SampleVariableLabel]]+100*Systematic[[#This Row],[State]]</f>
        <v>419010003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419</v>
      </c>
      <c r="B6269" s="1">
        <f>IF(C6269=0,IF(B6268=Protocol!$V$20,1,B6268+1),B6268)</f>
        <v>1</v>
      </c>
      <c r="C6269" s="1">
        <f>IF(C6268+1=Protocol!$V$21,0,C6268+1)</f>
        <v>1</v>
      </c>
      <c r="D6269" s="1">
        <f t="shared" si="211"/>
        <v>4</v>
      </c>
      <c r="E6269" s="1" t="str">
        <f>INDEX(Protocol[Mark],MATCH(C6269,Protocol[Step],0))</f>
        <v>1PM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419010004</v>
      </c>
      <c r="H6269" s="134">
        <f>Systematic[[#This Row],[SampleVariableLabel]]+100*Systematic[[#This Row],[State]]</f>
        <v>419010104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419</v>
      </c>
      <c r="B6270" s="1">
        <f>IF(C6270=0,IF(B6269=Protocol!$V$20,1,B6269+1),B6269)</f>
        <v>1</v>
      </c>
      <c r="C6270" s="1">
        <f>IF(C6269+1=Protocol!$V$21,0,C6269+1)</f>
        <v>2</v>
      </c>
      <c r="D6270" s="1">
        <f t="shared" si="211"/>
        <v>5</v>
      </c>
      <c r="E6270" s="1" t="str">
        <f>INDEX(Protocol[Mark],MATCH(C6270,Protocol[Step],0))</f>
        <v>2D</v>
      </c>
      <c r="F6270" s="151" t="str">
        <f>INDEX(Variables[Variable],MATCH(Systematic[[#This Row],[VariableIndex]],Variables[Index],0))</f>
        <v>Specific flux (mt)</v>
      </c>
      <c r="G6270" s="134">
        <f>Systematic[[#This Row],[Sample]]*1000000+Systematic[[#This Row],[SubSample]]*10000+Systematic[[#This Row],[VariableIndex]]</f>
        <v>419010005</v>
      </c>
      <c r="H6270" s="134">
        <f>Systematic[[#This Row],[SampleVariableLabel]]+100*Systematic[[#This Row],[State]]</f>
        <v>419010205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419</v>
      </c>
      <c r="B6271" s="1">
        <f>IF(C6271=0,IF(B6270=Protocol!$V$20,1,B6270+1),B6270)</f>
        <v>1</v>
      </c>
      <c r="C6271" s="1">
        <f>IF(C6270+1=Protocol!$V$21,0,C6270+1)</f>
        <v>3</v>
      </c>
      <c r="D6271" s="1">
        <f t="shared" si="211"/>
        <v>6</v>
      </c>
      <c r="E6271" s="1" t="str">
        <f>INDEX(Protocol[Mark],MATCH(C6271,Protocol[Step],0))</f>
        <v>2c</v>
      </c>
      <c r="F6271" s="151" t="str">
        <f>INDEX(Variables[Variable],MATCH(Systematic[[#This Row],[VariableIndex]],Variables[Index],0))</f>
        <v>FCR (mt: ROX-corr.)</v>
      </c>
      <c r="G6271" s="134">
        <f>Systematic[[#This Row],[Sample]]*1000000+Systematic[[#This Row],[SubSample]]*10000+Systematic[[#This Row],[VariableIndex]]</f>
        <v>419010006</v>
      </c>
      <c r="H6271" s="134">
        <f>Systematic[[#This Row],[SampleVariableLabel]]+100*Systematic[[#This Row],[State]]</f>
        <v>419010306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419</v>
      </c>
      <c r="B6272" s="1">
        <f>IF(C6272=0,IF(B6271=Protocol!$V$20,1,B6271+1),B6271)</f>
        <v>1</v>
      </c>
      <c r="C6272" s="1">
        <f>IF(C6271+1=Protocol!$V$21,0,C6271+1)</f>
        <v>4</v>
      </c>
      <c r="D6272" s="1">
        <f t="shared" si="211"/>
        <v>1</v>
      </c>
      <c r="E6272" s="1" t="str">
        <f>INDEX(Protocol[Mark],MATCH(C6272,Protocol[Step],0))</f>
        <v>3U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419010001</v>
      </c>
      <c r="H6272" s="134">
        <f>Systematic[[#This Row],[SampleVariableLabel]]+100*Systematic[[#This Row],[State]]</f>
        <v>419010401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419</v>
      </c>
      <c r="B6273" s="1">
        <f>IF(C6273=0,IF(B6272=Protocol!$V$20,1,B6272+1),B6272)</f>
        <v>1</v>
      </c>
      <c r="C6273" s="1">
        <f>IF(C6272+1=Protocol!$V$21,0,C6272+1)</f>
        <v>5</v>
      </c>
      <c r="D6273" s="1">
        <f t="shared" si="211"/>
        <v>2</v>
      </c>
      <c r="E6273" s="1" t="str">
        <f>INDEX(Protocol[Mark],MATCH(C6273,Protocol[Step],0))</f>
        <v>4G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419010002</v>
      </c>
      <c r="H6273" s="134">
        <f>Systematic[[#This Row],[SampleVariableLabel]]+100*Systematic[[#This Row],[State]]</f>
        <v>419010502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419</v>
      </c>
      <c r="B6274" s="1">
        <f>IF(C6274=0,IF(B6273=Protocol!$V$20,1,B6273+1),B6273)</f>
        <v>1</v>
      </c>
      <c r="C6274" s="1">
        <f>IF(C6273+1=Protocol!$V$21,0,C6273+1)</f>
        <v>6</v>
      </c>
      <c r="D6274" s="1">
        <f t="shared" si="211"/>
        <v>3</v>
      </c>
      <c r="E6274" s="1" t="str">
        <f>INDEX(Protocol[Mark],MATCH(C6274,Protocol[Step],0))</f>
        <v>5S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419010003</v>
      </c>
      <c r="H6274" s="134">
        <f>Systematic[[#This Row],[SampleVariableLabel]]+100*Systematic[[#This Row],[State]]</f>
        <v>419010603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419</v>
      </c>
      <c r="B6275" s="1">
        <f>IF(C6275=0,IF(B6274=Protocol!$V$20,1,B6274+1),B6274)</f>
        <v>1</v>
      </c>
      <c r="C6275" s="1">
        <f>IF(C6274+1=Protocol!$V$21,0,C6274+1)</f>
        <v>7</v>
      </c>
      <c r="D6275" s="1">
        <f t="shared" ref="D6275:D6338" si="213">IF(D6274=nVariables,1,D6274+1)</f>
        <v>4</v>
      </c>
      <c r="E6275" s="1" t="str">
        <f>INDEX(Protocol[Mark],MATCH(C6275,Protocol[Step],0))</f>
        <v>6Oct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419010004</v>
      </c>
      <c r="H6275" s="134">
        <f>Systematic[[#This Row],[SampleVariableLabel]]+100*Systematic[[#This Row],[State]]</f>
        <v>419010704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419</v>
      </c>
      <c r="B6276" s="1">
        <f>IF(C6276=0,IF(B6275=Protocol!$V$20,1,B6275+1),B6275)</f>
        <v>1</v>
      </c>
      <c r="C6276" s="1">
        <f>IF(C6275+1=Protocol!$V$21,0,C6275+1)</f>
        <v>8</v>
      </c>
      <c r="D6276" s="1">
        <f t="shared" si="213"/>
        <v>5</v>
      </c>
      <c r="E6276" s="1" t="str">
        <f>INDEX(Protocol[Mark],MATCH(C6276,Protocol[Step],0))</f>
        <v>7Rot</v>
      </c>
      <c r="F6276" s="151" t="str">
        <f>INDEX(Variables[Variable],MATCH(Systematic[[#This Row],[VariableIndex]],Variables[Index],0))</f>
        <v>Specific flux (mt)</v>
      </c>
      <c r="G6276" s="134">
        <f>Systematic[[#This Row],[Sample]]*1000000+Systematic[[#This Row],[SubSample]]*10000+Systematic[[#This Row],[VariableIndex]]</f>
        <v>419010005</v>
      </c>
      <c r="H6276" s="134">
        <f>Systematic[[#This Row],[SampleVariableLabel]]+100*Systematic[[#This Row],[State]]</f>
        <v>419010805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419</v>
      </c>
      <c r="B6277" s="1">
        <f>IF(C6277=0,IF(B6276=Protocol!$V$20,1,B6276+1),B6276)</f>
        <v>1</v>
      </c>
      <c r="C6277" s="1">
        <f>IF(C6276+1=Protocol!$V$21,0,C6276+1)</f>
        <v>9</v>
      </c>
      <c r="D6277" s="1">
        <f t="shared" si="213"/>
        <v>6</v>
      </c>
      <c r="E6277" s="1" t="str">
        <f>INDEX(Protocol[Mark],MATCH(C6277,Protocol[Step],0))</f>
        <v>8Gp</v>
      </c>
      <c r="F6277" s="151" t="str">
        <f>INDEX(Variables[Variable],MATCH(Systematic[[#This Row],[VariableIndex]],Variables[Index],0))</f>
        <v>FCR (mt: ROX-corr.)</v>
      </c>
      <c r="G6277" s="134">
        <f>Systematic[[#This Row],[Sample]]*1000000+Systematic[[#This Row],[SubSample]]*10000+Systematic[[#This Row],[VariableIndex]]</f>
        <v>419010006</v>
      </c>
      <c r="H6277" s="134">
        <f>Systematic[[#This Row],[SampleVariableLabel]]+100*Systematic[[#This Row],[State]]</f>
        <v>419010906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419</v>
      </c>
      <c r="B6278" s="1">
        <f>IF(C6278=0,IF(B6277=Protocol!$V$20,1,B6277+1),B6277)</f>
        <v>1</v>
      </c>
      <c r="C6278" s="1">
        <f>IF(C6277+1=Protocol!$V$21,0,C6277+1)</f>
        <v>10</v>
      </c>
      <c r="D6278" s="1">
        <f t="shared" si="213"/>
        <v>1</v>
      </c>
      <c r="E6278" s="1" t="str">
        <f>INDEX(Protocol[Mark],MATCH(C6278,Protocol[Step],0))</f>
        <v>9Ama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419010001</v>
      </c>
      <c r="H6278" s="134">
        <f>Systematic[[#This Row],[SampleVariableLabel]]+100*Systematic[[#This Row],[State]]</f>
        <v>419011001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419</v>
      </c>
      <c r="B6279" s="1">
        <f>IF(C6279=0,IF(B6278=Protocol!$V$20,1,B6278+1),B6278)</f>
        <v>1</v>
      </c>
      <c r="C6279" s="1">
        <f>IF(C6278+1=Protocol!$V$21,0,C6278+1)</f>
        <v>11</v>
      </c>
      <c r="D6279" s="1">
        <f t="shared" si="213"/>
        <v>2</v>
      </c>
      <c r="E6279" s="1" t="str">
        <f>INDEX(Protocol[Mark],MATCH(C6279,Protocol[Step],0))</f>
        <v>10Tm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419010002</v>
      </c>
      <c r="H6279" s="134">
        <f>Systematic[[#This Row],[SampleVariableLabel]]+100*Systematic[[#This Row],[State]]</f>
        <v>419011102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419</v>
      </c>
      <c r="B6280" s="1">
        <f>IF(C6280=0,IF(B6279=Protocol!$V$20,1,B6279+1),B6279)</f>
        <v>1</v>
      </c>
      <c r="C6280" s="1">
        <f>IF(C6279+1=Protocol!$V$21,0,C6279+1)</f>
        <v>12</v>
      </c>
      <c r="D6280" s="1">
        <f t="shared" si="213"/>
        <v>3</v>
      </c>
      <c r="E6280" s="1" t="str">
        <f>INDEX(Protocol[Mark],MATCH(C6280,Protocol[Step],0))</f>
        <v>11Azd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419010003</v>
      </c>
      <c r="H6280" s="134">
        <f>Systematic[[#This Row],[SampleVariableLabel]]+100*Systematic[[#This Row],[State]]</f>
        <v>419011203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420</v>
      </c>
      <c r="B6281" s="1">
        <f>IF(C6281=0,IF(B6280=Protocol!$V$20,1,B6280+1),B6280)</f>
        <v>1</v>
      </c>
      <c r="C6281" s="1">
        <f>IF(C6280+1=Protocol!$V$21,0,C6280+1)</f>
        <v>0</v>
      </c>
      <c r="D6281" s="1">
        <f t="shared" si="213"/>
        <v>4</v>
      </c>
      <c r="E6281" s="1" t="str">
        <f>INDEX(Protocol[Mark],MATCH(C6281,Protocol[Step],0))</f>
        <v>1mt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420010004</v>
      </c>
      <c r="H6281" s="134">
        <f>Systematic[[#This Row],[SampleVariableLabel]]+100*Systematic[[#This Row],[State]]</f>
        <v>420010004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420</v>
      </c>
      <c r="B6282" s="1">
        <f>IF(C6282=0,IF(B6281=Protocol!$V$20,1,B6281+1),B6281)</f>
        <v>1</v>
      </c>
      <c r="C6282" s="1">
        <f>IF(C6281+1=Protocol!$V$21,0,C6281+1)</f>
        <v>1</v>
      </c>
      <c r="D6282" s="1">
        <f t="shared" si="213"/>
        <v>5</v>
      </c>
      <c r="E6282" s="1" t="str">
        <f>INDEX(Protocol[Mark],MATCH(C6282,Protocol[Step],0))</f>
        <v>1PM</v>
      </c>
      <c r="F6282" s="151" t="str">
        <f>INDEX(Variables[Variable],MATCH(Systematic[[#This Row],[VariableIndex]],Variables[Index],0))</f>
        <v>Specific flux (mt)</v>
      </c>
      <c r="G6282" s="134">
        <f>Systematic[[#This Row],[Sample]]*1000000+Systematic[[#This Row],[SubSample]]*10000+Systematic[[#This Row],[VariableIndex]]</f>
        <v>420010005</v>
      </c>
      <c r="H6282" s="134">
        <f>Systematic[[#This Row],[SampleVariableLabel]]+100*Systematic[[#This Row],[State]]</f>
        <v>420010105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420</v>
      </c>
      <c r="B6283" s="1">
        <f>IF(C6283=0,IF(B6282=Protocol!$V$20,1,B6282+1),B6282)</f>
        <v>1</v>
      </c>
      <c r="C6283" s="1">
        <f>IF(C6282+1=Protocol!$V$21,0,C6282+1)</f>
        <v>2</v>
      </c>
      <c r="D6283" s="1">
        <f t="shared" si="213"/>
        <v>6</v>
      </c>
      <c r="E6283" s="1" t="str">
        <f>INDEX(Protocol[Mark],MATCH(C6283,Protocol[Step],0))</f>
        <v>2D</v>
      </c>
      <c r="F6283" s="151" t="str">
        <f>INDEX(Variables[Variable],MATCH(Systematic[[#This Row],[VariableIndex]],Variables[Index],0))</f>
        <v>FCR (mt: ROX-corr.)</v>
      </c>
      <c r="G6283" s="134">
        <f>Systematic[[#This Row],[Sample]]*1000000+Systematic[[#This Row],[SubSample]]*10000+Systematic[[#This Row],[VariableIndex]]</f>
        <v>420010006</v>
      </c>
      <c r="H6283" s="134">
        <f>Systematic[[#This Row],[SampleVariableLabel]]+100*Systematic[[#This Row],[State]]</f>
        <v>420010206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420</v>
      </c>
      <c r="B6284" s="1">
        <f>IF(C6284=0,IF(B6283=Protocol!$V$20,1,B6283+1),B6283)</f>
        <v>1</v>
      </c>
      <c r="C6284" s="1">
        <f>IF(C6283+1=Protocol!$V$21,0,C6283+1)</f>
        <v>3</v>
      </c>
      <c r="D6284" s="1">
        <f t="shared" si="213"/>
        <v>1</v>
      </c>
      <c r="E6284" s="1" t="str">
        <f>INDEX(Protocol[Mark],MATCH(C6284,Protocol[Step],0))</f>
        <v>2c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420010001</v>
      </c>
      <c r="H6284" s="134">
        <f>Systematic[[#This Row],[SampleVariableLabel]]+100*Systematic[[#This Row],[State]]</f>
        <v>420010301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420</v>
      </c>
      <c r="B6285" s="1">
        <f>IF(C6285=0,IF(B6284=Protocol!$V$20,1,B6284+1),B6284)</f>
        <v>1</v>
      </c>
      <c r="C6285" s="1">
        <f>IF(C6284+1=Protocol!$V$21,0,C6284+1)</f>
        <v>4</v>
      </c>
      <c r="D6285" s="1">
        <f t="shared" si="213"/>
        <v>2</v>
      </c>
      <c r="E6285" s="1" t="str">
        <f>INDEX(Protocol[Mark],MATCH(C6285,Protocol[Step],0))</f>
        <v>3U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420010002</v>
      </c>
      <c r="H6285" s="134">
        <f>Systematic[[#This Row],[SampleVariableLabel]]+100*Systematic[[#This Row],[State]]</f>
        <v>420010402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420</v>
      </c>
      <c r="B6286" s="1">
        <f>IF(C6286=0,IF(B6285=Protocol!$V$20,1,B6285+1),B6285)</f>
        <v>1</v>
      </c>
      <c r="C6286" s="1">
        <f>IF(C6285+1=Protocol!$V$21,0,C6285+1)</f>
        <v>5</v>
      </c>
      <c r="D6286" s="1">
        <f t="shared" si="213"/>
        <v>3</v>
      </c>
      <c r="E6286" s="1" t="str">
        <f>INDEX(Protocol[Mark],MATCH(C6286,Protocol[Step],0))</f>
        <v>4G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420010003</v>
      </c>
      <c r="H6286" s="134">
        <f>Systematic[[#This Row],[SampleVariableLabel]]+100*Systematic[[#This Row],[State]]</f>
        <v>420010503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420</v>
      </c>
      <c r="B6287" s="1">
        <f>IF(C6287=0,IF(B6286=Protocol!$V$20,1,B6286+1),B6286)</f>
        <v>1</v>
      </c>
      <c r="C6287" s="1">
        <f>IF(C6286+1=Protocol!$V$21,0,C6286+1)</f>
        <v>6</v>
      </c>
      <c r="D6287" s="1">
        <f t="shared" si="213"/>
        <v>4</v>
      </c>
      <c r="E6287" s="1" t="str">
        <f>INDEX(Protocol[Mark],MATCH(C6287,Protocol[Step],0))</f>
        <v>5S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420010004</v>
      </c>
      <c r="H6287" s="134">
        <f>Systematic[[#This Row],[SampleVariableLabel]]+100*Systematic[[#This Row],[State]]</f>
        <v>420010604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420</v>
      </c>
      <c r="B6288" s="1">
        <f>IF(C6288=0,IF(B6287=Protocol!$V$20,1,B6287+1),B6287)</f>
        <v>1</v>
      </c>
      <c r="C6288" s="1">
        <f>IF(C6287+1=Protocol!$V$21,0,C6287+1)</f>
        <v>7</v>
      </c>
      <c r="D6288" s="1">
        <f t="shared" si="213"/>
        <v>5</v>
      </c>
      <c r="E6288" s="1" t="str">
        <f>INDEX(Protocol[Mark],MATCH(C6288,Protocol[Step],0))</f>
        <v>6Oct</v>
      </c>
      <c r="F6288" s="151" t="str">
        <f>INDEX(Variables[Variable],MATCH(Systematic[[#This Row],[VariableIndex]],Variables[Index],0))</f>
        <v>Specific flux (mt)</v>
      </c>
      <c r="G6288" s="134">
        <f>Systematic[[#This Row],[Sample]]*1000000+Systematic[[#This Row],[SubSample]]*10000+Systematic[[#This Row],[VariableIndex]]</f>
        <v>420010005</v>
      </c>
      <c r="H6288" s="134">
        <f>Systematic[[#This Row],[SampleVariableLabel]]+100*Systematic[[#This Row],[State]]</f>
        <v>420010705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420</v>
      </c>
      <c r="B6289" s="1">
        <f>IF(C6289=0,IF(B6288=Protocol!$V$20,1,B6288+1),B6288)</f>
        <v>1</v>
      </c>
      <c r="C6289" s="1">
        <f>IF(C6288+1=Protocol!$V$21,0,C6288+1)</f>
        <v>8</v>
      </c>
      <c r="D6289" s="1">
        <f t="shared" si="213"/>
        <v>6</v>
      </c>
      <c r="E6289" s="1" t="str">
        <f>INDEX(Protocol[Mark],MATCH(C6289,Protocol[Step],0))</f>
        <v>7Rot</v>
      </c>
      <c r="F6289" s="151" t="str">
        <f>INDEX(Variables[Variable],MATCH(Systematic[[#This Row],[VariableIndex]],Variables[Index],0))</f>
        <v>FCR (mt: ROX-corr.)</v>
      </c>
      <c r="G6289" s="134">
        <f>Systematic[[#This Row],[Sample]]*1000000+Systematic[[#This Row],[SubSample]]*10000+Systematic[[#This Row],[VariableIndex]]</f>
        <v>420010006</v>
      </c>
      <c r="H6289" s="134">
        <f>Systematic[[#This Row],[SampleVariableLabel]]+100*Systematic[[#This Row],[State]]</f>
        <v>420010806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420</v>
      </c>
      <c r="B6290" s="1">
        <f>IF(C6290=0,IF(B6289=Protocol!$V$20,1,B6289+1),B6289)</f>
        <v>1</v>
      </c>
      <c r="C6290" s="1">
        <f>IF(C6289+1=Protocol!$V$21,0,C6289+1)</f>
        <v>9</v>
      </c>
      <c r="D6290" s="1">
        <f t="shared" si="213"/>
        <v>1</v>
      </c>
      <c r="E6290" s="1" t="str">
        <f>INDEX(Protocol[Mark],MATCH(C6290,Protocol[Step],0))</f>
        <v>8Gp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420010001</v>
      </c>
      <c r="H6290" s="134">
        <f>Systematic[[#This Row],[SampleVariableLabel]]+100*Systematic[[#This Row],[State]]</f>
        <v>420010901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420</v>
      </c>
      <c r="B6291" s="1">
        <f>IF(C6291=0,IF(B6290=Protocol!$V$20,1,B6290+1),B6290)</f>
        <v>1</v>
      </c>
      <c r="C6291" s="1">
        <f>IF(C6290+1=Protocol!$V$21,0,C6290+1)</f>
        <v>10</v>
      </c>
      <c r="D6291" s="1">
        <f t="shared" si="213"/>
        <v>2</v>
      </c>
      <c r="E6291" s="1" t="str">
        <f>INDEX(Protocol[Mark],MATCH(C6291,Protocol[Step],0))</f>
        <v>9Ama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420010002</v>
      </c>
      <c r="H6291" s="134">
        <f>Systematic[[#This Row],[SampleVariableLabel]]+100*Systematic[[#This Row],[State]]</f>
        <v>420011002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420</v>
      </c>
      <c r="B6292" s="1">
        <f>IF(C6292=0,IF(B6291=Protocol!$V$20,1,B6291+1),B6291)</f>
        <v>1</v>
      </c>
      <c r="C6292" s="1">
        <f>IF(C6291+1=Protocol!$V$21,0,C6291+1)</f>
        <v>11</v>
      </c>
      <c r="D6292" s="1">
        <f t="shared" si="213"/>
        <v>3</v>
      </c>
      <c r="E6292" s="1" t="str">
        <f>INDEX(Protocol[Mark],MATCH(C6292,Protocol[Step],0))</f>
        <v>10Tm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420010003</v>
      </c>
      <c r="H6292" s="134">
        <f>Systematic[[#This Row],[SampleVariableLabel]]+100*Systematic[[#This Row],[State]]</f>
        <v>420011103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420</v>
      </c>
      <c r="B6293" s="1">
        <f>IF(C6293=0,IF(B6292=Protocol!$V$20,1,B6292+1),B6292)</f>
        <v>1</v>
      </c>
      <c r="C6293" s="1">
        <f>IF(C6292+1=Protocol!$V$21,0,C6292+1)</f>
        <v>12</v>
      </c>
      <c r="D6293" s="1">
        <f t="shared" si="213"/>
        <v>4</v>
      </c>
      <c r="E6293" s="1" t="str">
        <f>INDEX(Protocol[Mark],MATCH(C6293,Protocol[Step],0))</f>
        <v>11Azd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420010004</v>
      </c>
      <c r="H6293" s="134">
        <f>Systematic[[#This Row],[SampleVariableLabel]]+100*Systematic[[#This Row],[State]]</f>
        <v>420011204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421</v>
      </c>
      <c r="B6294" s="1">
        <f>IF(C6294=0,IF(B6293=Protocol!$V$20,1,B6293+1),B6293)</f>
        <v>1</v>
      </c>
      <c r="C6294" s="1">
        <f>IF(C6293+1=Protocol!$V$21,0,C6293+1)</f>
        <v>0</v>
      </c>
      <c r="D6294" s="1">
        <f t="shared" si="213"/>
        <v>5</v>
      </c>
      <c r="E6294" s="1" t="str">
        <f>INDEX(Protocol[Mark],MATCH(C6294,Protocol[Step],0))</f>
        <v>1mt</v>
      </c>
      <c r="F6294" s="151" t="str">
        <f>INDEX(Variables[Variable],MATCH(Systematic[[#This Row],[VariableIndex]],Variables[Index],0))</f>
        <v>Specific flux (mt)</v>
      </c>
      <c r="G6294" s="134">
        <f>Systematic[[#This Row],[Sample]]*1000000+Systematic[[#This Row],[SubSample]]*10000+Systematic[[#This Row],[VariableIndex]]</f>
        <v>421010005</v>
      </c>
      <c r="H6294" s="134">
        <f>Systematic[[#This Row],[SampleVariableLabel]]+100*Systematic[[#This Row],[State]]</f>
        <v>421010005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421</v>
      </c>
      <c r="B6295" s="1">
        <f>IF(C6295=0,IF(B6294=Protocol!$V$20,1,B6294+1),B6294)</f>
        <v>1</v>
      </c>
      <c r="C6295" s="1">
        <f>IF(C6294+1=Protocol!$V$21,0,C6294+1)</f>
        <v>1</v>
      </c>
      <c r="D6295" s="1">
        <f t="shared" si="213"/>
        <v>6</v>
      </c>
      <c r="E6295" s="1" t="str">
        <f>INDEX(Protocol[Mark],MATCH(C6295,Protocol[Step],0))</f>
        <v>1PM</v>
      </c>
      <c r="F6295" s="151" t="str">
        <f>INDEX(Variables[Variable],MATCH(Systematic[[#This Row],[VariableIndex]],Variables[Index],0))</f>
        <v>FCR (mt: ROX-corr.)</v>
      </c>
      <c r="G6295" s="134">
        <f>Systematic[[#This Row],[Sample]]*1000000+Systematic[[#This Row],[SubSample]]*10000+Systematic[[#This Row],[VariableIndex]]</f>
        <v>421010006</v>
      </c>
      <c r="H6295" s="134">
        <f>Systematic[[#This Row],[SampleVariableLabel]]+100*Systematic[[#This Row],[State]]</f>
        <v>421010106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421</v>
      </c>
      <c r="B6296" s="1">
        <f>IF(C6296=0,IF(B6295=Protocol!$V$20,1,B6295+1),B6295)</f>
        <v>1</v>
      </c>
      <c r="C6296" s="1">
        <f>IF(C6295+1=Protocol!$V$21,0,C6295+1)</f>
        <v>2</v>
      </c>
      <c r="D6296" s="1">
        <f t="shared" si="213"/>
        <v>1</v>
      </c>
      <c r="E6296" s="1" t="str">
        <f>INDEX(Protocol[Mark],MATCH(C6296,Protocol[Step],0))</f>
        <v>2D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421010001</v>
      </c>
      <c r="H6296" s="134">
        <f>Systematic[[#This Row],[SampleVariableLabel]]+100*Systematic[[#This Row],[State]]</f>
        <v>421010201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421</v>
      </c>
      <c r="B6297" s="1">
        <f>IF(C6297=0,IF(B6296=Protocol!$V$20,1,B6296+1),B6296)</f>
        <v>1</v>
      </c>
      <c r="C6297" s="1">
        <f>IF(C6296+1=Protocol!$V$21,0,C6296+1)</f>
        <v>3</v>
      </c>
      <c r="D6297" s="1">
        <f t="shared" si="213"/>
        <v>2</v>
      </c>
      <c r="E6297" s="1" t="str">
        <f>INDEX(Protocol[Mark],MATCH(C6297,Protocol[Step],0))</f>
        <v>2c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421010002</v>
      </c>
      <c r="H6297" s="134">
        <f>Systematic[[#This Row],[SampleVariableLabel]]+100*Systematic[[#This Row],[State]]</f>
        <v>421010302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421</v>
      </c>
      <c r="B6298" s="1">
        <f>IF(C6298=0,IF(B6297=Protocol!$V$20,1,B6297+1),B6297)</f>
        <v>1</v>
      </c>
      <c r="C6298" s="1">
        <f>IF(C6297+1=Protocol!$V$21,0,C6297+1)</f>
        <v>4</v>
      </c>
      <c r="D6298" s="1">
        <f t="shared" si="213"/>
        <v>3</v>
      </c>
      <c r="E6298" s="1" t="str">
        <f>INDEX(Protocol[Mark],MATCH(C6298,Protocol[Step],0))</f>
        <v>3U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421010003</v>
      </c>
      <c r="H6298" s="134">
        <f>Systematic[[#This Row],[SampleVariableLabel]]+100*Systematic[[#This Row],[State]]</f>
        <v>421010403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421</v>
      </c>
      <c r="B6299" s="1">
        <f>IF(C6299=0,IF(B6298=Protocol!$V$20,1,B6298+1),B6298)</f>
        <v>1</v>
      </c>
      <c r="C6299" s="1">
        <f>IF(C6298+1=Protocol!$V$21,0,C6298+1)</f>
        <v>5</v>
      </c>
      <c r="D6299" s="1">
        <f t="shared" si="213"/>
        <v>4</v>
      </c>
      <c r="E6299" s="1" t="str">
        <f>INDEX(Protocol[Mark],MATCH(C6299,Protocol[Step],0))</f>
        <v>4G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421010004</v>
      </c>
      <c r="H6299" s="134">
        <f>Systematic[[#This Row],[SampleVariableLabel]]+100*Systematic[[#This Row],[State]]</f>
        <v>421010504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421</v>
      </c>
      <c r="B6300" s="1">
        <f>IF(C6300=0,IF(B6299=Protocol!$V$20,1,B6299+1),B6299)</f>
        <v>1</v>
      </c>
      <c r="C6300" s="1">
        <f>IF(C6299+1=Protocol!$V$21,0,C6299+1)</f>
        <v>6</v>
      </c>
      <c r="D6300" s="1">
        <f t="shared" si="213"/>
        <v>5</v>
      </c>
      <c r="E6300" s="1" t="str">
        <f>INDEX(Protocol[Mark],MATCH(C6300,Protocol[Step],0))</f>
        <v>5S</v>
      </c>
      <c r="F6300" s="151" t="str">
        <f>INDEX(Variables[Variable],MATCH(Systematic[[#This Row],[VariableIndex]],Variables[Index],0))</f>
        <v>Specific flux (mt)</v>
      </c>
      <c r="G6300" s="134">
        <f>Systematic[[#This Row],[Sample]]*1000000+Systematic[[#This Row],[SubSample]]*10000+Systematic[[#This Row],[VariableIndex]]</f>
        <v>421010005</v>
      </c>
      <c r="H6300" s="134">
        <f>Systematic[[#This Row],[SampleVariableLabel]]+100*Systematic[[#This Row],[State]]</f>
        <v>421010605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421</v>
      </c>
      <c r="B6301" s="1">
        <f>IF(C6301=0,IF(B6300=Protocol!$V$20,1,B6300+1),B6300)</f>
        <v>1</v>
      </c>
      <c r="C6301" s="1">
        <f>IF(C6300+1=Protocol!$V$21,0,C6300+1)</f>
        <v>7</v>
      </c>
      <c r="D6301" s="1">
        <f t="shared" si="213"/>
        <v>6</v>
      </c>
      <c r="E6301" s="1" t="str">
        <f>INDEX(Protocol[Mark],MATCH(C6301,Protocol[Step],0))</f>
        <v>6Oct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421010006</v>
      </c>
      <c r="H6301" s="134">
        <f>Systematic[[#This Row],[SampleVariableLabel]]+100*Systematic[[#This Row],[State]]</f>
        <v>421010706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421</v>
      </c>
      <c r="B6302" s="1">
        <f>IF(C6302=0,IF(B6301=Protocol!$V$20,1,B6301+1),B6301)</f>
        <v>1</v>
      </c>
      <c r="C6302" s="1">
        <f>IF(C6301+1=Protocol!$V$21,0,C6301+1)</f>
        <v>8</v>
      </c>
      <c r="D6302" s="1">
        <f t="shared" si="213"/>
        <v>1</v>
      </c>
      <c r="E6302" s="1" t="str">
        <f>INDEX(Protocol[Mark],MATCH(C6302,Protocol[Step],0))</f>
        <v>7Rot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421010001</v>
      </c>
      <c r="H6302" s="134">
        <f>Systematic[[#This Row],[SampleVariableLabel]]+100*Systematic[[#This Row],[State]]</f>
        <v>421010801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421</v>
      </c>
      <c r="B6303" s="1">
        <f>IF(C6303=0,IF(B6302=Protocol!$V$20,1,B6302+1),B6302)</f>
        <v>1</v>
      </c>
      <c r="C6303" s="1">
        <f>IF(C6302+1=Protocol!$V$21,0,C6302+1)</f>
        <v>9</v>
      </c>
      <c r="D6303" s="1">
        <f t="shared" si="213"/>
        <v>2</v>
      </c>
      <c r="E6303" s="1" t="str">
        <f>INDEX(Protocol[Mark],MATCH(C6303,Protocol[Step],0))</f>
        <v>8Gp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421010002</v>
      </c>
      <c r="H6303" s="134">
        <f>Systematic[[#This Row],[SampleVariableLabel]]+100*Systematic[[#This Row],[State]]</f>
        <v>421010902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421</v>
      </c>
      <c r="B6304" s="1">
        <f>IF(C6304=0,IF(B6303=Protocol!$V$20,1,B6303+1),B6303)</f>
        <v>1</v>
      </c>
      <c r="C6304" s="1">
        <f>IF(C6303+1=Protocol!$V$21,0,C6303+1)</f>
        <v>10</v>
      </c>
      <c r="D6304" s="1">
        <f t="shared" si="213"/>
        <v>3</v>
      </c>
      <c r="E6304" s="1" t="str">
        <f>INDEX(Protocol[Mark],MATCH(C6304,Protocol[Step],0))</f>
        <v>9Ama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421010003</v>
      </c>
      <c r="H6304" s="134">
        <f>Systematic[[#This Row],[SampleVariableLabel]]+100*Systematic[[#This Row],[State]]</f>
        <v>421011003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421</v>
      </c>
      <c r="B6305" s="1">
        <f>IF(C6305=0,IF(B6304=Protocol!$V$20,1,B6304+1),B6304)</f>
        <v>1</v>
      </c>
      <c r="C6305" s="1">
        <f>IF(C6304+1=Protocol!$V$21,0,C6304+1)</f>
        <v>11</v>
      </c>
      <c r="D6305" s="1">
        <f t="shared" si="213"/>
        <v>4</v>
      </c>
      <c r="E6305" s="1" t="str">
        <f>INDEX(Protocol[Mark],MATCH(C6305,Protocol[Step],0))</f>
        <v>10Tm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421010004</v>
      </c>
      <c r="H6305" s="134">
        <f>Systematic[[#This Row],[SampleVariableLabel]]+100*Systematic[[#This Row],[State]]</f>
        <v>421011104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421</v>
      </c>
      <c r="B6306" s="1">
        <f>IF(C6306=0,IF(B6305=Protocol!$V$20,1,B6305+1),B6305)</f>
        <v>1</v>
      </c>
      <c r="C6306" s="1">
        <f>IF(C6305+1=Protocol!$V$21,0,C6305+1)</f>
        <v>12</v>
      </c>
      <c r="D6306" s="1">
        <f t="shared" si="213"/>
        <v>5</v>
      </c>
      <c r="E6306" s="1" t="str">
        <f>INDEX(Protocol[Mark],MATCH(C6306,Protocol[Step],0))</f>
        <v>11Azd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421010005</v>
      </c>
      <c r="H6306" s="134">
        <f>Systematic[[#This Row],[SampleVariableLabel]]+100*Systematic[[#This Row],[State]]</f>
        <v>421011205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422</v>
      </c>
      <c r="B6307" s="1">
        <f>IF(C6307=0,IF(B6306=Protocol!$V$20,1,B6306+1),B6306)</f>
        <v>1</v>
      </c>
      <c r="C6307" s="1">
        <f>IF(C6306+1=Protocol!$V$21,0,C6306+1)</f>
        <v>0</v>
      </c>
      <c r="D6307" s="1">
        <f t="shared" si="213"/>
        <v>6</v>
      </c>
      <c r="E6307" s="1" t="str">
        <f>INDEX(Protocol[Mark],MATCH(C6307,Protocol[Step],0))</f>
        <v>1mt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422010006</v>
      </c>
      <c r="H6307" s="134">
        <f>Systematic[[#This Row],[SampleVariableLabel]]+100*Systematic[[#This Row],[State]]</f>
        <v>422010006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422</v>
      </c>
      <c r="B6308" s="1">
        <f>IF(C6308=0,IF(B6307=Protocol!$V$20,1,B6307+1),B6307)</f>
        <v>1</v>
      </c>
      <c r="C6308" s="1">
        <f>IF(C6307+1=Protocol!$V$21,0,C6307+1)</f>
        <v>1</v>
      </c>
      <c r="D6308" s="1">
        <f t="shared" si="213"/>
        <v>1</v>
      </c>
      <c r="E6308" s="1" t="str">
        <f>INDEX(Protocol[Mark],MATCH(C6308,Protocol[Step],0))</f>
        <v>1PM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422010001</v>
      </c>
      <c r="H6308" s="134">
        <f>Systematic[[#This Row],[SampleVariableLabel]]+100*Systematic[[#This Row],[State]]</f>
        <v>422010101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422</v>
      </c>
      <c r="B6309" s="1">
        <f>IF(C6309=0,IF(B6308=Protocol!$V$20,1,B6308+1),B6308)</f>
        <v>1</v>
      </c>
      <c r="C6309" s="1">
        <f>IF(C6308+1=Protocol!$V$21,0,C6308+1)</f>
        <v>2</v>
      </c>
      <c r="D6309" s="1">
        <f t="shared" si="213"/>
        <v>2</v>
      </c>
      <c r="E6309" s="1" t="str">
        <f>INDEX(Protocol[Mark],MATCH(C6309,Protocol[Step],0))</f>
        <v>2D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422010002</v>
      </c>
      <c r="H6309" s="134">
        <f>Systematic[[#This Row],[SampleVariableLabel]]+100*Systematic[[#This Row],[State]]</f>
        <v>422010202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422</v>
      </c>
      <c r="B6310" s="1">
        <f>IF(C6310=0,IF(B6309=Protocol!$V$20,1,B6309+1),B6309)</f>
        <v>1</v>
      </c>
      <c r="C6310" s="1">
        <f>IF(C6309+1=Protocol!$V$21,0,C6309+1)</f>
        <v>3</v>
      </c>
      <c r="D6310" s="1">
        <f t="shared" si="213"/>
        <v>3</v>
      </c>
      <c r="E6310" s="1" t="str">
        <f>INDEX(Protocol[Mark],MATCH(C6310,Protocol[Step],0))</f>
        <v>2c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422010003</v>
      </c>
      <c r="H6310" s="134">
        <f>Systematic[[#This Row],[SampleVariableLabel]]+100*Systematic[[#This Row],[State]]</f>
        <v>422010303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422</v>
      </c>
      <c r="B6311" s="1">
        <f>IF(C6311=0,IF(B6310=Protocol!$V$20,1,B6310+1),B6310)</f>
        <v>1</v>
      </c>
      <c r="C6311" s="1">
        <f>IF(C6310+1=Protocol!$V$21,0,C6310+1)</f>
        <v>4</v>
      </c>
      <c r="D6311" s="1">
        <f t="shared" si="213"/>
        <v>4</v>
      </c>
      <c r="E6311" s="1" t="str">
        <f>INDEX(Protocol[Mark],MATCH(C6311,Protocol[Step],0))</f>
        <v>3U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422010004</v>
      </c>
      <c r="H6311" s="134">
        <f>Systematic[[#This Row],[SampleVariableLabel]]+100*Systematic[[#This Row],[State]]</f>
        <v>422010404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422</v>
      </c>
      <c r="B6312" s="1">
        <f>IF(C6312=0,IF(B6311=Protocol!$V$20,1,B6311+1),B6311)</f>
        <v>1</v>
      </c>
      <c r="C6312" s="1">
        <f>IF(C6311+1=Protocol!$V$21,0,C6311+1)</f>
        <v>5</v>
      </c>
      <c r="D6312" s="1">
        <f t="shared" si="213"/>
        <v>5</v>
      </c>
      <c r="E6312" s="1" t="str">
        <f>INDEX(Protocol[Mark],MATCH(C6312,Protocol[Step],0))</f>
        <v>4G</v>
      </c>
      <c r="F6312" s="151" t="str">
        <f>INDEX(Variables[Variable],MATCH(Systematic[[#This Row],[VariableIndex]],Variables[Index],0))</f>
        <v>Specific flux (mt)</v>
      </c>
      <c r="G6312" s="134">
        <f>Systematic[[#This Row],[Sample]]*1000000+Systematic[[#This Row],[SubSample]]*10000+Systematic[[#This Row],[VariableIndex]]</f>
        <v>422010005</v>
      </c>
      <c r="H6312" s="134">
        <f>Systematic[[#This Row],[SampleVariableLabel]]+100*Systematic[[#This Row],[State]]</f>
        <v>422010505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422</v>
      </c>
      <c r="B6313" s="1">
        <f>IF(C6313=0,IF(B6312=Protocol!$V$20,1,B6312+1),B6312)</f>
        <v>1</v>
      </c>
      <c r="C6313" s="1">
        <f>IF(C6312+1=Protocol!$V$21,0,C6312+1)</f>
        <v>6</v>
      </c>
      <c r="D6313" s="1">
        <f t="shared" si="213"/>
        <v>6</v>
      </c>
      <c r="E6313" s="1" t="str">
        <f>INDEX(Protocol[Mark],MATCH(C6313,Protocol[Step],0))</f>
        <v>5S</v>
      </c>
      <c r="F6313" s="151" t="str">
        <f>INDEX(Variables[Variable],MATCH(Systematic[[#This Row],[VariableIndex]],Variables[Index],0))</f>
        <v>FCR (mt: ROX-corr.)</v>
      </c>
      <c r="G6313" s="134">
        <f>Systematic[[#This Row],[Sample]]*1000000+Systematic[[#This Row],[SubSample]]*10000+Systematic[[#This Row],[VariableIndex]]</f>
        <v>422010006</v>
      </c>
      <c r="H6313" s="134">
        <f>Systematic[[#This Row],[SampleVariableLabel]]+100*Systematic[[#This Row],[State]]</f>
        <v>422010606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422</v>
      </c>
      <c r="B6314" s="1">
        <f>IF(C6314=0,IF(B6313=Protocol!$V$20,1,B6313+1),B6313)</f>
        <v>1</v>
      </c>
      <c r="C6314" s="1">
        <f>IF(C6313+1=Protocol!$V$21,0,C6313+1)</f>
        <v>7</v>
      </c>
      <c r="D6314" s="1">
        <f t="shared" si="213"/>
        <v>1</v>
      </c>
      <c r="E6314" s="1" t="str">
        <f>INDEX(Protocol[Mark],MATCH(C6314,Protocol[Step],0))</f>
        <v>6Oct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422010001</v>
      </c>
      <c r="H6314" s="134">
        <f>Systematic[[#This Row],[SampleVariableLabel]]+100*Systematic[[#This Row],[State]]</f>
        <v>422010701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422</v>
      </c>
      <c r="B6315" s="1">
        <f>IF(C6315=0,IF(B6314=Protocol!$V$20,1,B6314+1),B6314)</f>
        <v>1</v>
      </c>
      <c r="C6315" s="1">
        <f>IF(C6314+1=Protocol!$V$21,0,C6314+1)</f>
        <v>8</v>
      </c>
      <c r="D6315" s="1">
        <f t="shared" si="213"/>
        <v>2</v>
      </c>
      <c r="E6315" s="1" t="str">
        <f>INDEX(Protocol[Mark],MATCH(C6315,Protocol[Step],0))</f>
        <v>7Rot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422010002</v>
      </c>
      <c r="H6315" s="134">
        <f>Systematic[[#This Row],[SampleVariableLabel]]+100*Systematic[[#This Row],[State]]</f>
        <v>422010802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422</v>
      </c>
      <c r="B6316" s="1">
        <f>IF(C6316=0,IF(B6315=Protocol!$V$20,1,B6315+1),B6315)</f>
        <v>1</v>
      </c>
      <c r="C6316" s="1">
        <f>IF(C6315+1=Protocol!$V$21,0,C6315+1)</f>
        <v>9</v>
      </c>
      <c r="D6316" s="1">
        <f t="shared" si="213"/>
        <v>3</v>
      </c>
      <c r="E6316" s="1" t="str">
        <f>INDEX(Protocol[Mark],MATCH(C6316,Protocol[Step],0))</f>
        <v>8Gp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422010003</v>
      </c>
      <c r="H6316" s="134">
        <f>Systematic[[#This Row],[SampleVariableLabel]]+100*Systematic[[#This Row],[State]]</f>
        <v>422010903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422</v>
      </c>
      <c r="B6317" s="1">
        <f>IF(C6317=0,IF(B6316=Protocol!$V$20,1,B6316+1),B6316)</f>
        <v>1</v>
      </c>
      <c r="C6317" s="1">
        <f>IF(C6316+1=Protocol!$V$21,0,C6316+1)</f>
        <v>10</v>
      </c>
      <c r="D6317" s="1">
        <f t="shared" si="213"/>
        <v>4</v>
      </c>
      <c r="E6317" s="1" t="str">
        <f>INDEX(Protocol[Mark],MATCH(C6317,Protocol[Step],0))</f>
        <v>9Ama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422010004</v>
      </c>
      <c r="H6317" s="134">
        <f>Systematic[[#This Row],[SampleVariableLabel]]+100*Systematic[[#This Row],[State]]</f>
        <v>422011004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422</v>
      </c>
      <c r="B6318" s="1">
        <f>IF(C6318=0,IF(B6317=Protocol!$V$20,1,B6317+1),B6317)</f>
        <v>1</v>
      </c>
      <c r="C6318" s="1">
        <f>IF(C6317+1=Protocol!$V$21,0,C6317+1)</f>
        <v>11</v>
      </c>
      <c r="D6318" s="1">
        <f t="shared" si="213"/>
        <v>5</v>
      </c>
      <c r="E6318" s="1" t="str">
        <f>INDEX(Protocol[Mark],MATCH(C6318,Protocol[Step],0))</f>
        <v>10Tm</v>
      </c>
      <c r="F6318" s="151" t="str">
        <f>INDEX(Variables[Variable],MATCH(Systematic[[#This Row],[VariableIndex]],Variables[Index],0))</f>
        <v>Specific flux (mt)</v>
      </c>
      <c r="G6318" s="134">
        <f>Systematic[[#This Row],[Sample]]*1000000+Systematic[[#This Row],[SubSample]]*10000+Systematic[[#This Row],[VariableIndex]]</f>
        <v>422010005</v>
      </c>
      <c r="H6318" s="134">
        <f>Systematic[[#This Row],[SampleVariableLabel]]+100*Systematic[[#This Row],[State]]</f>
        <v>422011105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422</v>
      </c>
      <c r="B6319" s="1">
        <f>IF(C6319=0,IF(B6318=Protocol!$V$20,1,B6318+1),B6318)</f>
        <v>1</v>
      </c>
      <c r="C6319" s="1">
        <f>IF(C6318+1=Protocol!$V$21,0,C6318+1)</f>
        <v>12</v>
      </c>
      <c r="D6319" s="1">
        <f t="shared" si="213"/>
        <v>6</v>
      </c>
      <c r="E6319" s="1" t="str">
        <f>INDEX(Protocol[Mark],MATCH(C6319,Protocol[Step],0))</f>
        <v>11Azd</v>
      </c>
      <c r="F6319" s="151" t="str">
        <f>INDEX(Variables[Variable],MATCH(Systematic[[#This Row],[VariableIndex]],Variables[Index],0))</f>
        <v>FCR (mt: ROX-corr.)</v>
      </c>
      <c r="G6319" s="134">
        <f>Systematic[[#This Row],[Sample]]*1000000+Systematic[[#This Row],[SubSample]]*10000+Systematic[[#This Row],[VariableIndex]]</f>
        <v>422010006</v>
      </c>
      <c r="H6319" s="134">
        <f>Systematic[[#This Row],[SampleVariableLabel]]+100*Systematic[[#This Row],[State]]</f>
        <v>422011206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423</v>
      </c>
      <c r="B6320" s="1">
        <f>IF(C6320=0,IF(B6319=Protocol!$V$20,1,B6319+1),B6319)</f>
        <v>1</v>
      </c>
      <c r="C6320" s="1">
        <f>IF(C6319+1=Protocol!$V$21,0,C6319+1)</f>
        <v>0</v>
      </c>
      <c r="D6320" s="1">
        <f t="shared" si="213"/>
        <v>1</v>
      </c>
      <c r="E6320" s="1" t="str">
        <f>INDEX(Protocol[Mark],MATCH(C6320,Protocol[Step],0))</f>
        <v>1mt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423010001</v>
      </c>
      <c r="H6320" s="134">
        <f>Systematic[[#This Row],[SampleVariableLabel]]+100*Systematic[[#This Row],[State]]</f>
        <v>423010001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423</v>
      </c>
      <c r="B6321" s="1">
        <f>IF(C6321=0,IF(B6320=Protocol!$V$20,1,B6320+1),B6320)</f>
        <v>1</v>
      </c>
      <c r="C6321" s="1">
        <f>IF(C6320+1=Protocol!$V$21,0,C6320+1)</f>
        <v>1</v>
      </c>
      <c r="D6321" s="1">
        <f t="shared" si="213"/>
        <v>2</v>
      </c>
      <c r="E6321" s="1" t="str">
        <f>INDEX(Protocol[Mark],MATCH(C6321,Protocol[Step],0))</f>
        <v>1PM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423010002</v>
      </c>
      <c r="H6321" s="134">
        <f>Systematic[[#This Row],[SampleVariableLabel]]+100*Systematic[[#This Row],[State]]</f>
        <v>423010102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423</v>
      </c>
      <c r="B6322" s="1">
        <f>IF(C6322=0,IF(B6321=Protocol!$V$20,1,B6321+1),B6321)</f>
        <v>1</v>
      </c>
      <c r="C6322" s="1">
        <f>IF(C6321+1=Protocol!$V$21,0,C6321+1)</f>
        <v>2</v>
      </c>
      <c r="D6322" s="1">
        <f t="shared" si="213"/>
        <v>3</v>
      </c>
      <c r="E6322" s="1" t="str">
        <f>INDEX(Protocol[Mark],MATCH(C6322,Protocol[Step],0))</f>
        <v>2D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423010003</v>
      </c>
      <c r="H6322" s="134">
        <f>Systematic[[#This Row],[SampleVariableLabel]]+100*Systematic[[#This Row],[State]]</f>
        <v>423010203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423</v>
      </c>
      <c r="B6323" s="1">
        <f>IF(C6323=0,IF(B6322=Protocol!$V$20,1,B6322+1),B6322)</f>
        <v>1</v>
      </c>
      <c r="C6323" s="1">
        <f>IF(C6322+1=Protocol!$V$21,0,C6322+1)</f>
        <v>3</v>
      </c>
      <c r="D6323" s="1">
        <f t="shared" si="213"/>
        <v>4</v>
      </c>
      <c r="E6323" s="1" t="str">
        <f>INDEX(Protocol[Mark],MATCH(C6323,Protocol[Step],0))</f>
        <v>2c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423010004</v>
      </c>
      <c r="H6323" s="134">
        <f>Systematic[[#This Row],[SampleVariableLabel]]+100*Systematic[[#This Row],[State]]</f>
        <v>423010304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423</v>
      </c>
      <c r="B6324" s="1">
        <f>IF(C6324=0,IF(B6323=Protocol!$V$20,1,B6323+1),B6323)</f>
        <v>1</v>
      </c>
      <c r="C6324" s="1">
        <f>IF(C6323+1=Protocol!$V$21,0,C6323+1)</f>
        <v>4</v>
      </c>
      <c r="D6324" s="1">
        <f t="shared" si="213"/>
        <v>5</v>
      </c>
      <c r="E6324" s="1" t="str">
        <f>INDEX(Protocol[Mark],MATCH(C6324,Protocol[Step],0))</f>
        <v>3U</v>
      </c>
      <c r="F6324" s="151" t="str">
        <f>INDEX(Variables[Variable],MATCH(Systematic[[#This Row],[VariableIndex]],Variables[Index],0))</f>
        <v>Specific flux (mt)</v>
      </c>
      <c r="G6324" s="134">
        <f>Systematic[[#This Row],[Sample]]*1000000+Systematic[[#This Row],[SubSample]]*10000+Systematic[[#This Row],[VariableIndex]]</f>
        <v>423010005</v>
      </c>
      <c r="H6324" s="134">
        <f>Systematic[[#This Row],[SampleVariableLabel]]+100*Systematic[[#This Row],[State]]</f>
        <v>423010405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423</v>
      </c>
      <c r="B6325" s="1">
        <f>IF(C6325=0,IF(B6324=Protocol!$V$20,1,B6324+1),B6324)</f>
        <v>1</v>
      </c>
      <c r="C6325" s="1">
        <f>IF(C6324+1=Protocol!$V$21,0,C6324+1)</f>
        <v>5</v>
      </c>
      <c r="D6325" s="1">
        <f t="shared" si="213"/>
        <v>6</v>
      </c>
      <c r="E6325" s="1" t="str">
        <f>INDEX(Protocol[Mark],MATCH(C6325,Protocol[Step],0))</f>
        <v>4G</v>
      </c>
      <c r="F6325" s="151" t="str">
        <f>INDEX(Variables[Variable],MATCH(Systematic[[#This Row],[VariableIndex]],Variables[Index],0))</f>
        <v>FCR (mt: ROX-corr.)</v>
      </c>
      <c r="G6325" s="134">
        <f>Systematic[[#This Row],[Sample]]*1000000+Systematic[[#This Row],[SubSample]]*10000+Systematic[[#This Row],[VariableIndex]]</f>
        <v>423010006</v>
      </c>
      <c r="H6325" s="134">
        <f>Systematic[[#This Row],[SampleVariableLabel]]+100*Systematic[[#This Row],[State]]</f>
        <v>423010506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423</v>
      </c>
      <c r="B6326" s="1">
        <f>IF(C6326=0,IF(B6325=Protocol!$V$20,1,B6325+1),B6325)</f>
        <v>1</v>
      </c>
      <c r="C6326" s="1">
        <f>IF(C6325+1=Protocol!$V$21,0,C6325+1)</f>
        <v>6</v>
      </c>
      <c r="D6326" s="1">
        <f t="shared" si="213"/>
        <v>1</v>
      </c>
      <c r="E6326" s="1" t="str">
        <f>INDEX(Protocol[Mark],MATCH(C6326,Protocol[Step],0))</f>
        <v>5S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423010001</v>
      </c>
      <c r="H6326" s="134">
        <f>Systematic[[#This Row],[SampleVariableLabel]]+100*Systematic[[#This Row],[State]]</f>
        <v>423010601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423</v>
      </c>
      <c r="B6327" s="1">
        <f>IF(C6327=0,IF(B6326=Protocol!$V$20,1,B6326+1),B6326)</f>
        <v>1</v>
      </c>
      <c r="C6327" s="1">
        <f>IF(C6326+1=Protocol!$V$21,0,C6326+1)</f>
        <v>7</v>
      </c>
      <c r="D6327" s="1">
        <f t="shared" si="213"/>
        <v>2</v>
      </c>
      <c r="E6327" s="1" t="str">
        <f>INDEX(Protocol[Mark],MATCH(C6327,Protocol[Step],0))</f>
        <v>6Oct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423010002</v>
      </c>
      <c r="H6327" s="134">
        <f>Systematic[[#This Row],[SampleVariableLabel]]+100*Systematic[[#This Row],[State]]</f>
        <v>423010702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423</v>
      </c>
      <c r="B6328" s="1">
        <f>IF(C6328=0,IF(B6327=Protocol!$V$20,1,B6327+1),B6327)</f>
        <v>1</v>
      </c>
      <c r="C6328" s="1">
        <f>IF(C6327+1=Protocol!$V$21,0,C6327+1)</f>
        <v>8</v>
      </c>
      <c r="D6328" s="1">
        <f t="shared" si="213"/>
        <v>3</v>
      </c>
      <c r="E6328" s="1" t="str">
        <f>INDEX(Protocol[Mark],MATCH(C6328,Protocol[Step],0))</f>
        <v>7Rot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423010003</v>
      </c>
      <c r="H6328" s="134">
        <f>Systematic[[#This Row],[SampleVariableLabel]]+100*Systematic[[#This Row],[State]]</f>
        <v>423010803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423</v>
      </c>
      <c r="B6329" s="1">
        <f>IF(C6329=0,IF(B6328=Protocol!$V$20,1,B6328+1),B6328)</f>
        <v>1</v>
      </c>
      <c r="C6329" s="1">
        <f>IF(C6328+1=Protocol!$V$21,0,C6328+1)</f>
        <v>9</v>
      </c>
      <c r="D6329" s="1">
        <f t="shared" si="213"/>
        <v>4</v>
      </c>
      <c r="E6329" s="1" t="str">
        <f>INDEX(Protocol[Mark],MATCH(C6329,Protocol[Step],0))</f>
        <v>8Gp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423010004</v>
      </c>
      <c r="H6329" s="134">
        <f>Systematic[[#This Row],[SampleVariableLabel]]+100*Systematic[[#This Row],[State]]</f>
        <v>423010904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423</v>
      </c>
      <c r="B6330" s="1">
        <f>IF(C6330=0,IF(B6329=Protocol!$V$20,1,B6329+1),B6329)</f>
        <v>1</v>
      </c>
      <c r="C6330" s="1">
        <f>IF(C6329+1=Protocol!$V$21,0,C6329+1)</f>
        <v>10</v>
      </c>
      <c r="D6330" s="1">
        <f t="shared" si="213"/>
        <v>5</v>
      </c>
      <c r="E6330" s="1" t="str">
        <f>INDEX(Protocol[Mark],MATCH(C6330,Protocol[Step],0))</f>
        <v>9Ama</v>
      </c>
      <c r="F6330" s="151" t="str">
        <f>INDEX(Variables[Variable],MATCH(Systematic[[#This Row],[VariableIndex]],Variables[Index],0))</f>
        <v>Specific flux (mt)</v>
      </c>
      <c r="G6330" s="134">
        <f>Systematic[[#This Row],[Sample]]*1000000+Systematic[[#This Row],[SubSample]]*10000+Systematic[[#This Row],[VariableIndex]]</f>
        <v>423010005</v>
      </c>
      <c r="H6330" s="134">
        <f>Systematic[[#This Row],[SampleVariableLabel]]+100*Systematic[[#This Row],[State]]</f>
        <v>423011005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423</v>
      </c>
      <c r="B6331" s="1">
        <f>IF(C6331=0,IF(B6330=Protocol!$V$20,1,B6330+1),B6330)</f>
        <v>1</v>
      </c>
      <c r="C6331" s="1">
        <f>IF(C6330+1=Protocol!$V$21,0,C6330+1)</f>
        <v>11</v>
      </c>
      <c r="D6331" s="1">
        <f t="shared" si="213"/>
        <v>6</v>
      </c>
      <c r="E6331" s="1" t="str">
        <f>INDEX(Protocol[Mark],MATCH(C6331,Protocol[Step],0))</f>
        <v>10Tm</v>
      </c>
      <c r="F6331" s="151" t="str">
        <f>INDEX(Variables[Variable],MATCH(Systematic[[#This Row],[VariableIndex]],Variables[Index],0))</f>
        <v>FCR (mt: ROX-corr.)</v>
      </c>
      <c r="G6331" s="134">
        <f>Systematic[[#This Row],[Sample]]*1000000+Systematic[[#This Row],[SubSample]]*10000+Systematic[[#This Row],[VariableIndex]]</f>
        <v>423010006</v>
      </c>
      <c r="H6331" s="134">
        <f>Systematic[[#This Row],[SampleVariableLabel]]+100*Systematic[[#This Row],[State]]</f>
        <v>423011106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423</v>
      </c>
      <c r="B6332" s="1">
        <f>IF(C6332=0,IF(B6331=Protocol!$V$20,1,B6331+1),B6331)</f>
        <v>1</v>
      </c>
      <c r="C6332" s="1">
        <f>IF(C6331+1=Protocol!$V$21,0,C6331+1)</f>
        <v>12</v>
      </c>
      <c r="D6332" s="1">
        <f t="shared" si="213"/>
        <v>1</v>
      </c>
      <c r="E6332" s="1" t="str">
        <f>INDEX(Protocol[Mark],MATCH(C6332,Protocol[Step],0))</f>
        <v>11Azd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423010001</v>
      </c>
      <c r="H6332" s="134">
        <f>Systematic[[#This Row],[SampleVariableLabel]]+100*Systematic[[#This Row],[State]]</f>
        <v>423011201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424</v>
      </c>
      <c r="B6333" s="1">
        <f>IF(C6333=0,IF(B6332=Protocol!$V$20,1,B6332+1),B6332)</f>
        <v>1</v>
      </c>
      <c r="C6333" s="1">
        <f>IF(C6332+1=Protocol!$V$21,0,C6332+1)</f>
        <v>0</v>
      </c>
      <c r="D6333" s="1">
        <f t="shared" si="213"/>
        <v>2</v>
      </c>
      <c r="E6333" s="1" t="str">
        <f>INDEX(Protocol[Mark],MATCH(C6333,Protocol[Step],0))</f>
        <v>1mt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424010002</v>
      </c>
      <c r="H6333" s="134">
        <f>Systematic[[#This Row],[SampleVariableLabel]]+100*Systematic[[#This Row],[State]]</f>
        <v>424010002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424</v>
      </c>
      <c r="B6334" s="1">
        <f>IF(C6334=0,IF(B6333=Protocol!$V$20,1,B6333+1),B6333)</f>
        <v>1</v>
      </c>
      <c r="C6334" s="1">
        <f>IF(C6333+1=Protocol!$V$21,0,C6333+1)</f>
        <v>1</v>
      </c>
      <c r="D6334" s="1">
        <f t="shared" si="213"/>
        <v>3</v>
      </c>
      <c r="E6334" s="1" t="str">
        <f>INDEX(Protocol[Mark],MATCH(C6334,Protocol[Step],0))</f>
        <v>1PM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424010003</v>
      </c>
      <c r="H6334" s="134">
        <f>Systematic[[#This Row],[SampleVariableLabel]]+100*Systematic[[#This Row],[State]]</f>
        <v>424010103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424</v>
      </c>
      <c r="B6335" s="1">
        <f>IF(C6335=0,IF(B6334=Protocol!$V$20,1,B6334+1),B6334)</f>
        <v>1</v>
      </c>
      <c r="C6335" s="1">
        <f>IF(C6334+1=Protocol!$V$21,0,C6334+1)</f>
        <v>2</v>
      </c>
      <c r="D6335" s="1">
        <f t="shared" si="213"/>
        <v>4</v>
      </c>
      <c r="E6335" s="1" t="str">
        <f>INDEX(Protocol[Mark],MATCH(C6335,Protocol[Step],0))</f>
        <v>2D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424010004</v>
      </c>
      <c r="H6335" s="134">
        <f>Systematic[[#This Row],[SampleVariableLabel]]+100*Systematic[[#This Row],[State]]</f>
        <v>424010204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424</v>
      </c>
      <c r="B6336" s="1">
        <f>IF(C6336=0,IF(B6335=Protocol!$V$20,1,B6335+1),B6335)</f>
        <v>1</v>
      </c>
      <c r="C6336" s="1">
        <f>IF(C6335+1=Protocol!$V$21,0,C6335+1)</f>
        <v>3</v>
      </c>
      <c r="D6336" s="1">
        <f t="shared" si="213"/>
        <v>5</v>
      </c>
      <c r="E6336" s="1" t="str">
        <f>INDEX(Protocol[Mark],MATCH(C6336,Protocol[Step],0))</f>
        <v>2c</v>
      </c>
      <c r="F6336" s="151" t="str">
        <f>INDEX(Variables[Variable],MATCH(Systematic[[#This Row],[VariableIndex]],Variables[Index],0))</f>
        <v>Specific flux (mt)</v>
      </c>
      <c r="G6336" s="134">
        <f>Systematic[[#This Row],[Sample]]*1000000+Systematic[[#This Row],[SubSample]]*10000+Systematic[[#This Row],[VariableIndex]]</f>
        <v>424010005</v>
      </c>
      <c r="H6336" s="134">
        <f>Systematic[[#This Row],[SampleVariableLabel]]+100*Systematic[[#This Row],[State]]</f>
        <v>424010305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424</v>
      </c>
      <c r="B6337" s="1">
        <f>IF(C6337=0,IF(B6336=Protocol!$V$20,1,B6336+1),B6336)</f>
        <v>1</v>
      </c>
      <c r="C6337" s="1">
        <f>IF(C6336+1=Protocol!$V$21,0,C6336+1)</f>
        <v>4</v>
      </c>
      <c r="D6337" s="1">
        <f t="shared" si="213"/>
        <v>6</v>
      </c>
      <c r="E6337" s="1" t="str">
        <f>INDEX(Protocol[Mark],MATCH(C6337,Protocol[Step],0))</f>
        <v>3U</v>
      </c>
      <c r="F6337" s="151" t="str">
        <f>INDEX(Variables[Variable],MATCH(Systematic[[#This Row],[VariableIndex]],Variables[Index],0))</f>
        <v>FCR (mt: ROX-corr.)</v>
      </c>
      <c r="G6337" s="134">
        <f>Systematic[[#This Row],[Sample]]*1000000+Systematic[[#This Row],[SubSample]]*10000+Systematic[[#This Row],[VariableIndex]]</f>
        <v>424010006</v>
      </c>
      <c r="H6337" s="134">
        <f>Systematic[[#This Row],[SampleVariableLabel]]+100*Systematic[[#This Row],[State]]</f>
        <v>424010406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424</v>
      </c>
      <c r="B6338" s="1">
        <f>IF(C6338=0,IF(B6337=Protocol!$V$20,1,B6337+1),B6337)</f>
        <v>1</v>
      </c>
      <c r="C6338" s="1">
        <f>IF(C6337+1=Protocol!$V$21,0,C6337+1)</f>
        <v>5</v>
      </c>
      <c r="D6338" s="1">
        <f t="shared" si="213"/>
        <v>1</v>
      </c>
      <c r="E6338" s="1" t="str">
        <f>INDEX(Protocol[Mark],MATCH(C6338,Protocol[Step],0))</f>
        <v>4G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424010001</v>
      </c>
      <c r="H6338" s="134">
        <f>Systematic[[#This Row],[SampleVariableLabel]]+100*Systematic[[#This Row],[State]]</f>
        <v>424010501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424</v>
      </c>
      <c r="B6339" s="1">
        <f>IF(C6339=0,IF(B6338=Protocol!$V$20,1,B6338+1),B6338)</f>
        <v>1</v>
      </c>
      <c r="C6339" s="1">
        <f>IF(C6338+1=Protocol!$V$21,0,C6338+1)</f>
        <v>6</v>
      </c>
      <c r="D6339" s="1">
        <f t="shared" ref="D6339:D6402" si="215">IF(D6338=nVariables,1,D6338+1)</f>
        <v>2</v>
      </c>
      <c r="E6339" s="1" t="str">
        <f>INDEX(Protocol[Mark],MATCH(C6339,Protocol[Step],0))</f>
        <v>5S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424010002</v>
      </c>
      <c r="H6339" s="134">
        <f>Systematic[[#This Row],[SampleVariableLabel]]+100*Systematic[[#This Row],[State]]</f>
        <v>424010602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424</v>
      </c>
      <c r="B6340" s="1">
        <f>IF(C6340=0,IF(B6339=Protocol!$V$20,1,B6339+1),B6339)</f>
        <v>1</v>
      </c>
      <c r="C6340" s="1">
        <f>IF(C6339+1=Protocol!$V$21,0,C6339+1)</f>
        <v>7</v>
      </c>
      <c r="D6340" s="1">
        <f t="shared" si="215"/>
        <v>3</v>
      </c>
      <c r="E6340" s="1" t="str">
        <f>INDEX(Protocol[Mark],MATCH(C6340,Protocol[Step],0))</f>
        <v>6Oct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424010003</v>
      </c>
      <c r="H6340" s="134">
        <f>Systematic[[#This Row],[SampleVariableLabel]]+100*Systematic[[#This Row],[State]]</f>
        <v>424010703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424</v>
      </c>
      <c r="B6341" s="1">
        <f>IF(C6341=0,IF(B6340=Protocol!$V$20,1,B6340+1),B6340)</f>
        <v>1</v>
      </c>
      <c r="C6341" s="1">
        <f>IF(C6340+1=Protocol!$V$21,0,C6340+1)</f>
        <v>8</v>
      </c>
      <c r="D6341" s="1">
        <f t="shared" si="215"/>
        <v>4</v>
      </c>
      <c r="E6341" s="1" t="str">
        <f>INDEX(Protocol[Mark],MATCH(C6341,Protocol[Step],0))</f>
        <v>7Rot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424010004</v>
      </c>
      <c r="H6341" s="134">
        <f>Systematic[[#This Row],[SampleVariableLabel]]+100*Systematic[[#This Row],[State]]</f>
        <v>424010804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424</v>
      </c>
      <c r="B6342" s="1">
        <f>IF(C6342=0,IF(B6341=Protocol!$V$20,1,B6341+1),B6341)</f>
        <v>1</v>
      </c>
      <c r="C6342" s="1">
        <f>IF(C6341+1=Protocol!$V$21,0,C6341+1)</f>
        <v>9</v>
      </c>
      <c r="D6342" s="1">
        <f t="shared" si="215"/>
        <v>5</v>
      </c>
      <c r="E6342" s="1" t="str">
        <f>INDEX(Protocol[Mark],MATCH(C6342,Protocol[Step],0))</f>
        <v>8Gp</v>
      </c>
      <c r="F6342" s="151" t="str">
        <f>INDEX(Variables[Variable],MATCH(Systematic[[#This Row],[VariableIndex]],Variables[Index],0))</f>
        <v>Specific flux (mt)</v>
      </c>
      <c r="G6342" s="134">
        <f>Systematic[[#This Row],[Sample]]*1000000+Systematic[[#This Row],[SubSample]]*10000+Systematic[[#This Row],[VariableIndex]]</f>
        <v>424010005</v>
      </c>
      <c r="H6342" s="134">
        <f>Systematic[[#This Row],[SampleVariableLabel]]+100*Systematic[[#This Row],[State]]</f>
        <v>424010905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424</v>
      </c>
      <c r="B6343" s="1">
        <f>IF(C6343=0,IF(B6342=Protocol!$V$20,1,B6342+1),B6342)</f>
        <v>1</v>
      </c>
      <c r="C6343" s="1">
        <f>IF(C6342+1=Protocol!$V$21,0,C6342+1)</f>
        <v>10</v>
      </c>
      <c r="D6343" s="1">
        <f t="shared" si="215"/>
        <v>6</v>
      </c>
      <c r="E6343" s="1" t="str">
        <f>INDEX(Protocol[Mark],MATCH(C6343,Protocol[Step],0))</f>
        <v>9Ama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424010006</v>
      </c>
      <c r="H6343" s="134">
        <f>Systematic[[#This Row],[SampleVariableLabel]]+100*Systematic[[#This Row],[State]]</f>
        <v>424011006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424</v>
      </c>
      <c r="B6344" s="1">
        <f>IF(C6344=0,IF(B6343=Protocol!$V$20,1,B6343+1),B6343)</f>
        <v>1</v>
      </c>
      <c r="C6344" s="1">
        <f>IF(C6343+1=Protocol!$V$21,0,C6343+1)</f>
        <v>11</v>
      </c>
      <c r="D6344" s="1">
        <f t="shared" si="215"/>
        <v>1</v>
      </c>
      <c r="E6344" s="1" t="str">
        <f>INDEX(Protocol[Mark],MATCH(C6344,Protocol[Step],0))</f>
        <v>10Tm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424010001</v>
      </c>
      <c r="H6344" s="134">
        <f>Systematic[[#This Row],[SampleVariableLabel]]+100*Systematic[[#This Row],[State]]</f>
        <v>424011101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424</v>
      </c>
      <c r="B6345" s="1">
        <f>IF(C6345=0,IF(B6344=Protocol!$V$20,1,B6344+1),B6344)</f>
        <v>1</v>
      </c>
      <c r="C6345" s="1">
        <f>IF(C6344+1=Protocol!$V$21,0,C6344+1)</f>
        <v>12</v>
      </c>
      <c r="D6345" s="1">
        <f t="shared" si="215"/>
        <v>2</v>
      </c>
      <c r="E6345" s="1" t="str">
        <f>INDEX(Protocol[Mark],MATCH(C6345,Protocol[Step],0))</f>
        <v>11Azd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424010002</v>
      </c>
      <c r="H6345" s="134">
        <f>Systematic[[#This Row],[SampleVariableLabel]]+100*Systematic[[#This Row],[State]]</f>
        <v>424011202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425</v>
      </c>
      <c r="B6346" s="1">
        <f>IF(C6346=0,IF(B6345=Protocol!$V$20,1,B6345+1),B6345)</f>
        <v>1</v>
      </c>
      <c r="C6346" s="1">
        <f>IF(C6345+1=Protocol!$V$21,0,C6345+1)</f>
        <v>0</v>
      </c>
      <c r="D6346" s="1">
        <f t="shared" si="215"/>
        <v>3</v>
      </c>
      <c r="E6346" s="1" t="str">
        <f>INDEX(Protocol[Mark],MATCH(C6346,Protocol[Step],0))</f>
        <v>1mt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425010003</v>
      </c>
      <c r="H6346" s="134">
        <f>Systematic[[#This Row],[SampleVariableLabel]]+100*Systematic[[#This Row],[State]]</f>
        <v>425010003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425</v>
      </c>
      <c r="B6347" s="1">
        <f>IF(C6347=0,IF(B6346=Protocol!$V$20,1,B6346+1),B6346)</f>
        <v>1</v>
      </c>
      <c r="C6347" s="1">
        <f>IF(C6346+1=Protocol!$V$21,0,C6346+1)</f>
        <v>1</v>
      </c>
      <c r="D6347" s="1">
        <f t="shared" si="215"/>
        <v>4</v>
      </c>
      <c r="E6347" s="1" t="str">
        <f>INDEX(Protocol[Mark],MATCH(C6347,Protocol[Step],0))</f>
        <v>1PM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425010004</v>
      </c>
      <c r="H6347" s="134">
        <f>Systematic[[#This Row],[SampleVariableLabel]]+100*Systematic[[#This Row],[State]]</f>
        <v>425010104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425</v>
      </c>
      <c r="B6348" s="1">
        <f>IF(C6348=0,IF(B6347=Protocol!$V$20,1,B6347+1),B6347)</f>
        <v>1</v>
      </c>
      <c r="C6348" s="1">
        <f>IF(C6347+1=Protocol!$V$21,0,C6347+1)</f>
        <v>2</v>
      </c>
      <c r="D6348" s="1">
        <f t="shared" si="215"/>
        <v>5</v>
      </c>
      <c r="E6348" s="1" t="str">
        <f>INDEX(Protocol[Mark],MATCH(C6348,Protocol[Step],0))</f>
        <v>2D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425010005</v>
      </c>
      <c r="H6348" s="134">
        <f>Systematic[[#This Row],[SampleVariableLabel]]+100*Systematic[[#This Row],[State]]</f>
        <v>425010205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425</v>
      </c>
      <c r="B6349" s="1">
        <f>IF(C6349=0,IF(B6348=Protocol!$V$20,1,B6348+1),B6348)</f>
        <v>1</v>
      </c>
      <c r="C6349" s="1">
        <f>IF(C6348+1=Protocol!$V$21,0,C6348+1)</f>
        <v>3</v>
      </c>
      <c r="D6349" s="1">
        <f t="shared" si="215"/>
        <v>6</v>
      </c>
      <c r="E6349" s="1" t="str">
        <f>INDEX(Protocol[Mark],MATCH(C6349,Protocol[Step],0))</f>
        <v>2c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425010006</v>
      </c>
      <c r="H6349" s="134">
        <f>Systematic[[#This Row],[SampleVariableLabel]]+100*Systematic[[#This Row],[State]]</f>
        <v>425010306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425</v>
      </c>
      <c r="B6350" s="1">
        <f>IF(C6350=0,IF(B6349=Protocol!$V$20,1,B6349+1),B6349)</f>
        <v>1</v>
      </c>
      <c r="C6350" s="1">
        <f>IF(C6349+1=Protocol!$V$21,0,C6349+1)</f>
        <v>4</v>
      </c>
      <c r="D6350" s="1">
        <f t="shared" si="215"/>
        <v>1</v>
      </c>
      <c r="E6350" s="1" t="str">
        <f>INDEX(Protocol[Mark],MATCH(C6350,Protocol[Step],0))</f>
        <v>3U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425010001</v>
      </c>
      <c r="H6350" s="134">
        <f>Systematic[[#This Row],[SampleVariableLabel]]+100*Systematic[[#This Row],[State]]</f>
        <v>425010401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425</v>
      </c>
      <c r="B6351" s="1">
        <f>IF(C6351=0,IF(B6350=Protocol!$V$20,1,B6350+1),B6350)</f>
        <v>1</v>
      </c>
      <c r="C6351" s="1">
        <f>IF(C6350+1=Protocol!$V$21,0,C6350+1)</f>
        <v>5</v>
      </c>
      <c r="D6351" s="1">
        <f t="shared" si="215"/>
        <v>2</v>
      </c>
      <c r="E6351" s="1" t="str">
        <f>INDEX(Protocol[Mark],MATCH(C6351,Protocol[Step],0))</f>
        <v>4G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425010002</v>
      </c>
      <c r="H6351" s="134">
        <f>Systematic[[#This Row],[SampleVariableLabel]]+100*Systematic[[#This Row],[State]]</f>
        <v>425010502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425</v>
      </c>
      <c r="B6352" s="1">
        <f>IF(C6352=0,IF(B6351=Protocol!$V$20,1,B6351+1),B6351)</f>
        <v>1</v>
      </c>
      <c r="C6352" s="1">
        <f>IF(C6351+1=Protocol!$V$21,0,C6351+1)</f>
        <v>6</v>
      </c>
      <c r="D6352" s="1">
        <f t="shared" si="215"/>
        <v>3</v>
      </c>
      <c r="E6352" s="1" t="str">
        <f>INDEX(Protocol[Mark],MATCH(C6352,Protocol[Step],0))</f>
        <v>5S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425010003</v>
      </c>
      <c r="H6352" s="134">
        <f>Systematic[[#This Row],[SampleVariableLabel]]+100*Systematic[[#This Row],[State]]</f>
        <v>425010603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425</v>
      </c>
      <c r="B6353" s="1">
        <f>IF(C6353=0,IF(B6352=Protocol!$V$20,1,B6352+1),B6352)</f>
        <v>1</v>
      </c>
      <c r="C6353" s="1">
        <f>IF(C6352+1=Protocol!$V$21,0,C6352+1)</f>
        <v>7</v>
      </c>
      <c r="D6353" s="1">
        <f t="shared" si="215"/>
        <v>4</v>
      </c>
      <c r="E6353" s="1" t="str">
        <f>INDEX(Protocol[Mark],MATCH(C6353,Protocol[Step],0))</f>
        <v>6Oct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425010004</v>
      </c>
      <c r="H6353" s="134">
        <f>Systematic[[#This Row],[SampleVariableLabel]]+100*Systematic[[#This Row],[State]]</f>
        <v>425010704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425</v>
      </c>
      <c r="B6354" s="1">
        <f>IF(C6354=0,IF(B6353=Protocol!$V$20,1,B6353+1),B6353)</f>
        <v>1</v>
      </c>
      <c r="C6354" s="1">
        <f>IF(C6353+1=Protocol!$V$21,0,C6353+1)</f>
        <v>8</v>
      </c>
      <c r="D6354" s="1">
        <f t="shared" si="215"/>
        <v>5</v>
      </c>
      <c r="E6354" s="1" t="str">
        <f>INDEX(Protocol[Mark],MATCH(C6354,Protocol[Step],0))</f>
        <v>7Rot</v>
      </c>
      <c r="F6354" s="151" t="str">
        <f>INDEX(Variables[Variable],MATCH(Systematic[[#This Row],[VariableIndex]],Variables[Index],0))</f>
        <v>Specific flux (mt)</v>
      </c>
      <c r="G6354" s="134">
        <f>Systematic[[#This Row],[Sample]]*1000000+Systematic[[#This Row],[SubSample]]*10000+Systematic[[#This Row],[VariableIndex]]</f>
        <v>425010005</v>
      </c>
      <c r="H6354" s="134">
        <f>Systematic[[#This Row],[SampleVariableLabel]]+100*Systematic[[#This Row],[State]]</f>
        <v>425010805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425</v>
      </c>
      <c r="B6355" s="1">
        <f>IF(C6355=0,IF(B6354=Protocol!$V$20,1,B6354+1),B6354)</f>
        <v>1</v>
      </c>
      <c r="C6355" s="1">
        <f>IF(C6354+1=Protocol!$V$21,0,C6354+1)</f>
        <v>9</v>
      </c>
      <c r="D6355" s="1">
        <f t="shared" si="215"/>
        <v>6</v>
      </c>
      <c r="E6355" s="1" t="str">
        <f>INDEX(Protocol[Mark],MATCH(C6355,Protocol[Step],0))</f>
        <v>8Gp</v>
      </c>
      <c r="F6355" s="151" t="str">
        <f>INDEX(Variables[Variable],MATCH(Systematic[[#This Row],[VariableIndex]],Variables[Index],0))</f>
        <v>FCR (mt: ROX-corr.)</v>
      </c>
      <c r="G6355" s="134">
        <f>Systematic[[#This Row],[Sample]]*1000000+Systematic[[#This Row],[SubSample]]*10000+Systematic[[#This Row],[VariableIndex]]</f>
        <v>425010006</v>
      </c>
      <c r="H6355" s="134">
        <f>Systematic[[#This Row],[SampleVariableLabel]]+100*Systematic[[#This Row],[State]]</f>
        <v>425010906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425</v>
      </c>
      <c r="B6356" s="1">
        <f>IF(C6356=0,IF(B6355=Protocol!$V$20,1,B6355+1),B6355)</f>
        <v>1</v>
      </c>
      <c r="C6356" s="1">
        <f>IF(C6355+1=Protocol!$V$21,0,C6355+1)</f>
        <v>10</v>
      </c>
      <c r="D6356" s="1">
        <f t="shared" si="215"/>
        <v>1</v>
      </c>
      <c r="E6356" s="1" t="str">
        <f>INDEX(Protocol[Mark],MATCH(C6356,Protocol[Step],0))</f>
        <v>9Ama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425010001</v>
      </c>
      <c r="H6356" s="134">
        <f>Systematic[[#This Row],[SampleVariableLabel]]+100*Systematic[[#This Row],[State]]</f>
        <v>425011001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425</v>
      </c>
      <c r="B6357" s="1">
        <f>IF(C6357=0,IF(B6356=Protocol!$V$20,1,B6356+1),B6356)</f>
        <v>1</v>
      </c>
      <c r="C6357" s="1">
        <f>IF(C6356+1=Protocol!$V$21,0,C6356+1)</f>
        <v>11</v>
      </c>
      <c r="D6357" s="1">
        <f t="shared" si="215"/>
        <v>2</v>
      </c>
      <c r="E6357" s="1" t="str">
        <f>INDEX(Protocol[Mark],MATCH(C6357,Protocol[Step],0))</f>
        <v>10Tm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425010002</v>
      </c>
      <c r="H6357" s="134">
        <f>Systematic[[#This Row],[SampleVariableLabel]]+100*Systematic[[#This Row],[State]]</f>
        <v>425011102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425</v>
      </c>
      <c r="B6358" s="1">
        <f>IF(C6358=0,IF(B6357=Protocol!$V$20,1,B6357+1),B6357)</f>
        <v>1</v>
      </c>
      <c r="C6358" s="1">
        <f>IF(C6357+1=Protocol!$V$21,0,C6357+1)</f>
        <v>12</v>
      </c>
      <c r="D6358" s="1">
        <f t="shared" si="215"/>
        <v>3</v>
      </c>
      <c r="E6358" s="1" t="str">
        <f>INDEX(Protocol[Mark],MATCH(C6358,Protocol[Step],0))</f>
        <v>11Azd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425010003</v>
      </c>
      <c r="H6358" s="134">
        <f>Systematic[[#This Row],[SampleVariableLabel]]+100*Systematic[[#This Row],[State]]</f>
        <v>425011203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426</v>
      </c>
      <c r="B6359" s="1">
        <f>IF(C6359=0,IF(B6358=Protocol!$V$20,1,B6358+1),B6358)</f>
        <v>1</v>
      </c>
      <c r="C6359" s="1">
        <f>IF(C6358+1=Protocol!$V$21,0,C6358+1)</f>
        <v>0</v>
      </c>
      <c r="D6359" s="1">
        <f t="shared" si="215"/>
        <v>4</v>
      </c>
      <c r="E6359" s="1" t="str">
        <f>INDEX(Protocol[Mark],MATCH(C6359,Protocol[Step],0))</f>
        <v>1mt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426010004</v>
      </c>
      <c r="H6359" s="134">
        <f>Systematic[[#This Row],[SampleVariableLabel]]+100*Systematic[[#This Row],[State]]</f>
        <v>426010004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426</v>
      </c>
      <c r="B6360" s="1">
        <f>IF(C6360=0,IF(B6359=Protocol!$V$20,1,B6359+1),B6359)</f>
        <v>1</v>
      </c>
      <c r="C6360" s="1">
        <f>IF(C6359+1=Protocol!$V$21,0,C6359+1)</f>
        <v>1</v>
      </c>
      <c r="D6360" s="1">
        <f t="shared" si="215"/>
        <v>5</v>
      </c>
      <c r="E6360" s="1" t="str">
        <f>INDEX(Protocol[Mark],MATCH(C6360,Protocol[Step],0))</f>
        <v>1PM</v>
      </c>
      <c r="F6360" s="151" t="str">
        <f>INDEX(Variables[Variable],MATCH(Systematic[[#This Row],[VariableIndex]],Variables[Index],0))</f>
        <v>Specific flux (mt)</v>
      </c>
      <c r="G6360" s="134">
        <f>Systematic[[#This Row],[Sample]]*1000000+Systematic[[#This Row],[SubSample]]*10000+Systematic[[#This Row],[VariableIndex]]</f>
        <v>426010005</v>
      </c>
      <c r="H6360" s="134">
        <f>Systematic[[#This Row],[SampleVariableLabel]]+100*Systematic[[#This Row],[State]]</f>
        <v>426010105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426</v>
      </c>
      <c r="B6361" s="1">
        <f>IF(C6361=0,IF(B6360=Protocol!$V$20,1,B6360+1),B6360)</f>
        <v>1</v>
      </c>
      <c r="C6361" s="1">
        <f>IF(C6360+1=Protocol!$V$21,0,C6360+1)</f>
        <v>2</v>
      </c>
      <c r="D6361" s="1">
        <f t="shared" si="215"/>
        <v>6</v>
      </c>
      <c r="E6361" s="1" t="str">
        <f>INDEX(Protocol[Mark],MATCH(C6361,Protocol[Step],0))</f>
        <v>2D</v>
      </c>
      <c r="F6361" s="151" t="str">
        <f>INDEX(Variables[Variable],MATCH(Systematic[[#This Row],[VariableIndex]],Variables[Index],0))</f>
        <v>FCR (mt: ROX-corr.)</v>
      </c>
      <c r="G6361" s="134">
        <f>Systematic[[#This Row],[Sample]]*1000000+Systematic[[#This Row],[SubSample]]*10000+Systematic[[#This Row],[VariableIndex]]</f>
        <v>426010006</v>
      </c>
      <c r="H6361" s="134">
        <f>Systematic[[#This Row],[SampleVariableLabel]]+100*Systematic[[#This Row],[State]]</f>
        <v>426010206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426</v>
      </c>
      <c r="B6362" s="1">
        <f>IF(C6362=0,IF(B6361=Protocol!$V$20,1,B6361+1),B6361)</f>
        <v>1</v>
      </c>
      <c r="C6362" s="1">
        <f>IF(C6361+1=Protocol!$V$21,0,C6361+1)</f>
        <v>3</v>
      </c>
      <c r="D6362" s="1">
        <f t="shared" si="215"/>
        <v>1</v>
      </c>
      <c r="E6362" s="1" t="str">
        <f>INDEX(Protocol[Mark],MATCH(C6362,Protocol[Step],0))</f>
        <v>2c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426010001</v>
      </c>
      <c r="H6362" s="134">
        <f>Systematic[[#This Row],[SampleVariableLabel]]+100*Systematic[[#This Row],[State]]</f>
        <v>426010301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426</v>
      </c>
      <c r="B6363" s="1">
        <f>IF(C6363=0,IF(B6362=Protocol!$V$20,1,B6362+1),B6362)</f>
        <v>1</v>
      </c>
      <c r="C6363" s="1">
        <f>IF(C6362+1=Protocol!$V$21,0,C6362+1)</f>
        <v>4</v>
      </c>
      <c r="D6363" s="1">
        <f t="shared" si="215"/>
        <v>2</v>
      </c>
      <c r="E6363" s="1" t="str">
        <f>INDEX(Protocol[Mark],MATCH(C6363,Protocol[Step],0))</f>
        <v>3U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426010002</v>
      </c>
      <c r="H6363" s="134">
        <f>Systematic[[#This Row],[SampleVariableLabel]]+100*Systematic[[#This Row],[State]]</f>
        <v>426010402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426</v>
      </c>
      <c r="B6364" s="1">
        <f>IF(C6364=0,IF(B6363=Protocol!$V$20,1,B6363+1),B6363)</f>
        <v>1</v>
      </c>
      <c r="C6364" s="1">
        <f>IF(C6363+1=Protocol!$V$21,0,C6363+1)</f>
        <v>5</v>
      </c>
      <c r="D6364" s="1">
        <f t="shared" si="215"/>
        <v>3</v>
      </c>
      <c r="E6364" s="1" t="str">
        <f>INDEX(Protocol[Mark],MATCH(C6364,Protocol[Step],0))</f>
        <v>4G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426010003</v>
      </c>
      <c r="H6364" s="134">
        <f>Systematic[[#This Row],[SampleVariableLabel]]+100*Systematic[[#This Row],[State]]</f>
        <v>426010503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426</v>
      </c>
      <c r="B6365" s="1">
        <f>IF(C6365=0,IF(B6364=Protocol!$V$20,1,B6364+1),B6364)</f>
        <v>1</v>
      </c>
      <c r="C6365" s="1">
        <f>IF(C6364+1=Protocol!$V$21,0,C6364+1)</f>
        <v>6</v>
      </c>
      <c r="D6365" s="1">
        <f t="shared" si="215"/>
        <v>4</v>
      </c>
      <c r="E6365" s="1" t="str">
        <f>INDEX(Protocol[Mark],MATCH(C6365,Protocol[Step],0))</f>
        <v>5S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426010004</v>
      </c>
      <c r="H6365" s="134">
        <f>Systematic[[#This Row],[SampleVariableLabel]]+100*Systematic[[#This Row],[State]]</f>
        <v>426010604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426</v>
      </c>
      <c r="B6366" s="1">
        <f>IF(C6366=0,IF(B6365=Protocol!$V$20,1,B6365+1),B6365)</f>
        <v>1</v>
      </c>
      <c r="C6366" s="1">
        <f>IF(C6365+1=Protocol!$V$21,0,C6365+1)</f>
        <v>7</v>
      </c>
      <c r="D6366" s="1">
        <f t="shared" si="215"/>
        <v>5</v>
      </c>
      <c r="E6366" s="1" t="str">
        <f>INDEX(Protocol[Mark],MATCH(C6366,Protocol[Step],0))</f>
        <v>6Oct</v>
      </c>
      <c r="F6366" s="151" t="str">
        <f>INDEX(Variables[Variable],MATCH(Systematic[[#This Row],[VariableIndex]],Variables[Index],0))</f>
        <v>Specific flux (mt)</v>
      </c>
      <c r="G6366" s="134">
        <f>Systematic[[#This Row],[Sample]]*1000000+Systematic[[#This Row],[SubSample]]*10000+Systematic[[#This Row],[VariableIndex]]</f>
        <v>426010005</v>
      </c>
      <c r="H6366" s="134">
        <f>Systematic[[#This Row],[SampleVariableLabel]]+100*Systematic[[#This Row],[State]]</f>
        <v>426010705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426</v>
      </c>
      <c r="B6367" s="1">
        <f>IF(C6367=0,IF(B6366=Protocol!$V$20,1,B6366+1),B6366)</f>
        <v>1</v>
      </c>
      <c r="C6367" s="1">
        <f>IF(C6366+1=Protocol!$V$21,0,C6366+1)</f>
        <v>8</v>
      </c>
      <c r="D6367" s="1">
        <f t="shared" si="215"/>
        <v>6</v>
      </c>
      <c r="E6367" s="1" t="str">
        <f>INDEX(Protocol[Mark],MATCH(C6367,Protocol[Step],0))</f>
        <v>7Rot</v>
      </c>
      <c r="F6367" s="151" t="str">
        <f>INDEX(Variables[Variable],MATCH(Systematic[[#This Row],[VariableIndex]],Variables[Index],0))</f>
        <v>FCR (mt: ROX-corr.)</v>
      </c>
      <c r="G6367" s="134">
        <f>Systematic[[#This Row],[Sample]]*1000000+Systematic[[#This Row],[SubSample]]*10000+Systematic[[#This Row],[VariableIndex]]</f>
        <v>426010006</v>
      </c>
      <c r="H6367" s="134">
        <f>Systematic[[#This Row],[SampleVariableLabel]]+100*Systematic[[#This Row],[State]]</f>
        <v>426010806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426</v>
      </c>
      <c r="B6368" s="1">
        <f>IF(C6368=0,IF(B6367=Protocol!$V$20,1,B6367+1),B6367)</f>
        <v>1</v>
      </c>
      <c r="C6368" s="1">
        <f>IF(C6367+1=Protocol!$V$21,0,C6367+1)</f>
        <v>9</v>
      </c>
      <c r="D6368" s="1">
        <f t="shared" si="215"/>
        <v>1</v>
      </c>
      <c r="E6368" s="1" t="str">
        <f>INDEX(Protocol[Mark],MATCH(C6368,Protocol[Step],0))</f>
        <v>8Gp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426010001</v>
      </c>
      <c r="H6368" s="134">
        <f>Systematic[[#This Row],[SampleVariableLabel]]+100*Systematic[[#This Row],[State]]</f>
        <v>426010901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426</v>
      </c>
      <c r="B6369" s="1">
        <f>IF(C6369=0,IF(B6368=Protocol!$V$20,1,B6368+1),B6368)</f>
        <v>1</v>
      </c>
      <c r="C6369" s="1">
        <f>IF(C6368+1=Protocol!$V$21,0,C6368+1)</f>
        <v>10</v>
      </c>
      <c r="D6369" s="1">
        <f t="shared" si="215"/>
        <v>2</v>
      </c>
      <c r="E6369" s="1" t="str">
        <f>INDEX(Protocol[Mark],MATCH(C6369,Protocol[Step],0))</f>
        <v>9Ama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426010002</v>
      </c>
      <c r="H6369" s="134">
        <f>Systematic[[#This Row],[SampleVariableLabel]]+100*Systematic[[#This Row],[State]]</f>
        <v>426011002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426</v>
      </c>
      <c r="B6370" s="1">
        <f>IF(C6370=0,IF(B6369=Protocol!$V$20,1,B6369+1),B6369)</f>
        <v>1</v>
      </c>
      <c r="C6370" s="1">
        <f>IF(C6369+1=Protocol!$V$21,0,C6369+1)</f>
        <v>11</v>
      </c>
      <c r="D6370" s="1">
        <f t="shared" si="215"/>
        <v>3</v>
      </c>
      <c r="E6370" s="1" t="str">
        <f>INDEX(Protocol[Mark],MATCH(C6370,Protocol[Step],0))</f>
        <v>10Tm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426010003</v>
      </c>
      <c r="H6370" s="134">
        <f>Systematic[[#This Row],[SampleVariableLabel]]+100*Systematic[[#This Row],[State]]</f>
        <v>426011103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426</v>
      </c>
      <c r="B6371" s="1">
        <f>IF(C6371=0,IF(B6370=Protocol!$V$20,1,B6370+1),B6370)</f>
        <v>1</v>
      </c>
      <c r="C6371" s="1">
        <f>IF(C6370+1=Protocol!$V$21,0,C6370+1)</f>
        <v>12</v>
      </c>
      <c r="D6371" s="1">
        <f t="shared" si="215"/>
        <v>4</v>
      </c>
      <c r="E6371" s="1" t="str">
        <f>INDEX(Protocol[Mark],MATCH(C6371,Protocol[Step],0))</f>
        <v>11Azd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426010004</v>
      </c>
      <c r="H6371" s="134">
        <f>Systematic[[#This Row],[SampleVariableLabel]]+100*Systematic[[#This Row],[State]]</f>
        <v>426011204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427</v>
      </c>
      <c r="B6372" s="1">
        <f>IF(C6372=0,IF(B6371=Protocol!$V$20,1,B6371+1),B6371)</f>
        <v>1</v>
      </c>
      <c r="C6372" s="1">
        <f>IF(C6371+1=Protocol!$V$21,0,C6371+1)</f>
        <v>0</v>
      </c>
      <c r="D6372" s="1">
        <f t="shared" si="215"/>
        <v>5</v>
      </c>
      <c r="E6372" s="1" t="str">
        <f>INDEX(Protocol[Mark],MATCH(C6372,Protocol[Step],0))</f>
        <v>1mt</v>
      </c>
      <c r="F6372" s="151" t="str">
        <f>INDEX(Variables[Variable],MATCH(Systematic[[#This Row],[VariableIndex]],Variables[Index],0))</f>
        <v>Specific flux (mt)</v>
      </c>
      <c r="G6372" s="134">
        <f>Systematic[[#This Row],[Sample]]*1000000+Systematic[[#This Row],[SubSample]]*10000+Systematic[[#This Row],[VariableIndex]]</f>
        <v>427010005</v>
      </c>
      <c r="H6372" s="134">
        <f>Systematic[[#This Row],[SampleVariableLabel]]+100*Systematic[[#This Row],[State]]</f>
        <v>427010005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427</v>
      </c>
      <c r="B6373" s="1">
        <f>IF(C6373=0,IF(B6372=Protocol!$V$20,1,B6372+1),B6372)</f>
        <v>1</v>
      </c>
      <c r="C6373" s="1">
        <f>IF(C6372+1=Protocol!$V$21,0,C6372+1)</f>
        <v>1</v>
      </c>
      <c r="D6373" s="1">
        <f t="shared" si="215"/>
        <v>6</v>
      </c>
      <c r="E6373" s="1" t="str">
        <f>INDEX(Protocol[Mark],MATCH(C6373,Protocol[Step],0))</f>
        <v>1PM</v>
      </c>
      <c r="F6373" s="151" t="str">
        <f>INDEX(Variables[Variable],MATCH(Systematic[[#This Row],[VariableIndex]],Variables[Index],0))</f>
        <v>FCR (mt: ROX-corr.)</v>
      </c>
      <c r="G6373" s="134">
        <f>Systematic[[#This Row],[Sample]]*1000000+Systematic[[#This Row],[SubSample]]*10000+Systematic[[#This Row],[VariableIndex]]</f>
        <v>427010006</v>
      </c>
      <c r="H6373" s="134">
        <f>Systematic[[#This Row],[SampleVariableLabel]]+100*Systematic[[#This Row],[State]]</f>
        <v>427010106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427</v>
      </c>
      <c r="B6374" s="1">
        <f>IF(C6374=0,IF(B6373=Protocol!$V$20,1,B6373+1),B6373)</f>
        <v>1</v>
      </c>
      <c r="C6374" s="1">
        <f>IF(C6373+1=Protocol!$V$21,0,C6373+1)</f>
        <v>2</v>
      </c>
      <c r="D6374" s="1">
        <f t="shared" si="215"/>
        <v>1</v>
      </c>
      <c r="E6374" s="1" t="str">
        <f>INDEX(Protocol[Mark],MATCH(C6374,Protocol[Step],0))</f>
        <v>2D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427010001</v>
      </c>
      <c r="H6374" s="134">
        <f>Systematic[[#This Row],[SampleVariableLabel]]+100*Systematic[[#This Row],[State]]</f>
        <v>427010201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427</v>
      </c>
      <c r="B6375" s="1">
        <f>IF(C6375=0,IF(B6374=Protocol!$V$20,1,B6374+1),B6374)</f>
        <v>1</v>
      </c>
      <c r="C6375" s="1">
        <f>IF(C6374+1=Protocol!$V$21,0,C6374+1)</f>
        <v>3</v>
      </c>
      <c r="D6375" s="1">
        <f t="shared" si="215"/>
        <v>2</v>
      </c>
      <c r="E6375" s="1" t="str">
        <f>INDEX(Protocol[Mark],MATCH(C6375,Protocol[Step],0))</f>
        <v>2c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427010002</v>
      </c>
      <c r="H6375" s="134">
        <f>Systematic[[#This Row],[SampleVariableLabel]]+100*Systematic[[#This Row],[State]]</f>
        <v>427010302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427</v>
      </c>
      <c r="B6376" s="1">
        <f>IF(C6376=0,IF(B6375=Protocol!$V$20,1,B6375+1),B6375)</f>
        <v>1</v>
      </c>
      <c r="C6376" s="1">
        <f>IF(C6375+1=Protocol!$V$21,0,C6375+1)</f>
        <v>4</v>
      </c>
      <c r="D6376" s="1">
        <f t="shared" si="215"/>
        <v>3</v>
      </c>
      <c r="E6376" s="1" t="str">
        <f>INDEX(Protocol[Mark],MATCH(C6376,Protocol[Step],0))</f>
        <v>3U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427010003</v>
      </c>
      <c r="H6376" s="134">
        <f>Systematic[[#This Row],[SampleVariableLabel]]+100*Systematic[[#This Row],[State]]</f>
        <v>427010403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427</v>
      </c>
      <c r="B6377" s="1">
        <f>IF(C6377=0,IF(B6376=Protocol!$V$20,1,B6376+1),B6376)</f>
        <v>1</v>
      </c>
      <c r="C6377" s="1">
        <f>IF(C6376+1=Protocol!$V$21,0,C6376+1)</f>
        <v>5</v>
      </c>
      <c r="D6377" s="1">
        <f t="shared" si="215"/>
        <v>4</v>
      </c>
      <c r="E6377" s="1" t="str">
        <f>INDEX(Protocol[Mark],MATCH(C6377,Protocol[Step],0))</f>
        <v>4G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427010004</v>
      </c>
      <c r="H6377" s="134">
        <f>Systematic[[#This Row],[SampleVariableLabel]]+100*Systematic[[#This Row],[State]]</f>
        <v>427010504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427</v>
      </c>
      <c r="B6378" s="1">
        <f>IF(C6378=0,IF(B6377=Protocol!$V$20,1,B6377+1),B6377)</f>
        <v>1</v>
      </c>
      <c r="C6378" s="1">
        <f>IF(C6377+1=Protocol!$V$21,0,C6377+1)</f>
        <v>6</v>
      </c>
      <c r="D6378" s="1">
        <f t="shared" si="215"/>
        <v>5</v>
      </c>
      <c r="E6378" s="1" t="str">
        <f>INDEX(Protocol[Mark],MATCH(C6378,Protocol[Step],0))</f>
        <v>5S</v>
      </c>
      <c r="F6378" s="151" t="str">
        <f>INDEX(Variables[Variable],MATCH(Systematic[[#This Row],[VariableIndex]],Variables[Index],0))</f>
        <v>Specific flux (mt)</v>
      </c>
      <c r="G6378" s="134">
        <f>Systematic[[#This Row],[Sample]]*1000000+Systematic[[#This Row],[SubSample]]*10000+Systematic[[#This Row],[VariableIndex]]</f>
        <v>427010005</v>
      </c>
      <c r="H6378" s="134">
        <f>Systematic[[#This Row],[SampleVariableLabel]]+100*Systematic[[#This Row],[State]]</f>
        <v>427010605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427</v>
      </c>
      <c r="B6379" s="1">
        <f>IF(C6379=0,IF(B6378=Protocol!$V$20,1,B6378+1),B6378)</f>
        <v>1</v>
      </c>
      <c r="C6379" s="1">
        <f>IF(C6378+1=Protocol!$V$21,0,C6378+1)</f>
        <v>7</v>
      </c>
      <c r="D6379" s="1">
        <f t="shared" si="215"/>
        <v>6</v>
      </c>
      <c r="E6379" s="1" t="str">
        <f>INDEX(Protocol[Mark],MATCH(C6379,Protocol[Step],0))</f>
        <v>6Oct</v>
      </c>
      <c r="F6379" s="151" t="str">
        <f>INDEX(Variables[Variable],MATCH(Systematic[[#This Row],[VariableIndex]],Variables[Index],0))</f>
        <v>FCR (mt: ROX-corr.)</v>
      </c>
      <c r="G6379" s="134">
        <f>Systematic[[#This Row],[Sample]]*1000000+Systematic[[#This Row],[SubSample]]*10000+Systematic[[#This Row],[VariableIndex]]</f>
        <v>427010006</v>
      </c>
      <c r="H6379" s="134">
        <f>Systematic[[#This Row],[SampleVariableLabel]]+100*Systematic[[#This Row],[State]]</f>
        <v>427010706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427</v>
      </c>
      <c r="B6380" s="1">
        <f>IF(C6380=0,IF(B6379=Protocol!$V$20,1,B6379+1),B6379)</f>
        <v>1</v>
      </c>
      <c r="C6380" s="1">
        <f>IF(C6379+1=Protocol!$V$21,0,C6379+1)</f>
        <v>8</v>
      </c>
      <c r="D6380" s="1">
        <f t="shared" si="215"/>
        <v>1</v>
      </c>
      <c r="E6380" s="1" t="str">
        <f>INDEX(Protocol[Mark],MATCH(C6380,Protocol[Step],0))</f>
        <v>7Rot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427010001</v>
      </c>
      <c r="H6380" s="134">
        <f>Systematic[[#This Row],[SampleVariableLabel]]+100*Systematic[[#This Row],[State]]</f>
        <v>427010801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427</v>
      </c>
      <c r="B6381" s="1">
        <f>IF(C6381=0,IF(B6380=Protocol!$V$20,1,B6380+1),B6380)</f>
        <v>1</v>
      </c>
      <c r="C6381" s="1">
        <f>IF(C6380+1=Protocol!$V$21,0,C6380+1)</f>
        <v>9</v>
      </c>
      <c r="D6381" s="1">
        <f t="shared" si="215"/>
        <v>2</v>
      </c>
      <c r="E6381" s="1" t="str">
        <f>INDEX(Protocol[Mark],MATCH(C6381,Protocol[Step],0))</f>
        <v>8Gp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427010002</v>
      </c>
      <c r="H6381" s="134">
        <f>Systematic[[#This Row],[SampleVariableLabel]]+100*Systematic[[#This Row],[State]]</f>
        <v>427010902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427</v>
      </c>
      <c r="B6382" s="1">
        <f>IF(C6382=0,IF(B6381=Protocol!$V$20,1,B6381+1),B6381)</f>
        <v>1</v>
      </c>
      <c r="C6382" s="1">
        <f>IF(C6381+1=Protocol!$V$21,0,C6381+1)</f>
        <v>10</v>
      </c>
      <c r="D6382" s="1">
        <f t="shared" si="215"/>
        <v>3</v>
      </c>
      <c r="E6382" s="1" t="str">
        <f>INDEX(Protocol[Mark],MATCH(C6382,Protocol[Step],0))</f>
        <v>9Ama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427010003</v>
      </c>
      <c r="H6382" s="134">
        <f>Systematic[[#This Row],[SampleVariableLabel]]+100*Systematic[[#This Row],[State]]</f>
        <v>427011003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427</v>
      </c>
      <c r="B6383" s="1">
        <f>IF(C6383=0,IF(B6382=Protocol!$V$20,1,B6382+1),B6382)</f>
        <v>1</v>
      </c>
      <c r="C6383" s="1">
        <f>IF(C6382+1=Protocol!$V$21,0,C6382+1)</f>
        <v>11</v>
      </c>
      <c r="D6383" s="1">
        <f t="shared" si="215"/>
        <v>4</v>
      </c>
      <c r="E6383" s="1" t="str">
        <f>INDEX(Protocol[Mark],MATCH(C6383,Protocol[Step],0))</f>
        <v>10Tm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427010004</v>
      </c>
      <c r="H6383" s="134">
        <f>Systematic[[#This Row],[SampleVariableLabel]]+100*Systematic[[#This Row],[State]]</f>
        <v>427011104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427</v>
      </c>
      <c r="B6384" s="1">
        <f>IF(C6384=0,IF(B6383=Protocol!$V$20,1,B6383+1),B6383)</f>
        <v>1</v>
      </c>
      <c r="C6384" s="1">
        <f>IF(C6383+1=Protocol!$V$21,0,C6383+1)</f>
        <v>12</v>
      </c>
      <c r="D6384" s="1">
        <f t="shared" si="215"/>
        <v>5</v>
      </c>
      <c r="E6384" s="1" t="str">
        <f>INDEX(Protocol[Mark],MATCH(C6384,Protocol[Step],0))</f>
        <v>11Azd</v>
      </c>
      <c r="F6384" s="151" t="str">
        <f>INDEX(Variables[Variable],MATCH(Systematic[[#This Row],[VariableIndex]],Variables[Index],0))</f>
        <v>Specific flux (mt)</v>
      </c>
      <c r="G6384" s="134">
        <f>Systematic[[#This Row],[Sample]]*1000000+Systematic[[#This Row],[SubSample]]*10000+Systematic[[#This Row],[VariableIndex]]</f>
        <v>427010005</v>
      </c>
      <c r="H6384" s="134">
        <f>Systematic[[#This Row],[SampleVariableLabel]]+100*Systematic[[#This Row],[State]]</f>
        <v>427011205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428</v>
      </c>
      <c r="B6385" s="1">
        <f>IF(C6385=0,IF(B6384=Protocol!$V$20,1,B6384+1),B6384)</f>
        <v>1</v>
      </c>
      <c r="C6385" s="1">
        <f>IF(C6384+1=Protocol!$V$21,0,C6384+1)</f>
        <v>0</v>
      </c>
      <c r="D6385" s="1">
        <f t="shared" si="215"/>
        <v>6</v>
      </c>
      <c r="E6385" s="1" t="str">
        <f>INDEX(Protocol[Mark],MATCH(C6385,Protocol[Step],0))</f>
        <v>1mt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428010006</v>
      </c>
      <c r="H6385" s="134">
        <f>Systematic[[#This Row],[SampleVariableLabel]]+100*Systematic[[#This Row],[State]]</f>
        <v>428010006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428</v>
      </c>
      <c r="B6386" s="1">
        <f>IF(C6386=0,IF(B6385=Protocol!$V$20,1,B6385+1),B6385)</f>
        <v>1</v>
      </c>
      <c r="C6386" s="1">
        <f>IF(C6385+1=Protocol!$V$21,0,C6385+1)</f>
        <v>1</v>
      </c>
      <c r="D6386" s="1">
        <f t="shared" si="215"/>
        <v>1</v>
      </c>
      <c r="E6386" s="1" t="str">
        <f>INDEX(Protocol[Mark],MATCH(C6386,Protocol[Step],0))</f>
        <v>1PM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428010001</v>
      </c>
      <c r="H6386" s="134">
        <f>Systematic[[#This Row],[SampleVariableLabel]]+100*Systematic[[#This Row],[State]]</f>
        <v>428010101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428</v>
      </c>
      <c r="B6387" s="1">
        <f>IF(C6387=0,IF(B6386=Protocol!$V$20,1,B6386+1),B6386)</f>
        <v>1</v>
      </c>
      <c r="C6387" s="1">
        <f>IF(C6386+1=Protocol!$V$21,0,C6386+1)</f>
        <v>2</v>
      </c>
      <c r="D6387" s="1">
        <f t="shared" si="215"/>
        <v>2</v>
      </c>
      <c r="E6387" s="1" t="str">
        <f>INDEX(Protocol[Mark],MATCH(C6387,Protocol[Step],0))</f>
        <v>2D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428010002</v>
      </c>
      <c r="H6387" s="134">
        <f>Systematic[[#This Row],[SampleVariableLabel]]+100*Systematic[[#This Row],[State]]</f>
        <v>428010202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428</v>
      </c>
      <c r="B6388" s="1">
        <f>IF(C6388=0,IF(B6387=Protocol!$V$20,1,B6387+1),B6387)</f>
        <v>1</v>
      </c>
      <c r="C6388" s="1">
        <f>IF(C6387+1=Protocol!$V$21,0,C6387+1)</f>
        <v>3</v>
      </c>
      <c r="D6388" s="1">
        <f t="shared" si="215"/>
        <v>3</v>
      </c>
      <c r="E6388" s="1" t="str">
        <f>INDEX(Protocol[Mark],MATCH(C6388,Protocol[Step],0))</f>
        <v>2c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428010003</v>
      </c>
      <c r="H6388" s="134">
        <f>Systematic[[#This Row],[SampleVariableLabel]]+100*Systematic[[#This Row],[State]]</f>
        <v>428010303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428</v>
      </c>
      <c r="B6389" s="1">
        <f>IF(C6389=0,IF(B6388=Protocol!$V$20,1,B6388+1),B6388)</f>
        <v>1</v>
      </c>
      <c r="C6389" s="1">
        <f>IF(C6388+1=Protocol!$V$21,0,C6388+1)</f>
        <v>4</v>
      </c>
      <c r="D6389" s="1">
        <f t="shared" si="215"/>
        <v>4</v>
      </c>
      <c r="E6389" s="1" t="str">
        <f>INDEX(Protocol[Mark],MATCH(C6389,Protocol[Step],0))</f>
        <v>3U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428010004</v>
      </c>
      <c r="H6389" s="134">
        <f>Systematic[[#This Row],[SampleVariableLabel]]+100*Systematic[[#This Row],[State]]</f>
        <v>428010404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428</v>
      </c>
      <c r="B6390" s="1">
        <f>IF(C6390=0,IF(B6389=Protocol!$V$20,1,B6389+1),B6389)</f>
        <v>1</v>
      </c>
      <c r="C6390" s="1">
        <f>IF(C6389+1=Protocol!$V$21,0,C6389+1)</f>
        <v>5</v>
      </c>
      <c r="D6390" s="1">
        <f t="shared" si="215"/>
        <v>5</v>
      </c>
      <c r="E6390" s="1" t="str">
        <f>INDEX(Protocol[Mark],MATCH(C6390,Protocol[Step],0))</f>
        <v>4G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428010005</v>
      </c>
      <c r="H6390" s="134">
        <f>Systematic[[#This Row],[SampleVariableLabel]]+100*Systematic[[#This Row],[State]]</f>
        <v>428010505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428</v>
      </c>
      <c r="B6391" s="1">
        <f>IF(C6391=0,IF(B6390=Protocol!$V$20,1,B6390+1),B6390)</f>
        <v>1</v>
      </c>
      <c r="C6391" s="1">
        <f>IF(C6390+1=Protocol!$V$21,0,C6390+1)</f>
        <v>6</v>
      </c>
      <c r="D6391" s="1">
        <f t="shared" si="215"/>
        <v>6</v>
      </c>
      <c r="E6391" s="1" t="str">
        <f>INDEX(Protocol[Mark],MATCH(C6391,Protocol[Step],0))</f>
        <v>5S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428010006</v>
      </c>
      <c r="H6391" s="134">
        <f>Systematic[[#This Row],[SampleVariableLabel]]+100*Systematic[[#This Row],[State]]</f>
        <v>428010606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428</v>
      </c>
      <c r="B6392" s="1">
        <f>IF(C6392=0,IF(B6391=Protocol!$V$20,1,B6391+1),B6391)</f>
        <v>1</v>
      </c>
      <c r="C6392" s="1">
        <f>IF(C6391+1=Protocol!$V$21,0,C6391+1)</f>
        <v>7</v>
      </c>
      <c r="D6392" s="1">
        <f t="shared" si="215"/>
        <v>1</v>
      </c>
      <c r="E6392" s="1" t="str">
        <f>INDEX(Protocol[Mark],MATCH(C6392,Protocol[Step],0))</f>
        <v>6Oct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428010001</v>
      </c>
      <c r="H6392" s="134">
        <f>Systematic[[#This Row],[SampleVariableLabel]]+100*Systematic[[#This Row],[State]]</f>
        <v>428010701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428</v>
      </c>
      <c r="B6393" s="1">
        <f>IF(C6393=0,IF(B6392=Protocol!$V$20,1,B6392+1),B6392)</f>
        <v>1</v>
      </c>
      <c r="C6393" s="1">
        <f>IF(C6392+1=Protocol!$V$21,0,C6392+1)</f>
        <v>8</v>
      </c>
      <c r="D6393" s="1">
        <f t="shared" si="215"/>
        <v>2</v>
      </c>
      <c r="E6393" s="1" t="str">
        <f>INDEX(Protocol[Mark],MATCH(C6393,Protocol[Step],0))</f>
        <v>7Rot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428010002</v>
      </c>
      <c r="H6393" s="134">
        <f>Systematic[[#This Row],[SampleVariableLabel]]+100*Systematic[[#This Row],[State]]</f>
        <v>428010802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428</v>
      </c>
      <c r="B6394" s="1">
        <f>IF(C6394=0,IF(B6393=Protocol!$V$20,1,B6393+1),B6393)</f>
        <v>1</v>
      </c>
      <c r="C6394" s="1">
        <f>IF(C6393+1=Protocol!$V$21,0,C6393+1)</f>
        <v>9</v>
      </c>
      <c r="D6394" s="1">
        <f t="shared" si="215"/>
        <v>3</v>
      </c>
      <c r="E6394" s="1" t="str">
        <f>INDEX(Protocol[Mark],MATCH(C6394,Protocol[Step],0))</f>
        <v>8Gp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428010003</v>
      </c>
      <c r="H6394" s="134">
        <f>Systematic[[#This Row],[SampleVariableLabel]]+100*Systematic[[#This Row],[State]]</f>
        <v>428010903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428</v>
      </c>
      <c r="B6395" s="1">
        <f>IF(C6395=0,IF(B6394=Protocol!$V$20,1,B6394+1),B6394)</f>
        <v>1</v>
      </c>
      <c r="C6395" s="1">
        <f>IF(C6394+1=Protocol!$V$21,0,C6394+1)</f>
        <v>10</v>
      </c>
      <c r="D6395" s="1">
        <f t="shared" si="215"/>
        <v>4</v>
      </c>
      <c r="E6395" s="1" t="str">
        <f>INDEX(Protocol[Mark],MATCH(C6395,Protocol[Step],0))</f>
        <v>9Ama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428010004</v>
      </c>
      <c r="H6395" s="134">
        <f>Systematic[[#This Row],[SampleVariableLabel]]+100*Systematic[[#This Row],[State]]</f>
        <v>428011004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428</v>
      </c>
      <c r="B6396" s="1">
        <f>IF(C6396=0,IF(B6395=Protocol!$V$20,1,B6395+1),B6395)</f>
        <v>1</v>
      </c>
      <c r="C6396" s="1">
        <f>IF(C6395+1=Protocol!$V$21,0,C6395+1)</f>
        <v>11</v>
      </c>
      <c r="D6396" s="1">
        <f t="shared" si="215"/>
        <v>5</v>
      </c>
      <c r="E6396" s="1" t="str">
        <f>INDEX(Protocol[Mark],MATCH(C6396,Protocol[Step],0))</f>
        <v>10Tm</v>
      </c>
      <c r="F6396" s="151" t="str">
        <f>INDEX(Variables[Variable],MATCH(Systematic[[#This Row],[VariableIndex]],Variables[Index],0))</f>
        <v>Specific flux (mt)</v>
      </c>
      <c r="G6396" s="134">
        <f>Systematic[[#This Row],[Sample]]*1000000+Systematic[[#This Row],[SubSample]]*10000+Systematic[[#This Row],[VariableIndex]]</f>
        <v>428010005</v>
      </c>
      <c r="H6396" s="134">
        <f>Systematic[[#This Row],[SampleVariableLabel]]+100*Systematic[[#This Row],[State]]</f>
        <v>428011105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428</v>
      </c>
      <c r="B6397" s="1">
        <f>IF(C6397=0,IF(B6396=Protocol!$V$20,1,B6396+1),B6396)</f>
        <v>1</v>
      </c>
      <c r="C6397" s="1">
        <f>IF(C6396+1=Protocol!$V$21,0,C6396+1)</f>
        <v>12</v>
      </c>
      <c r="D6397" s="1">
        <f t="shared" si="215"/>
        <v>6</v>
      </c>
      <c r="E6397" s="1" t="str">
        <f>INDEX(Protocol[Mark],MATCH(C6397,Protocol[Step],0))</f>
        <v>11Azd</v>
      </c>
      <c r="F6397" s="151" t="str">
        <f>INDEX(Variables[Variable],MATCH(Systematic[[#This Row],[VariableIndex]],Variables[Index],0))</f>
        <v>FCR (mt: ROX-corr.)</v>
      </c>
      <c r="G6397" s="134">
        <f>Systematic[[#This Row],[Sample]]*1000000+Systematic[[#This Row],[SubSample]]*10000+Systematic[[#This Row],[VariableIndex]]</f>
        <v>428010006</v>
      </c>
      <c r="H6397" s="134">
        <f>Systematic[[#This Row],[SampleVariableLabel]]+100*Systematic[[#This Row],[State]]</f>
        <v>428011206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429</v>
      </c>
      <c r="B6398" s="1">
        <f>IF(C6398=0,IF(B6397=Protocol!$V$20,1,B6397+1),B6397)</f>
        <v>1</v>
      </c>
      <c r="C6398" s="1">
        <f>IF(C6397+1=Protocol!$V$21,0,C6397+1)</f>
        <v>0</v>
      </c>
      <c r="D6398" s="1">
        <f t="shared" si="215"/>
        <v>1</v>
      </c>
      <c r="E6398" s="1" t="str">
        <f>INDEX(Protocol[Mark],MATCH(C6398,Protocol[Step],0))</f>
        <v>1mt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429010001</v>
      </c>
      <c r="H6398" s="134">
        <f>Systematic[[#This Row],[SampleVariableLabel]]+100*Systematic[[#This Row],[State]]</f>
        <v>429010001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429</v>
      </c>
      <c r="B6399" s="1">
        <f>IF(C6399=0,IF(B6398=Protocol!$V$20,1,B6398+1),B6398)</f>
        <v>1</v>
      </c>
      <c r="C6399" s="1">
        <f>IF(C6398+1=Protocol!$V$21,0,C6398+1)</f>
        <v>1</v>
      </c>
      <c r="D6399" s="1">
        <f t="shared" si="215"/>
        <v>2</v>
      </c>
      <c r="E6399" s="1" t="str">
        <f>INDEX(Protocol[Mark],MATCH(C6399,Protocol[Step],0))</f>
        <v>1PM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429010002</v>
      </c>
      <c r="H6399" s="134">
        <f>Systematic[[#This Row],[SampleVariableLabel]]+100*Systematic[[#This Row],[State]]</f>
        <v>429010102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429</v>
      </c>
      <c r="B6400" s="1">
        <f>IF(C6400=0,IF(B6399=Protocol!$V$20,1,B6399+1),B6399)</f>
        <v>1</v>
      </c>
      <c r="C6400" s="1">
        <f>IF(C6399+1=Protocol!$V$21,0,C6399+1)</f>
        <v>2</v>
      </c>
      <c r="D6400" s="1">
        <f t="shared" si="215"/>
        <v>3</v>
      </c>
      <c r="E6400" s="1" t="str">
        <f>INDEX(Protocol[Mark],MATCH(C6400,Protocol[Step],0))</f>
        <v>2D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429010003</v>
      </c>
      <c r="H6400" s="134">
        <f>Systematic[[#This Row],[SampleVariableLabel]]+100*Systematic[[#This Row],[State]]</f>
        <v>429010203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429</v>
      </c>
      <c r="B6401" s="1">
        <f>IF(C6401=0,IF(B6400=Protocol!$V$20,1,B6400+1),B6400)</f>
        <v>1</v>
      </c>
      <c r="C6401" s="1">
        <f>IF(C6400+1=Protocol!$V$21,0,C6400+1)</f>
        <v>3</v>
      </c>
      <c r="D6401" s="1">
        <f t="shared" si="215"/>
        <v>4</v>
      </c>
      <c r="E6401" s="1" t="str">
        <f>INDEX(Protocol[Mark],MATCH(C6401,Protocol[Step],0))</f>
        <v>2c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429010004</v>
      </c>
      <c r="H6401" s="134">
        <f>Systematic[[#This Row],[SampleVariableLabel]]+100*Systematic[[#This Row],[State]]</f>
        <v>429010304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429</v>
      </c>
      <c r="B6402" s="1">
        <f>IF(C6402=0,IF(B6401=Protocol!$V$20,1,B6401+1),B6401)</f>
        <v>1</v>
      </c>
      <c r="C6402" s="1">
        <f>IF(C6401+1=Protocol!$V$21,0,C6401+1)</f>
        <v>4</v>
      </c>
      <c r="D6402" s="1">
        <f t="shared" si="215"/>
        <v>5</v>
      </c>
      <c r="E6402" s="1" t="str">
        <f>INDEX(Protocol[Mark],MATCH(C6402,Protocol[Step],0))</f>
        <v>3U</v>
      </c>
      <c r="F6402" s="151" t="str">
        <f>INDEX(Variables[Variable],MATCH(Systematic[[#This Row],[VariableIndex]],Variables[Index],0))</f>
        <v>Specific flux (mt)</v>
      </c>
      <c r="G6402" s="134">
        <f>Systematic[[#This Row],[Sample]]*1000000+Systematic[[#This Row],[SubSample]]*10000+Systematic[[#This Row],[VariableIndex]]</f>
        <v>429010005</v>
      </c>
      <c r="H6402" s="134">
        <f>Systematic[[#This Row],[SampleVariableLabel]]+100*Systematic[[#This Row],[State]]</f>
        <v>429010405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429</v>
      </c>
      <c r="B6403" s="1">
        <f>IF(C6403=0,IF(B6402=Protocol!$V$20,1,B6402+1),B6402)</f>
        <v>1</v>
      </c>
      <c r="C6403" s="1">
        <f>IF(C6402+1=Protocol!$V$21,0,C6402+1)</f>
        <v>5</v>
      </c>
      <c r="D6403" s="1">
        <f t="shared" ref="D6403:D6466" si="217">IF(D6402=nVariables,1,D6402+1)</f>
        <v>6</v>
      </c>
      <c r="E6403" s="1" t="str">
        <f>INDEX(Protocol[Mark],MATCH(C6403,Protocol[Step],0))</f>
        <v>4G</v>
      </c>
      <c r="F6403" s="151" t="str">
        <f>INDEX(Variables[Variable],MATCH(Systematic[[#This Row],[VariableIndex]],Variables[Index],0))</f>
        <v>FCR (mt: ROX-corr.)</v>
      </c>
      <c r="G6403" s="134">
        <f>Systematic[[#This Row],[Sample]]*1000000+Systematic[[#This Row],[SubSample]]*10000+Systematic[[#This Row],[VariableIndex]]</f>
        <v>429010006</v>
      </c>
      <c r="H6403" s="134">
        <f>Systematic[[#This Row],[SampleVariableLabel]]+100*Systematic[[#This Row],[State]]</f>
        <v>429010506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429</v>
      </c>
      <c r="B6404" s="1">
        <f>IF(C6404=0,IF(B6403=Protocol!$V$20,1,B6403+1),B6403)</f>
        <v>1</v>
      </c>
      <c r="C6404" s="1">
        <f>IF(C6403+1=Protocol!$V$21,0,C6403+1)</f>
        <v>6</v>
      </c>
      <c r="D6404" s="1">
        <f t="shared" si="217"/>
        <v>1</v>
      </c>
      <c r="E6404" s="1" t="str">
        <f>INDEX(Protocol[Mark],MATCH(C6404,Protocol[Step],0))</f>
        <v>5S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429010001</v>
      </c>
      <c r="H6404" s="134">
        <f>Systematic[[#This Row],[SampleVariableLabel]]+100*Systematic[[#This Row],[State]]</f>
        <v>429010601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429</v>
      </c>
      <c r="B6405" s="1">
        <f>IF(C6405=0,IF(B6404=Protocol!$V$20,1,B6404+1),B6404)</f>
        <v>1</v>
      </c>
      <c r="C6405" s="1">
        <f>IF(C6404+1=Protocol!$V$21,0,C6404+1)</f>
        <v>7</v>
      </c>
      <c r="D6405" s="1">
        <f t="shared" si="217"/>
        <v>2</v>
      </c>
      <c r="E6405" s="1" t="str">
        <f>INDEX(Protocol[Mark],MATCH(C6405,Protocol[Step],0))</f>
        <v>6Oct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429010002</v>
      </c>
      <c r="H6405" s="134">
        <f>Systematic[[#This Row],[SampleVariableLabel]]+100*Systematic[[#This Row],[State]]</f>
        <v>429010702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429</v>
      </c>
      <c r="B6406" s="1">
        <f>IF(C6406=0,IF(B6405=Protocol!$V$20,1,B6405+1),B6405)</f>
        <v>1</v>
      </c>
      <c r="C6406" s="1">
        <f>IF(C6405+1=Protocol!$V$21,0,C6405+1)</f>
        <v>8</v>
      </c>
      <c r="D6406" s="1">
        <f t="shared" si="217"/>
        <v>3</v>
      </c>
      <c r="E6406" s="1" t="str">
        <f>INDEX(Protocol[Mark],MATCH(C6406,Protocol[Step],0))</f>
        <v>7Rot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429010003</v>
      </c>
      <c r="H6406" s="134">
        <f>Systematic[[#This Row],[SampleVariableLabel]]+100*Systematic[[#This Row],[State]]</f>
        <v>429010803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429</v>
      </c>
      <c r="B6407" s="1">
        <f>IF(C6407=0,IF(B6406=Protocol!$V$20,1,B6406+1),B6406)</f>
        <v>1</v>
      </c>
      <c r="C6407" s="1">
        <f>IF(C6406+1=Protocol!$V$21,0,C6406+1)</f>
        <v>9</v>
      </c>
      <c r="D6407" s="1">
        <f t="shared" si="217"/>
        <v>4</v>
      </c>
      <c r="E6407" s="1" t="str">
        <f>INDEX(Protocol[Mark],MATCH(C6407,Protocol[Step],0))</f>
        <v>8Gp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429010004</v>
      </c>
      <c r="H6407" s="134">
        <f>Systematic[[#This Row],[SampleVariableLabel]]+100*Systematic[[#This Row],[State]]</f>
        <v>429010904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429</v>
      </c>
      <c r="B6408" s="1">
        <f>IF(C6408=0,IF(B6407=Protocol!$V$20,1,B6407+1),B6407)</f>
        <v>1</v>
      </c>
      <c r="C6408" s="1">
        <f>IF(C6407+1=Protocol!$V$21,0,C6407+1)</f>
        <v>10</v>
      </c>
      <c r="D6408" s="1">
        <f t="shared" si="217"/>
        <v>5</v>
      </c>
      <c r="E6408" s="1" t="str">
        <f>INDEX(Protocol[Mark],MATCH(C6408,Protocol[Step],0))</f>
        <v>9Ama</v>
      </c>
      <c r="F6408" s="151" t="str">
        <f>INDEX(Variables[Variable],MATCH(Systematic[[#This Row],[VariableIndex]],Variables[Index],0))</f>
        <v>Specific flux (mt)</v>
      </c>
      <c r="G6408" s="134">
        <f>Systematic[[#This Row],[Sample]]*1000000+Systematic[[#This Row],[SubSample]]*10000+Systematic[[#This Row],[VariableIndex]]</f>
        <v>429010005</v>
      </c>
      <c r="H6408" s="134">
        <f>Systematic[[#This Row],[SampleVariableLabel]]+100*Systematic[[#This Row],[State]]</f>
        <v>429011005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429</v>
      </c>
      <c r="B6409" s="1">
        <f>IF(C6409=0,IF(B6408=Protocol!$V$20,1,B6408+1),B6408)</f>
        <v>1</v>
      </c>
      <c r="C6409" s="1">
        <f>IF(C6408+1=Protocol!$V$21,0,C6408+1)</f>
        <v>11</v>
      </c>
      <c r="D6409" s="1">
        <f t="shared" si="217"/>
        <v>6</v>
      </c>
      <c r="E6409" s="1" t="str">
        <f>INDEX(Protocol[Mark],MATCH(C6409,Protocol[Step],0))</f>
        <v>10Tm</v>
      </c>
      <c r="F6409" s="151" t="str">
        <f>INDEX(Variables[Variable],MATCH(Systematic[[#This Row],[VariableIndex]],Variables[Index],0))</f>
        <v>FCR (mt: ROX-corr.)</v>
      </c>
      <c r="G6409" s="134">
        <f>Systematic[[#This Row],[Sample]]*1000000+Systematic[[#This Row],[SubSample]]*10000+Systematic[[#This Row],[VariableIndex]]</f>
        <v>429010006</v>
      </c>
      <c r="H6409" s="134">
        <f>Systematic[[#This Row],[SampleVariableLabel]]+100*Systematic[[#This Row],[State]]</f>
        <v>429011106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429</v>
      </c>
      <c r="B6410" s="1">
        <f>IF(C6410=0,IF(B6409=Protocol!$V$20,1,B6409+1),B6409)</f>
        <v>1</v>
      </c>
      <c r="C6410" s="1">
        <f>IF(C6409+1=Protocol!$V$21,0,C6409+1)</f>
        <v>12</v>
      </c>
      <c r="D6410" s="1">
        <f t="shared" si="217"/>
        <v>1</v>
      </c>
      <c r="E6410" s="1" t="str">
        <f>INDEX(Protocol[Mark],MATCH(C6410,Protocol[Step],0))</f>
        <v>11Azd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429010001</v>
      </c>
      <c r="H6410" s="134">
        <f>Systematic[[#This Row],[SampleVariableLabel]]+100*Systematic[[#This Row],[State]]</f>
        <v>429011201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430</v>
      </c>
      <c r="B6411" s="1">
        <f>IF(C6411=0,IF(B6410=Protocol!$V$20,1,B6410+1),B6410)</f>
        <v>1</v>
      </c>
      <c r="C6411" s="1">
        <f>IF(C6410+1=Protocol!$V$21,0,C6410+1)</f>
        <v>0</v>
      </c>
      <c r="D6411" s="1">
        <f t="shared" si="217"/>
        <v>2</v>
      </c>
      <c r="E6411" s="1" t="str">
        <f>INDEX(Protocol[Mark],MATCH(C6411,Protocol[Step],0))</f>
        <v>1mt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430010002</v>
      </c>
      <c r="H6411" s="134">
        <f>Systematic[[#This Row],[SampleVariableLabel]]+100*Systematic[[#This Row],[State]]</f>
        <v>430010002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430</v>
      </c>
      <c r="B6412" s="1">
        <f>IF(C6412=0,IF(B6411=Protocol!$V$20,1,B6411+1),B6411)</f>
        <v>1</v>
      </c>
      <c r="C6412" s="1">
        <f>IF(C6411+1=Protocol!$V$21,0,C6411+1)</f>
        <v>1</v>
      </c>
      <c r="D6412" s="1">
        <f t="shared" si="217"/>
        <v>3</v>
      </c>
      <c r="E6412" s="1" t="str">
        <f>INDEX(Protocol[Mark],MATCH(C6412,Protocol[Step],0))</f>
        <v>1PM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430010003</v>
      </c>
      <c r="H6412" s="134">
        <f>Systematic[[#This Row],[SampleVariableLabel]]+100*Systematic[[#This Row],[State]]</f>
        <v>430010103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430</v>
      </c>
      <c r="B6413" s="1">
        <f>IF(C6413=0,IF(B6412=Protocol!$V$20,1,B6412+1),B6412)</f>
        <v>1</v>
      </c>
      <c r="C6413" s="1">
        <f>IF(C6412+1=Protocol!$V$21,0,C6412+1)</f>
        <v>2</v>
      </c>
      <c r="D6413" s="1">
        <f t="shared" si="217"/>
        <v>4</v>
      </c>
      <c r="E6413" s="1" t="str">
        <f>INDEX(Protocol[Mark],MATCH(C6413,Protocol[Step],0))</f>
        <v>2D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430010004</v>
      </c>
      <c r="H6413" s="134">
        <f>Systematic[[#This Row],[SampleVariableLabel]]+100*Systematic[[#This Row],[State]]</f>
        <v>430010204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430</v>
      </c>
      <c r="B6414" s="1">
        <f>IF(C6414=0,IF(B6413=Protocol!$V$20,1,B6413+1),B6413)</f>
        <v>1</v>
      </c>
      <c r="C6414" s="1">
        <f>IF(C6413+1=Protocol!$V$21,0,C6413+1)</f>
        <v>3</v>
      </c>
      <c r="D6414" s="1">
        <f t="shared" si="217"/>
        <v>5</v>
      </c>
      <c r="E6414" s="1" t="str">
        <f>INDEX(Protocol[Mark],MATCH(C6414,Protocol[Step],0))</f>
        <v>2c</v>
      </c>
      <c r="F6414" s="151" t="str">
        <f>INDEX(Variables[Variable],MATCH(Systematic[[#This Row],[VariableIndex]],Variables[Index],0))</f>
        <v>Specific flux (mt)</v>
      </c>
      <c r="G6414" s="134">
        <f>Systematic[[#This Row],[Sample]]*1000000+Systematic[[#This Row],[SubSample]]*10000+Systematic[[#This Row],[VariableIndex]]</f>
        <v>430010005</v>
      </c>
      <c r="H6414" s="134">
        <f>Systematic[[#This Row],[SampleVariableLabel]]+100*Systematic[[#This Row],[State]]</f>
        <v>430010305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430</v>
      </c>
      <c r="B6415" s="1">
        <f>IF(C6415=0,IF(B6414=Protocol!$V$20,1,B6414+1),B6414)</f>
        <v>1</v>
      </c>
      <c r="C6415" s="1">
        <f>IF(C6414+1=Protocol!$V$21,0,C6414+1)</f>
        <v>4</v>
      </c>
      <c r="D6415" s="1">
        <f t="shared" si="217"/>
        <v>6</v>
      </c>
      <c r="E6415" s="1" t="str">
        <f>INDEX(Protocol[Mark],MATCH(C6415,Protocol[Step],0))</f>
        <v>3U</v>
      </c>
      <c r="F6415" s="151" t="str">
        <f>INDEX(Variables[Variable],MATCH(Systematic[[#This Row],[VariableIndex]],Variables[Index],0))</f>
        <v>FCR (mt: ROX-corr.)</v>
      </c>
      <c r="G6415" s="134">
        <f>Systematic[[#This Row],[Sample]]*1000000+Systematic[[#This Row],[SubSample]]*10000+Systematic[[#This Row],[VariableIndex]]</f>
        <v>430010006</v>
      </c>
      <c r="H6415" s="134">
        <f>Systematic[[#This Row],[SampleVariableLabel]]+100*Systematic[[#This Row],[State]]</f>
        <v>430010406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430</v>
      </c>
      <c r="B6416" s="1">
        <f>IF(C6416=0,IF(B6415=Protocol!$V$20,1,B6415+1),B6415)</f>
        <v>1</v>
      </c>
      <c r="C6416" s="1">
        <f>IF(C6415+1=Protocol!$V$21,0,C6415+1)</f>
        <v>5</v>
      </c>
      <c r="D6416" s="1">
        <f t="shared" si="217"/>
        <v>1</v>
      </c>
      <c r="E6416" s="1" t="str">
        <f>INDEX(Protocol[Mark],MATCH(C6416,Protocol[Step],0))</f>
        <v>4G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430010001</v>
      </c>
      <c r="H6416" s="134">
        <f>Systematic[[#This Row],[SampleVariableLabel]]+100*Systematic[[#This Row],[State]]</f>
        <v>430010501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430</v>
      </c>
      <c r="B6417" s="1">
        <f>IF(C6417=0,IF(B6416=Protocol!$V$20,1,B6416+1),B6416)</f>
        <v>1</v>
      </c>
      <c r="C6417" s="1">
        <f>IF(C6416+1=Protocol!$V$21,0,C6416+1)</f>
        <v>6</v>
      </c>
      <c r="D6417" s="1">
        <f t="shared" si="217"/>
        <v>2</v>
      </c>
      <c r="E6417" s="1" t="str">
        <f>INDEX(Protocol[Mark],MATCH(C6417,Protocol[Step],0))</f>
        <v>5S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430010002</v>
      </c>
      <c r="H6417" s="134">
        <f>Systematic[[#This Row],[SampleVariableLabel]]+100*Systematic[[#This Row],[State]]</f>
        <v>430010602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430</v>
      </c>
      <c r="B6418" s="1">
        <f>IF(C6418=0,IF(B6417=Protocol!$V$20,1,B6417+1),B6417)</f>
        <v>1</v>
      </c>
      <c r="C6418" s="1">
        <f>IF(C6417+1=Protocol!$V$21,0,C6417+1)</f>
        <v>7</v>
      </c>
      <c r="D6418" s="1">
        <f t="shared" si="217"/>
        <v>3</v>
      </c>
      <c r="E6418" s="1" t="str">
        <f>INDEX(Protocol[Mark],MATCH(C6418,Protocol[Step],0))</f>
        <v>6Oct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430010003</v>
      </c>
      <c r="H6418" s="134">
        <f>Systematic[[#This Row],[SampleVariableLabel]]+100*Systematic[[#This Row],[State]]</f>
        <v>430010703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430</v>
      </c>
      <c r="B6419" s="1">
        <f>IF(C6419=0,IF(B6418=Protocol!$V$20,1,B6418+1),B6418)</f>
        <v>1</v>
      </c>
      <c r="C6419" s="1">
        <f>IF(C6418+1=Protocol!$V$21,0,C6418+1)</f>
        <v>8</v>
      </c>
      <c r="D6419" s="1">
        <f t="shared" si="217"/>
        <v>4</v>
      </c>
      <c r="E6419" s="1" t="str">
        <f>INDEX(Protocol[Mark],MATCH(C6419,Protocol[Step],0))</f>
        <v>7Rot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430010004</v>
      </c>
      <c r="H6419" s="134">
        <f>Systematic[[#This Row],[SampleVariableLabel]]+100*Systematic[[#This Row],[State]]</f>
        <v>430010804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430</v>
      </c>
      <c r="B6420" s="1">
        <f>IF(C6420=0,IF(B6419=Protocol!$V$20,1,B6419+1),B6419)</f>
        <v>1</v>
      </c>
      <c r="C6420" s="1">
        <f>IF(C6419+1=Protocol!$V$21,0,C6419+1)</f>
        <v>9</v>
      </c>
      <c r="D6420" s="1">
        <f t="shared" si="217"/>
        <v>5</v>
      </c>
      <c r="E6420" s="1" t="str">
        <f>INDEX(Protocol[Mark],MATCH(C6420,Protocol[Step],0))</f>
        <v>8Gp</v>
      </c>
      <c r="F6420" s="151" t="str">
        <f>INDEX(Variables[Variable],MATCH(Systematic[[#This Row],[VariableIndex]],Variables[Index],0))</f>
        <v>Specific flux (mt)</v>
      </c>
      <c r="G6420" s="134">
        <f>Systematic[[#This Row],[Sample]]*1000000+Systematic[[#This Row],[SubSample]]*10000+Systematic[[#This Row],[VariableIndex]]</f>
        <v>430010005</v>
      </c>
      <c r="H6420" s="134">
        <f>Systematic[[#This Row],[SampleVariableLabel]]+100*Systematic[[#This Row],[State]]</f>
        <v>430010905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430</v>
      </c>
      <c r="B6421" s="1">
        <f>IF(C6421=0,IF(B6420=Protocol!$V$20,1,B6420+1),B6420)</f>
        <v>1</v>
      </c>
      <c r="C6421" s="1">
        <f>IF(C6420+1=Protocol!$V$21,0,C6420+1)</f>
        <v>10</v>
      </c>
      <c r="D6421" s="1">
        <f t="shared" si="217"/>
        <v>6</v>
      </c>
      <c r="E6421" s="1" t="str">
        <f>INDEX(Protocol[Mark],MATCH(C6421,Protocol[Step],0))</f>
        <v>9Ama</v>
      </c>
      <c r="F6421" s="151" t="str">
        <f>INDEX(Variables[Variable],MATCH(Systematic[[#This Row],[VariableIndex]],Variables[Index],0))</f>
        <v>FCR (mt: ROX-corr.)</v>
      </c>
      <c r="G6421" s="134">
        <f>Systematic[[#This Row],[Sample]]*1000000+Systematic[[#This Row],[SubSample]]*10000+Systematic[[#This Row],[VariableIndex]]</f>
        <v>430010006</v>
      </c>
      <c r="H6421" s="134">
        <f>Systematic[[#This Row],[SampleVariableLabel]]+100*Systematic[[#This Row],[State]]</f>
        <v>430011006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430</v>
      </c>
      <c r="B6422" s="1">
        <f>IF(C6422=0,IF(B6421=Protocol!$V$20,1,B6421+1),B6421)</f>
        <v>1</v>
      </c>
      <c r="C6422" s="1">
        <f>IF(C6421+1=Protocol!$V$21,0,C6421+1)</f>
        <v>11</v>
      </c>
      <c r="D6422" s="1">
        <f t="shared" si="217"/>
        <v>1</v>
      </c>
      <c r="E6422" s="1" t="str">
        <f>INDEX(Protocol[Mark],MATCH(C6422,Protocol[Step],0))</f>
        <v>10Tm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430010001</v>
      </c>
      <c r="H6422" s="134">
        <f>Systematic[[#This Row],[SampleVariableLabel]]+100*Systematic[[#This Row],[State]]</f>
        <v>430011101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430</v>
      </c>
      <c r="B6423" s="1">
        <f>IF(C6423=0,IF(B6422=Protocol!$V$20,1,B6422+1),B6422)</f>
        <v>1</v>
      </c>
      <c r="C6423" s="1">
        <f>IF(C6422+1=Protocol!$V$21,0,C6422+1)</f>
        <v>12</v>
      </c>
      <c r="D6423" s="1">
        <f t="shared" si="217"/>
        <v>2</v>
      </c>
      <c r="E6423" s="1" t="str">
        <f>INDEX(Protocol[Mark],MATCH(C6423,Protocol[Step],0))</f>
        <v>11Azd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430010002</v>
      </c>
      <c r="H6423" s="134">
        <f>Systematic[[#This Row],[SampleVariableLabel]]+100*Systematic[[#This Row],[State]]</f>
        <v>430011202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431</v>
      </c>
      <c r="B6424" s="1">
        <f>IF(C6424=0,IF(B6423=Protocol!$V$20,1,B6423+1),B6423)</f>
        <v>1</v>
      </c>
      <c r="C6424" s="1">
        <f>IF(C6423+1=Protocol!$V$21,0,C6423+1)</f>
        <v>0</v>
      </c>
      <c r="D6424" s="1">
        <f t="shared" si="217"/>
        <v>3</v>
      </c>
      <c r="E6424" s="1" t="str">
        <f>INDEX(Protocol[Mark],MATCH(C6424,Protocol[Step],0))</f>
        <v>1mt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431010003</v>
      </c>
      <c r="H6424" s="134">
        <f>Systematic[[#This Row],[SampleVariableLabel]]+100*Systematic[[#This Row],[State]]</f>
        <v>431010003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431</v>
      </c>
      <c r="B6425" s="1">
        <f>IF(C6425=0,IF(B6424=Protocol!$V$20,1,B6424+1),B6424)</f>
        <v>1</v>
      </c>
      <c r="C6425" s="1">
        <f>IF(C6424+1=Protocol!$V$21,0,C6424+1)</f>
        <v>1</v>
      </c>
      <c r="D6425" s="1">
        <f t="shared" si="217"/>
        <v>4</v>
      </c>
      <c r="E6425" s="1" t="str">
        <f>INDEX(Protocol[Mark],MATCH(C6425,Protocol[Step],0))</f>
        <v>1PM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431010004</v>
      </c>
      <c r="H6425" s="134">
        <f>Systematic[[#This Row],[SampleVariableLabel]]+100*Systematic[[#This Row],[State]]</f>
        <v>431010104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431</v>
      </c>
      <c r="B6426" s="1">
        <f>IF(C6426=0,IF(B6425=Protocol!$V$20,1,B6425+1),B6425)</f>
        <v>1</v>
      </c>
      <c r="C6426" s="1">
        <f>IF(C6425+1=Protocol!$V$21,0,C6425+1)</f>
        <v>2</v>
      </c>
      <c r="D6426" s="1">
        <f t="shared" si="217"/>
        <v>5</v>
      </c>
      <c r="E6426" s="1" t="str">
        <f>INDEX(Protocol[Mark],MATCH(C6426,Protocol[Step],0))</f>
        <v>2D</v>
      </c>
      <c r="F6426" s="151" t="str">
        <f>INDEX(Variables[Variable],MATCH(Systematic[[#This Row],[VariableIndex]],Variables[Index],0))</f>
        <v>Specific flux (mt)</v>
      </c>
      <c r="G6426" s="134">
        <f>Systematic[[#This Row],[Sample]]*1000000+Systematic[[#This Row],[SubSample]]*10000+Systematic[[#This Row],[VariableIndex]]</f>
        <v>431010005</v>
      </c>
      <c r="H6426" s="134">
        <f>Systematic[[#This Row],[SampleVariableLabel]]+100*Systematic[[#This Row],[State]]</f>
        <v>431010205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431</v>
      </c>
      <c r="B6427" s="1">
        <f>IF(C6427=0,IF(B6426=Protocol!$V$20,1,B6426+1),B6426)</f>
        <v>1</v>
      </c>
      <c r="C6427" s="1">
        <f>IF(C6426+1=Protocol!$V$21,0,C6426+1)</f>
        <v>3</v>
      </c>
      <c r="D6427" s="1">
        <f t="shared" si="217"/>
        <v>6</v>
      </c>
      <c r="E6427" s="1" t="str">
        <f>INDEX(Protocol[Mark],MATCH(C6427,Protocol[Step],0))</f>
        <v>2c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431010006</v>
      </c>
      <c r="H6427" s="134">
        <f>Systematic[[#This Row],[SampleVariableLabel]]+100*Systematic[[#This Row],[State]]</f>
        <v>431010306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431</v>
      </c>
      <c r="B6428" s="1">
        <f>IF(C6428=0,IF(B6427=Protocol!$V$20,1,B6427+1),B6427)</f>
        <v>1</v>
      </c>
      <c r="C6428" s="1">
        <f>IF(C6427+1=Protocol!$V$21,0,C6427+1)</f>
        <v>4</v>
      </c>
      <c r="D6428" s="1">
        <f t="shared" si="217"/>
        <v>1</v>
      </c>
      <c r="E6428" s="1" t="str">
        <f>INDEX(Protocol[Mark],MATCH(C6428,Protocol[Step],0))</f>
        <v>3U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431010001</v>
      </c>
      <c r="H6428" s="134">
        <f>Systematic[[#This Row],[SampleVariableLabel]]+100*Systematic[[#This Row],[State]]</f>
        <v>431010401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431</v>
      </c>
      <c r="B6429" s="1">
        <f>IF(C6429=0,IF(B6428=Protocol!$V$20,1,B6428+1),B6428)</f>
        <v>1</v>
      </c>
      <c r="C6429" s="1">
        <f>IF(C6428+1=Protocol!$V$21,0,C6428+1)</f>
        <v>5</v>
      </c>
      <c r="D6429" s="1">
        <f t="shared" si="217"/>
        <v>2</v>
      </c>
      <c r="E6429" s="1" t="str">
        <f>INDEX(Protocol[Mark],MATCH(C6429,Protocol[Step],0))</f>
        <v>4G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431010002</v>
      </c>
      <c r="H6429" s="134">
        <f>Systematic[[#This Row],[SampleVariableLabel]]+100*Systematic[[#This Row],[State]]</f>
        <v>431010502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431</v>
      </c>
      <c r="B6430" s="1">
        <f>IF(C6430=0,IF(B6429=Protocol!$V$20,1,B6429+1),B6429)</f>
        <v>1</v>
      </c>
      <c r="C6430" s="1">
        <f>IF(C6429+1=Protocol!$V$21,0,C6429+1)</f>
        <v>6</v>
      </c>
      <c r="D6430" s="1">
        <f t="shared" si="217"/>
        <v>3</v>
      </c>
      <c r="E6430" s="1" t="str">
        <f>INDEX(Protocol[Mark],MATCH(C6430,Protocol[Step],0))</f>
        <v>5S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431010003</v>
      </c>
      <c r="H6430" s="134">
        <f>Systematic[[#This Row],[SampleVariableLabel]]+100*Systematic[[#This Row],[State]]</f>
        <v>431010603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431</v>
      </c>
      <c r="B6431" s="1">
        <f>IF(C6431=0,IF(B6430=Protocol!$V$20,1,B6430+1),B6430)</f>
        <v>1</v>
      </c>
      <c r="C6431" s="1">
        <f>IF(C6430+1=Protocol!$V$21,0,C6430+1)</f>
        <v>7</v>
      </c>
      <c r="D6431" s="1">
        <f t="shared" si="217"/>
        <v>4</v>
      </c>
      <c r="E6431" s="1" t="str">
        <f>INDEX(Protocol[Mark],MATCH(C6431,Protocol[Step],0))</f>
        <v>6Oct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431010004</v>
      </c>
      <c r="H6431" s="134">
        <f>Systematic[[#This Row],[SampleVariableLabel]]+100*Systematic[[#This Row],[State]]</f>
        <v>431010704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431</v>
      </c>
      <c r="B6432" s="1">
        <f>IF(C6432=0,IF(B6431=Protocol!$V$20,1,B6431+1),B6431)</f>
        <v>1</v>
      </c>
      <c r="C6432" s="1">
        <f>IF(C6431+1=Protocol!$V$21,0,C6431+1)</f>
        <v>8</v>
      </c>
      <c r="D6432" s="1">
        <f t="shared" si="217"/>
        <v>5</v>
      </c>
      <c r="E6432" s="1" t="str">
        <f>INDEX(Protocol[Mark],MATCH(C6432,Protocol[Step],0))</f>
        <v>7Rot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431010005</v>
      </c>
      <c r="H6432" s="134">
        <f>Systematic[[#This Row],[SampleVariableLabel]]+100*Systematic[[#This Row],[State]]</f>
        <v>431010805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431</v>
      </c>
      <c r="B6433" s="1">
        <f>IF(C6433=0,IF(B6432=Protocol!$V$20,1,B6432+1),B6432)</f>
        <v>1</v>
      </c>
      <c r="C6433" s="1">
        <f>IF(C6432+1=Protocol!$V$21,0,C6432+1)</f>
        <v>9</v>
      </c>
      <c r="D6433" s="1">
        <f t="shared" si="217"/>
        <v>6</v>
      </c>
      <c r="E6433" s="1" t="str">
        <f>INDEX(Protocol[Mark],MATCH(C6433,Protocol[Step],0))</f>
        <v>8Gp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431010006</v>
      </c>
      <c r="H6433" s="134">
        <f>Systematic[[#This Row],[SampleVariableLabel]]+100*Systematic[[#This Row],[State]]</f>
        <v>431010906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431</v>
      </c>
      <c r="B6434" s="1">
        <f>IF(C6434=0,IF(B6433=Protocol!$V$20,1,B6433+1),B6433)</f>
        <v>1</v>
      </c>
      <c r="C6434" s="1">
        <f>IF(C6433+1=Protocol!$V$21,0,C6433+1)</f>
        <v>10</v>
      </c>
      <c r="D6434" s="1">
        <f t="shared" si="217"/>
        <v>1</v>
      </c>
      <c r="E6434" s="1" t="str">
        <f>INDEX(Protocol[Mark],MATCH(C6434,Protocol[Step],0))</f>
        <v>9Ama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431010001</v>
      </c>
      <c r="H6434" s="134">
        <f>Systematic[[#This Row],[SampleVariableLabel]]+100*Systematic[[#This Row],[State]]</f>
        <v>431011001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431</v>
      </c>
      <c r="B6435" s="1">
        <f>IF(C6435=0,IF(B6434=Protocol!$V$20,1,B6434+1),B6434)</f>
        <v>1</v>
      </c>
      <c r="C6435" s="1">
        <f>IF(C6434+1=Protocol!$V$21,0,C6434+1)</f>
        <v>11</v>
      </c>
      <c r="D6435" s="1">
        <f t="shared" si="217"/>
        <v>2</v>
      </c>
      <c r="E6435" s="1" t="str">
        <f>INDEX(Protocol[Mark],MATCH(C6435,Protocol[Step],0))</f>
        <v>10Tm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431010002</v>
      </c>
      <c r="H6435" s="134">
        <f>Systematic[[#This Row],[SampleVariableLabel]]+100*Systematic[[#This Row],[State]]</f>
        <v>431011102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431</v>
      </c>
      <c r="B6436" s="1">
        <f>IF(C6436=0,IF(B6435=Protocol!$V$20,1,B6435+1),B6435)</f>
        <v>1</v>
      </c>
      <c r="C6436" s="1">
        <f>IF(C6435+1=Protocol!$V$21,0,C6435+1)</f>
        <v>12</v>
      </c>
      <c r="D6436" s="1">
        <f t="shared" si="217"/>
        <v>3</v>
      </c>
      <c r="E6436" s="1" t="str">
        <f>INDEX(Protocol[Mark],MATCH(C6436,Protocol[Step],0))</f>
        <v>11Azd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431010003</v>
      </c>
      <c r="H6436" s="134">
        <f>Systematic[[#This Row],[SampleVariableLabel]]+100*Systematic[[#This Row],[State]]</f>
        <v>431011203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432</v>
      </c>
      <c r="B6437" s="1">
        <f>IF(C6437=0,IF(B6436=Protocol!$V$20,1,B6436+1),B6436)</f>
        <v>1</v>
      </c>
      <c r="C6437" s="1">
        <f>IF(C6436+1=Protocol!$V$21,0,C6436+1)</f>
        <v>0</v>
      </c>
      <c r="D6437" s="1">
        <f t="shared" si="217"/>
        <v>4</v>
      </c>
      <c r="E6437" s="1" t="str">
        <f>INDEX(Protocol[Mark],MATCH(C6437,Protocol[Step],0))</f>
        <v>1mt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432010004</v>
      </c>
      <c r="H6437" s="134">
        <f>Systematic[[#This Row],[SampleVariableLabel]]+100*Systematic[[#This Row],[State]]</f>
        <v>432010004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432</v>
      </c>
      <c r="B6438" s="1">
        <f>IF(C6438=0,IF(B6437=Protocol!$V$20,1,B6437+1),B6437)</f>
        <v>1</v>
      </c>
      <c r="C6438" s="1">
        <f>IF(C6437+1=Protocol!$V$21,0,C6437+1)</f>
        <v>1</v>
      </c>
      <c r="D6438" s="1">
        <f t="shared" si="217"/>
        <v>5</v>
      </c>
      <c r="E6438" s="1" t="str">
        <f>INDEX(Protocol[Mark],MATCH(C6438,Protocol[Step],0))</f>
        <v>1PM</v>
      </c>
      <c r="F6438" s="151" t="str">
        <f>INDEX(Variables[Variable],MATCH(Systematic[[#This Row],[VariableIndex]],Variables[Index],0))</f>
        <v>Specific flux (mt)</v>
      </c>
      <c r="G6438" s="134">
        <f>Systematic[[#This Row],[Sample]]*1000000+Systematic[[#This Row],[SubSample]]*10000+Systematic[[#This Row],[VariableIndex]]</f>
        <v>432010005</v>
      </c>
      <c r="H6438" s="134">
        <f>Systematic[[#This Row],[SampleVariableLabel]]+100*Systematic[[#This Row],[State]]</f>
        <v>432010105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432</v>
      </c>
      <c r="B6439" s="1">
        <f>IF(C6439=0,IF(B6438=Protocol!$V$20,1,B6438+1),B6438)</f>
        <v>1</v>
      </c>
      <c r="C6439" s="1">
        <f>IF(C6438+1=Protocol!$V$21,0,C6438+1)</f>
        <v>2</v>
      </c>
      <c r="D6439" s="1">
        <f t="shared" si="217"/>
        <v>6</v>
      </c>
      <c r="E6439" s="1" t="str">
        <f>INDEX(Protocol[Mark],MATCH(C6439,Protocol[Step],0))</f>
        <v>2D</v>
      </c>
      <c r="F6439" s="151" t="str">
        <f>INDEX(Variables[Variable],MATCH(Systematic[[#This Row],[VariableIndex]],Variables[Index],0))</f>
        <v>FCR (mt: ROX-corr.)</v>
      </c>
      <c r="G6439" s="134">
        <f>Systematic[[#This Row],[Sample]]*1000000+Systematic[[#This Row],[SubSample]]*10000+Systematic[[#This Row],[VariableIndex]]</f>
        <v>432010006</v>
      </c>
      <c r="H6439" s="134">
        <f>Systematic[[#This Row],[SampleVariableLabel]]+100*Systematic[[#This Row],[State]]</f>
        <v>432010206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432</v>
      </c>
      <c r="B6440" s="1">
        <f>IF(C6440=0,IF(B6439=Protocol!$V$20,1,B6439+1),B6439)</f>
        <v>1</v>
      </c>
      <c r="C6440" s="1">
        <f>IF(C6439+1=Protocol!$V$21,0,C6439+1)</f>
        <v>3</v>
      </c>
      <c r="D6440" s="1">
        <f t="shared" si="217"/>
        <v>1</v>
      </c>
      <c r="E6440" s="1" t="str">
        <f>INDEX(Protocol[Mark],MATCH(C6440,Protocol[Step],0))</f>
        <v>2c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432010001</v>
      </c>
      <c r="H6440" s="134">
        <f>Systematic[[#This Row],[SampleVariableLabel]]+100*Systematic[[#This Row],[State]]</f>
        <v>432010301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432</v>
      </c>
      <c r="B6441" s="1">
        <f>IF(C6441=0,IF(B6440=Protocol!$V$20,1,B6440+1),B6440)</f>
        <v>1</v>
      </c>
      <c r="C6441" s="1">
        <f>IF(C6440+1=Protocol!$V$21,0,C6440+1)</f>
        <v>4</v>
      </c>
      <c r="D6441" s="1">
        <f t="shared" si="217"/>
        <v>2</v>
      </c>
      <c r="E6441" s="1" t="str">
        <f>INDEX(Protocol[Mark],MATCH(C6441,Protocol[Step],0))</f>
        <v>3U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432010002</v>
      </c>
      <c r="H6441" s="134">
        <f>Systematic[[#This Row],[SampleVariableLabel]]+100*Systematic[[#This Row],[State]]</f>
        <v>432010402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432</v>
      </c>
      <c r="B6442" s="1">
        <f>IF(C6442=0,IF(B6441=Protocol!$V$20,1,B6441+1),B6441)</f>
        <v>1</v>
      </c>
      <c r="C6442" s="1">
        <f>IF(C6441+1=Protocol!$V$21,0,C6441+1)</f>
        <v>5</v>
      </c>
      <c r="D6442" s="1">
        <f t="shared" si="217"/>
        <v>3</v>
      </c>
      <c r="E6442" s="1" t="str">
        <f>INDEX(Protocol[Mark],MATCH(C6442,Protocol[Step],0))</f>
        <v>4G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432010003</v>
      </c>
      <c r="H6442" s="134">
        <f>Systematic[[#This Row],[SampleVariableLabel]]+100*Systematic[[#This Row],[State]]</f>
        <v>432010503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432</v>
      </c>
      <c r="B6443" s="1">
        <f>IF(C6443=0,IF(B6442=Protocol!$V$20,1,B6442+1),B6442)</f>
        <v>1</v>
      </c>
      <c r="C6443" s="1">
        <f>IF(C6442+1=Protocol!$V$21,0,C6442+1)</f>
        <v>6</v>
      </c>
      <c r="D6443" s="1">
        <f t="shared" si="217"/>
        <v>4</v>
      </c>
      <c r="E6443" s="1" t="str">
        <f>INDEX(Protocol[Mark],MATCH(C6443,Protocol[Step],0))</f>
        <v>5S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432010004</v>
      </c>
      <c r="H6443" s="134">
        <f>Systematic[[#This Row],[SampleVariableLabel]]+100*Systematic[[#This Row],[State]]</f>
        <v>432010604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432</v>
      </c>
      <c r="B6444" s="1">
        <f>IF(C6444=0,IF(B6443=Protocol!$V$20,1,B6443+1),B6443)</f>
        <v>1</v>
      </c>
      <c r="C6444" s="1">
        <f>IF(C6443+1=Protocol!$V$21,0,C6443+1)</f>
        <v>7</v>
      </c>
      <c r="D6444" s="1">
        <f t="shared" si="217"/>
        <v>5</v>
      </c>
      <c r="E6444" s="1" t="str">
        <f>INDEX(Protocol[Mark],MATCH(C6444,Protocol[Step],0))</f>
        <v>6Oct</v>
      </c>
      <c r="F6444" s="151" t="str">
        <f>INDEX(Variables[Variable],MATCH(Systematic[[#This Row],[VariableIndex]],Variables[Index],0))</f>
        <v>Specific flux (mt)</v>
      </c>
      <c r="G6444" s="134">
        <f>Systematic[[#This Row],[Sample]]*1000000+Systematic[[#This Row],[SubSample]]*10000+Systematic[[#This Row],[VariableIndex]]</f>
        <v>432010005</v>
      </c>
      <c r="H6444" s="134">
        <f>Systematic[[#This Row],[SampleVariableLabel]]+100*Systematic[[#This Row],[State]]</f>
        <v>432010705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432</v>
      </c>
      <c r="B6445" s="1">
        <f>IF(C6445=0,IF(B6444=Protocol!$V$20,1,B6444+1),B6444)</f>
        <v>1</v>
      </c>
      <c r="C6445" s="1">
        <f>IF(C6444+1=Protocol!$V$21,0,C6444+1)</f>
        <v>8</v>
      </c>
      <c r="D6445" s="1">
        <f t="shared" si="217"/>
        <v>6</v>
      </c>
      <c r="E6445" s="1" t="str">
        <f>INDEX(Protocol[Mark],MATCH(C6445,Protocol[Step],0))</f>
        <v>7Rot</v>
      </c>
      <c r="F6445" s="151" t="str">
        <f>INDEX(Variables[Variable],MATCH(Systematic[[#This Row],[VariableIndex]],Variables[Index],0))</f>
        <v>FCR (mt: ROX-corr.)</v>
      </c>
      <c r="G6445" s="134">
        <f>Systematic[[#This Row],[Sample]]*1000000+Systematic[[#This Row],[SubSample]]*10000+Systematic[[#This Row],[VariableIndex]]</f>
        <v>432010006</v>
      </c>
      <c r="H6445" s="134">
        <f>Systematic[[#This Row],[SampleVariableLabel]]+100*Systematic[[#This Row],[State]]</f>
        <v>432010806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432</v>
      </c>
      <c r="B6446" s="1">
        <f>IF(C6446=0,IF(B6445=Protocol!$V$20,1,B6445+1),B6445)</f>
        <v>1</v>
      </c>
      <c r="C6446" s="1">
        <f>IF(C6445+1=Protocol!$V$21,0,C6445+1)</f>
        <v>9</v>
      </c>
      <c r="D6446" s="1">
        <f t="shared" si="217"/>
        <v>1</v>
      </c>
      <c r="E6446" s="1" t="str">
        <f>INDEX(Protocol[Mark],MATCH(C6446,Protocol[Step],0))</f>
        <v>8Gp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432010001</v>
      </c>
      <c r="H6446" s="134">
        <f>Systematic[[#This Row],[SampleVariableLabel]]+100*Systematic[[#This Row],[State]]</f>
        <v>432010901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432</v>
      </c>
      <c r="B6447" s="1">
        <f>IF(C6447=0,IF(B6446=Protocol!$V$20,1,B6446+1),B6446)</f>
        <v>1</v>
      </c>
      <c r="C6447" s="1">
        <f>IF(C6446+1=Protocol!$V$21,0,C6446+1)</f>
        <v>10</v>
      </c>
      <c r="D6447" s="1">
        <f t="shared" si="217"/>
        <v>2</v>
      </c>
      <c r="E6447" s="1" t="str">
        <f>INDEX(Protocol[Mark],MATCH(C6447,Protocol[Step],0))</f>
        <v>9Ama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432010002</v>
      </c>
      <c r="H6447" s="134">
        <f>Systematic[[#This Row],[SampleVariableLabel]]+100*Systematic[[#This Row],[State]]</f>
        <v>432011002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432</v>
      </c>
      <c r="B6448" s="1">
        <f>IF(C6448=0,IF(B6447=Protocol!$V$20,1,B6447+1),B6447)</f>
        <v>1</v>
      </c>
      <c r="C6448" s="1">
        <f>IF(C6447+1=Protocol!$V$21,0,C6447+1)</f>
        <v>11</v>
      </c>
      <c r="D6448" s="1">
        <f t="shared" si="217"/>
        <v>3</v>
      </c>
      <c r="E6448" s="1" t="str">
        <f>INDEX(Protocol[Mark],MATCH(C6448,Protocol[Step],0))</f>
        <v>10Tm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432010003</v>
      </c>
      <c r="H6448" s="134">
        <f>Systematic[[#This Row],[SampleVariableLabel]]+100*Systematic[[#This Row],[State]]</f>
        <v>432011103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432</v>
      </c>
      <c r="B6449" s="1">
        <f>IF(C6449=0,IF(B6448=Protocol!$V$20,1,B6448+1),B6448)</f>
        <v>1</v>
      </c>
      <c r="C6449" s="1">
        <f>IF(C6448+1=Protocol!$V$21,0,C6448+1)</f>
        <v>12</v>
      </c>
      <c r="D6449" s="1">
        <f t="shared" si="217"/>
        <v>4</v>
      </c>
      <c r="E6449" s="1" t="str">
        <f>INDEX(Protocol[Mark],MATCH(C6449,Protocol[Step],0))</f>
        <v>11Azd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432010004</v>
      </c>
      <c r="H6449" s="134">
        <f>Systematic[[#This Row],[SampleVariableLabel]]+100*Systematic[[#This Row],[State]]</f>
        <v>432011204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433</v>
      </c>
      <c r="B6450" s="1">
        <f>IF(C6450=0,IF(B6449=Protocol!$V$20,1,B6449+1),B6449)</f>
        <v>1</v>
      </c>
      <c r="C6450" s="1">
        <f>IF(C6449+1=Protocol!$V$21,0,C6449+1)</f>
        <v>0</v>
      </c>
      <c r="D6450" s="1">
        <f t="shared" si="217"/>
        <v>5</v>
      </c>
      <c r="E6450" s="1" t="str">
        <f>INDEX(Protocol[Mark],MATCH(C6450,Protocol[Step],0))</f>
        <v>1mt</v>
      </c>
      <c r="F6450" s="151" t="str">
        <f>INDEX(Variables[Variable],MATCH(Systematic[[#This Row],[VariableIndex]],Variables[Index],0))</f>
        <v>Specific flux (mt)</v>
      </c>
      <c r="G6450" s="134">
        <f>Systematic[[#This Row],[Sample]]*1000000+Systematic[[#This Row],[SubSample]]*10000+Systematic[[#This Row],[VariableIndex]]</f>
        <v>433010005</v>
      </c>
      <c r="H6450" s="134">
        <f>Systematic[[#This Row],[SampleVariableLabel]]+100*Systematic[[#This Row],[State]]</f>
        <v>433010005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433</v>
      </c>
      <c r="B6451" s="1">
        <f>IF(C6451=0,IF(B6450=Protocol!$V$20,1,B6450+1),B6450)</f>
        <v>1</v>
      </c>
      <c r="C6451" s="1">
        <f>IF(C6450+1=Protocol!$V$21,0,C6450+1)</f>
        <v>1</v>
      </c>
      <c r="D6451" s="1">
        <f t="shared" si="217"/>
        <v>6</v>
      </c>
      <c r="E6451" s="1" t="str">
        <f>INDEX(Protocol[Mark],MATCH(C6451,Protocol[Step],0))</f>
        <v>1PM</v>
      </c>
      <c r="F6451" s="151" t="str">
        <f>INDEX(Variables[Variable],MATCH(Systematic[[#This Row],[VariableIndex]],Variables[Index],0))</f>
        <v>FCR (mt: ROX-corr.)</v>
      </c>
      <c r="G6451" s="134">
        <f>Systematic[[#This Row],[Sample]]*1000000+Systematic[[#This Row],[SubSample]]*10000+Systematic[[#This Row],[VariableIndex]]</f>
        <v>433010006</v>
      </c>
      <c r="H6451" s="134">
        <f>Systematic[[#This Row],[SampleVariableLabel]]+100*Systematic[[#This Row],[State]]</f>
        <v>433010106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433</v>
      </c>
      <c r="B6452" s="1">
        <f>IF(C6452=0,IF(B6451=Protocol!$V$20,1,B6451+1),B6451)</f>
        <v>1</v>
      </c>
      <c r="C6452" s="1">
        <f>IF(C6451+1=Protocol!$V$21,0,C6451+1)</f>
        <v>2</v>
      </c>
      <c r="D6452" s="1">
        <f t="shared" si="217"/>
        <v>1</v>
      </c>
      <c r="E6452" s="1" t="str">
        <f>INDEX(Protocol[Mark],MATCH(C6452,Protocol[Step],0))</f>
        <v>2D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433010001</v>
      </c>
      <c r="H6452" s="134">
        <f>Systematic[[#This Row],[SampleVariableLabel]]+100*Systematic[[#This Row],[State]]</f>
        <v>433010201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433</v>
      </c>
      <c r="B6453" s="1">
        <f>IF(C6453=0,IF(B6452=Protocol!$V$20,1,B6452+1),B6452)</f>
        <v>1</v>
      </c>
      <c r="C6453" s="1">
        <f>IF(C6452+1=Protocol!$V$21,0,C6452+1)</f>
        <v>3</v>
      </c>
      <c r="D6453" s="1">
        <f t="shared" si="217"/>
        <v>2</v>
      </c>
      <c r="E6453" s="1" t="str">
        <f>INDEX(Protocol[Mark],MATCH(C6453,Protocol[Step],0))</f>
        <v>2c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433010002</v>
      </c>
      <c r="H6453" s="134">
        <f>Systematic[[#This Row],[SampleVariableLabel]]+100*Systematic[[#This Row],[State]]</f>
        <v>433010302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433</v>
      </c>
      <c r="B6454" s="1">
        <f>IF(C6454=0,IF(B6453=Protocol!$V$20,1,B6453+1),B6453)</f>
        <v>1</v>
      </c>
      <c r="C6454" s="1">
        <f>IF(C6453+1=Protocol!$V$21,0,C6453+1)</f>
        <v>4</v>
      </c>
      <c r="D6454" s="1">
        <f t="shared" si="217"/>
        <v>3</v>
      </c>
      <c r="E6454" s="1" t="str">
        <f>INDEX(Protocol[Mark],MATCH(C6454,Protocol[Step],0))</f>
        <v>3U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433010003</v>
      </c>
      <c r="H6454" s="134">
        <f>Systematic[[#This Row],[SampleVariableLabel]]+100*Systematic[[#This Row],[State]]</f>
        <v>433010403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433</v>
      </c>
      <c r="B6455" s="1">
        <f>IF(C6455=0,IF(B6454=Protocol!$V$20,1,B6454+1),B6454)</f>
        <v>1</v>
      </c>
      <c r="C6455" s="1">
        <f>IF(C6454+1=Protocol!$V$21,0,C6454+1)</f>
        <v>5</v>
      </c>
      <c r="D6455" s="1">
        <f t="shared" si="217"/>
        <v>4</v>
      </c>
      <c r="E6455" s="1" t="str">
        <f>INDEX(Protocol[Mark],MATCH(C6455,Protocol[Step],0))</f>
        <v>4G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433010004</v>
      </c>
      <c r="H6455" s="134">
        <f>Systematic[[#This Row],[SampleVariableLabel]]+100*Systematic[[#This Row],[State]]</f>
        <v>433010504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433</v>
      </c>
      <c r="B6456" s="1">
        <f>IF(C6456=0,IF(B6455=Protocol!$V$20,1,B6455+1),B6455)</f>
        <v>1</v>
      </c>
      <c r="C6456" s="1">
        <f>IF(C6455+1=Protocol!$V$21,0,C6455+1)</f>
        <v>6</v>
      </c>
      <c r="D6456" s="1">
        <f t="shared" si="217"/>
        <v>5</v>
      </c>
      <c r="E6456" s="1" t="str">
        <f>INDEX(Protocol[Mark],MATCH(C6456,Protocol[Step],0))</f>
        <v>5S</v>
      </c>
      <c r="F6456" s="151" t="str">
        <f>INDEX(Variables[Variable],MATCH(Systematic[[#This Row],[VariableIndex]],Variables[Index],0))</f>
        <v>Specific flux (mt)</v>
      </c>
      <c r="G6456" s="134">
        <f>Systematic[[#This Row],[Sample]]*1000000+Systematic[[#This Row],[SubSample]]*10000+Systematic[[#This Row],[VariableIndex]]</f>
        <v>433010005</v>
      </c>
      <c r="H6456" s="134">
        <f>Systematic[[#This Row],[SampleVariableLabel]]+100*Systematic[[#This Row],[State]]</f>
        <v>433010605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433</v>
      </c>
      <c r="B6457" s="1">
        <f>IF(C6457=0,IF(B6456=Protocol!$V$20,1,B6456+1),B6456)</f>
        <v>1</v>
      </c>
      <c r="C6457" s="1">
        <f>IF(C6456+1=Protocol!$V$21,0,C6456+1)</f>
        <v>7</v>
      </c>
      <c r="D6457" s="1">
        <f t="shared" si="217"/>
        <v>6</v>
      </c>
      <c r="E6457" s="1" t="str">
        <f>INDEX(Protocol[Mark],MATCH(C6457,Protocol[Step],0))</f>
        <v>6Oct</v>
      </c>
      <c r="F6457" s="151" t="str">
        <f>INDEX(Variables[Variable],MATCH(Systematic[[#This Row],[VariableIndex]],Variables[Index],0))</f>
        <v>FCR (mt: ROX-corr.)</v>
      </c>
      <c r="G6457" s="134">
        <f>Systematic[[#This Row],[Sample]]*1000000+Systematic[[#This Row],[SubSample]]*10000+Systematic[[#This Row],[VariableIndex]]</f>
        <v>433010006</v>
      </c>
      <c r="H6457" s="134">
        <f>Systematic[[#This Row],[SampleVariableLabel]]+100*Systematic[[#This Row],[State]]</f>
        <v>433010706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433</v>
      </c>
      <c r="B6458" s="1">
        <f>IF(C6458=0,IF(B6457=Protocol!$V$20,1,B6457+1),B6457)</f>
        <v>1</v>
      </c>
      <c r="C6458" s="1">
        <f>IF(C6457+1=Protocol!$V$21,0,C6457+1)</f>
        <v>8</v>
      </c>
      <c r="D6458" s="1">
        <f t="shared" si="217"/>
        <v>1</v>
      </c>
      <c r="E6458" s="1" t="str">
        <f>INDEX(Protocol[Mark],MATCH(C6458,Protocol[Step],0))</f>
        <v>7Rot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433010001</v>
      </c>
      <c r="H6458" s="134">
        <f>Systematic[[#This Row],[SampleVariableLabel]]+100*Systematic[[#This Row],[State]]</f>
        <v>433010801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433</v>
      </c>
      <c r="B6459" s="1">
        <f>IF(C6459=0,IF(B6458=Protocol!$V$20,1,B6458+1),B6458)</f>
        <v>1</v>
      </c>
      <c r="C6459" s="1">
        <f>IF(C6458+1=Protocol!$V$21,0,C6458+1)</f>
        <v>9</v>
      </c>
      <c r="D6459" s="1">
        <f t="shared" si="217"/>
        <v>2</v>
      </c>
      <c r="E6459" s="1" t="str">
        <f>INDEX(Protocol[Mark],MATCH(C6459,Protocol[Step],0))</f>
        <v>8Gp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433010002</v>
      </c>
      <c r="H6459" s="134">
        <f>Systematic[[#This Row],[SampleVariableLabel]]+100*Systematic[[#This Row],[State]]</f>
        <v>433010902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433</v>
      </c>
      <c r="B6460" s="1">
        <f>IF(C6460=0,IF(B6459=Protocol!$V$20,1,B6459+1),B6459)</f>
        <v>1</v>
      </c>
      <c r="C6460" s="1">
        <f>IF(C6459+1=Protocol!$V$21,0,C6459+1)</f>
        <v>10</v>
      </c>
      <c r="D6460" s="1">
        <f t="shared" si="217"/>
        <v>3</v>
      </c>
      <c r="E6460" s="1" t="str">
        <f>INDEX(Protocol[Mark],MATCH(C6460,Protocol[Step],0))</f>
        <v>9Ama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433010003</v>
      </c>
      <c r="H6460" s="134">
        <f>Systematic[[#This Row],[SampleVariableLabel]]+100*Systematic[[#This Row],[State]]</f>
        <v>433011003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433</v>
      </c>
      <c r="B6461" s="1">
        <f>IF(C6461=0,IF(B6460=Protocol!$V$20,1,B6460+1),B6460)</f>
        <v>1</v>
      </c>
      <c r="C6461" s="1">
        <f>IF(C6460+1=Protocol!$V$21,0,C6460+1)</f>
        <v>11</v>
      </c>
      <c r="D6461" s="1">
        <f t="shared" si="217"/>
        <v>4</v>
      </c>
      <c r="E6461" s="1" t="str">
        <f>INDEX(Protocol[Mark],MATCH(C6461,Protocol[Step],0))</f>
        <v>10Tm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433010004</v>
      </c>
      <c r="H6461" s="134">
        <f>Systematic[[#This Row],[SampleVariableLabel]]+100*Systematic[[#This Row],[State]]</f>
        <v>433011104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433</v>
      </c>
      <c r="B6462" s="1">
        <f>IF(C6462=0,IF(B6461=Protocol!$V$20,1,B6461+1),B6461)</f>
        <v>1</v>
      </c>
      <c r="C6462" s="1">
        <f>IF(C6461+1=Protocol!$V$21,0,C6461+1)</f>
        <v>12</v>
      </c>
      <c r="D6462" s="1">
        <f t="shared" si="217"/>
        <v>5</v>
      </c>
      <c r="E6462" s="1" t="str">
        <f>INDEX(Protocol[Mark],MATCH(C6462,Protocol[Step],0))</f>
        <v>11Azd</v>
      </c>
      <c r="F6462" s="151" t="str">
        <f>INDEX(Variables[Variable],MATCH(Systematic[[#This Row],[VariableIndex]],Variables[Index],0))</f>
        <v>Specific flux (mt)</v>
      </c>
      <c r="G6462" s="134">
        <f>Systematic[[#This Row],[Sample]]*1000000+Systematic[[#This Row],[SubSample]]*10000+Systematic[[#This Row],[VariableIndex]]</f>
        <v>433010005</v>
      </c>
      <c r="H6462" s="134">
        <f>Systematic[[#This Row],[SampleVariableLabel]]+100*Systematic[[#This Row],[State]]</f>
        <v>433011205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434</v>
      </c>
      <c r="B6463" s="1">
        <f>IF(C6463=0,IF(B6462=Protocol!$V$20,1,B6462+1),B6462)</f>
        <v>1</v>
      </c>
      <c r="C6463" s="1">
        <f>IF(C6462+1=Protocol!$V$21,0,C6462+1)</f>
        <v>0</v>
      </c>
      <c r="D6463" s="1">
        <f t="shared" si="217"/>
        <v>6</v>
      </c>
      <c r="E6463" s="1" t="str">
        <f>INDEX(Protocol[Mark],MATCH(C6463,Protocol[Step],0))</f>
        <v>1mt</v>
      </c>
      <c r="F6463" s="151" t="str">
        <f>INDEX(Variables[Variable],MATCH(Systematic[[#This Row],[VariableIndex]],Variables[Index],0))</f>
        <v>FCR (mt: ROX-corr.)</v>
      </c>
      <c r="G6463" s="134">
        <f>Systematic[[#This Row],[Sample]]*1000000+Systematic[[#This Row],[SubSample]]*10000+Systematic[[#This Row],[VariableIndex]]</f>
        <v>434010006</v>
      </c>
      <c r="H6463" s="134">
        <f>Systematic[[#This Row],[SampleVariableLabel]]+100*Systematic[[#This Row],[State]]</f>
        <v>434010006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434</v>
      </c>
      <c r="B6464" s="1">
        <f>IF(C6464=0,IF(B6463=Protocol!$V$20,1,B6463+1),B6463)</f>
        <v>1</v>
      </c>
      <c r="C6464" s="1">
        <f>IF(C6463+1=Protocol!$V$21,0,C6463+1)</f>
        <v>1</v>
      </c>
      <c r="D6464" s="1">
        <f t="shared" si="217"/>
        <v>1</v>
      </c>
      <c r="E6464" s="1" t="str">
        <f>INDEX(Protocol[Mark],MATCH(C6464,Protocol[Step],0))</f>
        <v>1PM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434010001</v>
      </c>
      <c r="H6464" s="134">
        <f>Systematic[[#This Row],[SampleVariableLabel]]+100*Systematic[[#This Row],[State]]</f>
        <v>434010101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434</v>
      </c>
      <c r="B6465" s="1">
        <f>IF(C6465=0,IF(B6464=Protocol!$V$20,1,B6464+1),B6464)</f>
        <v>1</v>
      </c>
      <c r="C6465" s="1">
        <f>IF(C6464+1=Protocol!$V$21,0,C6464+1)</f>
        <v>2</v>
      </c>
      <c r="D6465" s="1">
        <f t="shared" si="217"/>
        <v>2</v>
      </c>
      <c r="E6465" s="1" t="str">
        <f>INDEX(Protocol[Mark],MATCH(C6465,Protocol[Step],0))</f>
        <v>2D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434010002</v>
      </c>
      <c r="H6465" s="134">
        <f>Systematic[[#This Row],[SampleVariableLabel]]+100*Systematic[[#This Row],[State]]</f>
        <v>434010202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434</v>
      </c>
      <c r="B6466" s="1">
        <f>IF(C6466=0,IF(B6465=Protocol!$V$20,1,B6465+1),B6465)</f>
        <v>1</v>
      </c>
      <c r="C6466" s="1">
        <f>IF(C6465+1=Protocol!$V$21,0,C6465+1)</f>
        <v>3</v>
      </c>
      <c r="D6466" s="1">
        <f t="shared" si="217"/>
        <v>3</v>
      </c>
      <c r="E6466" s="1" t="str">
        <f>INDEX(Protocol[Mark],MATCH(C6466,Protocol[Step],0))</f>
        <v>2c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434010003</v>
      </c>
      <c r="H6466" s="134">
        <f>Systematic[[#This Row],[SampleVariableLabel]]+100*Systematic[[#This Row],[State]]</f>
        <v>434010303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434</v>
      </c>
      <c r="B6467" s="1">
        <f>IF(C6467=0,IF(B6466=Protocol!$V$20,1,B6466+1),B6466)</f>
        <v>1</v>
      </c>
      <c r="C6467" s="1">
        <f>IF(C6466+1=Protocol!$V$21,0,C6466+1)</f>
        <v>4</v>
      </c>
      <c r="D6467" s="1">
        <f t="shared" ref="D6467:D6530" si="219">IF(D6466=nVariables,1,D6466+1)</f>
        <v>4</v>
      </c>
      <c r="E6467" s="1" t="str">
        <f>INDEX(Protocol[Mark],MATCH(C6467,Protocol[Step],0))</f>
        <v>3U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434010004</v>
      </c>
      <c r="H6467" s="134">
        <f>Systematic[[#This Row],[SampleVariableLabel]]+100*Systematic[[#This Row],[State]]</f>
        <v>434010404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434</v>
      </c>
      <c r="B6468" s="1">
        <f>IF(C6468=0,IF(B6467=Protocol!$V$20,1,B6467+1),B6467)</f>
        <v>1</v>
      </c>
      <c r="C6468" s="1">
        <f>IF(C6467+1=Protocol!$V$21,0,C6467+1)</f>
        <v>5</v>
      </c>
      <c r="D6468" s="1">
        <f t="shared" si="219"/>
        <v>5</v>
      </c>
      <c r="E6468" s="1" t="str">
        <f>INDEX(Protocol[Mark],MATCH(C6468,Protocol[Step],0))</f>
        <v>4G</v>
      </c>
      <c r="F6468" s="151" t="str">
        <f>INDEX(Variables[Variable],MATCH(Systematic[[#This Row],[VariableIndex]],Variables[Index],0))</f>
        <v>Specific flux (mt)</v>
      </c>
      <c r="G6468" s="134">
        <f>Systematic[[#This Row],[Sample]]*1000000+Systematic[[#This Row],[SubSample]]*10000+Systematic[[#This Row],[VariableIndex]]</f>
        <v>434010005</v>
      </c>
      <c r="H6468" s="134">
        <f>Systematic[[#This Row],[SampleVariableLabel]]+100*Systematic[[#This Row],[State]]</f>
        <v>434010505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434</v>
      </c>
      <c r="B6469" s="1">
        <f>IF(C6469=0,IF(B6468=Protocol!$V$20,1,B6468+1),B6468)</f>
        <v>1</v>
      </c>
      <c r="C6469" s="1">
        <f>IF(C6468+1=Protocol!$V$21,0,C6468+1)</f>
        <v>6</v>
      </c>
      <c r="D6469" s="1">
        <f t="shared" si="219"/>
        <v>6</v>
      </c>
      <c r="E6469" s="1" t="str">
        <f>INDEX(Protocol[Mark],MATCH(C6469,Protocol[Step],0))</f>
        <v>5S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434010006</v>
      </c>
      <c r="H6469" s="134">
        <f>Systematic[[#This Row],[SampleVariableLabel]]+100*Systematic[[#This Row],[State]]</f>
        <v>434010606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434</v>
      </c>
      <c r="B6470" s="1">
        <f>IF(C6470=0,IF(B6469=Protocol!$V$20,1,B6469+1),B6469)</f>
        <v>1</v>
      </c>
      <c r="C6470" s="1">
        <f>IF(C6469+1=Protocol!$V$21,0,C6469+1)</f>
        <v>7</v>
      </c>
      <c r="D6470" s="1">
        <f t="shared" si="219"/>
        <v>1</v>
      </c>
      <c r="E6470" s="1" t="str">
        <f>INDEX(Protocol[Mark],MATCH(C6470,Protocol[Step],0))</f>
        <v>6Oct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434010001</v>
      </c>
      <c r="H6470" s="134">
        <f>Systematic[[#This Row],[SampleVariableLabel]]+100*Systematic[[#This Row],[State]]</f>
        <v>434010701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434</v>
      </c>
      <c r="B6471" s="1">
        <f>IF(C6471=0,IF(B6470=Protocol!$V$20,1,B6470+1),B6470)</f>
        <v>1</v>
      </c>
      <c r="C6471" s="1">
        <f>IF(C6470+1=Protocol!$V$21,0,C6470+1)</f>
        <v>8</v>
      </c>
      <c r="D6471" s="1">
        <f t="shared" si="219"/>
        <v>2</v>
      </c>
      <c r="E6471" s="1" t="str">
        <f>INDEX(Protocol[Mark],MATCH(C6471,Protocol[Step],0))</f>
        <v>7Rot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434010002</v>
      </c>
      <c r="H6471" s="134">
        <f>Systematic[[#This Row],[SampleVariableLabel]]+100*Systematic[[#This Row],[State]]</f>
        <v>434010802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434</v>
      </c>
      <c r="B6472" s="1">
        <f>IF(C6472=0,IF(B6471=Protocol!$V$20,1,B6471+1),B6471)</f>
        <v>1</v>
      </c>
      <c r="C6472" s="1">
        <f>IF(C6471+1=Protocol!$V$21,0,C6471+1)</f>
        <v>9</v>
      </c>
      <c r="D6472" s="1">
        <f t="shared" si="219"/>
        <v>3</v>
      </c>
      <c r="E6472" s="1" t="str">
        <f>INDEX(Protocol[Mark],MATCH(C6472,Protocol[Step],0))</f>
        <v>8Gp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434010003</v>
      </c>
      <c r="H6472" s="134">
        <f>Systematic[[#This Row],[SampleVariableLabel]]+100*Systematic[[#This Row],[State]]</f>
        <v>434010903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434</v>
      </c>
      <c r="B6473" s="1">
        <f>IF(C6473=0,IF(B6472=Protocol!$V$20,1,B6472+1),B6472)</f>
        <v>1</v>
      </c>
      <c r="C6473" s="1">
        <f>IF(C6472+1=Protocol!$V$21,0,C6472+1)</f>
        <v>10</v>
      </c>
      <c r="D6473" s="1">
        <f t="shared" si="219"/>
        <v>4</v>
      </c>
      <c r="E6473" s="1" t="str">
        <f>INDEX(Protocol[Mark],MATCH(C6473,Protocol[Step],0))</f>
        <v>9Ama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434010004</v>
      </c>
      <c r="H6473" s="134">
        <f>Systematic[[#This Row],[SampleVariableLabel]]+100*Systematic[[#This Row],[State]]</f>
        <v>434011004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434</v>
      </c>
      <c r="B6474" s="1">
        <f>IF(C6474=0,IF(B6473=Protocol!$V$20,1,B6473+1),B6473)</f>
        <v>1</v>
      </c>
      <c r="C6474" s="1">
        <f>IF(C6473+1=Protocol!$V$21,0,C6473+1)</f>
        <v>11</v>
      </c>
      <c r="D6474" s="1">
        <f t="shared" si="219"/>
        <v>5</v>
      </c>
      <c r="E6474" s="1" t="str">
        <f>INDEX(Protocol[Mark],MATCH(C6474,Protocol[Step],0))</f>
        <v>10Tm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434010005</v>
      </c>
      <c r="H6474" s="134">
        <f>Systematic[[#This Row],[SampleVariableLabel]]+100*Systematic[[#This Row],[State]]</f>
        <v>434011105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434</v>
      </c>
      <c r="B6475" s="1">
        <f>IF(C6475=0,IF(B6474=Protocol!$V$20,1,B6474+1),B6474)</f>
        <v>1</v>
      </c>
      <c r="C6475" s="1">
        <f>IF(C6474+1=Protocol!$V$21,0,C6474+1)</f>
        <v>12</v>
      </c>
      <c r="D6475" s="1">
        <f t="shared" si="219"/>
        <v>6</v>
      </c>
      <c r="E6475" s="1" t="str">
        <f>INDEX(Protocol[Mark],MATCH(C6475,Protocol[Step],0))</f>
        <v>11Azd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434010006</v>
      </c>
      <c r="H6475" s="134">
        <f>Systematic[[#This Row],[SampleVariableLabel]]+100*Systematic[[#This Row],[State]]</f>
        <v>434011206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435</v>
      </c>
      <c r="B6476" s="1">
        <f>IF(C6476=0,IF(B6475=Protocol!$V$20,1,B6475+1),B6475)</f>
        <v>1</v>
      </c>
      <c r="C6476" s="1">
        <f>IF(C6475+1=Protocol!$V$21,0,C6475+1)</f>
        <v>0</v>
      </c>
      <c r="D6476" s="1">
        <f t="shared" si="219"/>
        <v>1</v>
      </c>
      <c r="E6476" s="1" t="str">
        <f>INDEX(Protocol[Mark],MATCH(C6476,Protocol[Step],0))</f>
        <v>1mt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435010001</v>
      </c>
      <c r="H6476" s="134">
        <f>Systematic[[#This Row],[SampleVariableLabel]]+100*Systematic[[#This Row],[State]]</f>
        <v>435010001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435</v>
      </c>
      <c r="B6477" s="1">
        <f>IF(C6477=0,IF(B6476=Protocol!$V$20,1,B6476+1),B6476)</f>
        <v>1</v>
      </c>
      <c r="C6477" s="1">
        <f>IF(C6476+1=Protocol!$V$21,0,C6476+1)</f>
        <v>1</v>
      </c>
      <c r="D6477" s="1">
        <f t="shared" si="219"/>
        <v>2</v>
      </c>
      <c r="E6477" s="1" t="str">
        <f>INDEX(Protocol[Mark],MATCH(C6477,Protocol[Step],0))</f>
        <v>1PM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435010002</v>
      </c>
      <c r="H6477" s="134">
        <f>Systematic[[#This Row],[SampleVariableLabel]]+100*Systematic[[#This Row],[State]]</f>
        <v>435010102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435</v>
      </c>
      <c r="B6478" s="1">
        <f>IF(C6478=0,IF(B6477=Protocol!$V$20,1,B6477+1),B6477)</f>
        <v>1</v>
      </c>
      <c r="C6478" s="1">
        <f>IF(C6477+1=Protocol!$V$21,0,C6477+1)</f>
        <v>2</v>
      </c>
      <c r="D6478" s="1">
        <f t="shared" si="219"/>
        <v>3</v>
      </c>
      <c r="E6478" s="1" t="str">
        <f>INDEX(Protocol[Mark],MATCH(C6478,Protocol[Step],0))</f>
        <v>2D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435010003</v>
      </c>
      <c r="H6478" s="134">
        <f>Systematic[[#This Row],[SampleVariableLabel]]+100*Systematic[[#This Row],[State]]</f>
        <v>435010203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435</v>
      </c>
      <c r="B6479" s="1">
        <f>IF(C6479=0,IF(B6478=Protocol!$V$20,1,B6478+1),B6478)</f>
        <v>1</v>
      </c>
      <c r="C6479" s="1">
        <f>IF(C6478+1=Protocol!$V$21,0,C6478+1)</f>
        <v>3</v>
      </c>
      <c r="D6479" s="1">
        <f t="shared" si="219"/>
        <v>4</v>
      </c>
      <c r="E6479" s="1" t="str">
        <f>INDEX(Protocol[Mark],MATCH(C6479,Protocol[Step],0))</f>
        <v>2c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435010004</v>
      </c>
      <c r="H6479" s="134">
        <f>Systematic[[#This Row],[SampleVariableLabel]]+100*Systematic[[#This Row],[State]]</f>
        <v>435010304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435</v>
      </c>
      <c r="B6480" s="1">
        <f>IF(C6480=0,IF(B6479=Protocol!$V$20,1,B6479+1),B6479)</f>
        <v>1</v>
      </c>
      <c r="C6480" s="1">
        <f>IF(C6479+1=Protocol!$V$21,0,C6479+1)</f>
        <v>4</v>
      </c>
      <c r="D6480" s="1">
        <f t="shared" si="219"/>
        <v>5</v>
      </c>
      <c r="E6480" s="1" t="str">
        <f>INDEX(Protocol[Mark],MATCH(C6480,Protocol[Step],0))</f>
        <v>3U</v>
      </c>
      <c r="F6480" s="151" t="str">
        <f>INDEX(Variables[Variable],MATCH(Systematic[[#This Row],[VariableIndex]],Variables[Index],0))</f>
        <v>Specific flux (mt)</v>
      </c>
      <c r="G6480" s="134">
        <f>Systematic[[#This Row],[Sample]]*1000000+Systematic[[#This Row],[SubSample]]*10000+Systematic[[#This Row],[VariableIndex]]</f>
        <v>435010005</v>
      </c>
      <c r="H6480" s="134">
        <f>Systematic[[#This Row],[SampleVariableLabel]]+100*Systematic[[#This Row],[State]]</f>
        <v>435010405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435</v>
      </c>
      <c r="B6481" s="1">
        <f>IF(C6481=0,IF(B6480=Protocol!$V$20,1,B6480+1),B6480)</f>
        <v>1</v>
      </c>
      <c r="C6481" s="1">
        <f>IF(C6480+1=Protocol!$V$21,0,C6480+1)</f>
        <v>5</v>
      </c>
      <c r="D6481" s="1">
        <f t="shared" si="219"/>
        <v>6</v>
      </c>
      <c r="E6481" s="1" t="str">
        <f>INDEX(Protocol[Mark],MATCH(C6481,Protocol[Step],0))</f>
        <v>4G</v>
      </c>
      <c r="F6481" s="151" t="str">
        <f>INDEX(Variables[Variable],MATCH(Systematic[[#This Row],[VariableIndex]],Variables[Index],0))</f>
        <v>FCR (mt: ROX-corr.)</v>
      </c>
      <c r="G6481" s="134">
        <f>Systematic[[#This Row],[Sample]]*1000000+Systematic[[#This Row],[SubSample]]*10000+Systematic[[#This Row],[VariableIndex]]</f>
        <v>435010006</v>
      </c>
      <c r="H6481" s="134">
        <f>Systematic[[#This Row],[SampleVariableLabel]]+100*Systematic[[#This Row],[State]]</f>
        <v>435010506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435</v>
      </c>
      <c r="B6482" s="1">
        <f>IF(C6482=0,IF(B6481=Protocol!$V$20,1,B6481+1),B6481)</f>
        <v>1</v>
      </c>
      <c r="C6482" s="1">
        <f>IF(C6481+1=Protocol!$V$21,0,C6481+1)</f>
        <v>6</v>
      </c>
      <c r="D6482" s="1">
        <f t="shared" si="219"/>
        <v>1</v>
      </c>
      <c r="E6482" s="1" t="str">
        <f>INDEX(Protocol[Mark],MATCH(C6482,Protocol[Step],0))</f>
        <v>5S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435010001</v>
      </c>
      <c r="H6482" s="134">
        <f>Systematic[[#This Row],[SampleVariableLabel]]+100*Systematic[[#This Row],[State]]</f>
        <v>435010601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435</v>
      </c>
      <c r="B6483" s="1">
        <f>IF(C6483=0,IF(B6482=Protocol!$V$20,1,B6482+1),B6482)</f>
        <v>1</v>
      </c>
      <c r="C6483" s="1">
        <f>IF(C6482+1=Protocol!$V$21,0,C6482+1)</f>
        <v>7</v>
      </c>
      <c r="D6483" s="1">
        <f t="shared" si="219"/>
        <v>2</v>
      </c>
      <c r="E6483" s="1" t="str">
        <f>INDEX(Protocol[Mark],MATCH(C6483,Protocol[Step],0))</f>
        <v>6Oct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435010002</v>
      </c>
      <c r="H6483" s="134">
        <f>Systematic[[#This Row],[SampleVariableLabel]]+100*Systematic[[#This Row],[State]]</f>
        <v>435010702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435</v>
      </c>
      <c r="B6484" s="1">
        <f>IF(C6484=0,IF(B6483=Protocol!$V$20,1,B6483+1),B6483)</f>
        <v>1</v>
      </c>
      <c r="C6484" s="1">
        <f>IF(C6483+1=Protocol!$V$21,0,C6483+1)</f>
        <v>8</v>
      </c>
      <c r="D6484" s="1">
        <f t="shared" si="219"/>
        <v>3</v>
      </c>
      <c r="E6484" s="1" t="str">
        <f>INDEX(Protocol[Mark],MATCH(C6484,Protocol[Step],0))</f>
        <v>7Rot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435010003</v>
      </c>
      <c r="H6484" s="134">
        <f>Systematic[[#This Row],[SampleVariableLabel]]+100*Systematic[[#This Row],[State]]</f>
        <v>435010803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435</v>
      </c>
      <c r="B6485" s="1">
        <f>IF(C6485=0,IF(B6484=Protocol!$V$20,1,B6484+1),B6484)</f>
        <v>1</v>
      </c>
      <c r="C6485" s="1">
        <f>IF(C6484+1=Protocol!$V$21,0,C6484+1)</f>
        <v>9</v>
      </c>
      <c r="D6485" s="1">
        <f t="shared" si="219"/>
        <v>4</v>
      </c>
      <c r="E6485" s="1" t="str">
        <f>INDEX(Protocol[Mark],MATCH(C6485,Protocol[Step],0))</f>
        <v>8Gp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435010004</v>
      </c>
      <c r="H6485" s="134">
        <f>Systematic[[#This Row],[SampleVariableLabel]]+100*Systematic[[#This Row],[State]]</f>
        <v>435010904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435</v>
      </c>
      <c r="B6486" s="1">
        <f>IF(C6486=0,IF(B6485=Protocol!$V$20,1,B6485+1),B6485)</f>
        <v>1</v>
      </c>
      <c r="C6486" s="1">
        <f>IF(C6485+1=Protocol!$V$21,0,C6485+1)</f>
        <v>10</v>
      </c>
      <c r="D6486" s="1">
        <f t="shared" si="219"/>
        <v>5</v>
      </c>
      <c r="E6486" s="1" t="str">
        <f>INDEX(Protocol[Mark],MATCH(C6486,Protocol[Step],0))</f>
        <v>9Ama</v>
      </c>
      <c r="F6486" s="151" t="str">
        <f>INDEX(Variables[Variable],MATCH(Systematic[[#This Row],[VariableIndex]],Variables[Index],0))</f>
        <v>Specific flux (mt)</v>
      </c>
      <c r="G6486" s="134">
        <f>Systematic[[#This Row],[Sample]]*1000000+Systematic[[#This Row],[SubSample]]*10000+Systematic[[#This Row],[VariableIndex]]</f>
        <v>435010005</v>
      </c>
      <c r="H6486" s="134">
        <f>Systematic[[#This Row],[SampleVariableLabel]]+100*Systematic[[#This Row],[State]]</f>
        <v>435011005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435</v>
      </c>
      <c r="B6487" s="1">
        <f>IF(C6487=0,IF(B6486=Protocol!$V$20,1,B6486+1),B6486)</f>
        <v>1</v>
      </c>
      <c r="C6487" s="1">
        <f>IF(C6486+1=Protocol!$V$21,0,C6486+1)</f>
        <v>11</v>
      </c>
      <c r="D6487" s="1">
        <f t="shared" si="219"/>
        <v>6</v>
      </c>
      <c r="E6487" s="1" t="str">
        <f>INDEX(Protocol[Mark],MATCH(C6487,Protocol[Step],0))</f>
        <v>10Tm</v>
      </c>
      <c r="F6487" s="151" t="str">
        <f>INDEX(Variables[Variable],MATCH(Systematic[[#This Row],[VariableIndex]],Variables[Index],0))</f>
        <v>FCR (mt: ROX-corr.)</v>
      </c>
      <c r="G6487" s="134">
        <f>Systematic[[#This Row],[Sample]]*1000000+Systematic[[#This Row],[SubSample]]*10000+Systematic[[#This Row],[VariableIndex]]</f>
        <v>435010006</v>
      </c>
      <c r="H6487" s="134">
        <f>Systematic[[#This Row],[SampleVariableLabel]]+100*Systematic[[#This Row],[State]]</f>
        <v>435011106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435</v>
      </c>
      <c r="B6488" s="1">
        <f>IF(C6488=0,IF(B6487=Protocol!$V$20,1,B6487+1),B6487)</f>
        <v>1</v>
      </c>
      <c r="C6488" s="1">
        <f>IF(C6487+1=Protocol!$V$21,0,C6487+1)</f>
        <v>12</v>
      </c>
      <c r="D6488" s="1">
        <f t="shared" si="219"/>
        <v>1</v>
      </c>
      <c r="E6488" s="1" t="str">
        <f>INDEX(Protocol[Mark],MATCH(C6488,Protocol[Step],0))</f>
        <v>11Azd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435010001</v>
      </c>
      <c r="H6488" s="134">
        <f>Systematic[[#This Row],[SampleVariableLabel]]+100*Systematic[[#This Row],[State]]</f>
        <v>435011201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436</v>
      </c>
      <c r="B6489" s="1">
        <f>IF(C6489=0,IF(B6488=Protocol!$V$20,1,B6488+1),B6488)</f>
        <v>1</v>
      </c>
      <c r="C6489" s="1">
        <f>IF(C6488+1=Protocol!$V$21,0,C6488+1)</f>
        <v>0</v>
      </c>
      <c r="D6489" s="1">
        <f t="shared" si="219"/>
        <v>2</v>
      </c>
      <c r="E6489" s="1" t="str">
        <f>INDEX(Protocol[Mark],MATCH(C6489,Protocol[Step],0))</f>
        <v>1mt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436010002</v>
      </c>
      <c r="H6489" s="134">
        <f>Systematic[[#This Row],[SampleVariableLabel]]+100*Systematic[[#This Row],[State]]</f>
        <v>436010002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436</v>
      </c>
      <c r="B6490" s="1">
        <f>IF(C6490=0,IF(B6489=Protocol!$V$20,1,B6489+1),B6489)</f>
        <v>1</v>
      </c>
      <c r="C6490" s="1">
        <f>IF(C6489+1=Protocol!$V$21,0,C6489+1)</f>
        <v>1</v>
      </c>
      <c r="D6490" s="1">
        <f t="shared" si="219"/>
        <v>3</v>
      </c>
      <c r="E6490" s="1" t="str">
        <f>INDEX(Protocol[Mark],MATCH(C6490,Protocol[Step],0))</f>
        <v>1PM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436010003</v>
      </c>
      <c r="H6490" s="134">
        <f>Systematic[[#This Row],[SampleVariableLabel]]+100*Systematic[[#This Row],[State]]</f>
        <v>436010103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436</v>
      </c>
      <c r="B6491" s="1">
        <f>IF(C6491=0,IF(B6490=Protocol!$V$20,1,B6490+1),B6490)</f>
        <v>1</v>
      </c>
      <c r="C6491" s="1">
        <f>IF(C6490+1=Protocol!$V$21,0,C6490+1)</f>
        <v>2</v>
      </c>
      <c r="D6491" s="1">
        <f t="shared" si="219"/>
        <v>4</v>
      </c>
      <c r="E6491" s="1" t="str">
        <f>INDEX(Protocol[Mark],MATCH(C6491,Protocol[Step],0))</f>
        <v>2D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436010004</v>
      </c>
      <c r="H6491" s="134">
        <f>Systematic[[#This Row],[SampleVariableLabel]]+100*Systematic[[#This Row],[State]]</f>
        <v>436010204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436</v>
      </c>
      <c r="B6492" s="1">
        <f>IF(C6492=0,IF(B6491=Protocol!$V$20,1,B6491+1),B6491)</f>
        <v>1</v>
      </c>
      <c r="C6492" s="1">
        <f>IF(C6491+1=Protocol!$V$21,0,C6491+1)</f>
        <v>3</v>
      </c>
      <c r="D6492" s="1">
        <f t="shared" si="219"/>
        <v>5</v>
      </c>
      <c r="E6492" s="1" t="str">
        <f>INDEX(Protocol[Mark],MATCH(C6492,Protocol[Step],0))</f>
        <v>2c</v>
      </c>
      <c r="F6492" s="151" t="str">
        <f>INDEX(Variables[Variable],MATCH(Systematic[[#This Row],[VariableIndex]],Variables[Index],0))</f>
        <v>Specific flux (mt)</v>
      </c>
      <c r="G6492" s="134">
        <f>Systematic[[#This Row],[Sample]]*1000000+Systematic[[#This Row],[SubSample]]*10000+Systematic[[#This Row],[VariableIndex]]</f>
        <v>436010005</v>
      </c>
      <c r="H6492" s="134">
        <f>Systematic[[#This Row],[SampleVariableLabel]]+100*Systematic[[#This Row],[State]]</f>
        <v>436010305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436</v>
      </c>
      <c r="B6493" s="1">
        <f>IF(C6493=0,IF(B6492=Protocol!$V$20,1,B6492+1),B6492)</f>
        <v>1</v>
      </c>
      <c r="C6493" s="1">
        <f>IF(C6492+1=Protocol!$V$21,0,C6492+1)</f>
        <v>4</v>
      </c>
      <c r="D6493" s="1">
        <f t="shared" si="219"/>
        <v>6</v>
      </c>
      <c r="E6493" s="1" t="str">
        <f>INDEX(Protocol[Mark],MATCH(C6493,Protocol[Step],0))</f>
        <v>3U</v>
      </c>
      <c r="F6493" s="151" t="str">
        <f>INDEX(Variables[Variable],MATCH(Systematic[[#This Row],[VariableIndex]],Variables[Index],0))</f>
        <v>FCR (mt: ROX-corr.)</v>
      </c>
      <c r="G6493" s="134">
        <f>Systematic[[#This Row],[Sample]]*1000000+Systematic[[#This Row],[SubSample]]*10000+Systematic[[#This Row],[VariableIndex]]</f>
        <v>436010006</v>
      </c>
      <c r="H6493" s="134">
        <f>Systematic[[#This Row],[SampleVariableLabel]]+100*Systematic[[#This Row],[State]]</f>
        <v>436010406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436</v>
      </c>
      <c r="B6494" s="1">
        <f>IF(C6494=0,IF(B6493=Protocol!$V$20,1,B6493+1),B6493)</f>
        <v>1</v>
      </c>
      <c r="C6494" s="1">
        <f>IF(C6493+1=Protocol!$V$21,0,C6493+1)</f>
        <v>5</v>
      </c>
      <c r="D6494" s="1">
        <f t="shared" si="219"/>
        <v>1</v>
      </c>
      <c r="E6494" s="1" t="str">
        <f>INDEX(Protocol[Mark],MATCH(C6494,Protocol[Step],0))</f>
        <v>4G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436010001</v>
      </c>
      <c r="H6494" s="134">
        <f>Systematic[[#This Row],[SampleVariableLabel]]+100*Systematic[[#This Row],[State]]</f>
        <v>436010501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436</v>
      </c>
      <c r="B6495" s="1">
        <f>IF(C6495=0,IF(B6494=Protocol!$V$20,1,B6494+1),B6494)</f>
        <v>1</v>
      </c>
      <c r="C6495" s="1">
        <f>IF(C6494+1=Protocol!$V$21,0,C6494+1)</f>
        <v>6</v>
      </c>
      <c r="D6495" s="1">
        <f t="shared" si="219"/>
        <v>2</v>
      </c>
      <c r="E6495" s="1" t="str">
        <f>INDEX(Protocol[Mark],MATCH(C6495,Protocol[Step],0))</f>
        <v>5S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436010002</v>
      </c>
      <c r="H6495" s="134">
        <f>Systematic[[#This Row],[SampleVariableLabel]]+100*Systematic[[#This Row],[State]]</f>
        <v>436010602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436</v>
      </c>
      <c r="B6496" s="1">
        <f>IF(C6496=0,IF(B6495=Protocol!$V$20,1,B6495+1),B6495)</f>
        <v>1</v>
      </c>
      <c r="C6496" s="1">
        <f>IF(C6495+1=Protocol!$V$21,0,C6495+1)</f>
        <v>7</v>
      </c>
      <c r="D6496" s="1">
        <f t="shared" si="219"/>
        <v>3</v>
      </c>
      <c r="E6496" s="1" t="str">
        <f>INDEX(Protocol[Mark],MATCH(C6496,Protocol[Step],0))</f>
        <v>6Oct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436010003</v>
      </c>
      <c r="H6496" s="134">
        <f>Systematic[[#This Row],[SampleVariableLabel]]+100*Systematic[[#This Row],[State]]</f>
        <v>436010703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436</v>
      </c>
      <c r="B6497" s="1">
        <f>IF(C6497=0,IF(B6496=Protocol!$V$20,1,B6496+1),B6496)</f>
        <v>1</v>
      </c>
      <c r="C6497" s="1">
        <f>IF(C6496+1=Protocol!$V$21,0,C6496+1)</f>
        <v>8</v>
      </c>
      <c r="D6497" s="1">
        <f t="shared" si="219"/>
        <v>4</v>
      </c>
      <c r="E6497" s="1" t="str">
        <f>INDEX(Protocol[Mark],MATCH(C6497,Protocol[Step],0))</f>
        <v>7Rot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436010004</v>
      </c>
      <c r="H6497" s="134">
        <f>Systematic[[#This Row],[SampleVariableLabel]]+100*Systematic[[#This Row],[State]]</f>
        <v>436010804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436</v>
      </c>
      <c r="B6498" s="1">
        <f>IF(C6498=0,IF(B6497=Protocol!$V$20,1,B6497+1),B6497)</f>
        <v>1</v>
      </c>
      <c r="C6498" s="1">
        <f>IF(C6497+1=Protocol!$V$21,0,C6497+1)</f>
        <v>9</v>
      </c>
      <c r="D6498" s="1">
        <f t="shared" si="219"/>
        <v>5</v>
      </c>
      <c r="E6498" s="1" t="str">
        <f>INDEX(Protocol[Mark],MATCH(C6498,Protocol[Step],0))</f>
        <v>8Gp</v>
      </c>
      <c r="F6498" s="151" t="str">
        <f>INDEX(Variables[Variable],MATCH(Systematic[[#This Row],[VariableIndex]],Variables[Index],0))</f>
        <v>Specific flux (mt)</v>
      </c>
      <c r="G6498" s="134">
        <f>Systematic[[#This Row],[Sample]]*1000000+Systematic[[#This Row],[SubSample]]*10000+Systematic[[#This Row],[VariableIndex]]</f>
        <v>436010005</v>
      </c>
      <c r="H6498" s="134">
        <f>Systematic[[#This Row],[SampleVariableLabel]]+100*Systematic[[#This Row],[State]]</f>
        <v>436010905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436</v>
      </c>
      <c r="B6499" s="1">
        <f>IF(C6499=0,IF(B6498=Protocol!$V$20,1,B6498+1),B6498)</f>
        <v>1</v>
      </c>
      <c r="C6499" s="1">
        <f>IF(C6498+1=Protocol!$V$21,0,C6498+1)</f>
        <v>10</v>
      </c>
      <c r="D6499" s="1">
        <f t="shared" si="219"/>
        <v>6</v>
      </c>
      <c r="E6499" s="1" t="str">
        <f>INDEX(Protocol[Mark],MATCH(C6499,Protocol[Step],0))</f>
        <v>9Ama</v>
      </c>
      <c r="F6499" s="151" t="str">
        <f>INDEX(Variables[Variable],MATCH(Systematic[[#This Row],[VariableIndex]],Variables[Index],0))</f>
        <v>FCR (mt: ROX-corr.)</v>
      </c>
      <c r="G6499" s="134">
        <f>Systematic[[#This Row],[Sample]]*1000000+Systematic[[#This Row],[SubSample]]*10000+Systematic[[#This Row],[VariableIndex]]</f>
        <v>436010006</v>
      </c>
      <c r="H6499" s="134">
        <f>Systematic[[#This Row],[SampleVariableLabel]]+100*Systematic[[#This Row],[State]]</f>
        <v>436011006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436</v>
      </c>
      <c r="B6500" s="1">
        <f>IF(C6500=0,IF(B6499=Protocol!$V$20,1,B6499+1),B6499)</f>
        <v>1</v>
      </c>
      <c r="C6500" s="1">
        <f>IF(C6499+1=Protocol!$V$21,0,C6499+1)</f>
        <v>11</v>
      </c>
      <c r="D6500" s="1">
        <f t="shared" si="219"/>
        <v>1</v>
      </c>
      <c r="E6500" s="1" t="str">
        <f>INDEX(Protocol[Mark],MATCH(C6500,Protocol[Step],0))</f>
        <v>10Tm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436010001</v>
      </c>
      <c r="H6500" s="134">
        <f>Systematic[[#This Row],[SampleVariableLabel]]+100*Systematic[[#This Row],[State]]</f>
        <v>436011101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436</v>
      </c>
      <c r="B6501" s="1">
        <f>IF(C6501=0,IF(B6500=Protocol!$V$20,1,B6500+1),B6500)</f>
        <v>1</v>
      </c>
      <c r="C6501" s="1">
        <f>IF(C6500+1=Protocol!$V$21,0,C6500+1)</f>
        <v>12</v>
      </c>
      <c r="D6501" s="1">
        <f t="shared" si="219"/>
        <v>2</v>
      </c>
      <c r="E6501" s="1" t="str">
        <f>INDEX(Protocol[Mark],MATCH(C6501,Protocol[Step],0))</f>
        <v>11Azd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436010002</v>
      </c>
      <c r="H6501" s="134">
        <f>Systematic[[#This Row],[SampleVariableLabel]]+100*Systematic[[#This Row],[State]]</f>
        <v>436011202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437</v>
      </c>
      <c r="B6502" s="1">
        <f>IF(C6502=0,IF(B6501=Protocol!$V$20,1,B6501+1),B6501)</f>
        <v>1</v>
      </c>
      <c r="C6502" s="1">
        <f>IF(C6501+1=Protocol!$V$21,0,C6501+1)</f>
        <v>0</v>
      </c>
      <c r="D6502" s="1">
        <f t="shared" si="219"/>
        <v>3</v>
      </c>
      <c r="E6502" s="1" t="str">
        <f>INDEX(Protocol[Mark],MATCH(C6502,Protocol[Step],0))</f>
        <v>1mt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437010003</v>
      </c>
      <c r="H6502" s="134">
        <f>Systematic[[#This Row],[SampleVariableLabel]]+100*Systematic[[#This Row],[State]]</f>
        <v>437010003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437</v>
      </c>
      <c r="B6503" s="1">
        <f>IF(C6503=0,IF(B6502=Protocol!$V$20,1,B6502+1),B6502)</f>
        <v>1</v>
      </c>
      <c r="C6503" s="1">
        <f>IF(C6502+1=Protocol!$V$21,0,C6502+1)</f>
        <v>1</v>
      </c>
      <c r="D6503" s="1">
        <f t="shared" si="219"/>
        <v>4</v>
      </c>
      <c r="E6503" s="1" t="str">
        <f>INDEX(Protocol[Mark],MATCH(C6503,Protocol[Step],0))</f>
        <v>1PM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437010004</v>
      </c>
      <c r="H6503" s="134">
        <f>Systematic[[#This Row],[SampleVariableLabel]]+100*Systematic[[#This Row],[State]]</f>
        <v>437010104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437</v>
      </c>
      <c r="B6504" s="1">
        <f>IF(C6504=0,IF(B6503=Protocol!$V$20,1,B6503+1),B6503)</f>
        <v>1</v>
      </c>
      <c r="C6504" s="1">
        <f>IF(C6503+1=Protocol!$V$21,0,C6503+1)</f>
        <v>2</v>
      </c>
      <c r="D6504" s="1">
        <f t="shared" si="219"/>
        <v>5</v>
      </c>
      <c r="E6504" s="1" t="str">
        <f>INDEX(Protocol[Mark],MATCH(C6504,Protocol[Step],0))</f>
        <v>2D</v>
      </c>
      <c r="F6504" s="151" t="str">
        <f>INDEX(Variables[Variable],MATCH(Systematic[[#This Row],[VariableIndex]],Variables[Index],0))</f>
        <v>Specific flux (mt)</v>
      </c>
      <c r="G6504" s="134">
        <f>Systematic[[#This Row],[Sample]]*1000000+Systematic[[#This Row],[SubSample]]*10000+Systematic[[#This Row],[VariableIndex]]</f>
        <v>437010005</v>
      </c>
      <c r="H6504" s="134">
        <f>Systematic[[#This Row],[SampleVariableLabel]]+100*Systematic[[#This Row],[State]]</f>
        <v>437010205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437</v>
      </c>
      <c r="B6505" s="1">
        <f>IF(C6505=0,IF(B6504=Protocol!$V$20,1,B6504+1),B6504)</f>
        <v>1</v>
      </c>
      <c r="C6505" s="1">
        <f>IF(C6504+1=Protocol!$V$21,0,C6504+1)</f>
        <v>3</v>
      </c>
      <c r="D6505" s="1">
        <f t="shared" si="219"/>
        <v>6</v>
      </c>
      <c r="E6505" s="1" t="str">
        <f>INDEX(Protocol[Mark],MATCH(C6505,Protocol[Step],0))</f>
        <v>2c</v>
      </c>
      <c r="F6505" s="151" t="str">
        <f>INDEX(Variables[Variable],MATCH(Systematic[[#This Row],[VariableIndex]],Variables[Index],0))</f>
        <v>FCR (mt: ROX-corr.)</v>
      </c>
      <c r="G6505" s="134">
        <f>Systematic[[#This Row],[Sample]]*1000000+Systematic[[#This Row],[SubSample]]*10000+Systematic[[#This Row],[VariableIndex]]</f>
        <v>437010006</v>
      </c>
      <c r="H6505" s="134">
        <f>Systematic[[#This Row],[SampleVariableLabel]]+100*Systematic[[#This Row],[State]]</f>
        <v>437010306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437</v>
      </c>
      <c r="B6506" s="1">
        <f>IF(C6506=0,IF(B6505=Protocol!$V$20,1,B6505+1),B6505)</f>
        <v>1</v>
      </c>
      <c r="C6506" s="1">
        <f>IF(C6505+1=Protocol!$V$21,0,C6505+1)</f>
        <v>4</v>
      </c>
      <c r="D6506" s="1">
        <f t="shared" si="219"/>
        <v>1</v>
      </c>
      <c r="E6506" s="1" t="str">
        <f>INDEX(Protocol[Mark],MATCH(C6506,Protocol[Step],0))</f>
        <v>3U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437010001</v>
      </c>
      <c r="H6506" s="134">
        <f>Systematic[[#This Row],[SampleVariableLabel]]+100*Systematic[[#This Row],[State]]</f>
        <v>437010401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437</v>
      </c>
      <c r="B6507" s="1">
        <f>IF(C6507=0,IF(B6506=Protocol!$V$20,1,B6506+1),B6506)</f>
        <v>1</v>
      </c>
      <c r="C6507" s="1">
        <f>IF(C6506+1=Protocol!$V$21,0,C6506+1)</f>
        <v>5</v>
      </c>
      <c r="D6507" s="1">
        <f t="shared" si="219"/>
        <v>2</v>
      </c>
      <c r="E6507" s="1" t="str">
        <f>INDEX(Protocol[Mark],MATCH(C6507,Protocol[Step],0))</f>
        <v>4G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437010002</v>
      </c>
      <c r="H6507" s="134">
        <f>Systematic[[#This Row],[SampleVariableLabel]]+100*Systematic[[#This Row],[State]]</f>
        <v>437010502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437</v>
      </c>
      <c r="B6508" s="1">
        <f>IF(C6508=0,IF(B6507=Protocol!$V$20,1,B6507+1),B6507)</f>
        <v>1</v>
      </c>
      <c r="C6508" s="1">
        <f>IF(C6507+1=Protocol!$V$21,0,C6507+1)</f>
        <v>6</v>
      </c>
      <c r="D6508" s="1">
        <f t="shared" si="219"/>
        <v>3</v>
      </c>
      <c r="E6508" s="1" t="str">
        <f>INDEX(Protocol[Mark],MATCH(C6508,Protocol[Step],0))</f>
        <v>5S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437010003</v>
      </c>
      <c r="H6508" s="134">
        <f>Systematic[[#This Row],[SampleVariableLabel]]+100*Systematic[[#This Row],[State]]</f>
        <v>437010603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437</v>
      </c>
      <c r="B6509" s="1">
        <f>IF(C6509=0,IF(B6508=Protocol!$V$20,1,B6508+1),B6508)</f>
        <v>1</v>
      </c>
      <c r="C6509" s="1">
        <f>IF(C6508+1=Protocol!$V$21,0,C6508+1)</f>
        <v>7</v>
      </c>
      <c r="D6509" s="1">
        <f t="shared" si="219"/>
        <v>4</v>
      </c>
      <c r="E6509" s="1" t="str">
        <f>INDEX(Protocol[Mark],MATCH(C6509,Protocol[Step],0))</f>
        <v>6Oct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437010004</v>
      </c>
      <c r="H6509" s="134">
        <f>Systematic[[#This Row],[SampleVariableLabel]]+100*Systematic[[#This Row],[State]]</f>
        <v>437010704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437</v>
      </c>
      <c r="B6510" s="1">
        <f>IF(C6510=0,IF(B6509=Protocol!$V$20,1,B6509+1),B6509)</f>
        <v>1</v>
      </c>
      <c r="C6510" s="1">
        <f>IF(C6509+1=Protocol!$V$21,0,C6509+1)</f>
        <v>8</v>
      </c>
      <c r="D6510" s="1">
        <f t="shared" si="219"/>
        <v>5</v>
      </c>
      <c r="E6510" s="1" t="str">
        <f>INDEX(Protocol[Mark],MATCH(C6510,Protocol[Step],0))</f>
        <v>7Rot</v>
      </c>
      <c r="F6510" s="151" t="str">
        <f>INDEX(Variables[Variable],MATCH(Systematic[[#This Row],[VariableIndex]],Variables[Index],0))</f>
        <v>Specific flux (mt)</v>
      </c>
      <c r="G6510" s="134">
        <f>Systematic[[#This Row],[Sample]]*1000000+Systematic[[#This Row],[SubSample]]*10000+Systematic[[#This Row],[VariableIndex]]</f>
        <v>437010005</v>
      </c>
      <c r="H6510" s="134">
        <f>Systematic[[#This Row],[SampleVariableLabel]]+100*Systematic[[#This Row],[State]]</f>
        <v>437010805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437</v>
      </c>
      <c r="B6511" s="1">
        <f>IF(C6511=0,IF(B6510=Protocol!$V$20,1,B6510+1),B6510)</f>
        <v>1</v>
      </c>
      <c r="C6511" s="1">
        <f>IF(C6510+1=Protocol!$V$21,0,C6510+1)</f>
        <v>9</v>
      </c>
      <c r="D6511" s="1">
        <f t="shared" si="219"/>
        <v>6</v>
      </c>
      <c r="E6511" s="1" t="str">
        <f>INDEX(Protocol[Mark],MATCH(C6511,Protocol[Step],0))</f>
        <v>8Gp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437010006</v>
      </c>
      <c r="H6511" s="134">
        <f>Systematic[[#This Row],[SampleVariableLabel]]+100*Systematic[[#This Row],[State]]</f>
        <v>437010906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437</v>
      </c>
      <c r="B6512" s="1">
        <f>IF(C6512=0,IF(B6511=Protocol!$V$20,1,B6511+1),B6511)</f>
        <v>1</v>
      </c>
      <c r="C6512" s="1">
        <f>IF(C6511+1=Protocol!$V$21,0,C6511+1)</f>
        <v>10</v>
      </c>
      <c r="D6512" s="1">
        <f t="shared" si="219"/>
        <v>1</v>
      </c>
      <c r="E6512" s="1" t="str">
        <f>INDEX(Protocol[Mark],MATCH(C6512,Protocol[Step],0))</f>
        <v>9Ama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437010001</v>
      </c>
      <c r="H6512" s="134">
        <f>Systematic[[#This Row],[SampleVariableLabel]]+100*Systematic[[#This Row],[State]]</f>
        <v>437011001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437</v>
      </c>
      <c r="B6513" s="1">
        <f>IF(C6513=0,IF(B6512=Protocol!$V$20,1,B6512+1),B6512)</f>
        <v>1</v>
      </c>
      <c r="C6513" s="1">
        <f>IF(C6512+1=Protocol!$V$21,0,C6512+1)</f>
        <v>11</v>
      </c>
      <c r="D6513" s="1">
        <f t="shared" si="219"/>
        <v>2</v>
      </c>
      <c r="E6513" s="1" t="str">
        <f>INDEX(Protocol[Mark],MATCH(C6513,Protocol[Step],0))</f>
        <v>10Tm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437010002</v>
      </c>
      <c r="H6513" s="134">
        <f>Systematic[[#This Row],[SampleVariableLabel]]+100*Systematic[[#This Row],[State]]</f>
        <v>437011102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437</v>
      </c>
      <c r="B6514" s="1">
        <f>IF(C6514=0,IF(B6513=Protocol!$V$20,1,B6513+1),B6513)</f>
        <v>1</v>
      </c>
      <c r="C6514" s="1">
        <f>IF(C6513+1=Protocol!$V$21,0,C6513+1)</f>
        <v>12</v>
      </c>
      <c r="D6514" s="1">
        <f t="shared" si="219"/>
        <v>3</v>
      </c>
      <c r="E6514" s="1" t="str">
        <f>INDEX(Protocol[Mark],MATCH(C6514,Protocol[Step],0))</f>
        <v>11Azd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437010003</v>
      </c>
      <c r="H6514" s="134">
        <f>Systematic[[#This Row],[SampleVariableLabel]]+100*Systematic[[#This Row],[State]]</f>
        <v>437011203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438</v>
      </c>
      <c r="B6515" s="1">
        <f>IF(C6515=0,IF(B6514=Protocol!$V$20,1,B6514+1),B6514)</f>
        <v>1</v>
      </c>
      <c r="C6515" s="1">
        <f>IF(C6514+1=Protocol!$V$21,0,C6514+1)</f>
        <v>0</v>
      </c>
      <c r="D6515" s="1">
        <f t="shared" si="219"/>
        <v>4</v>
      </c>
      <c r="E6515" s="1" t="str">
        <f>INDEX(Protocol[Mark],MATCH(C6515,Protocol[Step],0))</f>
        <v>1mt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438010004</v>
      </c>
      <c r="H6515" s="134">
        <f>Systematic[[#This Row],[SampleVariableLabel]]+100*Systematic[[#This Row],[State]]</f>
        <v>438010004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438</v>
      </c>
      <c r="B6516" s="1">
        <f>IF(C6516=0,IF(B6515=Protocol!$V$20,1,B6515+1),B6515)</f>
        <v>1</v>
      </c>
      <c r="C6516" s="1">
        <f>IF(C6515+1=Protocol!$V$21,0,C6515+1)</f>
        <v>1</v>
      </c>
      <c r="D6516" s="1">
        <f t="shared" si="219"/>
        <v>5</v>
      </c>
      <c r="E6516" s="1" t="str">
        <f>INDEX(Protocol[Mark],MATCH(C6516,Protocol[Step],0))</f>
        <v>1PM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438010005</v>
      </c>
      <c r="H6516" s="134">
        <f>Systematic[[#This Row],[SampleVariableLabel]]+100*Systematic[[#This Row],[State]]</f>
        <v>438010105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438</v>
      </c>
      <c r="B6517" s="1">
        <f>IF(C6517=0,IF(B6516=Protocol!$V$20,1,B6516+1),B6516)</f>
        <v>1</v>
      </c>
      <c r="C6517" s="1">
        <f>IF(C6516+1=Protocol!$V$21,0,C6516+1)</f>
        <v>2</v>
      </c>
      <c r="D6517" s="1">
        <f t="shared" si="219"/>
        <v>6</v>
      </c>
      <c r="E6517" s="1" t="str">
        <f>INDEX(Protocol[Mark],MATCH(C6517,Protocol[Step],0))</f>
        <v>2D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438010006</v>
      </c>
      <c r="H6517" s="134">
        <f>Systematic[[#This Row],[SampleVariableLabel]]+100*Systematic[[#This Row],[State]]</f>
        <v>438010206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438</v>
      </c>
      <c r="B6518" s="1">
        <f>IF(C6518=0,IF(B6517=Protocol!$V$20,1,B6517+1),B6517)</f>
        <v>1</v>
      </c>
      <c r="C6518" s="1">
        <f>IF(C6517+1=Protocol!$V$21,0,C6517+1)</f>
        <v>3</v>
      </c>
      <c r="D6518" s="1">
        <f t="shared" si="219"/>
        <v>1</v>
      </c>
      <c r="E6518" s="1" t="str">
        <f>INDEX(Protocol[Mark],MATCH(C6518,Protocol[Step],0))</f>
        <v>2c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438010001</v>
      </c>
      <c r="H6518" s="134">
        <f>Systematic[[#This Row],[SampleVariableLabel]]+100*Systematic[[#This Row],[State]]</f>
        <v>438010301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438</v>
      </c>
      <c r="B6519" s="1">
        <f>IF(C6519=0,IF(B6518=Protocol!$V$20,1,B6518+1),B6518)</f>
        <v>1</v>
      </c>
      <c r="C6519" s="1">
        <f>IF(C6518+1=Protocol!$V$21,0,C6518+1)</f>
        <v>4</v>
      </c>
      <c r="D6519" s="1">
        <f t="shared" si="219"/>
        <v>2</v>
      </c>
      <c r="E6519" s="1" t="str">
        <f>INDEX(Protocol[Mark],MATCH(C6519,Protocol[Step],0))</f>
        <v>3U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438010002</v>
      </c>
      <c r="H6519" s="134">
        <f>Systematic[[#This Row],[SampleVariableLabel]]+100*Systematic[[#This Row],[State]]</f>
        <v>438010402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438</v>
      </c>
      <c r="B6520" s="1">
        <f>IF(C6520=0,IF(B6519=Protocol!$V$20,1,B6519+1),B6519)</f>
        <v>1</v>
      </c>
      <c r="C6520" s="1">
        <f>IF(C6519+1=Protocol!$V$21,0,C6519+1)</f>
        <v>5</v>
      </c>
      <c r="D6520" s="1">
        <f t="shared" si="219"/>
        <v>3</v>
      </c>
      <c r="E6520" s="1" t="str">
        <f>INDEX(Protocol[Mark],MATCH(C6520,Protocol[Step],0))</f>
        <v>4G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438010003</v>
      </c>
      <c r="H6520" s="134">
        <f>Systematic[[#This Row],[SampleVariableLabel]]+100*Systematic[[#This Row],[State]]</f>
        <v>438010503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438</v>
      </c>
      <c r="B6521" s="1">
        <f>IF(C6521=0,IF(B6520=Protocol!$V$20,1,B6520+1),B6520)</f>
        <v>1</v>
      </c>
      <c r="C6521" s="1">
        <f>IF(C6520+1=Protocol!$V$21,0,C6520+1)</f>
        <v>6</v>
      </c>
      <c r="D6521" s="1">
        <f t="shared" si="219"/>
        <v>4</v>
      </c>
      <c r="E6521" s="1" t="str">
        <f>INDEX(Protocol[Mark],MATCH(C6521,Protocol[Step],0))</f>
        <v>5S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438010004</v>
      </c>
      <c r="H6521" s="134">
        <f>Systematic[[#This Row],[SampleVariableLabel]]+100*Systematic[[#This Row],[State]]</f>
        <v>438010604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438</v>
      </c>
      <c r="B6522" s="1">
        <f>IF(C6522=0,IF(B6521=Protocol!$V$20,1,B6521+1),B6521)</f>
        <v>1</v>
      </c>
      <c r="C6522" s="1">
        <f>IF(C6521+1=Protocol!$V$21,0,C6521+1)</f>
        <v>7</v>
      </c>
      <c r="D6522" s="1">
        <f t="shared" si="219"/>
        <v>5</v>
      </c>
      <c r="E6522" s="1" t="str">
        <f>INDEX(Protocol[Mark],MATCH(C6522,Protocol[Step],0))</f>
        <v>6Oct</v>
      </c>
      <c r="F6522" s="151" t="str">
        <f>INDEX(Variables[Variable],MATCH(Systematic[[#This Row],[VariableIndex]],Variables[Index],0))</f>
        <v>Specific flux (mt)</v>
      </c>
      <c r="G6522" s="134">
        <f>Systematic[[#This Row],[Sample]]*1000000+Systematic[[#This Row],[SubSample]]*10000+Systematic[[#This Row],[VariableIndex]]</f>
        <v>438010005</v>
      </c>
      <c r="H6522" s="134">
        <f>Systematic[[#This Row],[SampleVariableLabel]]+100*Systematic[[#This Row],[State]]</f>
        <v>438010705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438</v>
      </c>
      <c r="B6523" s="1">
        <f>IF(C6523=0,IF(B6522=Protocol!$V$20,1,B6522+1),B6522)</f>
        <v>1</v>
      </c>
      <c r="C6523" s="1">
        <f>IF(C6522+1=Protocol!$V$21,0,C6522+1)</f>
        <v>8</v>
      </c>
      <c r="D6523" s="1">
        <f t="shared" si="219"/>
        <v>6</v>
      </c>
      <c r="E6523" s="1" t="str">
        <f>INDEX(Protocol[Mark],MATCH(C6523,Protocol[Step],0))</f>
        <v>7Rot</v>
      </c>
      <c r="F6523" s="151" t="str">
        <f>INDEX(Variables[Variable],MATCH(Systematic[[#This Row],[VariableIndex]],Variables[Index],0))</f>
        <v>FCR (mt: ROX-corr.)</v>
      </c>
      <c r="G6523" s="134">
        <f>Systematic[[#This Row],[Sample]]*1000000+Systematic[[#This Row],[SubSample]]*10000+Systematic[[#This Row],[VariableIndex]]</f>
        <v>438010006</v>
      </c>
      <c r="H6523" s="134">
        <f>Systematic[[#This Row],[SampleVariableLabel]]+100*Systematic[[#This Row],[State]]</f>
        <v>438010806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438</v>
      </c>
      <c r="B6524" s="1">
        <f>IF(C6524=0,IF(B6523=Protocol!$V$20,1,B6523+1),B6523)</f>
        <v>1</v>
      </c>
      <c r="C6524" s="1">
        <f>IF(C6523+1=Protocol!$V$21,0,C6523+1)</f>
        <v>9</v>
      </c>
      <c r="D6524" s="1">
        <f t="shared" si="219"/>
        <v>1</v>
      </c>
      <c r="E6524" s="1" t="str">
        <f>INDEX(Protocol[Mark],MATCH(C6524,Protocol[Step],0))</f>
        <v>8Gp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438010001</v>
      </c>
      <c r="H6524" s="134">
        <f>Systematic[[#This Row],[SampleVariableLabel]]+100*Systematic[[#This Row],[State]]</f>
        <v>438010901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438</v>
      </c>
      <c r="B6525" s="1">
        <f>IF(C6525=0,IF(B6524=Protocol!$V$20,1,B6524+1),B6524)</f>
        <v>1</v>
      </c>
      <c r="C6525" s="1">
        <f>IF(C6524+1=Protocol!$V$21,0,C6524+1)</f>
        <v>10</v>
      </c>
      <c r="D6525" s="1">
        <f t="shared" si="219"/>
        <v>2</v>
      </c>
      <c r="E6525" s="1" t="str">
        <f>INDEX(Protocol[Mark],MATCH(C6525,Protocol[Step],0))</f>
        <v>9Ama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438010002</v>
      </c>
      <c r="H6525" s="134">
        <f>Systematic[[#This Row],[SampleVariableLabel]]+100*Systematic[[#This Row],[State]]</f>
        <v>438011002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438</v>
      </c>
      <c r="B6526" s="1">
        <f>IF(C6526=0,IF(B6525=Protocol!$V$20,1,B6525+1),B6525)</f>
        <v>1</v>
      </c>
      <c r="C6526" s="1">
        <f>IF(C6525+1=Protocol!$V$21,0,C6525+1)</f>
        <v>11</v>
      </c>
      <c r="D6526" s="1">
        <f t="shared" si="219"/>
        <v>3</v>
      </c>
      <c r="E6526" s="1" t="str">
        <f>INDEX(Protocol[Mark],MATCH(C6526,Protocol[Step],0))</f>
        <v>10Tm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438010003</v>
      </c>
      <c r="H6526" s="134">
        <f>Systematic[[#This Row],[SampleVariableLabel]]+100*Systematic[[#This Row],[State]]</f>
        <v>438011103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438</v>
      </c>
      <c r="B6527" s="1">
        <f>IF(C6527=0,IF(B6526=Protocol!$V$20,1,B6526+1),B6526)</f>
        <v>1</v>
      </c>
      <c r="C6527" s="1">
        <f>IF(C6526+1=Protocol!$V$21,0,C6526+1)</f>
        <v>12</v>
      </c>
      <c r="D6527" s="1">
        <f t="shared" si="219"/>
        <v>4</v>
      </c>
      <c r="E6527" s="1" t="str">
        <f>INDEX(Protocol[Mark],MATCH(C6527,Protocol[Step],0))</f>
        <v>11Azd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438010004</v>
      </c>
      <c r="H6527" s="134">
        <f>Systematic[[#This Row],[SampleVariableLabel]]+100*Systematic[[#This Row],[State]]</f>
        <v>438011204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439</v>
      </c>
      <c r="B6528" s="1">
        <f>IF(C6528=0,IF(B6527=Protocol!$V$20,1,B6527+1),B6527)</f>
        <v>1</v>
      </c>
      <c r="C6528" s="1">
        <f>IF(C6527+1=Protocol!$V$21,0,C6527+1)</f>
        <v>0</v>
      </c>
      <c r="D6528" s="1">
        <f t="shared" si="219"/>
        <v>5</v>
      </c>
      <c r="E6528" s="1" t="str">
        <f>INDEX(Protocol[Mark],MATCH(C6528,Protocol[Step],0))</f>
        <v>1mt</v>
      </c>
      <c r="F6528" s="151" t="str">
        <f>INDEX(Variables[Variable],MATCH(Systematic[[#This Row],[VariableIndex]],Variables[Index],0))</f>
        <v>Specific flux (mt)</v>
      </c>
      <c r="G6528" s="134">
        <f>Systematic[[#This Row],[Sample]]*1000000+Systematic[[#This Row],[SubSample]]*10000+Systematic[[#This Row],[VariableIndex]]</f>
        <v>439010005</v>
      </c>
      <c r="H6528" s="134">
        <f>Systematic[[#This Row],[SampleVariableLabel]]+100*Systematic[[#This Row],[State]]</f>
        <v>439010005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439</v>
      </c>
      <c r="B6529" s="1">
        <f>IF(C6529=0,IF(B6528=Protocol!$V$20,1,B6528+1),B6528)</f>
        <v>1</v>
      </c>
      <c r="C6529" s="1">
        <f>IF(C6528+1=Protocol!$V$21,0,C6528+1)</f>
        <v>1</v>
      </c>
      <c r="D6529" s="1">
        <f t="shared" si="219"/>
        <v>6</v>
      </c>
      <c r="E6529" s="1" t="str">
        <f>INDEX(Protocol[Mark],MATCH(C6529,Protocol[Step],0))</f>
        <v>1PM</v>
      </c>
      <c r="F6529" s="151" t="str">
        <f>INDEX(Variables[Variable],MATCH(Systematic[[#This Row],[VariableIndex]],Variables[Index],0))</f>
        <v>FCR (mt: ROX-corr.)</v>
      </c>
      <c r="G6529" s="134">
        <f>Systematic[[#This Row],[Sample]]*1000000+Systematic[[#This Row],[SubSample]]*10000+Systematic[[#This Row],[VariableIndex]]</f>
        <v>439010006</v>
      </c>
      <c r="H6529" s="134">
        <f>Systematic[[#This Row],[SampleVariableLabel]]+100*Systematic[[#This Row],[State]]</f>
        <v>439010106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439</v>
      </c>
      <c r="B6530" s="1">
        <f>IF(C6530=0,IF(B6529=Protocol!$V$20,1,B6529+1),B6529)</f>
        <v>1</v>
      </c>
      <c r="C6530" s="1">
        <f>IF(C6529+1=Protocol!$V$21,0,C6529+1)</f>
        <v>2</v>
      </c>
      <c r="D6530" s="1">
        <f t="shared" si="219"/>
        <v>1</v>
      </c>
      <c r="E6530" s="1" t="str">
        <f>INDEX(Protocol[Mark],MATCH(C6530,Protocol[Step],0))</f>
        <v>2D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439010001</v>
      </c>
      <c r="H6530" s="134">
        <f>Systematic[[#This Row],[SampleVariableLabel]]+100*Systematic[[#This Row],[State]]</f>
        <v>439010201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439</v>
      </c>
      <c r="B6531" s="1">
        <f>IF(C6531=0,IF(B6530=Protocol!$V$20,1,B6530+1),B6530)</f>
        <v>1</v>
      </c>
      <c r="C6531" s="1">
        <f>IF(C6530+1=Protocol!$V$21,0,C6530+1)</f>
        <v>3</v>
      </c>
      <c r="D6531" s="1">
        <f t="shared" ref="D6531:D6594" si="221">IF(D6530=nVariables,1,D6530+1)</f>
        <v>2</v>
      </c>
      <c r="E6531" s="1" t="str">
        <f>INDEX(Protocol[Mark],MATCH(C6531,Protocol[Step],0))</f>
        <v>2c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439010002</v>
      </c>
      <c r="H6531" s="134">
        <f>Systematic[[#This Row],[SampleVariableLabel]]+100*Systematic[[#This Row],[State]]</f>
        <v>439010302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439</v>
      </c>
      <c r="B6532" s="1">
        <f>IF(C6532=0,IF(B6531=Protocol!$V$20,1,B6531+1),B6531)</f>
        <v>1</v>
      </c>
      <c r="C6532" s="1">
        <f>IF(C6531+1=Protocol!$V$21,0,C6531+1)</f>
        <v>4</v>
      </c>
      <c r="D6532" s="1">
        <f t="shared" si="221"/>
        <v>3</v>
      </c>
      <c r="E6532" s="1" t="str">
        <f>INDEX(Protocol[Mark],MATCH(C6532,Protocol[Step],0))</f>
        <v>3U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439010003</v>
      </c>
      <c r="H6532" s="134">
        <f>Systematic[[#This Row],[SampleVariableLabel]]+100*Systematic[[#This Row],[State]]</f>
        <v>439010403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439</v>
      </c>
      <c r="B6533" s="1">
        <f>IF(C6533=0,IF(B6532=Protocol!$V$20,1,B6532+1),B6532)</f>
        <v>1</v>
      </c>
      <c r="C6533" s="1">
        <f>IF(C6532+1=Protocol!$V$21,0,C6532+1)</f>
        <v>5</v>
      </c>
      <c r="D6533" s="1">
        <f t="shared" si="221"/>
        <v>4</v>
      </c>
      <c r="E6533" s="1" t="str">
        <f>INDEX(Protocol[Mark],MATCH(C6533,Protocol[Step],0))</f>
        <v>4G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439010004</v>
      </c>
      <c r="H6533" s="134">
        <f>Systematic[[#This Row],[SampleVariableLabel]]+100*Systematic[[#This Row],[State]]</f>
        <v>439010504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439</v>
      </c>
      <c r="B6534" s="1">
        <f>IF(C6534=0,IF(B6533=Protocol!$V$20,1,B6533+1),B6533)</f>
        <v>1</v>
      </c>
      <c r="C6534" s="1">
        <f>IF(C6533+1=Protocol!$V$21,0,C6533+1)</f>
        <v>6</v>
      </c>
      <c r="D6534" s="1">
        <f t="shared" si="221"/>
        <v>5</v>
      </c>
      <c r="E6534" s="1" t="str">
        <f>INDEX(Protocol[Mark],MATCH(C6534,Protocol[Step],0))</f>
        <v>5S</v>
      </c>
      <c r="F6534" s="151" t="str">
        <f>INDEX(Variables[Variable],MATCH(Systematic[[#This Row],[VariableIndex]],Variables[Index],0))</f>
        <v>Specific flux (mt)</v>
      </c>
      <c r="G6534" s="134">
        <f>Systematic[[#This Row],[Sample]]*1000000+Systematic[[#This Row],[SubSample]]*10000+Systematic[[#This Row],[VariableIndex]]</f>
        <v>439010005</v>
      </c>
      <c r="H6534" s="134">
        <f>Systematic[[#This Row],[SampleVariableLabel]]+100*Systematic[[#This Row],[State]]</f>
        <v>439010605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439</v>
      </c>
      <c r="B6535" s="1">
        <f>IF(C6535=0,IF(B6534=Protocol!$V$20,1,B6534+1),B6534)</f>
        <v>1</v>
      </c>
      <c r="C6535" s="1">
        <f>IF(C6534+1=Protocol!$V$21,0,C6534+1)</f>
        <v>7</v>
      </c>
      <c r="D6535" s="1">
        <f t="shared" si="221"/>
        <v>6</v>
      </c>
      <c r="E6535" s="1" t="str">
        <f>INDEX(Protocol[Mark],MATCH(C6535,Protocol[Step],0))</f>
        <v>6Oct</v>
      </c>
      <c r="F6535" s="151" t="str">
        <f>INDEX(Variables[Variable],MATCH(Systematic[[#This Row],[VariableIndex]],Variables[Index],0))</f>
        <v>FCR (mt: ROX-corr.)</v>
      </c>
      <c r="G6535" s="134">
        <f>Systematic[[#This Row],[Sample]]*1000000+Systematic[[#This Row],[SubSample]]*10000+Systematic[[#This Row],[VariableIndex]]</f>
        <v>439010006</v>
      </c>
      <c r="H6535" s="134">
        <f>Systematic[[#This Row],[SampleVariableLabel]]+100*Systematic[[#This Row],[State]]</f>
        <v>439010706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439</v>
      </c>
      <c r="B6536" s="1">
        <f>IF(C6536=0,IF(B6535=Protocol!$V$20,1,B6535+1),B6535)</f>
        <v>1</v>
      </c>
      <c r="C6536" s="1">
        <f>IF(C6535+1=Protocol!$V$21,0,C6535+1)</f>
        <v>8</v>
      </c>
      <c r="D6536" s="1">
        <f t="shared" si="221"/>
        <v>1</v>
      </c>
      <c r="E6536" s="1" t="str">
        <f>INDEX(Protocol[Mark],MATCH(C6536,Protocol[Step],0))</f>
        <v>7Rot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439010001</v>
      </c>
      <c r="H6536" s="134">
        <f>Systematic[[#This Row],[SampleVariableLabel]]+100*Systematic[[#This Row],[State]]</f>
        <v>439010801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439</v>
      </c>
      <c r="B6537" s="1">
        <f>IF(C6537=0,IF(B6536=Protocol!$V$20,1,B6536+1),B6536)</f>
        <v>1</v>
      </c>
      <c r="C6537" s="1">
        <f>IF(C6536+1=Protocol!$V$21,0,C6536+1)</f>
        <v>9</v>
      </c>
      <c r="D6537" s="1">
        <f t="shared" si="221"/>
        <v>2</v>
      </c>
      <c r="E6537" s="1" t="str">
        <f>INDEX(Protocol[Mark],MATCH(C6537,Protocol[Step],0))</f>
        <v>8Gp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439010002</v>
      </c>
      <c r="H6537" s="134">
        <f>Systematic[[#This Row],[SampleVariableLabel]]+100*Systematic[[#This Row],[State]]</f>
        <v>439010902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439</v>
      </c>
      <c r="B6538" s="1">
        <f>IF(C6538=0,IF(B6537=Protocol!$V$20,1,B6537+1),B6537)</f>
        <v>1</v>
      </c>
      <c r="C6538" s="1">
        <f>IF(C6537+1=Protocol!$V$21,0,C6537+1)</f>
        <v>10</v>
      </c>
      <c r="D6538" s="1">
        <f t="shared" si="221"/>
        <v>3</v>
      </c>
      <c r="E6538" s="1" t="str">
        <f>INDEX(Protocol[Mark],MATCH(C6538,Protocol[Step],0))</f>
        <v>9Ama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439010003</v>
      </c>
      <c r="H6538" s="134">
        <f>Systematic[[#This Row],[SampleVariableLabel]]+100*Systematic[[#This Row],[State]]</f>
        <v>439011003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439</v>
      </c>
      <c r="B6539" s="1">
        <f>IF(C6539=0,IF(B6538=Protocol!$V$20,1,B6538+1),B6538)</f>
        <v>1</v>
      </c>
      <c r="C6539" s="1">
        <f>IF(C6538+1=Protocol!$V$21,0,C6538+1)</f>
        <v>11</v>
      </c>
      <c r="D6539" s="1">
        <f t="shared" si="221"/>
        <v>4</v>
      </c>
      <c r="E6539" s="1" t="str">
        <f>INDEX(Protocol[Mark],MATCH(C6539,Protocol[Step],0))</f>
        <v>10Tm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439010004</v>
      </c>
      <c r="H6539" s="134">
        <f>Systematic[[#This Row],[SampleVariableLabel]]+100*Systematic[[#This Row],[State]]</f>
        <v>439011104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439</v>
      </c>
      <c r="B6540" s="1">
        <f>IF(C6540=0,IF(B6539=Protocol!$V$20,1,B6539+1),B6539)</f>
        <v>1</v>
      </c>
      <c r="C6540" s="1">
        <f>IF(C6539+1=Protocol!$V$21,0,C6539+1)</f>
        <v>12</v>
      </c>
      <c r="D6540" s="1">
        <f t="shared" si="221"/>
        <v>5</v>
      </c>
      <c r="E6540" s="1" t="str">
        <f>INDEX(Protocol[Mark],MATCH(C6540,Protocol[Step],0))</f>
        <v>11Azd</v>
      </c>
      <c r="F6540" s="151" t="str">
        <f>INDEX(Variables[Variable],MATCH(Systematic[[#This Row],[VariableIndex]],Variables[Index],0))</f>
        <v>Specific flux (mt)</v>
      </c>
      <c r="G6540" s="134">
        <f>Systematic[[#This Row],[Sample]]*1000000+Systematic[[#This Row],[SubSample]]*10000+Systematic[[#This Row],[VariableIndex]]</f>
        <v>439010005</v>
      </c>
      <c r="H6540" s="134">
        <f>Systematic[[#This Row],[SampleVariableLabel]]+100*Systematic[[#This Row],[State]]</f>
        <v>439011205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440</v>
      </c>
      <c r="B6541" s="1">
        <f>IF(C6541=0,IF(B6540=Protocol!$V$20,1,B6540+1),B6540)</f>
        <v>1</v>
      </c>
      <c r="C6541" s="1">
        <f>IF(C6540+1=Protocol!$V$21,0,C6540+1)</f>
        <v>0</v>
      </c>
      <c r="D6541" s="1">
        <f t="shared" si="221"/>
        <v>6</v>
      </c>
      <c r="E6541" s="1" t="str">
        <f>INDEX(Protocol[Mark],MATCH(C6541,Protocol[Step],0))</f>
        <v>1mt</v>
      </c>
      <c r="F6541" s="151" t="str">
        <f>INDEX(Variables[Variable],MATCH(Systematic[[#This Row],[VariableIndex]],Variables[Index],0))</f>
        <v>FCR (mt: ROX-corr.)</v>
      </c>
      <c r="G6541" s="134">
        <f>Systematic[[#This Row],[Sample]]*1000000+Systematic[[#This Row],[SubSample]]*10000+Systematic[[#This Row],[VariableIndex]]</f>
        <v>440010006</v>
      </c>
      <c r="H6541" s="134">
        <f>Systematic[[#This Row],[SampleVariableLabel]]+100*Systematic[[#This Row],[State]]</f>
        <v>440010006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440</v>
      </c>
      <c r="B6542" s="1">
        <f>IF(C6542=0,IF(B6541=Protocol!$V$20,1,B6541+1),B6541)</f>
        <v>1</v>
      </c>
      <c r="C6542" s="1">
        <f>IF(C6541+1=Protocol!$V$21,0,C6541+1)</f>
        <v>1</v>
      </c>
      <c r="D6542" s="1">
        <f t="shared" si="221"/>
        <v>1</v>
      </c>
      <c r="E6542" s="1" t="str">
        <f>INDEX(Protocol[Mark],MATCH(C6542,Protocol[Step],0))</f>
        <v>1PM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440010001</v>
      </c>
      <c r="H6542" s="134">
        <f>Systematic[[#This Row],[SampleVariableLabel]]+100*Systematic[[#This Row],[State]]</f>
        <v>440010101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440</v>
      </c>
      <c r="B6543" s="1">
        <f>IF(C6543=0,IF(B6542=Protocol!$V$20,1,B6542+1),B6542)</f>
        <v>1</v>
      </c>
      <c r="C6543" s="1">
        <f>IF(C6542+1=Protocol!$V$21,0,C6542+1)</f>
        <v>2</v>
      </c>
      <c r="D6543" s="1">
        <f t="shared" si="221"/>
        <v>2</v>
      </c>
      <c r="E6543" s="1" t="str">
        <f>INDEX(Protocol[Mark],MATCH(C6543,Protocol[Step],0))</f>
        <v>2D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440010002</v>
      </c>
      <c r="H6543" s="134">
        <f>Systematic[[#This Row],[SampleVariableLabel]]+100*Systematic[[#This Row],[State]]</f>
        <v>440010202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440</v>
      </c>
      <c r="B6544" s="1">
        <f>IF(C6544=0,IF(B6543=Protocol!$V$20,1,B6543+1),B6543)</f>
        <v>1</v>
      </c>
      <c r="C6544" s="1">
        <f>IF(C6543+1=Protocol!$V$21,0,C6543+1)</f>
        <v>3</v>
      </c>
      <c r="D6544" s="1">
        <f t="shared" si="221"/>
        <v>3</v>
      </c>
      <c r="E6544" s="1" t="str">
        <f>INDEX(Protocol[Mark],MATCH(C6544,Protocol[Step],0))</f>
        <v>2c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440010003</v>
      </c>
      <c r="H6544" s="134">
        <f>Systematic[[#This Row],[SampleVariableLabel]]+100*Systematic[[#This Row],[State]]</f>
        <v>440010303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440</v>
      </c>
      <c r="B6545" s="1">
        <f>IF(C6545=0,IF(B6544=Protocol!$V$20,1,B6544+1),B6544)</f>
        <v>1</v>
      </c>
      <c r="C6545" s="1">
        <f>IF(C6544+1=Protocol!$V$21,0,C6544+1)</f>
        <v>4</v>
      </c>
      <c r="D6545" s="1">
        <f t="shared" si="221"/>
        <v>4</v>
      </c>
      <c r="E6545" s="1" t="str">
        <f>INDEX(Protocol[Mark],MATCH(C6545,Protocol[Step],0))</f>
        <v>3U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440010004</v>
      </c>
      <c r="H6545" s="134">
        <f>Systematic[[#This Row],[SampleVariableLabel]]+100*Systematic[[#This Row],[State]]</f>
        <v>440010404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440</v>
      </c>
      <c r="B6546" s="1">
        <f>IF(C6546=0,IF(B6545=Protocol!$V$20,1,B6545+1),B6545)</f>
        <v>1</v>
      </c>
      <c r="C6546" s="1">
        <f>IF(C6545+1=Protocol!$V$21,0,C6545+1)</f>
        <v>5</v>
      </c>
      <c r="D6546" s="1">
        <f t="shared" si="221"/>
        <v>5</v>
      </c>
      <c r="E6546" s="1" t="str">
        <f>INDEX(Protocol[Mark],MATCH(C6546,Protocol[Step],0))</f>
        <v>4G</v>
      </c>
      <c r="F6546" s="151" t="str">
        <f>INDEX(Variables[Variable],MATCH(Systematic[[#This Row],[VariableIndex]],Variables[Index],0))</f>
        <v>Specific flux (mt)</v>
      </c>
      <c r="G6546" s="134">
        <f>Systematic[[#This Row],[Sample]]*1000000+Systematic[[#This Row],[SubSample]]*10000+Systematic[[#This Row],[VariableIndex]]</f>
        <v>440010005</v>
      </c>
      <c r="H6546" s="134">
        <f>Systematic[[#This Row],[SampleVariableLabel]]+100*Systematic[[#This Row],[State]]</f>
        <v>440010505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440</v>
      </c>
      <c r="B6547" s="1">
        <f>IF(C6547=0,IF(B6546=Protocol!$V$20,1,B6546+1),B6546)</f>
        <v>1</v>
      </c>
      <c r="C6547" s="1">
        <f>IF(C6546+1=Protocol!$V$21,0,C6546+1)</f>
        <v>6</v>
      </c>
      <c r="D6547" s="1">
        <f t="shared" si="221"/>
        <v>6</v>
      </c>
      <c r="E6547" s="1" t="str">
        <f>INDEX(Protocol[Mark],MATCH(C6547,Protocol[Step],0))</f>
        <v>5S</v>
      </c>
      <c r="F6547" s="151" t="str">
        <f>INDEX(Variables[Variable],MATCH(Systematic[[#This Row],[VariableIndex]],Variables[Index],0))</f>
        <v>FCR (mt: ROX-corr.)</v>
      </c>
      <c r="G6547" s="134">
        <f>Systematic[[#This Row],[Sample]]*1000000+Systematic[[#This Row],[SubSample]]*10000+Systematic[[#This Row],[VariableIndex]]</f>
        <v>440010006</v>
      </c>
      <c r="H6547" s="134">
        <f>Systematic[[#This Row],[SampleVariableLabel]]+100*Systematic[[#This Row],[State]]</f>
        <v>440010606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440</v>
      </c>
      <c r="B6548" s="1">
        <f>IF(C6548=0,IF(B6547=Protocol!$V$20,1,B6547+1),B6547)</f>
        <v>1</v>
      </c>
      <c r="C6548" s="1">
        <f>IF(C6547+1=Protocol!$V$21,0,C6547+1)</f>
        <v>7</v>
      </c>
      <c r="D6548" s="1">
        <f t="shared" si="221"/>
        <v>1</v>
      </c>
      <c r="E6548" s="1" t="str">
        <f>INDEX(Protocol[Mark],MATCH(C6548,Protocol[Step],0))</f>
        <v>6Oct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440010001</v>
      </c>
      <c r="H6548" s="134">
        <f>Systematic[[#This Row],[SampleVariableLabel]]+100*Systematic[[#This Row],[State]]</f>
        <v>440010701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440</v>
      </c>
      <c r="B6549" s="1">
        <f>IF(C6549=0,IF(B6548=Protocol!$V$20,1,B6548+1),B6548)</f>
        <v>1</v>
      </c>
      <c r="C6549" s="1">
        <f>IF(C6548+1=Protocol!$V$21,0,C6548+1)</f>
        <v>8</v>
      </c>
      <c r="D6549" s="1">
        <f t="shared" si="221"/>
        <v>2</v>
      </c>
      <c r="E6549" s="1" t="str">
        <f>INDEX(Protocol[Mark],MATCH(C6549,Protocol[Step],0))</f>
        <v>7Rot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440010002</v>
      </c>
      <c r="H6549" s="134">
        <f>Systematic[[#This Row],[SampleVariableLabel]]+100*Systematic[[#This Row],[State]]</f>
        <v>440010802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440</v>
      </c>
      <c r="B6550" s="1">
        <f>IF(C6550=0,IF(B6549=Protocol!$V$20,1,B6549+1),B6549)</f>
        <v>1</v>
      </c>
      <c r="C6550" s="1">
        <f>IF(C6549+1=Protocol!$V$21,0,C6549+1)</f>
        <v>9</v>
      </c>
      <c r="D6550" s="1">
        <f t="shared" si="221"/>
        <v>3</v>
      </c>
      <c r="E6550" s="1" t="str">
        <f>INDEX(Protocol[Mark],MATCH(C6550,Protocol[Step],0))</f>
        <v>8Gp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440010003</v>
      </c>
      <c r="H6550" s="134">
        <f>Systematic[[#This Row],[SampleVariableLabel]]+100*Systematic[[#This Row],[State]]</f>
        <v>440010903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440</v>
      </c>
      <c r="B6551" s="1">
        <f>IF(C6551=0,IF(B6550=Protocol!$V$20,1,B6550+1),B6550)</f>
        <v>1</v>
      </c>
      <c r="C6551" s="1">
        <f>IF(C6550+1=Protocol!$V$21,0,C6550+1)</f>
        <v>10</v>
      </c>
      <c r="D6551" s="1">
        <f t="shared" si="221"/>
        <v>4</v>
      </c>
      <c r="E6551" s="1" t="str">
        <f>INDEX(Protocol[Mark],MATCH(C6551,Protocol[Step],0))</f>
        <v>9Ama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440010004</v>
      </c>
      <c r="H6551" s="134">
        <f>Systematic[[#This Row],[SampleVariableLabel]]+100*Systematic[[#This Row],[State]]</f>
        <v>440011004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440</v>
      </c>
      <c r="B6552" s="1">
        <f>IF(C6552=0,IF(B6551=Protocol!$V$20,1,B6551+1),B6551)</f>
        <v>1</v>
      </c>
      <c r="C6552" s="1">
        <f>IF(C6551+1=Protocol!$V$21,0,C6551+1)</f>
        <v>11</v>
      </c>
      <c r="D6552" s="1">
        <f t="shared" si="221"/>
        <v>5</v>
      </c>
      <c r="E6552" s="1" t="str">
        <f>INDEX(Protocol[Mark],MATCH(C6552,Protocol[Step],0))</f>
        <v>10Tm</v>
      </c>
      <c r="F6552" s="151" t="str">
        <f>INDEX(Variables[Variable],MATCH(Systematic[[#This Row],[VariableIndex]],Variables[Index],0))</f>
        <v>Specific flux (mt)</v>
      </c>
      <c r="G6552" s="134">
        <f>Systematic[[#This Row],[Sample]]*1000000+Systematic[[#This Row],[SubSample]]*10000+Systematic[[#This Row],[VariableIndex]]</f>
        <v>440010005</v>
      </c>
      <c r="H6552" s="134">
        <f>Systematic[[#This Row],[SampleVariableLabel]]+100*Systematic[[#This Row],[State]]</f>
        <v>440011105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440</v>
      </c>
      <c r="B6553" s="1">
        <f>IF(C6553=0,IF(B6552=Protocol!$V$20,1,B6552+1),B6552)</f>
        <v>1</v>
      </c>
      <c r="C6553" s="1">
        <f>IF(C6552+1=Protocol!$V$21,0,C6552+1)</f>
        <v>12</v>
      </c>
      <c r="D6553" s="1">
        <f t="shared" si="221"/>
        <v>6</v>
      </c>
      <c r="E6553" s="1" t="str">
        <f>INDEX(Protocol[Mark],MATCH(C6553,Protocol[Step],0))</f>
        <v>11Azd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440010006</v>
      </c>
      <c r="H6553" s="134">
        <f>Systematic[[#This Row],[SampleVariableLabel]]+100*Systematic[[#This Row],[State]]</f>
        <v>440011206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441</v>
      </c>
      <c r="B6554" s="1">
        <f>IF(C6554=0,IF(B6553=Protocol!$V$20,1,B6553+1),B6553)</f>
        <v>1</v>
      </c>
      <c r="C6554" s="1">
        <f>IF(C6553+1=Protocol!$V$21,0,C6553+1)</f>
        <v>0</v>
      </c>
      <c r="D6554" s="1">
        <f t="shared" si="221"/>
        <v>1</v>
      </c>
      <c r="E6554" s="1" t="str">
        <f>INDEX(Protocol[Mark],MATCH(C6554,Protocol[Step],0))</f>
        <v>1mt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441010001</v>
      </c>
      <c r="H6554" s="134">
        <f>Systematic[[#This Row],[SampleVariableLabel]]+100*Systematic[[#This Row],[State]]</f>
        <v>441010001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441</v>
      </c>
      <c r="B6555" s="1">
        <f>IF(C6555=0,IF(B6554=Protocol!$V$20,1,B6554+1),B6554)</f>
        <v>1</v>
      </c>
      <c r="C6555" s="1">
        <f>IF(C6554+1=Protocol!$V$21,0,C6554+1)</f>
        <v>1</v>
      </c>
      <c r="D6555" s="1">
        <f t="shared" si="221"/>
        <v>2</v>
      </c>
      <c r="E6555" s="1" t="str">
        <f>INDEX(Protocol[Mark],MATCH(C6555,Protocol[Step],0))</f>
        <v>1PM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441010002</v>
      </c>
      <c r="H6555" s="134">
        <f>Systematic[[#This Row],[SampleVariableLabel]]+100*Systematic[[#This Row],[State]]</f>
        <v>441010102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441</v>
      </c>
      <c r="B6556" s="1">
        <f>IF(C6556=0,IF(B6555=Protocol!$V$20,1,B6555+1),B6555)</f>
        <v>1</v>
      </c>
      <c r="C6556" s="1">
        <f>IF(C6555+1=Protocol!$V$21,0,C6555+1)</f>
        <v>2</v>
      </c>
      <c r="D6556" s="1">
        <f t="shared" si="221"/>
        <v>3</v>
      </c>
      <c r="E6556" s="1" t="str">
        <f>INDEX(Protocol[Mark],MATCH(C6556,Protocol[Step],0))</f>
        <v>2D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441010003</v>
      </c>
      <c r="H6556" s="134">
        <f>Systematic[[#This Row],[SampleVariableLabel]]+100*Systematic[[#This Row],[State]]</f>
        <v>441010203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441</v>
      </c>
      <c r="B6557" s="1">
        <f>IF(C6557=0,IF(B6556=Protocol!$V$20,1,B6556+1),B6556)</f>
        <v>1</v>
      </c>
      <c r="C6557" s="1">
        <f>IF(C6556+1=Protocol!$V$21,0,C6556+1)</f>
        <v>3</v>
      </c>
      <c r="D6557" s="1">
        <f t="shared" si="221"/>
        <v>4</v>
      </c>
      <c r="E6557" s="1" t="str">
        <f>INDEX(Protocol[Mark],MATCH(C6557,Protocol[Step],0))</f>
        <v>2c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441010004</v>
      </c>
      <c r="H6557" s="134">
        <f>Systematic[[#This Row],[SampleVariableLabel]]+100*Systematic[[#This Row],[State]]</f>
        <v>441010304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441</v>
      </c>
      <c r="B6558" s="1">
        <f>IF(C6558=0,IF(B6557=Protocol!$V$20,1,B6557+1),B6557)</f>
        <v>1</v>
      </c>
      <c r="C6558" s="1">
        <f>IF(C6557+1=Protocol!$V$21,0,C6557+1)</f>
        <v>4</v>
      </c>
      <c r="D6558" s="1">
        <f t="shared" si="221"/>
        <v>5</v>
      </c>
      <c r="E6558" s="1" t="str">
        <f>INDEX(Protocol[Mark],MATCH(C6558,Protocol[Step],0))</f>
        <v>3U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441010005</v>
      </c>
      <c r="H6558" s="134">
        <f>Systematic[[#This Row],[SampleVariableLabel]]+100*Systematic[[#This Row],[State]]</f>
        <v>441010405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441</v>
      </c>
      <c r="B6559" s="1">
        <f>IF(C6559=0,IF(B6558=Protocol!$V$20,1,B6558+1),B6558)</f>
        <v>1</v>
      </c>
      <c r="C6559" s="1">
        <f>IF(C6558+1=Protocol!$V$21,0,C6558+1)</f>
        <v>5</v>
      </c>
      <c r="D6559" s="1">
        <f t="shared" si="221"/>
        <v>6</v>
      </c>
      <c r="E6559" s="1" t="str">
        <f>INDEX(Protocol[Mark],MATCH(C6559,Protocol[Step],0))</f>
        <v>4G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441010006</v>
      </c>
      <c r="H6559" s="134">
        <f>Systematic[[#This Row],[SampleVariableLabel]]+100*Systematic[[#This Row],[State]]</f>
        <v>441010506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441</v>
      </c>
      <c r="B6560" s="1">
        <f>IF(C6560=0,IF(B6559=Protocol!$V$20,1,B6559+1),B6559)</f>
        <v>1</v>
      </c>
      <c r="C6560" s="1">
        <f>IF(C6559+1=Protocol!$V$21,0,C6559+1)</f>
        <v>6</v>
      </c>
      <c r="D6560" s="1">
        <f t="shared" si="221"/>
        <v>1</v>
      </c>
      <c r="E6560" s="1" t="str">
        <f>INDEX(Protocol[Mark],MATCH(C6560,Protocol[Step],0))</f>
        <v>5S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441010001</v>
      </c>
      <c r="H6560" s="134">
        <f>Systematic[[#This Row],[SampleVariableLabel]]+100*Systematic[[#This Row],[State]]</f>
        <v>441010601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441</v>
      </c>
      <c r="B6561" s="1">
        <f>IF(C6561=0,IF(B6560=Protocol!$V$20,1,B6560+1),B6560)</f>
        <v>1</v>
      </c>
      <c r="C6561" s="1">
        <f>IF(C6560+1=Protocol!$V$21,0,C6560+1)</f>
        <v>7</v>
      </c>
      <c r="D6561" s="1">
        <f t="shared" si="221"/>
        <v>2</v>
      </c>
      <c r="E6561" s="1" t="str">
        <f>INDEX(Protocol[Mark],MATCH(C6561,Protocol[Step],0))</f>
        <v>6Oct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441010002</v>
      </c>
      <c r="H6561" s="134">
        <f>Systematic[[#This Row],[SampleVariableLabel]]+100*Systematic[[#This Row],[State]]</f>
        <v>441010702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441</v>
      </c>
      <c r="B6562" s="1">
        <f>IF(C6562=0,IF(B6561=Protocol!$V$20,1,B6561+1),B6561)</f>
        <v>1</v>
      </c>
      <c r="C6562" s="1">
        <f>IF(C6561+1=Protocol!$V$21,0,C6561+1)</f>
        <v>8</v>
      </c>
      <c r="D6562" s="1">
        <f t="shared" si="221"/>
        <v>3</v>
      </c>
      <c r="E6562" s="1" t="str">
        <f>INDEX(Protocol[Mark],MATCH(C6562,Protocol[Step],0))</f>
        <v>7Rot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441010003</v>
      </c>
      <c r="H6562" s="134">
        <f>Systematic[[#This Row],[SampleVariableLabel]]+100*Systematic[[#This Row],[State]]</f>
        <v>441010803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441</v>
      </c>
      <c r="B6563" s="1">
        <f>IF(C6563=0,IF(B6562=Protocol!$V$20,1,B6562+1),B6562)</f>
        <v>1</v>
      </c>
      <c r="C6563" s="1">
        <f>IF(C6562+1=Protocol!$V$21,0,C6562+1)</f>
        <v>9</v>
      </c>
      <c r="D6563" s="1">
        <f t="shared" si="221"/>
        <v>4</v>
      </c>
      <c r="E6563" s="1" t="str">
        <f>INDEX(Protocol[Mark],MATCH(C6563,Protocol[Step],0))</f>
        <v>8Gp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441010004</v>
      </c>
      <c r="H6563" s="134">
        <f>Systematic[[#This Row],[SampleVariableLabel]]+100*Systematic[[#This Row],[State]]</f>
        <v>441010904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441</v>
      </c>
      <c r="B6564" s="1">
        <f>IF(C6564=0,IF(B6563=Protocol!$V$20,1,B6563+1),B6563)</f>
        <v>1</v>
      </c>
      <c r="C6564" s="1">
        <f>IF(C6563+1=Protocol!$V$21,0,C6563+1)</f>
        <v>10</v>
      </c>
      <c r="D6564" s="1">
        <f t="shared" si="221"/>
        <v>5</v>
      </c>
      <c r="E6564" s="1" t="str">
        <f>INDEX(Protocol[Mark],MATCH(C6564,Protocol[Step],0))</f>
        <v>9Ama</v>
      </c>
      <c r="F6564" s="151" t="str">
        <f>INDEX(Variables[Variable],MATCH(Systematic[[#This Row],[VariableIndex]],Variables[Index],0))</f>
        <v>Specific flux (mt)</v>
      </c>
      <c r="G6564" s="134">
        <f>Systematic[[#This Row],[Sample]]*1000000+Systematic[[#This Row],[SubSample]]*10000+Systematic[[#This Row],[VariableIndex]]</f>
        <v>441010005</v>
      </c>
      <c r="H6564" s="134">
        <f>Systematic[[#This Row],[SampleVariableLabel]]+100*Systematic[[#This Row],[State]]</f>
        <v>441011005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441</v>
      </c>
      <c r="B6565" s="1">
        <f>IF(C6565=0,IF(B6564=Protocol!$V$20,1,B6564+1),B6564)</f>
        <v>1</v>
      </c>
      <c r="C6565" s="1">
        <f>IF(C6564+1=Protocol!$V$21,0,C6564+1)</f>
        <v>11</v>
      </c>
      <c r="D6565" s="1">
        <f t="shared" si="221"/>
        <v>6</v>
      </c>
      <c r="E6565" s="1" t="str">
        <f>INDEX(Protocol[Mark],MATCH(C6565,Protocol[Step],0))</f>
        <v>10Tm</v>
      </c>
      <c r="F6565" s="151" t="str">
        <f>INDEX(Variables[Variable],MATCH(Systematic[[#This Row],[VariableIndex]],Variables[Index],0))</f>
        <v>FCR (mt: ROX-corr.)</v>
      </c>
      <c r="G6565" s="134">
        <f>Systematic[[#This Row],[Sample]]*1000000+Systematic[[#This Row],[SubSample]]*10000+Systematic[[#This Row],[VariableIndex]]</f>
        <v>441010006</v>
      </c>
      <c r="H6565" s="134">
        <f>Systematic[[#This Row],[SampleVariableLabel]]+100*Systematic[[#This Row],[State]]</f>
        <v>441011106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441</v>
      </c>
      <c r="B6566" s="1">
        <f>IF(C6566=0,IF(B6565=Protocol!$V$20,1,B6565+1),B6565)</f>
        <v>1</v>
      </c>
      <c r="C6566" s="1">
        <f>IF(C6565+1=Protocol!$V$21,0,C6565+1)</f>
        <v>12</v>
      </c>
      <c r="D6566" s="1">
        <f t="shared" si="221"/>
        <v>1</v>
      </c>
      <c r="E6566" s="1" t="str">
        <f>INDEX(Protocol[Mark],MATCH(C6566,Protocol[Step],0))</f>
        <v>11Azd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441010001</v>
      </c>
      <c r="H6566" s="134">
        <f>Systematic[[#This Row],[SampleVariableLabel]]+100*Systematic[[#This Row],[State]]</f>
        <v>441011201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442</v>
      </c>
      <c r="B6567" s="1">
        <f>IF(C6567=0,IF(B6566=Protocol!$V$20,1,B6566+1),B6566)</f>
        <v>1</v>
      </c>
      <c r="C6567" s="1">
        <f>IF(C6566+1=Protocol!$V$21,0,C6566+1)</f>
        <v>0</v>
      </c>
      <c r="D6567" s="1">
        <f t="shared" si="221"/>
        <v>2</v>
      </c>
      <c r="E6567" s="1" t="str">
        <f>INDEX(Protocol[Mark],MATCH(C6567,Protocol[Step],0))</f>
        <v>1mt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442010002</v>
      </c>
      <c r="H6567" s="134">
        <f>Systematic[[#This Row],[SampleVariableLabel]]+100*Systematic[[#This Row],[State]]</f>
        <v>442010002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442</v>
      </c>
      <c r="B6568" s="1">
        <f>IF(C6568=0,IF(B6567=Protocol!$V$20,1,B6567+1),B6567)</f>
        <v>1</v>
      </c>
      <c r="C6568" s="1">
        <f>IF(C6567+1=Protocol!$V$21,0,C6567+1)</f>
        <v>1</v>
      </c>
      <c r="D6568" s="1">
        <f t="shared" si="221"/>
        <v>3</v>
      </c>
      <c r="E6568" s="1" t="str">
        <f>INDEX(Protocol[Mark],MATCH(C6568,Protocol[Step],0))</f>
        <v>1PM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442010003</v>
      </c>
      <c r="H6568" s="134">
        <f>Systematic[[#This Row],[SampleVariableLabel]]+100*Systematic[[#This Row],[State]]</f>
        <v>442010103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442</v>
      </c>
      <c r="B6569" s="1">
        <f>IF(C6569=0,IF(B6568=Protocol!$V$20,1,B6568+1),B6568)</f>
        <v>1</v>
      </c>
      <c r="C6569" s="1">
        <f>IF(C6568+1=Protocol!$V$21,0,C6568+1)</f>
        <v>2</v>
      </c>
      <c r="D6569" s="1">
        <f t="shared" si="221"/>
        <v>4</v>
      </c>
      <c r="E6569" s="1" t="str">
        <f>INDEX(Protocol[Mark],MATCH(C6569,Protocol[Step],0))</f>
        <v>2D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442010004</v>
      </c>
      <c r="H6569" s="134">
        <f>Systematic[[#This Row],[SampleVariableLabel]]+100*Systematic[[#This Row],[State]]</f>
        <v>442010204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442</v>
      </c>
      <c r="B6570" s="1">
        <f>IF(C6570=0,IF(B6569=Protocol!$V$20,1,B6569+1),B6569)</f>
        <v>1</v>
      </c>
      <c r="C6570" s="1">
        <f>IF(C6569+1=Protocol!$V$21,0,C6569+1)</f>
        <v>3</v>
      </c>
      <c r="D6570" s="1">
        <f t="shared" si="221"/>
        <v>5</v>
      </c>
      <c r="E6570" s="1" t="str">
        <f>INDEX(Protocol[Mark],MATCH(C6570,Protocol[Step],0))</f>
        <v>2c</v>
      </c>
      <c r="F6570" s="151" t="str">
        <f>INDEX(Variables[Variable],MATCH(Systematic[[#This Row],[VariableIndex]],Variables[Index],0))</f>
        <v>Specific flux (mt)</v>
      </c>
      <c r="G6570" s="134">
        <f>Systematic[[#This Row],[Sample]]*1000000+Systematic[[#This Row],[SubSample]]*10000+Systematic[[#This Row],[VariableIndex]]</f>
        <v>442010005</v>
      </c>
      <c r="H6570" s="134">
        <f>Systematic[[#This Row],[SampleVariableLabel]]+100*Systematic[[#This Row],[State]]</f>
        <v>442010305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442</v>
      </c>
      <c r="B6571" s="1">
        <f>IF(C6571=0,IF(B6570=Protocol!$V$20,1,B6570+1),B6570)</f>
        <v>1</v>
      </c>
      <c r="C6571" s="1">
        <f>IF(C6570+1=Protocol!$V$21,0,C6570+1)</f>
        <v>4</v>
      </c>
      <c r="D6571" s="1">
        <f t="shared" si="221"/>
        <v>6</v>
      </c>
      <c r="E6571" s="1" t="str">
        <f>INDEX(Protocol[Mark],MATCH(C6571,Protocol[Step],0))</f>
        <v>3U</v>
      </c>
      <c r="F6571" s="151" t="str">
        <f>INDEX(Variables[Variable],MATCH(Systematic[[#This Row],[VariableIndex]],Variables[Index],0))</f>
        <v>FCR (mt: ROX-corr.)</v>
      </c>
      <c r="G6571" s="134">
        <f>Systematic[[#This Row],[Sample]]*1000000+Systematic[[#This Row],[SubSample]]*10000+Systematic[[#This Row],[VariableIndex]]</f>
        <v>442010006</v>
      </c>
      <c r="H6571" s="134">
        <f>Systematic[[#This Row],[SampleVariableLabel]]+100*Systematic[[#This Row],[State]]</f>
        <v>442010406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442</v>
      </c>
      <c r="B6572" s="1">
        <f>IF(C6572=0,IF(B6571=Protocol!$V$20,1,B6571+1),B6571)</f>
        <v>1</v>
      </c>
      <c r="C6572" s="1">
        <f>IF(C6571+1=Protocol!$V$21,0,C6571+1)</f>
        <v>5</v>
      </c>
      <c r="D6572" s="1">
        <f t="shared" si="221"/>
        <v>1</v>
      </c>
      <c r="E6572" s="1" t="str">
        <f>INDEX(Protocol[Mark],MATCH(C6572,Protocol[Step],0))</f>
        <v>4G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442010001</v>
      </c>
      <c r="H6572" s="134">
        <f>Systematic[[#This Row],[SampleVariableLabel]]+100*Systematic[[#This Row],[State]]</f>
        <v>442010501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442</v>
      </c>
      <c r="B6573" s="1">
        <f>IF(C6573=0,IF(B6572=Protocol!$V$20,1,B6572+1),B6572)</f>
        <v>1</v>
      </c>
      <c r="C6573" s="1">
        <f>IF(C6572+1=Protocol!$V$21,0,C6572+1)</f>
        <v>6</v>
      </c>
      <c r="D6573" s="1">
        <f t="shared" si="221"/>
        <v>2</v>
      </c>
      <c r="E6573" s="1" t="str">
        <f>INDEX(Protocol[Mark],MATCH(C6573,Protocol[Step],0))</f>
        <v>5S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442010002</v>
      </c>
      <c r="H6573" s="134">
        <f>Systematic[[#This Row],[SampleVariableLabel]]+100*Systematic[[#This Row],[State]]</f>
        <v>442010602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442</v>
      </c>
      <c r="B6574" s="1">
        <f>IF(C6574=0,IF(B6573=Protocol!$V$20,1,B6573+1),B6573)</f>
        <v>1</v>
      </c>
      <c r="C6574" s="1">
        <f>IF(C6573+1=Protocol!$V$21,0,C6573+1)</f>
        <v>7</v>
      </c>
      <c r="D6574" s="1">
        <f t="shared" si="221"/>
        <v>3</v>
      </c>
      <c r="E6574" s="1" t="str">
        <f>INDEX(Protocol[Mark],MATCH(C6574,Protocol[Step],0))</f>
        <v>6Oct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442010003</v>
      </c>
      <c r="H6574" s="134">
        <f>Systematic[[#This Row],[SampleVariableLabel]]+100*Systematic[[#This Row],[State]]</f>
        <v>442010703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442</v>
      </c>
      <c r="B6575" s="1">
        <f>IF(C6575=0,IF(B6574=Protocol!$V$20,1,B6574+1),B6574)</f>
        <v>1</v>
      </c>
      <c r="C6575" s="1">
        <f>IF(C6574+1=Protocol!$V$21,0,C6574+1)</f>
        <v>8</v>
      </c>
      <c r="D6575" s="1">
        <f t="shared" si="221"/>
        <v>4</v>
      </c>
      <c r="E6575" s="1" t="str">
        <f>INDEX(Protocol[Mark],MATCH(C6575,Protocol[Step],0))</f>
        <v>7Rot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442010004</v>
      </c>
      <c r="H6575" s="134">
        <f>Systematic[[#This Row],[SampleVariableLabel]]+100*Systematic[[#This Row],[State]]</f>
        <v>442010804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442</v>
      </c>
      <c r="B6576" s="1">
        <f>IF(C6576=0,IF(B6575=Protocol!$V$20,1,B6575+1),B6575)</f>
        <v>1</v>
      </c>
      <c r="C6576" s="1">
        <f>IF(C6575+1=Protocol!$V$21,0,C6575+1)</f>
        <v>9</v>
      </c>
      <c r="D6576" s="1">
        <f t="shared" si="221"/>
        <v>5</v>
      </c>
      <c r="E6576" s="1" t="str">
        <f>INDEX(Protocol[Mark],MATCH(C6576,Protocol[Step],0))</f>
        <v>8Gp</v>
      </c>
      <c r="F6576" s="151" t="str">
        <f>INDEX(Variables[Variable],MATCH(Systematic[[#This Row],[VariableIndex]],Variables[Index],0))</f>
        <v>Specific flux (mt)</v>
      </c>
      <c r="G6576" s="134">
        <f>Systematic[[#This Row],[Sample]]*1000000+Systematic[[#This Row],[SubSample]]*10000+Systematic[[#This Row],[VariableIndex]]</f>
        <v>442010005</v>
      </c>
      <c r="H6576" s="134">
        <f>Systematic[[#This Row],[SampleVariableLabel]]+100*Systematic[[#This Row],[State]]</f>
        <v>442010905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442</v>
      </c>
      <c r="B6577" s="1">
        <f>IF(C6577=0,IF(B6576=Protocol!$V$20,1,B6576+1),B6576)</f>
        <v>1</v>
      </c>
      <c r="C6577" s="1">
        <f>IF(C6576+1=Protocol!$V$21,0,C6576+1)</f>
        <v>10</v>
      </c>
      <c r="D6577" s="1">
        <f t="shared" si="221"/>
        <v>6</v>
      </c>
      <c r="E6577" s="1" t="str">
        <f>INDEX(Protocol[Mark],MATCH(C6577,Protocol[Step],0))</f>
        <v>9Ama</v>
      </c>
      <c r="F6577" s="151" t="str">
        <f>INDEX(Variables[Variable],MATCH(Systematic[[#This Row],[VariableIndex]],Variables[Index],0))</f>
        <v>FCR (mt: ROX-corr.)</v>
      </c>
      <c r="G6577" s="134">
        <f>Systematic[[#This Row],[Sample]]*1000000+Systematic[[#This Row],[SubSample]]*10000+Systematic[[#This Row],[VariableIndex]]</f>
        <v>442010006</v>
      </c>
      <c r="H6577" s="134">
        <f>Systematic[[#This Row],[SampleVariableLabel]]+100*Systematic[[#This Row],[State]]</f>
        <v>442011006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442</v>
      </c>
      <c r="B6578" s="1">
        <f>IF(C6578=0,IF(B6577=Protocol!$V$20,1,B6577+1),B6577)</f>
        <v>1</v>
      </c>
      <c r="C6578" s="1">
        <f>IF(C6577+1=Protocol!$V$21,0,C6577+1)</f>
        <v>11</v>
      </c>
      <c r="D6578" s="1">
        <f t="shared" si="221"/>
        <v>1</v>
      </c>
      <c r="E6578" s="1" t="str">
        <f>INDEX(Protocol[Mark],MATCH(C6578,Protocol[Step],0))</f>
        <v>10Tm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442010001</v>
      </c>
      <c r="H6578" s="134">
        <f>Systematic[[#This Row],[SampleVariableLabel]]+100*Systematic[[#This Row],[State]]</f>
        <v>442011101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442</v>
      </c>
      <c r="B6579" s="1">
        <f>IF(C6579=0,IF(B6578=Protocol!$V$20,1,B6578+1),B6578)</f>
        <v>1</v>
      </c>
      <c r="C6579" s="1">
        <f>IF(C6578+1=Protocol!$V$21,0,C6578+1)</f>
        <v>12</v>
      </c>
      <c r="D6579" s="1">
        <f t="shared" si="221"/>
        <v>2</v>
      </c>
      <c r="E6579" s="1" t="str">
        <f>INDEX(Protocol[Mark],MATCH(C6579,Protocol[Step],0))</f>
        <v>11Azd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442010002</v>
      </c>
      <c r="H6579" s="134">
        <f>Systematic[[#This Row],[SampleVariableLabel]]+100*Systematic[[#This Row],[State]]</f>
        <v>442011202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443</v>
      </c>
      <c r="B6580" s="1">
        <f>IF(C6580=0,IF(B6579=Protocol!$V$20,1,B6579+1),B6579)</f>
        <v>1</v>
      </c>
      <c r="C6580" s="1">
        <f>IF(C6579+1=Protocol!$V$21,0,C6579+1)</f>
        <v>0</v>
      </c>
      <c r="D6580" s="1">
        <f t="shared" si="221"/>
        <v>3</v>
      </c>
      <c r="E6580" s="1" t="str">
        <f>INDEX(Protocol[Mark],MATCH(C6580,Protocol[Step],0))</f>
        <v>1mt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443010003</v>
      </c>
      <c r="H6580" s="134">
        <f>Systematic[[#This Row],[SampleVariableLabel]]+100*Systematic[[#This Row],[State]]</f>
        <v>443010003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443</v>
      </c>
      <c r="B6581" s="1">
        <f>IF(C6581=0,IF(B6580=Protocol!$V$20,1,B6580+1),B6580)</f>
        <v>1</v>
      </c>
      <c r="C6581" s="1">
        <f>IF(C6580+1=Protocol!$V$21,0,C6580+1)</f>
        <v>1</v>
      </c>
      <c r="D6581" s="1">
        <f t="shared" si="221"/>
        <v>4</v>
      </c>
      <c r="E6581" s="1" t="str">
        <f>INDEX(Protocol[Mark],MATCH(C6581,Protocol[Step],0))</f>
        <v>1PM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443010004</v>
      </c>
      <c r="H6581" s="134">
        <f>Systematic[[#This Row],[SampleVariableLabel]]+100*Systematic[[#This Row],[State]]</f>
        <v>443010104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443</v>
      </c>
      <c r="B6582" s="1">
        <f>IF(C6582=0,IF(B6581=Protocol!$V$20,1,B6581+1),B6581)</f>
        <v>1</v>
      </c>
      <c r="C6582" s="1">
        <f>IF(C6581+1=Protocol!$V$21,0,C6581+1)</f>
        <v>2</v>
      </c>
      <c r="D6582" s="1">
        <f t="shared" si="221"/>
        <v>5</v>
      </c>
      <c r="E6582" s="1" t="str">
        <f>INDEX(Protocol[Mark],MATCH(C6582,Protocol[Step],0))</f>
        <v>2D</v>
      </c>
      <c r="F6582" s="151" t="str">
        <f>INDEX(Variables[Variable],MATCH(Systematic[[#This Row],[VariableIndex]],Variables[Index],0))</f>
        <v>Specific flux (mt)</v>
      </c>
      <c r="G6582" s="134">
        <f>Systematic[[#This Row],[Sample]]*1000000+Systematic[[#This Row],[SubSample]]*10000+Systematic[[#This Row],[VariableIndex]]</f>
        <v>443010005</v>
      </c>
      <c r="H6582" s="134">
        <f>Systematic[[#This Row],[SampleVariableLabel]]+100*Systematic[[#This Row],[State]]</f>
        <v>443010205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443</v>
      </c>
      <c r="B6583" s="1">
        <f>IF(C6583=0,IF(B6582=Protocol!$V$20,1,B6582+1),B6582)</f>
        <v>1</v>
      </c>
      <c r="C6583" s="1">
        <f>IF(C6582+1=Protocol!$V$21,0,C6582+1)</f>
        <v>3</v>
      </c>
      <c r="D6583" s="1">
        <f t="shared" si="221"/>
        <v>6</v>
      </c>
      <c r="E6583" s="1" t="str">
        <f>INDEX(Protocol[Mark],MATCH(C6583,Protocol[Step],0))</f>
        <v>2c</v>
      </c>
      <c r="F6583" s="151" t="str">
        <f>INDEX(Variables[Variable],MATCH(Systematic[[#This Row],[VariableIndex]],Variables[Index],0))</f>
        <v>FCR (mt: ROX-corr.)</v>
      </c>
      <c r="G6583" s="134">
        <f>Systematic[[#This Row],[Sample]]*1000000+Systematic[[#This Row],[SubSample]]*10000+Systematic[[#This Row],[VariableIndex]]</f>
        <v>443010006</v>
      </c>
      <c r="H6583" s="134">
        <f>Systematic[[#This Row],[SampleVariableLabel]]+100*Systematic[[#This Row],[State]]</f>
        <v>443010306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443</v>
      </c>
      <c r="B6584" s="1">
        <f>IF(C6584=0,IF(B6583=Protocol!$V$20,1,B6583+1),B6583)</f>
        <v>1</v>
      </c>
      <c r="C6584" s="1">
        <f>IF(C6583+1=Protocol!$V$21,0,C6583+1)</f>
        <v>4</v>
      </c>
      <c r="D6584" s="1">
        <f t="shared" si="221"/>
        <v>1</v>
      </c>
      <c r="E6584" s="1" t="str">
        <f>INDEX(Protocol[Mark],MATCH(C6584,Protocol[Step],0))</f>
        <v>3U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443010001</v>
      </c>
      <c r="H6584" s="134">
        <f>Systematic[[#This Row],[SampleVariableLabel]]+100*Systematic[[#This Row],[State]]</f>
        <v>443010401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443</v>
      </c>
      <c r="B6585" s="1">
        <f>IF(C6585=0,IF(B6584=Protocol!$V$20,1,B6584+1),B6584)</f>
        <v>1</v>
      </c>
      <c r="C6585" s="1">
        <f>IF(C6584+1=Protocol!$V$21,0,C6584+1)</f>
        <v>5</v>
      </c>
      <c r="D6585" s="1">
        <f t="shared" si="221"/>
        <v>2</v>
      </c>
      <c r="E6585" s="1" t="str">
        <f>INDEX(Protocol[Mark],MATCH(C6585,Protocol[Step],0))</f>
        <v>4G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443010002</v>
      </c>
      <c r="H6585" s="134">
        <f>Systematic[[#This Row],[SampleVariableLabel]]+100*Systematic[[#This Row],[State]]</f>
        <v>443010502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443</v>
      </c>
      <c r="B6586" s="1">
        <f>IF(C6586=0,IF(B6585=Protocol!$V$20,1,B6585+1),B6585)</f>
        <v>1</v>
      </c>
      <c r="C6586" s="1">
        <f>IF(C6585+1=Protocol!$V$21,0,C6585+1)</f>
        <v>6</v>
      </c>
      <c r="D6586" s="1">
        <f t="shared" si="221"/>
        <v>3</v>
      </c>
      <c r="E6586" s="1" t="str">
        <f>INDEX(Protocol[Mark],MATCH(C6586,Protocol[Step],0))</f>
        <v>5S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443010003</v>
      </c>
      <c r="H6586" s="134">
        <f>Systematic[[#This Row],[SampleVariableLabel]]+100*Systematic[[#This Row],[State]]</f>
        <v>443010603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443</v>
      </c>
      <c r="B6587" s="1">
        <f>IF(C6587=0,IF(B6586=Protocol!$V$20,1,B6586+1),B6586)</f>
        <v>1</v>
      </c>
      <c r="C6587" s="1">
        <f>IF(C6586+1=Protocol!$V$21,0,C6586+1)</f>
        <v>7</v>
      </c>
      <c r="D6587" s="1">
        <f t="shared" si="221"/>
        <v>4</v>
      </c>
      <c r="E6587" s="1" t="str">
        <f>INDEX(Protocol[Mark],MATCH(C6587,Protocol[Step],0))</f>
        <v>6Oct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443010004</v>
      </c>
      <c r="H6587" s="134">
        <f>Systematic[[#This Row],[SampleVariableLabel]]+100*Systematic[[#This Row],[State]]</f>
        <v>443010704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443</v>
      </c>
      <c r="B6588" s="1">
        <f>IF(C6588=0,IF(B6587=Protocol!$V$20,1,B6587+1),B6587)</f>
        <v>1</v>
      </c>
      <c r="C6588" s="1">
        <f>IF(C6587+1=Protocol!$V$21,0,C6587+1)</f>
        <v>8</v>
      </c>
      <c r="D6588" s="1">
        <f t="shared" si="221"/>
        <v>5</v>
      </c>
      <c r="E6588" s="1" t="str">
        <f>INDEX(Protocol[Mark],MATCH(C6588,Protocol[Step],0))</f>
        <v>7Rot</v>
      </c>
      <c r="F6588" s="151" t="str">
        <f>INDEX(Variables[Variable],MATCH(Systematic[[#This Row],[VariableIndex]],Variables[Index],0))</f>
        <v>Specific flux (mt)</v>
      </c>
      <c r="G6588" s="134">
        <f>Systematic[[#This Row],[Sample]]*1000000+Systematic[[#This Row],[SubSample]]*10000+Systematic[[#This Row],[VariableIndex]]</f>
        <v>443010005</v>
      </c>
      <c r="H6588" s="134">
        <f>Systematic[[#This Row],[SampleVariableLabel]]+100*Systematic[[#This Row],[State]]</f>
        <v>443010805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443</v>
      </c>
      <c r="B6589" s="1">
        <f>IF(C6589=0,IF(B6588=Protocol!$V$20,1,B6588+1),B6588)</f>
        <v>1</v>
      </c>
      <c r="C6589" s="1">
        <f>IF(C6588+1=Protocol!$V$21,0,C6588+1)</f>
        <v>9</v>
      </c>
      <c r="D6589" s="1">
        <f t="shared" si="221"/>
        <v>6</v>
      </c>
      <c r="E6589" s="1" t="str">
        <f>INDEX(Protocol[Mark],MATCH(C6589,Protocol[Step],0))</f>
        <v>8Gp</v>
      </c>
      <c r="F6589" s="151" t="str">
        <f>INDEX(Variables[Variable],MATCH(Systematic[[#This Row],[VariableIndex]],Variables[Index],0))</f>
        <v>FCR (mt: ROX-corr.)</v>
      </c>
      <c r="G6589" s="134">
        <f>Systematic[[#This Row],[Sample]]*1000000+Systematic[[#This Row],[SubSample]]*10000+Systematic[[#This Row],[VariableIndex]]</f>
        <v>443010006</v>
      </c>
      <c r="H6589" s="134">
        <f>Systematic[[#This Row],[SampleVariableLabel]]+100*Systematic[[#This Row],[State]]</f>
        <v>443010906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443</v>
      </c>
      <c r="B6590" s="1">
        <f>IF(C6590=0,IF(B6589=Protocol!$V$20,1,B6589+1),B6589)</f>
        <v>1</v>
      </c>
      <c r="C6590" s="1">
        <f>IF(C6589+1=Protocol!$V$21,0,C6589+1)</f>
        <v>10</v>
      </c>
      <c r="D6590" s="1">
        <f t="shared" si="221"/>
        <v>1</v>
      </c>
      <c r="E6590" s="1" t="str">
        <f>INDEX(Protocol[Mark],MATCH(C6590,Protocol[Step],0))</f>
        <v>9Ama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443010001</v>
      </c>
      <c r="H6590" s="134">
        <f>Systematic[[#This Row],[SampleVariableLabel]]+100*Systematic[[#This Row],[State]]</f>
        <v>443011001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443</v>
      </c>
      <c r="B6591" s="1">
        <f>IF(C6591=0,IF(B6590=Protocol!$V$20,1,B6590+1),B6590)</f>
        <v>1</v>
      </c>
      <c r="C6591" s="1">
        <f>IF(C6590+1=Protocol!$V$21,0,C6590+1)</f>
        <v>11</v>
      </c>
      <c r="D6591" s="1">
        <f t="shared" si="221"/>
        <v>2</v>
      </c>
      <c r="E6591" s="1" t="str">
        <f>INDEX(Protocol[Mark],MATCH(C6591,Protocol[Step],0))</f>
        <v>10Tm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443010002</v>
      </c>
      <c r="H6591" s="134">
        <f>Systematic[[#This Row],[SampleVariableLabel]]+100*Systematic[[#This Row],[State]]</f>
        <v>443011102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443</v>
      </c>
      <c r="B6592" s="1">
        <f>IF(C6592=0,IF(B6591=Protocol!$V$20,1,B6591+1),B6591)</f>
        <v>1</v>
      </c>
      <c r="C6592" s="1">
        <f>IF(C6591+1=Protocol!$V$21,0,C6591+1)</f>
        <v>12</v>
      </c>
      <c r="D6592" s="1">
        <f t="shared" si="221"/>
        <v>3</v>
      </c>
      <c r="E6592" s="1" t="str">
        <f>INDEX(Protocol[Mark],MATCH(C6592,Protocol[Step],0))</f>
        <v>11Azd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443010003</v>
      </c>
      <c r="H6592" s="134">
        <f>Systematic[[#This Row],[SampleVariableLabel]]+100*Systematic[[#This Row],[State]]</f>
        <v>443011203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444</v>
      </c>
      <c r="B6593" s="1">
        <f>IF(C6593=0,IF(B6592=Protocol!$V$20,1,B6592+1),B6592)</f>
        <v>1</v>
      </c>
      <c r="C6593" s="1">
        <f>IF(C6592+1=Protocol!$V$21,0,C6592+1)</f>
        <v>0</v>
      </c>
      <c r="D6593" s="1">
        <f t="shared" si="221"/>
        <v>4</v>
      </c>
      <c r="E6593" s="1" t="str">
        <f>INDEX(Protocol[Mark],MATCH(C6593,Protocol[Step],0))</f>
        <v>1mt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444010004</v>
      </c>
      <c r="H6593" s="134">
        <f>Systematic[[#This Row],[SampleVariableLabel]]+100*Systematic[[#This Row],[State]]</f>
        <v>444010004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444</v>
      </c>
      <c r="B6594" s="1">
        <f>IF(C6594=0,IF(B6593=Protocol!$V$20,1,B6593+1),B6593)</f>
        <v>1</v>
      </c>
      <c r="C6594" s="1">
        <f>IF(C6593+1=Protocol!$V$21,0,C6593+1)</f>
        <v>1</v>
      </c>
      <c r="D6594" s="1">
        <f t="shared" si="221"/>
        <v>5</v>
      </c>
      <c r="E6594" s="1" t="str">
        <f>INDEX(Protocol[Mark],MATCH(C6594,Protocol[Step],0))</f>
        <v>1PM</v>
      </c>
      <c r="F6594" s="151" t="str">
        <f>INDEX(Variables[Variable],MATCH(Systematic[[#This Row],[VariableIndex]],Variables[Index],0))</f>
        <v>Specific flux (mt)</v>
      </c>
      <c r="G6594" s="134">
        <f>Systematic[[#This Row],[Sample]]*1000000+Systematic[[#This Row],[SubSample]]*10000+Systematic[[#This Row],[VariableIndex]]</f>
        <v>444010005</v>
      </c>
      <c r="H6594" s="134">
        <f>Systematic[[#This Row],[SampleVariableLabel]]+100*Systematic[[#This Row],[State]]</f>
        <v>444010105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444</v>
      </c>
      <c r="B6595" s="1">
        <f>IF(C6595=0,IF(B6594=Protocol!$V$20,1,B6594+1),B6594)</f>
        <v>1</v>
      </c>
      <c r="C6595" s="1">
        <f>IF(C6594+1=Protocol!$V$21,0,C6594+1)</f>
        <v>2</v>
      </c>
      <c r="D6595" s="1">
        <f t="shared" ref="D6595:D6658" si="223">IF(D6594=nVariables,1,D6594+1)</f>
        <v>6</v>
      </c>
      <c r="E6595" s="1" t="str">
        <f>INDEX(Protocol[Mark],MATCH(C6595,Protocol[Step],0))</f>
        <v>2D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444010006</v>
      </c>
      <c r="H6595" s="134">
        <f>Systematic[[#This Row],[SampleVariableLabel]]+100*Systematic[[#This Row],[State]]</f>
        <v>444010206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444</v>
      </c>
      <c r="B6596" s="1">
        <f>IF(C6596=0,IF(B6595=Protocol!$V$20,1,B6595+1),B6595)</f>
        <v>1</v>
      </c>
      <c r="C6596" s="1">
        <f>IF(C6595+1=Protocol!$V$21,0,C6595+1)</f>
        <v>3</v>
      </c>
      <c r="D6596" s="1">
        <f t="shared" si="223"/>
        <v>1</v>
      </c>
      <c r="E6596" s="1" t="str">
        <f>INDEX(Protocol[Mark],MATCH(C6596,Protocol[Step],0))</f>
        <v>2c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444010001</v>
      </c>
      <c r="H6596" s="134">
        <f>Systematic[[#This Row],[SampleVariableLabel]]+100*Systematic[[#This Row],[State]]</f>
        <v>444010301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444</v>
      </c>
      <c r="B6597" s="1">
        <f>IF(C6597=0,IF(B6596=Protocol!$V$20,1,B6596+1),B6596)</f>
        <v>1</v>
      </c>
      <c r="C6597" s="1">
        <f>IF(C6596+1=Protocol!$V$21,0,C6596+1)</f>
        <v>4</v>
      </c>
      <c r="D6597" s="1">
        <f t="shared" si="223"/>
        <v>2</v>
      </c>
      <c r="E6597" s="1" t="str">
        <f>INDEX(Protocol[Mark],MATCH(C6597,Protocol[Step],0))</f>
        <v>3U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444010002</v>
      </c>
      <c r="H6597" s="134">
        <f>Systematic[[#This Row],[SampleVariableLabel]]+100*Systematic[[#This Row],[State]]</f>
        <v>444010402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444</v>
      </c>
      <c r="B6598" s="1">
        <f>IF(C6598=0,IF(B6597=Protocol!$V$20,1,B6597+1),B6597)</f>
        <v>1</v>
      </c>
      <c r="C6598" s="1">
        <f>IF(C6597+1=Protocol!$V$21,0,C6597+1)</f>
        <v>5</v>
      </c>
      <c r="D6598" s="1">
        <f t="shared" si="223"/>
        <v>3</v>
      </c>
      <c r="E6598" s="1" t="str">
        <f>INDEX(Protocol[Mark],MATCH(C6598,Protocol[Step],0))</f>
        <v>4G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444010003</v>
      </c>
      <c r="H6598" s="134">
        <f>Systematic[[#This Row],[SampleVariableLabel]]+100*Systematic[[#This Row],[State]]</f>
        <v>444010503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444</v>
      </c>
      <c r="B6599" s="1">
        <f>IF(C6599=0,IF(B6598=Protocol!$V$20,1,B6598+1),B6598)</f>
        <v>1</v>
      </c>
      <c r="C6599" s="1">
        <f>IF(C6598+1=Protocol!$V$21,0,C6598+1)</f>
        <v>6</v>
      </c>
      <c r="D6599" s="1">
        <f t="shared" si="223"/>
        <v>4</v>
      </c>
      <c r="E6599" s="1" t="str">
        <f>INDEX(Protocol[Mark],MATCH(C6599,Protocol[Step],0))</f>
        <v>5S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444010004</v>
      </c>
      <c r="H6599" s="134">
        <f>Systematic[[#This Row],[SampleVariableLabel]]+100*Systematic[[#This Row],[State]]</f>
        <v>444010604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444</v>
      </c>
      <c r="B6600" s="1">
        <f>IF(C6600=0,IF(B6599=Protocol!$V$20,1,B6599+1),B6599)</f>
        <v>1</v>
      </c>
      <c r="C6600" s="1">
        <f>IF(C6599+1=Protocol!$V$21,0,C6599+1)</f>
        <v>7</v>
      </c>
      <c r="D6600" s="1">
        <f t="shared" si="223"/>
        <v>5</v>
      </c>
      <c r="E6600" s="1" t="str">
        <f>INDEX(Protocol[Mark],MATCH(C6600,Protocol[Step],0))</f>
        <v>6Oct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444010005</v>
      </c>
      <c r="H6600" s="134">
        <f>Systematic[[#This Row],[SampleVariableLabel]]+100*Systematic[[#This Row],[State]]</f>
        <v>444010705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444</v>
      </c>
      <c r="B6601" s="1">
        <f>IF(C6601=0,IF(B6600=Protocol!$V$20,1,B6600+1),B6600)</f>
        <v>1</v>
      </c>
      <c r="C6601" s="1">
        <f>IF(C6600+1=Protocol!$V$21,0,C6600+1)</f>
        <v>8</v>
      </c>
      <c r="D6601" s="1">
        <f t="shared" si="223"/>
        <v>6</v>
      </c>
      <c r="E6601" s="1" t="str">
        <f>INDEX(Protocol[Mark],MATCH(C6601,Protocol[Step],0))</f>
        <v>7Rot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444010006</v>
      </c>
      <c r="H6601" s="134">
        <f>Systematic[[#This Row],[SampleVariableLabel]]+100*Systematic[[#This Row],[State]]</f>
        <v>444010806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444</v>
      </c>
      <c r="B6602" s="1">
        <f>IF(C6602=0,IF(B6601=Protocol!$V$20,1,B6601+1),B6601)</f>
        <v>1</v>
      </c>
      <c r="C6602" s="1">
        <f>IF(C6601+1=Protocol!$V$21,0,C6601+1)</f>
        <v>9</v>
      </c>
      <c r="D6602" s="1">
        <f t="shared" si="223"/>
        <v>1</v>
      </c>
      <c r="E6602" s="1" t="str">
        <f>INDEX(Protocol[Mark],MATCH(C6602,Protocol[Step],0))</f>
        <v>8Gp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444010001</v>
      </c>
      <c r="H6602" s="134">
        <f>Systematic[[#This Row],[SampleVariableLabel]]+100*Systematic[[#This Row],[State]]</f>
        <v>444010901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444</v>
      </c>
      <c r="B6603" s="1">
        <f>IF(C6603=0,IF(B6602=Protocol!$V$20,1,B6602+1),B6602)</f>
        <v>1</v>
      </c>
      <c r="C6603" s="1">
        <f>IF(C6602+1=Protocol!$V$21,0,C6602+1)</f>
        <v>10</v>
      </c>
      <c r="D6603" s="1">
        <f t="shared" si="223"/>
        <v>2</v>
      </c>
      <c r="E6603" s="1" t="str">
        <f>INDEX(Protocol[Mark],MATCH(C6603,Protocol[Step],0))</f>
        <v>9Ama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444010002</v>
      </c>
      <c r="H6603" s="134">
        <f>Systematic[[#This Row],[SampleVariableLabel]]+100*Systematic[[#This Row],[State]]</f>
        <v>444011002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444</v>
      </c>
      <c r="B6604" s="1">
        <f>IF(C6604=0,IF(B6603=Protocol!$V$20,1,B6603+1),B6603)</f>
        <v>1</v>
      </c>
      <c r="C6604" s="1">
        <f>IF(C6603+1=Protocol!$V$21,0,C6603+1)</f>
        <v>11</v>
      </c>
      <c r="D6604" s="1">
        <f t="shared" si="223"/>
        <v>3</v>
      </c>
      <c r="E6604" s="1" t="str">
        <f>INDEX(Protocol[Mark],MATCH(C6604,Protocol[Step],0))</f>
        <v>10Tm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444010003</v>
      </c>
      <c r="H6604" s="134">
        <f>Systematic[[#This Row],[SampleVariableLabel]]+100*Systematic[[#This Row],[State]]</f>
        <v>444011103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444</v>
      </c>
      <c r="B6605" s="1">
        <f>IF(C6605=0,IF(B6604=Protocol!$V$20,1,B6604+1),B6604)</f>
        <v>1</v>
      </c>
      <c r="C6605" s="1">
        <f>IF(C6604+1=Protocol!$V$21,0,C6604+1)</f>
        <v>12</v>
      </c>
      <c r="D6605" s="1">
        <f t="shared" si="223"/>
        <v>4</v>
      </c>
      <c r="E6605" s="1" t="str">
        <f>INDEX(Protocol[Mark],MATCH(C6605,Protocol[Step],0))</f>
        <v>11Azd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444010004</v>
      </c>
      <c r="H6605" s="134">
        <f>Systematic[[#This Row],[SampleVariableLabel]]+100*Systematic[[#This Row],[State]]</f>
        <v>444011204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445</v>
      </c>
      <c r="B6606" s="1">
        <f>IF(C6606=0,IF(B6605=Protocol!$V$20,1,B6605+1),B6605)</f>
        <v>1</v>
      </c>
      <c r="C6606" s="1">
        <f>IF(C6605+1=Protocol!$V$21,0,C6605+1)</f>
        <v>0</v>
      </c>
      <c r="D6606" s="1">
        <f t="shared" si="223"/>
        <v>5</v>
      </c>
      <c r="E6606" s="1" t="str">
        <f>INDEX(Protocol[Mark],MATCH(C6606,Protocol[Step],0))</f>
        <v>1mt</v>
      </c>
      <c r="F6606" s="151" t="str">
        <f>INDEX(Variables[Variable],MATCH(Systematic[[#This Row],[VariableIndex]],Variables[Index],0))</f>
        <v>Specific flux (mt)</v>
      </c>
      <c r="G6606" s="134">
        <f>Systematic[[#This Row],[Sample]]*1000000+Systematic[[#This Row],[SubSample]]*10000+Systematic[[#This Row],[VariableIndex]]</f>
        <v>445010005</v>
      </c>
      <c r="H6606" s="134">
        <f>Systematic[[#This Row],[SampleVariableLabel]]+100*Systematic[[#This Row],[State]]</f>
        <v>445010005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445</v>
      </c>
      <c r="B6607" s="1">
        <f>IF(C6607=0,IF(B6606=Protocol!$V$20,1,B6606+1),B6606)</f>
        <v>1</v>
      </c>
      <c r="C6607" s="1">
        <f>IF(C6606+1=Protocol!$V$21,0,C6606+1)</f>
        <v>1</v>
      </c>
      <c r="D6607" s="1">
        <f t="shared" si="223"/>
        <v>6</v>
      </c>
      <c r="E6607" s="1" t="str">
        <f>INDEX(Protocol[Mark],MATCH(C6607,Protocol[Step],0))</f>
        <v>1PM</v>
      </c>
      <c r="F6607" s="151" t="str">
        <f>INDEX(Variables[Variable],MATCH(Systematic[[#This Row],[VariableIndex]],Variables[Index],0))</f>
        <v>FCR (mt: ROX-corr.)</v>
      </c>
      <c r="G6607" s="134">
        <f>Systematic[[#This Row],[Sample]]*1000000+Systematic[[#This Row],[SubSample]]*10000+Systematic[[#This Row],[VariableIndex]]</f>
        <v>445010006</v>
      </c>
      <c r="H6607" s="134">
        <f>Systematic[[#This Row],[SampleVariableLabel]]+100*Systematic[[#This Row],[State]]</f>
        <v>445010106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445</v>
      </c>
      <c r="B6608" s="1">
        <f>IF(C6608=0,IF(B6607=Protocol!$V$20,1,B6607+1),B6607)</f>
        <v>1</v>
      </c>
      <c r="C6608" s="1">
        <f>IF(C6607+1=Protocol!$V$21,0,C6607+1)</f>
        <v>2</v>
      </c>
      <c r="D6608" s="1">
        <f t="shared" si="223"/>
        <v>1</v>
      </c>
      <c r="E6608" s="1" t="str">
        <f>INDEX(Protocol[Mark],MATCH(C6608,Protocol[Step],0))</f>
        <v>2D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445010001</v>
      </c>
      <c r="H6608" s="134">
        <f>Systematic[[#This Row],[SampleVariableLabel]]+100*Systematic[[#This Row],[State]]</f>
        <v>445010201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445</v>
      </c>
      <c r="B6609" s="1">
        <f>IF(C6609=0,IF(B6608=Protocol!$V$20,1,B6608+1),B6608)</f>
        <v>1</v>
      </c>
      <c r="C6609" s="1">
        <f>IF(C6608+1=Protocol!$V$21,0,C6608+1)</f>
        <v>3</v>
      </c>
      <c r="D6609" s="1">
        <f t="shared" si="223"/>
        <v>2</v>
      </c>
      <c r="E6609" s="1" t="str">
        <f>INDEX(Protocol[Mark],MATCH(C6609,Protocol[Step],0))</f>
        <v>2c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445010002</v>
      </c>
      <c r="H6609" s="134">
        <f>Systematic[[#This Row],[SampleVariableLabel]]+100*Systematic[[#This Row],[State]]</f>
        <v>445010302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445</v>
      </c>
      <c r="B6610" s="1">
        <f>IF(C6610=0,IF(B6609=Protocol!$V$20,1,B6609+1),B6609)</f>
        <v>1</v>
      </c>
      <c r="C6610" s="1">
        <f>IF(C6609+1=Protocol!$V$21,0,C6609+1)</f>
        <v>4</v>
      </c>
      <c r="D6610" s="1">
        <f t="shared" si="223"/>
        <v>3</v>
      </c>
      <c r="E6610" s="1" t="str">
        <f>INDEX(Protocol[Mark],MATCH(C6610,Protocol[Step],0))</f>
        <v>3U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445010003</v>
      </c>
      <c r="H6610" s="134">
        <f>Systematic[[#This Row],[SampleVariableLabel]]+100*Systematic[[#This Row],[State]]</f>
        <v>445010403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445</v>
      </c>
      <c r="B6611" s="1">
        <f>IF(C6611=0,IF(B6610=Protocol!$V$20,1,B6610+1),B6610)</f>
        <v>1</v>
      </c>
      <c r="C6611" s="1">
        <f>IF(C6610+1=Protocol!$V$21,0,C6610+1)</f>
        <v>5</v>
      </c>
      <c r="D6611" s="1">
        <f t="shared" si="223"/>
        <v>4</v>
      </c>
      <c r="E6611" s="1" t="str">
        <f>INDEX(Protocol[Mark],MATCH(C6611,Protocol[Step],0))</f>
        <v>4G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445010004</v>
      </c>
      <c r="H6611" s="134">
        <f>Systematic[[#This Row],[SampleVariableLabel]]+100*Systematic[[#This Row],[State]]</f>
        <v>445010504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445</v>
      </c>
      <c r="B6612" s="1">
        <f>IF(C6612=0,IF(B6611=Protocol!$V$20,1,B6611+1),B6611)</f>
        <v>1</v>
      </c>
      <c r="C6612" s="1">
        <f>IF(C6611+1=Protocol!$V$21,0,C6611+1)</f>
        <v>6</v>
      </c>
      <c r="D6612" s="1">
        <f t="shared" si="223"/>
        <v>5</v>
      </c>
      <c r="E6612" s="1" t="str">
        <f>INDEX(Protocol[Mark],MATCH(C6612,Protocol[Step],0))</f>
        <v>5S</v>
      </c>
      <c r="F6612" s="151" t="str">
        <f>INDEX(Variables[Variable],MATCH(Systematic[[#This Row],[VariableIndex]],Variables[Index],0))</f>
        <v>Specific flux (mt)</v>
      </c>
      <c r="G6612" s="134">
        <f>Systematic[[#This Row],[Sample]]*1000000+Systematic[[#This Row],[SubSample]]*10000+Systematic[[#This Row],[VariableIndex]]</f>
        <v>445010005</v>
      </c>
      <c r="H6612" s="134">
        <f>Systematic[[#This Row],[SampleVariableLabel]]+100*Systematic[[#This Row],[State]]</f>
        <v>445010605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445</v>
      </c>
      <c r="B6613" s="1">
        <f>IF(C6613=0,IF(B6612=Protocol!$V$20,1,B6612+1),B6612)</f>
        <v>1</v>
      </c>
      <c r="C6613" s="1">
        <f>IF(C6612+1=Protocol!$V$21,0,C6612+1)</f>
        <v>7</v>
      </c>
      <c r="D6613" s="1">
        <f t="shared" si="223"/>
        <v>6</v>
      </c>
      <c r="E6613" s="1" t="str">
        <f>INDEX(Protocol[Mark],MATCH(C6613,Protocol[Step],0))</f>
        <v>6Oct</v>
      </c>
      <c r="F6613" s="151" t="str">
        <f>INDEX(Variables[Variable],MATCH(Systematic[[#This Row],[VariableIndex]],Variables[Index],0))</f>
        <v>FCR (mt: ROX-corr.)</v>
      </c>
      <c r="G6613" s="134">
        <f>Systematic[[#This Row],[Sample]]*1000000+Systematic[[#This Row],[SubSample]]*10000+Systematic[[#This Row],[VariableIndex]]</f>
        <v>445010006</v>
      </c>
      <c r="H6613" s="134">
        <f>Systematic[[#This Row],[SampleVariableLabel]]+100*Systematic[[#This Row],[State]]</f>
        <v>445010706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445</v>
      </c>
      <c r="B6614" s="1">
        <f>IF(C6614=0,IF(B6613=Protocol!$V$20,1,B6613+1),B6613)</f>
        <v>1</v>
      </c>
      <c r="C6614" s="1">
        <f>IF(C6613+1=Protocol!$V$21,0,C6613+1)</f>
        <v>8</v>
      </c>
      <c r="D6614" s="1">
        <f t="shared" si="223"/>
        <v>1</v>
      </c>
      <c r="E6614" s="1" t="str">
        <f>INDEX(Protocol[Mark],MATCH(C6614,Protocol[Step],0))</f>
        <v>7Rot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445010001</v>
      </c>
      <c r="H6614" s="134">
        <f>Systematic[[#This Row],[SampleVariableLabel]]+100*Systematic[[#This Row],[State]]</f>
        <v>445010801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445</v>
      </c>
      <c r="B6615" s="1">
        <f>IF(C6615=0,IF(B6614=Protocol!$V$20,1,B6614+1),B6614)</f>
        <v>1</v>
      </c>
      <c r="C6615" s="1">
        <f>IF(C6614+1=Protocol!$V$21,0,C6614+1)</f>
        <v>9</v>
      </c>
      <c r="D6615" s="1">
        <f t="shared" si="223"/>
        <v>2</v>
      </c>
      <c r="E6615" s="1" t="str">
        <f>INDEX(Protocol[Mark],MATCH(C6615,Protocol[Step],0))</f>
        <v>8Gp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445010002</v>
      </c>
      <c r="H6615" s="134">
        <f>Systematic[[#This Row],[SampleVariableLabel]]+100*Systematic[[#This Row],[State]]</f>
        <v>445010902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445</v>
      </c>
      <c r="B6616" s="1">
        <f>IF(C6616=0,IF(B6615=Protocol!$V$20,1,B6615+1),B6615)</f>
        <v>1</v>
      </c>
      <c r="C6616" s="1">
        <f>IF(C6615+1=Protocol!$V$21,0,C6615+1)</f>
        <v>10</v>
      </c>
      <c r="D6616" s="1">
        <f t="shared" si="223"/>
        <v>3</v>
      </c>
      <c r="E6616" s="1" t="str">
        <f>INDEX(Protocol[Mark],MATCH(C6616,Protocol[Step],0))</f>
        <v>9Ama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445010003</v>
      </c>
      <c r="H6616" s="134">
        <f>Systematic[[#This Row],[SampleVariableLabel]]+100*Systematic[[#This Row],[State]]</f>
        <v>445011003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445</v>
      </c>
      <c r="B6617" s="1">
        <f>IF(C6617=0,IF(B6616=Protocol!$V$20,1,B6616+1),B6616)</f>
        <v>1</v>
      </c>
      <c r="C6617" s="1">
        <f>IF(C6616+1=Protocol!$V$21,0,C6616+1)</f>
        <v>11</v>
      </c>
      <c r="D6617" s="1">
        <f t="shared" si="223"/>
        <v>4</v>
      </c>
      <c r="E6617" s="1" t="str">
        <f>INDEX(Protocol[Mark],MATCH(C6617,Protocol[Step],0))</f>
        <v>10Tm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445010004</v>
      </c>
      <c r="H6617" s="134">
        <f>Systematic[[#This Row],[SampleVariableLabel]]+100*Systematic[[#This Row],[State]]</f>
        <v>445011104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445</v>
      </c>
      <c r="B6618" s="1">
        <f>IF(C6618=0,IF(B6617=Protocol!$V$20,1,B6617+1),B6617)</f>
        <v>1</v>
      </c>
      <c r="C6618" s="1">
        <f>IF(C6617+1=Protocol!$V$21,0,C6617+1)</f>
        <v>12</v>
      </c>
      <c r="D6618" s="1">
        <f t="shared" si="223"/>
        <v>5</v>
      </c>
      <c r="E6618" s="1" t="str">
        <f>INDEX(Protocol[Mark],MATCH(C6618,Protocol[Step],0))</f>
        <v>11Azd</v>
      </c>
      <c r="F6618" s="151" t="str">
        <f>INDEX(Variables[Variable],MATCH(Systematic[[#This Row],[VariableIndex]],Variables[Index],0))</f>
        <v>Specific flux (mt)</v>
      </c>
      <c r="G6618" s="134">
        <f>Systematic[[#This Row],[Sample]]*1000000+Systematic[[#This Row],[SubSample]]*10000+Systematic[[#This Row],[VariableIndex]]</f>
        <v>445010005</v>
      </c>
      <c r="H6618" s="134">
        <f>Systematic[[#This Row],[SampleVariableLabel]]+100*Systematic[[#This Row],[State]]</f>
        <v>445011205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446</v>
      </c>
      <c r="B6619" s="1">
        <f>IF(C6619=0,IF(B6618=Protocol!$V$20,1,B6618+1),B6618)</f>
        <v>1</v>
      </c>
      <c r="C6619" s="1">
        <f>IF(C6618+1=Protocol!$V$21,0,C6618+1)</f>
        <v>0</v>
      </c>
      <c r="D6619" s="1">
        <f t="shared" si="223"/>
        <v>6</v>
      </c>
      <c r="E6619" s="1" t="str">
        <f>INDEX(Protocol[Mark],MATCH(C6619,Protocol[Step],0))</f>
        <v>1mt</v>
      </c>
      <c r="F6619" s="151" t="str">
        <f>INDEX(Variables[Variable],MATCH(Systematic[[#This Row],[VariableIndex]],Variables[Index],0))</f>
        <v>FCR (mt: ROX-corr.)</v>
      </c>
      <c r="G6619" s="134">
        <f>Systematic[[#This Row],[Sample]]*1000000+Systematic[[#This Row],[SubSample]]*10000+Systematic[[#This Row],[VariableIndex]]</f>
        <v>446010006</v>
      </c>
      <c r="H6619" s="134">
        <f>Systematic[[#This Row],[SampleVariableLabel]]+100*Systematic[[#This Row],[State]]</f>
        <v>446010006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446</v>
      </c>
      <c r="B6620" s="1">
        <f>IF(C6620=0,IF(B6619=Protocol!$V$20,1,B6619+1),B6619)</f>
        <v>1</v>
      </c>
      <c r="C6620" s="1">
        <f>IF(C6619+1=Protocol!$V$21,0,C6619+1)</f>
        <v>1</v>
      </c>
      <c r="D6620" s="1">
        <f t="shared" si="223"/>
        <v>1</v>
      </c>
      <c r="E6620" s="1" t="str">
        <f>INDEX(Protocol[Mark],MATCH(C6620,Protocol[Step],0))</f>
        <v>1PM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446010001</v>
      </c>
      <c r="H6620" s="134">
        <f>Systematic[[#This Row],[SampleVariableLabel]]+100*Systematic[[#This Row],[State]]</f>
        <v>446010101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446</v>
      </c>
      <c r="B6621" s="1">
        <f>IF(C6621=0,IF(B6620=Protocol!$V$20,1,B6620+1),B6620)</f>
        <v>1</v>
      </c>
      <c r="C6621" s="1">
        <f>IF(C6620+1=Protocol!$V$21,0,C6620+1)</f>
        <v>2</v>
      </c>
      <c r="D6621" s="1">
        <f t="shared" si="223"/>
        <v>2</v>
      </c>
      <c r="E6621" s="1" t="str">
        <f>INDEX(Protocol[Mark],MATCH(C6621,Protocol[Step],0))</f>
        <v>2D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446010002</v>
      </c>
      <c r="H6621" s="134">
        <f>Systematic[[#This Row],[SampleVariableLabel]]+100*Systematic[[#This Row],[State]]</f>
        <v>446010202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446</v>
      </c>
      <c r="B6622" s="1">
        <f>IF(C6622=0,IF(B6621=Protocol!$V$20,1,B6621+1),B6621)</f>
        <v>1</v>
      </c>
      <c r="C6622" s="1">
        <f>IF(C6621+1=Protocol!$V$21,0,C6621+1)</f>
        <v>3</v>
      </c>
      <c r="D6622" s="1">
        <f t="shared" si="223"/>
        <v>3</v>
      </c>
      <c r="E6622" s="1" t="str">
        <f>INDEX(Protocol[Mark],MATCH(C6622,Protocol[Step],0))</f>
        <v>2c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446010003</v>
      </c>
      <c r="H6622" s="134">
        <f>Systematic[[#This Row],[SampleVariableLabel]]+100*Systematic[[#This Row],[State]]</f>
        <v>446010303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446</v>
      </c>
      <c r="B6623" s="1">
        <f>IF(C6623=0,IF(B6622=Protocol!$V$20,1,B6622+1),B6622)</f>
        <v>1</v>
      </c>
      <c r="C6623" s="1">
        <f>IF(C6622+1=Protocol!$V$21,0,C6622+1)</f>
        <v>4</v>
      </c>
      <c r="D6623" s="1">
        <f t="shared" si="223"/>
        <v>4</v>
      </c>
      <c r="E6623" s="1" t="str">
        <f>INDEX(Protocol[Mark],MATCH(C6623,Protocol[Step],0))</f>
        <v>3U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446010004</v>
      </c>
      <c r="H6623" s="134">
        <f>Systematic[[#This Row],[SampleVariableLabel]]+100*Systematic[[#This Row],[State]]</f>
        <v>446010404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446</v>
      </c>
      <c r="B6624" s="1">
        <f>IF(C6624=0,IF(B6623=Protocol!$V$20,1,B6623+1),B6623)</f>
        <v>1</v>
      </c>
      <c r="C6624" s="1">
        <f>IF(C6623+1=Protocol!$V$21,0,C6623+1)</f>
        <v>5</v>
      </c>
      <c r="D6624" s="1">
        <f t="shared" si="223"/>
        <v>5</v>
      </c>
      <c r="E6624" s="1" t="str">
        <f>INDEX(Protocol[Mark],MATCH(C6624,Protocol[Step],0))</f>
        <v>4G</v>
      </c>
      <c r="F6624" s="151" t="str">
        <f>INDEX(Variables[Variable],MATCH(Systematic[[#This Row],[VariableIndex]],Variables[Index],0))</f>
        <v>Specific flux (mt)</v>
      </c>
      <c r="G6624" s="134">
        <f>Systematic[[#This Row],[Sample]]*1000000+Systematic[[#This Row],[SubSample]]*10000+Systematic[[#This Row],[VariableIndex]]</f>
        <v>446010005</v>
      </c>
      <c r="H6624" s="134">
        <f>Systematic[[#This Row],[SampleVariableLabel]]+100*Systematic[[#This Row],[State]]</f>
        <v>446010505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446</v>
      </c>
      <c r="B6625" s="1">
        <f>IF(C6625=0,IF(B6624=Protocol!$V$20,1,B6624+1),B6624)</f>
        <v>1</v>
      </c>
      <c r="C6625" s="1">
        <f>IF(C6624+1=Protocol!$V$21,0,C6624+1)</f>
        <v>6</v>
      </c>
      <c r="D6625" s="1">
        <f t="shared" si="223"/>
        <v>6</v>
      </c>
      <c r="E6625" s="1" t="str">
        <f>INDEX(Protocol[Mark],MATCH(C6625,Protocol[Step],0))</f>
        <v>5S</v>
      </c>
      <c r="F6625" s="151" t="str">
        <f>INDEX(Variables[Variable],MATCH(Systematic[[#This Row],[VariableIndex]],Variables[Index],0))</f>
        <v>FCR (mt: ROX-corr.)</v>
      </c>
      <c r="G6625" s="134">
        <f>Systematic[[#This Row],[Sample]]*1000000+Systematic[[#This Row],[SubSample]]*10000+Systematic[[#This Row],[VariableIndex]]</f>
        <v>446010006</v>
      </c>
      <c r="H6625" s="134">
        <f>Systematic[[#This Row],[SampleVariableLabel]]+100*Systematic[[#This Row],[State]]</f>
        <v>446010606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446</v>
      </c>
      <c r="B6626" s="1">
        <f>IF(C6626=0,IF(B6625=Protocol!$V$20,1,B6625+1),B6625)</f>
        <v>1</v>
      </c>
      <c r="C6626" s="1">
        <f>IF(C6625+1=Protocol!$V$21,0,C6625+1)</f>
        <v>7</v>
      </c>
      <c r="D6626" s="1">
        <f t="shared" si="223"/>
        <v>1</v>
      </c>
      <c r="E6626" s="1" t="str">
        <f>INDEX(Protocol[Mark],MATCH(C6626,Protocol[Step],0))</f>
        <v>6Oct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446010001</v>
      </c>
      <c r="H6626" s="134">
        <f>Systematic[[#This Row],[SampleVariableLabel]]+100*Systematic[[#This Row],[State]]</f>
        <v>446010701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446</v>
      </c>
      <c r="B6627" s="1">
        <f>IF(C6627=0,IF(B6626=Protocol!$V$20,1,B6626+1),B6626)</f>
        <v>1</v>
      </c>
      <c r="C6627" s="1">
        <f>IF(C6626+1=Protocol!$V$21,0,C6626+1)</f>
        <v>8</v>
      </c>
      <c r="D6627" s="1">
        <f t="shared" si="223"/>
        <v>2</v>
      </c>
      <c r="E6627" s="1" t="str">
        <f>INDEX(Protocol[Mark],MATCH(C6627,Protocol[Step],0))</f>
        <v>7Rot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446010002</v>
      </c>
      <c r="H6627" s="134">
        <f>Systematic[[#This Row],[SampleVariableLabel]]+100*Systematic[[#This Row],[State]]</f>
        <v>446010802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446</v>
      </c>
      <c r="B6628" s="1">
        <f>IF(C6628=0,IF(B6627=Protocol!$V$20,1,B6627+1),B6627)</f>
        <v>1</v>
      </c>
      <c r="C6628" s="1">
        <f>IF(C6627+1=Protocol!$V$21,0,C6627+1)</f>
        <v>9</v>
      </c>
      <c r="D6628" s="1">
        <f t="shared" si="223"/>
        <v>3</v>
      </c>
      <c r="E6628" s="1" t="str">
        <f>INDEX(Protocol[Mark],MATCH(C6628,Protocol[Step],0))</f>
        <v>8Gp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446010003</v>
      </c>
      <c r="H6628" s="134">
        <f>Systematic[[#This Row],[SampleVariableLabel]]+100*Systematic[[#This Row],[State]]</f>
        <v>446010903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446</v>
      </c>
      <c r="B6629" s="1">
        <f>IF(C6629=0,IF(B6628=Protocol!$V$20,1,B6628+1),B6628)</f>
        <v>1</v>
      </c>
      <c r="C6629" s="1">
        <f>IF(C6628+1=Protocol!$V$21,0,C6628+1)</f>
        <v>10</v>
      </c>
      <c r="D6629" s="1">
        <f t="shared" si="223"/>
        <v>4</v>
      </c>
      <c r="E6629" s="1" t="str">
        <f>INDEX(Protocol[Mark],MATCH(C6629,Protocol[Step],0))</f>
        <v>9Ama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446010004</v>
      </c>
      <c r="H6629" s="134">
        <f>Systematic[[#This Row],[SampleVariableLabel]]+100*Systematic[[#This Row],[State]]</f>
        <v>446011004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446</v>
      </c>
      <c r="B6630" s="1">
        <f>IF(C6630=0,IF(B6629=Protocol!$V$20,1,B6629+1),B6629)</f>
        <v>1</v>
      </c>
      <c r="C6630" s="1">
        <f>IF(C6629+1=Protocol!$V$21,0,C6629+1)</f>
        <v>11</v>
      </c>
      <c r="D6630" s="1">
        <f t="shared" si="223"/>
        <v>5</v>
      </c>
      <c r="E6630" s="1" t="str">
        <f>INDEX(Protocol[Mark],MATCH(C6630,Protocol[Step],0))</f>
        <v>10Tm</v>
      </c>
      <c r="F6630" s="151" t="str">
        <f>INDEX(Variables[Variable],MATCH(Systematic[[#This Row],[VariableIndex]],Variables[Index],0))</f>
        <v>Specific flux (mt)</v>
      </c>
      <c r="G6630" s="134">
        <f>Systematic[[#This Row],[Sample]]*1000000+Systematic[[#This Row],[SubSample]]*10000+Systematic[[#This Row],[VariableIndex]]</f>
        <v>446010005</v>
      </c>
      <c r="H6630" s="134">
        <f>Systematic[[#This Row],[SampleVariableLabel]]+100*Systematic[[#This Row],[State]]</f>
        <v>446011105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446</v>
      </c>
      <c r="B6631" s="1">
        <f>IF(C6631=0,IF(B6630=Protocol!$V$20,1,B6630+1),B6630)</f>
        <v>1</v>
      </c>
      <c r="C6631" s="1">
        <f>IF(C6630+1=Protocol!$V$21,0,C6630+1)</f>
        <v>12</v>
      </c>
      <c r="D6631" s="1">
        <f t="shared" si="223"/>
        <v>6</v>
      </c>
      <c r="E6631" s="1" t="str">
        <f>INDEX(Protocol[Mark],MATCH(C6631,Protocol[Step],0))</f>
        <v>11Azd</v>
      </c>
      <c r="F6631" s="151" t="str">
        <f>INDEX(Variables[Variable],MATCH(Systematic[[#This Row],[VariableIndex]],Variables[Index],0))</f>
        <v>FCR (mt: ROX-corr.)</v>
      </c>
      <c r="G6631" s="134">
        <f>Systematic[[#This Row],[Sample]]*1000000+Systematic[[#This Row],[SubSample]]*10000+Systematic[[#This Row],[VariableIndex]]</f>
        <v>446010006</v>
      </c>
      <c r="H6631" s="134">
        <f>Systematic[[#This Row],[SampleVariableLabel]]+100*Systematic[[#This Row],[State]]</f>
        <v>446011206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447</v>
      </c>
      <c r="B6632" s="1">
        <f>IF(C6632=0,IF(B6631=Protocol!$V$20,1,B6631+1),B6631)</f>
        <v>1</v>
      </c>
      <c r="C6632" s="1">
        <f>IF(C6631+1=Protocol!$V$21,0,C6631+1)</f>
        <v>0</v>
      </c>
      <c r="D6632" s="1">
        <f t="shared" si="223"/>
        <v>1</v>
      </c>
      <c r="E6632" s="1" t="str">
        <f>INDEX(Protocol[Mark],MATCH(C6632,Protocol[Step],0))</f>
        <v>1mt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447010001</v>
      </c>
      <c r="H6632" s="134">
        <f>Systematic[[#This Row],[SampleVariableLabel]]+100*Systematic[[#This Row],[State]]</f>
        <v>447010001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447</v>
      </c>
      <c r="B6633" s="1">
        <f>IF(C6633=0,IF(B6632=Protocol!$V$20,1,B6632+1),B6632)</f>
        <v>1</v>
      </c>
      <c r="C6633" s="1">
        <f>IF(C6632+1=Protocol!$V$21,0,C6632+1)</f>
        <v>1</v>
      </c>
      <c r="D6633" s="1">
        <f t="shared" si="223"/>
        <v>2</v>
      </c>
      <c r="E6633" s="1" t="str">
        <f>INDEX(Protocol[Mark],MATCH(C6633,Protocol[Step],0))</f>
        <v>1PM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447010002</v>
      </c>
      <c r="H6633" s="134">
        <f>Systematic[[#This Row],[SampleVariableLabel]]+100*Systematic[[#This Row],[State]]</f>
        <v>447010102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447</v>
      </c>
      <c r="B6634" s="1">
        <f>IF(C6634=0,IF(B6633=Protocol!$V$20,1,B6633+1),B6633)</f>
        <v>1</v>
      </c>
      <c r="C6634" s="1">
        <f>IF(C6633+1=Protocol!$V$21,0,C6633+1)</f>
        <v>2</v>
      </c>
      <c r="D6634" s="1">
        <f t="shared" si="223"/>
        <v>3</v>
      </c>
      <c r="E6634" s="1" t="str">
        <f>INDEX(Protocol[Mark],MATCH(C6634,Protocol[Step],0))</f>
        <v>2D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447010003</v>
      </c>
      <c r="H6634" s="134">
        <f>Systematic[[#This Row],[SampleVariableLabel]]+100*Systematic[[#This Row],[State]]</f>
        <v>447010203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447</v>
      </c>
      <c r="B6635" s="1">
        <f>IF(C6635=0,IF(B6634=Protocol!$V$20,1,B6634+1),B6634)</f>
        <v>1</v>
      </c>
      <c r="C6635" s="1">
        <f>IF(C6634+1=Protocol!$V$21,0,C6634+1)</f>
        <v>3</v>
      </c>
      <c r="D6635" s="1">
        <f t="shared" si="223"/>
        <v>4</v>
      </c>
      <c r="E6635" s="1" t="str">
        <f>INDEX(Protocol[Mark],MATCH(C6635,Protocol[Step],0))</f>
        <v>2c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447010004</v>
      </c>
      <c r="H6635" s="134">
        <f>Systematic[[#This Row],[SampleVariableLabel]]+100*Systematic[[#This Row],[State]]</f>
        <v>447010304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447</v>
      </c>
      <c r="B6636" s="1">
        <f>IF(C6636=0,IF(B6635=Protocol!$V$20,1,B6635+1),B6635)</f>
        <v>1</v>
      </c>
      <c r="C6636" s="1">
        <f>IF(C6635+1=Protocol!$V$21,0,C6635+1)</f>
        <v>4</v>
      </c>
      <c r="D6636" s="1">
        <f t="shared" si="223"/>
        <v>5</v>
      </c>
      <c r="E6636" s="1" t="str">
        <f>INDEX(Protocol[Mark],MATCH(C6636,Protocol[Step],0))</f>
        <v>3U</v>
      </c>
      <c r="F6636" s="151" t="str">
        <f>INDEX(Variables[Variable],MATCH(Systematic[[#This Row],[VariableIndex]],Variables[Index],0))</f>
        <v>Specific flux (mt)</v>
      </c>
      <c r="G6636" s="134">
        <f>Systematic[[#This Row],[Sample]]*1000000+Systematic[[#This Row],[SubSample]]*10000+Systematic[[#This Row],[VariableIndex]]</f>
        <v>447010005</v>
      </c>
      <c r="H6636" s="134">
        <f>Systematic[[#This Row],[SampleVariableLabel]]+100*Systematic[[#This Row],[State]]</f>
        <v>447010405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447</v>
      </c>
      <c r="B6637" s="1">
        <f>IF(C6637=0,IF(B6636=Protocol!$V$20,1,B6636+1),B6636)</f>
        <v>1</v>
      </c>
      <c r="C6637" s="1">
        <f>IF(C6636+1=Protocol!$V$21,0,C6636+1)</f>
        <v>5</v>
      </c>
      <c r="D6637" s="1">
        <f t="shared" si="223"/>
        <v>6</v>
      </c>
      <c r="E6637" s="1" t="str">
        <f>INDEX(Protocol[Mark],MATCH(C6637,Protocol[Step],0))</f>
        <v>4G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447010006</v>
      </c>
      <c r="H6637" s="134">
        <f>Systematic[[#This Row],[SampleVariableLabel]]+100*Systematic[[#This Row],[State]]</f>
        <v>447010506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447</v>
      </c>
      <c r="B6638" s="1">
        <f>IF(C6638=0,IF(B6637=Protocol!$V$20,1,B6637+1),B6637)</f>
        <v>1</v>
      </c>
      <c r="C6638" s="1">
        <f>IF(C6637+1=Protocol!$V$21,0,C6637+1)</f>
        <v>6</v>
      </c>
      <c r="D6638" s="1">
        <f t="shared" si="223"/>
        <v>1</v>
      </c>
      <c r="E6638" s="1" t="str">
        <f>INDEX(Protocol[Mark],MATCH(C6638,Protocol[Step],0))</f>
        <v>5S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447010001</v>
      </c>
      <c r="H6638" s="134">
        <f>Systematic[[#This Row],[SampleVariableLabel]]+100*Systematic[[#This Row],[State]]</f>
        <v>447010601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447</v>
      </c>
      <c r="B6639" s="1">
        <f>IF(C6639=0,IF(B6638=Protocol!$V$20,1,B6638+1),B6638)</f>
        <v>1</v>
      </c>
      <c r="C6639" s="1">
        <f>IF(C6638+1=Protocol!$V$21,0,C6638+1)</f>
        <v>7</v>
      </c>
      <c r="D6639" s="1">
        <f t="shared" si="223"/>
        <v>2</v>
      </c>
      <c r="E6639" s="1" t="str">
        <f>INDEX(Protocol[Mark],MATCH(C6639,Protocol[Step],0))</f>
        <v>6Oct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447010002</v>
      </c>
      <c r="H6639" s="134">
        <f>Systematic[[#This Row],[SampleVariableLabel]]+100*Systematic[[#This Row],[State]]</f>
        <v>447010702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447</v>
      </c>
      <c r="B6640" s="1">
        <f>IF(C6640=0,IF(B6639=Protocol!$V$20,1,B6639+1),B6639)</f>
        <v>1</v>
      </c>
      <c r="C6640" s="1">
        <f>IF(C6639+1=Protocol!$V$21,0,C6639+1)</f>
        <v>8</v>
      </c>
      <c r="D6640" s="1">
        <f t="shared" si="223"/>
        <v>3</v>
      </c>
      <c r="E6640" s="1" t="str">
        <f>INDEX(Protocol[Mark],MATCH(C6640,Protocol[Step],0))</f>
        <v>7Rot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447010003</v>
      </c>
      <c r="H6640" s="134">
        <f>Systematic[[#This Row],[SampleVariableLabel]]+100*Systematic[[#This Row],[State]]</f>
        <v>447010803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447</v>
      </c>
      <c r="B6641" s="1">
        <f>IF(C6641=0,IF(B6640=Protocol!$V$20,1,B6640+1),B6640)</f>
        <v>1</v>
      </c>
      <c r="C6641" s="1">
        <f>IF(C6640+1=Protocol!$V$21,0,C6640+1)</f>
        <v>9</v>
      </c>
      <c r="D6641" s="1">
        <f t="shared" si="223"/>
        <v>4</v>
      </c>
      <c r="E6641" s="1" t="str">
        <f>INDEX(Protocol[Mark],MATCH(C6641,Protocol[Step],0))</f>
        <v>8Gp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447010004</v>
      </c>
      <c r="H6641" s="134">
        <f>Systematic[[#This Row],[SampleVariableLabel]]+100*Systematic[[#This Row],[State]]</f>
        <v>447010904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447</v>
      </c>
      <c r="B6642" s="1">
        <f>IF(C6642=0,IF(B6641=Protocol!$V$20,1,B6641+1),B6641)</f>
        <v>1</v>
      </c>
      <c r="C6642" s="1">
        <f>IF(C6641+1=Protocol!$V$21,0,C6641+1)</f>
        <v>10</v>
      </c>
      <c r="D6642" s="1">
        <f t="shared" si="223"/>
        <v>5</v>
      </c>
      <c r="E6642" s="1" t="str">
        <f>INDEX(Protocol[Mark],MATCH(C6642,Protocol[Step],0))</f>
        <v>9Ama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447010005</v>
      </c>
      <c r="H6642" s="134">
        <f>Systematic[[#This Row],[SampleVariableLabel]]+100*Systematic[[#This Row],[State]]</f>
        <v>447011005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447</v>
      </c>
      <c r="B6643" s="1">
        <f>IF(C6643=0,IF(B6642=Protocol!$V$20,1,B6642+1),B6642)</f>
        <v>1</v>
      </c>
      <c r="C6643" s="1">
        <f>IF(C6642+1=Protocol!$V$21,0,C6642+1)</f>
        <v>11</v>
      </c>
      <c r="D6643" s="1">
        <f t="shared" si="223"/>
        <v>6</v>
      </c>
      <c r="E6643" s="1" t="str">
        <f>INDEX(Protocol[Mark],MATCH(C6643,Protocol[Step],0))</f>
        <v>10Tm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447010006</v>
      </c>
      <c r="H6643" s="134">
        <f>Systematic[[#This Row],[SampleVariableLabel]]+100*Systematic[[#This Row],[State]]</f>
        <v>447011106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447</v>
      </c>
      <c r="B6644" s="1">
        <f>IF(C6644=0,IF(B6643=Protocol!$V$20,1,B6643+1),B6643)</f>
        <v>1</v>
      </c>
      <c r="C6644" s="1">
        <f>IF(C6643+1=Protocol!$V$21,0,C6643+1)</f>
        <v>12</v>
      </c>
      <c r="D6644" s="1">
        <f t="shared" si="223"/>
        <v>1</v>
      </c>
      <c r="E6644" s="1" t="str">
        <f>INDEX(Protocol[Mark],MATCH(C6644,Protocol[Step],0))</f>
        <v>11Azd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447010001</v>
      </c>
      <c r="H6644" s="134">
        <f>Systematic[[#This Row],[SampleVariableLabel]]+100*Systematic[[#This Row],[State]]</f>
        <v>447011201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448</v>
      </c>
      <c r="B6645" s="1">
        <f>IF(C6645=0,IF(B6644=Protocol!$V$20,1,B6644+1),B6644)</f>
        <v>1</v>
      </c>
      <c r="C6645" s="1">
        <f>IF(C6644+1=Protocol!$V$21,0,C6644+1)</f>
        <v>0</v>
      </c>
      <c r="D6645" s="1">
        <f t="shared" si="223"/>
        <v>2</v>
      </c>
      <c r="E6645" s="1" t="str">
        <f>INDEX(Protocol[Mark],MATCH(C6645,Protocol[Step],0))</f>
        <v>1mt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448010002</v>
      </c>
      <c r="H6645" s="134">
        <f>Systematic[[#This Row],[SampleVariableLabel]]+100*Systematic[[#This Row],[State]]</f>
        <v>448010002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448</v>
      </c>
      <c r="B6646" s="1">
        <f>IF(C6646=0,IF(B6645=Protocol!$V$20,1,B6645+1),B6645)</f>
        <v>1</v>
      </c>
      <c r="C6646" s="1">
        <f>IF(C6645+1=Protocol!$V$21,0,C6645+1)</f>
        <v>1</v>
      </c>
      <c r="D6646" s="1">
        <f t="shared" si="223"/>
        <v>3</v>
      </c>
      <c r="E6646" s="1" t="str">
        <f>INDEX(Protocol[Mark],MATCH(C6646,Protocol[Step],0))</f>
        <v>1PM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448010003</v>
      </c>
      <c r="H6646" s="134">
        <f>Systematic[[#This Row],[SampleVariableLabel]]+100*Systematic[[#This Row],[State]]</f>
        <v>448010103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448</v>
      </c>
      <c r="B6647" s="1">
        <f>IF(C6647=0,IF(B6646=Protocol!$V$20,1,B6646+1),B6646)</f>
        <v>1</v>
      </c>
      <c r="C6647" s="1">
        <f>IF(C6646+1=Protocol!$V$21,0,C6646+1)</f>
        <v>2</v>
      </c>
      <c r="D6647" s="1">
        <f t="shared" si="223"/>
        <v>4</v>
      </c>
      <c r="E6647" s="1" t="str">
        <f>INDEX(Protocol[Mark],MATCH(C6647,Protocol[Step],0))</f>
        <v>2D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448010004</v>
      </c>
      <c r="H6647" s="134">
        <f>Systematic[[#This Row],[SampleVariableLabel]]+100*Systematic[[#This Row],[State]]</f>
        <v>448010204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448</v>
      </c>
      <c r="B6648" s="1">
        <f>IF(C6648=0,IF(B6647=Protocol!$V$20,1,B6647+1),B6647)</f>
        <v>1</v>
      </c>
      <c r="C6648" s="1">
        <f>IF(C6647+1=Protocol!$V$21,0,C6647+1)</f>
        <v>3</v>
      </c>
      <c r="D6648" s="1">
        <f t="shared" si="223"/>
        <v>5</v>
      </c>
      <c r="E6648" s="1" t="str">
        <f>INDEX(Protocol[Mark],MATCH(C6648,Protocol[Step],0))</f>
        <v>2c</v>
      </c>
      <c r="F6648" s="151" t="str">
        <f>INDEX(Variables[Variable],MATCH(Systematic[[#This Row],[VariableIndex]],Variables[Index],0))</f>
        <v>Specific flux (mt)</v>
      </c>
      <c r="G6648" s="134">
        <f>Systematic[[#This Row],[Sample]]*1000000+Systematic[[#This Row],[SubSample]]*10000+Systematic[[#This Row],[VariableIndex]]</f>
        <v>448010005</v>
      </c>
      <c r="H6648" s="134">
        <f>Systematic[[#This Row],[SampleVariableLabel]]+100*Systematic[[#This Row],[State]]</f>
        <v>448010305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448</v>
      </c>
      <c r="B6649" s="1">
        <f>IF(C6649=0,IF(B6648=Protocol!$V$20,1,B6648+1),B6648)</f>
        <v>1</v>
      </c>
      <c r="C6649" s="1">
        <f>IF(C6648+1=Protocol!$V$21,0,C6648+1)</f>
        <v>4</v>
      </c>
      <c r="D6649" s="1">
        <f t="shared" si="223"/>
        <v>6</v>
      </c>
      <c r="E6649" s="1" t="str">
        <f>INDEX(Protocol[Mark],MATCH(C6649,Protocol[Step],0))</f>
        <v>3U</v>
      </c>
      <c r="F6649" s="151" t="str">
        <f>INDEX(Variables[Variable],MATCH(Systematic[[#This Row],[VariableIndex]],Variables[Index],0))</f>
        <v>FCR (mt: ROX-corr.)</v>
      </c>
      <c r="G6649" s="134">
        <f>Systematic[[#This Row],[Sample]]*1000000+Systematic[[#This Row],[SubSample]]*10000+Systematic[[#This Row],[VariableIndex]]</f>
        <v>448010006</v>
      </c>
      <c r="H6649" s="134">
        <f>Systematic[[#This Row],[SampleVariableLabel]]+100*Systematic[[#This Row],[State]]</f>
        <v>448010406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448</v>
      </c>
      <c r="B6650" s="1">
        <f>IF(C6650=0,IF(B6649=Protocol!$V$20,1,B6649+1),B6649)</f>
        <v>1</v>
      </c>
      <c r="C6650" s="1">
        <f>IF(C6649+1=Protocol!$V$21,0,C6649+1)</f>
        <v>5</v>
      </c>
      <c r="D6650" s="1">
        <f t="shared" si="223"/>
        <v>1</v>
      </c>
      <c r="E6650" s="1" t="str">
        <f>INDEX(Protocol[Mark],MATCH(C6650,Protocol[Step],0))</f>
        <v>4G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448010001</v>
      </c>
      <c r="H6650" s="134">
        <f>Systematic[[#This Row],[SampleVariableLabel]]+100*Systematic[[#This Row],[State]]</f>
        <v>448010501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448</v>
      </c>
      <c r="B6651" s="1">
        <f>IF(C6651=0,IF(B6650=Protocol!$V$20,1,B6650+1),B6650)</f>
        <v>1</v>
      </c>
      <c r="C6651" s="1">
        <f>IF(C6650+1=Protocol!$V$21,0,C6650+1)</f>
        <v>6</v>
      </c>
      <c r="D6651" s="1">
        <f t="shared" si="223"/>
        <v>2</v>
      </c>
      <c r="E6651" s="1" t="str">
        <f>INDEX(Protocol[Mark],MATCH(C6651,Protocol[Step],0))</f>
        <v>5S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448010002</v>
      </c>
      <c r="H6651" s="134">
        <f>Systematic[[#This Row],[SampleVariableLabel]]+100*Systematic[[#This Row],[State]]</f>
        <v>448010602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448</v>
      </c>
      <c r="B6652" s="1">
        <f>IF(C6652=0,IF(B6651=Protocol!$V$20,1,B6651+1),B6651)</f>
        <v>1</v>
      </c>
      <c r="C6652" s="1">
        <f>IF(C6651+1=Protocol!$V$21,0,C6651+1)</f>
        <v>7</v>
      </c>
      <c r="D6652" s="1">
        <f t="shared" si="223"/>
        <v>3</v>
      </c>
      <c r="E6652" s="1" t="str">
        <f>INDEX(Protocol[Mark],MATCH(C6652,Protocol[Step],0))</f>
        <v>6Oct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448010003</v>
      </c>
      <c r="H6652" s="134">
        <f>Systematic[[#This Row],[SampleVariableLabel]]+100*Systematic[[#This Row],[State]]</f>
        <v>448010703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448</v>
      </c>
      <c r="B6653" s="1">
        <f>IF(C6653=0,IF(B6652=Protocol!$V$20,1,B6652+1),B6652)</f>
        <v>1</v>
      </c>
      <c r="C6653" s="1">
        <f>IF(C6652+1=Protocol!$V$21,0,C6652+1)</f>
        <v>8</v>
      </c>
      <c r="D6653" s="1">
        <f t="shared" si="223"/>
        <v>4</v>
      </c>
      <c r="E6653" s="1" t="str">
        <f>INDEX(Protocol[Mark],MATCH(C6653,Protocol[Step],0))</f>
        <v>7Rot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448010004</v>
      </c>
      <c r="H6653" s="134">
        <f>Systematic[[#This Row],[SampleVariableLabel]]+100*Systematic[[#This Row],[State]]</f>
        <v>448010804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448</v>
      </c>
      <c r="B6654" s="1">
        <f>IF(C6654=0,IF(B6653=Protocol!$V$20,1,B6653+1),B6653)</f>
        <v>1</v>
      </c>
      <c r="C6654" s="1">
        <f>IF(C6653+1=Protocol!$V$21,0,C6653+1)</f>
        <v>9</v>
      </c>
      <c r="D6654" s="1">
        <f t="shared" si="223"/>
        <v>5</v>
      </c>
      <c r="E6654" s="1" t="str">
        <f>INDEX(Protocol[Mark],MATCH(C6654,Protocol[Step],0))</f>
        <v>8Gp</v>
      </c>
      <c r="F6654" s="151" t="str">
        <f>INDEX(Variables[Variable],MATCH(Systematic[[#This Row],[VariableIndex]],Variables[Index],0))</f>
        <v>Specific flux (mt)</v>
      </c>
      <c r="G6654" s="134">
        <f>Systematic[[#This Row],[Sample]]*1000000+Systematic[[#This Row],[SubSample]]*10000+Systematic[[#This Row],[VariableIndex]]</f>
        <v>448010005</v>
      </c>
      <c r="H6654" s="134">
        <f>Systematic[[#This Row],[SampleVariableLabel]]+100*Systematic[[#This Row],[State]]</f>
        <v>448010905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448</v>
      </c>
      <c r="B6655" s="1">
        <f>IF(C6655=0,IF(B6654=Protocol!$V$20,1,B6654+1),B6654)</f>
        <v>1</v>
      </c>
      <c r="C6655" s="1">
        <f>IF(C6654+1=Protocol!$V$21,0,C6654+1)</f>
        <v>10</v>
      </c>
      <c r="D6655" s="1">
        <f t="shared" si="223"/>
        <v>6</v>
      </c>
      <c r="E6655" s="1" t="str">
        <f>INDEX(Protocol[Mark],MATCH(C6655,Protocol[Step],0))</f>
        <v>9Ama</v>
      </c>
      <c r="F6655" s="151" t="str">
        <f>INDEX(Variables[Variable],MATCH(Systematic[[#This Row],[VariableIndex]],Variables[Index],0))</f>
        <v>FCR (mt: ROX-corr.)</v>
      </c>
      <c r="G6655" s="134">
        <f>Systematic[[#This Row],[Sample]]*1000000+Systematic[[#This Row],[SubSample]]*10000+Systematic[[#This Row],[VariableIndex]]</f>
        <v>448010006</v>
      </c>
      <c r="H6655" s="134">
        <f>Systematic[[#This Row],[SampleVariableLabel]]+100*Systematic[[#This Row],[State]]</f>
        <v>448011006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448</v>
      </c>
      <c r="B6656" s="1">
        <f>IF(C6656=0,IF(B6655=Protocol!$V$20,1,B6655+1),B6655)</f>
        <v>1</v>
      </c>
      <c r="C6656" s="1">
        <f>IF(C6655+1=Protocol!$V$21,0,C6655+1)</f>
        <v>11</v>
      </c>
      <c r="D6656" s="1">
        <f t="shared" si="223"/>
        <v>1</v>
      </c>
      <c r="E6656" s="1" t="str">
        <f>INDEX(Protocol[Mark],MATCH(C6656,Protocol[Step],0))</f>
        <v>10Tm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448010001</v>
      </c>
      <c r="H6656" s="134">
        <f>Systematic[[#This Row],[SampleVariableLabel]]+100*Systematic[[#This Row],[State]]</f>
        <v>448011101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448</v>
      </c>
      <c r="B6657" s="1">
        <f>IF(C6657=0,IF(B6656=Protocol!$V$20,1,B6656+1),B6656)</f>
        <v>1</v>
      </c>
      <c r="C6657" s="1">
        <f>IF(C6656+1=Protocol!$V$21,0,C6656+1)</f>
        <v>12</v>
      </c>
      <c r="D6657" s="1">
        <f t="shared" si="223"/>
        <v>2</v>
      </c>
      <c r="E6657" s="1" t="str">
        <f>INDEX(Protocol[Mark],MATCH(C6657,Protocol[Step],0))</f>
        <v>11Azd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448010002</v>
      </c>
      <c r="H6657" s="134">
        <f>Systematic[[#This Row],[SampleVariableLabel]]+100*Systematic[[#This Row],[State]]</f>
        <v>448011202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449</v>
      </c>
      <c r="B6658" s="1">
        <f>IF(C6658=0,IF(B6657=Protocol!$V$20,1,B6657+1),B6657)</f>
        <v>1</v>
      </c>
      <c r="C6658" s="1">
        <f>IF(C6657+1=Protocol!$V$21,0,C6657+1)</f>
        <v>0</v>
      </c>
      <c r="D6658" s="1">
        <f t="shared" si="223"/>
        <v>3</v>
      </c>
      <c r="E6658" s="1" t="str">
        <f>INDEX(Protocol[Mark],MATCH(C6658,Protocol[Step],0))</f>
        <v>1mt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449010003</v>
      </c>
      <c r="H6658" s="134">
        <f>Systematic[[#This Row],[SampleVariableLabel]]+100*Systematic[[#This Row],[State]]</f>
        <v>449010003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449</v>
      </c>
      <c r="B6659" s="1">
        <f>IF(C6659=0,IF(B6658=Protocol!$V$20,1,B6658+1),B6658)</f>
        <v>1</v>
      </c>
      <c r="C6659" s="1">
        <f>IF(C6658+1=Protocol!$V$21,0,C6658+1)</f>
        <v>1</v>
      </c>
      <c r="D6659" s="1">
        <f t="shared" ref="D6659:D6722" si="225">IF(D6658=nVariables,1,D6658+1)</f>
        <v>4</v>
      </c>
      <c r="E6659" s="1" t="str">
        <f>INDEX(Protocol[Mark],MATCH(C6659,Protocol[Step],0))</f>
        <v>1PM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449010004</v>
      </c>
      <c r="H6659" s="134">
        <f>Systematic[[#This Row],[SampleVariableLabel]]+100*Systematic[[#This Row],[State]]</f>
        <v>449010104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449</v>
      </c>
      <c r="B6660" s="1">
        <f>IF(C6660=0,IF(B6659=Protocol!$V$20,1,B6659+1),B6659)</f>
        <v>1</v>
      </c>
      <c r="C6660" s="1">
        <f>IF(C6659+1=Protocol!$V$21,0,C6659+1)</f>
        <v>2</v>
      </c>
      <c r="D6660" s="1">
        <f t="shared" si="225"/>
        <v>5</v>
      </c>
      <c r="E6660" s="1" t="str">
        <f>INDEX(Protocol[Mark],MATCH(C6660,Protocol[Step],0))</f>
        <v>2D</v>
      </c>
      <c r="F6660" s="151" t="str">
        <f>INDEX(Variables[Variable],MATCH(Systematic[[#This Row],[VariableIndex]],Variables[Index],0))</f>
        <v>Specific flux (mt)</v>
      </c>
      <c r="G6660" s="134">
        <f>Systematic[[#This Row],[Sample]]*1000000+Systematic[[#This Row],[SubSample]]*10000+Systematic[[#This Row],[VariableIndex]]</f>
        <v>449010005</v>
      </c>
      <c r="H6660" s="134">
        <f>Systematic[[#This Row],[SampleVariableLabel]]+100*Systematic[[#This Row],[State]]</f>
        <v>449010205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449</v>
      </c>
      <c r="B6661" s="1">
        <f>IF(C6661=0,IF(B6660=Protocol!$V$20,1,B6660+1),B6660)</f>
        <v>1</v>
      </c>
      <c r="C6661" s="1">
        <f>IF(C6660+1=Protocol!$V$21,0,C6660+1)</f>
        <v>3</v>
      </c>
      <c r="D6661" s="1">
        <f t="shared" si="225"/>
        <v>6</v>
      </c>
      <c r="E6661" s="1" t="str">
        <f>INDEX(Protocol[Mark],MATCH(C6661,Protocol[Step],0))</f>
        <v>2c</v>
      </c>
      <c r="F6661" s="151" t="str">
        <f>INDEX(Variables[Variable],MATCH(Systematic[[#This Row],[VariableIndex]],Variables[Index],0))</f>
        <v>FCR (mt: ROX-corr.)</v>
      </c>
      <c r="G6661" s="134">
        <f>Systematic[[#This Row],[Sample]]*1000000+Systematic[[#This Row],[SubSample]]*10000+Systematic[[#This Row],[VariableIndex]]</f>
        <v>449010006</v>
      </c>
      <c r="H6661" s="134">
        <f>Systematic[[#This Row],[SampleVariableLabel]]+100*Systematic[[#This Row],[State]]</f>
        <v>449010306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449</v>
      </c>
      <c r="B6662" s="1">
        <f>IF(C6662=0,IF(B6661=Protocol!$V$20,1,B6661+1),B6661)</f>
        <v>1</v>
      </c>
      <c r="C6662" s="1">
        <f>IF(C6661+1=Protocol!$V$21,0,C6661+1)</f>
        <v>4</v>
      </c>
      <c r="D6662" s="1">
        <f t="shared" si="225"/>
        <v>1</v>
      </c>
      <c r="E6662" s="1" t="str">
        <f>INDEX(Protocol[Mark],MATCH(C6662,Protocol[Step],0))</f>
        <v>3U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449010001</v>
      </c>
      <c r="H6662" s="134">
        <f>Systematic[[#This Row],[SampleVariableLabel]]+100*Systematic[[#This Row],[State]]</f>
        <v>449010401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449</v>
      </c>
      <c r="B6663" s="1">
        <f>IF(C6663=0,IF(B6662=Protocol!$V$20,1,B6662+1),B6662)</f>
        <v>1</v>
      </c>
      <c r="C6663" s="1">
        <f>IF(C6662+1=Protocol!$V$21,0,C6662+1)</f>
        <v>5</v>
      </c>
      <c r="D6663" s="1">
        <f t="shared" si="225"/>
        <v>2</v>
      </c>
      <c r="E6663" s="1" t="str">
        <f>INDEX(Protocol[Mark],MATCH(C6663,Protocol[Step],0))</f>
        <v>4G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449010002</v>
      </c>
      <c r="H6663" s="134">
        <f>Systematic[[#This Row],[SampleVariableLabel]]+100*Systematic[[#This Row],[State]]</f>
        <v>449010502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449</v>
      </c>
      <c r="B6664" s="1">
        <f>IF(C6664=0,IF(B6663=Protocol!$V$20,1,B6663+1),B6663)</f>
        <v>1</v>
      </c>
      <c r="C6664" s="1">
        <f>IF(C6663+1=Protocol!$V$21,0,C6663+1)</f>
        <v>6</v>
      </c>
      <c r="D6664" s="1">
        <f t="shared" si="225"/>
        <v>3</v>
      </c>
      <c r="E6664" s="1" t="str">
        <f>INDEX(Protocol[Mark],MATCH(C6664,Protocol[Step],0))</f>
        <v>5S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449010003</v>
      </c>
      <c r="H6664" s="134">
        <f>Systematic[[#This Row],[SampleVariableLabel]]+100*Systematic[[#This Row],[State]]</f>
        <v>449010603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449</v>
      </c>
      <c r="B6665" s="1">
        <f>IF(C6665=0,IF(B6664=Protocol!$V$20,1,B6664+1),B6664)</f>
        <v>1</v>
      </c>
      <c r="C6665" s="1">
        <f>IF(C6664+1=Protocol!$V$21,0,C6664+1)</f>
        <v>7</v>
      </c>
      <c r="D6665" s="1">
        <f t="shared" si="225"/>
        <v>4</v>
      </c>
      <c r="E6665" s="1" t="str">
        <f>INDEX(Protocol[Mark],MATCH(C6665,Protocol[Step],0))</f>
        <v>6Oct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449010004</v>
      </c>
      <c r="H6665" s="134">
        <f>Systematic[[#This Row],[SampleVariableLabel]]+100*Systematic[[#This Row],[State]]</f>
        <v>449010704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449</v>
      </c>
      <c r="B6666" s="1">
        <f>IF(C6666=0,IF(B6665=Protocol!$V$20,1,B6665+1),B6665)</f>
        <v>1</v>
      </c>
      <c r="C6666" s="1">
        <f>IF(C6665+1=Protocol!$V$21,0,C6665+1)</f>
        <v>8</v>
      </c>
      <c r="D6666" s="1">
        <f t="shared" si="225"/>
        <v>5</v>
      </c>
      <c r="E6666" s="1" t="str">
        <f>INDEX(Protocol[Mark],MATCH(C6666,Protocol[Step],0))</f>
        <v>7Rot</v>
      </c>
      <c r="F6666" s="151" t="str">
        <f>INDEX(Variables[Variable],MATCH(Systematic[[#This Row],[VariableIndex]],Variables[Index],0))</f>
        <v>Specific flux (mt)</v>
      </c>
      <c r="G6666" s="134">
        <f>Systematic[[#This Row],[Sample]]*1000000+Systematic[[#This Row],[SubSample]]*10000+Systematic[[#This Row],[VariableIndex]]</f>
        <v>449010005</v>
      </c>
      <c r="H6666" s="134">
        <f>Systematic[[#This Row],[SampleVariableLabel]]+100*Systematic[[#This Row],[State]]</f>
        <v>449010805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449</v>
      </c>
      <c r="B6667" s="1">
        <f>IF(C6667=0,IF(B6666=Protocol!$V$20,1,B6666+1),B6666)</f>
        <v>1</v>
      </c>
      <c r="C6667" s="1">
        <f>IF(C6666+1=Protocol!$V$21,0,C6666+1)</f>
        <v>9</v>
      </c>
      <c r="D6667" s="1">
        <f t="shared" si="225"/>
        <v>6</v>
      </c>
      <c r="E6667" s="1" t="str">
        <f>INDEX(Protocol[Mark],MATCH(C6667,Protocol[Step],0))</f>
        <v>8Gp</v>
      </c>
      <c r="F6667" s="151" t="str">
        <f>INDEX(Variables[Variable],MATCH(Systematic[[#This Row],[VariableIndex]],Variables[Index],0))</f>
        <v>FCR (mt: ROX-corr.)</v>
      </c>
      <c r="G6667" s="134">
        <f>Systematic[[#This Row],[Sample]]*1000000+Systematic[[#This Row],[SubSample]]*10000+Systematic[[#This Row],[VariableIndex]]</f>
        <v>449010006</v>
      </c>
      <c r="H6667" s="134">
        <f>Systematic[[#This Row],[SampleVariableLabel]]+100*Systematic[[#This Row],[State]]</f>
        <v>449010906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449</v>
      </c>
      <c r="B6668" s="1">
        <f>IF(C6668=0,IF(B6667=Protocol!$V$20,1,B6667+1),B6667)</f>
        <v>1</v>
      </c>
      <c r="C6668" s="1">
        <f>IF(C6667+1=Protocol!$V$21,0,C6667+1)</f>
        <v>10</v>
      </c>
      <c r="D6668" s="1">
        <f t="shared" si="225"/>
        <v>1</v>
      </c>
      <c r="E6668" s="1" t="str">
        <f>INDEX(Protocol[Mark],MATCH(C6668,Protocol[Step],0))</f>
        <v>9Ama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449010001</v>
      </c>
      <c r="H6668" s="134">
        <f>Systematic[[#This Row],[SampleVariableLabel]]+100*Systematic[[#This Row],[State]]</f>
        <v>449011001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449</v>
      </c>
      <c r="B6669" s="1">
        <f>IF(C6669=0,IF(B6668=Protocol!$V$20,1,B6668+1),B6668)</f>
        <v>1</v>
      </c>
      <c r="C6669" s="1">
        <f>IF(C6668+1=Protocol!$V$21,0,C6668+1)</f>
        <v>11</v>
      </c>
      <c r="D6669" s="1">
        <f t="shared" si="225"/>
        <v>2</v>
      </c>
      <c r="E6669" s="1" t="str">
        <f>INDEX(Protocol[Mark],MATCH(C6669,Protocol[Step],0))</f>
        <v>10Tm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449010002</v>
      </c>
      <c r="H6669" s="134">
        <f>Systematic[[#This Row],[SampleVariableLabel]]+100*Systematic[[#This Row],[State]]</f>
        <v>449011102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449</v>
      </c>
      <c r="B6670" s="1">
        <f>IF(C6670=0,IF(B6669=Protocol!$V$20,1,B6669+1),B6669)</f>
        <v>1</v>
      </c>
      <c r="C6670" s="1">
        <f>IF(C6669+1=Protocol!$V$21,0,C6669+1)</f>
        <v>12</v>
      </c>
      <c r="D6670" s="1">
        <f t="shared" si="225"/>
        <v>3</v>
      </c>
      <c r="E6670" s="1" t="str">
        <f>INDEX(Protocol[Mark],MATCH(C6670,Protocol[Step],0))</f>
        <v>11Azd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449010003</v>
      </c>
      <c r="H6670" s="134">
        <f>Systematic[[#This Row],[SampleVariableLabel]]+100*Systematic[[#This Row],[State]]</f>
        <v>449011203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450</v>
      </c>
      <c r="B6671" s="1">
        <f>IF(C6671=0,IF(B6670=Protocol!$V$20,1,B6670+1),B6670)</f>
        <v>1</v>
      </c>
      <c r="C6671" s="1">
        <f>IF(C6670+1=Protocol!$V$21,0,C6670+1)</f>
        <v>0</v>
      </c>
      <c r="D6671" s="1">
        <f t="shared" si="225"/>
        <v>4</v>
      </c>
      <c r="E6671" s="1" t="str">
        <f>INDEX(Protocol[Mark],MATCH(C6671,Protocol[Step],0))</f>
        <v>1mt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450010004</v>
      </c>
      <c r="H6671" s="134">
        <f>Systematic[[#This Row],[SampleVariableLabel]]+100*Systematic[[#This Row],[State]]</f>
        <v>450010004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450</v>
      </c>
      <c r="B6672" s="1">
        <f>IF(C6672=0,IF(B6671=Protocol!$V$20,1,B6671+1),B6671)</f>
        <v>1</v>
      </c>
      <c r="C6672" s="1">
        <f>IF(C6671+1=Protocol!$V$21,0,C6671+1)</f>
        <v>1</v>
      </c>
      <c r="D6672" s="1">
        <f t="shared" si="225"/>
        <v>5</v>
      </c>
      <c r="E6672" s="1" t="str">
        <f>INDEX(Protocol[Mark],MATCH(C6672,Protocol[Step],0))</f>
        <v>1PM</v>
      </c>
      <c r="F6672" s="151" t="str">
        <f>INDEX(Variables[Variable],MATCH(Systematic[[#This Row],[VariableIndex]],Variables[Index],0))</f>
        <v>Specific flux (mt)</v>
      </c>
      <c r="G6672" s="134">
        <f>Systematic[[#This Row],[Sample]]*1000000+Systematic[[#This Row],[SubSample]]*10000+Systematic[[#This Row],[VariableIndex]]</f>
        <v>450010005</v>
      </c>
      <c r="H6672" s="134">
        <f>Systematic[[#This Row],[SampleVariableLabel]]+100*Systematic[[#This Row],[State]]</f>
        <v>450010105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450</v>
      </c>
      <c r="B6673" s="1">
        <f>IF(C6673=0,IF(B6672=Protocol!$V$20,1,B6672+1),B6672)</f>
        <v>1</v>
      </c>
      <c r="C6673" s="1">
        <f>IF(C6672+1=Protocol!$V$21,0,C6672+1)</f>
        <v>2</v>
      </c>
      <c r="D6673" s="1">
        <f t="shared" si="225"/>
        <v>6</v>
      </c>
      <c r="E6673" s="1" t="str">
        <f>INDEX(Protocol[Mark],MATCH(C6673,Protocol[Step],0))</f>
        <v>2D</v>
      </c>
      <c r="F6673" s="151" t="str">
        <f>INDEX(Variables[Variable],MATCH(Systematic[[#This Row],[VariableIndex]],Variables[Index],0))</f>
        <v>FCR (mt: ROX-corr.)</v>
      </c>
      <c r="G6673" s="134">
        <f>Systematic[[#This Row],[Sample]]*1000000+Systematic[[#This Row],[SubSample]]*10000+Systematic[[#This Row],[VariableIndex]]</f>
        <v>450010006</v>
      </c>
      <c r="H6673" s="134">
        <f>Systematic[[#This Row],[SampleVariableLabel]]+100*Systematic[[#This Row],[State]]</f>
        <v>450010206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450</v>
      </c>
      <c r="B6674" s="1">
        <f>IF(C6674=0,IF(B6673=Protocol!$V$20,1,B6673+1),B6673)</f>
        <v>1</v>
      </c>
      <c r="C6674" s="1">
        <f>IF(C6673+1=Protocol!$V$21,0,C6673+1)</f>
        <v>3</v>
      </c>
      <c r="D6674" s="1">
        <f t="shared" si="225"/>
        <v>1</v>
      </c>
      <c r="E6674" s="1" t="str">
        <f>INDEX(Protocol[Mark],MATCH(C6674,Protocol[Step],0))</f>
        <v>2c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450010001</v>
      </c>
      <c r="H6674" s="134">
        <f>Systematic[[#This Row],[SampleVariableLabel]]+100*Systematic[[#This Row],[State]]</f>
        <v>450010301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450</v>
      </c>
      <c r="B6675" s="1">
        <f>IF(C6675=0,IF(B6674=Protocol!$V$20,1,B6674+1),B6674)</f>
        <v>1</v>
      </c>
      <c r="C6675" s="1">
        <f>IF(C6674+1=Protocol!$V$21,0,C6674+1)</f>
        <v>4</v>
      </c>
      <c r="D6675" s="1">
        <f t="shared" si="225"/>
        <v>2</v>
      </c>
      <c r="E6675" s="1" t="str">
        <f>INDEX(Protocol[Mark],MATCH(C6675,Protocol[Step],0))</f>
        <v>3U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450010002</v>
      </c>
      <c r="H6675" s="134">
        <f>Systematic[[#This Row],[SampleVariableLabel]]+100*Systematic[[#This Row],[State]]</f>
        <v>450010402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450</v>
      </c>
      <c r="B6676" s="1">
        <f>IF(C6676=0,IF(B6675=Protocol!$V$20,1,B6675+1),B6675)</f>
        <v>1</v>
      </c>
      <c r="C6676" s="1">
        <f>IF(C6675+1=Protocol!$V$21,0,C6675+1)</f>
        <v>5</v>
      </c>
      <c r="D6676" s="1">
        <f t="shared" si="225"/>
        <v>3</v>
      </c>
      <c r="E6676" s="1" t="str">
        <f>INDEX(Protocol[Mark],MATCH(C6676,Protocol[Step],0))</f>
        <v>4G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450010003</v>
      </c>
      <c r="H6676" s="134">
        <f>Systematic[[#This Row],[SampleVariableLabel]]+100*Systematic[[#This Row],[State]]</f>
        <v>450010503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450</v>
      </c>
      <c r="B6677" s="1">
        <f>IF(C6677=0,IF(B6676=Protocol!$V$20,1,B6676+1),B6676)</f>
        <v>1</v>
      </c>
      <c r="C6677" s="1">
        <f>IF(C6676+1=Protocol!$V$21,0,C6676+1)</f>
        <v>6</v>
      </c>
      <c r="D6677" s="1">
        <f t="shared" si="225"/>
        <v>4</v>
      </c>
      <c r="E6677" s="1" t="str">
        <f>INDEX(Protocol[Mark],MATCH(C6677,Protocol[Step],0))</f>
        <v>5S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450010004</v>
      </c>
      <c r="H6677" s="134">
        <f>Systematic[[#This Row],[SampleVariableLabel]]+100*Systematic[[#This Row],[State]]</f>
        <v>450010604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450</v>
      </c>
      <c r="B6678" s="1">
        <f>IF(C6678=0,IF(B6677=Protocol!$V$20,1,B6677+1),B6677)</f>
        <v>1</v>
      </c>
      <c r="C6678" s="1">
        <f>IF(C6677+1=Protocol!$V$21,0,C6677+1)</f>
        <v>7</v>
      </c>
      <c r="D6678" s="1">
        <f t="shared" si="225"/>
        <v>5</v>
      </c>
      <c r="E6678" s="1" t="str">
        <f>INDEX(Protocol[Mark],MATCH(C6678,Protocol[Step],0))</f>
        <v>6Oct</v>
      </c>
      <c r="F6678" s="151" t="str">
        <f>INDEX(Variables[Variable],MATCH(Systematic[[#This Row],[VariableIndex]],Variables[Index],0))</f>
        <v>Specific flux (mt)</v>
      </c>
      <c r="G6678" s="134">
        <f>Systematic[[#This Row],[Sample]]*1000000+Systematic[[#This Row],[SubSample]]*10000+Systematic[[#This Row],[VariableIndex]]</f>
        <v>450010005</v>
      </c>
      <c r="H6678" s="134">
        <f>Systematic[[#This Row],[SampleVariableLabel]]+100*Systematic[[#This Row],[State]]</f>
        <v>450010705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450</v>
      </c>
      <c r="B6679" s="1">
        <f>IF(C6679=0,IF(B6678=Protocol!$V$20,1,B6678+1),B6678)</f>
        <v>1</v>
      </c>
      <c r="C6679" s="1">
        <f>IF(C6678+1=Protocol!$V$21,0,C6678+1)</f>
        <v>8</v>
      </c>
      <c r="D6679" s="1">
        <f t="shared" si="225"/>
        <v>6</v>
      </c>
      <c r="E6679" s="1" t="str">
        <f>INDEX(Protocol[Mark],MATCH(C6679,Protocol[Step],0))</f>
        <v>7Rot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450010006</v>
      </c>
      <c r="H6679" s="134">
        <f>Systematic[[#This Row],[SampleVariableLabel]]+100*Systematic[[#This Row],[State]]</f>
        <v>450010806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450</v>
      </c>
      <c r="B6680" s="1">
        <f>IF(C6680=0,IF(B6679=Protocol!$V$20,1,B6679+1),B6679)</f>
        <v>1</v>
      </c>
      <c r="C6680" s="1">
        <f>IF(C6679+1=Protocol!$V$21,0,C6679+1)</f>
        <v>9</v>
      </c>
      <c r="D6680" s="1">
        <f t="shared" si="225"/>
        <v>1</v>
      </c>
      <c r="E6680" s="1" t="str">
        <f>INDEX(Protocol[Mark],MATCH(C6680,Protocol[Step],0))</f>
        <v>8Gp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450010001</v>
      </c>
      <c r="H6680" s="134">
        <f>Systematic[[#This Row],[SampleVariableLabel]]+100*Systematic[[#This Row],[State]]</f>
        <v>450010901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450</v>
      </c>
      <c r="B6681" s="1">
        <f>IF(C6681=0,IF(B6680=Protocol!$V$20,1,B6680+1),B6680)</f>
        <v>1</v>
      </c>
      <c r="C6681" s="1">
        <f>IF(C6680+1=Protocol!$V$21,0,C6680+1)</f>
        <v>10</v>
      </c>
      <c r="D6681" s="1">
        <f t="shared" si="225"/>
        <v>2</v>
      </c>
      <c r="E6681" s="1" t="str">
        <f>INDEX(Protocol[Mark],MATCH(C6681,Protocol[Step],0))</f>
        <v>9Ama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450010002</v>
      </c>
      <c r="H6681" s="134">
        <f>Systematic[[#This Row],[SampleVariableLabel]]+100*Systematic[[#This Row],[State]]</f>
        <v>450011002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450</v>
      </c>
      <c r="B6682" s="1">
        <f>IF(C6682=0,IF(B6681=Protocol!$V$20,1,B6681+1),B6681)</f>
        <v>1</v>
      </c>
      <c r="C6682" s="1">
        <f>IF(C6681+1=Protocol!$V$21,0,C6681+1)</f>
        <v>11</v>
      </c>
      <c r="D6682" s="1">
        <f t="shared" si="225"/>
        <v>3</v>
      </c>
      <c r="E6682" s="1" t="str">
        <f>INDEX(Protocol[Mark],MATCH(C6682,Protocol[Step],0))</f>
        <v>10Tm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450010003</v>
      </c>
      <c r="H6682" s="134">
        <f>Systematic[[#This Row],[SampleVariableLabel]]+100*Systematic[[#This Row],[State]]</f>
        <v>450011103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450</v>
      </c>
      <c r="B6683" s="1">
        <f>IF(C6683=0,IF(B6682=Protocol!$V$20,1,B6682+1),B6682)</f>
        <v>1</v>
      </c>
      <c r="C6683" s="1">
        <f>IF(C6682+1=Protocol!$V$21,0,C6682+1)</f>
        <v>12</v>
      </c>
      <c r="D6683" s="1">
        <f t="shared" si="225"/>
        <v>4</v>
      </c>
      <c r="E6683" s="1" t="str">
        <f>INDEX(Protocol[Mark],MATCH(C6683,Protocol[Step],0))</f>
        <v>11Azd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450010004</v>
      </c>
      <c r="H6683" s="134">
        <f>Systematic[[#This Row],[SampleVariableLabel]]+100*Systematic[[#This Row],[State]]</f>
        <v>450011204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451</v>
      </c>
      <c r="B6684" s="1">
        <f>IF(C6684=0,IF(B6683=Protocol!$V$20,1,B6683+1),B6683)</f>
        <v>1</v>
      </c>
      <c r="C6684" s="1">
        <f>IF(C6683+1=Protocol!$V$21,0,C6683+1)</f>
        <v>0</v>
      </c>
      <c r="D6684" s="1">
        <f t="shared" si="225"/>
        <v>5</v>
      </c>
      <c r="E6684" s="1" t="str">
        <f>INDEX(Protocol[Mark],MATCH(C6684,Protocol[Step],0))</f>
        <v>1mt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451010005</v>
      </c>
      <c r="H6684" s="134">
        <f>Systematic[[#This Row],[SampleVariableLabel]]+100*Systematic[[#This Row],[State]]</f>
        <v>451010005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451</v>
      </c>
      <c r="B6685" s="1">
        <f>IF(C6685=0,IF(B6684=Protocol!$V$20,1,B6684+1),B6684)</f>
        <v>1</v>
      </c>
      <c r="C6685" s="1">
        <f>IF(C6684+1=Protocol!$V$21,0,C6684+1)</f>
        <v>1</v>
      </c>
      <c r="D6685" s="1">
        <f t="shared" si="225"/>
        <v>6</v>
      </c>
      <c r="E6685" s="1" t="str">
        <f>INDEX(Protocol[Mark],MATCH(C6685,Protocol[Step],0))</f>
        <v>1PM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451010006</v>
      </c>
      <c r="H6685" s="134">
        <f>Systematic[[#This Row],[SampleVariableLabel]]+100*Systematic[[#This Row],[State]]</f>
        <v>451010106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451</v>
      </c>
      <c r="B6686" s="1">
        <f>IF(C6686=0,IF(B6685=Protocol!$V$20,1,B6685+1),B6685)</f>
        <v>1</v>
      </c>
      <c r="C6686" s="1">
        <f>IF(C6685+1=Protocol!$V$21,0,C6685+1)</f>
        <v>2</v>
      </c>
      <c r="D6686" s="1">
        <f t="shared" si="225"/>
        <v>1</v>
      </c>
      <c r="E6686" s="1" t="str">
        <f>INDEX(Protocol[Mark],MATCH(C6686,Protocol[Step],0))</f>
        <v>2D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451010001</v>
      </c>
      <c r="H6686" s="134">
        <f>Systematic[[#This Row],[SampleVariableLabel]]+100*Systematic[[#This Row],[State]]</f>
        <v>451010201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451</v>
      </c>
      <c r="B6687" s="1">
        <f>IF(C6687=0,IF(B6686=Protocol!$V$20,1,B6686+1),B6686)</f>
        <v>1</v>
      </c>
      <c r="C6687" s="1">
        <f>IF(C6686+1=Protocol!$V$21,0,C6686+1)</f>
        <v>3</v>
      </c>
      <c r="D6687" s="1">
        <f t="shared" si="225"/>
        <v>2</v>
      </c>
      <c r="E6687" s="1" t="str">
        <f>INDEX(Protocol[Mark],MATCH(C6687,Protocol[Step],0))</f>
        <v>2c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451010002</v>
      </c>
      <c r="H6687" s="134">
        <f>Systematic[[#This Row],[SampleVariableLabel]]+100*Systematic[[#This Row],[State]]</f>
        <v>451010302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451</v>
      </c>
      <c r="B6688" s="1">
        <f>IF(C6688=0,IF(B6687=Protocol!$V$20,1,B6687+1),B6687)</f>
        <v>1</v>
      </c>
      <c r="C6688" s="1">
        <f>IF(C6687+1=Protocol!$V$21,0,C6687+1)</f>
        <v>4</v>
      </c>
      <c r="D6688" s="1">
        <f t="shared" si="225"/>
        <v>3</v>
      </c>
      <c r="E6688" s="1" t="str">
        <f>INDEX(Protocol[Mark],MATCH(C6688,Protocol[Step],0))</f>
        <v>3U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451010003</v>
      </c>
      <c r="H6688" s="134">
        <f>Systematic[[#This Row],[SampleVariableLabel]]+100*Systematic[[#This Row],[State]]</f>
        <v>451010403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451</v>
      </c>
      <c r="B6689" s="1">
        <f>IF(C6689=0,IF(B6688=Protocol!$V$20,1,B6688+1),B6688)</f>
        <v>1</v>
      </c>
      <c r="C6689" s="1">
        <f>IF(C6688+1=Protocol!$V$21,0,C6688+1)</f>
        <v>5</v>
      </c>
      <c r="D6689" s="1">
        <f t="shared" si="225"/>
        <v>4</v>
      </c>
      <c r="E6689" s="1" t="str">
        <f>INDEX(Protocol[Mark],MATCH(C6689,Protocol[Step],0))</f>
        <v>4G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451010004</v>
      </c>
      <c r="H6689" s="134">
        <f>Systematic[[#This Row],[SampleVariableLabel]]+100*Systematic[[#This Row],[State]]</f>
        <v>451010504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451</v>
      </c>
      <c r="B6690" s="1">
        <f>IF(C6690=0,IF(B6689=Protocol!$V$20,1,B6689+1),B6689)</f>
        <v>1</v>
      </c>
      <c r="C6690" s="1">
        <f>IF(C6689+1=Protocol!$V$21,0,C6689+1)</f>
        <v>6</v>
      </c>
      <c r="D6690" s="1">
        <f t="shared" si="225"/>
        <v>5</v>
      </c>
      <c r="E6690" s="1" t="str">
        <f>INDEX(Protocol[Mark],MATCH(C6690,Protocol[Step],0))</f>
        <v>5S</v>
      </c>
      <c r="F6690" s="151" t="str">
        <f>INDEX(Variables[Variable],MATCH(Systematic[[#This Row],[VariableIndex]],Variables[Index],0))</f>
        <v>Specific flux (mt)</v>
      </c>
      <c r="G6690" s="134">
        <f>Systematic[[#This Row],[Sample]]*1000000+Systematic[[#This Row],[SubSample]]*10000+Systematic[[#This Row],[VariableIndex]]</f>
        <v>451010005</v>
      </c>
      <c r="H6690" s="134">
        <f>Systematic[[#This Row],[SampleVariableLabel]]+100*Systematic[[#This Row],[State]]</f>
        <v>451010605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451</v>
      </c>
      <c r="B6691" s="1">
        <f>IF(C6691=0,IF(B6690=Protocol!$V$20,1,B6690+1),B6690)</f>
        <v>1</v>
      </c>
      <c r="C6691" s="1">
        <f>IF(C6690+1=Protocol!$V$21,0,C6690+1)</f>
        <v>7</v>
      </c>
      <c r="D6691" s="1">
        <f t="shared" si="225"/>
        <v>6</v>
      </c>
      <c r="E6691" s="1" t="str">
        <f>INDEX(Protocol[Mark],MATCH(C6691,Protocol[Step],0))</f>
        <v>6Oct</v>
      </c>
      <c r="F6691" s="151" t="str">
        <f>INDEX(Variables[Variable],MATCH(Systematic[[#This Row],[VariableIndex]],Variables[Index],0))</f>
        <v>FCR (mt: ROX-corr.)</v>
      </c>
      <c r="G6691" s="134">
        <f>Systematic[[#This Row],[Sample]]*1000000+Systematic[[#This Row],[SubSample]]*10000+Systematic[[#This Row],[VariableIndex]]</f>
        <v>451010006</v>
      </c>
      <c r="H6691" s="134">
        <f>Systematic[[#This Row],[SampleVariableLabel]]+100*Systematic[[#This Row],[State]]</f>
        <v>451010706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451</v>
      </c>
      <c r="B6692" s="1">
        <f>IF(C6692=0,IF(B6691=Protocol!$V$20,1,B6691+1),B6691)</f>
        <v>1</v>
      </c>
      <c r="C6692" s="1">
        <f>IF(C6691+1=Protocol!$V$21,0,C6691+1)</f>
        <v>8</v>
      </c>
      <c r="D6692" s="1">
        <f t="shared" si="225"/>
        <v>1</v>
      </c>
      <c r="E6692" s="1" t="str">
        <f>INDEX(Protocol[Mark],MATCH(C6692,Protocol[Step],0))</f>
        <v>7Rot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451010001</v>
      </c>
      <c r="H6692" s="134">
        <f>Systematic[[#This Row],[SampleVariableLabel]]+100*Systematic[[#This Row],[State]]</f>
        <v>451010801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451</v>
      </c>
      <c r="B6693" s="1">
        <f>IF(C6693=0,IF(B6692=Protocol!$V$20,1,B6692+1),B6692)</f>
        <v>1</v>
      </c>
      <c r="C6693" s="1">
        <f>IF(C6692+1=Protocol!$V$21,0,C6692+1)</f>
        <v>9</v>
      </c>
      <c r="D6693" s="1">
        <f t="shared" si="225"/>
        <v>2</v>
      </c>
      <c r="E6693" s="1" t="str">
        <f>INDEX(Protocol[Mark],MATCH(C6693,Protocol[Step],0))</f>
        <v>8Gp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451010002</v>
      </c>
      <c r="H6693" s="134">
        <f>Systematic[[#This Row],[SampleVariableLabel]]+100*Systematic[[#This Row],[State]]</f>
        <v>451010902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451</v>
      </c>
      <c r="B6694" s="1">
        <f>IF(C6694=0,IF(B6693=Protocol!$V$20,1,B6693+1),B6693)</f>
        <v>1</v>
      </c>
      <c r="C6694" s="1">
        <f>IF(C6693+1=Protocol!$V$21,0,C6693+1)</f>
        <v>10</v>
      </c>
      <c r="D6694" s="1">
        <f t="shared" si="225"/>
        <v>3</v>
      </c>
      <c r="E6694" s="1" t="str">
        <f>INDEX(Protocol[Mark],MATCH(C6694,Protocol[Step],0))</f>
        <v>9Ama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451010003</v>
      </c>
      <c r="H6694" s="134">
        <f>Systematic[[#This Row],[SampleVariableLabel]]+100*Systematic[[#This Row],[State]]</f>
        <v>451011003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451</v>
      </c>
      <c r="B6695" s="1">
        <f>IF(C6695=0,IF(B6694=Protocol!$V$20,1,B6694+1),B6694)</f>
        <v>1</v>
      </c>
      <c r="C6695" s="1">
        <f>IF(C6694+1=Protocol!$V$21,0,C6694+1)</f>
        <v>11</v>
      </c>
      <c r="D6695" s="1">
        <f t="shared" si="225"/>
        <v>4</v>
      </c>
      <c r="E6695" s="1" t="str">
        <f>INDEX(Protocol[Mark],MATCH(C6695,Protocol[Step],0))</f>
        <v>10Tm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451010004</v>
      </c>
      <c r="H6695" s="134">
        <f>Systematic[[#This Row],[SampleVariableLabel]]+100*Systematic[[#This Row],[State]]</f>
        <v>451011104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451</v>
      </c>
      <c r="B6696" s="1">
        <f>IF(C6696=0,IF(B6695=Protocol!$V$20,1,B6695+1),B6695)</f>
        <v>1</v>
      </c>
      <c r="C6696" s="1">
        <f>IF(C6695+1=Protocol!$V$21,0,C6695+1)</f>
        <v>12</v>
      </c>
      <c r="D6696" s="1">
        <f t="shared" si="225"/>
        <v>5</v>
      </c>
      <c r="E6696" s="1" t="str">
        <f>INDEX(Protocol[Mark],MATCH(C6696,Protocol[Step],0))</f>
        <v>11Azd</v>
      </c>
      <c r="F6696" s="151" t="str">
        <f>INDEX(Variables[Variable],MATCH(Systematic[[#This Row],[VariableIndex]],Variables[Index],0))</f>
        <v>Specific flux (mt)</v>
      </c>
      <c r="G6696" s="134">
        <f>Systematic[[#This Row],[Sample]]*1000000+Systematic[[#This Row],[SubSample]]*10000+Systematic[[#This Row],[VariableIndex]]</f>
        <v>451010005</v>
      </c>
      <c r="H6696" s="134">
        <f>Systematic[[#This Row],[SampleVariableLabel]]+100*Systematic[[#This Row],[State]]</f>
        <v>451011205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452</v>
      </c>
      <c r="B6697" s="1">
        <f>IF(C6697=0,IF(B6696=Protocol!$V$20,1,B6696+1),B6696)</f>
        <v>1</v>
      </c>
      <c r="C6697" s="1">
        <f>IF(C6696+1=Protocol!$V$21,0,C6696+1)</f>
        <v>0</v>
      </c>
      <c r="D6697" s="1">
        <f t="shared" si="225"/>
        <v>6</v>
      </c>
      <c r="E6697" s="1" t="str">
        <f>INDEX(Protocol[Mark],MATCH(C6697,Protocol[Step],0))</f>
        <v>1mt</v>
      </c>
      <c r="F6697" s="151" t="str">
        <f>INDEX(Variables[Variable],MATCH(Systematic[[#This Row],[VariableIndex]],Variables[Index],0))</f>
        <v>FCR (mt: ROX-corr.)</v>
      </c>
      <c r="G6697" s="134">
        <f>Systematic[[#This Row],[Sample]]*1000000+Systematic[[#This Row],[SubSample]]*10000+Systematic[[#This Row],[VariableIndex]]</f>
        <v>452010006</v>
      </c>
      <c r="H6697" s="134">
        <f>Systematic[[#This Row],[SampleVariableLabel]]+100*Systematic[[#This Row],[State]]</f>
        <v>452010006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452</v>
      </c>
      <c r="B6698" s="1">
        <f>IF(C6698=0,IF(B6697=Protocol!$V$20,1,B6697+1),B6697)</f>
        <v>1</v>
      </c>
      <c r="C6698" s="1">
        <f>IF(C6697+1=Protocol!$V$21,0,C6697+1)</f>
        <v>1</v>
      </c>
      <c r="D6698" s="1">
        <f t="shared" si="225"/>
        <v>1</v>
      </c>
      <c r="E6698" s="1" t="str">
        <f>INDEX(Protocol[Mark],MATCH(C6698,Protocol[Step],0))</f>
        <v>1PM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452010001</v>
      </c>
      <c r="H6698" s="134">
        <f>Systematic[[#This Row],[SampleVariableLabel]]+100*Systematic[[#This Row],[State]]</f>
        <v>452010101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452</v>
      </c>
      <c r="B6699" s="1">
        <f>IF(C6699=0,IF(B6698=Protocol!$V$20,1,B6698+1),B6698)</f>
        <v>1</v>
      </c>
      <c r="C6699" s="1">
        <f>IF(C6698+1=Protocol!$V$21,0,C6698+1)</f>
        <v>2</v>
      </c>
      <c r="D6699" s="1">
        <f t="shared" si="225"/>
        <v>2</v>
      </c>
      <c r="E6699" s="1" t="str">
        <f>INDEX(Protocol[Mark],MATCH(C6699,Protocol[Step],0))</f>
        <v>2D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452010002</v>
      </c>
      <c r="H6699" s="134">
        <f>Systematic[[#This Row],[SampleVariableLabel]]+100*Systematic[[#This Row],[State]]</f>
        <v>452010202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452</v>
      </c>
      <c r="B6700" s="1">
        <f>IF(C6700=0,IF(B6699=Protocol!$V$20,1,B6699+1),B6699)</f>
        <v>1</v>
      </c>
      <c r="C6700" s="1">
        <f>IF(C6699+1=Protocol!$V$21,0,C6699+1)</f>
        <v>3</v>
      </c>
      <c r="D6700" s="1">
        <f t="shared" si="225"/>
        <v>3</v>
      </c>
      <c r="E6700" s="1" t="str">
        <f>INDEX(Protocol[Mark],MATCH(C6700,Protocol[Step],0))</f>
        <v>2c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452010003</v>
      </c>
      <c r="H6700" s="134">
        <f>Systematic[[#This Row],[SampleVariableLabel]]+100*Systematic[[#This Row],[State]]</f>
        <v>452010303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452</v>
      </c>
      <c r="B6701" s="1">
        <f>IF(C6701=0,IF(B6700=Protocol!$V$20,1,B6700+1),B6700)</f>
        <v>1</v>
      </c>
      <c r="C6701" s="1">
        <f>IF(C6700+1=Protocol!$V$21,0,C6700+1)</f>
        <v>4</v>
      </c>
      <c r="D6701" s="1">
        <f t="shared" si="225"/>
        <v>4</v>
      </c>
      <c r="E6701" s="1" t="str">
        <f>INDEX(Protocol[Mark],MATCH(C6701,Protocol[Step],0))</f>
        <v>3U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452010004</v>
      </c>
      <c r="H6701" s="134">
        <f>Systematic[[#This Row],[SampleVariableLabel]]+100*Systematic[[#This Row],[State]]</f>
        <v>452010404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452</v>
      </c>
      <c r="B6702" s="1">
        <f>IF(C6702=0,IF(B6701=Protocol!$V$20,1,B6701+1),B6701)</f>
        <v>1</v>
      </c>
      <c r="C6702" s="1">
        <f>IF(C6701+1=Protocol!$V$21,0,C6701+1)</f>
        <v>5</v>
      </c>
      <c r="D6702" s="1">
        <f t="shared" si="225"/>
        <v>5</v>
      </c>
      <c r="E6702" s="1" t="str">
        <f>INDEX(Protocol[Mark],MATCH(C6702,Protocol[Step],0))</f>
        <v>4G</v>
      </c>
      <c r="F6702" s="151" t="str">
        <f>INDEX(Variables[Variable],MATCH(Systematic[[#This Row],[VariableIndex]],Variables[Index],0))</f>
        <v>Specific flux (mt)</v>
      </c>
      <c r="G6702" s="134">
        <f>Systematic[[#This Row],[Sample]]*1000000+Systematic[[#This Row],[SubSample]]*10000+Systematic[[#This Row],[VariableIndex]]</f>
        <v>452010005</v>
      </c>
      <c r="H6702" s="134">
        <f>Systematic[[#This Row],[SampleVariableLabel]]+100*Systematic[[#This Row],[State]]</f>
        <v>452010505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452</v>
      </c>
      <c r="B6703" s="1">
        <f>IF(C6703=0,IF(B6702=Protocol!$V$20,1,B6702+1),B6702)</f>
        <v>1</v>
      </c>
      <c r="C6703" s="1">
        <f>IF(C6702+1=Protocol!$V$21,0,C6702+1)</f>
        <v>6</v>
      </c>
      <c r="D6703" s="1">
        <f t="shared" si="225"/>
        <v>6</v>
      </c>
      <c r="E6703" s="1" t="str">
        <f>INDEX(Protocol[Mark],MATCH(C6703,Protocol[Step],0))</f>
        <v>5S</v>
      </c>
      <c r="F6703" s="151" t="str">
        <f>INDEX(Variables[Variable],MATCH(Systematic[[#This Row],[VariableIndex]],Variables[Index],0))</f>
        <v>FCR (mt: ROX-corr.)</v>
      </c>
      <c r="G6703" s="134">
        <f>Systematic[[#This Row],[Sample]]*1000000+Systematic[[#This Row],[SubSample]]*10000+Systematic[[#This Row],[VariableIndex]]</f>
        <v>452010006</v>
      </c>
      <c r="H6703" s="134">
        <f>Systematic[[#This Row],[SampleVariableLabel]]+100*Systematic[[#This Row],[State]]</f>
        <v>452010606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452</v>
      </c>
      <c r="B6704" s="1">
        <f>IF(C6704=0,IF(B6703=Protocol!$V$20,1,B6703+1),B6703)</f>
        <v>1</v>
      </c>
      <c r="C6704" s="1">
        <f>IF(C6703+1=Protocol!$V$21,0,C6703+1)</f>
        <v>7</v>
      </c>
      <c r="D6704" s="1">
        <f t="shared" si="225"/>
        <v>1</v>
      </c>
      <c r="E6704" s="1" t="str">
        <f>INDEX(Protocol[Mark],MATCH(C6704,Protocol[Step],0))</f>
        <v>6Oct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452010001</v>
      </c>
      <c r="H6704" s="134">
        <f>Systematic[[#This Row],[SampleVariableLabel]]+100*Systematic[[#This Row],[State]]</f>
        <v>452010701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452</v>
      </c>
      <c r="B6705" s="1">
        <f>IF(C6705=0,IF(B6704=Protocol!$V$20,1,B6704+1),B6704)</f>
        <v>1</v>
      </c>
      <c r="C6705" s="1">
        <f>IF(C6704+1=Protocol!$V$21,0,C6704+1)</f>
        <v>8</v>
      </c>
      <c r="D6705" s="1">
        <f t="shared" si="225"/>
        <v>2</v>
      </c>
      <c r="E6705" s="1" t="str">
        <f>INDEX(Protocol[Mark],MATCH(C6705,Protocol[Step],0))</f>
        <v>7Rot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452010002</v>
      </c>
      <c r="H6705" s="134">
        <f>Systematic[[#This Row],[SampleVariableLabel]]+100*Systematic[[#This Row],[State]]</f>
        <v>452010802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452</v>
      </c>
      <c r="B6706" s="1">
        <f>IF(C6706=0,IF(B6705=Protocol!$V$20,1,B6705+1),B6705)</f>
        <v>1</v>
      </c>
      <c r="C6706" s="1">
        <f>IF(C6705+1=Protocol!$V$21,0,C6705+1)</f>
        <v>9</v>
      </c>
      <c r="D6706" s="1">
        <f t="shared" si="225"/>
        <v>3</v>
      </c>
      <c r="E6706" s="1" t="str">
        <f>INDEX(Protocol[Mark],MATCH(C6706,Protocol[Step],0))</f>
        <v>8Gp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452010003</v>
      </c>
      <c r="H6706" s="134">
        <f>Systematic[[#This Row],[SampleVariableLabel]]+100*Systematic[[#This Row],[State]]</f>
        <v>452010903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452</v>
      </c>
      <c r="B6707" s="1">
        <f>IF(C6707=0,IF(B6706=Protocol!$V$20,1,B6706+1),B6706)</f>
        <v>1</v>
      </c>
      <c r="C6707" s="1">
        <f>IF(C6706+1=Protocol!$V$21,0,C6706+1)</f>
        <v>10</v>
      </c>
      <c r="D6707" s="1">
        <f t="shared" si="225"/>
        <v>4</v>
      </c>
      <c r="E6707" s="1" t="str">
        <f>INDEX(Protocol[Mark],MATCH(C6707,Protocol[Step],0))</f>
        <v>9Ama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452010004</v>
      </c>
      <c r="H6707" s="134">
        <f>Systematic[[#This Row],[SampleVariableLabel]]+100*Systematic[[#This Row],[State]]</f>
        <v>452011004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452</v>
      </c>
      <c r="B6708" s="1">
        <f>IF(C6708=0,IF(B6707=Protocol!$V$20,1,B6707+1),B6707)</f>
        <v>1</v>
      </c>
      <c r="C6708" s="1">
        <f>IF(C6707+1=Protocol!$V$21,0,C6707+1)</f>
        <v>11</v>
      </c>
      <c r="D6708" s="1">
        <f t="shared" si="225"/>
        <v>5</v>
      </c>
      <c r="E6708" s="1" t="str">
        <f>INDEX(Protocol[Mark],MATCH(C6708,Protocol[Step],0))</f>
        <v>10Tm</v>
      </c>
      <c r="F6708" s="151" t="str">
        <f>INDEX(Variables[Variable],MATCH(Systematic[[#This Row],[VariableIndex]],Variables[Index],0))</f>
        <v>Specific flux (mt)</v>
      </c>
      <c r="G6708" s="134">
        <f>Systematic[[#This Row],[Sample]]*1000000+Systematic[[#This Row],[SubSample]]*10000+Systematic[[#This Row],[VariableIndex]]</f>
        <v>452010005</v>
      </c>
      <c r="H6708" s="134">
        <f>Systematic[[#This Row],[SampleVariableLabel]]+100*Systematic[[#This Row],[State]]</f>
        <v>452011105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452</v>
      </c>
      <c r="B6709" s="1">
        <f>IF(C6709=0,IF(B6708=Protocol!$V$20,1,B6708+1),B6708)</f>
        <v>1</v>
      </c>
      <c r="C6709" s="1">
        <f>IF(C6708+1=Protocol!$V$21,0,C6708+1)</f>
        <v>12</v>
      </c>
      <c r="D6709" s="1">
        <f t="shared" si="225"/>
        <v>6</v>
      </c>
      <c r="E6709" s="1" t="str">
        <f>INDEX(Protocol[Mark],MATCH(C6709,Protocol[Step],0))</f>
        <v>11Azd</v>
      </c>
      <c r="F6709" s="151" t="str">
        <f>INDEX(Variables[Variable],MATCH(Systematic[[#This Row],[VariableIndex]],Variables[Index],0))</f>
        <v>FCR (mt: ROX-corr.)</v>
      </c>
      <c r="G6709" s="134">
        <f>Systematic[[#This Row],[Sample]]*1000000+Systematic[[#This Row],[SubSample]]*10000+Systematic[[#This Row],[VariableIndex]]</f>
        <v>452010006</v>
      </c>
      <c r="H6709" s="134">
        <f>Systematic[[#This Row],[SampleVariableLabel]]+100*Systematic[[#This Row],[State]]</f>
        <v>452011206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453</v>
      </c>
      <c r="B6710" s="1">
        <f>IF(C6710=0,IF(B6709=Protocol!$V$20,1,B6709+1),B6709)</f>
        <v>1</v>
      </c>
      <c r="C6710" s="1">
        <f>IF(C6709+1=Protocol!$V$21,0,C6709+1)</f>
        <v>0</v>
      </c>
      <c r="D6710" s="1">
        <f t="shared" si="225"/>
        <v>1</v>
      </c>
      <c r="E6710" s="1" t="str">
        <f>INDEX(Protocol[Mark],MATCH(C6710,Protocol[Step],0))</f>
        <v>1mt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453010001</v>
      </c>
      <c r="H6710" s="134">
        <f>Systematic[[#This Row],[SampleVariableLabel]]+100*Systematic[[#This Row],[State]]</f>
        <v>453010001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453</v>
      </c>
      <c r="B6711" s="1">
        <f>IF(C6711=0,IF(B6710=Protocol!$V$20,1,B6710+1),B6710)</f>
        <v>1</v>
      </c>
      <c r="C6711" s="1">
        <f>IF(C6710+1=Protocol!$V$21,0,C6710+1)</f>
        <v>1</v>
      </c>
      <c r="D6711" s="1">
        <f t="shared" si="225"/>
        <v>2</v>
      </c>
      <c r="E6711" s="1" t="str">
        <f>INDEX(Protocol[Mark],MATCH(C6711,Protocol[Step],0))</f>
        <v>1PM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453010002</v>
      </c>
      <c r="H6711" s="134">
        <f>Systematic[[#This Row],[SampleVariableLabel]]+100*Systematic[[#This Row],[State]]</f>
        <v>453010102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453</v>
      </c>
      <c r="B6712" s="1">
        <f>IF(C6712=0,IF(B6711=Protocol!$V$20,1,B6711+1),B6711)</f>
        <v>1</v>
      </c>
      <c r="C6712" s="1">
        <f>IF(C6711+1=Protocol!$V$21,0,C6711+1)</f>
        <v>2</v>
      </c>
      <c r="D6712" s="1">
        <f t="shared" si="225"/>
        <v>3</v>
      </c>
      <c r="E6712" s="1" t="str">
        <f>INDEX(Protocol[Mark],MATCH(C6712,Protocol[Step],0))</f>
        <v>2D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453010003</v>
      </c>
      <c r="H6712" s="134">
        <f>Systematic[[#This Row],[SampleVariableLabel]]+100*Systematic[[#This Row],[State]]</f>
        <v>453010203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453</v>
      </c>
      <c r="B6713" s="1">
        <f>IF(C6713=0,IF(B6712=Protocol!$V$20,1,B6712+1),B6712)</f>
        <v>1</v>
      </c>
      <c r="C6713" s="1">
        <f>IF(C6712+1=Protocol!$V$21,0,C6712+1)</f>
        <v>3</v>
      </c>
      <c r="D6713" s="1">
        <f t="shared" si="225"/>
        <v>4</v>
      </c>
      <c r="E6713" s="1" t="str">
        <f>INDEX(Protocol[Mark],MATCH(C6713,Protocol[Step],0))</f>
        <v>2c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453010004</v>
      </c>
      <c r="H6713" s="134">
        <f>Systematic[[#This Row],[SampleVariableLabel]]+100*Systematic[[#This Row],[State]]</f>
        <v>453010304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453</v>
      </c>
      <c r="B6714" s="1">
        <f>IF(C6714=0,IF(B6713=Protocol!$V$20,1,B6713+1),B6713)</f>
        <v>1</v>
      </c>
      <c r="C6714" s="1">
        <f>IF(C6713+1=Protocol!$V$21,0,C6713+1)</f>
        <v>4</v>
      </c>
      <c r="D6714" s="1">
        <f t="shared" si="225"/>
        <v>5</v>
      </c>
      <c r="E6714" s="1" t="str">
        <f>INDEX(Protocol[Mark],MATCH(C6714,Protocol[Step],0))</f>
        <v>3U</v>
      </c>
      <c r="F6714" s="151" t="str">
        <f>INDEX(Variables[Variable],MATCH(Systematic[[#This Row],[VariableIndex]],Variables[Index],0))</f>
        <v>Specific flux (mt)</v>
      </c>
      <c r="G6714" s="134">
        <f>Systematic[[#This Row],[Sample]]*1000000+Systematic[[#This Row],[SubSample]]*10000+Systematic[[#This Row],[VariableIndex]]</f>
        <v>453010005</v>
      </c>
      <c r="H6714" s="134">
        <f>Systematic[[#This Row],[SampleVariableLabel]]+100*Systematic[[#This Row],[State]]</f>
        <v>453010405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453</v>
      </c>
      <c r="B6715" s="1">
        <f>IF(C6715=0,IF(B6714=Protocol!$V$20,1,B6714+1),B6714)</f>
        <v>1</v>
      </c>
      <c r="C6715" s="1">
        <f>IF(C6714+1=Protocol!$V$21,0,C6714+1)</f>
        <v>5</v>
      </c>
      <c r="D6715" s="1">
        <f t="shared" si="225"/>
        <v>6</v>
      </c>
      <c r="E6715" s="1" t="str">
        <f>INDEX(Protocol[Mark],MATCH(C6715,Protocol[Step],0))</f>
        <v>4G</v>
      </c>
      <c r="F6715" s="151" t="str">
        <f>INDEX(Variables[Variable],MATCH(Systematic[[#This Row],[VariableIndex]],Variables[Index],0))</f>
        <v>FCR (mt: ROX-corr.)</v>
      </c>
      <c r="G6715" s="134">
        <f>Systematic[[#This Row],[Sample]]*1000000+Systematic[[#This Row],[SubSample]]*10000+Systematic[[#This Row],[VariableIndex]]</f>
        <v>453010006</v>
      </c>
      <c r="H6715" s="134">
        <f>Systematic[[#This Row],[SampleVariableLabel]]+100*Systematic[[#This Row],[State]]</f>
        <v>453010506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453</v>
      </c>
      <c r="B6716" s="1">
        <f>IF(C6716=0,IF(B6715=Protocol!$V$20,1,B6715+1),B6715)</f>
        <v>1</v>
      </c>
      <c r="C6716" s="1">
        <f>IF(C6715+1=Protocol!$V$21,0,C6715+1)</f>
        <v>6</v>
      </c>
      <c r="D6716" s="1">
        <f t="shared" si="225"/>
        <v>1</v>
      </c>
      <c r="E6716" s="1" t="str">
        <f>INDEX(Protocol[Mark],MATCH(C6716,Protocol[Step],0))</f>
        <v>5S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453010001</v>
      </c>
      <c r="H6716" s="134">
        <f>Systematic[[#This Row],[SampleVariableLabel]]+100*Systematic[[#This Row],[State]]</f>
        <v>453010601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453</v>
      </c>
      <c r="B6717" s="1">
        <f>IF(C6717=0,IF(B6716=Protocol!$V$20,1,B6716+1),B6716)</f>
        <v>1</v>
      </c>
      <c r="C6717" s="1">
        <f>IF(C6716+1=Protocol!$V$21,0,C6716+1)</f>
        <v>7</v>
      </c>
      <c r="D6717" s="1">
        <f t="shared" si="225"/>
        <v>2</v>
      </c>
      <c r="E6717" s="1" t="str">
        <f>INDEX(Protocol[Mark],MATCH(C6717,Protocol[Step],0))</f>
        <v>6Oct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453010002</v>
      </c>
      <c r="H6717" s="134">
        <f>Systematic[[#This Row],[SampleVariableLabel]]+100*Systematic[[#This Row],[State]]</f>
        <v>453010702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453</v>
      </c>
      <c r="B6718" s="1">
        <f>IF(C6718=0,IF(B6717=Protocol!$V$20,1,B6717+1),B6717)</f>
        <v>1</v>
      </c>
      <c r="C6718" s="1">
        <f>IF(C6717+1=Protocol!$V$21,0,C6717+1)</f>
        <v>8</v>
      </c>
      <c r="D6718" s="1">
        <f t="shared" si="225"/>
        <v>3</v>
      </c>
      <c r="E6718" s="1" t="str">
        <f>INDEX(Protocol[Mark],MATCH(C6718,Protocol[Step],0))</f>
        <v>7Rot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453010003</v>
      </c>
      <c r="H6718" s="134">
        <f>Systematic[[#This Row],[SampleVariableLabel]]+100*Systematic[[#This Row],[State]]</f>
        <v>453010803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453</v>
      </c>
      <c r="B6719" s="1">
        <f>IF(C6719=0,IF(B6718=Protocol!$V$20,1,B6718+1),B6718)</f>
        <v>1</v>
      </c>
      <c r="C6719" s="1">
        <f>IF(C6718+1=Protocol!$V$21,0,C6718+1)</f>
        <v>9</v>
      </c>
      <c r="D6719" s="1">
        <f t="shared" si="225"/>
        <v>4</v>
      </c>
      <c r="E6719" s="1" t="str">
        <f>INDEX(Protocol[Mark],MATCH(C6719,Protocol[Step],0))</f>
        <v>8Gp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453010004</v>
      </c>
      <c r="H6719" s="134">
        <f>Systematic[[#This Row],[SampleVariableLabel]]+100*Systematic[[#This Row],[State]]</f>
        <v>453010904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453</v>
      </c>
      <c r="B6720" s="1">
        <f>IF(C6720=0,IF(B6719=Protocol!$V$20,1,B6719+1),B6719)</f>
        <v>1</v>
      </c>
      <c r="C6720" s="1">
        <f>IF(C6719+1=Protocol!$V$21,0,C6719+1)</f>
        <v>10</v>
      </c>
      <c r="D6720" s="1">
        <f t="shared" si="225"/>
        <v>5</v>
      </c>
      <c r="E6720" s="1" t="str">
        <f>INDEX(Protocol[Mark],MATCH(C6720,Protocol[Step],0))</f>
        <v>9Ama</v>
      </c>
      <c r="F6720" s="151" t="str">
        <f>INDEX(Variables[Variable],MATCH(Systematic[[#This Row],[VariableIndex]],Variables[Index],0))</f>
        <v>Specific flux (mt)</v>
      </c>
      <c r="G6720" s="134">
        <f>Systematic[[#This Row],[Sample]]*1000000+Systematic[[#This Row],[SubSample]]*10000+Systematic[[#This Row],[VariableIndex]]</f>
        <v>453010005</v>
      </c>
      <c r="H6720" s="134">
        <f>Systematic[[#This Row],[SampleVariableLabel]]+100*Systematic[[#This Row],[State]]</f>
        <v>453011005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453</v>
      </c>
      <c r="B6721" s="1">
        <f>IF(C6721=0,IF(B6720=Protocol!$V$20,1,B6720+1),B6720)</f>
        <v>1</v>
      </c>
      <c r="C6721" s="1">
        <f>IF(C6720+1=Protocol!$V$21,0,C6720+1)</f>
        <v>11</v>
      </c>
      <c r="D6721" s="1">
        <f t="shared" si="225"/>
        <v>6</v>
      </c>
      <c r="E6721" s="1" t="str">
        <f>INDEX(Protocol[Mark],MATCH(C6721,Protocol[Step],0))</f>
        <v>10Tm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453010006</v>
      </c>
      <c r="H6721" s="134">
        <f>Systematic[[#This Row],[SampleVariableLabel]]+100*Systematic[[#This Row],[State]]</f>
        <v>453011106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453</v>
      </c>
      <c r="B6722" s="1">
        <f>IF(C6722=0,IF(B6721=Protocol!$V$20,1,B6721+1),B6721)</f>
        <v>1</v>
      </c>
      <c r="C6722" s="1">
        <f>IF(C6721+1=Protocol!$V$21,0,C6721+1)</f>
        <v>12</v>
      </c>
      <c r="D6722" s="1">
        <f t="shared" si="225"/>
        <v>1</v>
      </c>
      <c r="E6722" s="1" t="str">
        <f>INDEX(Protocol[Mark],MATCH(C6722,Protocol[Step],0))</f>
        <v>11Azd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453010001</v>
      </c>
      <c r="H6722" s="134">
        <f>Systematic[[#This Row],[SampleVariableLabel]]+100*Systematic[[#This Row],[State]]</f>
        <v>453011201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454</v>
      </c>
      <c r="B6723" s="1">
        <f>IF(C6723=0,IF(B6722=Protocol!$V$20,1,B6722+1),B6722)</f>
        <v>1</v>
      </c>
      <c r="C6723" s="1">
        <f>IF(C6722+1=Protocol!$V$21,0,C6722+1)</f>
        <v>0</v>
      </c>
      <c r="D6723" s="1">
        <f t="shared" ref="D6723:D6786" si="227">IF(D6722=nVariables,1,D6722+1)</f>
        <v>2</v>
      </c>
      <c r="E6723" s="1" t="str">
        <f>INDEX(Protocol[Mark],MATCH(C6723,Protocol[Step],0))</f>
        <v>1mt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454010002</v>
      </c>
      <c r="H6723" s="134">
        <f>Systematic[[#This Row],[SampleVariableLabel]]+100*Systematic[[#This Row],[State]]</f>
        <v>454010002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454</v>
      </c>
      <c r="B6724" s="1">
        <f>IF(C6724=0,IF(B6723=Protocol!$V$20,1,B6723+1),B6723)</f>
        <v>1</v>
      </c>
      <c r="C6724" s="1">
        <f>IF(C6723+1=Protocol!$V$21,0,C6723+1)</f>
        <v>1</v>
      </c>
      <c r="D6724" s="1">
        <f t="shared" si="227"/>
        <v>3</v>
      </c>
      <c r="E6724" s="1" t="str">
        <f>INDEX(Protocol[Mark],MATCH(C6724,Protocol[Step],0))</f>
        <v>1PM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454010003</v>
      </c>
      <c r="H6724" s="134">
        <f>Systematic[[#This Row],[SampleVariableLabel]]+100*Systematic[[#This Row],[State]]</f>
        <v>454010103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454</v>
      </c>
      <c r="B6725" s="1">
        <f>IF(C6725=0,IF(B6724=Protocol!$V$20,1,B6724+1),B6724)</f>
        <v>1</v>
      </c>
      <c r="C6725" s="1">
        <f>IF(C6724+1=Protocol!$V$21,0,C6724+1)</f>
        <v>2</v>
      </c>
      <c r="D6725" s="1">
        <f t="shared" si="227"/>
        <v>4</v>
      </c>
      <c r="E6725" s="1" t="str">
        <f>INDEX(Protocol[Mark],MATCH(C6725,Protocol[Step],0))</f>
        <v>2D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454010004</v>
      </c>
      <c r="H6725" s="134">
        <f>Systematic[[#This Row],[SampleVariableLabel]]+100*Systematic[[#This Row],[State]]</f>
        <v>454010204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454</v>
      </c>
      <c r="B6726" s="1">
        <f>IF(C6726=0,IF(B6725=Protocol!$V$20,1,B6725+1),B6725)</f>
        <v>1</v>
      </c>
      <c r="C6726" s="1">
        <f>IF(C6725+1=Protocol!$V$21,0,C6725+1)</f>
        <v>3</v>
      </c>
      <c r="D6726" s="1">
        <f t="shared" si="227"/>
        <v>5</v>
      </c>
      <c r="E6726" s="1" t="str">
        <f>INDEX(Protocol[Mark],MATCH(C6726,Protocol[Step],0))</f>
        <v>2c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454010005</v>
      </c>
      <c r="H6726" s="134">
        <f>Systematic[[#This Row],[SampleVariableLabel]]+100*Systematic[[#This Row],[State]]</f>
        <v>454010305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454</v>
      </c>
      <c r="B6727" s="1">
        <f>IF(C6727=0,IF(B6726=Protocol!$V$20,1,B6726+1),B6726)</f>
        <v>1</v>
      </c>
      <c r="C6727" s="1">
        <f>IF(C6726+1=Protocol!$V$21,0,C6726+1)</f>
        <v>4</v>
      </c>
      <c r="D6727" s="1">
        <f t="shared" si="227"/>
        <v>6</v>
      </c>
      <c r="E6727" s="1" t="str">
        <f>INDEX(Protocol[Mark],MATCH(C6727,Protocol[Step],0))</f>
        <v>3U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454010006</v>
      </c>
      <c r="H6727" s="134">
        <f>Systematic[[#This Row],[SampleVariableLabel]]+100*Systematic[[#This Row],[State]]</f>
        <v>454010406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454</v>
      </c>
      <c r="B6728" s="1">
        <f>IF(C6728=0,IF(B6727=Protocol!$V$20,1,B6727+1),B6727)</f>
        <v>1</v>
      </c>
      <c r="C6728" s="1">
        <f>IF(C6727+1=Protocol!$V$21,0,C6727+1)</f>
        <v>5</v>
      </c>
      <c r="D6728" s="1">
        <f t="shared" si="227"/>
        <v>1</v>
      </c>
      <c r="E6728" s="1" t="str">
        <f>INDEX(Protocol[Mark],MATCH(C6728,Protocol[Step],0))</f>
        <v>4G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454010001</v>
      </c>
      <c r="H6728" s="134">
        <f>Systematic[[#This Row],[SampleVariableLabel]]+100*Systematic[[#This Row],[State]]</f>
        <v>454010501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454</v>
      </c>
      <c r="B6729" s="1">
        <f>IF(C6729=0,IF(B6728=Protocol!$V$20,1,B6728+1),B6728)</f>
        <v>1</v>
      </c>
      <c r="C6729" s="1">
        <f>IF(C6728+1=Protocol!$V$21,0,C6728+1)</f>
        <v>6</v>
      </c>
      <c r="D6729" s="1">
        <f t="shared" si="227"/>
        <v>2</v>
      </c>
      <c r="E6729" s="1" t="str">
        <f>INDEX(Protocol[Mark],MATCH(C6729,Protocol[Step],0))</f>
        <v>5S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454010002</v>
      </c>
      <c r="H6729" s="134">
        <f>Systematic[[#This Row],[SampleVariableLabel]]+100*Systematic[[#This Row],[State]]</f>
        <v>454010602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454</v>
      </c>
      <c r="B6730" s="1">
        <f>IF(C6730=0,IF(B6729=Protocol!$V$20,1,B6729+1),B6729)</f>
        <v>1</v>
      </c>
      <c r="C6730" s="1">
        <f>IF(C6729+1=Protocol!$V$21,0,C6729+1)</f>
        <v>7</v>
      </c>
      <c r="D6730" s="1">
        <f t="shared" si="227"/>
        <v>3</v>
      </c>
      <c r="E6730" s="1" t="str">
        <f>INDEX(Protocol[Mark],MATCH(C6730,Protocol[Step],0))</f>
        <v>6Oct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454010003</v>
      </c>
      <c r="H6730" s="134">
        <f>Systematic[[#This Row],[SampleVariableLabel]]+100*Systematic[[#This Row],[State]]</f>
        <v>454010703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454</v>
      </c>
      <c r="B6731" s="1">
        <f>IF(C6731=0,IF(B6730=Protocol!$V$20,1,B6730+1),B6730)</f>
        <v>1</v>
      </c>
      <c r="C6731" s="1">
        <f>IF(C6730+1=Protocol!$V$21,0,C6730+1)</f>
        <v>8</v>
      </c>
      <c r="D6731" s="1">
        <f t="shared" si="227"/>
        <v>4</v>
      </c>
      <c r="E6731" s="1" t="str">
        <f>INDEX(Protocol[Mark],MATCH(C6731,Protocol[Step],0))</f>
        <v>7Rot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454010004</v>
      </c>
      <c r="H6731" s="134">
        <f>Systematic[[#This Row],[SampleVariableLabel]]+100*Systematic[[#This Row],[State]]</f>
        <v>454010804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454</v>
      </c>
      <c r="B6732" s="1">
        <f>IF(C6732=0,IF(B6731=Protocol!$V$20,1,B6731+1),B6731)</f>
        <v>1</v>
      </c>
      <c r="C6732" s="1">
        <f>IF(C6731+1=Protocol!$V$21,0,C6731+1)</f>
        <v>9</v>
      </c>
      <c r="D6732" s="1">
        <f t="shared" si="227"/>
        <v>5</v>
      </c>
      <c r="E6732" s="1" t="str">
        <f>INDEX(Protocol[Mark],MATCH(C6732,Protocol[Step],0))</f>
        <v>8Gp</v>
      </c>
      <c r="F6732" s="151" t="str">
        <f>INDEX(Variables[Variable],MATCH(Systematic[[#This Row],[VariableIndex]],Variables[Index],0))</f>
        <v>Specific flux (mt)</v>
      </c>
      <c r="G6732" s="134">
        <f>Systematic[[#This Row],[Sample]]*1000000+Systematic[[#This Row],[SubSample]]*10000+Systematic[[#This Row],[VariableIndex]]</f>
        <v>454010005</v>
      </c>
      <c r="H6732" s="134">
        <f>Systematic[[#This Row],[SampleVariableLabel]]+100*Systematic[[#This Row],[State]]</f>
        <v>454010905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454</v>
      </c>
      <c r="B6733" s="1">
        <f>IF(C6733=0,IF(B6732=Protocol!$V$20,1,B6732+1),B6732)</f>
        <v>1</v>
      </c>
      <c r="C6733" s="1">
        <f>IF(C6732+1=Protocol!$V$21,0,C6732+1)</f>
        <v>10</v>
      </c>
      <c r="D6733" s="1">
        <f t="shared" si="227"/>
        <v>6</v>
      </c>
      <c r="E6733" s="1" t="str">
        <f>INDEX(Protocol[Mark],MATCH(C6733,Protocol[Step],0))</f>
        <v>9Ama</v>
      </c>
      <c r="F6733" s="151" t="str">
        <f>INDEX(Variables[Variable],MATCH(Systematic[[#This Row],[VariableIndex]],Variables[Index],0))</f>
        <v>FCR (mt: ROX-corr.)</v>
      </c>
      <c r="G6733" s="134">
        <f>Systematic[[#This Row],[Sample]]*1000000+Systematic[[#This Row],[SubSample]]*10000+Systematic[[#This Row],[VariableIndex]]</f>
        <v>454010006</v>
      </c>
      <c r="H6733" s="134">
        <f>Systematic[[#This Row],[SampleVariableLabel]]+100*Systematic[[#This Row],[State]]</f>
        <v>454011006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454</v>
      </c>
      <c r="B6734" s="1">
        <f>IF(C6734=0,IF(B6733=Protocol!$V$20,1,B6733+1),B6733)</f>
        <v>1</v>
      </c>
      <c r="C6734" s="1">
        <f>IF(C6733+1=Protocol!$V$21,0,C6733+1)</f>
        <v>11</v>
      </c>
      <c r="D6734" s="1">
        <f t="shared" si="227"/>
        <v>1</v>
      </c>
      <c r="E6734" s="1" t="str">
        <f>INDEX(Protocol[Mark],MATCH(C6734,Protocol[Step],0))</f>
        <v>10Tm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454010001</v>
      </c>
      <c r="H6734" s="134">
        <f>Systematic[[#This Row],[SampleVariableLabel]]+100*Systematic[[#This Row],[State]]</f>
        <v>454011101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454</v>
      </c>
      <c r="B6735" s="1">
        <f>IF(C6735=0,IF(B6734=Protocol!$V$20,1,B6734+1),B6734)</f>
        <v>1</v>
      </c>
      <c r="C6735" s="1">
        <f>IF(C6734+1=Protocol!$V$21,0,C6734+1)</f>
        <v>12</v>
      </c>
      <c r="D6735" s="1">
        <f t="shared" si="227"/>
        <v>2</v>
      </c>
      <c r="E6735" s="1" t="str">
        <f>INDEX(Protocol[Mark],MATCH(C6735,Protocol[Step],0))</f>
        <v>11Azd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454010002</v>
      </c>
      <c r="H6735" s="134">
        <f>Systematic[[#This Row],[SampleVariableLabel]]+100*Systematic[[#This Row],[State]]</f>
        <v>454011202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455</v>
      </c>
      <c r="B6736" s="1">
        <f>IF(C6736=0,IF(B6735=Protocol!$V$20,1,B6735+1),B6735)</f>
        <v>1</v>
      </c>
      <c r="C6736" s="1">
        <f>IF(C6735+1=Protocol!$V$21,0,C6735+1)</f>
        <v>0</v>
      </c>
      <c r="D6736" s="1">
        <f t="shared" si="227"/>
        <v>3</v>
      </c>
      <c r="E6736" s="1" t="str">
        <f>INDEX(Protocol[Mark],MATCH(C6736,Protocol[Step],0))</f>
        <v>1mt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455010003</v>
      </c>
      <c r="H6736" s="134">
        <f>Systematic[[#This Row],[SampleVariableLabel]]+100*Systematic[[#This Row],[State]]</f>
        <v>455010003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455</v>
      </c>
      <c r="B6737" s="1">
        <f>IF(C6737=0,IF(B6736=Protocol!$V$20,1,B6736+1),B6736)</f>
        <v>1</v>
      </c>
      <c r="C6737" s="1">
        <f>IF(C6736+1=Protocol!$V$21,0,C6736+1)</f>
        <v>1</v>
      </c>
      <c r="D6737" s="1">
        <f t="shared" si="227"/>
        <v>4</v>
      </c>
      <c r="E6737" s="1" t="str">
        <f>INDEX(Protocol[Mark],MATCH(C6737,Protocol[Step],0))</f>
        <v>1PM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455010004</v>
      </c>
      <c r="H6737" s="134">
        <f>Systematic[[#This Row],[SampleVariableLabel]]+100*Systematic[[#This Row],[State]]</f>
        <v>455010104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455</v>
      </c>
      <c r="B6738" s="1">
        <f>IF(C6738=0,IF(B6737=Protocol!$V$20,1,B6737+1),B6737)</f>
        <v>1</v>
      </c>
      <c r="C6738" s="1">
        <f>IF(C6737+1=Protocol!$V$21,0,C6737+1)</f>
        <v>2</v>
      </c>
      <c r="D6738" s="1">
        <f t="shared" si="227"/>
        <v>5</v>
      </c>
      <c r="E6738" s="1" t="str">
        <f>INDEX(Protocol[Mark],MATCH(C6738,Protocol[Step],0))</f>
        <v>2D</v>
      </c>
      <c r="F6738" s="151" t="str">
        <f>INDEX(Variables[Variable],MATCH(Systematic[[#This Row],[VariableIndex]],Variables[Index],0))</f>
        <v>Specific flux (mt)</v>
      </c>
      <c r="G6738" s="134">
        <f>Systematic[[#This Row],[Sample]]*1000000+Systematic[[#This Row],[SubSample]]*10000+Systematic[[#This Row],[VariableIndex]]</f>
        <v>455010005</v>
      </c>
      <c r="H6738" s="134">
        <f>Systematic[[#This Row],[SampleVariableLabel]]+100*Systematic[[#This Row],[State]]</f>
        <v>455010205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455</v>
      </c>
      <c r="B6739" s="1">
        <f>IF(C6739=0,IF(B6738=Protocol!$V$20,1,B6738+1),B6738)</f>
        <v>1</v>
      </c>
      <c r="C6739" s="1">
        <f>IF(C6738+1=Protocol!$V$21,0,C6738+1)</f>
        <v>3</v>
      </c>
      <c r="D6739" s="1">
        <f t="shared" si="227"/>
        <v>6</v>
      </c>
      <c r="E6739" s="1" t="str">
        <f>INDEX(Protocol[Mark],MATCH(C6739,Protocol[Step],0))</f>
        <v>2c</v>
      </c>
      <c r="F6739" s="151" t="str">
        <f>INDEX(Variables[Variable],MATCH(Systematic[[#This Row],[VariableIndex]],Variables[Index],0))</f>
        <v>FCR (mt: ROX-corr.)</v>
      </c>
      <c r="G6739" s="134">
        <f>Systematic[[#This Row],[Sample]]*1000000+Systematic[[#This Row],[SubSample]]*10000+Systematic[[#This Row],[VariableIndex]]</f>
        <v>455010006</v>
      </c>
      <c r="H6739" s="134">
        <f>Systematic[[#This Row],[SampleVariableLabel]]+100*Systematic[[#This Row],[State]]</f>
        <v>455010306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455</v>
      </c>
      <c r="B6740" s="1">
        <f>IF(C6740=0,IF(B6739=Protocol!$V$20,1,B6739+1),B6739)</f>
        <v>1</v>
      </c>
      <c r="C6740" s="1">
        <f>IF(C6739+1=Protocol!$V$21,0,C6739+1)</f>
        <v>4</v>
      </c>
      <c r="D6740" s="1">
        <f t="shared" si="227"/>
        <v>1</v>
      </c>
      <c r="E6740" s="1" t="str">
        <f>INDEX(Protocol[Mark],MATCH(C6740,Protocol[Step],0))</f>
        <v>3U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455010001</v>
      </c>
      <c r="H6740" s="134">
        <f>Systematic[[#This Row],[SampleVariableLabel]]+100*Systematic[[#This Row],[State]]</f>
        <v>455010401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455</v>
      </c>
      <c r="B6741" s="1">
        <f>IF(C6741=0,IF(B6740=Protocol!$V$20,1,B6740+1),B6740)</f>
        <v>1</v>
      </c>
      <c r="C6741" s="1">
        <f>IF(C6740+1=Protocol!$V$21,0,C6740+1)</f>
        <v>5</v>
      </c>
      <c r="D6741" s="1">
        <f t="shared" si="227"/>
        <v>2</v>
      </c>
      <c r="E6741" s="1" t="str">
        <f>INDEX(Protocol[Mark],MATCH(C6741,Protocol[Step],0))</f>
        <v>4G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455010002</v>
      </c>
      <c r="H6741" s="134">
        <f>Systematic[[#This Row],[SampleVariableLabel]]+100*Systematic[[#This Row],[State]]</f>
        <v>455010502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455</v>
      </c>
      <c r="B6742" s="1">
        <f>IF(C6742=0,IF(B6741=Protocol!$V$20,1,B6741+1),B6741)</f>
        <v>1</v>
      </c>
      <c r="C6742" s="1">
        <f>IF(C6741+1=Protocol!$V$21,0,C6741+1)</f>
        <v>6</v>
      </c>
      <c r="D6742" s="1">
        <f t="shared" si="227"/>
        <v>3</v>
      </c>
      <c r="E6742" s="1" t="str">
        <f>INDEX(Protocol[Mark],MATCH(C6742,Protocol[Step],0))</f>
        <v>5S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455010003</v>
      </c>
      <c r="H6742" s="134">
        <f>Systematic[[#This Row],[SampleVariableLabel]]+100*Systematic[[#This Row],[State]]</f>
        <v>455010603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455</v>
      </c>
      <c r="B6743" s="1">
        <f>IF(C6743=0,IF(B6742=Protocol!$V$20,1,B6742+1),B6742)</f>
        <v>1</v>
      </c>
      <c r="C6743" s="1">
        <f>IF(C6742+1=Protocol!$V$21,0,C6742+1)</f>
        <v>7</v>
      </c>
      <c r="D6743" s="1">
        <f t="shared" si="227"/>
        <v>4</v>
      </c>
      <c r="E6743" s="1" t="str">
        <f>INDEX(Protocol[Mark],MATCH(C6743,Protocol[Step],0))</f>
        <v>6Oct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455010004</v>
      </c>
      <c r="H6743" s="134">
        <f>Systematic[[#This Row],[SampleVariableLabel]]+100*Systematic[[#This Row],[State]]</f>
        <v>455010704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455</v>
      </c>
      <c r="B6744" s="1">
        <f>IF(C6744=0,IF(B6743=Protocol!$V$20,1,B6743+1),B6743)</f>
        <v>1</v>
      </c>
      <c r="C6744" s="1">
        <f>IF(C6743+1=Protocol!$V$21,0,C6743+1)</f>
        <v>8</v>
      </c>
      <c r="D6744" s="1">
        <f t="shared" si="227"/>
        <v>5</v>
      </c>
      <c r="E6744" s="1" t="str">
        <f>INDEX(Protocol[Mark],MATCH(C6744,Protocol[Step],0))</f>
        <v>7Rot</v>
      </c>
      <c r="F6744" s="151" t="str">
        <f>INDEX(Variables[Variable],MATCH(Systematic[[#This Row],[VariableIndex]],Variables[Index],0))</f>
        <v>Specific flux (mt)</v>
      </c>
      <c r="G6744" s="134">
        <f>Systematic[[#This Row],[Sample]]*1000000+Systematic[[#This Row],[SubSample]]*10000+Systematic[[#This Row],[VariableIndex]]</f>
        <v>455010005</v>
      </c>
      <c r="H6744" s="134">
        <f>Systematic[[#This Row],[SampleVariableLabel]]+100*Systematic[[#This Row],[State]]</f>
        <v>455010805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455</v>
      </c>
      <c r="B6745" s="1">
        <f>IF(C6745=0,IF(B6744=Protocol!$V$20,1,B6744+1),B6744)</f>
        <v>1</v>
      </c>
      <c r="C6745" s="1">
        <f>IF(C6744+1=Protocol!$V$21,0,C6744+1)</f>
        <v>9</v>
      </c>
      <c r="D6745" s="1">
        <f t="shared" si="227"/>
        <v>6</v>
      </c>
      <c r="E6745" s="1" t="str">
        <f>INDEX(Protocol[Mark],MATCH(C6745,Protocol[Step],0))</f>
        <v>8Gp</v>
      </c>
      <c r="F6745" s="151" t="str">
        <f>INDEX(Variables[Variable],MATCH(Systematic[[#This Row],[VariableIndex]],Variables[Index],0))</f>
        <v>FCR (mt: ROX-corr.)</v>
      </c>
      <c r="G6745" s="134">
        <f>Systematic[[#This Row],[Sample]]*1000000+Systematic[[#This Row],[SubSample]]*10000+Systematic[[#This Row],[VariableIndex]]</f>
        <v>455010006</v>
      </c>
      <c r="H6745" s="134">
        <f>Systematic[[#This Row],[SampleVariableLabel]]+100*Systematic[[#This Row],[State]]</f>
        <v>455010906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455</v>
      </c>
      <c r="B6746" s="1">
        <f>IF(C6746=0,IF(B6745=Protocol!$V$20,1,B6745+1),B6745)</f>
        <v>1</v>
      </c>
      <c r="C6746" s="1">
        <f>IF(C6745+1=Protocol!$V$21,0,C6745+1)</f>
        <v>10</v>
      </c>
      <c r="D6746" s="1">
        <f t="shared" si="227"/>
        <v>1</v>
      </c>
      <c r="E6746" s="1" t="str">
        <f>INDEX(Protocol[Mark],MATCH(C6746,Protocol[Step],0))</f>
        <v>9Ama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455010001</v>
      </c>
      <c r="H6746" s="134">
        <f>Systematic[[#This Row],[SampleVariableLabel]]+100*Systematic[[#This Row],[State]]</f>
        <v>455011001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455</v>
      </c>
      <c r="B6747" s="1">
        <f>IF(C6747=0,IF(B6746=Protocol!$V$20,1,B6746+1),B6746)</f>
        <v>1</v>
      </c>
      <c r="C6747" s="1">
        <f>IF(C6746+1=Protocol!$V$21,0,C6746+1)</f>
        <v>11</v>
      </c>
      <c r="D6747" s="1">
        <f t="shared" si="227"/>
        <v>2</v>
      </c>
      <c r="E6747" s="1" t="str">
        <f>INDEX(Protocol[Mark],MATCH(C6747,Protocol[Step],0))</f>
        <v>10Tm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455010002</v>
      </c>
      <c r="H6747" s="134">
        <f>Systematic[[#This Row],[SampleVariableLabel]]+100*Systematic[[#This Row],[State]]</f>
        <v>455011102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455</v>
      </c>
      <c r="B6748" s="1">
        <f>IF(C6748=0,IF(B6747=Protocol!$V$20,1,B6747+1),B6747)</f>
        <v>1</v>
      </c>
      <c r="C6748" s="1">
        <f>IF(C6747+1=Protocol!$V$21,0,C6747+1)</f>
        <v>12</v>
      </c>
      <c r="D6748" s="1">
        <f t="shared" si="227"/>
        <v>3</v>
      </c>
      <c r="E6748" s="1" t="str">
        <f>INDEX(Protocol[Mark],MATCH(C6748,Protocol[Step],0))</f>
        <v>11Azd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455010003</v>
      </c>
      <c r="H6748" s="134">
        <f>Systematic[[#This Row],[SampleVariableLabel]]+100*Systematic[[#This Row],[State]]</f>
        <v>455011203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456</v>
      </c>
      <c r="B6749" s="1">
        <f>IF(C6749=0,IF(B6748=Protocol!$V$20,1,B6748+1),B6748)</f>
        <v>1</v>
      </c>
      <c r="C6749" s="1">
        <f>IF(C6748+1=Protocol!$V$21,0,C6748+1)</f>
        <v>0</v>
      </c>
      <c r="D6749" s="1">
        <f t="shared" si="227"/>
        <v>4</v>
      </c>
      <c r="E6749" s="1" t="str">
        <f>INDEX(Protocol[Mark],MATCH(C6749,Protocol[Step],0))</f>
        <v>1mt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456010004</v>
      </c>
      <c r="H6749" s="134">
        <f>Systematic[[#This Row],[SampleVariableLabel]]+100*Systematic[[#This Row],[State]]</f>
        <v>456010004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456</v>
      </c>
      <c r="B6750" s="1">
        <f>IF(C6750=0,IF(B6749=Protocol!$V$20,1,B6749+1),B6749)</f>
        <v>1</v>
      </c>
      <c r="C6750" s="1">
        <f>IF(C6749+1=Protocol!$V$21,0,C6749+1)</f>
        <v>1</v>
      </c>
      <c r="D6750" s="1">
        <f t="shared" si="227"/>
        <v>5</v>
      </c>
      <c r="E6750" s="1" t="str">
        <f>INDEX(Protocol[Mark],MATCH(C6750,Protocol[Step],0))</f>
        <v>1PM</v>
      </c>
      <c r="F6750" s="151" t="str">
        <f>INDEX(Variables[Variable],MATCH(Systematic[[#This Row],[VariableIndex]],Variables[Index],0))</f>
        <v>Specific flux (mt)</v>
      </c>
      <c r="G6750" s="134">
        <f>Systematic[[#This Row],[Sample]]*1000000+Systematic[[#This Row],[SubSample]]*10000+Systematic[[#This Row],[VariableIndex]]</f>
        <v>456010005</v>
      </c>
      <c r="H6750" s="134">
        <f>Systematic[[#This Row],[SampleVariableLabel]]+100*Systematic[[#This Row],[State]]</f>
        <v>456010105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456</v>
      </c>
      <c r="B6751" s="1">
        <f>IF(C6751=0,IF(B6750=Protocol!$V$20,1,B6750+1),B6750)</f>
        <v>1</v>
      </c>
      <c r="C6751" s="1">
        <f>IF(C6750+1=Protocol!$V$21,0,C6750+1)</f>
        <v>2</v>
      </c>
      <c r="D6751" s="1">
        <f t="shared" si="227"/>
        <v>6</v>
      </c>
      <c r="E6751" s="1" t="str">
        <f>INDEX(Protocol[Mark],MATCH(C6751,Protocol[Step],0))</f>
        <v>2D</v>
      </c>
      <c r="F6751" s="151" t="str">
        <f>INDEX(Variables[Variable],MATCH(Systematic[[#This Row],[VariableIndex]],Variables[Index],0))</f>
        <v>FCR (mt: ROX-corr.)</v>
      </c>
      <c r="G6751" s="134">
        <f>Systematic[[#This Row],[Sample]]*1000000+Systematic[[#This Row],[SubSample]]*10000+Systematic[[#This Row],[VariableIndex]]</f>
        <v>456010006</v>
      </c>
      <c r="H6751" s="134">
        <f>Systematic[[#This Row],[SampleVariableLabel]]+100*Systematic[[#This Row],[State]]</f>
        <v>456010206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456</v>
      </c>
      <c r="B6752" s="1">
        <f>IF(C6752=0,IF(B6751=Protocol!$V$20,1,B6751+1),B6751)</f>
        <v>1</v>
      </c>
      <c r="C6752" s="1">
        <f>IF(C6751+1=Protocol!$V$21,0,C6751+1)</f>
        <v>3</v>
      </c>
      <c r="D6752" s="1">
        <f t="shared" si="227"/>
        <v>1</v>
      </c>
      <c r="E6752" s="1" t="str">
        <f>INDEX(Protocol[Mark],MATCH(C6752,Protocol[Step],0))</f>
        <v>2c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456010001</v>
      </c>
      <c r="H6752" s="134">
        <f>Systematic[[#This Row],[SampleVariableLabel]]+100*Systematic[[#This Row],[State]]</f>
        <v>456010301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456</v>
      </c>
      <c r="B6753" s="1">
        <f>IF(C6753=0,IF(B6752=Protocol!$V$20,1,B6752+1),B6752)</f>
        <v>1</v>
      </c>
      <c r="C6753" s="1">
        <f>IF(C6752+1=Protocol!$V$21,0,C6752+1)</f>
        <v>4</v>
      </c>
      <c r="D6753" s="1">
        <f t="shared" si="227"/>
        <v>2</v>
      </c>
      <c r="E6753" s="1" t="str">
        <f>INDEX(Protocol[Mark],MATCH(C6753,Protocol[Step],0))</f>
        <v>3U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456010002</v>
      </c>
      <c r="H6753" s="134">
        <f>Systematic[[#This Row],[SampleVariableLabel]]+100*Systematic[[#This Row],[State]]</f>
        <v>456010402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456</v>
      </c>
      <c r="B6754" s="1">
        <f>IF(C6754=0,IF(B6753=Protocol!$V$20,1,B6753+1),B6753)</f>
        <v>1</v>
      </c>
      <c r="C6754" s="1">
        <f>IF(C6753+1=Protocol!$V$21,0,C6753+1)</f>
        <v>5</v>
      </c>
      <c r="D6754" s="1">
        <f t="shared" si="227"/>
        <v>3</v>
      </c>
      <c r="E6754" s="1" t="str">
        <f>INDEX(Protocol[Mark],MATCH(C6754,Protocol[Step],0))</f>
        <v>4G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456010003</v>
      </c>
      <c r="H6754" s="134">
        <f>Systematic[[#This Row],[SampleVariableLabel]]+100*Systematic[[#This Row],[State]]</f>
        <v>456010503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456</v>
      </c>
      <c r="B6755" s="1">
        <f>IF(C6755=0,IF(B6754=Protocol!$V$20,1,B6754+1),B6754)</f>
        <v>1</v>
      </c>
      <c r="C6755" s="1">
        <f>IF(C6754+1=Protocol!$V$21,0,C6754+1)</f>
        <v>6</v>
      </c>
      <c r="D6755" s="1">
        <f t="shared" si="227"/>
        <v>4</v>
      </c>
      <c r="E6755" s="1" t="str">
        <f>INDEX(Protocol[Mark],MATCH(C6755,Protocol[Step],0))</f>
        <v>5S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456010004</v>
      </c>
      <c r="H6755" s="134">
        <f>Systematic[[#This Row],[SampleVariableLabel]]+100*Systematic[[#This Row],[State]]</f>
        <v>456010604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456</v>
      </c>
      <c r="B6756" s="1">
        <f>IF(C6756=0,IF(B6755=Protocol!$V$20,1,B6755+1),B6755)</f>
        <v>1</v>
      </c>
      <c r="C6756" s="1">
        <f>IF(C6755+1=Protocol!$V$21,0,C6755+1)</f>
        <v>7</v>
      </c>
      <c r="D6756" s="1">
        <f t="shared" si="227"/>
        <v>5</v>
      </c>
      <c r="E6756" s="1" t="str">
        <f>INDEX(Protocol[Mark],MATCH(C6756,Protocol[Step],0))</f>
        <v>6Oct</v>
      </c>
      <c r="F6756" s="151" t="str">
        <f>INDEX(Variables[Variable],MATCH(Systematic[[#This Row],[VariableIndex]],Variables[Index],0))</f>
        <v>Specific flux (mt)</v>
      </c>
      <c r="G6756" s="134">
        <f>Systematic[[#This Row],[Sample]]*1000000+Systematic[[#This Row],[SubSample]]*10000+Systematic[[#This Row],[VariableIndex]]</f>
        <v>456010005</v>
      </c>
      <c r="H6756" s="134">
        <f>Systematic[[#This Row],[SampleVariableLabel]]+100*Systematic[[#This Row],[State]]</f>
        <v>456010705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456</v>
      </c>
      <c r="B6757" s="1">
        <f>IF(C6757=0,IF(B6756=Protocol!$V$20,1,B6756+1),B6756)</f>
        <v>1</v>
      </c>
      <c r="C6757" s="1">
        <f>IF(C6756+1=Protocol!$V$21,0,C6756+1)</f>
        <v>8</v>
      </c>
      <c r="D6757" s="1">
        <f t="shared" si="227"/>
        <v>6</v>
      </c>
      <c r="E6757" s="1" t="str">
        <f>INDEX(Protocol[Mark],MATCH(C6757,Protocol[Step],0))</f>
        <v>7Rot</v>
      </c>
      <c r="F6757" s="151" t="str">
        <f>INDEX(Variables[Variable],MATCH(Systematic[[#This Row],[VariableIndex]],Variables[Index],0))</f>
        <v>FCR (mt: ROX-corr.)</v>
      </c>
      <c r="G6757" s="134">
        <f>Systematic[[#This Row],[Sample]]*1000000+Systematic[[#This Row],[SubSample]]*10000+Systematic[[#This Row],[VariableIndex]]</f>
        <v>456010006</v>
      </c>
      <c r="H6757" s="134">
        <f>Systematic[[#This Row],[SampleVariableLabel]]+100*Systematic[[#This Row],[State]]</f>
        <v>456010806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456</v>
      </c>
      <c r="B6758" s="1">
        <f>IF(C6758=0,IF(B6757=Protocol!$V$20,1,B6757+1),B6757)</f>
        <v>1</v>
      </c>
      <c r="C6758" s="1">
        <f>IF(C6757+1=Protocol!$V$21,0,C6757+1)</f>
        <v>9</v>
      </c>
      <c r="D6758" s="1">
        <f t="shared" si="227"/>
        <v>1</v>
      </c>
      <c r="E6758" s="1" t="str">
        <f>INDEX(Protocol[Mark],MATCH(C6758,Protocol[Step],0))</f>
        <v>8Gp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456010001</v>
      </c>
      <c r="H6758" s="134">
        <f>Systematic[[#This Row],[SampleVariableLabel]]+100*Systematic[[#This Row],[State]]</f>
        <v>456010901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456</v>
      </c>
      <c r="B6759" s="1">
        <f>IF(C6759=0,IF(B6758=Protocol!$V$20,1,B6758+1),B6758)</f>
        <v>1</v>
      </c>
      <c r="C6759" s="1">
        <f>IF(C6758+1=Protocol!$V$21,0,C6758+1)</f>
        <v>10</v>
      </c>
      <c r="D6759" s="1">
        <f t="shared" si="227"/>
        <v>2</v>
      </c>
      <c r="E6759" s="1" t="str">
        <f>INDEX(Protocol[Mark],MATCH(C6759,Protocol[Step],0))</f>
        <v>9Ama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456010002</v>
      </c>
      <c r="H6759" s="134">
        <f>Systematic[[#This Row],[SampleVariableLabel]]+100*Systematic[[#This Row],[State]]</f>
        <v>456011002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456</v>
      </c>
      <c r="B6760" s="1">
        <f>IF(C6760=0,IF(B6759=Protocol!$V$20,1,B6759+1),B6759)</f>
        <v>1</v>
      </c>
      <c r="C6760" s="1">
        <f>IF(C6759+1=Protocol!$V$21,0,C6759+1)</f>
        <v>11</v>
      </c>
      <c r="D6760" s="1">
        <f t="shared" si="227"/>
        <v>3</v>
      </c>
      <c r="E6760" s="1" t="str">
        <f>INDEX(Protocol[Mark],MATCH(C6760,Protocol[Step],0))</f>
        <v>10Tm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456010003</v>
      </c>
      <c r="H6760" s="134">
        <f>Systematic[[#This Row],[SampleVariableLabel]]+100*Systematic[[#This Row],[State]]</f>
        <v>456011103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456</v>
      </c>
      <c r="B6761" s="1">
        <f>IF(C6761=0,IF(B6760=Protocol!$V$20,1,B6760+1),B6760)</f>
        <v>1</v>
      </c>
      <c r="C6761" s="1">
        <f>IF(C6760+1=Protocol!$V$21,0,C6760+1)</f>
        <v>12</v>
      </c>
      <c r="D6761" s="1">
        <f t="shared" si="227"/>
        <v>4</v>
      </c>
      <c r="E6761" s="1" t="str">
        <f>INDEX(Protocol[Mark],MATCH(C6761,Protocol[Step],0))</f>
        <v>11Azd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456010004</v>
      </c>
      <c r="H6761" s="134">
        <f>Systematic[[#This Row],[SampleVariableLabel]]+100*Systematic[[#This Row],[State]]</f>
        <v>456011204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457</v>
      </c>
      <c r="B6762" s="1">
        <f>IF(C6762=0,IF(B6761=Protocol!$V$20,1,B6761+1),B6761)</f>
        <v>1</v>
      </c>
      <c r="C6762" s="1">
        <f>IF(C6761+1=Protocol!$V$21,0,C6761+1)</f>
        <v>0</v>
      </c>
      <c r="D6762" s="1">
        <f t="shared" si="227"/>
        <v>5</v>
      </c>
      <c r="E6762" s="1" t="str">
        <f>INDEX(Protocol[Mark],MATCH(C6762,Protocol[Step],0))</f>
        <v>1mt</v>
      </c>
      <c r="F6762" s="151" t="str">
        <f>INDEX(Variables[Variable],MATCH(Systematic[[#This Row],[VariableIndex]],Variables[Index],0))</f>
        <v>Specific flux (mt)</v>
      </c>
      <c r="G6762" s="134">
        <f>Systematic[[#This Row],[Sample]]*1000000+Systematic[[#This Row],[SubSample]]*10000+Systematic[[#This Row],[VariableIndex]]</f>
        <v>457010005</v>
      </c>
      <c r="H6762" s="134">
        <f>Systematic[[#This Row],[SampleVariableLabel]]+100*Systematic[[#This Row],[State]]</f>
        <v>457010005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457</v>
      </c>
      <c r="B6763" s="1">
        <f>IF(C6763=0,IF(B6762=Protocol!$V$20,1,B6762+1),B6762)</f>
        <v>1</v>
      </c>
      <c r="C6763" s="1">
        <f>IF(C6762+1=Protocol!$V$21,0,C6762+1)</f>
        <v>1</v>
      </c>
      <c r="D6763" s="1">
        <f t="shared" si="227"/>
        <v>6</v>
      </c>
      <c r="E6763" s="1" t="str">
        <f>INDEX(Protocol[Mark],MATCH(C6763,Protocol[Step],0))</f>
        <v>1PM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457010006</v>
      </c>
      <c r="H6763" s="134">
        <f>Systematic[[#This Row],[SampleVariableLabel]]+100*Systematic[[#This Row],[State]]</f>
        <v>457010106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457</v>
      </c>
      <c r="B6764" s="1">
        <f>IF(C6764=0,IF(B6763=Protocol!$V$20,1,B6763+1),B6763)</f>
        <v>1</v>
      </c>
      <c r="C6764" s="1">
        <f>IF(C6763+1=Protocol!$V$21,0,C6763+1)</f>
        <v>2</v>
      </c>
      <c r="D6764" s="1">
        <f t="shared" si="227"/>
        <v>1</v>
      </c>
      <c r="E6764" s="1" t="str">
        <f>INDEX(Protocol[Mark],MATCH(C6764,Protocol[Step],0))</f>
        <v>2D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457010001</v>
      </c>
      <c r="H6764" s="134">
        <f>Systematic[[#This Row],[SampleVariableLabel]]+100*Systematic[[#This Row],[State]]</f>
        <v>457010201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457</v>
      </c>
      <c r="B6765" s="1">
        <f>IF(C6765=0,IF(B6764=Protocol!$V$20,1,B6764+1),B6764)</f>
        <v>1</v>
      </c>
      <c r="C6765" s="1">
        <f>IF(C6764+1=Protocol!$V$21,0,C6764+1)</f>
        <v>3</v>
      </c>
      <c r="D6765" s="1">
        <f t="shared" si="227"/>
        <v>2</v>
      </c>
      <c r="E6765" s="1" t="str">
        <f>INDEX(Protocol[Mark],MATCH(C6765,Protocol[Step],0))</f>
        <v>2c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457010002</v>
      </c>
      <c r="H6765" s="134">
        <f>Systematic[[#This Row],[SampleVariableLabel]]+100*Systematic[[#This Row],[State]]</f>
        <v>457010302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457</v>
      </c>
      <c r="B6766" s="1">
        <f>IF(C6766=0,IF(B6765=Protocol!$V$20,1,B6765+1),B6765)</f>
        <v>1</v>
      </c>
      <c r="C6766" s="1">
        <f>IF(C6765+1=Protocol!$V$21,0,C6765+1)</f>
        <v>4</v>
      </c>
      <c r="D6766" s="1">
        <f t="shared" si="227"/>
        <v>3</v>
      </c>
      <c r="E6766" s="1" t="str">
        <f>INDEX(Protocol[Mark],MATCH(C6766,Protocol[Step],0))</f>
        <v>3U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457010003</v>
      </c>
      <c r="H6766" s="134">
        <f>Systematic[[#This Row],[SampleVariableLabel]]+100*Systematic[[#This Row],[State]]</f>
        <v>457010403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457</v>
      </c>
      <c r="B6767" s="1">
        <f>IF(C6767=0,IF(B6766=Protocol!$V$20,1,B6766+1),B6766)</f>
        <v>1</v>
      </c>
      <c r="C6767" s="1">
        <f>IF(C6766+1=Protocol!$V$21,0,C6766+1)</f>
        <v>5</v>
      </c>
      <c r="D6767" s="1">
        <f t="shared" si="227"/>
        <v>4</v>
      </c>
      <c r="E6767" s="1" t="str">
        <f>INDEX(Protocol[Mark],MATCH(C6767,Protocol[Step],0))</f>
        <v>4G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457010004</v>
      </c>
      <c r="H6767" s="134">
        <f>Systematic[[#This Row],[SampleVariableLabel]]+100*Systematic[[#This Row],[State]]</f>
        <v>457010504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457</v>
      </c>
      <c r="B6768" s="1">
        <f>IF(C6768=0,IF(B6767=Protocol!$V$20,1,B6767+1),B6767)</f>
        <v>1</v>
      </c>
      <c r="C6768" s="1">
        <f>IF(C6767+1=Protocol!$V$21,0,C6767+1)</f>
        <v>6</v>
      </c>
      <c r="D6768" s="1">
        <f t="shared" si="227"/>
        <v>5</v>
      </c>
      <c r="E6768" s="1" t="str">
        <f>INDEX(Protocol[Mark],MATCH(C6768,Protocol[Step],0))</f>
        <v>5S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457010005</v>
      </c>
      <c r="H6768" s="134">
        <f>Systematic[[#This Row],[SampleVariableLabel]]+100*Systematic[[#This Row],[State]]</f>
        <v>457010605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457</v>
      </c>
      <c r="B6769" s="1">
        <f>IF(C6769=0,IF(B6768=Protocol!$V$20,1,B6768+1),B6768)</f>
        <v>1</v>
      </c>
      <c r="C6769" s="1">
        <f>IF(C6768+1=Protocol!$V$21,0,C6768+1)</f>
        <v>7</v>
      </c>
      <c r="D6769" s="1">
        <f t="shared" si="227"/>
        <v>6</v>
      </c>
      <c r="E6769" s="1" t="str">
        <f>INDEX(Protocol[Mark],MATCH(C6769,Protocol[Step],0))</f>
        <v>6Oct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457010006</v>
      </c>
      <c r="H6769" s="134">
        <f>Systematic[[#This Row],[SampleVariableLabel]]+100*Systematic[[#This Row],[State]]</f>
        <v>457010706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457</v>
      </c>
      <c r="B6770" s="1">
        <f>IF(C6770=0,IF(B6769=Protocol!$V$20,1,B6769+1),B6769)</f>
        <v>1</v>
      </c>
      <c r="C6770" s="1">
        <f>IF(C6769+1=Protocol!$V$21,0,C6769+1)</f>
        <v>8</v>
      </c>
      <c r="D6770" s="1">
        <f t="shared" si="227"/>
        <v>1</v>
      </c>
      <c r="E6770" s="1" t="str">
        <f>INDEX(Protocol[Mark],MATCH(C6770,Protocol[Step],0))</f>
        <v>7Rot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457010001</v>
      </c>
      <c r="H6770" s="134">
        <f>Systematic[[#This Row],[SampleVariableLabel]]+100*Systematic[[#This Row],[State]]</f>
        <v>457010801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457</v>
      </c>
      <c r="B6771" s="1">
        <f>IF(C6771=0,IF(B6770=Protocol!$V$20,1,B6770+1),B6770)</f>
        <v>1</v>
      </c>
      <c r="C6771" s="1">
        <f>IF(C6770+1=Protocol!$V$21,0,C6770+1)</f>
        <v>9</v>
      </c>
      <c r="D6771" s="1">
        <f t="shared" si="227"/>
        <v>2</v>
      </c>
      <c r="E6771" s="1" t="str">
        <f>INDEX(Protocol[Mark],MATCH(C6771,Protocol[Step],0))</f>
        <v>8Gp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457010002</v>
      </c>
      <c r="H6771" s="134">
        <f>Systematic[[#This Row],[SampleVariableLabel]]+100*Systematic[[#This Row],[State]]</f>
        <v>457010902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457</v>
      </c>
      <c r="B6772" s="1">
        <f>IF(C6772=0,IF(B6771=Protocol!$V$20,1,B6771+1),B6771)</f>
        <v>1</v>
      </c>
      <c r="C6772" s="1">
        <f>IF(C6771+1=Protocol!$V$21,0,C6771+1)</f>
        <v>10</v>
      </c>
      <c r="D6772" s="1">
        <f t="shared" si="227"/>
        <v>3</v>
      </c>
      <c r="E6772" s="1" t="str">
        <f>INDEX(Protocol[Mark],MATCH(C6772,Protocol[Step],0))</f>
        <v>9Ama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457010003</v>
      </c>
      <c r="H6772" s="134">
        <f>Systematic[[#This Row],[SampleVariableLabel]]+100*Systematic[[#This Row],[State]]</f>
        <v>457011003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457</v>
      </c>
      <c r="B6773" s="1">
        <f>IF(C6773=0,IF(B6772=Protocol!$V$20,1,B6772+1),B6772)</f>
        <v>1</v>
      </c>
      <c r="C6773" s="1">
        <f>IF(C6772+1=Protocol!$V$21,0,C6772+1)</f>
        <v>11</v>
      </c>
      <c r="D6773" s="1">
        <f t="shared" si="227"/>
        <v>4</v>
      </c>
      <c r="E6773" s="1" t="str">
        <f>INDEX(Protocol[Mark],MATCH(C6773,Protocol[Step],0))</f>
        <v>10Tm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457010004</v>
      </c>
      <c r="H6773" s="134">
        <f>Systematic[[#This Row],[SampleVariableLabel]]+100*Systematic[[#This Row],[State]]</f>
        <v>457011104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457</v>
      </c>
      <c r="B6774" s="1">
        <f>IF(C6774=0,IF(B6773=Protocol!$V$20,1,B6773+1),B6773)</f>
        <v>1</v>
      </c>
      <c r="C6774" s="1">
        <f>IF(C6773+1=Protocol!$V$21,0,C6773+1)</f>
        <v>12</v>
      </c>
      <c r="D6774" s="1">
        <f t="shared" si="227"/>
        <v>5</v>
      </c>
      <c r="E6774" s="1" t="str">
        <f>INDEX(Protocol[Mark],MATCH(C6774,Protocol[Step],0))</f>
        <v>11Azd</v>
      </c>
      <c r="F6774" s="151" t="str">
        <f>INDEX(Variables[Variable],MATCH(Systematic[[#This Row],[VariableIndex]],Variables[Index],0))</f>
        <v>Specific flux (mt)</v>
      </c>
      <c r="G6774" s="134">
        <f>Systematic[[#This Row],[Sample]]*1000000+Systematic[[#This Row],[SubSample]]*10000+Systematic[[#This Row],[VariableIndex]]</f>
        <v>457010005</v>
      </c>
      <c r="H6774" s="134">
        <f>Systematic[[#This Row],[SampleVariableLabel]]+100*Systematic[[#This Row],[State]]</f>
        <v>457011205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458</v>
      </c>
      <c r="B6775" s="1">
        <f>IF(C6775=0,IF(B6774=Protocol!$V$20,1,B6774+1),B6774)</f>
        <v>1</v>
      </c>
      <c r="C6775" s="1">
        <f>IF(C6774+1=Protocol!$V$21,0,C6774+1)</f>
        <v>0</v>
      </c>
      <c r="D6775" s="1">
        <f t="shared" si="227"/>
        <v>6</v>
      </c>
      <c r="E6775" s="1" t="str">
        <f>INDEX(Protocol[Mark],MATCH(C6775,Protocol[Step],0))</f>
        <v>1mt</v>
      </c>
      <c r="F6775" s="151" t="str">
        <f>INDEX(Variables[Variable],MATCH(Systematic[[#This Row],[VariableIndex]],Variables[Index],0))</f>
        <v>FCR (mt: ROX-corr.)</v>
      </c>
      <c r="G6775" s="134">
        <f>Systematic[[#This Row],[Sample]]*1000000+Systematic[[#This Row],[SubSample]]*10000+Systematic[[#This Row],[VariableIndex]]</f>
        <v>458010006</v>
      </c>
      <c r="H6775" s="134">
        <f>Systematic[[#This Row],[SampleVariableLabel]]+100*Systematic[[#This Row],[State]]</f>
        <v>458010006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458</v>
      </c>
      <c r="B6776" s="1">
        <f>IF(C6776=0,IF(B6775=Protocol!$V$20,1,B6775+1),B6775)</f>
        <v>1</v>
      </c>
      <c r="C6776" s="1">
        <f>IF(C6775+1=Protocol!$V$21,0,C6775+1)</f>
        <v>1</v>
      </c>
      <c r="D6776" s="1">
        <f t="shared" si="227"/>
        <v>1</v>
      </c>
      <c r="E6776" s="1" t="str">
        <f>INDEX(Protocol[Mark],MATCH(C6776,Protocol[Step],0))</f>
        <v>1PM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458010001</v>
      </c>
      <c r="H6776" s="134">
        <f>Systematic[[#This Row],[SampleVariableLabel]]+100*Systematic[[#This Row],[State]]</f>
        <v>458010101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458</v>
      </c>
      <c r="B6777" s="1">
        <f>IF(C6777=0,IF(B6776=Protocol!$V$20,1,B6776+1),B6776)</f>
        <v>1</v>
      </c>
      <c r="C6777" s="1">
        <f>IF(C6776+1=Protocol!$V$21,0,C6776+1)</f>
        <v>2</v>
      </c>
      <c r="D6777" s="1">
        <f t="shared" si="227"/>
        <v>2</v>
      </c>
      <c r="E6777" s="1" t="str">
        <f>INDEX(Protocol[Mark],MATCH(C6777,Protocol[Step],0))</f>
        <v>2D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458010002</v>
      </c>
      <c r="H6777" s="134">
        <f>Systematic[[#This Row],[SampleVariableLabel]]+100*Systematic[[#This Row],[State]]</f>
        <v>458010202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458</v>
      </c>
      <c r="B6778" s="1">
        <f>IF(C6778=0,IF(B6777=Protocol!$V$20,1,B6777+1),B6777)</f>
        <v>1</v>
      </c>
      <c r="C6778" s="1">
        <f>IF(C6777+1=Protocol!$V$21,0,C6777+1)</f>
        <v>3</v>
      </c>
      <c r="D6778" s="1">
        <f t="shared" si="227"/>
        <v>3</v>
      </c>
      <c r="E6778" s="1" t="str">
        <f>INDEX(Protocol[Mark],MATCH(C6778,Protocol[Step],0))</f>
        <v>2c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458010003</v>
      </c>
      <c r="H6778" s="134">
        <f>Systematic[[#This Row],[SampleVariableLabel]]+100*Systematic[[#This Row],[State]]</f>
        <v>458010303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458</v>
      </c>
      <c r="B6779" s="1">
        <f>IF(C6779=0,IF(B6778=Protocol!$V$20,1,B6778+1),B6778)</f>
        <v>1</v>
      </c>
      <c r="C6779" s="1">
        <f>IF(C6778+1=Protocol!$V$21,0,C6778+1)</f>
        <v>4</v>
      </c>
      <c r="D6779" s="1">
        <f t="shared" si="227"/>
        <v>4</v>
      </c>
      <c r="E6779" s="1" t="str">
        <f>INDEX(Protocol[Mark],MATCH(C6779,Protocol[Step],0))</f>
        <v>3U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458010004</v>
      </c>
      <c r="H6779" s="134">
        <f>Systematic[[#This Row],[SampleVariableLabel]]+100*Systematic[[#This Row],[State]]</f>
        <v>458010404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458</v>
      </c>
      <c r="B6780" s="1">
        <f>IF(C6780=0,IF(B6779=Protocol!$V$20,1,B6779+1),B6779)</f>
        <v>1</v>
      </c>
      <c r="C6780" s="1">
        <f>IF(C6779+1=Protocol!$V$21,0,C6779+1)</f>
        <v>5</v>
      </c>
      <c r="D6780" s="1">
        <f t="shared" si="227"/>
        <v>5</v>
      </c>
      <c r="E6780" s="1" t="str">
        <f>INDEX(Protocol[Mark],MATCH(C6780,Protocol[Step],0))</f>
        <v>4G</v>
      </c>
      <c r="F6780" s="151" t="str">
        <f>INDEX(Variables[Variable],MATCH(Systematic[[#This Row],[VariableIndex]],Variables[Index],0))</f>
        <v>Specific flux (mt)</v>
      </c>
      <c r="G6780" s="134">
        <f>Systematic[[#This Row],[Sample]]*1000000+Systematic[[#This Row],[SubSample]]*10000+Systematic[[#This Row],[VariableIndex]]</f>
        <v>458010005</v>
      </c>
      <c r="H6780" s="134">
        <f>Systematic[[#This Row],[SampleVariableLabel]]+100*Systematic[[#This Row],[State]]</f>
        <v>458010505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458</v>
      </c>
      <c r="B6781" s="1">
        <f>IF(C6781=0,IF(B6780=Protocol!$V$20,1,B6780+1),B6780)</f>
        <v>1</v>
      </c>
      <c r="C6781" s="1">
        <f>IF(C6780+1=Protocol!$V$21,0,C6780+1)</f>
        <v>6</v>
      </c>
      <c r="D6781" s="1">
        <f t="shared" si="227"/>
        <v>6</v>
      </c>
      <c r="E6781" s="1" t="str">
        <f>INDEX(Protocol[Mark],MATCH(C6781,Protocol[Step],0))</f>
        <v>5S</v>
      </c>
      <c r="F6781" s="151" t="str">
        <f>INDEX(Variables[Variable],MATCH(Systematic[[#This Row],[VariableIndex]],Variables[Index],0))</f>
        <v>FCR (mt: ROX-corr.)</v>
      </c>
      <c r="G6781" s="134">
        <f>Systematic[[#This Row],[Sample]]*1000000+Systematic[[#This Row],[SubSample]]*10000+Systematic[[#This Row],[VariableIndex]]</f>
        <v>458010006</v>
      </c>
      <c r="H6781" s="134">
        <f>Systematic[[#This Row],[SampleVariableLabel]]+100*Systematic[[#This Row],[State]]</f>
        <v>458010606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458</v>
      </c>
      <c r="B6782" s="1">
        <f>IF(C6782=0,IF(B6781=Protocol!$V$20,1,B6781+1),B6781)</f>
        <v>1</v>
      </c>
      <c r="C6782" s="1">
        <f>IF(C6781+1=Protocol!$V$21,0,C6781+1)</f>
        <v>7</v>
      </c>
      <c r="D6782" s="1">
        <f t="shared" si="227"/>
        <v>1</v>
      </c>
      <c r="E6782" s="1" t="str">
        <f>INDEX(Protocol[Mark],MATCH(C6782,Protocol[Step],0))</f>
        <v>6Oct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458010001</v>
      </c>
      <c r="H6782" s="134">
        <f>Systematic[[#This Row],[SampleVariableLabel]]+100*Systematic[[#This Row],[State]]</f>
        <v>458010701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458</v>
      </c>
      <c r="B6783" s="1">
        <f>IF(C6783=0,IF(B6782=Protocol!$V$20,1,B6782+1),B6782)</f>
        <v>1</v>
      </c>
      <c r="C6783" s="1">
        <f>IF(C6782+1=Protocol!$V$21,0,C6782+1)</f>
        <v>8</v>
      </c>
      <c r="D6783" s="1">
        <f t="shared" si="227"/>
        <v>2</v>
      </c>
      <c r="E6783" s="1" t="str">
        <f>INDEX(Protocol[Mark],MATCH(C6783,Protocol[Step],0))</f>
        <v>7Rot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458010002</v>
      </c>
      <c r="H6783" s="134">
        <f>Systematic[[#This Row],[SampleVariableLabel]]+100*Systematic[[#This Row],[State]]</f>
        <v>458010802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458</v>
      </c>
      <c r="B6784" s="1">
        <f>IF(C6784=0,IF(B6783=Protocol!$V$20,1,B6783+1),B6783)</f>
        <v>1</v>
      </c>
      <c r="C6784" s="1">
        <f>IF(C6783+1=Protocol!$V$21,0,C6783+1)</f>
        <v>9</v>
      </c>
      <c r="D6784" s="1">
        <f t="shared" si="227"/>
        <v>3</v>
      </c>
      <c r="E6784" s="1" t="str">
        <f>INDEX(Protocol[Mark],MATCH(C6784,Protocol[Step],0))</f>
        <v>8Gp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458010003</v>
      </c>
      <c r="H6784" s="134">
        <f>Systematic[[#This Row],[SampleVariableLabel]]+100*Systematic[[#This Row],[State]]</f>
        <v>458010903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458</v>
      </c>
      <c r="B6785" s="1">
        <f>IF(C6785=0,IF(B6784=Protocol!$V$20,1,B6784+1),B6784)</f>
        <v>1</v>
      </c>
      <c r="C6785" s="1">
        <f>IF(C6784+1=Protocol!$V$21,0,C6784+1)</f>
        <v>10</v>
      </c>
      <c r="D6785" s="1">
        <f t="shared" si="227"/>
        <v>4</v>
      </c>
      <c r="E6785" s="1" t="str">
        <f>INDEX(Protocol[Mark],MATCH(C6785,Protocol[Step],0))</f>
        <v>9Ama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458010004</v>
      </c>
      <c r="H6785" s="134">
        <f>Systematic[[#This Row],[SampleVariableLabel]]+100*Systematic[[#This Row],[State]]</f>
        <v>458011004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458</v>
      </c>
      <c r="B6786" s="1">
        <f>IF(C6786=0,IF(B6785=Protocol!$V$20,1,B6785+1),B6785)</f>
        <v>1</v>
      </c>
      <c r="C6786" s="1">
        <f>IF(C6785+1=Protocol!$V$21,0,C6785+1)</f>
        <v>11</v>
      </c>
      <c r="D6786" s="1">
        <f t="shared" si="227"/>
        <v>5</v>
      </c>
      <c r="E6786" s="1" t="str">
        <f>INDEX(Protocol[Mark],MATCH(C6786,Protocol[Step],0))</f>
        <v>10Tm</v>
      </c>
      <c r="F6786" s="151" t="str">
        <f>INDEX(Variables[Variable],MATCH(Systematic[[#This Row],[VariableIndex]],Variables[Index],0))</f>
        <v>Specific flux (mt)</v>
      </c>
      <c r="G6786" s="134">
        <f>Systematic[[#This Row],[Sample]]*1000000+Systematic[[#This Row],[SubSample]]*10000+Systematic[[#This Row],[VariableIndex]]</f>
        <v>458010005</v>
      </c>
      <c r="H6786" s="134">
        <f>Systematic[[#This Row],[SampleVariableLabel]]+100*Systematic[[#This Row],[State]]</f>
        <v>458011105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458</v>
      </c>
      <c r="B6787" s="1">
        <f>IF(C6787=0,IF(B6786=Protocol!$V$20,1,B6786+1),B6786)</f>
        <v>1</v>
      </c>
      <c r="C6787" s="1">
        <f>IF(C6786+1=Protocol!$V$21,0,C6786+1)</f>
        <v>12</v>
      </c>
      <c r="D6787" s="1">
        <f t="shared" ref="D6787:D6850" si="229">IF(D6786=nVariables,1,D6786+1)</f>
        <v>6</v>
      </c>
      <c r="E6787" s="1" t="str">
        <f>INDEX(Protocol[Mark],MATCH(C6787,Protocol[Step],0))</f>
        <v>11Azd</v>
      </c>
      <c r="F6787" s="151" t="str">
        <f>INDEX(Variables[Variable],MATCH(Systematic[[#This Row],[VariableIndex]],Variables[Index],0))</f>
        <v>FCR (mt: ROX-corr.)</v>
      </c>
      <c r="G6787" s="134">
        <f>Systematic[[#This Row],[Sample]]*1000000+Systematic[[#This Row],[SubSample]]*10000+Systematic[[#This Row],[VariableIndex]]</f>
        <v>458010006</v>
      </c>
      <c r="H6787" s="134">
        <f>Systematic[[#This Row],[SampleVariableLabel]]+100*Systematic[[#This Row],[State]]</f>
        <v>458011206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459</v>
      </c>
      <c r="B6788" s="1">
        <f>IF(C6788=0,IF(B6787=Protocol!$V$20,1,B6787+1),B6787)</f>
        <v>1</v>
      </c>
      <c r="C6788" s="1">
        <f>IF(C6787+1=Protocol!$V$21,0,C6787+1)</f>
        <v>0</v>
      </c>
      <c r="D6788" s="1">
        <f t="shared" si="229"/>
        <v>1</v>
      </c>
      <c r="E6788" s="1" t="str">
        <f>INDEX(Protocol[Mark],MATCH(C6788,Protocol[Step],0))</f>
        <v>1mt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459010001</v>
      </c>
      <c r="H6788" s="134">
        <f>Systematic[[#This Row],[SampleVariableLabel]]+100*Systematic[[#This Row],[State]]</f>
        <v>459010001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459</v>
      </c>
      <c r="B6789" s="1">
        <f>IF(C6789=0,IF(B6788=Protocol!$V$20,1,B6788+1),B6788)</f>
        <v>1</v>
      </c>
      <c r="C6789" s="1">
        <f>IF(C6788+1=Protocol!$V$21,0,C6788+1)</f>
        <v>1</v>
      </c>
      <c r="D6789" s="1">
        <f t="shared" si="229"/>
        <v>2</v>
      </c>
      <c r="E6789" s="1" t="str">
        <f>INDEX(Protocol[Mark],MATCH(C6789,Protocol[Step],0))</f>
        <v>1PM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459010002</v>
      </c>
      <c r="H6789" s="134">
        <f>Systematic[[#This Row],[SampleVariableLabel]]+100*Systematic[[#This Row],[State]]</f>
        <v>459010102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459</v>
      </c>
      <c r="B6790" s="1">
        <f>IF(C6790=0,IF(B6789=Protocol!$V$20,1,B6789+1),B6789)</f>
        <v>1</v>
      </c>
      <c r="C6790" s="1">
        <f>IF(C6789+1=Protocol!$V$21,0,C6789+1)</f>
        <v>2</v>
      </c>
      <c r="D6790" s="1">
        <f t="shared" si="229"/>
        <v>3</v>
      </c>
      <c r="E6790" s="1" t="str">
        <f>INDEX(Protocol[Mark],MATCH(C6790,Protocol[Step],0))</f>
        <v>2D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459010003</v>
      </c>
      <c r="H6790" s="134">
        <f>Systematic[[#This Row],[SampleVariableLabel]]+100*Systematic[[#This Row],[State]]</f>
        <v>459010203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459</v>
      </c>
      <c r="B6791" s="1">
        <f>IF(C6791=0,IF(B6790=Protocol!$V$20,1,B6790+1),B6790)</f>
        <v>1</v>
      </c>
      <c r="C6791" s="1">
        <f>IF(C6790+1=Protocol!$V$21,0,C6790+1)</f>
        <v>3</v>
      </c>
      <c r="D6791" s="1">
        <f t="shared" si="229"/>
        <v>4</v>
      </c>
      <c r="E6791" s="1" t="str">
        <f>INDEX(Protocol[Mark],MATCH(C6791,Protocol[Step],0))</f>
        <v>2c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459010004</v>
      </c>
      <c r="H6791" s="134">
        <f>Systematic[[#This Row],[SampleVariableLabel]]+100*Systematic[[#This Row],[State]]</f>
        <v>459010304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459</v>
      </c>
      <c r="B6792" s="1">
        <f>IF(C6792=0,IF(B6791=Protocol!$V$20,1,B6791+1),B6791)</f>
        <v>1</v>
      </c>
      <c r="C6792" s="1">
        <f>IF(C6791+1=Protocol!$V$21,0,C6791+1)</f>
        <v>4</v>
      </c>
      <c r="D6792" s="1">
        <f t="shared" si="229"/>
        <v>5</v>
      </c>
      <c r="E6792" s="1" t="str">
        <f>INDEX(Protocol[Mark],MATCH(C6792,Protocol[Step],0))</f>
        <v>3U</v>
      </c>
      <c r="F6792" s="151" t="str">
        <f>INDEX(Variables[Variable],MATCH(Systematic[[#This Row],[VariableIndex]],Variables[Index],0))</f>
        <v>Specific flux (mt)</v>
      </c>
      <c r="G6792" s="134">
        <f>Systematic[[#This Row],[Sample]]*1000000+Systematic[[#This Row],[SubSample]]*10000+Systematic[[#This Row],[VariableIndex]]</f>
        <v>459010005</v>
      </c>
      <c r="H6792" s="134">
        <f>Systematic[[#This Row],[SampleVariableLabel]]+100*Systematic[[#This Row],[State]]</f>
        <v>459010405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459</v>
      </c>
      <c r="B6793" s="1">
        <f>IF(C6793=0,IF(B6792=Protocol!$V$20,1,B6792+1),B6792)</f>
        <v>1</v>
      </c>
      <c r="C6793" s="1">
        <f>IF(C6792+1=Protocol!$V$21,0,C6792+1)</f>
        <v>5</v>
      </c>
      <c r="D6793" s="1">
        <f t="shared" si="229"/>
        <v>6</v>
      </c>
      <c r="E6793" s="1" t="str">
        <f>INDEX(Protocol[Mark],MATCH(C6793,Protocol[Step],0))</f>
        <v>4G</v>
      </c>
      <c r="F6793" s="151" t="str">
        <f>INDEX(Variables[Variable],MATCH(Systematic[[#This Row],[VariableIndex]],Variables[Index],0))</f>
        <v>FCR (mt: ROX-corr.)</v>
      </c>
      <c r="G6793" s="134">
        <f>Systematic[[#This Row],[Sample]]*1000000+Systematic[[#This Row],[SubSample]]*10000+Systematic[[#This Row],[VariableIndex]]</f>
        <v>459010006</v>
      </c>
      <c r="H6793" s="134">
        <f>Systematic[[#This Row],[SampleVariableLabel]]+100*Systematic[[#This Row],[State]]</f>
        <v>459010506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459</v>
      </c>
      <c r="B6794" s="1">
        <f>IF(C6794=0,IF(B6793=Protocol!$V$20,1,B6793+1),B6793)</f>
        <v>1</v>
      </c>
      <c r="C6794" s="1">
        <f>IF(C6793+1=Protocol!$V$21,0,C6793+1)</f>
        <v>6</v>
      </c>
      <c r="D6794" s="1">
        <f t="shared" si="229"/>
        <v>1</v>
      </c>
      <c r="E6794" s="1" t="str">
        <f>INDEX(Protocol[Mark],MATCH(C6794,Protocol[Step],0))</f>
        <v>5S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459010001</v>
      </c>
      <c r="H6794" s="134">
        <f>Systematic[[#This Row],[SampleVariableLabel]]+100*Systematic[[#This Row],[State]]</f>
        <v>459010601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459</v>
      </c>
      <c r="B6795" s="1">
        <f>IF(C6795=0,IF(B6794=Protocol!$V$20,1,B6794+1),B6794)</f>
        <v>1</v>
      </c>
      <c r="C6795" s="1">
        <f>IF(C6794+1=Protocol!$V$21,0,C6794+1)</f>
        <v>7</v>
      </c>
      <c r="D6795" s="1">
        <f t="shared" si="229"/>
        <v>2</v>
      </c>
      <c r="E6795" s="1" t="str">
        <f>INDEX(Protocol[Mark],MATCH(C6795,Protocol[Step],0))</f>
        <v>6Oct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459010002</v>
      </c>
      <c r="H6795" s="134">
        <f>Systematic[[#This Row],[SampleVariableLabel]]+100*Systematic[[#This Row],[State]]</f>
        <v>459010702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459</v>
      </c>
      <c r="B6796" s="1">
        <f>IF(C6796=0,IF(B6795=Protocol!$V$20,1,B6795+1),B6795)</f>
        <v>1</v>
      </c>
      <c r="C6796" s="1">
        <f>IF(C6795+1=Protocol!$V$21,0,C6795+1)</f>
        <v>8</v>
      </c>
      <c r="D6796" s="1">
        <f t="shared" si="229"/>
        <v>3</v>
      </c>
      <c r="E6796" s="1" t="str">
        <f>INDEX(Protocol[Mark],MATCH(C6796,Protocol[Step],0))</f>
        <v>7Rot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459010003</v>
      </c>
      <c r="H6796" s="134">
        <f>Systematic[[#This Row],[SampleVariableLabel]]+100*Systematic[[#This Row],[State]]</f>
        <v>459010803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459</v>
      </c>
      <c r="B6797" s="1">
        <f>IF(C6797=0,IF(B6796=Protocol!$V$20,1,B6796+1),B6796)</f>
        <v>1</v>
      </c>
      <c r="C6797" s="1">
        <f>IF(C6796+1=Protocol!$V$21,0,C6796+1)</f>
        <v>9</v>
      </c>
      <c r="D6797" s="1">
        <f t="shared" si="229"/>
        <v>4</v>
      </c>
      <c r="E6797" s="1" t="str">
        <f>INDEX(Protocol[Mark],MATCH(C6797,Protocol[Step],0))</f>
        <v>8Gp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459010004</v>
      </c>
      <c r="H6797" s="134">
        <f>Systematic[[#This Row],[SampleVariableLabel]]+100*Systematic[[#This Row],[State]]</f>
        <v>459010904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459</v>
      </c>
      <c r="B6798" s="1">
        <f>IF(C6798=0,IF(B6797=Protocol!$V$20,1,B6797+1),B6797)</f>
        <v>1</v>
      </c>
      <c r="C6798" s="1">
        <f>IF(C6797+1=Protocol!$V$21,0,C6797+1)</f>
        <v>10</v>
      </c>
      <c r="D6798" s="1">
        <f t="shared" si="229"/>
        <v>5</v>
      </c>
      <c r="E6798" s="1" t="str">
        <f>INDEX(Protocol[Mark],MATCH(C6798,Protocol[Step],0))</f>
        <v>9Ama</v>
      </c>
      <c r="F6798" s="151" t="str">
        <f>INDEX(Variables[Variable],MATCH(Systematic[[#This Row],[VariableIndex]],Variables[Index],0))</f>
        <v>Specific flux (mt)</v>
      </c>
      <c r="G6798" s="134">
        <f>Systematic[[#This Row],[Sample]]*1000000+Systematic[[#This Row],[SubSample]]*10000+Systematic[[#This Row],[VariableIndex]]</f>
        <v>459010005</v>
      </c>
      <c r="H6798" s="134">
        <f>Systematic[[#This Row],[SampleVariableLabel]]+100*Systematic[[#This Row],[State]]</f>
        <v>459011005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459</v>
      </c>
      <c r="B6799" s="1">
        <f>IF(C6799=0,IF(B6798=Protocol!$V$20,1,B6798+1),B6798)</f>
        <v>1</v>
      </c>
      <c r="C6799" s="1">
        <f>IF(C6798+1=Protocol!$V$21,0,C6798+1)</f>
        <v>11</v>
      </c>
      <c r="D6799" s="1">
        <f t="shared" si="229"/>
        <v>6</v>
      </c>
      <c r="E6799" s="1" t="str">
        <f>INDEX(Protocol[Mark],MATCH(C6799,Protocol[Step],0))</f>
        <v>10Tm</v>
      </c>
      <c r="F6799" s="151" t="str">
        <f>INDEX(Variables[Variable],MATCH(Systematic[[#This Row],[VariableIndex]],Variables[Index],0))</f>
        <v>FCR (mt: ROX-corr.)</v>
      </c>
      <c r="G6799" s="134">
        <f>Systematic[[#This Row],[Sample]]*1000000+Systematic[[#This Row],[SubSample]]*10000+Systematic[[#This Row],[VariableIndex]]</f>
        <v>459010006</v>
      </c>
      <c r="H6799" s="134">
        <f>Systematic[[#This Row],[SampleVariableLabel]]+100*Systematic[[#This Row],[State]]</f>
        <v>459011106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459</v>
      </c>
      <c r="B6800" s="1">
        <f>IF(C6800=0,IF(B6799=Protocol!$V$20,1,B6799+1),B6799)</f>
        <v>1</v>
      </c>
      <c r="C6800" s="1">
        <f>IF(C6799+1=Protocol!$V$21,0,C6799+1)</f>
        <v>12</v>
      </c>
      <c r="D6800" s="1">
        <f t="shared" si="229"/>
        <v>1</v>
      </c>
      <c r="E6800" s="1" t="str">
        <f>INDEX(Protocol[Mark],MATCH(C6800,Protocol[Step],0))</f>
        <v>11Azd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459010001</v>
      </c>
      <c r="H6800" s="134">
        <f>Systematic[[#This Row],[SampleVariableLabel]]+100*Systematic[[#This Row],[State]]</f>
        <v>459011201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460</v>
      </c>
      <c r="B6801" s="1">
        <f>IF(C6801=0,IF(B6800=Protocol!$V$20,1,B6800+1),B6800)</f>
        <v>1</v>
      </c>
      <c r="C6801" s="1">
        <f>IF(C6800+1=Protocol!$V$21,0,C6800+1)</f>
        <v>0</v>
      </c>
      <c r="D6801" s="1">
        <f t="shared" si="229"/>
        <v>2</v>
      </c>
      <c r="E6801" s="1" t="str">
        <f>INDEX(Protocol[Mark],MATCH(C6801,Protocol[Step],0))</f>
        <v>1mt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460010002</v>
      </c>
      <c r="H6801" s="134">
        <f>Systematic[[#This Row],[SampleVariableLabel]]+100*Systematic[[#This Row],[State]]</f>
        <v>460010002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460</v>
      </c>
      <c r="B6802" s="1">
        <f>IF(C6802=0,IF(B6801=Protocol!$V$20,1,B6801+1),B6801)</f>
        <v>1</v>
      </c>
      <c r="C6802" s="1">
        <f>IF(C6801+1=Protocol!$V$21,0,C6801+1)</f>
        <v>1</v>
      </c>
      <c r="D6802" s="1">
        <f t="shared" si="229"/>
        <v>3</v>
      </c>
      <c r="E6802" s="1" t="str">
        <f>INDEX(Protocol[Mark],MATCH(C6802,Protocol[Step],0))</f>
        <v>1PM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460010003</v>
      </c>
      <c r="H6802" s="134">
        <f>Systematic[[#This Row],[SampleVariableLabel]]+100*Systematic[[#This Row],[State]]</f>
        <v>460010103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460</v>
      </c>
      <c r="B6803" s="1">
        <f>IF(C6803=0,IF(B6802=Protocol!$V$20,1,B6802+1),B6802)</f>
        <v>1</v>
      </c>
      <c r="C6803" s="1">
        <f>IF(C6802+1=Protocol!$V$21,0,C6802+1)</f>
        <v>2</v>
      </c>
      <c r="D6803" s="1">
        <f t="shared" si="229"/>
        <v>4</v>
      </c>
      <c r="E6803" s="1" t="str">
        <f>INDEX(Protocol[Mark],MATCH(C6803,Protocol[Step],0))</f>
        <v>2D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460010004</v>
      </c>
      <c r="H6803" s="134">
        <f>Systematic[[#This Row],[SampleVariableLabel]]+100*Systematic[[#This Row],[State]]</f>
        <v>460010204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460</v>
      </c>
      <c r="B6804" s="1">
        <f>IF(C6804=0,IF(B6803=Protocol!$V$20,1,B6803+1),B6803)</f>
        <v>1</v>
      </c>
      <c r="C6804" s="1">
        <f>IF(C6803+1=Protocol!$V$21,0,C6803+1)</f>
        <v>3</v>
      </c>
      <c r="D6804" s="1">
        <f t="shared" si="229"/>
        <v>5</v>
      </c>
      <c r="E6804" s="1" t="str">
        <f>INDEX(Protocol[Mark],MATCH(C6804,Protocol[Step],0))</f>
        <v>2c</v>
      </c>
      <c r="F6804" s="151" t="str">
        <f>INDEX(Variables[Variable],MATCH(Systematic[[#This Row],[VariableIndex]],Variables[Index],0))</f>
        <v>Specific flux (mt)</v>
      </c>
      <c r="G6804" s="134">
        <f>Systematic[[#This Row],[Sample]]*1000000+Systematic[[#This Row],[SubSample]]*10000+Systematic[[#This Row],[VariableIndex]]</f>
        <v>460010005</v>
      </c>
      <c r="H6804" s="134">
        <f>Systematic[[#This Row],[SampleVariableLabel]]+100*Systematic[[#This Row],[State]]</f>
        <v>460010305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460</v>
      </c>
      <c r="B6805" s="1">
        <f>IF(C6805=0,IF(B6804=Protocol!$V$20,1,B6804+1),B6804)</f>
        <v>1</v>
      </c>
      <c r="C6805" s="1">
        <f>IF(C6804+1=Protocol!$V$21,0,C6804+1)</f>
        <v>4</v>
      </c>
      <c r="D6805" s="1">
        <f t="shared" si="229"/>
        <v>6</v>
      </c>
      <c r="E6805" s="1" t="str">
        <f>INDEX(Protocol[Mark],MATCH(C6805,Protocol[Step],0))</f>
        <v>3U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460010006</v>
      </c>
      <c r="H6805" s="134">
        <f>Systematic[[#This Row],[SampleVariableLabel]]+100*Systematic[[#This Row],[State]]</f>
        <v>460010406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460</v>
      </c>
      <c r="B6806" s="1">
        <f>IF(C6806=0,IF(B6805=Protocol!$V$20,1,B6805+1),B6805)</f>
        <v>1</v>
      </c>
      <c r="C6806" s="1">
        <f>IF(C6805+1=Protocol!$V$21,0,C6805+1)</f>
        <v>5</v>
      </c>
      <c r="D6806" s="1">
        <f t="shared" si="229"/>
        <v>1</v>
      </c>
      <c r="E6806" s="1" t="str">
        <f>INDEX(Protocol[Mark],MATCH(C6806,Protocol[Step],0))</f>
        <v>4G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460010001</v>
      </c>
      <c r="H6806" s="134">
        <f>Systematic[[#This Row],[SampleVariableLabel]]+100*Systematic[[#This Row],[State]]</f>
        <v>460010501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460</v>
      </c>
      <c r="B6807" s="1">
        <f>IF(C6807=0,IF(B6806=Protocol!$V$20,1,B6806+1),B6806)</f>
        <v>1</v>
      </c>
      <c r="C6807" s="1">
        <f>IF(C6806+1=Protocol!$V$21,0,C6806+1)</f>
        <v>6</v>
      </c>
      <c r="D6807" s="1">
        <f t="shared" si="229"/>
        <v>2</v>
      </c>
      <c r="E6807" s="1" t="str">
        <f>INDEX(Protocol[Mark],MATCH(C6807,Protocol[Step],0))</f>
        <v>5S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460010002</v>
      </c>
      <c r="H6807" s="134">
        <f>Systematic[[#This Row],[SampleVariableLabel]]+100*Systematic[[#This Row],[State]]</f>
        <v>460010602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460</v>
      </c>
      <c r="B6808" s="1">
        <f>IF(C6808=0,IF(B6807=Protocol!$V$20,1,B6807+1),B6807)</f>
        <v>1</v>
      </c>
      <c r="C6808" s="1">
        <f>IF(C6807+1=Protocol!$V$21,0,C6807+1)</f>
        <v>7</v>
      </c>
      <c r="D6808" s="1">
        <f t="shared" si="229"/>
        <v>3</v>
      </c>
      <c r="E6808" s="1" t="str">
        <f>INDEX(Protocol[Mark],MATCH(C6808,Protocol[Step],0))</f>
        <v>6Oct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460010003</v>
      </c>
      <c r="H6808" s="134">
        <f>Systematic[[#This Row],[SampleVariableLabel]]+100*Systematic[[#This Row],[State]]</f>
        <v>460010703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460</v>
      </c>
      <c r="B6809" s="1">
        <f>IF(C6809=0,IF(B6808=Protocol!$V$20,1,B6808+1),B6808)</f>
        <v>1</v>
      </c>
      <c r="C6809" s="1">
        <f>IF(C6808+1=Protocol!$V$21,0,C6808+1)</f>
        <v>8</v>
      </c>
      <c r="D6809" s="1">
        <f t="shared" si="229"/>
        <v>4</v>
      </c>
      <c r="E6809" s="1" t="str">
        <f>INDEX(Protocol[Mark],MATCH(C6809,Protocol[Step],0))</f>
        <v>7Rot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460010004</v>
      </c>
      <c r="H6809" s="134">
        <f>Systematic[[#This Row],[SampleVariableLabel]]+100*Systematic[[#This Row],[State]]</f>
        <v>460010804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460</v>
      </c>
      <c r="B6810" s="1">
        <f>IF(C6810=0,IF(B6809=Protocol!$V$20,1,B6809+1),B6809)</f>
        <v>1</v>
      </c>
      <c r="C6810" s="1">
        <f>IF(C6809+1=Protocol!$V$21,0,C6809+1)</f>
        <v>9</v>
      </c>
      <c r="D6810" s="1">
        <f t="shared" si="229"/>
        <v>5</v>
      </c>
      <c r="E6810" s="1" t="str">
        <f>INDEX(Protocol[Mark],MATCH(C6810,Protocol[Step],0))</f>
        <v>8Gp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460010005</v>
      </c>
      <c r="H6810" s="134">
        <f>Systematic[[#This Row],[SampleVariableLabel]]+100*Systematic[[#This Row],[State]]</f>
        <v>460010905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460</v>
      </c>
      <c r="B6811" s="1">
        <f>IF(C6811=0,IF(B6810=Protocol!$V$20,1,B6810+1),B6810)</f>
        <v>1</v>
      </c>
      <c r="C6811" s="1">
        <f>IF(C6810+1=Protocol!$V$21,0,C6810+1)</f>
        <v>10</v>
      </c>
      <c r="D6811" s="1">
        <f t="shared" si="229"/>
        <v>6</v>
      </c>
      <c r="E6811" s="1" t="str">
        <f>INDEX(Protocol[Mark],MATCH(C6811,Protocol[Step],0))</f>
        <v>9Ama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460010006</v>
      </c>
      <c r="H6811" s="134">
        <f>Systematic[[#This Row],[SampleVariableLabel]]+100*Systematic[[#This Row],[State]]</f>
        <v>460011006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460</v>
      </c>
      <c r="B6812" s="1">
        <f>IF(C6812=0,IF(B6811=Protocol!$V$20,1,B6811+1),B6811)</f>
        <v>1</v>
      </c>
      <c r="C6812" s="1">
        <f>IF(C6811+1=Protocol!$V$21,0,C6811+1)</f>
        <v>11</v>
      </c>
      <c r="D6812" s="1">
        <f t="shared" si="229"/>
        <v>1</v>
      </c>
      <c r="E6812" s="1" t="str">
        <f>INDEX(Protocol[Mark],MATCH(C6812,Protocol[Step],0))</f>
        <v>10Tm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460010001</v>
      </c>
      <c r="H6812" s="134">
        <f>Systematic[[#This Row],[SampleVariableLabel]]+100*Systematic[[#This Row],[State]]</f>
        <v>460011101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460</v>
      </c>
      <c r="B6813" s="1">
        <f>IF(C6813=0,IF(B6812=Protocol!$V$20,1,B6812+1),B6812)</f>
        <v>1</v>
      </c>
      <c r="C6813" s="1">
        <f>IF(C6812+1=Protocol!$V$21,0,C6812+1)</f>
        <v>12</v>
      </c>
      <c r="D6813" s="1">
        <f t="shared" si="229"/>
        <v>2</v>
      </c>
      <c r="E6813" s="1" t="str">
        <f>INDEX(Protocol[Mark],MATCH(C6813,Protocol[Step],0))</f>
        <v>11Azd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460010002</v>
      </c>
      <c r="H6813" s="134">
        <f>Systematic[[#This Row],[SampleVariableLabel]]+100*Systematic[[#This Row],[State]]</f>
        <v>460011202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461</v>
      </c>
      <c r="B6814" s="1">
        <f>IF(C6814=0,IF(B6813=Protocol!$V$20,1,B6813+1),B6813)</f>
        <v>1</v>
      </c>
      <c r="C6814" s="1">
        <f>IF(C6813+1=Protocol!$V$21,0,C6813+1)</f>
        <v>0</v>
      </c>
      <c r="D6814" s="1">
        <f t="shared" si="229"/>
        <v>3</v>
      </c>
      <c r="E6814" s="1" t="str">
        <f>INDEX(Protocol[Mark],MATCH(C6814,Protocol[Step],0))</f>
        <v>1mt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461010003</v>
      </c>
      <c r="H6814" s="134">
        <f>Systematic[[#This Row],[SampleVariableLabel]]+100*Systematic[[#This Row],[State]]</f>
        <v>461010003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461</v>
      </c>
      <c r="B6815" s="1">
        <f>IF(C6815=0,IF(B6814=Protocol!$V$20,1,B6814+1),B6814)</f>
        <v>1</v>
      </c>
      <c r="C6815" s="1">
        <f>IF(C6814+1=Protocol!$V$21,0,C6814+1)</f>
        <v>1</v>
      </c>
      <c r="D6815" s="1">
        <f t="shared" si="229"/>
        <v>4</v>
      </c>
      <c r="E6815" s="1" t="str">
        <f>INDEX(Protocol[Mark],MATCH(C6815,Protocol[Step],0))</f>
        <v>1PM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461010004</v>
      </c>
      <c r="H6815" s="134">
        <f>Systematic[[#This Row],[SampleVariableLabel]]+100*Systematic[[#This Row],[State]]</f>
        <v>461010104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461</v>
      </c>
      <c r="B6816" s="1">
        <f>IF(C6816=0,IF(B6815=Protocol!$V$20,1,B6815+1),B6815)</f>
        <v>1</v>
      </c>
      <c r="C6816" s="1">
        <f>IF(C6815+1=Protocol!$V$21,0,C6815+1)</f>
        <v>2</v>
      </c>
      <c r="D6816" s="1">
        <f t="shared" si="229"/>
        <v>5</v>
      </c>
      <c r="E6816" s="1" t="str">
        <f>INDEX(Protocol[Mark],MATCH(C6816,Protocol[Step],0))</f>
        <v>2D</v>
      </c>
      <c r="F6816" s="151" t="str">
        <f>INDEX(Variables[Variable],MATCH(Systematic[[#This Row],[VariableIndex]],Variables[Index],0))</f>
        <v>Specific flux (mt)</v>
      </c>
      <c r="G6816" s="134">
        <f>Systematic[[#This Row],[Sample]]*1000000+Systematic[[#This Row],[SubSample]]*10000+Systematic[[#This Row],[VariableIndex]]</f>
        <v>461010005</v>
      </c>
      <c r="H6816" s="134">
        <f>Systematic[[#This Row],[SampleVariableLabel]]+100*Systematic[[#This Row],[State]]</f>
        <v>461010205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461</v>
      </c>
      <c r="B6817" s="1">
        <f>IF(C6817=0,IF(B6816=Protocol!$V$20,1,B6816+1),B6816)</f>
        <v>1</v>
      </c>
      <c r="C6817" s="1">
        <f>IF(C6816+1=Protocol!$V$21,0,C6816+1)</f>
        <v>3</v>
      </c>
      <c r="D6817" s="1">
        <f t="shared" si="229"/>
        <v>6</v>
      </c>
      <c r="E6817" s="1" t="str">
        <f>INDEX(Protocol[Mark],MATCH(C6817,Protocol[Step],0))</f>
        <v>2c</v>
      </c>
      <c r="F6817" s="151" t="str">
        <f>INDEX(Variables[Variable],MATCH(Systematic[[#This Row],[VariableIndex]],Variables[Index],0))</f>
        <v>FCR (mt: ROX-corr.)</v>
      </c>
      <c r="G6817" s="134">
        <f>Systematic[[#This Row],[Sample]]*1000000+Systematic[[#This Row],[SubSample]]*10000+Systematic[[#This Row],[VariableIndex]]</f>
        <v>461010006</v>
      </c>
      <c r="H6817" s="134">
        <f>Systematic[[#This Row],[SampleVariableLabel]]+100*Systematic[[#This Row],[State]]</f>
        <v>461010306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461</v>
      </c>
      <c r="B6818" s="1">
        <f>IF(C6818=0,IF(B6817=Protocol!$V$20,1,B6817+1),B6817)</f>
        <v>1</v>
      </c>
      <c r="C6818" s="1">
        <f>IF(C6817+1=Protocol!$V$21,0,C6817+1)</f>
        <v>4</v>
      </c>
      <c r="D6818" s="1">
        <f t="shared" si="229"/>
        <v>1</v>
      </c>
      <c r="E6818" s="1" t="str">
        <f>INDEX(Protocol[Mark],MATCH(C6818,Protocol[Step],0))</f>
        <v>3U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461010001</v>
      </c>
      <c r="H6818" s="134">
        <f>Systematic[[#This Row],[SampleVariableLabel]]+100*Systematic[[#This Row],[State]]</f>
        <v>461010401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461</v>
      </c>
      <c r="B6819" s="1">
        <f>IF(C6819=0,IF(B6818=Protocol!$V$20,1,B6818+1),B6818)</f>
        <v>1</v>
      </c>
      <c r="C6819" s="1">
        <f>IF(C6818+1=Protocol!$V$21,0,C6818+1)</f>
        <v>5</v>
      </c>
      <c r="D6819" s="1">
        <f t="shared" si="229"/>
        <v>2</v>
      </c>
      <c r="E6819" s="1" t="str">
        <f>INDEX(Protocol[Mark],MATCH(C6819,Protocol[Step],0))</f>
        <v>4G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461010002</v>
      </c>
      <c r="H6819" s="134">
        <f>Systematic[[#This Row],[SampleVariableLabel]]+100*Systematic[[#This Row],[State]]</f>
        <v>461010502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461</v>
      </c>
      <c r="B6820" s="1">
        <f>IF(C6820=0,IF(B6819=Protocol!$V$20,1,B6819+1),B6819)</f>
        <v>1</v>
      </c>
      <c r="C6820" s="1">
        <f>IF(C6819+1=Protocol!$V$21,0,C6819+1)</f>
        <v>6</v>
      </c>
      <c r="D6820" s="1">
        <f t="shared" si="229"/>
        <v>3</v>
      </c>
      <c r="E6820" s="1" t="str">
        <f>INDEX(Protocol[Mark],MATCH(C6820,Protocol[Step],0))</f>
        <v>5S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461010003</v>
      </c>
      <c r="H6820" s="134">
        <f>Systematic[[#This Row],[SampleVariableLabel]]+100*Systematic[[#This Row],[State]]</f>
        <v>461010603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461</v>
      </c>
      <c r="B6821" s="1">
        <f>IF(C6821=0,IF(B6820=Protocol!$V$20,1,B6820+1),B6820)</f>
        <v>1</v>
      </c>
      <c r="C6821" s="1">
        <f>IF(C6820+1=Protocol!$V$21,0,C6820+1)</f>
        <v>7</v>
      </c>
      <c r="D6821" s="1">
        <f t="shared" si="229"/>
        <v>4</v>
      </c>
      <c r="E6821" s="1" t="str">
        <f>INDEX(Protocol[Mark],MATCH(C6821,Protocol[Step],0))</f>
        <v>6Oct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461010004</v>
      </c>
      <c r="H6821" s="134">
        <f>Systematic[[#This Row],[SampleVariableLabel]]+100*Systematic[[#This Row],[State]]</f>
        <v>461010704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461</v>
      </c>
      <c r="B6822" s="1">
        <f>IF(C6822=0,IF(B6821=Protocol!$V$20,1,B6821+1),B6821)</f>
        <v>1</v>
      </c>
      <c r="C6822" s="1">
        <f>IF(C6821+1=Protocol!$V$21,0,C6821+1)</f>
        <v>8</v>
      </c>
      <c r="D6822" s="1">
        <f t="shared" si="229"/>
        <v>5</v>
      </c>
      <c r="E6822" s="1" t="str">
        <f>INDEX(Protocol[Mark],MATCH(C6822,Protocol[Step],0))</f>
        <v>7Rot</v>
      </c>
      <c r="F6822" s="151" t="str">
        <f>INDEX(Variables[Variable],MATCH(Systematic[[#This Row],[VariableIndex]],Variables[Index],0))</f>
        <v>Specific flux (mt)</v>
      </c>
      <c r="G6822" s="134">
        <f>Systematic[[#This Row],[Sample]]*1000000+Systematic[[#This Row],[SubSample]]*10000+Systematic[[#This Row],[VariableIndex]]</f>
        <v>461010005</v>
      </c>
      <c r="H6822" s="134">
        <f>Systematic[[#This Row],[SampleVariableLabel]]+100*Systematic[[#This Row],[State]]</f>
        <v>461010805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461</v>
      </c>
      <c r="B6823" s="1">
        <f>IF(C6823=0,IF(B6822=Protocol!$V$20,1,B6822+1),B6822)</f>
        <v>1</v>
      </c>
      <c r="C6823" s="1">
        <f>IF(C6822+1=Protocol!$V$21,0,C6822+1)</f>
        <v>9</v>
      </c>
      <c r="D6823" s="1">
        <f t="shared" si="229"/>
        <v>6</v>
      </c>
      <c r="E6823" s="1" t="str">
        <f>INDEX(Protocol[Mark],MATCH(C6823,Protocol[Step],0))</f>
        <v>8Gp</v>
      </c>
      <c r="F6823" s="151" t="str">
        <f>INDEX(Variables[Variable],MATCH(Systematic[[#This Row],[VariableIndex]],Variables[Index],0))</f>
        <v>FCR (mt: ROX-corr.)</v>
      </c>
      <c r="G6823" s="134">
        <f>Systematic[[#This Row],[Sample]]*1000000+Systematic[[#This Row],[SubSample]]*10000+Systematic[[#This Row],[VariableIndex]]</f>
        <v>461010006</v>
      </c>
      <c r="H6823" s="134">
        <f>Systematic[[#This Row],[SampleVariableLabel]]+100*Systematic[[#This Row],[State]]</f>
        <v>461010906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461</v>
      </c>
      <c r="B6824" s="1">
        <f>IF(C6824=0,IF(B6823=Protocol!$V$20,1,B6823+1),B6823)</f>
        <v>1</v>
      </c>
      <c r="C6824" s="1">
        <f>IF(C6823+1=Protocol!$V$21,0,C6823+1)</f>
        <v>10</v>
      </c>
      <c r="D6824" s="1">
        <f t="shared" si="229"/>
        <v>1</v>
      </c>
      <c r="E6824" s="1" t="str">
        <f>INDEX(Protocol[Mark],MATCH(C6824,Protocol[Step],0))</f>
        <v>9Ama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461010001</v>
      </c>
      <c r="H6824" s="134">
        <f>Systematic[[#This Row],[SampleVariableLabel]]+100*Systematic[[#This Row],[State]]</f>
        <v>461011001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461</v>
      </c>
      <c r="B6825" s="1">
        <f>IF(C6825=0,IF(B6824=Protocol!$V$20,1,B6824+1),B6824)</f>
        <v>1</v>
      </c>
      <c r="C6825" s="1">
        <f>IF(C6824+1=Protocol!$V$21,0,C6824+1)</f>
        <v>11</v>
      </c>
      <c r="D6825" s="1">
        <f t="shared" si="229"/>
        <v>2</v>
      </c>
      <c r="E6825" s="1" t="str">
        <f>INDEX(Protocol[Mark],MATCH(C6825,Protocol[Step],0))</f>
        <v>10Tm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461010002</v>
      </c>
      <c r="H6825" s="134">
        <f>Systematic[[#This Row],[SampleVariableLabel]]+100*Systematic[[#This Row],[State]]</f>
        <v>461011102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461</v>
      </c>
      <c r="B6826" s="1">
        <f>IF(C6826=0,IF(B6825=Protocol!$V$20,1,B6825+1),B6825)</f>
        <v>1</v>
      </c>
      <c r="C6826" s="1">
        <f>IF(C6825+1=Protocol!$V$21,0,C6825+1)</f>
        <v>12</v>
      </c>
      <c r="D6826" s="1">
        <f t="shared" si="229"/>
        <v>3</v>
      </c>
      <c r="E6826" s="1" t="str">
        <f>INDEX(Protocol[Mark],MATCH(C6826,Protocol[Step],0))</f>
        <v>11Azd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461010003</v>
      </c>
      <c r="H6826" s="134">
        <f>Systematic[[#This Row],[SampleVariableLabel]]+100*Systematic[[#This Row],[State]]</f>
        <v>461011203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462</v>
      </c>
      <c r="B6827" s="1">
        <f>IF(C6827=0,IF(B6826=Protocol!$V$20,1,B6826+1),B6826)</f>
        <v>1</v>
      </c>
      <c r="C6827" s="1">
        <f>IF(C6826+1=Protocol!$V$21,0,C6826+1)</f>
        <v>0</v>
      </c>
      <c r="D6827" s="1">
        <f t="shared" si="229"/>
        <v>4</v>
      </c>
      <c r="E6827" s="1" t="str">
        <f>INDEX(Protocol[Mark],MATCH(C6827,Protocol[Step],0))</f>
        <v>1mt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462010004</v>
      </c>
      <c r="H6827" s="134">
        <f>Systematic[[#This Row],[SampleVariableLabel]]+100*Systematic[[#This Row],[State]]</f>
        <v>462010004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462</v>
      </c>
      <c r="B6828" s="1">
        <f>IF(C6828=0,IF(B6827=Protocol!$V$20,1,B6827+1),B6827)</f>
        <v>1</v>
      </c>
      <c r="C6828" s="1">
        <f>IF(C6827+1=Protocol!$V$21,0,C6827+1)</f>
        <v>1</v>
      </c>
      <c r="D6828" s="1">
        <f t="shared" si="229"/>
        <v>5</v>
      </c>
      <c r="E6828" s="1" t="str">
        <f>INDEX(Protocol[Mark],MATCH(C6828,Protocol[Step],0))</f>
        <v>1PM</v>
      </c>
      <c r="F6828" s="151" t="str">
        <f>INDEX(Variables[Variable],MATCH(Systematic[[#This Row],[VariableIndex]],Variables[Index],0))</f>
        <v>Specific flux (mt)</v>
      </c>
      <c r="G6828" s="134">
        <f>Systematic[[#This Row],[Sample]]*1000000+Systematic[[#This Row],[SubSample]]*10000+Systematic[[#This Row],[VariableIndex]]</f>
        <v>462010005</v>
      </c>
      <c r="H6828" s="134">
        <f>Systematic[[#This Row],[SampleVariableLabel]]+100*Systematic[[#This Row],[State]]</f>
        <v>462010105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462</v>
      </c>
      <c r="B6829" s="1">
        <f>IF(C6829=0,IF(B6828=Protocol!$V$20,1,B6828+1),B6828)</f>
        <v>1</v>
      </c>
      <c r="C6829" s="1">
        <f>IF(C6828+1=Protocol!$V$21,0,C6828+1)</f>
        <v>2</v>
      </c>
      <c r="D6829" s="1">
        <f t="shared" si="229"/>
        <v>6</v>
      </c>
      <c r="E6829" s="1" t="str">
        <f>INDEX(Protocol[Mark],MATCH(C6829,Protocol[Step],0))</f>
        <v>2D</v>
      </c>
      <c r="F6829" s="151" t="str">
        <f>INDEX(Variables[Variable],MATCH(Systematic[[#This Row],[VariableIndex]],Variables[Index],0))</f>
        <v>FCR (mt: ROX-corr.)</v>
      </c>
      <c r="G6829" s="134">
        <f>Systematic[[#This Row],[Sample]]*1000000+Systematic[[#This Row],[SubSample]]*10000+Systematic[[#This Row],[VariableIndex]]</f>
        <v>462010006</v>
      </c>
      <c r="H6829" s="134">
        <f>Systematic[[#This Row],[SampleVariableLabel]]+100*Systematic[[#This Row],[State]]</f>
        <v>462010206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462</v>
      </c>
      <c r="B6830" s="1">
        <f>IF(C6830=0,IF(B6829=Protocol!$V$20,1,B6829+1),B6829)</f>
        <v>1</v>
      </c>
      <c r="C6830" s="1">
        <f>IF(C6829+1=Protocol!$V$21,0,C6829+1)</f>
        <v>3</v>
      </c>
      <c r="D6830" s="1">
        <f t="shared" si="229"/>
        <v>1</v>
      </c>
      <c r="E6830" s="1" t="str">
        <f>INDEX(Protocol[Mark],MATCH(C6830,Protocol[Step],0))</f>
        <v>2c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462010001</v>
      </c>
      <c r="H6830" s="134">
        <f>Systematic[[#This Row],[SampleVariableLabel]]+100*Systematic[[#This Row],[State]]</f>
        <v>462010301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462</v>
      </c>
      <c r="B6831" s="1">
        <f>IF(C6831=0,IF(B6830=Protocol!$V$20,1,B6830+1),B6830)</f>
        <v>1</v>
      </c>
      <c r="C6831" s="1">
        <f>IF(C6830+1=Protocol!$V$21,0,C6830+1)</f>
        <v>4</v>
      </c>
      <c r="D6831" s="1">
        <f t="shared" si="229"/>
        <v>2</v>
      </c>
      <c r="E6831" s="1" t="str">
        <f>INDEX(Protocol[Mark],MATCH(C6831,Protocol[Step],0))</f>
        <v>3U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462010002</v>
      </c>
      <c r="H6831" s="134">
        <f>Systematic[[#This Row],[SampleVariableLabel]]+100*Systematic[[#This Row],[State]]</f>
        <v>462010402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462</v>
      </c>
      <c r="B6832" s="1">
        <f>IF(C6832=0,IF(B6831=Protocol!$V$20,1,B6831+1),B6831)</f>
        <v>1</v>
      </c>
      <c r="C6832" s="1">
        <f>IF(C6831+1=Protocol!$V$21,0,C6831+1)</f>
        <v>5</v>
      </c>
      <c r="D6832" s="1">
        <f t="shared" si="229"/>
        <v>3</v>
      </c>
      <c r="E6832" s="1" t="str">
        <f>INDEX(Protocol[Mark],MATCH(C6832,Protocol[Step],0))</f>
        <v>4G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462010003</v>
      </c>
      <c r="H6832" s="134">
        <f>Systematic[[#This Row],[SampleVariableLabel]]+100*Systematic[[#This Row],[State]]</f>
        <v>462010503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462</v>
      </c>
      <c r="B6833" s="1">
        <f>IF(C6833=0,IF(B6832=Protocol!$V$20,1,B6832+1),B6832)</f>
        <v>1</v>
      </c>
      <c r="C6833" s="1">
        <f>IF(C6832+1=Protocol!$V$21,0,C6832+1)</f>
        <v>6</v>
      </c>
      <c r="D6833" s="1">
        <f t="shared" si="229"/>
        <v>4</v>
      </c>
      <c r="E6833" s="1" t="str">
        <f>INDEX(Protocol[Mark],MATCH(C6833,Protocol[Step],0))</f>
        <v>5S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462010004</v>
      </c>
      <c r="H6833" s="134">
        <f>Systematic[[#This Row],[SampleVariableLabel]]+100*Systematic[[#This Row],[State]]</f>
        <v>462010604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462</v>
      </c>
      <c r="B6834" s="1">
        <f>IF(C6834=0,IF(B6833=Protocol!$V$20,1,B6833+1),B6833)</f>
        <v>1</v>
      </c>
      <c r="C6834" s="1">
        <f>IF(C6833+1=Protocol!$V$21,0,C6833+1)</f>
        <v>7</v>
      </c>
      <c r="D6834" s="1">
        <f t="shared" si="229"/>
        <v>5</v>
      </c>
      <c r="E6834" s="1" t="str">
        <f>INDEX(Protocol[Mark],MATCH(C6834,Protocol[Step],0))</f>
        <v>6Oct</v>
      </c>
      <c r="F6834" s="151" t="str">
        <f>INDEX(Variables[Variable],MATCH(Systematic[[#This Row],[VariableIndex]],Variables[Index],0))</f>
        <v>Specific flux (mt)</v>
      </c>
      <c r="G6834" s="134">
        <f>Systematic[[#This Row],[Sample]]*1000000+Systematic[[#This Row],[SubSample]]*10000+Systematic[[#This Row],[VariableIndex]]</f>
        <v>462010005</v>
      </c>
      <c r="H6834" s="134">
        <f>Systematic[[#This Row],[SampleVariableLabel]]+100*Systematic[[#This Row],[State]]</f>
        <v>462010705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462</v>
      </c>
      <c r="B6835" s="1">
        <f>IF(C6835=0,IF(B6834=Protocol!$V$20,1,B6834+1),B6834)</f>
        <v>1</v>
      </c>
      <c r="C6835" s="1">
        <f>IF(C6834+1=Protocol!$V$21,0,C6834+1)</f>
        <v>8</v>
      </c>
      <c r="D6835" s="1">
        <f t="shared" si="229"/>
        <v>6</v>
      </c>
      <c r="E6835" s="1" t="str">
        <f>INDEX(Protocol[Mark],MATCH(C6835,Protocol[Step],0))</f>
        <v>7Rot</v>
      </c>
      <c r="F6835" s="151" t="str">
        <f>INDEX(Variables[Variable],MATCH(Systematic[[#This Row],[VariableIndex]],Variables[Index],0))</f>
        <v>FCR (mt: ROX-corr.)</v>
      </c>
      <c r="G6835" s="134">
        <f>Systematic[[#This Row],[Sample]]*1000000+Systematic[[#This Row],[SubSample]]*10000+Systematic[[#This Row],[VariableIndex]]</f>
        <v>462010006</v>
      </c>
      <c r="H6835" s="134">
        <f>Systematic[[#This Row],[SampleVariableLabel]]+100*Systematic[[#This Row],[State]]</f>
        <v>462010806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462</v>
      </c>
      <c r="B6836" s="1">
        <f>IF(C6836=0,IF(B6835=Protocol!$V$20,1,B6835+1),B6835)</f>
        <v>1</v>
      </c>
      <c r="C6836" s="1">
        <f>IF(C6835+1=Protocol!$V$21,0,C6835+1)</f>
        <v>9</v>
      </c>
      <c r="D6836" s="1">
        <f t="shared" si="229"/>
        <v>1</v>
      </c>
      <c r="E6836" s="1" t="str">
        <f>INDEX(Protocol[Mark],MATCH(C6836,Protocol[Step],0))</f>
        <v>8Gp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462010001</v>
      </c>
      <c r="H6836" s="134">
        <f>Systematic[[#This Row],[SampleVariableLabel]]+100*Systematic[[#This Row],[State]]</f>
        <v>462010901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462</v>
      </c>
      <c r="B6837" s="1">
        <f>IF(C6837=0,IF(B6836=Protocol!$V$20,1,B6836+1),B6836)</f>
        <v>1</v>
      </c>
      <c r="C6837" s="1">
        <f>IF(C6836+1=Protocol!$V$21,0,C6836+1)</f>
        <v>10</v>
      </c>
      <c r="D6837" s="1">
        <f t="shared" si="229"/>
        <v>2</v>
      </c>
      <c r="E6837" s="1" t="str">
        <f>INDEX(Protocol[Mark],MATCH(C6837,Protocol[Step],0))</f>
        <v>9Ama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462010002</v>
      </c>
      <c r="H6837" s="134">
        <f>Systematic[[#This Row],[SampleVariableLabel]]+100*Systematic[[#This Row],[State]]</f>
        <v>462011002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462</v>
      </c>
      <c r="B6838" s="1">
        <f>IF(C6838=0,IF(B6837=Protocol!$V$20,1,B6837+1),B6837)</f>
        <v>1</v>
      </c>
      <c r="C6838" s="1">
        <f>IF(C6837+1=Protocol!$V$21,0,C6837+1)</f>
        <v>11</v>
      </c>
      <c r="D6838" s="1">
        <f t="shared" si="229"/>
        <v>3</v>
      </c>
      <c r="E6838" s="1" t="str">
        <f>INDEX(Protocol[Mark],MATCH(C6838,Protocol[Step],0))</f>
        <v>10Tm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462010003</v>
      </c>
      <c r="H6838" s="134">
        <f>Systematic[[#This Row],[SampleVariableLabel]]+100*Systematic[[#This Row],[State]]</f>
        <v>462011103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462</v>
      </c>
      <c r="B6839" s="1">
        <f>IF(C6839=0,IF(B6838=Protocol!$V$20,1,B6838+1),B6838)</f>
        <v>1</v>
      </c>
      <c r="C6839" s="1">
        <f>IF(C6838+1=Protocol!$V$21,0,C6838+1)</f>
        <v>12</v>
      </c>
      <c r="D6839" s="1">
        <f t="shared" si="229"/>
        <v>4</v>
      </c>
      <c r="E6839" s="1" t="str">
        <f>INDEX(Protocol[Mark],MATCH(C6839,Protocol[Step],0))</f>
        <v>11Azd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462010004</v>
      </c>
      <c r="H6839" s="134">
        <f>Systematic[[#This Row],[SampleVariableLabel]]+100*Systematic[[#This Row],[State]]</f>
        <v>462011204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463</v>
      </c>
      <c r="B6840" s="1">
        <f>IF(C6840=0,IF(B6839=Protocol!$V$20,1,B6839+1),B6839)</f>
        <v>1</v>
      </c>
      <c r="C6840" s="1">
        <f>IF(C6839+1=Protocol!$V$21,0,C6839+1)</f>
        <v>0</v>
      </c>
      <c r="D6840" s="1">
        <f t="shared" si="229"/>
        <v>5</v>
      </c>
      <c r="E6840" s="1" t="str">
        <f>INDEX(Protocol[Mark],MATCH(C6840,Protocol[Step],0))</f>
        <v>1mt</v>
      </c>
      <c r="F6840" s="151" t="str">
        <f>INDEX(Variables[Variable],MATCH(Systematic[[#This Row],[VariableIndex]],Variables[Index],0))</f>
        <v>Specific flux (mt)</v>
      </c>
      <c r="G6840" s="134">
        <f>Systematic[[#This Row],[Sample]]*1000000+Systematic[[#This Row],[SubSample]]*10000+Systematic[[#This Row],[VariableIndex]]</f>
        <v>463010005</v>
      </c>
      <c r="H6840" s="134">
        <f>Systematic[[#This Row],[SampleVariableLabel]]+100*Systematic[[#This Row],[State]]</f>
        <v>463010005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463</v>
      </c>
      <c r="B6841" s="1">
        <f>IF(C6841=0,IF(B6840=Protocol!$V$20,1,B6840+1),B6840)</f>
        <v>1</v>
      </c>
      <c r="C6841" s="1">
        <f>IF(C6840+1=Protocol!$V$21,0,C6840+1)</f>
        <v>1</v>
      </c>
      <c r="D6841" s="1">
        <f t="shared" si="229"/>
        <v>6</v>
      </c>
      <c r="E6841" s="1" t="str">
        <f>INDEX(Protocol[Mark],MATCH(C6841,Protocol[Step],0))</f>
        <v>1PM</v>
      </c>
      <c r="F6841" s="151" t="str">
        <f>INDEX(Variables[Variable],MATCH(Systematic[[#This Row],[VariableIndex]],Variables[Index],0))</f>
        <v>FCR (mt: ROX-corr.)</v>
      </c>
      <c r="G6841" s="134">
        <f>Systematic[[#This Row],[Sample]]*1000000+Systematic[[#This Row],[SubSample]]*10000+Systematic[[#This Row],[VariableIndex]]</f>
        <v>463010006</v>
      </c>
      <c r="H6841" s="134">
        <f>Systematic[[#This Row],[SampleVariableLabel]]+100*Systematic[[#This Row],[State]]</f>
        <v>463010106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463</v>
      </c>
      <c r="B6842" s="1">
        <f>IF(C6842=0,IF(B6841=Protocol!$V$20,1,B6841+1),B6841)</f>
        <v>1</v>
      </c>
      <c r="C6842" s="1">
        <f>IF(C6841+1=Protocol!$V$21,0,C6841+1)</f>
        <v>2</v>
      </c>
      <c r="D6842" s="1">
        <f t="shared" si="229"/>
        <v>1</v>
      </c>
      <c r="E6842" s="1" t="str">
        <f>INDEX(Protocol[Mark],MATCH(C6842,Protocol[Step],0))</f>
        <v>2D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463010001</v>
      </c>
      <c r="H6842" s="134">
        <f>Systematic[[#This Row],[SampleVariableLabel]]+100*Systematic[[#This Row],[State]]</f>
        <v>463010201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463</v>
      </c>
      <c r="B6843" s="1">
        <f>IF(C6843=0,IF(B6842=Protocol!$V$20,1,B6842+1),B6842)</f>
        <v>1</v>
      </c>
      <c r="C6843" s="1">
        <f>IF(C6842+1=Protocol!$V$21,0,C6842+1)</f>
        <v>3</v>
      </c>
      <c r="D6843" s="1">
        <f t="shared" si="229"/>
        <v>2</v>
      </c>
      <c r="E6843" s="1" t="str">
        <f>INDEX(Protocol[Mark],MATCH(C6843,Protocol[Step],0))</f>
        <v>2c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463010002</v>
      </c>
      <c r="H6843" s="134">
        <f>Systematic[[#This Row],[SampleVariableLabel]]+100*Systematic[[#This Row],[State]]</f>
        <v>463010302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463</v>
      </c>
      <c r="B6844" s="1">
        <f>IF(C6844=0,IF(B6843=Protocol!$V$20,1,B6843+1),B6843)</f>
        <v>1</v>
      </c>
      <c r="C6844" s="1">
        <f>IF(C6843+1=Protocol!$V$21,0,C6843+1)</f>
        <v>4</v>
      </c>
      <c r="D6844" s="1">
        <f t="shared" si="229"/>
        <v>3</v>
      </c>
      <c r="E6844" s="1" t="str">
        <f>INDEX(Protocol[Mark],MATCH(C6844,Protocol[Step],0))</f>
        <v>3U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463010003</v>
      </c>
      <c r="H6844" s="134">
        <f>Systematic[[#This Row],[SampleVariableLabel]]+100*Systematic[[#This Row],[State]]</f>
        <v>463010403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463</v>
      </c>
      <c r="B6845" s="1">
        <f>IF(C6845=0,IF(B6844=Protocol!$V$20,1,B6844+1),B6844)</f>
        <v>1</v>
      </c>
      <c r="C6845" s="1">
        <f>IF(C6844+1=Protocol!$V$21,0,C6844+1)</f>
        <v>5</v>
      </c>
      <c r="D6845" s="1">
        <f t="shared" si="229"/>
        <v>4</v>
      </c>
      <c r="E6845" s="1" t="str">
        <f>INDEX(Protocol[Mark],MATCH(C6845,Protocol[Step],0))</f>
        <v>4G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463010004</v>
      </c>
      <c r="H6845" s="134">
        <f>Systematic[[#This Row],[SampleVariableLabel]]+100*Systematic[[#This Row],[State]]</f>
        <v>463010504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463</v>
      </c>
      <c r="B6846" s="1">
        <f>IF(C6846=0,IF(B6845=Protocol!$V$20,1,B6845+1),B6845)</f>
        <v>1</v>
      </c>
      <c r="C6846" s="1">
        <f>IF(C6845+1=Protocol!$V$21,0,C6845+1)</f>
        <v>6</v>
      </c>
      <c r="D6846" s="1">
        <f t="shared" si="229"/>
        <v>5</v>
      </c>
      <c r="E6846" s="1" t="str">
        <f>INDEX(Protocol[Mark],MATCH(C6846,Protocol[Step],0))</f>
        <v>5S</v>
      </c>
      <c r="F6846" s="151" t="str">
        <f>INDEX(Variables[Variable],MATCH(Systematic[[#This Row],[VariableIndex]],Variables[Index],0))</f>
        <v>Specific flux (mt)</v>
      </c>
      <c r="G6846" s="134">
        <f>Systematic[[#This Row],[Sample]]*1000000+Systematic[[#This Row],[SubSample]]*10000+Systematic[[#This Row],[VariableIndex]]</f>
        <v>463010005</v>
      </c>
      <c r="H6846" s="134">
        <f>Systematic[[#This Row],[SampleVariableLabel]]+100*Systematic[[#This Row],[State]]</f>
        <v>463010605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463</v>
      </c>
      <c r="B6847" s="1">
        <f>IF(C6847=0,IF(B6846=Protocol!$V$20,1,B6846+1),B6846)</f>
        <v>1</v>
      </c>
      <c r="C6847" s="1">
        <f>IF(C6846+1=Protocol!$V$21,0,C6846+1)</f>
        <v>7</v>
      </c>
      <c r="D6847" s="1">
        <f t="shared" si="229"/>
        <v>6</v>
      </c>
      <c r="E6847" s="1" t="str">
        <f>INDEX(Protocol[Mark],MATCH(C6847,Protocol[Step],0))</f>
        <v>6Oct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463010006</v>
      </c>
      <c r="H6847" s="134">
        <f>Systematic[[#This Row],[SampleVariableLabel]]+100*Systematic[[#This Row],[State]]</f>
        <v>463010706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463</v>
      </c>
      <c r="B6848" s="1">
        <f>IF(C6848=0,IF(B6847=Protocol!$V$20,1,B6847+1),B6847)</f>
        <v>1</v>
      </c>
      <c r="C6848" s="1">
        <f>IF(C6847+1=Protocol!$V$21,0,C6847+1)</f>
        <v>8</v>
      </c>
      <c r="D6848" s="1">
        <f t="shared" si="229"/>
        <v>1</v>
      </c>
      <c r="E6848" s="1" t="str">
        <f>INDEX(Protocol[Mark],MATCH(C6848,Protocol[Step],0))</f>
        <v>7Rot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463010001</v>
      </c>
      <c r="H6848" s="134">
        <f>Systematic[[#This Row],[SampleVariableLabel]]+100*Systematic[[#This Row],[State]]</f>
        <v>463010801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463</v>
      </c>
      <c r="B6849" s="1">
        <f>IF(C6849=0,IF(B6848=Protocol!$V$20,1,B6848+1),B6848)</f>
        <v>1</v>
      </c>
      <c r="C6849" s="1">
        <f>IF(C6848+1=Protocol!$V$21,0,C6848+1)</f>
        <v>9</v>
      </c>
      <c r="D6849" s="1">
        <f t="shared" si="229"/>
        <v>2</v>
      </c>
      <c r="E6849" s="1" t="str">
        <f>INDEX(Protocol[Mark],MATCH(C6849,Protocol[Step],0))</f>
        <v>8Gp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463010002</v>
      </c>
      <c r="H6849" s="134">
        <f>Systematic[[#This Row],[SampleVariableLabel]]+100*Systematic[[#This Row],[State]]</f>
        <v>463010902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463</v>
      </c>
      <c r="B6850" s="1">
        <f>IF(C6850=0,IF(B6849=Protocol!$V$20,1,B6849+1),B6849)</f>
        <v>1</v>
      </c>
      <c r="C6850" s="1">
        <f>IF(C6849+1=Protocol!$V$21,0,C6849+1)</f>
        <v>10</v>
      </c>
      <c r="D6850" s="1">
        <f t="shared" si="229"/>
        <v>3</v>
      </c>
      <c r="E6850" s="1" t="str">
        <f>INDEX(Protocol[Mark],MATCH(C6850,Protocol[Step],0))</f>
        <v>9Ama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463010003</v>
      </c>
      <c r="H6850" s="134">
        <f>Systematic[[#This Row],[SampleVariableLabel]]+100*Systematic[[#This Row],[State]]</f>
        <v>463011003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463</v>
      </c>
      <c r="B6851" s="1">
        <f>IF(C6851=0,IF(B6850=Protocol!$V$20,1,B6850+1),B6850)</f>
        <v>1</v>
      </c>
      <c r="C6851" s="1">
        <f>IF(C6850+1=Protocol!$V$21,0,C6850+1)</f>
        <v>11</v>
      </c>
      <c r="D6851" s="1">
        <f t="shared" ref="D6851:D6914" si="231">IF(D6850=nVariables,1,D6850+1)</f>
        <v>4</v>
      </c>
      <c r="E6851" s="1" t="str">
        <f>INDEX(Protocol[Mark],MATCH(C6851,Protocol[Step],0))</f>
        <v>10Tm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463010004</v>
      </c>
      <c r="H6851" s="134">
        <f>Systematic[[#This Row],[SampleVariableLabel]]+100*Systematic[[#This Row],[State]]</f>
        <v>463011104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463</v>
      </c>
      <c r="B6852" s="1">
        <f>IF(C6852=0,IF(B6851=Protocol!$V$20,1,B6851+1),B6851)</f>
        <v>1</v>
      </c>
      <c r="C6852" s="1">
        <f>IF(C6851+1=Protocol!$V$21,0,C6851+1)</f>
        <v>12</v>
      </c>
      <c r="D6852" s="1">
        <f t="shared" si="231"/>
        <v>5</v>
      </c>
      <c r="E6852" s="1" t="str">
        <f>INDEX(Protocol[Mark],MATCH(C6852,Protocol[Step],0))</f>
        <v>11Azd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463010005</v>
      </c>
      <c r="H6852" s="134">
        <f>Systematic[[#This Row],[SampleVariableLabel]]+100*Systematic[[#This Row],[State]]</f>
        <v>463011205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464</v>
      </c>
      <c r="B6853" s="1">
        <f>IF(C6853=0,IF(B6852=Protocol!$V$20,1,B6852+1),B6852)</f>
        <v>1</v>
      </c>
      <c r="C6853" s="1">
        <f>IF(C6852+1=Protocol!$V$21,0,C6852+1)</f>
        <v>0</v>
      </c>
      <c r="D6853" s="1">
        <f t="shared" si="231"/>
        <v>6</v>
      </c>
      <c r="E6853" s="1" t="str">
        <f>INDEX(Protocol[Mark],MATCH(C6853,Protocol[Step],0))</f>
        <v>1mt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464010006</v>
      </c>
      <c r="H6853" s="134">
        <f>Systematic[[#This Row],[SampleVariableLabel]]+100*Systematic[[#This Row],[State]]</f>
        <v>464010006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464</v>
      </c>
      <c r="B6854" s="1">
        <f>IF(C6854=0,IF(B6853=Protocol!$V$20,1,B6853+1),B6853)</f>
        <v>1</v>
      </c>
      <c r="C6854" s="1">
        <f>IF(C6853+1=Protocol!$V$21,0,C6853+1)</f>
        <v>1</v>
      </c>
      <c r="D6854" s="1">
        <f t="shared" si="231"/>
        <v>1</v>
      </c>
      <c r="E6854" s="1" t="str">
        <f>INDEX(Protocol[Mark],MATCH(C6854,Protocol[Step],0))</f>
        <v>1PM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464010001</v>
      </c>
      <c r="H6854" s="134">
        <f>Systematic[[#This Row],[SampleVariableLabel]]+100*Systematic[[#This Row],[State]]</f>
        <v>464010101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464</v>
      </c>
      <c r="B6855" s="1">
        <f>IF(C6855=0,IF(B6854=Protocol!$V$20,1,B6854+1),B6854)</f>
        <v>1</v>
      </c>
      <c r="C6855" s="1">
        <f>IF(C6854+1=Protocol!$V$21,0,C6854+1)</f>
        <v>2</v>
      </c>
      <c r="D6855" s="1">
        <f t="shared" si="231"/>
        <v>2</v>
      </c>
      <c r="E6855" s="1" t="str">
        <f>INDEX(Protocol[Mark],MATCH(C6855,Protocol[Step],0))</f>
        <v>2D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464010002</v>
      </c>
      <c r="H6855" s="134">
        <f>Systematic[[#This Row],[SampleVariableLabel]]+100*Systematic[[#This Row],[State]]</f>
        <v>464010202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464</v>
      </c>
      <c r="B6856" s="1">
        <f>IF(C6856=0,IF(B6855=Protocol!$V$20,1,B6855+1),B6855)</f>
        <v>1</v>
      </c>
      <c r="C6856" s="1">
        <f>IF(C6855+1=Protocol!$V$21,0,C6855+1)</f>
        <v>3</v>
      </c>
      <c r="D6856" s="1">
        <f t="shared" si="231"/>
        <v>3</v>
      </c>
      <c r="E6856" s="1" t="str">
        <f>INDEX(Protocol[Mark],MATCH(C6856,Protocol[Step],0))</f>
        <v>2c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464010003</v>
      </c>
      <c r="H6856" s="134">
        <f>Systematic[[#This Row],[SampleVariableLabel]]+100*Systematic[[#This Row],[State]]</f>
        <v>464010303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464</v>
      </c>
      <c r="B6857" s="1">
        <f>IF(C6857=0,IF(B6856=Protocol!$V$20,1,B6856+1),B6856)</f>
        <v>1</v>
      </c>
      <c r="C6857" s="1">
        <f>IF(C6856+1=Protocol!$V$21,0,C6856+1)</f>
        <v>4</v>
      </c>
      <c r="D6857" s="1">
        <f t="shared" si="231"/>
        <v>4</v>
      </c>
      <c r="E6857" s="1" t="str">
        <f>INDEX(Protocol[Mark],MATCH(C6857,Protocol[Step],0))</f>
        <v>3U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464010004</v>
      </c>
      <c r="H6857" s="134">
        <f>Systematic[[#This Row],[SampleVariableLabel]]+100*Systematic[[#This Row],[State]]</f>
        <v>464010404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464</v>
      </c>
      <c r="B6858" s="1">
        <f>IF(C6858=0,IF(B6857=Protocol!$V$20,1,B6857+1),B6857)</f>
        <v>1</v>
      </c>
      <c r="C6858" s="1">
        <f>IF(C6857+1=Protocol!$V$21,0,C6857+1)</f>
        <v>5</v>
      </c>
      <c r="D6858" s="1">
        <f t="shared" si="231"/>
        <v>5</v>
      </c>
      <c r="E6858" s="1" t="str">
        <f>INDEX(Protocol[Mark],MATCH(C6858,Protocol[Step],0))</f>
        <v>4G</v>
      </c>
      <c r="F6858" s="151" t="str">
        <f>INDEX(Variables[Variable],MATCH(Systematic[[#This Row],[VariableIndex]],Variables[Index],0))</f>
        <v>Specific flux (mt)</v>
      </c>
      <c r="G6858" s="134">
        <f>Systematic[[#This Row],[Sample]]*1000000+Systematic[[#This Row],[SubSample]]*10000+Systematic[[#This Row],[VariableIndex]]</f>
        <v>464010005</v>
      </c>
      <c r="H6858" s="134">
        <f>Systematic[[#This Row],[SampleVariableLabel]]+100*Systematic[[#This Row],[State]]</f>
        <v>464010505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464</v>
      </c>
      <c r="B6859" s="1">
        <f>IF(C6859=0,IF(B6858=Protocol!$V$20,1,B6858+1),B6858)</f>
        <v>1</v>
      </c>
      <c r="C6859" s="1">
        <f>IF(C6858+1=Protocol!$V$21,0,C6858+1)</f>
        <v>6</v>
      </c>
      <c r="D6859" s="1">
        <f t="shared" si="231"/>
        <v>6</v>
      </c>
      <c r="E6859" s="1" t="str">
        <f>INDEX(Protocol[Mark],MATCH(C6859,Protocol[Step],0))</f>
        <v>5S</v>
      </c>
      <c r="F6859" s="151" t="str">
        <f>INDEX(Variables[Variable],MATCH(Systematic[[#This Row],[VariableIndex]],Variables[Index],0))</f>
        <v>FCR (mt: ROX-corr.)</v>
      </c>
      <c r="G6859" s="134">
        <f>Systematic[[#This Row],[Sample]]*1000000+Systematic[[#This Row],[SubSample]]*10000+Systematic[[#This Row],[VariableIndex]]</f>
        <v>464010006</v>
      </c>
      <c r="H6859" s="134">
        <f>Systematic[[#This Row],[SampleVariableLabel]]+100*Systematic[[#This Row],[State]]</f>
        <v>464010606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464</v>
      </c>
      <c r="B6860" s="1">
        <f>IF(C6860=0,IF(B6859=Protocol!$V$20,1,B6859+1),B6859)</f>
        <v>1</v>
      </c>
      <c r="C6860" s="1">
        <f>IF(C6859+1=Protocol!$V$21,0,C6859+1)</f>
        <v>7</v>
      </c>
      <c r="D6860" s="1">
        <f t="shared" si="231"/>
        <v>1</v>
      </c>
      <c r="E6860" s="1" t="str">
        <f>INDEX(Protocol[Mark],MATCH(C6860,Protocol[Step],0))</f>
        <v>6Oct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464010001</v>
      </c>
      <c r="H6860" s="134">
        <f>Systematic[[#This Row],[SampleVariableLabel]]+100*Systematic[[#This Row],[State]]</f>
        <v>464010701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464</v>
      </c>
      <c r="B6861" s="1">
        <f>IF(C6861=0,IF(B6860=Protocol!$V$20,1,B6860+1),B6860)</f>
        <v>1</v>
      </c>
      <c r="C6861" s="1">
        <f>IF(C6860+1=Protocol!$V$21,0,C6860+1)</f>
        <v>8</v>
      </c>
      <c r="D6861" s="1">
        <f t="shared" si="231"/>
        <v>2</v>
      </c>
      <c r="E6861" s="1" t="str">
        <f>INDEX(Protocol[Mark],MATCH(C6861,Protocol[Step],0))</f>
        <v>7Rot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464010002</v>
      </c>
      <c r="H6861" s="134">
        <f>Systematic[[#This Row],[SampleVariableLabel]]+100*Systematic[[#This Row],[State]]</f>
        <v>464010802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464</v>
      </c>
      <c r="B6862" s="1">
        <f>IF(C6862=0,IF(B6861=Protocol!$V$20,1,B6861+1),B6861)</f>
        <v>1</v>
      </c>
      <c r="C6862" s="1">
        <f>IF(C6861+1=Protocol!$V$21,0,C6861+1)</f>
        <v>9</v>
      </c>
      <c r="D6862" s="1">
        <f t="shared" si="231"/>
        <v>3</v>
      </c>
      <c r="E6862" s="1" t="str">
        <f>INDEX(Protocol[Mark],MATCH(C6862,Protocol[Step],0))</f>
        <v>8Gp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464010003</v>
      </c>
      <c r="H6862" s="134">
        <f>Systematic[[#This Row],[SampleVariableLabel]]+100*Systematic[[#This Row],[State]]</f>
        <v>464010903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464</v>
      </c>
      <c r="B6863" s="1">
        <f>IF(C6863=0,IF(B6862=Protocol!$V$20,1,B6862+1),B6862)</f>
        <v>1</v>
      </c>
      <c r="C6863" s="1">
        <f>IF(C6862+1=Protocol!$V$21,0,C6862+1)</f>
        <v>10</v>
      </c>
      <c r="D6863" s="1">
        <f t="shared" si="231"/>
        <v>4</v>
      </c>
      <c r="E6863" s="1" t="str">
        <f>INDEX(Protocol[Mark],MATCH(C6863,Protocol[Step],0))</f>
        <v>9Ama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464010004</v>
      </c>
      <c r="H6863" s="134">
        <f>Systematic[[#This Row],[SampleVariableLabel]]+100*Systematic[[#This Row],[State]]</f>
        <v>464011004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464</v>
      </c>
      <c r="B6864" s="1">
        <f>IF(C6864=0,IF(B6863=Protocol!$V$20,1,B6863+1),B6863)</f>
        <v>1</v>
      </c>
      <c r="C6864" s="1">
        <f>IF(C6863+1=Protocol!$V$21,0,C6863+1)</f>
        <v>11</v>
      </c>
      <c r="D6864" s="1">
        <f t="shared" si="231"/>
        <v>5</v>
      </c>
      <c r="E6864" s="1" t="str">
        <f>INDEX(Protocol[Mark],MATCH(C6864,Protocol[Step],0))</f>
        <v>10Tm</v>
      </c>
      <c r="F6864" s="151" t="str">
        <f>INDEX(Variables[Variable],MATCH(Systematic[[#This Row],[VariableIndex]],Variables[Index],0))</f>
        <v>Specific flux (mt)</v>
      </c>
      <c r="G6864" s="134">
        <f>Systematic[[#This Row],[Sample]]*1000000+Systematic[[#This Row],[SubSample]]*10000+Systematic[[#This Row],[VariableIndex]]</f>
        <v>464010005</v>
      </c>
      <c r="H6864" s="134">
        <f>Systematic[[#This Row],[SampleVariableLabel]]+100*Systematic[[#This Row],[State]]</f>
        <v>464011105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464</v>
      </c>
      <c r="B6865" s="1">
        <f>IF(C6865=0,IF(B6864=Protocol!$V$20,1,B6864+1),B6864)</f>
        <v>1</v>
      </c>
      <c r="C6865" s="1">
        <f>IF(C6864+1=Protocol!$V$21,0,C6864+1)</f>
        <v>12</v>
      </c>
      <c r="D6865" s="1">
        <f t="shared" si="231"/>
        <v>6</v>
      </c>
      <c r="E6865" s="1" t="str">
        <f>INDEX(Protocol[Mark],MATCH(C6865,Protocol[Step],0))</f>
        <v>11Azd</v>
      </c>
      <c r="F6865" s="151" t="str">
        <f>INDEX(Variables[Variable],MATCH(Systematic[[#This Row],[VariableIndex]],Variables[Index],0))</f>
        <v>FCR (mt: ROX-corr.)</v>
      </c>
      <c r="G6865" s="134">
        <f>Systematic[[#This Row],[Sample]]*1000000+Systematic[[#This Row],[SubSample]]*10000+Systematic[[#This Row],[VariableIndex]]</f>
        <v>464010006</v>
      </c>
      <c r="H6865" s="134">
        <f>Systematic[[#This Row],[SampleVariableLabel]]+100*Systematic[[#This Row],[State]]</f>
        <v>464011206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465</v>
      </c>
      <c r="B6866" s="1">
        <f>IF(C6866=0,IF(B6865=Protocol!$V$20,1,B6865+1),B6865)</f>
        <v>1</v>
      </c>
      <c r="C6866" s="1">
        <f>IF(C6865+1=Protocol!$V$21,0,C6865+1)</f>
        <v>0</v>
      </c>
      <c r="D6866" s="1">
        <f t="shared" si="231"/>
        <v>1</v>
      </c>
      <c r="E6866" s="1" t="str">
        <f>INDEX(Protocol[Mark],MATCH(C6866,Protocol[Step],0))</f>
        <v>1mt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465010001</v>
      </c>
      <c r="H6866" s="134">
        <f>Systematic[[#This Row],[SampleVariableLabel]]+100*Systematic[[#This Row],[State]]</f>
        <v>465010001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465</v>
      </c>
      <c r="B6867" s="1">
        <f>IF(C6867=0,IF(B6866=Protocol!$V$20,1,B6866+1),B6866)</f>
        <v>1</v>
      </c>
      <c r="C6867" s="1">
        <f>IF(C6866+1=Protocol!$V$21,0,C6866+1)</f>
        <v>1</v>
      </c>
      <c r="D6867" s="1">
        <f t="shared" si="231"/>
        <v>2</v>
      </c>
      <c r="E6867" s="1" t="str">
        <f>INDEX(Protocol[Mark],MATCH(C6867,Protocol[Step],0))</f>
        <v>1PM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465010002</v>
      </c>
      <c r="H6867" s="134">
        <f>Systematic[[#This Row],[SampleVariableLabel]]+100*Systematic[[#This Row],[State]]</f>
        <v>465010102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465</v>
      </c>
      <c r="B6868" s="1">
        <f>IF(C6868=0,IF(B6867=Protocol!$V$20,1,B6867+1),B6867)</f>
        <v>1</v>
      </c>
      <c r="C6868" s="1">
        <f>IF(C6867+1=Protocol!$V$21,0,C6867+1)</f>
        <v>2</v>
      </c>
      <c r="D6868" s="1">
        <f t="shared" si="231"/>
        <v>3</v>
      </c>
      <c r="E6868" s="1" t="str">
        <f>INDEX(Protocol[Mark],MATCH(C6868,Protocol[Step],0))</f>
        <v>2D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465010003</v>
      </c>
      <c r="H6868" s="134">
        <f>Systematic[[#This Row],[SampleVariableLabel]]+100*Systematic[[#This Row],[State]]</f>
        <v>465010203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465</v>
      </c>
      <c r="B6869" s="1">
        <f>IF(C6869=0,IF(B6868=Protocol!$V$20,1,B6868+1),B6868)</f>
        <v>1</v>
      </c>
      <c r="C6869" s="1">
        <f>IF(C6868+1=Protocol!$V$21,0,C6868+1)</f>
        <v>3</v>
      </c>
      <c r="D6869" s="1">
        <f t="shared" si="231"/>
        <v>4</v>
      </c>
      <c r="E6869" s="1" t="str">
        <f>INDEX(Protocol[Mark],MATCH(C6869,Protocol[Step],0))</f>
        <v>2c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465010004</v>
      </c>
      <c r="H6869" s="134">
        <f>Systematic[[#This Row],[SampleVariableLabel]]+100*Systematic[[#This Row],[State]]</f>
        <v>465010304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465</v>
      </c>
      <c r="B6870" s="1">
        <f>IF(C6870=0,IF(B6869=Protocol!$V$20,1,B6869+1),B6869)</f>
        <v>1</v>
      </c>
      <c r="C6870" s="1">
        <f>IF(C6869+1=Protocol!$V$21,0,C6869+1)</f>
        <v>4</v>
      </c>
      <c r="D6870" s="1">
        <f t="shared" si="231"/>
        <v>5</v>
      </c>
      <c r="E6870" s="1" t="str">
        <f>INDEX(Protocol[Mark],MATCH(C6870,Protocol[Step],0))</f>
        <v>3U</v>
      </c>
      <c r="F6870" s="151" t="str">
        <f>INDEX(Variables[Variable],MATCH(Systematic[[#This Row],[VariableIndex]],Variables[Index],0))</f>
        <v>Specific flux (mt)</v>
      </c>
      <c r="G6870" s="134">
        <f>Systematic[[#This Row],[Sample]]*1000000+Systematic[[#This Row],[SubSample]]*10000+Systematic[[#This Row],[VariableIndex]]</f>
        <v>465010005</v>
      </c>
      <c r="H6870" s="134">
        <f>Systematic[[#This Row],[SampleVariableLabel]]+100*Systematic[[#This Row],[State]]</f>
        <v>465010405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465</v>
      </c>
      <c r="B6871" s="1">
        <f>IF(C6871=0,IF(B6870=Protocol!$V$20,1,B6870+1),B6870)</f>
        <v>1</v>
      </c>
      <c r="C6871" s="1">
        <f>IF(C6870+1=Protocol!$V$21,0,C6870+1)</f>
        <v>5</v>
      </c>
      <c r="D6871" s="1">
        <f t="shared" si="231"/>
        <v>6</v>
      </c>
      <c r="E6871" s="1" t="str">
        <f>INDEX(Protocol[Mark],MATCH(C6871,Protocol[Step],0))</f>
        <v>4G</v>
      </c>
      <c r="F6871" s="151" t="str">
        <f>INDEX(Variables[Variable],MATCH(Systematic[[#This Row],[VariableIndex]],Variables[Index],0))</f>
        <v>FCR (mt: ROX-corr.)</v>
      </c>
      <c r="G6871" s="134">
        <f>Systematic[[#This Row],[Sample]]*1000000+Systematic[[#This Row],[SubSample]]*10000+Systematic[[#This Row],[VariableIndex]]</f>
        <v>465010006</v>
      </c>
      <c r="H6871" s="134">
        <f>Systematic[[#This Row],[SampleVariableLabel]]+100*Systematic[[#This Row],[State]]</f>
        <v>465010506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465</v>
      </c>
      <c r="B6872" s="1">
        <f>IF(C6872=0,IF(B6871=Protocol!$V$20,1,B6871+1),B6871)</f>
        <v>1</v>
      </c>
      <c r="C6872" s="1">
        <f>IF(C6871+1=Protocol!$V$21,0,C6871+1)</f>
        <v>6</v>
      </c>
      <c r="D6872" s="1">
        <f t="shared" si="231"/>
        <v>1</v>
      </c>
      <c r="E6872" s="1" t="str">
        <f>INDEX(Protocol[Mark],MATCH(C6872,Protocol[Step],0))</f>
        <v>5S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465010001</v>
      </c>
      <c r="H6872" s="134">
        <f>Systematic[[#This Row],[SampleVariableLabel]]+100*Systematic[[#This Row],[State]]</f>
        <v>465010601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465</v>
      </c>
      <c r="B6873" s="1">
        <f>IF(C6873=0,IF(B6872=Protocol!$V$20,1,B6872+1),B6872)</f>
        <v>1</v>
      </c>
      <c r="C6873" s="1">
        <f>IF(C6872+1=Protocol!$V$21,0,C6872+1)</f>
        <v>7</v>
      </c>
      <c r="D6873" s="1">
        <f t="shared" si="231"/>
        <v>2</v>
      </c>
      <c r="E6873" s="1" t="str">
        <f>INDEX(Protocol[Mark],MATCH(C6873,Protocol[Step],0))</f>
        <v>6Oct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465010002</v>
      </c>
      <c r="H6873" s="134">
        <f>Systematic[[#This Row],[SampleVariableLabel]]+100*Systematic[[#This Row],[State]]</f>
        <v>465010702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465</v>
      </c>
      <c r="B6874" s="1">
        <f>IF(C6874=0,IF(B6873=Protocol!$V$20,1,B6873+1),B6873)</f>
        <v>1</v>
      </c>
      <c r="C6874" s="1">
        <f>IF(C6873+1=Protocol!$V$21,0,C6873+1)</f>
        <v>8</v>
      </c>
      <c r="D6874" s="1">
        <f t="shared" si="231"/>
        <v>3</v>
      </c>
      <c r="E6874" s="1" t="str">
        <f>INDEX(Protocol[Mark],MATCH(C6874,Protocol[Step],0))</f>
        <v>7Rot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465010003</v>
      </c>
      <c r="H6874" s="134">
        <f>Systematic[[#This Row],[SampleVariableLabel]]+100*Systematic[[#This Row],[State]]</f>
        <v>465010803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465</v>
      </c>
      <c r="B6875" s="1">
        <f>IF(C6875=0,IF(B6874=Protocol!$V$20,1,B6874+1),B6874)</f>
        <v>1</v>
      </c>
      <c r="C6875" s="1">
        <f>IF(C6874+1=Protocol!$V$21,0,C6874+1)</f>
        <v>9</v>
      </c>
      <c r="D6875" s="1">
        <f t="shared" si="231"/>
        <v>4</v>
      </c>
      <c r="E6875" s="1" t="str">
        <f>INDEX(Protocol[Mark],MATCH(C6875,Protocol[Step],0))</f>
        <v>8Gp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465010004</v>
      </c>
      <c r="H6875" s="134">
        <f>Systematic[[#This Row],[SampleVariableLabel]]+100*Systematic[[#This Row],[State]]</f>
        <v>465010904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465</v>
      </c>
      <c r="B6876" s="1">
        <f>IF(C6876=0,IF(B6875=Protocol!$V$20,1,B6875+1),B6875)</f>
        <v>1</v>
      </c>
      <c r="C6876" s="1">
        <f>IF(C6875+1=Protocol!$V$21,0,C6875+1)</f>
        <v>10</v>
      </c>
      <c r="D6876" s="1">
        <f t="shared" si="231"/>
        <v>5</v>
      </c>
      <c r="E6876" s="1" t="str">
        <f>INDEX(Protocol[Mark],MATCH(C6876,Protocol[Step],0))</f>
        <v>9Ama</v>
      </c>
      <c r="F6876" s="151" t="str">
        <f>INDEX(Variables[Variable],MATCH(Systematic[[#This Row],[VariableIndex]],Variables[Index],0))</f>
        <v>Specific flux (mt)</v>
      </c>
      <c r="G6876" s="134">
        <f>Systematic[[#This Row],[Sample]]*1000000+Systematic[[#This Row],[SubSample]]*10000+Systematic[[#This Row],[VariableIndex]]</f>
        <v>465010005</v>
      </c>
      <c r="H6876" s="134">
        <f>Systematic[[#This Row],[SampleVariableLabel]]+100*Systematic[[#This Row],[State]]</f>
        <v>465011005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465</v>
      </c>
      <c r="B6877" s="1">
        <f>IF(C6877=0,IF(B6876=Protocol!$V$20,1,B6876+1),B6876)</f>
        <v>1</v>
      </c>
      <c r="C6877" s="1">
        <f>IF(C6876+1=Protocol!$V$21,0,C6876+1)</f>
        <v>11</v>
      </c>
      <c r="D6877" s="1">
        <f t="shared" si="231"/>
        <v>6</v>
      </c>
      <c r="E6877" s="1" t="str">
        <f>INDEX(Protocol[Mark],MATCH(C6877,Protocol[Step],0))</f>
        <v>10Tm</v>
      </c>
      <c r="F6877" s="151" t="str">
        <f>INDEX(Variables[Variable],MATCH(Systematic[[#This Row],[VariableIndex]],Variables[Index],0))</f>
        <v>FCR (mt: ROX-corr.)</v>
      </c>
      <c r="G6877" s="134">
        <f>Systematic[[#This Row],[Sample]]*1000000+Systematic[[#This Row],[SubSample]]*10000+Systematic[[#This Row],[VariableIndex]]</f>
        <v>465010006</v>
      </c>
      <c r="H6877" s="134">
        <f>Systematic[[#This Row],[SampleVariableLabel]]+100*Systematic[[#This Row],[State]]</f>
        <v>465011106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465</v>
      </c>
      <c r="B6878" s="1">
        <f>IF(C6878=0,IF(B6877=Protocol!$V$20,1,B6877+1),B6877)</f>
        <v>1</v>
      </c>
      <c r="C6878" s="1">
        <f>IF(C6877+1=Protocol!$V$21,0,C6877+1)</f>
        <v>12</v>
      </c>
      <c r="D6878" s="1">
        <f t="shared" si="231"/>
        <v>1</v>
      </c>
      <c r="E6878" s="1" t="str">
        <f>INDEX(Protocol[Mark],MATCH(C6878,Protocol[Step],0))</f>
        <v>11Azd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465010001</v>
      </c>
      <c r="H6878" s="134">
        <f>Systematic[[#This Row],[SampleVariableLabel]]+100*Systematic[[#This Row],[State]]</f>
        <v>465011201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466</v>
      </c>
      <c r="B6879" s="1">
        <f>IF(C6879=0,IF(B6878=Protocol!$V$20,1,B6878+1),B6878)</f>
        <v>1</v>
      </c>
      <c r="C6879" s="1">
        <f>IF(C6878+1=Protocol!$V$21,0,C6878+1)</f>
        <v>0</v>
      </c>
      <c r="D6879" s="1">
        <f t="shared" si="231"/>
        <v>2</v>
      </c>
      <c r="E6879" s="1" t="str">
        <f>INDEX(Protocol[Mark],MATCH(C6879,Protocol[Step],0))</f>
        <v>1mt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466010002</v>
      </c>
      <c r="H6879" s="134">
        <f>Systematic[[#This Row],[SampleVariableLabel]]+100*Systematic[[#This Row],[State]]</f>
        <v>466010002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466</v>
      </c>
      <c r="B6880" s="1">
        <f>IF(C6880=0,IF(B6879=Protocol!$V$20,1,B6879+1),B6879)</f>
        <v>1</v>
      </c>
      <c r="C6880" s="1">
        <f>IF(C6879+1=Protocol!$V$21,0,C6879+1)</f>
        <v>1</v>
      </c>
      <c r="D6880" s="1">
        <f t="shared" si="231"/>
        <v>3</v>
      </c>
      <c r="E6880" s="1" t="str">
        <f>INDEX(Protocol[Mark],MATCH(C6880,Protocol[Step],0))</f>
        <v>1PM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466010003</v>
      </c>
      <c r="H6880" s="134">
        <f>Systematic[[#This Row],[SampleVariableLabel]]+100*Systematic[[#This Row],[State]]</f>
        <v>466010103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466</v>
      </c>
      <c r="B6881" s="1">
        <f>IF(C6881=0,IF(B6880=Protocol!$V$20,1,B6880+1),B6880)</f>
        <v>1</v>
      </c>
      <c r="C6881" s="1">
        <f>IF(C6880+1=Protocol!$V$21,0,C6880+1)</f>
        <v>2</v>
      </c>
      <c r="D6881" s="1">
        <f t="shared" si="231"/>
        <v>4</v>
      </c>
      <c r="E6881" s="1" t="str">
        <f>INDEX(Protocol[Mark],MATCH(C6881,Protocol[Step],0))</f>
        <v>2D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466010004</v>
      </c>
      <c r="H6881" s="134">
        <f>Systematic[[#This Row],[SampleVariableLabel]]+100*Systematic[[#This Row],[State]]</f>
        <v>466010204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466</v>
      </c>
      <c r="B6882" s="1">
        <f>IF(C6882=0,IF(B6881=Protocol!$V$20,1,B6881+1),B6881)</f>
        <v>1</v>
      </c>
      <c r="C6882" s="1">
        <f>IF(C6881+1=Protocol!$V$21,0,C6881+1)</f>
        <v>3</v>
      </c>
      <c r="D6882" s="1">
        <f t="shared" si="231"/>
        <v>5</v>
      </c>
      <c r="E6882" s="1" t="str">
        <f>INDEX(Protocol[Mark],MATCH(C6882,Protocol[Step],0))</f>
        <v>2c</v>
      </c>
      <c r="F6882" s="151" t="str">
        <f>INDEX(Variables[Variable],MATCH(Systematic[[#This Row],[VariableIndex]],Variables[Index],0))</f>
        <v>Specific flux (mt)</v>
      </c>
      <c r="G6882" s="134">
        <f>Systematic[[#This Row],[Sample]]*1000000+Systematic[[#This Row],[SubSample]]*10000+Systematic[[#This Row],[VariableIndex]]</f>
        <v>466010005</v>
      </c>
      <c r="H6882" s="134">
        <f>Systematic[[#This Row],[SampleVariableLabel]]+100*Systematic[[#This Row],[State]]</f>
        <v>466010305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466</v>
      </c>
      <c r="B6883" s="1">
        <f>IF(C6883=0,IF(B6882=Protocol!$V$20,1,B6882+1),B6882)</f>
        <v>1</v>
      </c>
      <c r="C6883" s="1">
        <f>IF(C6882+1=Protocol!$V$21,0,C6882+1)</f>
        <v>4</v>
      </c>
      <c r="D6883" s="1">
        <f t="shared" si="231"/>
        <v>6</v>
      </c>
      <c r="E6883" s="1" t="str">
        <f>INDEX(Protocol[Mark],MATCH(C6883,Protocol[Step],0))</f>
        <v>3U</v>
      </c>
      <c r="F6883" s="151" t="str">
        <f>INDEX(Variables[Variable],MATCH(Systematic[[#This Row],[VariableIndex]],Variables[Index],0))</f>
        <v>FCR (mt: ROX-corr.)</v>
      </c>
      <c r="G6883" s="134">
        <f>Systematic[[#This Row],[Sample]]*1000000+Systematic[[#This Row],[SubSample]]*10000+Systematic[[#This Row],[VariableIndex]]</f>
        <v>466010006</v>
      </c>
      <c r="H6883" s="134">
        <f>Systematic[[#This Row],[SampleVariableLabel]]+100*Systematic[[#This Row],[State]]</f>
        <v>466010406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466</v>
      </c>
      <c r="B6884" s="1">
        <f>IF(C6884=0,IF(B6883=Protocol!$V$20,1,B6883+1),B6883)</f>
        <v>1</v>
      </c>
      <c r="C6884" s="1">
        <f>IF(C6883+1=Protocol!$V$21,0,C6883+1)</f>
        <v>5</v>
      </c>
      <c r="D6884" s="1">
        <f t="shared" si="231"/>
        <v>1</v>
      </c>
      <c r="E6884" s="1" t="str">
        <f>INDEX(Protocol[Mark],MATCH(C6884,Protocol[Step],0))</f>
        <v>4G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466010001</v>
      </c>
      <c r="H6884" s="134">
        <f>Systematic[[#This Row],[SampleVariableLabel]]+100*Systematic[[#This Row],[State]]</f>
        <v>466010501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466</v>
      </c>
      <c r="B6885" s="1">
        <f>IF(C6885=0,IF(B6884=Protocol!$V$20,1,B6884+1),B6884)</f>
        <v>1</v>
      </c>
      <c r="C6885" s="1">
        <f>IF(C6884+1=Protocol!$V$21,0,C6884+1)</f>
        <v>6</v>
      </c>
      <c r="D6885" s="1">
        <f t="shared" si="231"/>
        <v>2</v>
      </c>
      <c r="E6885" s="1" t="str">
        <f>INDEX(Protocol[Mark],MATCH(C6885,Protocol[Step],0))</f>
        <v>5S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466010002</v>
      </c>
      <c r="H6885" s="134">
        <f>Systematic[[#This Row],[SampleVariableLabel]]+100*Systematic[[#This Row],[State]]</f>
        <v>466010602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466</v>
      </c>
      <c r="B6886" s="1">
        <f>IF(C6886=0,IF(B6885=Protocol!$V$20,1,B6885+1),B6885)</f>
        <v>1</v>
      </c>
      <c r="C6886" s="1">
        <f>IF(C6885+1=Protocol!$V$21,0,C6885+1)</f>
        <v>7</v>
      </c>
      <c r="D6886" s="1">
        <f t="shared" si="231"/>
        <v>3</v>
      </c>
      <c r="E6886" s="1" t="str">
        <f>INDEX(Protocol[Mark],MATCH(C6886,Protocol[Step],0))</f>
        <v>6Oct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466010003</v>
      </c>
      <c r="H6886" s="134">
        <f>Systematic[[#This Row],[SampleVariableLabel]]+100*Systematic[[#This Row],[State]]</f>
        <v>466010703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466</v>
      </c>
      <c r="B6887" s="1">
        <f>IF(C6887=0,IF(B6886=Protocol!$V$20,1,B6886+1),B6886)</f>
        <v>1</v>
      </c>
      <c r="C6887" s="1">
        <f>IF(C6886+1=Protocol!$V$21,0,C6886+1)</f>
        <v>8</v>
      </c>
      <c r="D6887" s="1">
        <f t="shared" si="231"/>
        <v>4</v>
      </c>
      <c r="E6887" s="1" t="str">
        <f>INDEX(Protocol[Mark],MATCH(C6887,Protocol[Step],0))</f>
        <v>7Rot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466010004</v>
      </c>
      <c r="H6887" s="134">
        <f>Systematic[[#This Row],[SampleVariableLabel]]+100*Systematic[[#This Row],[State]]</f>
        <v>466010804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466</v>
      </c>
      <c r="B6888" s="1">
        <f>IF(C6888=0,IF(B6887=Protocol!$V$20,1,B6887+1),B6887)</f>
        <v>1</v>
      </c>
      <c r="C6888" s="1">
        <f>IF(C6887+1=Protocol!$V$21,0,C6887+1)</f>
        <v>9</v>
      </c>
      <c r="D6888" s="1">
        <f t="shared" si="231"/>
        <v>5</v>
      </c>
      <c r="E6888" s="1" t="str">
        <f>INDEX(Protocol[Mark],MATCH(C6888,Protocol[Step],0))</f>
        <v>8Gp</v>
      </c>
      <c r="F6888" s="151" t="str">
        <f>INDEX(Variables[Variable],MATCH(Systematic[[#This Row],[VariableIndex]],Variables[Index],0))</f>
        <v>Specific flux (mt)</v>
      </c>
      <c r="G6888" s="134">
        <f>Systematic[[#This Row],[Sample]]*1000000+Systematic[[#This Row],[SubSample]]*10000+Systematic[[#This Row],[VariableIndex]]</f>
        <v>466010005</v>
      </c>
      <c r="H6888" s="134">
        <f>Systematic[[#This Row],[SampleVariableLabel]]+100*Systematic[[#This Row],[State]]</f>
        <v>466010905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466</v>
      </c>
      <c r="B6889" s="1">
        <f>IF(C6889=0,IF(B6888=Protocol!$V$20,1,B6888+1),B6888)</f>
        <v>1</v>
      </c>
      <c r="C6889" s="1">
        <f>IF(C6888+1=Protocol!$V$21,0,C6888+1)</f>
        <v>10</v>
      </c>
      <c r="D6889" s="1">
        <f t="shared" si="231"/>
        <v>6</v>
      </c>
      <c r="E6889" s="1" t="str">
        <f>INDEX(Protocol[Mark],MATCH(C6889,Protocol[Step],0))</f>
        <v>9Ama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466010006</v>
      </c>
      <c r="H6889" s="134">
        <f>Systematic[[#This Row],[SampleVariableLabel]]+100*Systematic[[#This Row],[State]]</f>
        <v>466011006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466</v>
      </c>
      <c r="B6890" s="1">
        <f>IF(C6890=0,IF(B6889=Protocol!$V$20,1,B6889+1),B6889)</f>
        <v>1</v>
      </c>
      <c r="C6890" s="1">
        <f>IF(C6889+1=Protocol!$V$21,0,C6889+1)</f>
        <v>11</v>
      </c>
      <c r="D6890" s="1">
        <f t="shared" si="231"/>
        <v>1</v>
      </c>
      <c r="E6890" s="1" t="str">
        <f>INDEX(Protocol[Mark],MATCH(C6890,Protocol[Step],0))</f>
        <v>10Tm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466010001</v>
      </c>
      <c r="H6890" s="134">
        <f>Systematic[[#This Row],[SampleVariableLabel]]+100*Systematic[[#This Row],[State]]</f>
        <v>466011101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466</v>
      </c>
      <c r="B6891" s="1">
        <f>IF(C6891=0,IF(B6890=Protocol!$V$20,1,B6890+1),B6890)</f>
        <v>1</v>
      </c>
      <c r="C6891" s="1">
        <f>IF(C6890+1=Protocol!$V$21,0,C6890+1)</f>
        <v>12</v>
      </c>
      <c r="D6891" s="1">
        <f t="shared" si="231"/>
        <v>2</v>
      </c>
      <c r="E6891" s="1" t="str">
        <f>INDEX(Protocol[Mark],MATCH(C6891,Protocol[Step],0))</f>
        <v>11Azd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466010002</v>
      </c>
      <c r="H6891" s="134">
        <f>Systematic[[#This Row],[SampleVariableLabel]]+100*Systematic[[#This Row],[State]]</f>
        <v>466011202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467</v>
      </c>
      <c r="B6892" s="1">
        <f>IF(C6892=0,IF(B6891=Protocol!$V$20,1,B6891+1),B6891)</f>
        <v>1</v>
      </c>
      <c r="C6892" s="1">
        <f>IF(C6891+1=Protocol!$V$21,0,C6891+1)</f>
        <v>0</v>
      </c>
      <c r="D6892" s="1">
        <f t="shared" si="231"/>
        <v>3</v>
      </c>
      <c r="E6892" s="1" t="str">
        <f>INDEX(Protocol[Mark],MATCH(C6892,Protocol[Step],0))</f>
        <v>1mt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467010003</v>
      </c>
      <c r="H6892" s="134">
        <f>Systematic[[#This Row],[SampleVariableLabel]]+100*Systematic[[#This Row],[State]]</f>
        <v>467010003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467</v>
      </c>
      <c r="B6893" s="1">
        <f>IF(C6893=0,IF(B6892=Protocol!$V$20,1,B6892+1),B6892)</f>
        <v>1</v>
      </c>
      <c r="C6893" s="1">
        <f>IF(C6892+1=Protocol!$V$21,0,C6892+1)</f>
        <v>1</v>
      </c>
      <c r="D6893" s="1">
        <f t="shared" si="231"/>
        <v>4</v>
      </c>
      <c r="E6893" s="1" t="str">
        <f>INDEX(Protocol[Mark],MATCH(C6893,Protocol[Step],0))</f>
        <v>1PM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467010004</v>
      </c>
      <c r="H6893" s="134">
        <f>Systematic[[#This Row],[SampleVariableLabel]]+100*Systematic[[#This Row],[State]]</f>
        <v>467010104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467</v>
      </c>
      <c r="B6894" s="1">
        <f>IF(C6894=0,IF(B6893=Protocol!$V$20,1,B6893+1),B6893)</f>
        <v>1</v>
      </c>
      <c r="C6894" s="1">
        <f>IF(C6893+1=Protocol!$V$21,0,C6893+1)</f>
        <v>2</v>
      </c>
      <c r="D6894" s="1">
        <f t="shared" si="231"/>
        <v>5</v>
      </c>
      <c r="E6894" s="1" t="str">
        <f>INDEX(Protocol[Mark],MATCH(C6894,Protocol[Step],0))</f>
        <v>2D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467010005</v>
      </c>
      <c r="H6894" s="134">
        <f>Systematic[[#This Row],[SampleVariableLabel]]+100*Systematic[[#This Row],[State]]</f>
        <v>467010205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467</v>
      </c>
      <c r="B6895" s="1">
        <f>IF(C6895=0,IF(B6894=Protocol!$V$20,1,B6894+1),B6894)</f>
        <v>1</v>
      </c>
      <c r="C6895" s="1">
        <f>IF(C6894+1=Protocol!$V$21,0,C6894+1)</f>
        <v>3</v>
      </c>
      <c r="D6895" s="1">
        <f t="shared" si="231"/>
        <v>6</v>
      </c>
      <c r="E6895" s="1" t="str">
        <f>INDEX(Protocol[Mark],MATCH(C6895,Protocol[Step],0))</f>
        <v>2c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467010006</v>
      </c>
      <c r="H6895" s="134">
        <f>Systematic[[#This Row],[SampleVariableLabel]]+100*Systematic[[#This Row],[State]]</f>
        <v>467010306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467</v>
      </c>
      <c r="B6896" s="1">
        <f>IF(C6896=0,IF(B6895=Protocol!$V$20,1,B6895+1),B6895)</f>
        <v>1</v>
      </c>
      <c r="C6896" s="1">
        <f>IF(C6895+1=Protocol!$V$21,0,C6895+1)</f>
        <v>4</v>
      </c>
      <c r="D6896" s="1">
        <f t="shared" si="231"/>
        <v>1</v>
      </c>
      <c r="E6896" s="1" t="str">
        <f>INDEX(Protocol[Mark],MATCH(C6896,Protocol[Step],0))</f>
        <v>3U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467010001</v>
      </c>
      <c r="H6896" s="134">
        <f>Systematic[[#This Row],[SampleVariableLabel]]+100*Systematic[[#This Row],[State]]</f>
        <v>467010401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467</v>
      </c>
      <c r="B6897" s="1">
        <f>IF(C6897=0,IF(B6896=Protocol!$V$20,1,B6896+1),B6896)</f>
        <v>1</v>
      </c>
      <c r="C6897" s="1">
        <f>IF(C6896+1=Protocol!$V$21,0,C6896+1)</f>
        <v>5</v>
      </c>
      <c r="D6897" s="1">
        <f t="shared" si="231"/>
        <v>2</v>
      </c>
      <c r="E6897" s="1" t="str">
        <f>INDEX(Protocol[Mark],MATCH(C6897,Protocol[Step],0))</f>
        <v>4G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467010002</v>
      </c>
      <c r="H6897" s="134">
        <f>Systematic[[#This Row],[SampleVariableLabel]]+100*Systematic[[#This Row],[State]]</f>
        <v>467010502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467</v>
      </c>
      <c r="B6898" s="1">
        <f>IF(C6898=0,IF(B6897=Protocol!$V$20,1,B6897+1),B6897)</f>
        <v>1</v>
      </c>
      <c r="C6898" s="1">
        <f>IF(C6897+1=Protocol!$V$21,0,C6897+1)</f>
        <v>6</v>
      </c>
      <c r="D6898" s="1">
        <f t="shared" si="231"/>
        <v>3</v>
      </c>
      <c r="E6898" s="1" t="str">
        <f>INDEX(Protocol[Mark],MATCH(C6898,Protocol[Step],0))</f>
        <v>5S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467010003</v>
      </c>
      <c r="H6898" s="134">
        <f>Systematic[[#This Row],[SampleVariableLabel]]+100*Systematic[[#This Row],[State]]</f>
        <v>467010603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467</v>
      </c>
      <c r="B6899" s="1">
        <f>IF(C6899=0,IF(B6898=Protocol!$V$20,1,B6898+1),B6898)</f>
        <v>1</v>
      </c>
      <c r="C6899" s="1">
        <f>IF(C6898+1=Protocol!$V$21,0,C6898+1)</f>
        <v>7</v>
      </c>
      <c r="D6899" s="1">
        <f t="shared" si="231"/>
        <v>4</v>
      </c>
      <c r="E6899" s="1" t="str">
        <f>INDEX(Protocol[Mark],MATCH(C6899,Protocol[Step],0))</f>
        <v>6Oct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467010004</v>
      </c>
      <c r="H6899" s="134">
        <f>Systematic[[#This Row],[SampleVariableLabel]]+100*Systematic[[#This Row],[State]]</f>
        <v>467010704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467</v>
      </c>
      <c r="B6900" s="1">
        <f>IF(C6900=0,IF(B6899=Protocol!$V$20,1,B6899+1),B6899)</f>
        <v>1</v>
      </c>
      <c r="C6900" s="1">
        <f>IF(C6899+1=Protocol!$V$21,0,C6899+1)</f>
        <v>8</v>
      </c>
      <c r="D6900" s="1">
        <f t="shared" si="231"/>
        <v>5</v>
      </c>
      <c r="E6900" s="1" t="str">
        <f>INDEX(Protocol[Mark],MATCH(C6900,Protocol[Step],0))</f>
        <v>7Rot</v>
      </c>
      <c r="F6900" s="151" t="str">
        <f>INDEX(Variables[Variable],MATCH(Systematic[[#This Row],[VariableIndex]],Variables[Index],0))</f>
        <v>Specific flux (mt)</v>
      </c>
      <c r="G6900" s="134">
        <f>Systematic[[#This Row],[Sample]]*1000000+Systematic[[#This Row],[SubSample]]*10000+Systematic[[#This Row],[VariableIndex]]</f>
        <v>467010005</v>
      </c>
      <c r="H6900" s="134">
        <f>Systematic[[#This Row],[SampleVariableLabel]]+100*Systematic[[#This Row],[State]]</f>
        <v>467010805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467</v>
      </c>
      <c r="B6901" s="1">
        <f>IF(C6901=0,IF(B6900=Protocol!$V$20,1,B6900+1),B6900)</f>
        <v>1</v>
      </c>
      <c r="C6901" s="1">
        <f>IF(C6900+1=Protocol!$V$21,0,C6900+1)</f>
        <v>9</v>
      </c>
      <c r="D6901" s="1">
        <f t="shared" si="231"/>
        <v>6</v>
      </c>
      <c r="E6901" s="1" t="str">
        <f>INDEX(Protocol[Mark],MATCH(C6901,Protocol[Step],0))</f>
        <v>8Gp</v>
      </c>
      <c r="F6901" s="151" t="str">
        <f>INDEX(Variables[Variable],MATCH(Systematic[[#This Row],[VariableIndex]],Variables[Index],0))</f>
        <v>FCR (mt: ROX-corr.)</v>
      </c>
      <c r="G6901" s="134">
        <f>Systematic[[#This Row],[Sample]]*1000000+Systematic[[#This Row],[SubSample]]*10000+Systematic[[#This Row],[VariableIndex]]</f>
        <v>467010006</v>
      </c>
      <c r="H6901" s="134">
        <f>Systematic[[#This Row],[SampleVariableLabel]]+100*Systematic[[#This Row],[State]]</f>
        <v>467010906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467</v>
      </c>
      <c r="B6902" s="1">
        <f>IF(C6902=0,IF(B6901=Protocol!$V$20,1,B6901+1),B6901)</f>
        <v>1</v>
      </c>
      <c r="C6902" s="1">
        <f>IF(C6901+1=Protocol!$V$21,0,C6901+1)</f>
        <v>10</v>
      </c>
      <c r="D6902" s="1">
        <f t="shared" si="231"/>
        <v>1</v>
      </c>
      <c r="E6902" s="1" t="str">
        <f>INDEX(Protocol[Mark],MATCH(C6902,Protocol[Step],0))</f>
        <v>9Ama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467010001</v>
      </c>
      <c r="H6902" s="134">
        <f>Systematic[[#This Row],[SampleVariableLabel]]+100*Systematic[[#This Row],[State]]</f>
        <v>467011001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467</v>
      </c>
      <c r="B6903" s="1">
        <f>IF(C6903=0,IF(B6902=Protocol!$V$20,1,B6902+1),B6902)</f>
        <v>1</v>
      </c>
      <c r="C6903" s="1">
        <f>IF(C6902+1=Protocol!$V$21,0,C6902+1)</f>
        <v>11</v>
      </c>
      <c r="D6903" s="1">
        <f t="shared" si="231"/>
        <v>2</v>
      </c>
      <c r="E6903" s="1" t="str">
        <f>INDEX(Protocol[Mark],MATCH(C6903,Protocol[Step],0))</f>
        <v>10Tm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467010002</v>
      </c>
      <c r="H6903" s="134">
        <f>Systematic[[#This Row],[SampleVariableLabel]]+100*Systematic[[#This Row],[State]]</f>
        <v>467011102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467</v>
      </c>
      <c r="B6904" s="1">
        <f>IF(C6904=0,IF(B6903=Protocol!$V$20,1,B6903+1),B6903)</f>
        <v>1</v>
      </c>
      <c r="C6904" s="1">
        <f>IF(C6903+1=Protocol!$V$21,0,C6903+1)</f>
        <v>12</v>
      </c>
      <c r="D6904" s="1">
        <f t="shared" si="231"/>
        <v>3</v>
      </c>
      <c r="E6904" s="1" t="str">
        <f>INDEX(Protocol[Mark],MATCH(C6904,Protocol[Step],0))</f>
        <v>11Azd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467010003</v>
      </c>
      <c r="H6904" s="134">
        <f>Systematic[[#This Row],[SampleVariableLabel]]+100*Systematic[[#This Row],[State]]</f>
        <v>467011203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468</v>
      </c>
      <c r="B6905" s="1">
        <f>IF(C6905=0,IF(B6904=Protocol!$V$20,1,B6904+1),B6904)</f>
        <v>1</v>
      </c>
      <c r="C6905" s="1">
        <f>IF(C6904+1=Protocol!$V$21,0,C6904+1)</f>
        <v>0</v>
      </c>
      <c r="D6905" s="1">
        <f t="shared" si="231"/>
        <v>4</v>
      </c>
      <c r="E6905" s="1" t="str">
        <f>INDEX(Protocol[Mark],MATCH(C6905,Protocol[Step],0))</f>
        <v>1mt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468010004</v>
      </c>
      <c r="H6905" s="134">
        <f>Systematic[[#This Row],[SampleVariableLabel]]+100*Systematic[[#This Row],[State]]</f>
        <v>468010004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468</v>
      </c>
      <c r="B6906" s="1">
        <f>IF(C6906=0,IF(B6905=Protocol!$V$20,1,B6905+1),B6905)</f>
        <v>1</v>
      </c>
      <c r="C6906" s="1">
        <f>IF(C6905+1=Protocol!$V$21,0,C6905+1)</f>
        <v>1</v>
      </c>
      <c r="D6906" s="1">
        <f t="shared" si="231"/>
        <v>5</v>
      </c>
      <c r="E6906" s="1" t="str">
        <f>INDEX(Protocol[Mark],MATCH(C6906,Protocol[Step],0))</f>
        <v>1PM</v>
      </c>
      <c r="F6906" s="151" t="str">
        <f>INDEX(Variables[Variable],MATCH(Systematic[[#This Row],[VariableIndex]],Variables[Index],0))</f>
        <v>Specific flux (mt)</v>
      </c>
      <c r="G6906" s="134">
        <f>Systematic[[#This Row],[Sample]]*1000000+Systematic[[#This Row],[SubSample]]*10000+Systematic[[#This Row],[VariableIndex]]</f>
        <v>468010005</v>
      </c>
      <c r="H6906" s="134">
        <f>Systematic[[#This Row],[SampleVariableLabel]]+100*Systematic[[#This Row],[State]]</f>
        <v>468010105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468</v>
      </c>
      <c r="B6907" s="1">
        <f>IF(C6907=0,IF(B6906=Protocol!$V$20,1,B6906+1),B6906)</f>
        <v>1</v>
      </c>
      <c r="C6907" s="1">
        <f>IF(C6906+1=Protocol!$V$21,0,C6906+1)</f>
        <v>2</v>
      </c>
      <c r="D6907" s="1">
        <f t="shared" si="231"/>
        <v>6</v>
      </c>
      <c r="E6907" s="1" t="str">
        <f>INDEX(Protocol[Mark],MATCH(C6907,Protocol[Step],0))</f>
        <v>2D</v>
      </c>
      <c r="F6907" s="151" t="str">
        <f>INDEX(Variables[Variable],MATCH(Systematic[[#This Row],[VariableIndex]],Variables[Index],0))</f>
        <v>FCR (mt: ROX-corr.)</v>
      </c>
      <c r="G6907" s="134">
        <f>Systematic[[#This Row],[Sample]]*1000000+Systematic[[#This Row],[SubSample]]*10000+Systematic[[#This Row],[VariableIndex]]</f>
        <v>468010006</v>
      </c>
      <c r="H6907" s="134">
        <f>Systematic[[#This Row],[SampleVariableLabel]]+100*Systematic[[#This Row],[State]]</f>
        <v>468010206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468</v>
      </c>
      <c r="B6908" s="1">
        <f>IF(C6908=0,IF(B6907=Protocol!$V$20,1,B6907+1),B6907)</f>
        <v>1</v>
      </c>
      <c r="C6908" s="1">
        <f>IF(C6907+1=Protocol!$V$21,0,C6907+1)</f>
        <v>3</v>
      </c>
      <c r="D6908" s="1">
        <f t="shared" si="231"/>
        <v>1</v>
      </c>
      <c r="E6908" s="1" t="str">
        <f>INDEX(Protocol[Mark],MATCH(C6908,Protocol[Step],0))</f>
        <v>2c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468010001</v>
      </c>
      <c r="H6908" s="134">
        <f>Systematic[[#This Row],[SampleVariableLabel]]+100*Systematic[[#This Row],[State]]</f>
        <v>468010301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468</v>
      </c>
      <c r="B6909" s="1">
        <f>IF(C6909=0,IF(B6908=Protocol!$V$20,1,B6908+1),B6908)</f>
        <v>1</v>
      </c>
      <c r="C6909" s="1">
        <f>IF(C6908+1=Protocol!$V$21,0,C6908+1)</f>
        <v>4</v>
      </c>
      <c r="D6909" s="1">
        <f t="shared" si="231"/>
        <v>2</v>
      </c>
      <c r="E6909" s="1" t="str">
        <f>INDEX(Protocol[Mark],MATCH(C6909,Protocol[Step],0))</f>
        <v>3U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468010002</v>
      </c>
      <c r="H6909" s="134">
        <f>Systematic[[#This Row],[SampleVariableLabel]]+100*Systematic[[#This Row],[State]]</f>
        <v>468010402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468</v>
      </c>
      <c r="B6910" s="1">
        <f>IF(C6910=0,IF(B6909=Protocol!$V$20,1,B6909+1),B6909)</f>
        <v>1</v>
      </c>
      <c r="C6910" s="1">
        <f>IF(C6909+1=Protocol!$V$21,0,C6909+1)</f>
        <v>5</v>
      </c>
      <c r="D6910" s="1">
        <f t="shared" si="231"/>
        <v>3</v>
      </c>
      <c r="E6910" s="1" t="str">
        <f>INDEX(Protocol[Mark],MATCH(C6910,Protocol[Step],0))</f>
        <v>4G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468010003</v>
      </c>
      <c r="H6910" s="134">
        <f>Systematic[[#This Row],[SampleVariableLabel]]+100*Systematic[[#This Row],[State]]</f>
        <v>468010503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468</v>
      </c>
      <c r="B6911" s="1">
        <f>IF(C6911=0,IF(B6910=Protocol!$V$20,1,B6910+1),B6910)</f>
        <v>1</v>
      </c>
      <c r="C6911" s="1">
        <f>IF(C6910+1=Protocol!$V$21,0,C6910+1)</f>
        <v>6</v>
      </c>
      <c r="D6911" s="1">
        <f t="shared" si="231"/>
        <v>4</v>
      </c>
      <c r="E6911" s="1" t="str">
        <f>INDEX(Protocol[Mark],MATCH(C6911,Protocol[Step],0))</f>
        <v>5S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468010004</v>
      </c>
      <c r="H6911" s="134">
        <f>Systematic[[#This Row],[SampleVariableLabel]]+100*Systematic[[#This Row],[State]]</f>
        <v>468010604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468</v>
      </c>
      <c r="B6912" s="1">
        <f>IF(C6912=0,IF(B6911=Protocol!$V$20,1,B6911+1),B6911)</f>
        <v>1</v>
      </c>
      <c r="C6912" s="1">
        <f>IF(C6911+1=Protocol!$V$21,0,C6911+1)</f>
        <v>7</v>
      </c>
      <c r="D6912" s="1">
        <f t="shared" si="231"/>
        <v>5</v>
      </c>
      <c r="E6912" s="1" t="str">
        <f>INDEX(Protocol[Mark],MATCH(C6912,Protocol[Step],0))</f>
        <v>6Oct</v>
      </c>
      <c r="F6912" s="151" t="str">
        <f>INDEX(Variables[Variable],MATCH(Systematic[[#This Row],[VariableIndex]],Variables[Index],0))</f>
        <v>Specific flux (mt)</v>
      </c>
      <c r="G6912" s="134">
        <f>Systematic[[#This Row],[Sample]]*1000000+Systematic[[#This Row],[SubSample]]*10000+Systematic[[#This Row],[VariableIndex]]</f>
        <v>468010005</v>
      </c>
      <c r="H6912" s="134">
        <f>Systematic[[#This Row],[SampleVariableLabel]]+100*Systematic[[#This Row],[State]]</f>
        <v>468010705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468</v>
      </c>
      <c r="B6913" s="1">
        <f>IF(C6913=0,IF(B6912=Protocol!$V$20,1,B6912+1),B6912)</f>
        <v>1</v>
      </c>
      <c r="C6913" s="1">
        <f>IF(C6912+1=Protocol!$V$21,0,C6912+1)</f>
        <v>8</v>
      </c>
      <c r="D6913" s="1">
        <f t="shared" si="231"/>
        <v>6</v>
      </c>
      <c r="E6913" s="1" t="str">
        <f>INDEX(Protocol[Mark],MATCH(C6913,Protocol[Step],0))</f>
        <v>7Rot</v>
      </c>
      <c r="F6913" s="151" t="str">
        <f>INDEX(Variables[Variable],MATCH(Systematic[[#This Row],[VariableIndex]],Variables[Index],0))</f>
        <v>FCR (mt: ROX-corr.)</v>
      </c>
      <c r="G6913" s="134">
        <f>Systematic[[#This Row],[Sample]]*1000000+Systematic[[#This Row],[SubSample]]*10000+Systematic[[#This Row],[VariableIndex]]</f>
        <v>468010006</v>
      </c>
      <c r="H6913" s="134">
        <f>Systematic[[#This Row],[SampleVariableLabel]]+100*Systematic[[#This Row],[State]]</f>
        <v>468010806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468</v>
      </c>
      <c r="B6914" s="1">
        <f>IF(C6914=0,IF(B6913=Protocol!$V$20,1,B6913+1),B6913)</f>
        <v>1</v>
      </c>
      <c r="C6914" s="1">
        <f>IF(C6913+1=Protocol!$V$21,0,C6913+1)</f>
        <v>9</v>
      </c>
      <c r="D6914" s="1">
        <f t="shared" si="231"/>
        <v>1</v>
      </c>
      <c r="E6914" s="1" t="str">
        <f>INDEX(Protocol[Mark],MATCH(C6914,Protocol[Step],0))</f>
        <v>8Gp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468010001</v>
      </c>
      <c r="H6914" s="134">
        <f>Systematic[[#This Row],[SampleVariableLabel]]+100*Systematic[[#This Row],[State]]</f>
        <v>468010901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468</v>
      </c>
      <c r="B6915" s="1">
        <f>IF(C6915=0,IF(B6914=Protocol!$V$20,1,B6914+1),B6914)</f>
        <v>1</v>
      </c>
      <c r="C6915" s="1">
        <f>IF(C6914+1=Protocol!$V$21,0,C6914+1)</f>
        <v>10</v>
      </c>
      <c r="D6915" s="1">
        <f t="shared" ref="D6915:D6978" si="233">IF(D6914=nVariables,1,D6914+1)</f>
        <v>2</v>
      </c>
      <c r="E6915" s="1" t="str">
        <f>INDEX(Protocol[Mark],MATCH(C6915,Protocol[Step],0))</f>
        <v>9Ama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468010002</v>
      </c>
      <c r="H6915" s="134">
        <f>Systematic[[#This Row],[SampleVariableLabel]]+100*Systematic[[#This Row],[State]]</f>
        <v>468011002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468</v>
      </c>
      <c r="B6916" s="1">
        <f>IF(C6916=0,IF(B6915=Protocol!$V$20,1,B6915+1),B6915)</f>
        <v>1</v>
      </c>
      <c r="C6916" s="1">
        <f>IF(C6915+1=Protocol!$V$21,0,C6915+1)</f>
        <v>11</v>
      </c>
      <c r="D6916" s="1">
        <f t="shared" si="233"/>
        <v>3</v>
      </c>
      <c r="E6916" s="1" t="str">
        <f>INDEX(Protocol[Mark],MATCH(C6916,Protocol[Step],0))</f>
        <v>10Tm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468010003</v>
      </c>
      <c r="H6916" s="134">
        <f>Systematic[[#This Row],[SampleVariableLabel]]+100*Systematic[[#This Row],[State]]</f>
        <v>468011103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468</v>
      </c>
      <c r="B6917" s="1">
        <f>IF(C6917=0,IF(B6916=Protocol!$V$20,1,B6916+1),B6916)</f>
        <v>1</v>
      </c>
      <c r="C6917" s="1">
        <f>IF(C6916+1=Protocol!$V$21,0,C6916+1)</f>
        <v>12</v>
      </c>
      <c r="D6917" s="1">
        <f t="shared" si="233"/>
        <v>4</v>
      </c>
      <c r="E6917" s="1" t="str">
        <f>INDEX(Protocol[Mark],MATCH(C6917,Protocol[Step],0))</f>
        <v>11Azd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468010004</v>
      </c>
      <c r="H6917" s="134">
        <f>Systematic[[#This Row],[SampleVariableLabel]]+100*Systematic[[#This Row],[State]]</f>
        <v>468011204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469</v>
      </c>
      <c r="B6918" s="1">
        <f>IF(C6918=0,IF(B6917=Protocol!$V$20,1,B6917+1),B6917)</f>
        <v>1</v>
      </c>
      <c r="C6918" s="1">
        <f>IF(C6917+1=Protocol!$V$21,0,C6917+1)</f>
        <v>0</v>
      </c>
      <c r="D6918" s="1">
        <f t="shared" si="233"/>
        <v>5</v>
      </c>
      <c r="E6918" s="1" t="str">
        <f>INDEX(Protocol[Mark],MATCH(C6918,Protocol[Step],0))</f>
        <v>1mt</v>
      </c>
      <c r="F6918" s="151" t="str">
        <f>INDEX(Variables[Variable],MATCH(Systematic[[#This Row],[VariableIndex]],Variables[Index],0))</f>
        <v>Specific flux (mt)</v>
      </c>
      <c r="G6918" s="134">
        <f>Systematic[[#This Row],[Sample]]*1000000+Systematic[[#This Row],[SubSample]]*10000+Systematic[[#This Row],[VariableIndex]]</f>
        <v>469010005</v>
      </c>
      <c r="H6918" s="134">
        <f>Systematic[[#This Row],[SampleVariableLabel]]+100*Systematic[[#This Row],[State]]</f>
        <v>469010005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469</v>
      </c>
      <c r="B6919" s="1">
        <f>IF(C6919=0,IF(B6918=Protocol!$V$20,1,B6918+1),B6918)</f>
        <v>1</v>
      </c>
      <c r="C6919" s="1">
        <f>IF(C6918+1=Protocol!$V$21,0,C6918+1)</f>
        <v>1</v>
      </c>
      <c r="D6919" s="1">
        <f t="shared" si="233"/>
        <v>6</v>
      </c>
      <c r="E6919" s="1" t="str">
        <f>INDEX(Protocol[Mark],MATCH(C6919,Protocol[Step],0))</f>
        <v>1PM</v>
      </c>
      <c r="F6919" s="151" t="str">
        <f>INDEX(Variables[Variable],MATCH(Systematic[[#This Row],[VariableIndex]],Variables[Index],0))</f>
        <v>FCR (mt: ROX-corr.)</v>
      </c>
      <c r="G6919" s="134">
        <f>Systematic[[#This Row],[Sample]]*1000000+Systematic[[#This Row],[SubSample]]*10000+Systematic[[#This Row],[VariableIndex]]</f>
        <v>469010006</v>
      </c>
      <c r="H6919" s="134">
        <f>Systematic[[#This Row],[SampleVariableLabel]]+100*Systematic[[#This Row],[State]]</f>
        <v>469010106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469</v>
      </c>
      <c r="B6920" s="1">
        <f>IF(C6920=0,IF(B6919=Protocol!$V$20,1,B6919+1),B6919)</f>
        <v>1</v>
      </c>
      <c r="C6920" s="1">
        <f>IF(C6919+1=Protocol!$V$21,0,C6919+1)</f>
        <v>2</v>
      </c>
      <c r="D6920" s="1">
        <f t="shared" si="233"/>
        <v>1</v>
      </c>
      <c r="E6920" s="1" t="str">
        <f>INDEX(Protocol[Mark],MATCH(C6920,Protocol[Step],0))</f>
        <v>2D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469010001</v>
      </c>
      <c r="H6920" s="134">
        <f>Systematic[[#This Row],[SampleVariableLabel]]+100*Systematic[[#This Row],[State]]</f>
        <v>469010201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469</v>
      </c>
      <c r="B6921" s="1">
        <f>IF(C6921=0,IF(B6920=Protocol!$V$20,1,B6920+1),B6920)</f>
        <v>1</v>
      </c>
      <c r="C6921" s="1">
        <f>IF(C6920+1=Protocol!$V$21,0,C6920+1)</f>
        <v>3</v>
      </c>
      <c r="D6921" s="1">
        <f t="shared" si="233"/>
        <v>2</v>
      </c>
      <c r="E6921" s="1" t="str">
        <f>INDEX(Protocol[Mark],MATCH(C6921,Protocol[Step],0))</f>
        <v>2c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469010002</v>
      </c>
      <c r="H6921" s="134">
        <f>Systematic[[#This Row],[SampleVariableLabel]]+100*Systematic[[#This Row],[State]]</f>
        <v>469010302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469</v>
      </c>
      <c r="B6922" s="1">
        <f>IF(C6922=0,IF(B6921=Protocol!$V$20,1,B6921+1),B6921)</f>
        <v>1</v>
      </c>
      <c r="C6922" s="1">
        <f>IF(C6921+1=Protocol!$V$21,0,C6921+1)</f>
        <v>4</v>
      </c>
      <c r="D6922" s="1">
        <f t="shared" si="233"/>
        <v>3</v>
      </c>
      <c r="E6922" s="1" t="str">
        <f>INDEX(Protocol[Mark],MATCH(C6922,Protocol[Step],0))</f>
        <v>3U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469010003</v>
      </c>
      <c r="H6922" s="134">
        <f>Systematic[[#This Row],[SampleVariableLabel]]+100*Systematic[[#This Row],[State]]</f>
        <v>469010403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469</v>
      </c>
      <c r="B6923" s="1">
        <f>IF(C6923=0,IF(B6922=Protocol!$V$20,1,B6922+1),B6922)</f>
        <v>1</v>
      </c>
      <c r="C6923" s="1">
        <f>IF(C6922+1=Protocol!$V$21,0,C6922+1)</f>
        <v>5</v>
      </c>
      <c r="D6923" s="1">
        <f t="shared" si="233"/>
        <v>4</v>
      </c>
      <c r="E6923" s="1" t="str">
        <f>INDEX(Protocol[Mark],MATCH(C6923,Protocol[Step],0))</f>
        <v>4G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469010004</v>
      </c>
      <c r="H6923" s="134">
        <f>Systematic[[#This Row],[SampleVariableLabel]]+100*Systematic[[#This Row],[State]]</f>
        <v>469010504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469</v>
      </c>
      <c r="B6924" s="1">
        <f>IF(C6924=0,IF(B6923=Protocol!$V$20,1,B6923+1),B6923)</f>
        <v>1</v>
      </c>
      <c r="C6924" s="1">
        <f>IF(C6923+1=Protocol!$V$21,0,C6923+1)</f>
        <v>6</v>
      </c>
      <c r="D6924" s="1">
        <f t="shared" si="233"/>
        <v>5</v>
      </c>
      <c r="E6924" s="1" t="str">
        <f>INDEX(Protocol[Mark],MATCH(C6924,Protocol[Step],0))</f>
        <v>5S</v>
      </c>
      <c r="F6924" s="151" t="str">
        <f>INDEX(Variables[Variable],MATCH(Systematic[[#This Row],[VariableIndex]],Variables[Index],0))</f>
        <v>Specific flux (mt)</v>
      </c>
      <c r="G6924" s="134">
        <f>Systematic[[#This Row],[Sample]]*1000000+Systematic[[#This Row],[SubSample]]*10000+Systematic[[#This Row],[VariableIndex]]</f>
        <v>469010005</v>
      </c>
      <c r="H6924" s="134">
        <f>Systematic[[#This Row],[SampleVariableLabel]]+100*Systematic[[#This Row],[State]]</f>
        <v>469010605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469</v>
      </c>
      <c r="B6925" s="1">
        <f>IF(C6925=0,IF(B6924=Protocol!$V$20,1,B6924+1),B6924)</f>
        <v>1</v>
      </c>
      <c r="C6925" s="1">
        <f>IF(C6924+1=Protocol!$V$21,0,C6924+1)</f>
        <v>7</v>
      </c>
      <c r="D6925" s="1">
        <f t="shared" si="233"/>
        <v>6</v>
      </c>
      <c r="E6925" s="1" t="str">
        <f>INDEX(Protocol[Mark],MATCH(C6925,Protocol[Step],0))</f>
        <v>6Oct</v>
      </c>
      <c r="F6925" s="151" t="str">
        <f>INDEX(Variables[Variable],MATCH(Systematic[[#This Row],[VariableIndex]],Variables[Index],0))</f>
        <v>FCR (mt: ROX-corr.)</v>
      </c>
      <c r="G6925" s="134">
        <f>Systematic[[#This Row],[Sample]]*1000000+Systematic[[#This Row],[SubSample]]*10000+Systematic[[#This Row],[VariableIndex]]</f>
        <v>469010006</v>
      </c>
      <c r="H6925" s="134">
        <f>Systematic[[#This Row],[SampleVariableLabel]]+100*Systematic[[#This Row],[State]]</f>
        <v>469010706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469</v>
      </c>
      <c r="B6926" s="1">
        <f>IF(C6926=0,IF(B6925=Protocol!$V$20,1,B6925+1),B6925)</f>
        <v>1</v>
      </c>
      <c r="C6926" s="1">
        <f>IF(C6925+1=Protocol!$V$21,0,C6925+1)</f>
        <v>8</v>
      </c>
      <c r="D6926" s="1">
        <f t="shared" si="233"/>
        <v>1</v>
      </c>
      <c r="E6926" s="1" t="str">
        <f>INDEX(Protocol[Mark],MATCH(C6926,Protocol[Step],0))</f>
        <v>7Rot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469010001</v>
      </c>
      <c r="H6926" s="134">
        <f>Systematic[[#This Row],[SampleVariableLabel]]+100*Systematic[[#This Row],[State]]</f>
        <v>469010801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469</v>
      </c>
      <c r="B6927" s="1">
        <f>IF(C6927=0,IF(B6926=Protocol!$V$20,1,B6926+1),B6926)</f>
        <v>1</v>
      </c>
      <c r="C6927" s="1">
        <f>IF(C6926+1=Protocol!$V$21,0,C6926+1)</f>
        <v>9</v>
      </c>
      <c r="D6927" s="1">
        <f t="shared" si="233"/>
        <v>2</v>
      </c>
      <c r="E6927" s="1" t="str">
        <f>INDEX(Protocol[Mark],MATCH(C6927,Protocol[Step],0))</f>
        <v>8Gp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469010002</v>
      </c>
      <c r="H6927" s="134">
        <f>Systematic[[#This Row],[SampleVariableLabel]]+100*Systematic[[#This Row],[State]]</f>
        <v>469010902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469</v>
      </c>
      <c r="B6928" s="1">
        <f>IF(C6928=0,IF(B6927=Protocol!$V$20,1,B6927+1),B6927)</f>
        <v>1</v>
      </c>
      <c r="C6928" s="1">
        <f>IF(C6927+1=Protocol!$V$21,0,C6927+1)</f>
        <v>10</v>
      </c>
      <c r="D6928" s="1">
        <f t="shared" si="233"/>
        <v>3</v>
      </c>
      <c r="E6928" s="1" t="str">
        <f>INDEX(Protocol[Mark],MATCH(C6928,Protocol[Step],0))</f>
        <v>9Ama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469010003</v>
      </c>
      <c r="H6928" s="134">
        <f>Systematic[[#This Row],[SampleVariableLabel]]+100*Systematic[[#This Row],[State]]</f>
        <v>469011003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469</v>
      </c>
      <c r="B6929" s="1">
        <f>IF(C6929=0,IF(B6928=Protocol!$V$20,1,B6928+1),B6928)</f>
        <v>1</v>
      </c>
      <c r="C6929" s="1">
        <f>IF(C6928+1=Protocol!$V$21,0,C6928+1)</f>
        <v>11</v>
      </c>
      <c r="D6929" s="1">
        <f t="shared" si="233"/>
        <v>4</v>
      </c>
      <c r="E6929" s="1" t="str">
        <f>INDEX(Protocol[Mark],MATCH(C6929,Protocol[Step],0))</f>
        <v>10Tm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469010004</v>
      </c>
      <c r="H6929" s="134">
        <f>Systematic[[#This Row],[SampleVariableLabel]]+100*Systematic[[#This Row],[State]]</f>
        <v>469011104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469</v>
      </c>
      <c r="B6930" s="1">
        <f>IF(C6930=0,IF(B6929=Protocol!$V$20,1,B6929+1),B6929)</f>
        <v>1</v>
      </c>
      <c r="C6930" s="1">
        <f>IF(C6929+1=Protocol!$V$21,0,C6929+1)</f>
        <v>12</v>
      </c>
      <c r="D6930" s="1">
        <f t="shared" si="233"/>
        <v>5</v>
      </c>
      <c r="E6930" s="1" t="str">
        <f>INDEX(Protocol[Mark],MATCH(C6930,Protocol[Step],0))</f>
        <v>11Azd</v>
      </c>
      <c r="F6930" s="151" t="str">
        <f>INDEX(Variables[Variable],MATCH(Systematic[[#This Row],[VariableIndex]],Variables[Index],0))</f>
        <v>Specific flux (mt)</v>
      </c>
      <c r="G6930" s="134">
        <f>Systematic[[#This Row],[Sample]]*1000000+Systematic[[#This Row],[SubSample]]*10000+Systematic[[#This Row],[VariableIndex]]</f>
        <v>469010005</v>
      </c>
      <c r="H6930" s="134">
        <f>Systematic[[#This Row],[SampleVariableLabel]]+100*Systematic[[#This Row],[State]]</f>
        <v>469011205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470</v>
      </c>
      <c r="B6931" s="1">
        <f>IF(C6931=0,IF(B6930=Protocol!$V$20,1,B6930+1),B6930)</f>
        <v>1</v>
      </c>
      <c r="C6931" s="1">
        <f>IF(C6930+1=Protocol!$V$21,0,C6930+1)</f>
        <v>0</v>
      </c>
      <c r="D6931" s="1">
        <f t="shared" si="233"/>
        <v>6</v>
      </c>
      <c r="E6931" s="1" t="str">
        <f>INDEX(Protocol[Mark],MATCH(C6931,Protocol[Step],0))</f>
        <v>1mt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470010006</v>
      </c>
      <c r="H6931" s="134">
        <f>Systematic[[#This Row],[SampleVariableLabel]]+100*Systematic[[#This Row],[State]]</f>
        <v>470010006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470</v>
      </c>
      <c r="B6932" s="1">
        <f>IF(C6932=0,IF(B6931=Protocol!$V$20,1,B6931+1),B6931)</f>
        <v>1</v>
      </c>
      <c r="C6932" s="1">
        <f>IF(C6931+1=Protocol!$V$21,0,C6931+1)</f>
        <v>1</v>
      </c>
      <c r="D6932" s="1">
        <f t="shared" si="233"/>
        <v>1</v>
      </c>
      <c r="E6932" s="1" t="str">
        <f>INDEX(Protocol[Mark],MATCH(C6932,Protocol[Step],0))</f>
        <v>1PM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470010001</v>
      </c>
      <c r="H6932" s="134">
        <f>Systematic[[#This Row],[SampleVariableLabel]]+100*Systematic[[#This Row],[State]]</f>
        <v>470010101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470</v>
      </c>
      <c r="B6933" s="1">
        <f>IF(C6933=0,IF(B6932=Protocol!$V$20,1,B6932+1),B6932)</f>
        <v>1</v>
      </c>
      <c r="C6933" s="1">
        <f>IF(C6932+1=Protocol!$V$21,0,C6932+1)</f>
        <v>2</v>
      </c>
      <c r="D6933" s="1">
        <f t="shared" si="233"/>
        <v>2</v>
      </c>
      <c r="E6933" s="1" t="str">
        <f>INDEX(Protocol[Mark],MATCH(C6933,Protocol[Step],0))</f>
        <v>2D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470010002</v>
      </c>
      <c r="H6933" s="134">
        <f>Systematic[[#This Row],[SampleVariableLabel]]+100*Systematic[[#This Row],[State]]</f>
        <v>470010202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470</v>
      </c>
      <c r="B6934" s="1">
        <f>IF(C6934=0,IF(B6933=Protocol!$V$20,1,B6933+1),B6933)</f>
        <v>1</v>
      </c>
      <c r="C6934" s="1">
        <f>IF(C6933+1=Protocol!$V$21,0,C6933+1)</f>
        <v>3</v>
      </c>
      <c r="D6934" s="1">
        <f t="shared" si="233"/>
        <v>3</v>
      </c>
      <c r="E6934" s="1" t="str">
        <f>INDEX(Protocol[Mark],MATCH(C6934,Protocol[Step],0))</f>
        <v>2c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470010003</v>
      </c>
      <c r="H6934" s="134">
        <f>Systematic[[#This Row],[SampleVariableLabel]]+100*Systematic[[#This Row],[State]]</f>
        <v>470010303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470</v>
      </c>
      <c r="B6935" s="1">
        <f>IF(C6935=0,IF(B6934=Protocol!$V$20,1,B6934+1),B6934)</f>
        <v>1</v>
      </c>
      <c r="C6935" s="1">
        <f>IF(C6934+1=Protocol!$V$21,0,C6934+1)</f>
        <v>4</v>
      </c>
      <c r="D6935" s="1">
        <f t="shared" si="233"/>
        <v>4</v>
      </c>
      <c r="E6935" s="1" t="str">
        <f>INDEX(Protocol[Mark],MATCH(C6935,Protocol[Step],0))</f>
        <v>3U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470010004</v>
      </c>
      <c r="H6935" s="134">
        <f>Systematic[[#This Row],[SampleVariableLabel]]+100*Systematic[[#This Row],[State]]</f>
        <v>470010404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470</v>
      </c>
      <c r="B6936" s="1">
        <f>IF(C6936=0,IF(B6935=Protocol!$V$20,1,B6935+1),B6935)</f>
        <v>1</v>
      </c>
      <c r="C6936" s="1">
        <f>IF(C6935+1=Protocol!$V$21,0,C6935+1)</f>
        <v>5</v>
      </c>
      <c r="D6936" s="1">
        <f t="shared" si="233"/>
        <v>5</v>
      </c>
      <c r="E6936" s="1" t="str">
        <f>INDEX(Protocol[Mark],MATCH(C6936,Protocol[Step],0))</f>
        <v>4G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470010005</v>
      </c>
      <c r="H6936" s="134">
        <f>Systematic[[#This Row],[SampleVariableLabel]]+100*Systematic[[#This Row],[State]]</f>
        <v>470010505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470</v>
      </c>
      <c r="B6937" s="1">
        <f>IF(C6937=0,IF(B6936=Protocol!$V$20,1,B6936+1),B6936)</f>
        <v>1</v>
      </c>
      <c r="C6937" s="1">
        <f>IF(C6936+1=Protocol!$V$21,0,C6936+1)</f>
        <v>6</v>
      </c>
      <c r="D6937" s="1">
        <f t="shared" si="233"/>
        <v>6</v>
      </c>
      <c r="E6937" s="1" t="str">
        <f>INDEX(Protocol[Mark],MATCH(C6937,Protocol[Step],0))</f>
        <v>5S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470010006</v>
      </c>
      <c r="H6937" s="134">
        <f>Systematic[[#This Row],[SampleVariableLabel]]+100*Systematic[[#This Row],[State]]</f>
        <v>470010606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470</v>
      </c>
      <c r="B6938" s="1">
        <f>IF(C6938=0,IF(B6937=Protocol!$V$20,1,B6937+1),B6937)</f>
        <v>1</v>
      </c>
      <c r="C6938" s="1">
        <f>IF(C6937+1=Protocol!$V$21,0,C6937+1)</f>
        <v>7</v>
      </c>
      <c r="D6938" s="1">
        <f t="shared" si="233"/>
        <v>1</v>
      </c>
      <c r="E6938" s="1" t="str">
        <f>INDEX(Protocol[Mark],MATCH(C6938,Protocol[Step],0))</f>
        <v>6Oct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470010001</v>
      </c>
      <c r="H6938" s="134">
        <f>Systematic[[#This Row],[SampleVariableLabel]]+100*Systematic[[#This Row],[State]]</f>
        <v>470010701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470</v>
      </c>
      <c r="B6939" s="1">
        <f>IF(C6939=0,IF(B6938=Protocol!$V$20,1,B6938+1),B6938)</f>
        <v>1</v>
      </c>
      <c r="C6939" s="1">
        <f>IF(C6938+1=Protocol!$V$21,0,C6938+1)</f>
        <v>8</v>
      </c>
      <c r="D6939" s="1">
        <f t="shared" si="233"/>
        <v>2</v>
      </c>
      <c r="E6939" s="1" t="str">
        <f>INDEX(Protocol[Mark],MATCH(C6939,Protocol[Step],0))</f>
        <v>7Rot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470010002</v>
      </c>
      <c r="H6939" s="134">
        <f>Systematic[[#This Row],[SampleVariableLabel]]+100*Systematic[[#This Row],[State]]</f>
        <v>470010802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470</v>
      </c>
      <c r="B6940" s="1">
        <f>IF(C6940=0,IF(B6939=Protocol!$V$20,1,B6939+1),B6939)</f>
        <v>1</v>
      </c>
      <c r="C6940" s="1">
        <f>IF(C6939+1=Protocol!$V$21,0,C6939+1)</f>
        <v>9</v>
      </c>
      <c r="D6940" s="1">
        <f t="shared" si="233"/>
        <v>3</v>
      </c>
      <c r="E6940" s="1" t="str">
        <f>INDEX(Protocol[Mark],MATCH(C6940,Protocol[Step],0))</f>
        <v>8Gp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470010003</v>
      </c>
      <c r="H6940" s="134">
        <f>Systematic[[#This Row],[SampleVariableLabel]]+100*Systematic[[#This Row],[State]]</f>
        <v>470010903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470</v>
      </c>
      <c r="B6941" s="1">
        <f>IF(C6941=0,IF(B6940=Protocol!$V$20,1,B6940+1),B6940)</f>
        <v>1</v>
      </c>
      <c r="C6941" s="1">
        <f>IF(C6940+1=Protocol!$V$21,0,C6940+1)</f>
        <v>10</v>
      </c>
      <c r="D6941" s="1">
        <f t="shared" si="233"/>
        <v>4</v>
      </c>
      <c r="E6941" s="1" t="str">
        <f>INDEX(Protocol[Mark],MATCH(C6941,Protocol[Step],0))</f>
        <v>9Ama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470010004</v>
      </c>
      <c r="H6941" s="134">
        <f>Systematic[[#This Row],[SampleVariableLabel]]+100*Systematic[[#This Row],[State]]</f>
        <v>470011004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470</v>
      </c>
      <c r="B6942" s="1">
        <f>IF(C6942=0,IF(B6941=Protocol!$V$20,1,B6941+1),B6941)</f>
        <v>1</v>
      </c>
      <c r="C6942" s="1">
        <f>IF(C6941+1=Protocol!$V$21,0,C6941+1)</f>
        <v>11</v>
      </c>
      <c r="D6942" s="1">
        <f t="shared" si="233"/>
        <v>5</v>
      </c>
      <c r="E6942" s="1" t="str">
        <f>INDEX(Protocol[Mark],MATCH(C6942,Protocol[Step],0))</f>
        <v>10Tm</v>
      </c>
      <c r="F6942" s="151" t="str">
        <f>INDEX(Variables[Variable],MATCH(Systematic[[#This Row],[VariableIndex]],Variables[Index],0))</f>
        <v>Specific flux (mt)</v>
      </c>
      <c r="G6942" s="134">
        <f>Systematic[[#This Row],[Sample]]*1000000+Systematic[[#This Row],[SubSample]]*10000+Systematic[[#This Row],[VariableIndex]]</f>
        <v>470010005</v>
      </c>
      <c r="H6942" s="134">
        <f>Systematic[[#This Row],[SampleVariableLabel]]+100*Systematic[[#This Row],[State]]</f>
        <v>470011105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470</v>
      </c>
      <c r="B6943" s="1">
        <f>IF(C6943=0,IF(B6942=Protocol!$V$20,1,B6942+1),B6942)</f>
        <v>1</v>
      </c>
      <c r="C6943" s="1">
        <f>IF(C6942+1=Protocol!$V$21,0,C6942+1)</f>
        <v>12</v>
      </c>
      <c r="D6943" s="1">
        <f t="shared" si="233"/>
        <v>6</v>
      </c>
      <c r="E6943" s="1" t="str">
        <f>INDEX(Protocol[Mark],MATCH(C6943,Protocol[Step],0))</f>
        <v>11Azd</v>
      </c>
      <c r="F6943" s="151" t="str">
        <f>INDEX(Variables[Variable],MATCH(Systematic[[#This Row],[VariableIndex]],Variables[Index],0))</f>
        <v>FCR (mt: ROX-corr.)</v>
      </c>
      <c r="G6943" s="134">
        <f>Systematic[[#This Row],[Sample]]*1000000+Systematic[[#This Row],[SubSample]]*10000+Systematic[[#This Row],[VariableIndex]]</f>
        <v>470010006</v>
      </c>
      <c r="H6943" s="134">
        <f>Systematic[[#This Row],[SampleVariableLabel]]+100*Systematic[[#This Row],[State]]</f>
        <v>470011206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471</v>
      </c>
      <c r="B6944" s="1">
        <f>IF(C6944=0,IF(B6943=Protocol!$V$20,1,B6943+1),B6943)</f>
        <v>1</v>
      </c>
      <c r="C6944" s="1">
        <f>IF(C6943+1=Protocol!$V$21,0,C6943+1)</f>
        <v>0</v>
      </c>
      <c r="D6944" s="1">
        <f t="shared" si="233"/>
        <v>1</v>
      </c>
      <c r="E6944" s="1" t="str">
        <f>INDEX(Protocol[Mark],MATCH(C6944,Protocol[Step],0))</f>
        <v>1mt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471010001</v>
      </c>
      <c r="H6944" s="134">
        <f>Systematic[[#This Row],[SampleVariableLabel]]+100*Systematic[[#This Row],[State]]</f>
        <v>471010001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471</v>
      </c>
      <c r="B6945" s="1">
        <f>IF(C6945=0,IF(B6944=Protocol!$V$20,1,B6944+1),B6944)</f>
        <v>1</v>
      </c>
      <c r="C6945" s="1">
        <f>IF(C6944+1=Protocol!$V$21,0,C6944+1)</f>
        <v>1</v>
      </c>
      <c r="D6945" s="1">
        <f t="shared" si="233"/>
        <v>2</v>
      </c>
      <c r="E6945" s="1" t="str">
        <f>INDEX(Protocol[Mark],MATCH(C6945,Protocol[Step],0))</f>
        <v>1PM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471010002</v>
      </c>
      <c r="H6945" s="134">
        <f>Systematic[[#This Row],[SampleVariableLabel]]+100*Systematic[[#This Row],[State]]</f>
        <v>471010102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471</v>
      </c>
      <c r="B6946" s="1">
        <f>IF(C6946=0,IF(B6945=Protocol!$V$20,1,B6945+1),B6945)</f>
        <v>1</v>
      </c>
      <c r="C6946" s="1">
        <f>IF(C6945+1=Protocol!$V$21,0,C6945+1)</f>
        <v>2</v>
      </c>
      <c r="D6946" s="1">
        <f t="shared" si="233"/>
        <v>3</v>
      </c>
      <c r="E6946" s="1" t="str">
        <f>INDEX(Protocol[Mark],MATCH(C6946,Protocol[Step],0))</f>
        <v>2D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471010003</v>
      </c>
      <c r="H6946" s="134">
        <f>Systematic[[#This Row],[SampleVariableLabel]]+100*Systematic[[#This Row],[State]]</f>
        <v>471010203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471</v>
      </c>
      <c r="B6947" s="1">
        <f>IF(C6947=0,IF(B6946=Protocol!$V$20,1,B6946+1),B6946)</f>
        <v>1</v>
      </c>
      <c r="C6947" s="1">
        <f>IF(C6946+1=Protocol!$V$21,0,C6946+1)</f>
        <v>3</v>
      </c>
      <c r="D6947" s="1">
        <f t="shared" si="233"/>
        <v>4</v>
      </c>
      <c r="E6947" s="1" t="str">
        <f>INDEX(Protocol[Mark],MATCH(C6947,Protocol[Step],0))</f>
        <v>2c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471010004</v>
      </c>
      <c r="H6947" s="134">
        <f>Systematic[[#This Row],[SampleVariableLabel]]+100*Systematic[[#This Row],[State]]</f>
        <v>471010304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471</v>
      </c>
      <c r="B6948" s="1">
        <f>IF(C6948=0,IF(B6947=Protocol!$V$20,1,B6947+1),B6947)</f>
        <v>1</v>
      </c>
      <c r="C6948" s="1">
        <f>IF(C6947+1=Protocol!$V$21,0,C6947+1)</f>
        <v>4</v>
      </c>
      <c r="D6948" s="1">
        <f t="shared" si="233"/>
        <v>5</v>
      </c>
      <c r="E6948" s="1" t="str">
        <f>INDEX(Protocol[Mark],MATCH(C6948,Protocol[Step],0))</f>
        <v>3U</v>
      </c>
      <c r="F6948" s="151" t="str">
        <f>INDEX(Variables[Variable],MATCH(Systematic[[#This Row],[VariableIndex]],Variables[Index],0))</f>
        <v>Specific flux (mt)</v>
      </c>
      <c r="G6948" s="134">
        <f>Systematic[[#This Row],[Sample]]*1000000+Systematic[[#This Row],[SubSample]]*10000+Systematic[[#This Row],[VariableIndex]]</f>
        <v>471010005</v>
      </c>
      <c r="H6948" s="134">
        <f>Systematic[[#This Row],[SampleVariableLabel]]+100*Systematic[[#This Row],[State]]</f>
        <v>471010405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471</v>
      </c>
      <c r="B6949" s="1">
        <f>IF(C6949=0,IF(B6948=Protocol!$V$20,1,B6948+1),B6948)</f>
        <v>1</v>
      </c>
      <c r="C6949" s="1">
        <f>IF(C6948+1=Protocol!$V$21,0,C6948+1)</f>
        <v>5</v>
      </c>
      <c r="D6949" s="1">
        <f t="shared" si="233"/>
        <v>6</v>
      </c>
      <c r="E6949" s="1" t="str">
        <f>INDEX(Protocol[Mark],MATCH(C6949,Protocol[Step],0))</f>
        <v>4G</v>
      </c>
      <c r="F6949" s="151" t="str">
        <f>INDEX(Variables[Variable],MATCH(Systematic[[#This Row],[VariableIndex]],Variables[Index],0))</f>
        <v>FCR (mt: ROX-corr.)</v>
      </c>
      <c r="G6949" s="134">
        <f>Systematic[[#This Row],[Sample]]*1000000+Systematic[[#This Row],[SubSample]]*10000+Systematic[[#This Row],[VariableIndex]]</f>
        <v>471010006</v>
      </c>
      <c r="H6949" s="134">
        <f>Systematic[[#This Row],[SampleVariableLabel]]+100*Systematic[[#This Row],[State]]</f>
        <v>471010506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471</v>
      </c>
      <c r="B6950" s="1">
        <f>IF(C6950=0,IF(B6949=Protocol!$V$20,1,B6949+1),B6949)</f>
        <v>1</v>
      </c>
      <c r="C6950" s="1">
        <f>IF(C6949+1=Protocol!$V$21,0,C6949+1)</f>
        <v>6</v>
      </c>
      <c r="D6950" s="1">
        <f t="shared" si="233"/>
        <v>1</v>
      </c>
      <c r="E6950" s="1" t="str">
        <f>INDEX(Protocol[Mark],MATCH(C6950,Protocol[Step],0))</f>
        <v>5S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471010001</v>
      </c>
      <c r="H6950" s="134">
        <f>Systematic[[#This Row],[SampleVariableLabel]]+100*Systematic[[#This Row],[State]]</f>
        <v>471010601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471</v>
      </c>
      <c r="B6951" s="1">
        <f>IF(C6951=0,IF(B6950=Protocol!$V$20,1,B6950+1),B6950)</f>
        <v>1</v>
      </c>
      <c r="C6951" s="1">
        <f>IF(C6950+1=Protocol!$V$21,0,C6950+1)</f>
        <v>7</v>
      </c>
      <c r="D6951" s="1">
        <f t="shared" si="233"/>
        <v>2</v>
      </c>
      <c r="E6951" s="1" t="str">
        <f>INDEX(Protocol[Mark],MATCH(C6951,Protocol[Step],0))</f>
        <v>6Oct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471010002</v>
      </c>
      <c r="H6951" s="134">
        <f>Systematic[[#This Row],[SampleVariableLabel]]+100*Systematic[[#This Row],[State]]</f>
        <v>471010702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471</v>
      </c>
      <c r="B6952" s="1">
        <f>IF(C6952=0,IF(B6951=Protocol!$V$20,1,B6951+1),B6951)</f>
        <v>1</v>
      </c>
      <c r="C6952" s="1">
        <f>IF(C6951+1=Protocol!$V$21,0,C6951+1)</f>
        <v>8</v>
      </c>
      <c r="D6952" s="1">
        <f t="shared" si="233"/>
        <v>3</v>
      </c>
      <c r="E6952" s="1" t="str">
        <f>INDEX(Protocol[Mark],MATCH(C6952,Protocol[Step],0))</f>
        <v>7Rot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471010003</v>
      </c>
      <c r="H6952" s="134">
        <f>Systematic[[#This Row],[SampleVariableLabel]]+100*Systematic[[#This Row],[State]]</f>
        <v>471010803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471</v>
      </c>
      <c r="B6953" s="1">
        <f>IF(C6953=0,IF(B6952=Protocol!$V$20,1,B6952+1),B6952)</f>
        <v>1</v>
      </c>
      <c r="C6953" s="1">
        <f>IF(C6952+1=Protocol!$V$21,0,C6952+1)</f>
        <v>9</v>
      </c>
      <c r="D6953" s="1">
        <f t="shared" si="233"/>
        <v>4</v>
      </c>
      <c r="E6953" s="1" t="str">
        <f>INDEX(Protocol[Mark],MATCH(C6953,Protocol[Step],0))</f>
        <v>8Gp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471010004</v>
      </c>
      <c r="H6953" s="134">
        <f>Systematic[[#This Row],[SampleVariableLabel]]+100*Systematic[[#This Row],[State]]</f>
        <v>471010904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471</v>
      </c>
      <c r="B6954" s="1">
        <f>IF(C6954=0,IF(B6953=Protocol!$V$20,1,B6953+1),B6953)</f>
        <v>1</v>
      </c>
      <c r="C6954" s="1">
        <f>IF(C6953+1=Protocol!$V$21,0,C6953+1)</f>
        <v>10</v>
      </c>
      <c r="D6954" s="1">
        <f t="shared" si="233"/>
        <v>5</v>
      </c>
      <c r="E6954" s="1" t="str">
        <f>INDEX(Protocol[Mark],MATCH(C6954,Protocol[Step],0))</f>
        <v>9Ama</v>
      </c>
      <c r="F6954" s="151" t="str">
        <f>INDEX(Variables[Variable],MATCH(Systematic[[#This Row],[VariableIndex]],Variables[Index],0))</f>
        <v>Specific flux (mt)</v>
      </c>
      <c r="G6954" s="134">
        <f>Systematic[[#This Row],[Sample]]*1000000+Systematic[[#This Row],[SubSample]]*10000+Systematic[[#This Row],[VariableIndex]]</f>
        <v>471010005</v>
      </c>
      <c r="H6954" s="134">
        <f>Systematic[[#This Row],[SampleVariableLabel]]+100*Systematic[[#This Row],[State]]</f>
        <v>471011005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471</v>
      </c>
      <c r="B6955" s="1">
        <f>IF(C6955=0,IF(B6954=Protocol!$V$20,1,B6954+1),B6954)</f>
        <v>1</v>
      </c>
      <c r="C6955" s="1">
        <f>IF(C6954+1=Protocol!$V$21,0,C6954+1)</f>
        <v>11</v>
      </c>
      <c r="D6955" s="1">
        <f t="shared" si="233"/>
        <v>6</v>
      </c>
      <c r="E6955" s="1" t="str">
        <f>INDEX(Protocol[Mark],MATCH(C6955,Protocol[Step],0))</f>
        <v>10Tm</v>
      </c>
      <c r="F6955" s="151" t="str">
        <f>INDEX(Variables[Variable],MATCH(Systematic[[#This Row],[VariableIndex]],Variables[Index],0))</f>
        <v>FCR (mt: ROX-corr.)</v>
      </c>
      <c r="G6955" s="134">
        <f>Systematic[[#This Row],[Sample]]*1000000+Systematic[[#This Row],[SubSample]]*10000+Systematic[[#This Row],[VariableIndex]]</f>
        <v>471010006</v>
      </c>
      <c r="H6955" s="134">
        <f>Systematic[[#This Row],[SampleVariableLabel]]+100*Systematic[[#This Row],[State]]</f>
        <v>471011106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471</v>
      </c>
      <c r="B6956" s="1">
        <f>IF(C6956=0,IF(B6955=Protocol!$V$20,1,B6955+1),B6955)</f>
        <v>1</v>
      </c>
      <c r="C6956" s="1">
        <f>IF(C6955+1=Protocol!$V$21,0,C6955+1)</f>
        <v>12</v>
      </c>
      <c r="D6956" s="1">
        <f t="shared" si="233"/>
        <v>1</v>
      </c>
      <c r="E6956" s="1" t="str">
        <f>INDEX(Protocol[Mark],MATCH(C6956,Protocol[Step],0))</f>
        <v>11Azd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471010001</v>
      </c>
      <c r="H6956" s="134">
        <f>Systematic[[#This Row],[SampleVariableLabel]]+100*Systematic[[#This Row],[State]]</f>
        <v>471011201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472</v>
      </c>
      <c r="B6957" s="1">
        <f>IF(C6957=0,IF(B6956=Protocol!$V$20,1,B6956+1),B6956)</f>
        <v>1</v>
      </c>
      <c r="C6957" s="1">
        <f>IF(C6956+1=Protocol!$V$21,0,C6956+1)</f>
        <v>0</v>
      </c>
      <c r="D6957" s="1">
        <f t="shared" si="233"/>
        <v>2</v>
      </c>
      <c r="E6957" s="1" t="str">
        <f>INDEX(Protocol[Mark],MATCH(C6957,Protocol[Step],0))</f>
        <v>1mt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472010002</v>
      </c>
      <c r="H6957" s="134">
        <f>Systematic[[#This Row],[SampleVariableLabel]]+100*Systematic[[#This Row],[State]]</f>
        <v>472010002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472</v>
      </c>
      <c r="B6958" s="1">
        <f>IF(C6958=0,IF(B6957=Protocol!$V$20,1,B6957+1),B6957)</f>
        <v>1</v>
      </c>
      <c r="C6958" s="1">
        <f>IF(C6957+1=Protocol!$V$21,0,C6957+1)</f>
        <v>1</v>
      </c>
      <c r="D6958" s="1">
        <f t="shared" si="233"/>
        <v>3</v>
      </c>
      <c r="E6958" s="1" t="str">
        <f>INDEX(Protocol[Mark],MATCH(C6958,Protocol[Step],0))</f>
        <v>1PM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472010003</v>
      </c>
      <c r="H6958" s="134">
        <f>Systematic[[#This Row],[SampleVariableLabel]]+100*Systematic[[#This Row],[State]]</f>
        <v>472010103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472</v>
      </c>
      <c r="B6959" s="1">
        <f>IF(C6959=0,IF(B6958=Protocol!$V$20,1,B6958+1),B6958)</f>
        <v>1</v>
      </c>
      <c r="C6959" s="1">
        <f>IF(C6958+1=Protocol!$V$21,0,C6958+1)</f>
        <v>2</v>
      </c>
      <c r="D6959" s="1">
        <f t="shared" si="233"/>
        <v>4</v>
      </c>
      <c r="E6959" s="1" t="str">
        <f>INDEX(Protocol[Mark],MATCH(C6959,Protocol[Step],0))</f>
        <v>2D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472010004</v>
      </c>
      <c r="H6959" s="134">
        <f>Systematic[[#This Row],[SampleVariableLabel]]+100*Systematic[[#This Row],[State]]</f>
        <v>472010204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472</v>
      </c>
      <c r="B6960" s="1">
        <f>IF(C6960=0,IF(B6959=Protocol!$V$20,1,B6959+1),B6959)</f>
        <v>1</v>
      </c>
      <c r="C6960" s="1">
        <f>IF(C6959+1=Protocol!$V$21,0,C6959+1)</f>
        <v>3</v>
      </c>
      <c r="D6960" s="1">
        <f t="shared" si="233"/>
        <v>5</v>
      </c>
      <c r="E6960" s="1" t="str">
        <f>INDEX(Protocol[Mark],MATCH(C6960,Protocol[Step],0))</f>
        <v>2c</v>
      </c>
      <c r="F6960" s="151" t="str">
        <f>INDEX(Variables[Variable],MATCH(Systematic[[#This Row],[VariableIndex]],Variables[Index],0))</f>
        <v>Specific flux (mt)</v>
      </c>
      <c r="G6960" s="134">
        <f>Systematic[[#This Row],[Sample]]*1000000+Systematic[[#This Row],[SubSample]]*10000+Systematic[[#This Row],[VariableIndex]]</f>
        <v>472010005</v>
      </c>
      <c r="H6960" s="134">
        <f>Systematic[[#This Row],[SampleVariableLabel]]+100*Systematic[[#This Row],[State]]</f>
        <v>472010305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472</v>
      </c>
      <c r="B6961" s="1">
        <f>IF(C6961=0,IF(B6960=Protocol!$V$20,1,B6960+1),B6960)</f>
        <v>1</v>
      </c>
      <c r="C6961" s="1">
        <f>IF(C6960+1=Protocol!$V$21,0,C6960+1)</f>
        <v>4</v>
      </c>
      <c r="D6961" s="1">
        <f t="shared" si="233"/>
        <v>6</v>
      </c>
      <c r="E6961" s="1" t="str">
        <f>INDEX(Protocol[Mark],MATCH(C6961,Protocol[Step],0))</f>
        <v>3U</v>
      </c>
      <c r="F6961" s="151" t="str">
        <f>INDEX(Variables[Variable],MATCH(Systematic[[#This Row],[VariableIndex]],Variables[Index],0))</f>
        <v>FCR (mt: ROX-corr.)</v>
      </c>
      <c r="G6961" s="134">
        <f>Systematic[[#This Row],[Sample]]*1000000+Systematic[[#This Row],[SubSample]]*10000+Systematic[[#This Row],[VariableIndex]]</f>
        <v>472010006</v>
      </c>
      <c r="H6961" s="134">
        <f>Systematic[[#This Row],[SampleVariableLabel]]+100*Systematic[[#This Row],[State]]</f>
        <v>472010406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472</v>
      </c>
      <c r="B6962" s="1">
        <f>IF(C6962=0,IF(B6961=Protocol!$V$20,1,B6961+1),B6961)</f>
        <v>1</v>
      </c>
      <c r="C6962" s="1">
        <f>IF(C6961+1=Protocol!$V$21,0,C6961+1)</f>
        <v>5</v>
      </c>
      <c r="D6962" s="1">
        <f t="shared" si="233"/>
        <v>1</v>
      </c>
      <c r="E6962" s="1" t="str">
        <f>INDEX(Protocol[Mark],MATCH(C6962,Protocol[Step],0))</f>
        <v>4G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472010001</v>
      </c>
      <c r="H6962" s="134">
        <f>Systematic[[#This Row],[SampleVariableLabel]]+100*Systematic[[#This Row],[State]]</f>
        <v>472010501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472</v>
      </c>
      <c r="B6963" s="1">
        <f>IF(C6963=0,IF(B6962=Protocol!$V$20,1,B6962+1),B6962)</f>
        <v>1</v>
      </c>
      <c r="C6963" s="1">
        <f>IF(C6962+1=Protocol!$V$21,0,C6962+1)</f>
        <v>6</v>
      </c>
      <c r="D6963" s="1">
        <f t="shared" si="233"/>
        <v>2</v>
      </c>
      <c r="E6963" s="1" t="str">
        <f>INDEX(Protocol[Mark],MATCH(C6963,Protocol[Step],0))</f>
        <v>5S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472010002</v>
      </c>
      <c r="H6963" s="134">
        <f>Systematic[[#This Row],[SampleVariableLabel]]+100*Systematic[[#This Row],[State]]</f>
        <v>472010602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472</v>
      </c>
      <c r="B6964" s="1">
        <f>IF(C6964=0,IF(B6963=Protocol!$V$20,1,B6963+1),B6963)</f>
        <v>1</v>
      </c>
      <c r="C6964" s="1">
        <f>IF(C6963+1=Protocol!$V$21,0,C6963+1)</f>
        <v>7</v>
      </c>
      <c r="D6964" s="1">
        <f t="shared" si="233"/>
        <v>3</v>
      </c>
      <c r="E6964" s="1" t="str">
        <f>INDEX(Protocol[Mark],MATCH(C6964,Protocol[Step],0))</f>
        <v>6Oct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472010003</v>
      </c>
      <c r="H6964" s="134">
        <f>Systematic[[#This Row],[SampleVariableLabel]]+100*Systematic[[#This Row],[State]]</f>
        <v>472010703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472</v>
      </c>
      <c r="B6965" s="1">
        <f>IF(C6965=0,IF(B6964=Protocol!$V$20,1,B6964+1),B6964)</f>
        <v>1</v>
      </c>
      <c r="C6965" s="1">
        <f>IF(C6964+1=Protocol!$V$21,0,C6964+1)</f>
        <v>8</v>
      </c>
      <c r="D6965" s="1">
        <f t="shared" si="233"/>
        <v>4</v>
      </c>
      <c r="E6965" s="1" t="str">
        <f>INDEX(Protocol[Mark],MATCH(C6965,Protocol[Step],0))</f>
        <v>7Rot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472010004</v>
      </c>
      <c r="H6965" s="134">
        <f>Systematic[[#This Row],[SampleVariableLabel]]+100*Systematic[[#This Row],[State]]</f>
        <v>472010804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472</v>
      </c>
      <c r="B6966" s="1">
        <f>IF(C6966=0,IF(B6965=Protocol!$V$20,1,B6965+1),B6965)</f>
        <v>1</v>
      </c>
      <c r="C6966" s="1">
        <f>IF(C6965+1=Protocol!$V$21,0,C6965+1)</f>
        <v>9</v>
      </c>
      <c r="D6966" s="1">
        <f t="shared" si="233"/>
        <v>5</v>
      </c>
      <c r="E6966" s="1" t="str">
        <f>INDEX(Protocol[Mark],MATCH(C6966,Protocol[Step],0))</f>
        <v>8Gp</v>
      </c>
      <c r="F6966" s="151" t="str">
        <f>INDEX(Variables[Variable],MATCH(Systematic[[#This Row],[VariableIndex]],Variables[Index],0))</f>
        <v>Specific flux (mt)</v>
      </c>
      <c r="G6966" s="134">
        <f>Systematic[[#This Row],[Sample]]*1000000+Systematic[[#This Row],[SubSample]]*10000+Systematic[[#This Row],[VariableIndex]]</f>
        <v>472010005</v>
      </c>
      <c r="H6966" s="134">
        <f>Systematic[[#This Row],[SampleVariableLabel]]+100*Systematic[[#This Row],[State]]</f>
        <v>472010905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472</v>
      </c>
      <c r="B6967" s="1">
        <f>IF(C6967=0,IF(B6966=Protocol!$V$20,1,B6966+1),B6966)</f>
        <v>1</v>
      </c>
      <c r="C6967" s="1">
        <f>IF(C6966+1=Protocol!$V$21,0,C6966+1)</f>
        <v>10</v>
      </c>
      <c r="D6967" s="1">
        <f t="shared" si="233"/>
        <v>6</v>
      </c>
      <c r="E6967" s="1" t="str">
        <f>INDEX(Protocol[Mark],MATCH(C6967,Protocol[Step],0))</f>
        <v>9Ama</v>
      </c>
      <c r="F6967" s="151" t="str">
        <f>INDEX(Variables[Variable],MATCH(Systematic[[#This Row],[VariableIndex]],Variables[Index],0))</f>
        <v>FCR (mt: ROX-corr.)</v>
      </c>
      <c r="G6967" s="134">
        <f>Systematic[[#This Row],[Sample]]*1000000+Systematic[[#This Row],[SubSample]]*10000+Systematic[[#This Row],[VariableIndex]]</f>
        <v>472010006</v>
      </c>
      <c r="H6967" s="134">
        <f>Systematic[[#This Row],[SampleVariableLabel]]+100*Systematic[[#This Row],[State]]</f>
        <v>472011006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472</v>
      </c>
      <c r="B6968" s="1">
        <f>IF(C6968=0,IF(B6967=Protocol!$V$20,1,B6967+1),B6967)</f>
        <v>1</v>
      </c>
      <c r="C6968" s="1">
        <f>IF(C6967+1=Protocol!$V$21,0,C6967+1)</f>
        <v>11</v>
      </c>
      <c r="D6968" s="1">
        <f t="shared" si="233"/>
        <v>1</v>
      </c>
      <c r="E6968" s="1" t="str">
        <f>INDEX(Protocol[Mark],MATCH(C6968,Protocol[Step],0))</f>
        <v>10Tm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472010001</v>
      </c>
      <c r="H6968" s="134">
        <f>Systematic[[#This Row],[SampleVariableLabel]]+100*Systematic[[#This Row],[State]]</f>
        <v>472011101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472</v>
      </c>
      <c r="B6969" s="1">
        <f>IF(C6969=0,IF(B6968=Protocol!$V$20,1,B6968+1),B6968)</f>
        <v>1</v>
      </c>
      <c r="C6969" s="1">
        <f>IF(C6968+1=Protocol!$V$21,0,C6968+1)</f>
        <v>12</v>
      </c>
      <c r="D6969" s="1">
        <f t="shared" si="233"/>
        <v>2</v>
      </c>
      <c r="E6969" s="1" t="str">
        <f>INDEX(Protocol[Mark],MATCH(C6969,Protocol[Step],0))</f>
        <v>11Azd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472010002</v>
      </c>
      <c r="H6969" s="134">
        <f>Systematic[[#This Row],[SampleVariableLabel]]+100*Systematic[[#This Row],[State]]</f>
        <v>472011202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473</v>
      </c>
      <c r="B6970" s="1">
        <f>IF(C6970=0,IF(B6969=Protocol!$V$20,1,B6969+1),B6969)</f>
        <v>1</v>
      </c>
      <c r="C6970" s="1">
        <f>IF(C6969+1=Protocol!$V$21,0,C6969+1)</f>
        <v>0</v>
      </c>
      <c r="D6970" s="1">
        <f t="shared" si="233"/>
        <v>3</v>
      </c>
      <c r="E6970" s="1" t="str">
        <f>INDEX(Protocol[Mark],MATCH(C6970,Protocol[Step],0))</f>
        <v>1mt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473010003</v>
      </c>
      <c r="H6970" s="134">
        <f>Systematic[[#This Row],[SampleVariableLabel]]+100*Systematic[[#This Row],[State]]</f>
        <v>473010003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473</v>
      </c>
      <c r="B6971" s="1">
        <f>IF(C6971=0,IF(B6970=Protocol!$V$20,1,B6970+1),B6970)</f>
        <v>1</v>
      </c>
      <c r="C6971" s="1">
        <f>IF(C6970+1=Protocol!$V$21,0,C6970+1)</f>
        <v>1</v>
      </c>
      <c r="D6971" s="1">
        <f t="shared" si="233"/>
        <v>4</v>
      </c>
      <c r="E6971" s="1" t="str">
        <f>INDEX(Protocol[Mark],MATCH(C6971,Protocol[Step],0))</f>
        <v>1PM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473010004</v>
      </c>
      <c r="H6971" s="134">
        <f>Systematic[[#This Row],[SampleVariableLabel]]+100*Systematic[[#This Row],[State]]</f>
        <v>473010104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473</v>
      </c>
      <c r="B6972" s="1">
        <f>IF(C6972=0,IF(B6971=Protocol!$V$20,1,B6971+1),B6971)</f>
        <v>1</v>
      </c>
      <c r="C6972" s="1">
        <f>IF(C6971+1=Protocol!$V$21,0,C6971+1)</f>
        <v>2</v>
      </c>
      <c r="D6972" s="1">
        <f t="shared" si="233"/>
        <v>5</v>
      </c>
      <c r="E6972" s="1" t="str">
        <f>INDEX(Protocol[Mark],MATCH(C6972,Protocol[Step],0))</f>
        <v>2D</v>
      </c>
      <c r="F6972" s="151" t="str">
        <f>INDEX(Variables[Variable],MATCH(Systematic[[#This Row],[VariableIndex]],Variables[Index],0))</f>
        <v>Specific flux (mt)</v>
      </c>
      <c r="G6972" s="134">
        <f>Systematic[[#This Row],[Sample]]*1000000+Systematic[[#This Row],[SubSample]]*10000+Systematic[[#This Row],[VariableIndex]]</f>
        <v>473010005</v>
      </c>
      <c r="H6972" s="134">
        <f>Systematic[[#This Row],[SampleVariableLabel]]+100*Systematic[[#This Row],[State]]</f>
        <v>473010205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473</v>
      </c>
      <c r="B6973" s="1">
        <f>IF(C6973=0,IF(B6972=Protocol!$V$20,1,B6972+1),B6972)</f>
        <v>1</v>
      </c>
      <c r="C6973" s="1">
        <f>IF(C6972+1=Protocol!$V$21,0,C6972+1)</f>
        <v>3</v>
      </c>
      <c r="D6973" s="1">
        <f t="shared" si="233"/>
        <v>6</v>
      </c>
      <c r="E6973" s="1" t="str">
        <f>INDEX(Protocol[Mark],MATCH(C6973,Protocol[Step],0))</f>
        <v>2c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473010006</v>
      </c>
      <c r="H6973" s="134">
        <f>Systematic[[#This Row],[SampleVariableLabel]]+100*Systematic[[#This Row],[State]]</f>
        <v>473010306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473</v>
      </c>
      <c r="B6974" s="1">
        <f>IF(C6974=0,IF(B6973=Protocol!$V$20,1,B6973+1),B6973)</f>
        <v>1</v>
      </c>
      <c r="C6974" s="1">
        <f>IF(C6973+1=Protocol!$V$21,0,C6973+1)</f>
        <v>4</v>
      </c>
      <c r="D6974" s="1">
        <f t="shared" si="233"/>
        <v>1</v>
      </c>
      <c r="E6974" s="1" t="str">
        <f>INDEX(Protocol[Mark],MATCH(C6974,Protocol[Step],0))</f>
        <v>3U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473010001</v>
      </c>
      <c r="H6974" s="134">
        <f>Systematic[[#This Row],[SampleVariableLabel]]+100*Systematic[[#This Row],[State]]</f>
        <v>473010401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473</v>
      </c>
      <c r="B6975" s="1">
        <f>IF(C6975=0,IF(B6974=Protocol!$V$20,1,B6974+1),B6974)</f>
        <v>1</v>
      </c>
      <c r="C6975" s="1">
        <f>IF(C6974+1=Protocol!$V$21,0,C6974+1)</f>
        <v>5</v>
      </c>
      <c r="D6975" s="1">
        <f t="shared" si="233"/>
        <v>2</v>
      </c>
      <c r="E6975" s="1" t="str">
        <f>INDEX(Protocol[Mark],MATCH(C6975,Protocol[Step],0))</f>
        <v>4G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473010002</v>
      </c>
      <c r="H6975" s="134">
        <f>Systematic[[#This Row],[SampleVariableLabel]]+100*Systematic[[#This Row],[State]]</f>
        <v>473010502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473</v>
      </c>
      <c r="B6976" s="1">
        <f>IF(C6976=0,IF(B6975=Protocol!$V$20,1,B6975+1),B6975)</f>
        <v>1</v>
      </c>
      <c r="C6976" s="1">
        <f>IF(C6975+1=Protocol!$V$21,0,C6975+1)</f>
        <v>6</v>
      </c>
      <c r="D6976" s="1">
        <f t="shared" si="233"/>
        <v>3</v>
      </c>
      <c r="E6976" s="1" t="str">
        <f>INDEX(Protocol[Mark],MATCH(C6976,Protocol[Step],0))</f>
        <v>5S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473010003</v>
      </c>
      <c r="H6976" s="134">
        <f>Systematic[[#This Row],[SampleVariableLabel]]+100*Systematic[[#This Row],[State]]</f>
        <v>473010603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473</v>
      </c>
      <c r="B6977" s="1">
        <f>IF(C6977=0,IF(B6976=Protocol!$V$20,1,B6976+1),B6976)</f>
        <v>1</v>
      </c>
      <c r="C6977" s="1">
        <f>IF(C6976+1=Protocol!$V$21,0,C6976+1)</f>
        <v>7</v>
      </c>
      <c r="D6977" s="1">
        <f t="shared" si="233"/>
        <v>4</v>
      </c>
      <c r="E6977" s="1" t="str">
        <f>INDEX(Protocol[Mark],MATCH(C6977,Protocol[Step],0))</f>
        <v>6Oct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473010004</v>
      </c>
      <c r="H6977" s="134">
        <f>Systematic[[#This Row],[SampleVariableLabel]]+100*Systematic[[#This Row],[State]]</f>
        <v>473010704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473</v>
      </c>
      <c r="B6978" s="1">
        <f>IF(C6978=0,IF(B6977=Protocol!$V$20,1,B6977+1),B6977)</f>
        <v>1</v>
      </c>
      <c r="C6978" s="1">
        <f>IF(C6977+1=Protocol!$V$21,0,C6977+1)</f>
        <v>8</v>
      </c>
      <c r="D6978" s="1">
        <f t="shared" si="233"/>
        <v>5</v>
      </c>
      <c r="E6978" s="1" t="str">
        <f>INDEX(Protocol[Mark],MATCH(C6978,Protocol[Step],0))</f>
        <v>7Rot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473010005</v>
      </c>
      <c r="H6978" s="134">
        <f>Systematic[[#This Row],[SampleVariableLabel]]+100*Systematic[[#This Row],[State]]</f>
        <v>473010805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473</v>
      </c>
      <c r="B6979" s="1">
        <f>IF(C6979=0,IF(B6978=Protocol!$V$20,1,B6978+1),B6978)</f>
        <v>1</v>
      </c>
      <c r="C6979" s="1">
        <f>IF(C6978+1=Protocol!$V$21,0,C6978+1)</f>
        <v>9</v>
      </c>
      <c r="D6979" s="1">
        <f t="shared" ref="D6979:D7042" si="235">IF(D6978=nVariables,1,D6978+1)</f>
        <v>6</v>
      </c>
      <c r="E6979" s="1" t="str">
        <f>INDEX(Protocol[Mark],MATCH(C6979,Protocol[Step],0))</f>
        <v>8Gp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473010006</v>
      </c>
      <c r="H6979" s="134">
        <f>Systematic[[#This Row],[SampleVariableLabel]]+100*Systematic[[#This Row],[State]]</f>
        <v>473010906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473</v>
      </c>
      <c r="B6980" s="1">
        <f>IF(C6980=0,IF(B6979=Protocol!$V$20,1,B6979+1),B6979)</f>
        <v>1</v>
      </c>
      <c r="C6980" s="1">
        <f>IF(C6979+1=Protocol!$V$21,0,C6979+1)</f>
        <v>10</v>
      </c>
      <c r="D6980" s="1">
        <f t="shared" si="235"/>
        <v>1</v>
      </c>
      <c r="E6980" s="1" t="str">
        <f>INDEX(Protocol[Mark],MATCH(C6980,Protocol[Step],0))</f>
        <v>9Ama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473010001</v>
      </c>
      <c r="H6980" s="134">
        <f>Systematic[[#This Row],[SampleVariableLabel]]+100*Systematic[[#This Row],[State]]</f>
        <v>473011001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473</v>
      </c>
      <c r="B6981" s="1">
        <f>IF(C6981=0,IF(B6980=Protocol!$V$20,1,B6980+1),B6980)</f>
        <v>1</v>
      </c>
      <c r="C6981" s="1">
        <f>IF(C6980+1=Protocol!$V$21,0,C6980+1)</f>
        <v>11</v>
      </c>
      <c r="D6981" s="1">
        <f t="shared" si="235"/>
        <v>2</v>
      </c>
      <c r="E6981" s="1" t="str">
        <f>INDEX(Protocol[Mark],MATCH(C6981,Protocol[Step],0))</f>
        <v>10Tm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473010002</v>
      </c>
      <c r="H6981" s="134">
        <f>Systematic[[#This Row],[SampleVariableLabel]]+100*Systematic[[#This Row],[State]]</f>
        <v>473011102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473</v>
      </c>
      <c r="B6982" s="1">
        <f>IF(C6982=0,IF(B6981=Protocol!$V$20,1,B6981+1),B6981)</f>
        <v>1</v>
      </c>
      <c r="C6982" s="1">
        <f>IF(C6981+1=Protocol!$V$21,0,C6981+1)</f>
        <v>12</v>
      </c>
      <c r="D6982" s="1">
        <f t="shared" si="235"/>
        <v>3</v>
      </c>
      <c r="E6982" s="1" t="str">
        <f>INDEX(Protocol[Mark],MATCH(C6982,Protocol[Step],0))</f>
        <v>11Azd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473010003</v>
      </c>
      <c r="H6982" s="134">
        <f>Systematic[[#This Row],[SampleVariableLabel]]+100*Systematic[[#This Row],[State]]</f>
        <v>473011203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474</v>
      </c>
      <c r="B6983" s="1">
        <f>IF(C6983=0,IF(B6982=Protocol!$V$20,1,B6982+1),B6982)</f>
        <v>1</v>
      </c>
      <c r="C6983" s="1">
        <f>IF(C6982+1=Protocol!$V$21,0,C6982+1)</f>
        <v>0</v>
      </c>
      <c r="D6983" s="1">
        <f t="shared" si="235"/>
        <v>4</v>
      </c>
      <c r="E6983" s="1" t="str">
        <f>INDEX(Protocol[Mark],MATCH(C6983,Protocol[Step],0))</f>
        <v>1mt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474010004</v>
      </c>
      <c r="H6983" s="134">
        <f>Systematic[[#This Row],[SampleVariableLabel]]+100*Systematic[[#This Row],[State]]</f>
        <v>474010004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474</v>
      </c>
      <c r="B6984" s="1">
        <f>IF(C6984=0,IF(B6983=Protocol!$V$20,1,B6983+1),B6983)</f>
        <v>1</v>
      </c>
      <c r="C6984" s="1">
        <f>IF(C6983+1=Protocol!$V$21,0,C6983+1)</f>
        <v>1</v>
      </c>
      <c r="D6984" s="1">
        <f t="shared" si="235"/>
        <v>5</v>
      </c>
      <c r="E6984" s="1" t="str">
        <f>INDEX(Protocol[Mark],MATCH(C6984,Protocol[Step],0))</f>
        <v>1PM</v>
      </c>
      <c r="F6984" s="151" t="str">
        <f>INDEX(Variables[Variable],MATCH(Systematic[[#This Row],[VariableIndex]],Variables[Index],0))</f>
        <v>Specific flux (mt)</v>
      </c>
      <c r="G6984" s="134">
        <f>Systematic[[#This Row],[Sample]]*1000000+Systematic[[#This Row],[SubSample]]*10000+Systematic[[#This Row],[VariableIndex]]</f>
        <v>474010005</v>
      </c>
      <c r="H6984" s="134">
        <f>Systematic[[#This Row],[SampleVariableLabel]]+100*Systematic[[#This Row],[State]]</f>
        <v>474010105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474</v>
      </c>
      <c r="B6985" s="1">
        <f>IF(C6985=0,IF(B6984=Protocol!$V$20,1,B6984+1),B6984)</f>
        <v>1</v>
      </c>
      <c r="C6985" s="1">
        <f>IF(C6984+1=Protocol!$V$21,0,C6984+1)</f>
        <v>2</v>
      </c>
      <c r="D6985" s="1">
        <f t="shared" si="235"/>
        <v>6</v>
      </c>
      <c r="E6985" s="1" t="str">
        <f>INDEX(Protocol[Mark],MATCH(C6985,Protocol[Step],0))</f>
        <v>2D</v>
      </c>
      <c r="F6985" s="151" t="str">
        <f>INDEX(Variables[Variable],MATCH(Systematic[[#This Row],[VariableIndex]],Variables[Index],0))</f>
        <v>FCR (mt: ROX-corr.)</v>
      </c>
      <c r="G6985" s="134">
        <f>Systematic[[#This Row],[Sample]]*1000000+Systematic[[#This Row],[SubSample]]*10000+Systematic[[#This Row],[VariableIndex]]</f>
        <v>474010006</v>
      </c>
      <c r="H6985" s="134">
        <f>Systematic[[#This Row],[SampleVariableLabel]]+100*Systematic[[#This Row],[State]]</f>
        <v>474010206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474</v>
      </c>
      <c r="B6986" s="1">
        <f>IF(C6986=0,IF(B6985=Protocol!$V$20,1,B6985+1),B6985)</f>
        <v>1</v>
      </c>
      <c r="C6986" s="1">
        <f>IF(C6985+1=Protocol!$V$21,0,C6985+1)</f>
        <v>3</v>
      </c>
      <c r="D6986" s="1">
        <f t="shared" si="235"/>
        <v>1</v>
      </c>
      <c r="E6986" s="1" t="str">
        <f>INDEX(Protocol[Mark],MATCH(C6986,Protocol[Step],0))</f>
        <v>2c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474010001</v>
      </c>
      <c r="H6986" s="134">
        <f>Systematic[[#This Row],[SampleVariableLabel]]+100*Systematic[[#This Row],[State]]</f>
        <v>474010301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474</v>
      </c>
      <c r="B6987" s="1">
        <f>IF(C6987=0,IF(B6986=Protocol!$V$20,1,B6986+1),B6986)</f>
        <v>1</v>
      </c>
      <c r="C6987" s="1">
        <f>IF(C6986+1=Protocol!$V$21,0,C6986+1)</f>
        <v>4</v>
      </c>
      <c r="D6987" s="1">
        <f t="shared" si="235"/>
        <v>2</v>
      </c>
      <c r="E6987" s="1" t="str">
        <f>INDEX(Protocol[Mark],MATCH(C6987,Protocol[Step],0))</f>
        <v>3U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474010002</v>
      </c>
      <c r="H6987" s="134">
        <f>Systematic[[#This Row],[SampleVariableLabel]]+100*Systematic[[#This Row],[State]]</f>
        <v>474010402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474</v>
      </c>
      <c r="B6988" s="1">
        <f>IF(C6988=0,IF(B6987=Protocol!$V$20,1,B6987+1),B6987)</f>
        <v>1</v>
      </c>
      <c r="C6988" s="1">
        <f>IF(C6987+1=Protocol!$V$21,0,C6987+1)</f>
        <v>5</v>
      </c>
      <c r="D6988" s="1">
        <f t="shared" si="235"/>
        <v>3</v>
      </c>
      <c r="E6988" s="1" t="str">
        <f>INDEX(Protocol[Mark],MATCH(C6988,Protocol[Step],0))</f>
        <v>4G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474010003</v>
      </c>
      <c r="H6988" s="134">
        <f>Systematic[[#This Row],[SampleVariableLabel]]+100*Systematic[[#This Row],[State]]</f>
        <v>474010503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474</v>
      </c>
      <c r="B6989" s="1">
        <f>IF(C6989=0,IF(B6988=Protocol!$V$20,1,B6988+1),B6988)</f>
        <v>1</v>
      </c>
      <c r="C6989" s="1">
        <f>IF(C6988+1=Protocol!$V$21,0,C6988+1)</f>
        <v>6</v>
      </c>
      <c r="D6989" s="1">
        <f t="shared" si="235"/>
        <v>4</v>
      </c>
      <c r="E6989" s="1" t="str">
        <f>INDEX(Protocol[Mark],MATCH(C6989,Protocol[Step],0))</f>
        <v>5S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474010004</v>
      </c>
      <c r="H6989" s="134">
        <f>Systematic[[#This Row],[SampleVariableLabel]]+100*Systematic[[#This Row],[State]]</f>
        <v>474010604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474</v>
      </c>
      <c r="B6990" s="1">
        <f>IF(C6990=0,IF(B6989=Protocol!$V$20,1,B6989+1),B6989)</f>
        <v>1</v>
      </c>
      <c r="C6990" s="1">
        <f>IF(C6989+1=Protocol!$V$21,0,C6989+1)</f>
        <v>7</v>
      </c>
      <c r="D6990" s="1">
        <f t="shared" si="235"/>
        <v>5</v>
      </c>
      <c r="E6990" s="1" t="str">
        <f>INDEX(Protocol[Mark],MATCH(C6990,Protocol[Step],0))</f>
        <v>6Oct</v>
      </c>
      <c r="F6990" s="151" t="str">
        <f>INDEX(Variables[Variable],MATCH(Systematic[[#This Row],[VariableIndex]],Variables[Index],0))</f>
        <v>Specific flux (mt)</v>
      </c>
      <c r="G6990" s="134">
        <f>Systematic[[#This Row],[Sample]]*1000000+Systematic[[#This Row],[SubSample]]*10000+Systematic[[#This Row],[VariableIndex]]</f>
        <v>474010005</v>
      </c>
      <c r="H6990" s="134">
        <f>Systematic[[#This Row],[SampleVariableLabel]]+100*Systematic[[#This Row],[State]]</f>
        <v>474010705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474</v>
      </c>
      <c r="B6991" s="1">
        <f>IF(C6991=0,IF(B6990=Protocol!$V$20,1,B6990+1),B6990)</f>
        <v>1</v>
      </c>
      <c r="C6991" s="1">
        <f>IF(C6990+1=Protocol!$V$21,0,C6990+1)</f>
        <v>8</v>
      </c>
      <c r="D6991" s="1">
        <f t="shared" si="235"/>
        <v>6</v>
      </c>
      <c r="E6991" s="1" t="str">
        <f>INDEX(Protocol[Mark],MATCH(C6991,Protocol[Step],0))</f>
        <v>7Rot</v>
      </c>
      <c r="F6991" s="151" t="str">
        <f>INDEX(Variables[Variable],MATCH(Systematic[[#This Row],[VariableIndex]],Variables[Index],0))</f>
        <v>FCR (mt: ROX-corr.)</v>
      </c>
      <c r="G6991" s="134">
        <f>Systematic[[#This Row],[Sample]]*1000000+Systematic[[#This Row],[SubSample]]*10000+Systematic[[#This Row],[VariableIndex]]</f>
        <v>474010006</v>
      </c>
      <c r="H6991" s="134">
        <f>Systematic[[#This Row],[SampleVariableLabel]]+100*Systematic[[#This Row],[State]]</f>
        <v>474010806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474</v>
      </c>
      <c r="B6992" s="1">
        <f>IF(C6992=0,IF(B6991=Protocol!$V$20,1,B6991+1),B6991)</f>
        <v>1</v>
      </c>
      <c r="C6992" s="1">
        <f>IF(C6991+1=Protocol!$V$21,0,C6991+1)</f>
        <v>9</v>
      </c>
      <c r="D6992" s="1">
        <f t="shared" si="235"/>
        <v>1</v>
      </c>
      <c r="E6992" s="1" t="str">
        <f>INDEX(Protocol[Mark],MATCH(C6992,Protocol[Step],0))</f>
        <v>8Gp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474010001</v>
      </c>
      <c r="H6992" s="134">
        <f>Systematic[[#This Row],[SampleVariableLabel]]+100*Systematic[[#This Row],[State]]</f>
        <v>474010901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474</v>
      </c>
      <c r="B6993" s="1">
        <f>IF(C6993=0,IF(B6992=Protocol!$V$20,1,B6992+1),B6992)</f>
        <v>1</v>
      </c>
      <c r="C6993" s="1">
        <f>IF(C6992+1=Protocol!$V$21,0,C6992+1)</f>
        <v>10</v>
      </c>
      <c r="D6993" s="1">
        <f t="shared" si="235"/>
        <v>2</v>
      </c>
      <c r="E6993" s="1" t="str">
        <f>INDEX(Protocol[Mark],MATCH(C6993,Protocol[Step],0))</f>
        <v>9Ama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474010002</v>
      </c>
      <c r="H6993" s="134">
        <f>Systematic[[#This Row],[SampleVariableLabel]]+100*Systematic[[#This Row],[State]]</f>
        <v>474011002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474</v>
      </c>
      <c r="B6994" s="1">
        <f>IF(C6994=0,IF(B6993=Protocol!$V$20,1,B6993+1),B6993)</f>
        <v>1</v>
      </c>
      <c r="C6994" s="1">
        <f>IF(C6993+1=Protocol!$V$21,0,C6993+1)</f>
        <v>11</v>
      </c>
      <c r="D6994" s="1">
        <f t="shared" si="235"/>
        <v>3</v>
      </c>
      <c r="E6994" s="1" t="str">
        <f>INDEX(Protocol[Mark],MATCH(C6994,Protocol[Step],0))</f>
        <v>10Tm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474010003</v>
      </c>
      <c r="H6994" s="134">
        <f>Systematic[[#This Row],[SampleVariableLabel]]+100*Systematic[[#This Row],[State]]</f>
        <v>474011103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474</v>
      </c>
      <c r="B6995" s="1">
        <f>IF(C6995=0,IF(B6994=Protocol!$V$20,1,B6994+1),B6994)</f>
        <v>1</v>
      </c>
      <c r="C6995" s="1">
        <f>IF(C6994+1=Protocol!$V$21,0,C6994+1)</f>
        <v>12</v>
      </c>
      <c r="D6995" s="1">
        <f t="shared" si="235"/>
        <v>4</v>
      </c>
      <c r="E6995" s="1" t="str">
        <f>INDEX(Protocol[Mark],MATCH(C6995,Protocol[Step],0))</f>
        <v>11Azd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474010004</v>
      </c>
      <c r="H6995" s="134">
        <f>Systematic[[#This Row],[SampleVariableLabel]]+100*Systematic[[#This Row],[State]]</f>
        <v>474011204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475</v>
      </c>
      <c r="B6996" s="1">
        <f>IF(C6996=0,IF(B6995=Protocol!$V$20,1,B6995+1),B6995)</f>
        <v>1</v>
      </c>
      <c r="C6996" s="1">
        <f>IF(C6995+1=Protocol!$V$21,0,C6995+1)</f>
        <v>0</v>
      </c>
      <c r="D6996" s="1">
        <f t="shared" si="235"/>
        <v>5</v>
      </c>
      <c r="E6996" s="1" t="str">
        <f>INDEX(Protocol[Mark],MATCH(C6996,Protocol[Step],0))</f>
        <v>1mt</v>
      </c>
      <c r="F6996" s="151" t="str">
        <f>INDEX(Variables[Variable],MATCH(Systematic[[#This Row],[VariableIndex]],Variables[Index],0))</f>
        <v>Specific flux (mt)</v>
      </c>
      <c r="G6996" s="134">
        <f>Systematic[[#This Row],[Sample]]*1000000+Systematic[[#This Row],[SubSample]]*10000+Systematic[[#This Row],[VariableIndex]]</f>
        <v>475010005</v>
      </c>
      <c r="H6996" s="134">
        <f>Systematic[[#This Row],[SampleVariableLabel]]+100*Systematic[[#This Row],[State]]</f>
        <v>475010005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475</v>
      </c>
      <c r="B6997" s="1">
        <f>IF(C6997=0,IF(B6996=Protocol!$V$20,1,B6996+1),B6996)</f>
        <v>1</v>
      </c>
      <c r="C6997" s="1">
        <f>IF(C6996+1=Protocol!$V$21,0,C6996+1)</f>
        <v>1</v>
      </c>
      <c r="D6997" s="1">
        <f t="shared" si="235"/>
        <v>6</v>
      </c>
      <c r="E6997" s="1" t="str">
        <f>INDEX(Protocol[Mark],MATCH(C6997,Protocol[Step],0))</f>
        <v>1PM</v>
      </c>
      <c r="F6997" s="151" t="str">
        <f>INDEX(Variables[Variable],MATCH(Systematic[[#This Row],[VariableIndex]],Variables[Index],0))</f>
        <v>FCR (mt: ROX-corr.)</v>
      </c>
      <c r="G6997" s="134">
        <f>Systematic[[#This Row],[Sample]]*1000000+Systematic[[#This Row],[SubSample]]*10000+Systematic[[#This Row],[VariableIndex]]</f>
        <v>475010006</v>
      </c>
      <c r="H6997" s="134">
        <f>Systematic[[#This Row],[SampleVariableLabel]]+100*Systematic[[#This Row],[State]]</f>
        <v>475010106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475</v>
      </c>
      <c r="B6998" s="1">
        <f>IF(C6998=0,IF(B6997=Protocol!$V$20,1,B6997+1),B6997)</f>
        <v>1</v>
      </c>
      <c r="C6998" s="1">
        <f>IF(C6997+1=Protocol!$V$21,0,C6997+1)</f>
        <v>2</v>
      </c>
      <c r="D6998" s="1">
        <f t="shared" si="235"/>
        <v>1</v>
      </c>
      <c r="E6998" s="1" t="str">
        <f>INDEX(Protocol[Mark],MATCH(C6998,Protocol[Step],0))</f>
        <v>2D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475010001</v>
      </c>
      <c r="H6998" s="134">
        <f>Systematic[[#This Row],[SampleVariableLabel]]+100*Systematic[[#This Row],[State]]</f>
        <v>475010201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475</v>
      </c>
      <c r="B6999" s="1">
        <f>IF(C6999=0,IF(B6998=Protocol!$V$20,1,B6998+1),B6998)</f>
        <v>1</v>
      </c>
      <c r="C6999" s="1">
        <f>IF(C6998+1=Protocol!$V$21,0,C6998+1)</f>
        <v>3</v>
      </c>
      <c r="D6999" s="1">
        <f t="shared" si="235"/>
        <v>2</v>
      </c>
      <c r="E6999" s="1" t="str">
        <f>INDEX(Protocol[Mark],MATCH(C6999,Protocol[Step],0))</f>
        <v>2c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475010002</v>
      </c>
      <c r="H6999" s="134">
        <f>Systematic[[#This Row],[SampleVariableLabel]]+100*Systematic[[#This Row],[State]]</f>
        <v>475010302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475</v>
      </c>
      <c r="B7000" s="1">
        <f>IF(C7000=0,IF(B6999=Protocol!$V$20,1,B6999+1),B6999)</f>
        <v>1</v>
      </c>
      <c r="C7000" s="1">
        <f>IF(C6999+1=Protocol!$V$21,0,C6999+1)</f>
        <v>4</v>
      </c>
      <c r="D7000" s="1">
        <f t="shared" si="235"/>
        <v>3</v>
      </c>
      <c r="E7000" s="1" t="str">
        <f>INDEX(Protocol[Mark],MATCH(C7000,Protocol[Step],0))</f>
        <v>3U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475010003</v>
      </c>
      <c r="H7000" s="134">
        <f>Systematic[[#This Row],[SampleVariableLabel]]+100*Systematic[[#This Row],[State]]</f>
        <v>475010403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475</v>
      </c>
      <c r="B7001" s="1">
        <f>IF(C7001=0,IF(B7000=Protocol!$V$20,1,B7000+1),B7000)</f>
        <v>1</v>
      </c>
      <c r="C7001" s="1">
        <f>IF(C7000+1=Protocol!$V$21,0,C7000+1)</f>
        <v>5</v>
      </c>
      <c r="D7001" s="1">
        <f t="shared" si="235"/>
        <v>4</v>
      </c>
      <c r="E7001" s="1" t="str">
        <f>INDEX(Protocol[Mark],MATCH(C7001,Protocol[Step],0))</f>
        <v>4G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475010004</v>
      </c>
      <c r="H7001" s="134">
        <f>Systematic[[#This Row],[SampleVariableLabel]]+100*Systematic[[#This Row],[State]]</f>
        <v>475010504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475</v>
      </c>
      <c r="B7002" s="1">
        <f>IF(C7002=0,IF(B7001=Protocol!$V$20,1,B7001+1),B7001)</f>
        <v>1</v>
      </c>
      <c r="C7002" s="1">
        <f>IF(C7001+1=Protocol!$V$21,0,C7001+1)</f>
        <v>6</v>
      </c>
      <c r="D7002" s="1">
        <f t="shared" si="235"/>
        <v>5</v>
      </c>
      <c r="E7002" s="1" t="str">
        <f>INDEX(Protocol[Mark],MATCH(C7002,Protocol[Step],0))</f>
        <v>5S</v>
      </c>
      <c r="F7002" s="151" t="str">
        <f>INDEX(Variables[Variable],MATCH(Systematic[[#This Row],[VariableIndex]],Variables[Index],0))</f>
        <v>Specific flux (mt)</v>
      </c>
      <c r="G7002" s="134">
        <f>Systematic[[#This Row],[Sample]]*1000000+Systematic[[#This Row],[SubSample]]*10000+Systematic[[#This Row],[VariableIndex]]</f>
        <v>475010005</v>
      </c>
      <c r="H7002" s="134">
        <f>Systematic[[#This Row],[SampleVariableLabel]]+100*Systematic[[#This Row],[State]]</f>
        <v>475010605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475</v>
      </c>
      <c r="B7003" s="1">
        <f>IF(C7003=0,IF(B7002=Protocol!$V$20,1,B7002+1),B7002)</f>
        <v>1</v>
      </c>
      <c r="C7003" s="1">
        <f>IF(C7002+1=Protocol!$V$21,0,C7002+1)</f>
        <v>7</v>
      </c>
      <c r="D7003" s="1">
        <f t="shared" si="235"/>
        <v>6</v>
      </c>
      <c r="E7003" s="1" t="str">
        <f>INDEX(Protocol[Mark],MATCH(C7003,Protocol[Step],0))</f>
        <v>6Oct</v>
      </c>
      <c r="F7003" s="151" t="str">
        <f>INDEX(Variables[Variable],MATCH(Systematic[[#This Row],[VariableIndex]],Variables[Index],0))</f>
        <v>FCR (mt: ROX-corr.)</v>
      </c>
      <c r="G7003" s="134">
        <f>Systematic[[#This Row],[Sample]]*1000000+Systematic[[#This Row],[SubSample]]*10000+Systematic[[#This Row],[VariableIndex]]</f>
        <v>475010006</v>
      </c>
      <c r="H7003" s="134">
        <f>Systematic[[#This Row],[SampleVariableLabel]]+100*Systematic[[#This Row],[State]]</f>
        <v>475010706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475</v>
      </c>
      <c r="B7004" s="1">
        <f>IF(C7004=0,IF(B7003=Protocol!$V$20,1,B7003+1),B7003)</f>
        <v>1</v>
      </c>
      <c r="C7004" s="1">
        <f>IF(C7003+1=Protocol!$V$21,0,C7003+1)</f>
        <v>8</v>
      </c>
      <c r="D7004" s="1">
        <f t="shared" si="235"/>
        <v>1</v>
      </c>
      <c r="E7004" s="1" t="str">
        <f>INDEX(Protocol[Mark],MATCH(C7004,Protocol[Step],0))</f>
        <v>7Rot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475010001</v>
      </c>
      <c r="H7004" s="134">
        <f>Systematic[[#This Row],[SampleVariableLabel]]+100*Systematic[[#This Row],[State]]</f>
        <v>475010801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475</v>
      </c>
      <c r="B7005" s="1">
        <f>IF(C7005=0,IF(B7004=Protocol!$V$20,1,B7004+1),B7004)</f>
        <v>1</v>
      </c>
      <c r="C7005" s="1">
        <f>IF(C7004+1=Protocol!$V$21,0,C7004+1)</f>
        <v>9</v>
      </c>
      <c r="D7005" s="1">
        <f t="shared" si="235"/>
        <v>2</v>
      </c>
      <c r="E7005" s="1" t="str">
        <f>INDEX(Protocol[Mark],MATCH(C7005,Protocol[Step],0))</f>
        <v>8Gp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475010002</v>
      </c>
      <c r="H7005" s="134">
        <f>Systematic[[#This Row],[SampleVariableLabel]]+100*Systematic[[#This Row],[State]]</f>
        <v>475010902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475</v>
      </c>
      <c r="B7006" s="1">
        <f>IF(C7006=0,IF(B7005=Protocol!$V$20,1,B7005+1),B7005)</f>
        <v>1</v>
      </c>
      <c r="C7006" s="1">
        <f>IF(C7005+1=Protocol!$V$21,0,C7005+1)</f>
        <v>10</v>
      </c>
      <c r="D7006" s="1">
        <f t="shared" si="235"/>
        <v>3</v>
      </c>
      <c r="E7006" s="1" t="str">
        <f>INDEX(Protocol[Mark],MATCH(C7006,Protocol[Step],0))</f>
        <v>9Ama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475010003</v>
      </c>
      <c r="H7006" s="134">
        <f>Systematic[[#This Row],[SampleVariableLabel]]+100*Systematic[[#This Row],[State]]</f>
        <v>475011003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475</v>
      </c>
      <c r="B7007" s="1">
        <f>IF(C7007=0,IF(B7006=Protocol!$V$20,1,B7006+1),B7006)</f>
        <v>1</v>
      </c>
      <c r="C7007" s="1">
        <f>IF(C7006+1=Protocol!$V$21,0,C7006+1)</f>
        <v>11</v>
      </c>
      <c r="D7007" s="1">
        <f t="shared" si="235"/>
        <v>4</v>
      </c>
      <c r="E7007" s="1" t="str">
        <f>INDEX(Protocol[Mark],MATCH(C7007,Protocol[Step],0))</f>
        <v>10Tm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475010004</v>
      </c>
      <c r="H7007" s="134">
        <f>Systematic[[#This Row],[SampleVariableLabel]]+100*Systematic[[#This Row],[State]]</f>
        <v>475011104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475</v>
      </c>
      <c r="B7008" s="1">
        <f>IF(C7008=0,IF(B7007=Protocol!$V$20,1,B7007+1),B7007)</f>
        <v>1</v>
      </c>
      <c r="C7008" s="1">
        <f>IF(C7007+1=Protocol!$V$21,0,C7007+1)</f>
        <v>12</v>
      </c>
      <c r="D7008" s="1">
        <f t="shared" si="235"/>
        <v>5</v>
      </c>
      <c r="E7008" s="1" t="str">
        <f>INDEX(Protocol[Mark],MATCH(C7008,Protocol[Step],0))</f>
        <v>11Azd</v>
      </c>
      <c r="F7008" s="151" t="str">
        <f>INDEX(Variables[Variable],MATCH(Systematic[[#This Row],[VariableIndex]],Variables[Index],0))</f>
        <v>Specific flux (mt)</v>
      </c>
      <c r="G7008" s="134">
        <f>Systematic[[#This Row],[Sample]]*1000000+Systematic[[#This Row],[SubSample]]*10000+Systematic[[#This Row],[VariableIndex]]</f>
        <v>475010005</v>
      </c>
      <c r="H7008" s="134">
        <f>Systematic[[#This Row],[SampleVariableLabel]]+100*Systematic[[#This Row],[State]]</f>
        <v>475011205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476</v>
      </c>
      <c r="B7009" s="1">
        <f>IF(C7009=0,IF(B7008=Protocol!$V$20,1,B7008+1),B7008)</f>
        <v>1</v>
      </c>
      <c r="C7009" s="1">
        <f>IF(C7008+1=Protocol!$V$21,0,C7008+1)</f>
        <v>0</v>
      </c>
      <c r="D7009" s="1">
        <f t="shared" si="235"/>
        <v>6</v>
      </c>
      <c r="E7009" s="1" t="str">
        <f>INDEX(Protocol[Mark],MATCH(C7009,Protocol[Step],0))</f>
        <v>1mt</v>
      </c>
      <c r="F7009" s="151" t="str">
        <f>INDEX(Variables[Variable],MATCH(Systematic[[#This Row],[VariableIndex]],Variables[Index],0))</f>
        <v>FCR (mt: ROX-corr.)</v>
      </c>
      <c r="G7009" s="134">
        <f>Systematic[[#This Row],[Sample]]*1000000+Systematic[[#This Row],[SubSample]]*10000+Systematic[[#This Row],[VariableIndex]]</f>
        <v>476010006</v>
      </c>
      <c r="H7009" s="134">
        <f>Systematic[[#This Row],[SampleVariableLabel]]+100*Systematic[[#This Row],[State]]</f>
        <v>476010006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476</v>
      </c>
      <c r="B7010" s="1">
        <f>IF(C7010=0,IF(B7009=Protocol!$V$20,1,B7009+1),B7009)</f>
        <v>1</v>
      </c>
      <c r="C7010" s="1">
        <f>IF(C7009+1=Protocol!$V$21,0,C7009+1)</f>
        <v>1</v>
      </c>
      <c r="D7010" s="1">
        <f t="shared" si="235"/>
        <v>1</v>
      </c>
      <c r="E7010" s="1" t="str">
        <f>INDEX(Protocol[Mark],MATCH(C7010,Protocol[Step],0))</f>
        <v>1PM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476010001</v>
      </c>
      <c r="H7010" s="134">
        <f>Systematic[[#This Row],[SampleVariableLabel]]+100*Systematic[[#This Row],[State]]</f>
        <v>476010101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476</v>
      </c>
      <c r="B7011" s="1">
        <f>IF(C7011=0,IF(B7010=Protocol!$V$20,1,B7010+1),B7010)</f>
        <v>1</v>
      </c>
      <c r="C7011" s="1">
        <f>IF(C7010+1=Protocol!$V$21,0,C7010+1)</f>
        <v>2</v>
      </c>
      <c r="D7011" s="1">
        <f t="shared" si="235"/>
        <v>2</v>
      </c>
      <c r="E7011" s="1" t="str">
        <f>INDEX(Protocol[Mark],MATCH(C7011,Protocol[Step],0))</f>
        <v>2D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476010002</v>
      </c>
      <c r="H7011" s="134">
        <f>Systematic[[#This Row],[SampleVariableLabel]]+100*Systematic[[#This Row],[State]]</f>
        <v>476010202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476</v>
      </c>
      <c r="B7012" s="1">
        <f>IF(C7012=0,IF(B7011=Protocol!$V$20,1,B7011+1),B7011)</f>
        <v>1</v>
      </c>
      <c r="C7012" s="1">
        <f>IF(C7011+1=Protocol!$V$21,0,C7011+1)</f>
        <v>3</v>
      </c>
      <c r="D7012" s="1">
        <f t="shared" si="235"/>
        <v>3</v>
      </c>
      <c r="E7012" s="1" t="str">
        <f>INDEX(Protocol[Mark],MATCH(C7012,Protocol[Step],0))</f>
        <v>2c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476010003</v>
      </c>
      <c r="H7012" s="134">
        <f>Systematic[[#This Row],[SampleVariableLabel]]+100*Systematic[[#This Row],[State]]</f>
        <v>476010303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476</v>
      </c>
      <c r="B7013" s="1">
        <f>IF(C7013=0,IF(B7012=Protocol!$V$20,1,B7012+1),B7012)</f>
        <v>1</v>
      </c>
      <c r="C7013" s="1">
        <f>IF(C7012+1=Protocol!$V$21,0,C7012+1)</f>
        <v>4</v>
      </c>
      <c r="D7013" s="1">
        <f t="shared" si="235"/>
        <v>4</v>
      </c>
      <c r="E7013" s="1" t="str">
        <f>INDEX(Protocol[Mark],MATCH(C7013,Protocol[Step],0))</f>
        <v>3U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476010004</v>
      </c>
      <c r="H7013" s="134">
        <f>Systematic[[#This Row],[SampleVariableLabel]]+100*Systematic[[#This Row],[State]]</f>
        <v>476010404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476</v>
      </c>
      <c r="B7014" s="1">
        <f>IF(C7014=0,IF(B7013=Protocol!$V$20,1,B7013+1),B7013)</f>
        <v>1</v>
      </c>
      <c r="C7014" s="1">
        <f>IF(C7013+1=Protocol!$V$21,0,C7013+1)</f>
        <v>5</v>
      </c>
      <c r="D7014" s="1">
        <f t="shared" si="235"/>
        <v>5</v>
      </c>
      <c r="E7014" s="1" t="str">
        <f>INDEX(Protocol[Mark],MATCH(C7014,Protocol[Step],0))</f>
        <v>4G</v>
      </c>
      <c r="F7014" s="151" t="str">
        <f>INDEX(Variables[Variable],MATCH(Systematic[[#This Row],[VariableIndex]],Variables[Index],0))</f>
        <v>Specific flux (mt)</v>
      </c>
      <c r="G7014" s="134">
        <f>Systematic[[#This Row],[Sample]]*1000000+Systematic[[#This Row],[SubSample]]*10000+Systematic[[#This Row],[VariableIndex]]</f>
        <v>476010005</v>
      </c>
      <c r="H7014" s="134">
        <f>Systematic[[#This Row],[SampleVariableLabel]]+100*Systematic[[#This Row],[State]]</f>
        <v>476010505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476</v>
      </c>
      <c r="B7015" s="1">
        <f>IF(C7015=0,IF(B7014=Protocol!$V$20,1,B7014+1),B7014)</f>
        <v>1</v>
      </c>
      <c r="C7015" s="1">
        <f>IF(C7014+1=Protocol!$V$21,0,C7014+1)</f>
        <v>6</v>
      </c>
      <c r="D7015" s="1">
        <f t="shared" si="235"/>
        <v>6</v>
      </c>
      <c r="E7015" s="1" t="str">
        <f>INDEX(Protocol[Mark],MATCH(C7015,Protocol[Step],0))</f>
        <v>5S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476010006</v>
      </c>
      <c r="H7015" s="134">
        <f>Systematic[[#This Row],[SampleVariableLabel]]+100*Systematic[[#This Row],[State]]</f>
        <v>476010606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476</v>
      </c>
      <c r="B7016" s="1">
        <f>IF(C7016=0,IF(B7015=Protocol!$V$20,1,B7015+1),B7015)</f>
        <v>1</v>
      </c>
      <c r="C7016" s="1">
        <f>IF(C7015+1=Protocol!$V$21,0,C7015+1)</f>
        <v>7</v>
      </c>
      <c r="D7016" s="1">
        <f t="shared" si="235"/>
        <v>1</v>
      </c>
      <c r="E7016" s="1" t="str">
        <f>INDEX(Protocol[Mark],MATCH(C7016,Protocol[Step],0))</f>
        <v>6Oct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476010001</v>
      </c>
      <c r="H7016" s="134">
        <f>Systematic[[#This Row],[SampleVariableLabel]]+100*Systematic[[#This Row],[State]]</f>
        <v>476010701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476</v>
      </c>
      <c r="B7017" s="1">
        <f>IF(C7017=0,IF(B7016=Protocol!$V$20,1,B7016+1),B7016)</f>
        <v>1</v>
      </c>
      <c r="C7017" s="1">
        <f>IF(C7016+1=Protocol!$V$21,0,C7016+1)</f>
        <v>8</v>
      </c>
      <c r="D7017" s="1">
        <f t="shared" si="235"/>
        <v>2</v>
      </c>
      <c r="E7017" s="1" t="str">
        <f>INDEX(Protocol[Mark],MATCH(C7017,Protocol[Step],0))</f>
        <v>7Rot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476010002</v>
      </c>
      <c r="H7017" s="134">
        <f>Systematic[[#This Row],[SampleVariableLabel]]+100*Systematic[[#This Row],[State]]</f>
        <v>476010802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476</v>
      </c>
      <c r="B7018" s="1">
        <f>IF(C7018=0,IF(B7017=Protocol!$V$20,1,B7017+1),B7017)</f>
        <v>1</v>
      </c>
      <c r="C7018" s="1">
        <f>IF(C7017+1=Protocol!$V$21,0,C7017+1)</f>
        <v>9</v>
      </c>
      <c r="D7018" s="1">
        <f t="shared" si="235"/>
        <v>3</v>
      </c>
      <c r="E7018" s="1" t="str">
        <f>INDEX(Protocol[Mark],MATCH(C7018,Protocol[Step],0))</f>
        <v>8Gp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476010003</v>
      </c>
      <c r="H7018" s="134">
        <f>Systematic[[#This Row],[SampleVariableLabel]]+100*Systematic[[#This Row],[State]]</f>
        <v>476010903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476</v>
      </c>
      <c r="B7019" s="1">
        <f>IF(C7019=0,IF(B7018=Protocol!$V$20,1,B7018+1),B7018)</f>
        <v>1</v>
      </c>
      <c r="C7019" s="1">
        <f>IF(C7018+1=Protocol!$V$21,0,C7018+1)</f>
        <v>10</v>
      </c>
      <c r="D7019" s="1">
        <f t="shared" si="235"/>
        <v>4</v>
      </c>
      <c r="E7019" s="1" t="str">
        <f>INDEX(Protocol[Mark],MATCH(C7019,Protocol[Step],0))</f>
        <v>9Ama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476010004</v>
      </c>
      <c r="H7019" s="134">
        <f>Systematic[[#This Row],[SampleVariableLabel]]+100*Systematic[[#This Row],[State]]</f>
        <v>476011004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476</v>
      </c>
      <c r="B7020" s="1">
        <f>IF(C7020=0,IF(B7019=Protocol!$V$20,1,B7019+1),B7019)</f>
        <v>1</v>
      </c>
      <c r="C7020" s="1">
        <f>IF(C7019+1=Protocol!$V$21,0,C7019+1)</f>
        <v>11</v>
      </c>
      <c r="D7020" s="1">
        <f t="shared" si="235"/>
        <v>5</v>
      </c>
      <c r="E7020" s="1" t="str">
        <f>INDEX(Protocol[Mark],MATCH(C7020,Protocol[Step],0))</f>
        <v>10Tm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476010005</v>
      </c>
      <c r="H7020" s="134">
        <f>Systematic[[#This Row],[SampleVariableLabel]]+100*Systematic[[#This Row],[State]]</f>
        <v>476011105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476</v>
      </c>
      <c r="B7021" s="1">
        <f>IF(C7021=0,IF(B7020=Protocol!$V$20,1,B7020+1),B7020)</f>
        <v>1</v>
      </c>
      <c r="C7021" s="1">
        <f>IF(C7020+1=Protocol!$V$21,0,C7020+1)</f>
        <v>12</v>
      </c>
      <c r="D7021" s="1">
        <f t="shared" si="235"/>
        <v>6</v>
      </c>
      <c r="E7021" s="1" t="str">
        <f>INDEX(Protocol[Mark],MATCH(C7021,Protocol[Step],0))</f>
        <v>11Azd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476010006</v>
      </c>
      <c r="H7021" s="134">
        <f>Systematic[[#This Row],[SampleVariableLabel]]+100*Systematic[[#This Row],[State]]</f>
        <v>476011206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477</v>
      </c>
      <c r="B7022" s="1">
        <f>IF(C7022=0,IF(B7021=Protocol!$V$20,1,B7021+1),B7021)</f>
        <v>1</v>
      </c>
      <c r="C7022" s="1">
        <f>IF(C7021+1=Protocol!$V$21,0,C7021+1)</f>
        <v>0</v>
      </c>
      <c r="D7022" s="1">
        <f t="shared" si="235"/>
        <v>1</v>
      </c>
      <c r="E7022" s="1" t="str">
        <f>INDEX(Protocol[Mark],MATCH(C7022,Protocol[Step],0))</f>
        <v>1mt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477010001</v>
      </c>
      <c r="H7022" s="134">
        <f>Systematic[[#This Row],[SampleVariableLabel]]+100*Systematic[[#This Row],[State]]</f>
        <v>477010001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477</v>
      </c>
      <c r="B7023" s="1">
        <f>IF(C7023=0,IF(B7022=Protocol!$V$20,1,B7022+1),B7022)</f>
        <v>1</v>
      </c>
      <c r="C7023" s="1">
        <f>IF(C7022+1=Protocol!$V$21,0,C7022+1)</f>
        <v>1</v>
      </c>
      <c r="D7023" s="1">
        <f t="shared" si="235"/>
        <v>2</v>
      </c>
      <c r="E7023" s="1" t="str">
        <f>INDEX(Protocol[Mark],MATCH(C7023,Protocol[Step],0))</f>
        <v>1PM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477010002</v>
      </c>
      <c r="H7023" s="134">
        <f>Systematic[[#This Row],[SampleVariableLabel]]+100*Systematic[[#This Row],[State]]</f>
        <v>477010102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477</v>
      </c>
      <c r="B7024" s="1">
        <f>IF(C7024=0,IF(B7023=Protocol!$V$20,1,B7023+1),B7023)</f>
        <v>1</v>
      </c>
      <c r="C7024" s="1">
        <f>IF(C7023+1=Protocol!$V$21,0,C7023+1)</f>
        <v>2</v>
      </c>
      <c r="D7024" s="1">
        <f t="shared" si="235"/>
        <v>3</v>
      </c>
      <c r="E7024" s="1" t="str">
        <f>INDEX(Protocol[Mark],MATCH(C7024,Protocol[Step],0))</f>
        <v>2D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477010003</v>
      </c>
      <c r="H7024" s="134">
        <f>Systematic[[#This Row],[SampleVariableLabel]]+100*Systematic[[#This Row],[State]]</f>
        <v>477010203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477</v>
      </c>
      <c r="B7025" s="1">
        <f>IF(C7025=0,IF(B7024=Protocol!$V$20,1,B7024+1),B7024)</f>
        <v>1</v>
      </c>
      <c r="C7025" s="1">
        <f>IF(C7024+1=Protocol!$V$21,0,C7024+1)</f>
        <v>3</v>
      </c>
      <c r="D7025" s="1">
        <f t="shared" si="235"/>
        <v>4</v>
      </c>
      <c r="E7025" s="1" t="str">
        <f>INDEX(Protocol[Mark],MATCH(C7025,Protocol[Step],0))</f>
        <v>2c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477010004</v>
      </c>
      <c r="H7025" s="134">
        <f>Systematic[[#This Row],[SampleVariableLabel]]+100*Systematic[[#This Row],[State]]</f>
        <v>477010304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477</v>
      </c>
      <c r="B7026" s="1">
        <f>IF(C7026=0,IF(B7025=Protocol!$V$20,1,B7025+1),B7025)</f>
        <v>1</v>
      </c>
      <c r="C7026" s="1">
        <f>IF(C7025+1=Protocol!$V$21,0,C7025+1)</f>
        <v>4</v>
      </c>
      <c r="D7026" s="1">
        <f t="shared" si="235"/>
        <v>5</v>
      </c>
      <c r="E7026" s="1" t="str">
        <f>INDEX(Protocol[Mark],MATCH(C7026,Protocol[Step],0))</f>
        <v>3U</v>
      </c>
      <c r="F7026" s="151" t="str">
        <f>INDEX(Variables[Variable],MATCH(Systematic[[#This Row],[VariableIndex]],Variables[Index],0))</f>
        <v>Specific flux (mt)</v>
      </c>
      <c r="G7026" s="134">
        <f>Systematic[[#This Row],[Sample]]*1000000+Systematic[[#This Row],[SubSample]]*10000+Systematic[[#This Row],[VariableIndex]]</f>
        <v>477010005</v>
      </c>
      <c r="H7026" s="134">
        <f>Systematic[[#This Row],[SampleVariableLabel]]+100*Systematic[[#This Row],[State]]</f>
        <v>477010405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477</v>
      </c>
      <c r="B7027" s="1">
        <f>IF(C7027=0,IF(B7026=Protocol!$V$20,1,B7026+1),B7026)</f>
        <v>1</v>
      </c>
      <c r="C7027" s="1">
        <f>IF(C7026+1=Protocol!$V$21,0,C7026+1)</f>
        <v>5</v>
      </c>
      <c r="D7027" s="1">
        <f t="shared" si="235"/>
        <v>6</v>
      </c>
      <c r="E7027" s="1" t="str">
        <f>INDEX(Protocol[Mark],MATCH(C7027,Protocol[Step],0))</f>
        <v>4G</v>
      </c>
      <c r="F7027" s="151" t="str">
        <f>INDEX(Variables[Variable],MATCH(Systematic[[#This Row],[VariableIndex]],Variables[Index],0))</f>
        <v>FCR (mt: ROX-corr.)</v>
      </c>
      <c r="G7027" s="134">
        <f>Systematic[[#This Row],[Sample]]*1000000+Systematic[[#This Row],[SubSample]]*10000+Systematic[[#This Row],[VariableIndex]]</f>
        <v>477010006</v>
      </c>
      <c r="H7027" s="134">
        <f>Systematic[[#This Row],[SampleVariableLabel]]+100*Systematic[[#This Row],[State]]</f>
        <v>477010506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477</v>
      </c>
      <c r="B7028" s="1">
        <f>IF(C7028=0,IF(B7027=Protocol!$V$20,1,B7027+1),B7027)</f>
        <v>1</v>
      </c>
      <c r="C7028" s="1">
        <f>IF(C7027+1=Protocol!$V$21,0,C7027+1)</f>
        <v>6</v>
      </c>
      <c r="D7028" s="1">
        <f t="shared" si="235"/>
        <v>1</v>
      </c>
      <c r="E7028" s="1" t="str">
        <f>INDEX(Protocol[Mark],MATCH(C7028,Protocol[Step],0))</f>
        <v>5S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477010001</v>
      </c>
      <c r="H7028" s="134">
        <f>Systematic[[#This Row],[SampleVariableLabel]]+100*Systematic[[#This Row],[State]]</f>
        <v>477010601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477</v>
      </c>
      <c r="B7029" s="1">
        <f>IF(C7029=0,IF(B7028=Protocol!$V$20,1,B7028+1),B7028)</f>
        <v>1</v>
      </c>
      <c r="C7029" s="1">
        <f>IF(C7028+1=Protocol!$V$21,0,C7028+1)</f>
        <v>7</v>
      </c>
      <c r="D7029" s="1">
        <f t="shared" si="235"/>
        <v>2</v>
      </c>
      <c r="E7029" s="1" t="str">
        <f>INDEX(Protocol[Mark],MATCH(C7029,Protocol[Step],0))</f>
        <v>6Oct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477010002</v>
      </c>
      <c r="H7029" s="134">
        <f>Systematic[[#This Row],[SampleVariableLabel]]+100*Systematic[[#This Row],[State]]</f>
        <v>477010702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477</v>
      </c>
      <c r="B7030" s="1">
        <f>IF(C7030=0,IF(B7029=Protocol!$V$20,1,B7029+1),B7029)</f>
        <v>1</v>
      </c>
      <c r="C7030" s="1">
        <f>IF(C7029+1=Protocol!$V$21,0,C7029+1)</f>
        <v>8</v>
      </c>
      <c r="D7030" s="1">
        <f t="shared" si="235"/>
        <v>3</v>
      </c>
      <c r="E7030" s="1" t="str">
        <f>INDEX(Protocol[Mark],MATCH(C7030,Protocol[Step],0))</f>
        <v>7Rot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477010003</v>
      </c>
      <c r="H7030" s="134">
        <f>Systematic[[#This Row],[SampleVariableLabel]]+100*Systematic[[#This Row],[State]]</f>
        <v>477010803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477</v>
      </c>
      <c r="B7031" s="1">
        <f>IF(C7031=0,IF(B7030=Protocol!$V$20,1,B7030+1),B7030)</f>
        <v>1</v>
      </c>
      <c r="C7031" s="1">
        <f>IF(C7030+1=Protocol!$V$21,0,C7030+1)</f>
        <v>9</v>
      </c>
      <c r="D7031" s="1">
        <f t="shared" si="235"/>
        <v>4</v>
      </c>
      <c r="E7031" s="1" t="str">
        <f>INDEX(Protocol[Mark],MATCH(C7031,Protocol[Step],0))</f>
        <v>8Gp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477010004</v>
      </c>
      <c r="H7031" s="134">
        <f>Systematic[[#This Row],[SampleVariableLabel]]+100*Systematic[[#This Row],[State]]</f>
        <v>477010904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477</v>
      </c>
      <c r="B7032" s="1">
        <f>IF(C7032=0,IF(B7031=Protocol!$V$20,1,B7031+1),B7031)</f>
        <v>1</v>
      </c>
      <c r="C7032" s="1">
        <f>IF(C7031+1=Protocol!$V$21,0,C7031+1)</f>
        <v>10</v>
      </c>
      <c r="D7032" s="1">
        <f t="shared" si="235"/>
        <v>5</v>
      </c>
      <c r="E7032" s="1" t="str">
        <f>INDEX(Protocol[Mark],MATCH(C7032,Protocol[Step],0))</f>
        <v>9Ama</v>
      </c>
      <c r="F7032" s="151" t="str">
        <f>INDEX(Variables[Variable],MATCH(Systematic[[#This Row],[VariableIndex]],Variables[Index],0))</f>
        <v>Specific flux (mt)</v>
      </c>
      <c r="G7032" s="134">
        <f>Systematic[[#This Row],[Sample]]*1000000+Systematic[[#This Row],[SubSample]]*10000+Systematic[[#This Row],[VariableIndex]]</f>
        <v>477010005</v>
      </c>
      <c r="H7032" s="134">
        <f>Systematic[[#This Row],[SampleVariableLabel]]+100*Systematic[[#This Row],[State]]</f>
        <v>477011005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477</v>
      </c>
      <c r="B7033" s="1">
        <f>IF(C7033=0,IF(B7032=Protocol!$V$20,1,B7032+1),B7032)</f>
        <v>1</v>
      </c>
      <c r="C7033" s="1">
        <f>IF(C7032+1=Protocol!$V$21,0,C7032+1)</f>
        <v>11</v>
      </c>
      <c r="D7033" s="1">
        <f t="shared" si="235"/>
        <v>6</v>
      </c>
      <c r="E7033" s="1" t="str">
        <f>INDEX(Protocol[Mark],MATCH(C7033,Protocol[Step],0))</f>
        <v>10Tm</v>
      </c>
      <c r="F7033" s="151" t="str">
        <f>INDEX(Variables[Variable],MATCH(Systematic[[#This Row],[VariableIndex]],Variables[Index],0))</f>
        <v>FCR (mt: ROX-corr.)</v>
      </c>
      <c r="G7033" s="134">
        <f>Systematic[[#This Row],[Sample]]*1000000+Systematic[[#This Row],[SubSample]]*10000+Systematic[[#This Row],[VariableIndex]]</f>
        <v>477010006</v>
      </c>
      <c r="H7033" s="134">
        <f>Systematic[[#This Row],[SampleVariableLabel]]+100*Systematic[[#This Row],[State]]</f>
        <v>477011106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477</v>
      </c>
      <c r="B7034" s="1">
        <f>IF(C7034=0,IF(B7033=Protocol!$V$20,1,B7033+1),B7033)</f>
        <v>1</v>
      </c>
      <c r="C7034" s="1">
        <f>IF(C7033+1=Protocol!$V$21,0,C7033+1)</f>
        <v>12</v>
      </c>
      <c r="D7034" s="1">
        <f t="shared" si="235"/>
        <v>1</v>
      </c>
      <c r="E7034" s="1" t="str">
        <f>INDEX(Protocol[Mark],MATCH(C7034,Protocol[Step],0))</f>
        <v>11Azd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477010001</v>
      </c>
      <c r="H7034" s="134">
        <f>Systematic[[#This Row],[SampleVariableLabel]]+100*Systematic[[#This Row],[State]]</f>
        <v>477011201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478</v>
      </c>
      <c r="B7035" s="1">
        <f>IF(C7035=0,IF(B7034=Protocol!$V$20,1,B7034+1),B7034)</f>
        <v>1</v>
      </c>
      <c r="C7035" s="1">
        <f>IF(C7034+1=Protocol!$V$21,0,C7034+1)</f>
        <v>0</v>
      </c>
      <c r="D7035" s="1">
        <f t="shared" si="235"/>
        <v>2</v>
      </c>
      <c r="E7035" s="1" t="str">
        <f>INDEX(Protocol[Mark],MATCH(C7035,Protocol[Step],0))</f>
        <v>1mt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478010002</v>
      </c>
      <c r="H7035" s="134">
        <f>Systematic[[#This Row],[SampleVariableLabel]]+100*Systematic[[#This Row],[State]]</f>
        <v>478010002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478</v>
      </c>
      <c r="B7036" s="1">
        <f>IF(C7036=0,IF(B7035=Protocol!$V$20,1,B7035+1),B7035)</f>
        <v>1</v>
      </c>
      <c r="C7036" s="1">
        <f>IF(C7035+1=Protocol!$V$21,0,C7035+1)</f>
        <v>1</v>
      </c>
      <c r="D7036" s="1">
        <f t="shared" si="235"/>
        <v>3</v>
      </c>
      <c r="E7036" s="1" t="str">
        <f>INDEX(Protocol[Mark],MATCH(C7036,Protocol[Step],0))</f>
        <v>1PM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478010003</v>
      </c>
      <c r="H7036" s="134">
        <f>Systematic[[#This Row],[SampleVariableLabel]]+100*Systematic[[#This Row],[State]]</f>
        <v>478010103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478</v>
      </c>
      <c r="B7037" s="1">
        <f>IF(C7037=0,IF(B7036=Protocol!$V$20,1,B7036+1),B7036)</f>
        <v>1</v>
      </c>
      <c r="C7037" s="1">
        <f>IF(C7036+1=Protocol!$V$21,0,C7036+1)</f>
        <v>2</v>
      </c>
      <c r="D7037" s="1">
        <f t="shared" si="235"/>
        <v>4</v>
      </c>
      <c r="E7037" s="1" t="str">
        <f>INDEX(Protocol[Mark],MATCH(C7037,Protocol[Step],0))</f>
        <v>2D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478010004</v>
      </c>
      <c r="H7037" s="134">
        <f>Systematic[[#This Row],[SampleVariableLabel]]+100*Systematic[[#This Row],[State]]</f>
        <v>478010204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478</v>
      </c>
      <c r="B7038" s="1">
        <f>IF(C7038=0,IF(B7037=Protocol!$V$20,1,B7037+1),B7037)</f>
        <v>1</v>
      </c>
      <c r="C7038" s="1">
        <f>IF(C7037+1=Protocol!$V$21,0,C7037+1)</f>
        <v>3</v>
      </c>
      <c r="D7038" s="1">
        <f t="shared" si="235"/>
        <v>5</v>
      </c>
      <c r="E7038" s="1" t="str">
        <f>INDEX(Protocol[Mark],MATCH(C7038,Protocol[Step],0))</f>
        <v>2c</v>
      </c>
      <c r="F7038" s="151" t="str">
        <f>INDEX(Variables[Variable],MATCH(Systematic[[#This Row],[VariableIndex]],Variables[Index],0))</f>
        <v>Specific flux (mt)</v>
      </c>
      <c r="G7038" s="134">
        <f>Systematic[[#This Row],[Sample]]*1000000+Systematic[[#This Row],[SubSample]]*10000+Systematic[[#This Row],[VariableIndex]]</f>
        <v>478010005</v>
      </c>
      <c r="H7038" s="134">
        <f>Systematic[[#This Row],[SampleVariableLabel]]+100*Systematic[[#This Row],[State]]</f>
        <v>478010305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478</v>
      </c>
      <c r="B7039" s="1">
        <f>IF(C7039=0,IF(B7038=Protocol!$V$20,1,B7038+1),B7038)</f>
        <v>1</v>
      </c>
      <c r="C7039" s="1">
        <f>IF(C7038+1=Protocol!$V$21,0,C7038+1)</f>
        <v>4</v>
      </c>
      <c r="D7039" s="1">
        <f t="shared" si="235"/>
        <v>6</v>
      </c>
      <c r="E7039" s="1" t="str">
        <f>INDEX(Protocol[Mark],MATCH(C7039,Protocol[Step],0))</f>
        <v>3U</v>
      </c>
      <c r="F7039" s="151" t="str">
        <f>INDEX(Variables[Variable],MATCH(Systematic[[#This Row],[VariableIndex]],Variables[Index],0))</f>
        <v>FCR (mt: ROX-corr.)</v>
      </c>
      <c r="G7039" s="134">
        <f>Systematic[[#This Row],[Sample]]*1000000+Systematic[[#This Row],[SubSample]]*10000+Systematic[[#This Row],[VariableIndex]]</f>
        <v>478010006</v>
      </c>
      <c r="H7039" s="134">
        <f>Systematic[[#This Row],[SampleVariableLabel]]+100*Systematic[[#This Row],[State]]</f>
        <v>478010406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478</v>
      </c>
      <c r="B7040" s="1">
        <f>IF(C7040=0,IF(B7039=Protocol!$V$20,1,B7039+1),B7039)</f>
        <v>1</v>
      </c>
      <c r="C7040" s="1">
        <f>IF(C7039+1=Protocol!$V$21,0,C7039+1)</f>
        <v>5</v>
      </c>
      <c r="D7040" s="1">
        <f t="shared" si="235"/>
        <v>1</v>
      </c>
      <c r="E7040" s="1" t="str">
        <f>INDEX(Protocol[Mark],MATCH(C7040,Protocol[Step],0))</f>
        <v>4G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478010001</v>
      </c>
      <c r="H7040" s="134">
        <f>Systematic[[#This Row],[SampleVariableLabel]]+100*Systematic[[#This Row],[State]]</f>
        <v>478010501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478</v>
      </c>
      <c r="B7041" s="1">
        <f>IF(C7041=0,IF(B7040=Protocol!$V$20,1,B7040+1),B7040)</f>
        <v>1</v>
      </c>
      <c r="C7041" s="1">
        <f>IF(C7040+1=Protocol!$V$21,0,C7040+1)</f>
        <v>6</v>
      </c>
      <c r="D7041" s="1">
        <f t="shared" si="235"/>
        <v>2</v>
      </c>
      <c r="E7041" s="1" t="str">
        <f>INDEX(Protocol[Mark],MATCH(C7041,Protocol[Step],0))</f>
        <v>5S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478010002</v>
      </c>
      <c r="H7041" s="134">
        <f>Systematic[[#This Row],[SampleVariableLabel]]+100*Systematic[[#This Row],[State]]</f>
        <v>478010602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478</v>
      </c>
      <c r="B7042" s="1">
        <f>IF(C7042=0,IF(B7041=Protocol!$V$20,1,B7041+1),B7041)</f>
        <v>1</v>
      </c>
      <c r="C7042" s="1">
        <f>IF(C7041+1=Protocol!$V$21,0,C7041+1)</f>
        <v>7</v>
      </c>
      <c r="D7042" s="1">
        <f t="shared" si="235"/>
        <v>3</v>
      </c>
      <c r="E7042" s="1" t="str">
        <f>INDEX(Protocol[Mark],MATCH(C7042,Protocol[Step],0))</f>
        <v>6Oct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478010003</v>
      </c>
      <c r="H7042" s="134">
        <f>Systematic[[#This Row],[SampleVariableLabel]]+100*Systematic[[#This Row],[State]]</f>
        <v>478010703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478</v>
      </c>
      <c r="B7043" s="1">
        <f>IF(C7043=0,IF(B7042=Protocol!$V$20,1,B7042+1),B7042)</f>
        <v>1</v>
      </c>
      <c r="C7043" s="1">
        <f>IF(C7042+1=Protocol!$V$21,0,C7042+1)</f>
        <v>8</v>
      </c>
      <c r="D7043" s="1">
        <f t="shared" ref="D7043:D7106" si="237">IF(D7042=nVariables,1,D7042+1)</f>
        <v>4</v>
      </c>
      <c r="E7043" s="1" t="str">
        <f>INDEX(Protocol[Mark],MATCH(C7043,Protocol[Step],0))</f>
        <v>7Rot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478010004</v>
      </c>
      <c r="H7043" s="134">
        <f>Systematic[[#This Row],[SampleVariableLabel]]+100*Systematic[[#This Row],[State]]</f>
        <v>478010804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478</v>
      </c>
      <c r="B7044" s="1">
        <f>IF(C7044=0,IF(B7043=Protocol!$V$20,1,B7043+1),B7043)</f>
        <v>1</v>
      </c>
      <c r="C7044" s="1">
        <f>IF(C7043+1=Protocol!$V$21,0,C7043+1)</f>
        <v>9</v>
      </c>
      <c r="D7044" s="1">
        <f t="shared" si="237"/>
        <v>5</v>
      </c>
      <c r="E7044" s="1" t="str">
        <f>INDEX(Protocol[Mark],MATCH(C7044,Protocol[Step],0))</f>
        <v>8Gp</v>
      </c>
      <c r="F7044" s="151" t="str">
        <f>INDEX(Variables[Variable],MATCH(Systematic[[#This Row],[VariableIndex]],Variables[Index],0))</f>
        <v>Specific flux (mt)</v>
      </c>
      <c r="G7044" s="134">
        <f>Systematic[[#This Row],[Sample]]*1000000+Systematic[[#This Row],[SubSample]]*10000+Systematic[[#This Row],[VariableIndex]]</f>
        <v>478010005</v>
      </c>
      <c r="H7044" s="134">
        <f>Systematic[[#This Row],[SampleVariableLabel]]+100*Systematic[[#This Row],[State]]</f>
        <v>478010905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478</v>
      </c>
      <c r="B7045" s="1">
        <f>IF(C7045=0,IF(B7044=Protocol!$V$20,1,B7044+1),B7044)</f>
        <v>1</v>
      </c>
      <c r="C7045" s="1">
        <f>IF(C7044+1=Protocol!$V$21,0,C7044+1)</f>
        <v>10</v>
      </c>
      <c r="D7045" s="1">
        <f t="shared" si="237"/>
        <v>6</v>
      </c>
      <c r="E7045" s="1" t="str">
        <f>INDEX(Protocol[Mark],MATCH(C7045,Protocol[Step],0))</f>
        <v>9Ama</v>
      </c>
      <c r="F7045" s="151" t="str">
        <f>INDEX(Variables[Variable],MATCH(Systematic[[#This Row],[VariableIndex]],Variables[Index],0))</f>
        <v>FCR (mt: ROX-corr.)</v>
      </c>
      <c r="G7045" s="134">
        <f>Systematic[[#This Row],[Sample]]*1000000+Systematic[[#This Row],[SubSample]]*10000+Systematic[[#This Row],[VariableIndex]]</f>
        <v>478010006</v>
      </c>
      <c r="H7045" s="134">
        <f>Systematic[[#This Row],[SampleVariableLabel]]+100*Systematic[[#This Row],[State]]</f>
        <v>478011006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478</v>
      </c>
      <c r="B7046" s="1">
        <f>IF(C7046=0,IF(B7045=Protocol!$V$20,1,B7045+1),B7045)</f>
        <v>1</v>
      </c>
      <c r="C7046" s="1">
        <f>IF(C7045+1=Protocol!$V$21,0,C7045+1)</f>
        <v>11</v>
      </c>
      <c r="D7046" s="1">
        <f t="shared" si="237"/>
        <v>1</v>
      </c>
      <c r="E7046" s="1" t="str">
        <f>INDEX(Protocol[Mark],MATCH(C7046,Protocol[Step],0))</f>
        <v>10Tm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478010001</v>
      </c>
      <c r="H7046" s="134">
        <f>Systematic[[#This Row],[SampleVariableLabel]]+100*Systematic[[#This Row],[State]]</f>
        <v>478011101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478</v>
      </c>
      <c r="B7047" s="1">
        <f>IF(C7047=0,IF(B7046=Protocol!$V$20,1,B7046+1),B7046)</f>
        <v>1</v>
      </c>
      <c r="C7047" s="1">
        <f>IF(C7046+1=Protocol!$V$21,0,C7046+1)</f>
        <v>12</v>
      </c>
      <c r="D7047" s="1">
        <f t="shared" si="237"/>
        <v>2</v>
      </c>
      <c r="E7047" s="1" t="str">
        <f>INDEX(Protocol[Mark],MATCH(C7047,Protocol[Step],0))</f>
        <v>11Azd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478010002</v>
      </c>
      <c r="H7047" s="134">
        <f>Systematic[[#This Row],[SampleVariableLabel]]+100*Systematic[[#This Row],[State]]</f>
        <v>478011202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479</v>
      </c>
      <c r="B7048" s="1">
        <f>IF(C7048=0,IF(B7047=Protocol!$V$20,1,B7047+1),B7047)</f>
        <v>1</v>
      </c>
      <c r="C7048" s="1">
        <f>IF(C7047+1=Protocol!$V$21,0,C7047+1)</f>
        <v>0</v>
      </c>
      <c r="D7048" s="1">
        <f t="shared" si="237"/>
        <v>3</v>
      </c>
      <c r="E7048" s="1" t="str">
        <f>INDEX(Protocol[Mark],MATCH(C7048,Protocol[Step],0))</f>
        <v>1mt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479010003</v>
      </c>
      <c r="H7048" s="134">
        <f>Systematic[[#This Row],[SampleVariableLabel]]+100*Systematic[[#This Row],[State]]</f>
        <v>479010003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479</v>
      </c>
      <c r="B7049" s="1">
        <f>IF(C7049=0,IF(B7048=Protocol!$V$20,1,B7048+1),B7048)</f>
        <v>1</v>
      </c>
      <c r="C7049" s="1">
        <f>IF(C7048+1=Protocol!$V$21,0,C7048+1)</f>
        <v>1</v>
      </c>
      <c r="D7049" s="1">
        <f t="shared" si="237"/>
        <v>4</v>
      </c>
      <c r="E7049" s="1" t="str">
        <f>INDEX(Protocol[Mark],MATCH(C7049,Protocol[Step],0))</f>
        <v>1PM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479010004</v>
      </c>
      <c r="H7049" s="134">
        <f>Systematic[[#This Row],[SampleVariableLabel]]+100*Systematic[[#This Row],[State]]</f>
        <v>479010104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479</v>
      </c>
      <c r="B7050" s="1">
        <f>IF(C7050=0,IF(B7049=Protocol!$V$20,1,B7049+1),B7049)</f>
        <v>1</v>
      </c>
      <c r="C7050" s="1">
        <f>IF(C7049+1=Protocol!$V$21,0,C7049+1)</f>
        <v>2</v>
      </c>
      <c r="D7050" s="1">
        <f t="shared" si="237"/>
        <v>5</v>
      </c>
      <c r="E7050" s="1" t="str">
        <f>INDEX(Protocol[Mark],MATCH(C7050,Protocol[Step],0))</f>
        <v>2D</v>
      </c>
      <c r="F7050" s="151" t="str">
        <f>INDEX(Variables[Variable],MATCH(Systematic[[#This Row],[VariableIndex]],Variables[Index],0))</f>
        <v>Specific flux (mt)</v>
      </c>
      <c r="G7050" s="134">
        <f>Systematic[[#This Row],[Sample]]*1000000+Systematic[[#This Row],[SubSample]]*10000+Systematic[[#This Row],[VariableIndex]]</f>
        <v>479010005</v>
      </c>
      <c r="H7050" s="134">
        <f>Systematic[[#This Row],[SampleVariableLabel]]+100*Systematic[[#This Row],[State]]</f>
        <v>479010205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479</v>
      </c>
      <c r="B7051" s="1">
        <f>IF(C7051=0,IF(B7050=Protocol!$V$20,1,B7050+1),B7050)</f>
        <v>1</v>
      </c>
      <c r="C7051" s="1">
        <f>IF(C7050+1=Protocol!$V$21,0,C7050+1)</f>
        <v>3</v>
      </c>
      <c r="D7051" s="1">
        <f t="shared" si="237"/>
        <v>6</v>
      </c>
      <c r="E7051" s="1" t="str">
        <f>INDEX(Protocol[Mark],MATCH(C7051,Protocol[Step],0))</f>
        <v>2c</v>
      </c>
      <c r="F7051" s="151" t="str">
        <f>INDEX(Variables[Variable],MATCH(Systematic[[#This Row],[VariableIndex]],Variables[Index],0))</f>
        <v>FCR (mt: ROX-corr.)</v>
      </c>
      <c r="G7051" s="134">
        <f>Systematic[[#This Row],[Sample]]*1000000+Systematic[[#This Row],[SubSample]]*10000+Systematic[[#This Row],[VariableIndex]]</f>
        <v>479010006</v>
      </c>
      <c r="H7051" s="134">
        <f>Systematic[[#This Row],[SampleVariableLabel]]+100*Systematic[[#This Row],[State]]</f>
        <v>479010306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479</v>
      </c>
      <c r="B7052" s="1">
        <f>IF(C7052=0,IF(B7051=Protocol!$V$20,1,B7051+1),B7051)</f>
        <v>1</v>
      </c>
      <c r="C7052" s="1">
        <f>IF(C7051+1=Protocol!$V$21,0,C7051+1)</f>
        <v>4</v>
      </c>
      <c r="D7052" s="1">
        <f t="shared" si="237"/>
        <v>1</v>
      </c>
      <c r="E7052" s="1" t="str">
        <f>INDEX(Protocol[Mark],MATCH(C7052,Protocol[Step],0))</f>
        <v>3U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479010001</v>
      </c>
      <c r="H7052" s="134">
        <f>Systematic[[#This Row],[SampleVariableLabel]]+100*Systematic[[#This Row],[State]]</f>
        <v>479010401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479</v>
      </c>
      <c r="B7053" s="1">
        <f>IF(C7053=0,IF(B7052=Protocol!$V$20,1,B7052+1),B7052)</f>
        <v>1</v>
      </c>
      <c r="C7053" s="1">
        <f>IF(C7052+1=Protocol!$V$21,0,C7052+1)</f>
        <v>5</v>
      </c>
      <c r="D7053" s="1">
        <f t="shared" si="237"/>
        <v>2</v>
      </c>
      <c r="E7053" s="1" t="str">
        <f>INDEX(Protocol[Mark],MATCH(C7053,Protocol[Step],0))</f>
        <v>4G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479010002</v>
      </c>
      <c r="H7053" s="134">
        <f>Systematic[[#This Row],[SampleVariableLabel]]+100*Systematic[[#This Row],[State]]</f>
        <v>479010502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479</v>
      </c>
      <c r="B7054" s="1">
        <f>IF(C7054=0,IF(B7053=Protocol!$V$20,1,B7053+1),B7053)</f>
        <v>1</v>
      </c>
      <c r="C7054" s="1">
        <f>IF(C7053+1=Protocol!$V$21,0,C7053+1)</f>
        <v>6</v>
      </c>
      <c r="D7054" s="1">
        <f t="shared" si="237"/>
        <v>3</v>
      </c>
      <c r="E7054" s="1" t="str">
        <f>INDEX(Protocol[Mark],MATCH(C7054,Protocol[Step],0))</f>
        <v>5S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479010003</v>
      </c>
      <c r="H7054" s="134">
        <f>Systematic[[#This Row],[SampleVariableLabel]]+100*Systematic[[#This Row],[State]]</f>
        <v>479010603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479</v>
      </c>
      <c r="B7055" s="1">
        <f>IF(C7055=0,IF(B7054=Protocol!$V$20,1,B7054+1),B7054)</f>
        <v>1</v>
      </c>
      <c r="C7055" s="1">
        <f>IF(C7054+1=Protocol!$V$21,0,C7054+1)</f>
        <v>7</v>
      </c>
      <c r="D7055" s="1">
        <f t="shared" si="237"/>
        <v>4</v>
      </c>
      <c r="E7055" s="1" t="str">
        <f>INDEX(Protocol[Mark],MATCH(C7055,Protocol[Step],0))</f>
        <v>6Oct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479010004</v>
      </c>
      <c r="H7055" s="134">
        <f>Systematic[[#This Row],[SampleVariableLabel]]+100*Systematic[[#This Row],[State]]</f>
        <v>479010704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479</v>
      </c>
      <c r="B7056" s="1">
        <f>IF(C7056=0,IF(B7055=Protocol!$V$20,1,B7055+1),B7055)</f>
        <v>1</v>
      </c>
      <c r="C7056" s="1">
        <f>IF(C7055+1=Protocol!$V$21,0,C7055+1)</f>
        <v>8</v>
      </c>
      <c r="D7056" s="1">
        <f t="shared" si="237"/>
        <v>5</v>
      </c>
      <c r="E7056" s="1" t="str">
        <f>INDEX(Protocol[Mark],MATCH(C7056,Protocol[Step],0))</f>
        <v>7Rot</v>
      </c>
      <c r="F7056" s="151" t="str">
        <f>INDEX(Variables[Variable],MATCH(Systematic[[#This Row],[VariableIndex]],Variables[Index],0))</f>
        <v>Specific flux (mt)</v>
      </c>
      <c r="G7056" s="134">
        <f>Systematic[[#This Row],[Sample]]*1000000+Systematic[[#This Row],[SubSample]]*10000+Systematic[[#This Row],[VariableIndex]]</f>
        <v>479010005</v>
      </c>
      <c r="H7056" s="134">
        <f>Systematic[[#This Row],[SampleVariableLabel]]+100*Systematic[[#This Row],[State]]</f>
        <v>479010805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479</v>
      </c>
      <c r="B7057" s="1">
        <f>IF(C7057=0,IF(B7056=Protocol!$V$20,1,B7056+1),B7056)</f>
        <v>1</v>
      </c>
      <c r="C7057" s="1">
        <f>IF(C7056+1=Protocol!$V$21,0,C7056+1)</f>
        <v>9</v>
      </c>
      <c r="D7057" s="1">
        <f t="shared" si="237"/>
        <v>6</v>
      </c>
      <c r="E7057" s="1" t="str">
        <f>INDEX(Protocol[Mark],MATCH(C7057,Protocol[Step],0))</f>
        <v>8Gp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479010006</v>
      </c>
      <c r="H7057" s="134">
        <f>Systematic[[#This Row],[SampleVariableLabel]]+100*Systematic[[#This Row],[State]]</f>
        <v>479010906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479</v>
      </c>
      <c r="B7058" s="1">
        <f>IF(C7058=0,IF(B7057=Protocol!$V$20,1,B7057+1),B7057)</f>
        <v>1</v>
      </c>
      <c r="C7058" s="1">
        <f>IF(C7057+1=Protocol!$V$21,0,C7057+1)</f>
        <v>10</v>
      </c>
      <c r="D7058" s="1">
        <f t="shared" si="237"/>
        <v>1</v>
      </c>
      <c r="E7058" s="1" t="str">
        <f>INDEX(Protocol[Mark],MATCH(C7058,Protocol[Step],0))</f>
        <v>9Ama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479010001</v>
      </c>
      <c r="H7058" s="134">
        <f>Systematic[[#This Row],[SampleVariableLabel]]+100*Systematic[[#This Row],[State]]</f>
        <v>479011001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479</v>
      </c>
      <c r="B7059" s="1">
        <f>IF(C7059=0,IF(B7058=Protocol!$V$20,1,B7058+1),B7058)</f>
        <v>1</v>
      </c>
      <c r="C7059" s="1">
        <f>IF(C7058+1=Protocol!$V$21,0,C7058+1)</f>
        <v>11</v>
      </c>
      <c r="D7059" s="1">
        <f t="shared" si="237"/>
        <v>2</v>
      </c>
      <c r="E7059" s="1" t="str">
        <f>INDEX(Protocol[Mark],MATCH(C7059,Protocol[Step],0))</f>
        <v>10Tm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479010002</v>
      </c>
      <c r="H7059" s="134">
        <f>Systematic[[#This Row],[SampleVariableLabel]]+100*Systematic[[#This Row],[State]]</f>
        <v>479011102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479</v>
      </c>
      <c r="B7060" s="1">
        <f>IF(C7060=0,IF(B7059=Protocol!$V$20,1,B7059+1),B7059)</f>
        <v>1</v>
      </c>
      <c r="C7060" s="1">
        <f>IF(C7059+1=Protocol!$V$21,0,C7059+1)</f>
        <v>12</v>
      </c>
      <c r="D7060" s="1">
        <f t="shared" si="237"/>
        <v>3</v>
      </c>
      <c r="E7060" s="1" t="str">
        <f>INDEX(Protocol[Mark],MATCH(C7060,Protocol[Step],0))</f>
        <v>11Azd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479010003</v>
      </c>
      <c r="H7060" s="134">
        <f>Systematic[[#This Row],[SampleVariableLabel]]+100*Systematic[[#This Row],[State]]</f>
        <v>479011203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480</v>
      </c>
      <c r="B7061" s="1">
        <f>IF(C7061=0,IF(B7060=Protocol!$V$20,1,B7060+1),B7060)</f>
        <v>1</v>
      </c>
      <c r="C7061" s="1">
        <f>IF(C7060+1=Protocol!$V$21,0,C7060+1)</f>
        <v>0</v>
      </c>
      <c r="D7061" s="1">
        <f t="shared" si="237"/>
        <v>4</v>
      </c>
      <c r="E7061" s="1" t="str">
        <f>INDEX(Protocol[Mark],MATCH(C7061,Protocol[Step],0))</f>
        <v>1mt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480010004</v>
      </c>
      <c r="H7061" s="134">
        <f>Systematic[[#This Row],[SampleVariableLabel]]+100*Systematic[[#This Row],[State]]</f>
        <v>480010004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480</v>
      </c>
      <c r="B7062" s="1">
        <f>IF(C7062=0,IF(B7061=Protocol!$V$20,1,B7061+1),B7061)</f>
        <v>1</v>
      </c>
      <c r="C7062" s="1">
        <f>IF(C7061+1=Protocol!$V$21,0,C7061+1)</f>
        <v>1</v>
      </c>
      <c r="D7062" s="1">
        <f t="shared" si="237"/>
        <v>5</v>
      </c>
      <c r="E7062" s="1" t="str">
        <f>INDEX(Protocol[Mark],MATCH(C7062,Protocol[Step],0))</f>
        <v>1PM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480010005</v>
      </c>
      <c r="H7062" s="134">
        <f>Systematic[[#This Row],[SampleVariableLabel]]+100*Systematic[[#This Row],[State]]</f>
        <v>480010105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480</v>
      </c>
      <c r="B7063" s="1">
        <f>IF(C7063=0,IF(B7062=Protocol!$V$20,1,B7062+1),B7062)</f>
        <v>1</v>
      </c>
      <c r="C7063" s="1">
        <f>IF(C7062+1=Protocol!$V$21,0,C7062+1)</f>
        <v>2</v>
      </c>
      <c r="D7063" s="1">
        <f t="shared" si="237"/>
        <v>6</v>
      </c>
      <c r="E7063" s="1" t="str">
        <f>INDEX(Protocol[Mark],MATCH(C7063,Protocol[Step],0))</f>
        <v>2D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480010006</v>
      </c>
      <c r="H7063" s="134">
        <f>Systematic[[#This Row],[SampleVariableLabel]]+100*Systematic[[#This Row],[State]]</f>
        <v>480010206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480</v>
      </c>
      <c r="B7064" s="1">
        <f>IF(C7064=0,IF(B7063=Protocol!$V$20,1,B7063+1),B7063)</f>
        <v>1</v>
      </c>
      <c r="C7064" s="1">
        <f>IF(C7063+1=Protocol!$V$21,0,C7063+1)</f>
        <v>3</v>
      </c>
      <c r="D7064" s="1">
        <f t="shared" si="237"/>
        <v>1</v>
      </c>
      <c r="E7064" s="1" t="str">
        <f>INDEX(Protocol[Mark],MATCH(C7064,Protocol[Step],0))</f>
        <v>2c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480010001</v>
      </c>
      <c r="H7064" s="134">
        <f>Systematic[[#This Row],[SampleVariableLabel]]+100*Systematic[[#This Row],[State]]</f>
        <v>480010301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480</v>
      </c>
      <c r="B7065" s="1">
        <f>IF(C7065=0,IF(B7064=Protocol!$V$20,1,B7064+1),B7064)</f>
        <v>1</v>
      </c>
      <c r="C7065" s="1">
        <f>IF(C7064+1=Protocol!$V$21,0,C7064+1)</f>
        <v>4</v>
      </c>
      <c r="D7065" s="1">
        <f t="shared" si="237"/>
        <v>2</v>
      </c>
      <c r="E7065" s="1" t="str">
        <f>INDEX(Protocol[Mark],MATCH(C7065,Protocol[Step],0))</f>
        <v>3U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480010002</v>
      </c>
      <c r="H7065" s="134">
        <f>Systematic[[#This Row],[SampleVariableLabel]]+100*Systematic[[#This Row],[State]]</f>
        <v>480010402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480</v>
      </c>
      <c r="B7066" s="1">
        <f>IF(C7066=0,IF(B7065=Protocol!$V$20,1,B7065+1),B7065)</f>
        <v>1</v>
      </c>
      <c r="C7066" s="1">
        <f>IF(C7065+1=Protocol!$V$21,0,C7065+1)</f>
        <v>5</v>
      </c>
      <c r="D7066" s="1">
        <f t="shared" si="237"/>
        <v>3</v>
      </c>
      <c r="E7066" s="1" t="str">
        <f>INDEX(Protocol[Mark],MATCH(C7066,Protocol[Step],0))</f>
        <v>4G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480010003</v>
      </c>
      <c r="H7066" s="134">
        <f>Systematic[[#This Row],[SampleVariableLabel]]+100*Systematic[[#This Row],[State]]</f>
        <v>480010503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480</v>
      </c>
      <c r="B7067" s="1">
        <f>IF(C7067=0,IF(B7066=Protocol!$V$20,1,B7066+1),B7066)</f>
        <v>1</v>
      </c>
      <c r="C7067" s="1">
        <f>IF(C7066+1=Protocol!$V$21,0,C7066+1)</f>
        <v>6</v>
      </c>
      <c r="D7067" s="1">
        <f t="shared" si="237"/>
        <v>4</v>
      </c>
      <c r="E7067" s="1" t="str">
        <f>INDEX(Protocol[Mark],MATCH(C7067,Protocol[Step],0))</f>
        <v>5S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480010004</v>
      </c>
      <c r="H7067" s="134">
        <f>Systematic[[#This Row],[SampleVariableLabel]]+100*Systematic[[#This Row],[State]]</f>
        <v>480010604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480</v>
      </c>
      <c r="B7068" s="1">
        <f>IF(C7068=0,IF(B7067=Protocol!$V$20,1,B7067+1),B7067)</f>
        <v>1</v>
      </c>
      <c r="C7068" s="1">
        <f>IF(C7067+1=Protocol!$V$21,0,C7067+1)</f>
        <v>7</v>
      </c>
      <c r="D7068" s="1">
        <f t="shared" si="237"/>
        <v>5</v>
      </c>
      <c r="E7068" s="1" t="str">
        <f>INDEX(Protocol[Mark],MATCH(C7068,Protocol[Step],0))</f>
        <v>6Oct</v>
      </c>
      <c r="F7068" s="151" t="str">
        <f>INDEX(Variables[Variable],MATCH(Systematic[[#This Row],[VariableIndex]],Variables[Index],0))</f>
        <v>Specific flux (mt)</v>
      </c>
      <c r="G7068" s="134">
        <f>Systematic[[#This Row],[Sample]]*1000000+Systematic[[#This Row],[SubSample]]*10000+Systematic[[#This Row],[VariableIndex]]</f>
        <v>480010005</v>
      </c>
      <c r="H7068" s="134">
        <f>Systematic[[#This Row],[SampleVariableLabel]]+100*Systematic[[#This Row],[State]]</f>
        <v>480010705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480</v>
      </c>
      <c r="B7069" s="1">
        <f>IF(C7069=0,IF(B7068=Protocol!$V$20,1,B7068+1),B7068)</f>
        <v>1</v>
      </c>
      <c r="C7069" s="1">
        <f>IF(C7068+1=Protocol!$V$21,0,C7068+1)</f>
        <v>8</v>
      </c>
      <c r="D7069" s="1">
        <f t="shared" si="237"/>
        <v>6</v>
      </c>
      <c r="E7069" s="1" t="str">
        <f>INDEX(Protocol[Mark],MATCH(C7069,Protocol[Step],0))</f>
        <v>7Rot</v>
      </c>
      <c r="F7069" s="151" t="str">
        <f>INDEX(Variables[Variable],MATCH(Systematic[[#This Row],[VariableIndex]],Variables[Index],0))</f>
        <v>FCR (mt: ROX-corr.)</v>
      </c>
      <c r="G7069" s="134">
        <f>Systematic[[#This Row],[Sample]]*1000000+Systematic[[#This Row],[SubSample]]*10000+Systematic[[#This Row],[VariableIndex]]</f>
        <v>480010006</v>
      </c>
      <c r="H7069" s="134">
        <f>Systematic[[#This Row],[SampleVariableLabel]]+100*Systematic[[#This Row],[State]]</f>
        <v>480010806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480</v>
      </c>
      <c r="B7070" s="1">
        <f>IF(C7070=0,IF(B7069=Protocol!$V$20,1,B7069+1),B7069)</f>
        <v>1</v>
      </c>
      <c r="C7070" s="1">
        <f>IF(C7069+1=Protocol!$V$21,0,C7069+1)</f>
        <v>9</v>
      </c>
      <c r="D7070" s="1">
        <f t="shared" si="237"/>
        <v>1</v>
      </c>
      <c r="E7070" s="1" t="str">
        <f>INDEX(Protocol[Mark],MATCH(C7070,Protocol[Step],0))</f>
        <v>8Gp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480010001</v>
      </c>
      <c r="H7070" s="134">
        <f>Systematic[[#This Row],[SampleVariableLabel]]+100*Systematic[[#This Row],[State]]</f>
        <v>480010901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480</v>
      </c>
      <c r="B7071" s="1">
        <f>IF(C7071=0,IF(B7070=Protocol!$V$20,1,B7070+1),B7070)</f>
        <v>1</v>
      </c>
      <c r="C7071" s="1">
        <f>IF(C7070+1=Protocol!$V$21,0,C7070+1)</f>
        <v>10</v>
      </c>
      <c r="D7071" s="1">
        <f t="shared" si="237"/>
        <v>2</v>
      </c>
      <c r="E7071" s="1" t="str">
        <f>INDEX(Protocol[Mark],MATCH(C7071,Protocol[Step],0))</f>
        <v>9Ama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480010002</v>
      </c>
      <c r="H7071" s="134">
        <f>Systematic[[#This Row],[SampleVariableLabel]]+100*Systematic[[#This Row],[State]]</f>
        <v>480011002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480</v>
      </c>
      <c r="B7072" s="1">
        <f>IF(C7072=0,IF(B7071=Protocol!$V$20,1,B7071+1),B7071)</f>
        <v>1</v>
      </c>
      <c r="C7072" s="1">
        <f>IF(C7071+1=Protocol!$V$21,0,C7071+1)</f>
        <v>11</v>
      </c>
      <c r="D7072" s="1">
        <f t="shared" si="237"/>
        <v>3</v>
      </c>
      <c r="E7072" s="1" t="str">
        <f>INDEX(Protocol[Mark],MATCH(C7072,Protocol[Step],0))</f>
        <v>10Tm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480010003</v>
      </c>
      <c r="H7072" s="134">
        <f>Systematic[[#This Row],[SampleVariableLabel]]+100*Systematic[[#This Row],[State]]</f>
        <v>480011103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480</v>
      </c>
      <c r="B7073" s="1">
        <f>IF(C7073=0,IF(B7072=Protocol!$V$20,1,B7072+1),B7072)</f>
        <v>1</v>
      </c>
      <c r="C7073" s="1">
        <f>IF(C7072+1=Protocol!$V$21,0,C7072+1)</f>
        <v>12</v>
      </c>
      <c r="D7073" s="1">
        <f t="shared" si="237"/>
        <v>4</v>
      </c>
      <c r="E7073" s="1" t="str">
        <f>INDEX(Protocol[Mark],MATCH(C7073,Protocol[Step],0))</f>
        <v>11Azd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480010004</v>
      </c>
      <c r="H7073" s="134">
        <f>Systematic[[#This Row],[SampleVariableLabel]]+100*Systematic[[#This Row],[State]]</f>
        <v>480011204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481</v>
      </c>
      <c r="B7074" s="1">
        <f>IF(C7074=0,IF(B7073=Protocol!$V$20,1,B7073+1),B7073)</f>
        <v>1</v>
      </c>
      <c r="C7074" s="1">
        <f>IF(C7073+1=Protocol!$V$21,0,C7073+1)</f>
        <v>0</v>
      </c>
      <c r="D7074" s="1">
        <f t="shared" si="237"/>
        <v>5</v>
      </c>
      <c r="E7074" s="1" t="str">
        <f>INDEX(Protocol[Mark],MATCH(C7074,Protocol[Step],0))</f>
        <v>1mt</v>
      </c>
      <c r="F7074" s="151" t="str">
        <f>INDEX(Variables[Variable],MATCH(Systematic[[#This Row],[VariableIndex]],Variables[Index],0))</f>
        <v>Specific flux (mt)</v>
      </c>
      <c r="G7074" s="134">
        <f>Systematic[[#This Row],[Sample]]*1000000+Systematic[[#This Row],[SubSample]]*10000+Systematic[[#This Row],[VariableIndex]]</f>
        <v>481010005</v>
      </c>
      <c r="H7074" s="134">
        <f>Systematic[[#This Row],[SampleVariableLabel]]+100*Systematic[[#This Row],[State]]</f>
        <v>481010005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481</v>
      </c>
      <c r="B7075" s="1">
        <f>IF(C7075=0,IF(B7074=Protocol!$V$20,1,B7074+1),B7074)</f>
        <v>1</v>
      </c>
      <c r="C7075" s="1">
        <f>IF(C7074+1=Protocol!$V$21,0,C7074+1)</f>
        <v>1</v>
      </c>
      <c r="D7075" s="1">
        <f t="shared" si="237"/>
        <v>6</v>
      </c>
      <c r="E7075" s="1" t="str">
        <f>INDEX(Protocol[Mark],MATCH(C7075,Protocol[Step],0))</f>
        <v>1PM</v>
      </c>
      <c r="F7075" s="151" t="str">
        <f>INDEX(Variables[Variable],MATCH(Systematic[[#This Row],[VariableIndex]],Variables[Index],0))</f>
        <v>FCR (mt: ROX-corr.)</v>
      </c>
      <c r="G7075" s="134">
        <f>Systematic[[#This Row],[Sample]]*1000000+Systematic[[#This Row],[SubSample]]*10000+Systematic[[#This Row],[VariableIndex]]</f>
        <v>481010006</v>
      </c>
      <c r="H7075" s="134">
        <f>Systematic[[#This Row],[SampleVariableLabel]]+100*Systematic[[#This Row],[State]]</f>
        <v>481010106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481</v>
      </c>
      <c r="B7076" s="1">
        <f>IF(C7076=0,IF(B7075=Protocol!$V$20,1,B7075+1),B7075)</f>
        <v>1</v>
      </c>
      <c r="C7076" s="1">
        <f>IF(C7075+1=Protocol!$V$21,0,C7075+1)</f>
        <v>2</v>
      </c>
      <c r="D7076" s="1">
        <f t="shared" si="237"/>
        <v>1</v>
      </c>
      <c r="E7076" s="1" t="str">
        <f>INDEX(Protocol[Mark],MATCH(C7076,Protocol[Step],0))</f>
        <v>2D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481010001</v>
      </c>
      <c r="H7076" s="134">
        <f>Systematic[[#This Row],[SampleVariableLabel]]+100*Systematic[[#This Row],[State]]</f>
        <v>481010201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481</v>
      </c>
      <c r="B7077" s="1">
        <f>IF(C7077=0,IF(B7076=Protocol!$V$20,1,B7076+1),B7076)</f>
        <v>1</v>
      </c>
      <c r="C7077" s="1">
        <f>IF(C7076+1=Protocol!$V$21,0,C7076+1)</f>
        <v>3</v>
      </c>
      <c r="D7077" s="1">
        <f t="shared" si="237"/>
        <v>2</v>
      </c>
      <c r="E7077" s="1" t="str">
        <f>INDEX(Protocol[Mark],MATCH(C7077,Protocol[Step],0))</f>
        <v>2c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481010002</v>
      </c>
      <c r="H7077" s="134">
        <f>Systematic[[#This Row],[SampleVariableLabel]]+100*Systematic[[#This Row],[State]]</f>
        <v>481010302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481</v>
      </c>
      <c r="B7078" s="1">
        <f>IF(C7078=0,IF(B7077=Protocol!$V$20,1,B7077+1),B7077)</f>
        <v>1</v>
      </c>
      <c r="C7078" s="1">
        <f>IF(C7077+1=Protocol!$V$21,0,C7077+1)</f>
        <v>4</v>
      </c>
      <c r="D7078" s="1">
        <f t="shared" si="237"/>
        <v>3</v>
      </c>
      <c r="E7078" s="1" t="str">
        <f>INDEX(Protocol[Mark],MATCH(C7078,Protocol[Step],0))</f>
        <v>3U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481010003</v>
      </c>
      <c r="H7078" s="134">
        <f>Systematic[[#This Row],[SampleVariableLabel]]+100*Systematic[[#This Row],[State]]</f>
        <v>481010403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481</v>
      </c>
      <c r="B7079" s="1">
        <f>IF(C7079=0,IF(B7078=Protocol!$V$20,1,B7078+1),B7078)</f>
        <v>1</v>
      </c>
      <c r="C7079" s="1">
        <f>IF(C7078+1=Protocol!$V$21,0,C7078+1)</f>
        <v>5</v>
      </c>
      <c r="D7079" s="1">
        <f t="shared" si="237"/>
        <v>4</v>
      </c>
      <c r="E7079" s="1" t="str">
        <f>INDEX(Protocol[Mark],MATCH(C7079,Protocol[Step],0))</f>
        <v>4G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481010004</v>
      </c>
      <c r="H7079" s="134">
        <f>Systematic[[#This Row],[SampleVariableLabel]]+100*Systematic[[#This Row],[State]]</f>
        <v>481010504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481</v>
      </c>
      <c r="B7080" s="1">
        <f>IF(C7080=0,IF(B7079=Protocol!$V$20,1,B7079+1),B7079)</f>
        <v>1</v>
      </c>
      <c r="C7080" s="1">
        <f>IF(C7079+1=Protocol!$V$21,0,C7079+1)</f>
        <v>6</v>
      </c>
      <c r="D7080" s="1">
        <f t="shared" si="237"/>
        <v>5</v>
      </c>
      <c r="E7080" s="1" t="str">
        <f>INDEX(Protocol[Mark],MATCH(C7080,Protocol[Step],0))</f>
        <v>5S</v>
      </c>
      <c r="F7080" s="151" t="str">
        <f>INDEX(Variables[Variable],MATCH(Systematic[[#This Row],[VariableIndex]],Variables[Index],0))</f>
        <v>Specific flux (mt)</v>
      </c>
      <c r="G7080" s="134">
        <f>Systematic[[#This Row],[Sample]]*1000000+Systematic[[#This Row],[SubSample]]*10000+Systematic[[#This Row],[VariableIndex]]</f>
        <v>481010005</v>
      </c>
      <c r="H7080" s="134">
        <f>Systematic[[#This Row],[SampleVariableLabel]]+100*Systematic[[#This Row],[State]]</f>
        <v>481010605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481</v>
      </c>
      <c r="B7081" s="1">
        <f>IF(C7081=0,IF(B7080=Protocol!$V$20,1,B7080+1),B7080)</f>
        <v>1</v>
      </c>
      <c r="C7081" s="1">
        <f>IF(C7080+1=Protocol!$V$21,0,C7080+1)</f>
        <v>7</v>
      </c>
      <c r="D7081" s="1">
        <f t="shared" si="237"/>
        <v>6</v>
      </c>
      <c r="E7081" s="1" t="str">
        <f>INDEX(Protocol[Mark],MATCH(C7081,Protocol[Step],0))</f>
        <v>6Oct</v>
      </c>
      <c r="F7081" s="151" t="str">
        <f>INDEX(Variables[Variable],MATCH(Systematic[[#This Row],[VariableIndex]],Variables[Index],0))</f>
        <v>FCR (mt: ROX-corr.)</v>
      </c>
      <c r="G7081" s="134">
        <f>Systematic[[#This Row],[Sample]]*1000000+Systematic[[#This Row],[SubSample]]*10000+Systematic[[#This Row],[VariableIndex]]</f>
        <v>481010006</v>
      </c>
      <c r="H7081" s="134">
        <f>Systematic[[#This Row],[SampleVariableLabel]]+100*Systematic[[#This Row],[State]]</f>
        <v>481010706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481</v>
      </c>
      <c r="B7082" s="1">
        <f>IF(C7082=0,IF(B7081=Protocol!$V$20,1,B7081+1),B7081)</f>
        <v>1</v>
      </c>
      <c r="C7082" s="1">
        <f>IF(C7081+1=Protocol!$V$21,0,C7081+1)</f>
        <v>8</v>
      </c>
      <c r="D7082" s="1">
        <f t="shared" si="237"/>
        <v>1</v>
      </c>
      <c r="E7082" s="1" t="str">
        <f>INDEX(Protocol[Mark],MATCH(C7082,Protocol[Step],0))</f>
        <v>7Rot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481010001</v>
      </c>
      <c r="H7082" s="134">
        <f>Systematic[[#This Row],[SampleVariableLabel]]+100*Systematic[[#This Row],[State]]</f>
        <v>481010801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481</v>
      </c>
      <c r="B7083" s="1">
        <f>IF(C7083=0,IF(B7082=Protocol!$V$20,1,B7082+1),B7082)</f>
        <v>1</v>
      </c>
      <c r="C7083" s="1">
        <f>IF(C7082+1=Protocol!$V$21,0,C7082+1)</f>
        <v>9</v>
      </c>
      <c r="D7083" s="1">
        <f t="shared" si="237"/>
        <v>2</v>
      </c>
      <c r="E7083" s="1" t="str">
        <f>INDEX(Protocol[Mark],MATCH(C7083,Protocol[Step],0))</f>
        <v>8Gp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481010002</v>
      </c>
      <c r="H7083" s="134">
        <f>Systematic[[#This Row],[SampleVariableLabel]]+100*Systematic[[#This Row],[State]]</f>
        <v>481010902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481</v>
      </c>
      <c r="B7084" s="1">
        <f>IF(C7084=0,IF(B7083=Protocol!$V$20,1,B7083+1),B7083)</f>
        <v>1</v>
      </c>
      <c r="C7084" s="1">
        <f>IF(C7083+1=Protocol!$V$21,0,C7083+1)</f>
        <v>10</v>
      </c>
      <c r="D7084" s="1">
        <f t="shared" si="237"/>
        <v>3</v>
      </c>
      <c r="E7084" s="1" t="str">
        <f>INDEX(Protocol[Mark],MATCH(C7084,Protocol[Step],0))</f>
        <v>9Ama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481010003</v>
      </c>
      <c r="H7084" s="134">
        <f>Systematic[[#This Row],[SampleVariableLabel]]+100*Systematic[[#This Row],[State]]</f>
        <v>481011003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481</v>
      </c>
      <c r="B7085" s="1">
        <f>IF(C7085=0,IF(B7084=Protocol!$V$20,1,B7084+1),B7084)</f>
        <v>1</v>
      </c>
      <c r="C7085" s="1">
        <f>IF(C7084+1=Protocol!$V$21,0,C7084+1)</f>
        <v>11</v>
      </c>
      <c r="D7085" s="1">
        <f t="shared" si="237"/>
        <v>4</v>
      </c>
      <c r="E7085" s="1" t="str">
        <f>INDEX(Protocol[Mark],MATCH(C7085,Protocol[Step],0))</f>
        <v>10Tm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481010004</v>
      </c>
      <c r="H7085" s="134">
        <f>Systematic[[#This Row],[SampleVariableLabel]]+100*Systematic[[#This Row],[State]]</f>
        <v>481011104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481</v>
      </c>
      <c r="B7086" s="1">
        <f>IF(C7086=0,IF(B7085=Protocol!$V$20,1,B7085+1),B7085)</f>
        <v>1</v>
      </c>
      <c r="C7086" s="1">
        <f>IF(C7085+1=Protocol!$V$21,0,C7085+1)</f>
        <v>12</v>
      </c>
      <c r="D7086" s="1">
        <f t="shared" si="237"/>
        <v>5</v>
      </c>
      <c r="E7086" s="1" t="str">
        <f>INDEX(Protocol[Mark],MATCH(C7086,Protocol[Step],0))</f>
        <v>11Azd</v>
      </c>
      <c r="F7086" s="151" t="str">
        <f>INDEX(Variables[Variable],MATCH(Systematic[[#This Row],[VariableIndex]],Variables[Index],0))</f>
        <v>Specific flux (mt)</v>
      </c>
      <c r="G7086" s="134">
        <f>Systematic[[#This Row],[Sample]]*1000000+Systematic[[#This Row],[SubSample]]*10000+Systematic[[#This Row],[VariableIndex]]</f>
        <v>481010005</v>
      </c>
      <c r="H7086" s="134">
        <f>Systematic[[#This Row],[SampleVariableLabel]]+100*Systematic[[#This Row],[State]]</f>
        <v>481011205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482</v>
      </c>
      <c r="B7087" s="1">
        <f>IF(C7087=0,IF(B7086=Protocol!$V$20,1,B7086+1),B7086)</f>
        <v>1</v>
      </c>
      <c r="C7087" s="1">
        <f>IF(C7086+1=Protocol!$V$21,0,C7086+1)</f>
        <v>0</v>
      </c>
      <c r="D7087" s="1">
        <f t="shared" si="237"/>
        <v>6</v>
      </c>
      <c r="E7087" s="1" t="str">
        <f>INDEX(Protocol[Mark],MATCH(C7087,Protocol[Step],0))</f>
        <v>1mt</v>
      </c>
      <c r="F7087" s="151" t="str">
        <f>INDEX(Variables[Variable],MATCH(Systematic[[#This Row],[VariableIndex]],Variables[Index],0))</f>
        <v>FCR (mt: ROX-corr.)</v>
      </c>
      <c r="G7087" s="134">
        <f>Systematic[[#This Row],[Sample]]*1000000+Systematic[[#This Row],[SubSample]]*10000+Systematic[[#This Row],[VariableIndex]]</f>
        <v>482010006</v>
      </c>
      <c r="H7087" s="134">
        <f>Systematic[[#This Row],[SampleVariableLabel]]+100*Systematic[[#This Row],[State]]</f>
        <v>482010006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482</v>
      </c>
      <c r="B7088" s="1">
        <f>IF(C7088=0,IF(B7087=Protocol!$V$20,1,B7087+1),B7087)</f>
        <v>1</v>
      </c>
      <c r="C7088" s="1">
        <f>IF(C7087+1=Protocol!$V$21,0,C7087+1)</f>
        <v>1</v>
      </c>
      <c r="D7088" s="1">
        <f t="shared" si="237"/>
        <v>1</v>
      </c>
      <c r="E7088" s="1" t="str">
        <f>INDEX(Protocol[Mark],MATCH(C7088,Protocol[Step],0))</f>
        <v>1PM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482010001</v>
      </c>
      <c r="H7088" s="134">
        <f>Systematic[[#This Row],[SampleVariableLabel]]+100*Systematic[[#This Row],[State]]</f>
        <v>482010101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482</v>
      </c>
      <c r="B7089" s="1">
        <f>IF(C7089=0,IF(B7088=Protocol!$V$20,1,B7088+1),B7088)</f>
        <v>1</v>
      </c>
      <c r="C7089" s="1">
        <f>IF(C7088+1=Protocol!$V$21,0,C7088+1)</f>
        <v>2</v>
      </c>
      <c r="D7089" s="1">
        <f t="shared" si="237"/>
        <v>2</v>
      </c>
      <c r="E7089" s="1" t="str">
        <f>INDEX(Protocol[Mark],MATCH(C7089,Protocol[Step],0))</f>
        <v>2D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482010002</v>
      </c>
      <c r="H7089" s="134">
        <f>Systematic[[#This Row],[SampleVariableLabel]]+100*Systematic[[#This Row],[State]]</f>
        <v>482010202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482</v>
      </c>
      <c r="B7090" s="1">
        <f>IF(C7090=0,IF(B7089=Protocol!$V$20,1,B7089+1),B7089)</f>
        <v>1</v>
      </c>
      <c r="C7090" s="1">
        <f>IF(C7089+1=Protocol!$V$21,0,C7089+1)</f>
        <v>3</v>
      </c>
      <c r="D7090" s="1">
        <f t="shared" si="237"/>
        <v>3</v>
      </c>
      <c r="E7090" s="1" t="str">
        <f>INDEX(Protocol[Mark],MATCH(C7090,Protocol[Step],0))</f>
        <v>2c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482010003</v>
      </c>
      <c r="H7090" s="134">
        <f>Systematic[[#This Row],[SampleVariableLabel]]+100*Systematic[[#This Row],[State]]</f>
        <v>482010303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482</v>
      </c>
      <c r="B7091" s="1">
        <f>IF(C7091=0,IF(B7090=Protocol!$V$20,1,B7090+1),B7090)</f>
        <v>1</v>
      </c>
      <c r="C7091" s="1">
        <f>IF(C7090+1=Protocol!$V$21,0,C7090+1)</f>
        <v>4</v>
      </c>
      <c r="D7091" s="1">
        <f t="shared" si="237"/>
        <v>4</v>
      </c>
      <c r="E7091" s="1" t="str">
        <f>INDEX(Protocol[Mark],MATCH(C7091,Protocol[Step],0))</f>
        <v>3U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482010004</v>
      </c>
      <c r="H7091" s="134">
        <f>Systematic[[#This Row],[SampleVariableLabel]]+100*Systematic[[#This Row],[State]]</f>
        <v>482010404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482</v>
      </c>
      <c r="B7092" s="1">
        <f>IF(C7092=0,IF(B7091=Protocol!$V$20,1,B7091+1),B7091)</f>
        <v>1</v>
      </c>
      <c r="C7092" s="1">
        <f>IF(C7091+1=Protocol!$V$21,0,C7091+1)</f>
        <v>5</v>
      </c>
      <c r="D7092" s="1">
        <f t="shared" si="237"/>
        <v>5</v>
      </c>
      <c r="E7092" s="1" t="str">
        <f>INDEX(Protocol[Mark],MATCH(C7092,Protocol[Step],0))</f>
        <v>4G</v>
      </c>
      <c r="F7092" s="151" t="str">
        <f>INDEX(Variables[Variable],MATCH(Systematic[[#This Row],[VariableIndex]],Variables[Index],0))</f>
        <v>Specific flux (mt)</v>
      </c>
      <c r="G7092" s="134">
        <f>Systematic[[#This Row],[Sample]]*1000000+Systematic[[#This Row],[SubSample]]*10000+Systematic[[#This Row],[VariableIndex]]</f>
        <v>482010005</v>
      </c>
      <c r="H7092" s="134">
        <f>Systematic[[#This Row],[SampleVariableLabel]]+100*Systematic[[#This Row],[State]]</f>
        <v>482010505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482</v>
      </c>
      <c r="B7093" s="1">
        <f>IF(C7093=0,IF(B7092=Protocol!$V$20,1,B7092+1),B7092)</f>
        <v>1</v>
      </c>
      <c r="C7093" s="1">
        <f>IF(C7092+1=Protocol!$V$21,0,C7092+1)</f>
        <v>6</v>
      </c>
      <c r="D7093" s="1">
        <f t="shared" si="237"/>
        <v>6</v>
      </c>
      <c r="E7093" s="1" t="str">
        <f>INDEX(Protocol[Mark],MATCH(C7093,Protocol[Step],0))</f>
        <v>5S</v>
      </c>
      <c r="F7093" s="151" t="str">
        <f>INDEX(Variables[Variable],MATCH(Systematic[[#This Row],[VariableIndex]],Variables[Index],0))</f>
        <v>FCR (mt: ROX-corr.)</v>
      </c>
      <c r="G7093" s="134">
        <f>Systematic[[#This Row],[Sample]]*1000000+Systematic[[#This Row],[SubSample]]*10000+Systematic[[#This Row],[VariableIndex]]</f>
        <v>482010006</v>
      </c>
      <c r="H7093" s="134">
        <f>Systematic[[#This Row],[SampleVariableLabel]]+100*Systematic[[#This Row],[State]]</f>
        <v>482010606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482</v>
      </c>
      <c r="B7094" s="1">
        <f>IF(C7094=0,IF(B7093=Protocol!$V$20,1,B7093+1),B7093)</f>
        <v>1</v>
      </c>
      <c r="C7094" s="1">
        <f>IF(C7093+1=Protocol!$V$21,0,C7093+1)</f>
        <v>7</v>
      </c>
      <c r="D7094" s="1">
        <f t="shared" si="237"/>
        <v>1</v>
      </c>
      <c r="E7094" s="1" t="str">
        <f>INDEX(Protocol[Mark],MATCH(C7094,Protocol[Step],0))</f>
        <v>6Oct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482010001</v>
      </c>
      <c r="H7094" s="134">
        <f>Systematic[[#This Row],[SampleVariableLabel]]+100*Systematic[[#This Row],[State]]</f>
        <v>482010701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482</v>
      </c>
      <c r="B7095" s="1">
        <f>IF(C7095=0,IF(B7094=Protocol!$V$20,1,B7094+1),B7094)</f>
        <v>1</v>
      </c>
      <c r="C7095" s="1">
        <f>IF(C7094+1=Protocol!$V$21,0,C7094+1)</f>
        <v>8</v>
      </c>
      <c r="D7095" s="1">
        <f t="shared" si="237"/>
        <v>2</v>
      </c>
      <c r="E7095" s="1" t="str">
        <f>INDEX(Protocol[Mark],MATCH(C7095,Protocol[Step],0))</f>
        <v>7Rot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482010002</v>
      </c>
      <c r="H7095" s="134">
        <f>Systematic[[#This Row],[SampleVariableLabel]]+100*Systematic[[#This Row],[State]]</f>
        <v>482010802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482</v>
      </c>
      <c r="B7096" s="1">
        <f>IF(C7096=0,IF(B7095=Protocol!$V$20,1,B7095+1),B7095)</f>
        <v>1</v>
      </c>
      <c r="C7096" s="1">
        <f>IF(C7095+1=Protocol!$V$21,0,C7095+1)</f>
        <v>9</v>
      </c>
      <c r="D7096" s="1">
        <f t="shared" si="237"/>
        <v>3</v>
      </c>
      <c r="E7096" s="1" t="str">
        <f>INDEX(Protocol[Mark],MATCH(C7096,Protocol[Step],0))</f>
        <v>8Gp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482010003</v>
      </c>
      <c r="H7096" s="134">
        <f>Systematic[[#This Row],[SampleVariableLabel]]+100*Systematic[[#This Row],[State]]</f>
        <v>482010903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482</v>
      </c>
      <c r="B7097" s="1">
        <f>IF(C7097=0,IF(B7096=Protocol!$V$20,1,B7096+1),B7096)</f>
        <v>1</v>
      </c>
      <c r="C7097" s="1">
        <f>IF(C7096+1=Protocol!$V$21,0,C7096+1)</f>
        <v>10</v>
      </c>
      <c r="D7097" s="1">
        <f t="shared" si="237"/>
        <v>4</v>
      </c>
      <c r="E7097" s="1" t="str">
        <f>INDEX(Protocol[Mark],MATCH(C7097,Protocol[Step],0))</f>
        <v>9Ama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482010004</v>
      </c>
      <c r="H7097" s="134">
        <f>Systematic[[#This Row],[SampleVariableLabel]]+100*Systematic[[#This Row],[State]]</f>
        <v>482011004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482</v>
      </c>
      <c r="B7098" s="1">
        <f>IF(C7098=0,IF(B7097=Protocol!$V$20,1,B7097+1),B7097)</f>
        <v>1</v>
      </c>
      <c r="C7098" s="1">
        <f>IF(C7097+1=Protocol!$V$21,0,C7097+1)</f>
        <v>11</v>
      </c>
      <c r="D7098" s="1">
        <f t="shared" si="237"/>
        <v>5</v>
      </c>
      <c r="E7098" s="1" t="str">
        <f>INDEX(Protocol[Mark],MATCH(C7098,Protocol[Step],0))</f>
        <v>10Tm</v>
      </c>
      <c r="F7098" s="151" t="str">
        <f>INDEX(Variables[Variable],MATCH(Systematic[[#This Row],[VariableIndex]],Variables[Index],0))</f>
        <v>Specific flux (mt)</v>
      </c>
      <c r="G7098" s="134">
        <f>Systematic[[#This Row],[Sample]]*1000000+Systematic[[#This Row],[SubSample]]*10000+Systematic[[#This Row],[VariableIndex]]</f>
        <v>482010005</v>
      </c>
      <c r="H7098" s="134">
        <f>Systematic[[#This Row],[SampleVariableLabel]]+100*Systematic[[#This Row],[State]]</f>
        <v>482011105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482</v>
      </c>
      <c r="B7099" s="1">
        <f>IF(C7099=0,IF(B7098=Protocol!$V$20,1,B7098+1),B7098)</f>
        <v>1</v>
      </c>
      <c r="C7099" s="1">
        <f>IF(C7098+1=Protocol!$V$21,0,C7098+1)</f>
        <v>12</v>
      </c>
      <c r="D7099" s="1">
        <f t="shared" si="237"/>
        <v>6</v>
      </c>
      <c r="E7099" s="1" t="str">
        <f>INDEX(Protocol[Mark],MATCH(C7099,Protocol[Step],0))</f>
        <v>11Azd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482010006</v>
      </c>
      <c r="H7099" s="134">
        <f>Systematic[[#This Row],[SampleVariableLabel]]+100*Systematic[[#This Row],[State]]</f>
        <v>482011206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483</v>
      </c>
      <c r="B7100" s="1">
        <f>IF(C7100=0,IF(B7099=Protocol!$V$20,1,B7099+1),B7099)</f>
        <v>1</v>
      </c>
      <c r="C7100" s="1">
        <f>IF(C7099+1=Protocol!$V$21,0,C7099+1)</f>
        <v>0</v>
      </c>
      <c r="D7100" s="1">
        <f t="shared" si="237"/>
        <v>1</v>
      </c>
      <c r="E7100" s="1" t="str">
        <f>INDEX(Protocol[Mark],MATCH(C7100,Protocol[Step],0))</f>
        <v>1mt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483010001</v>
      </c>
      <c r="H7100" s="134">
        <f>Systematic[[#This Row],[SampleVariableLabel]]+100*Systematic[[#This Row],[State]]</f>
        <v>483010001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483</v>
      </c>
      <c r="B7101" s="1">
        <f>IF(C7101=0,IF(B7100=Protocol!$V$20,1,B7100+1),B7100)</f>
        <v>1</v>
      </c>
      <c r="C7101" s="1">
        <f>IF(C7100+1=Protocol!$V$21,0,C7100+1)</f>
        <v>1</v>
      </c>
      <c r="D7101" s="1">
        <f t="shared" si="237"/>
        <v>2</v>
      </c>
      <c r="E7101" s="1" t="str">
        <f>INDEX(Protocol[Mark],MATCH(C7101,Protocol[Step],0))</f>
        <v>1PM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483010002</v>
      </c>
      <c r="H7101" s="134">
        <f>Systematic[[#This Row],[SampleVariableLabel]]+100*Systematic[[#This Row],[State]]</f>
        <v>483010102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483</v>
      </c>
      <c r="B7102" s="1">
        <f>IF(C7102=0,IF(B7101=Protocol!$V$20,1,B7101+1),B7101)</f>
        <v>1</v>
      </c>
      <c r="C7102" s="1">
        <f>IF(C7101+1=Protocol!$V$21,0,C7101+1)</f>
        <v>2</v>
      </c>
      <c r="D7102" s="1">
        <f t="shared" si="237"/>
        <v>3</v>
      </c>
      <c r="E7102" s="1" t="str">
        <f>INDEX(Protocol[Mark],MATCH(C7102,Protocol[Step],0))</f>
        <v>2D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483010003</v>
      </c>
      <c r="H7102" s="134">
        <f>Systematic[[#This Row],[SampleVariableLabel]]+100*Systematic[[#This Row],[State]]</f>
        <v>483010203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483</v>
      </c>
      <c r="B7103" s="1">
        <f>IF(C7103=0,IF(B7102=Protocol!$V$20,1,B7102+1),B7102)</f>
        <v>1</v>
      </c>
      <c r="C7103" s="1">
        <f>IF(C7102+1=Protocol!$V$21,0,C7102+1)</f>
        <v>3</v>
      </c>
      <c r="D7103" s="1">
        <f t="shared" si="237"/>
        <v>4</v>
      </c>
      <c r="E7103" s="1" t="str">
        <f>INDEX(Protocol[Mark],MATCH(C7103,Protocol[Step],0))</f>
        <v>2c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483010004</v>
      </c>
      <c r="H7103" s="134">
        <f>Systematic[[#This Row],[SampleVariableLabel]]+100*Systematic[[#This Row],[State]]</f>
        <v>483010304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483</v>
      </c>
      <c r="B7104" s="1">
        <f>IF(C7104=0,IF(B7103=Protocol!$V$20,1,B7103+1),B7103)</f>
        <v>1</v>
      </c>
      <c r="C7104" s="1">
        <f>IF(C7103+1=Protocol!$V$21,0,C7103+1)</f>
        <v>4</v>
      </c>
      <c r="D7104" s="1">
        <f t="shared" si="237"/>
        <v>5</v>
      </c>
      <c r="E7104" s="1" t="str">
        <f>INDEX(Protocol[Mark],MATCH(C7104,Protocol[Step],0))</f>
        <v>3U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483010005</v>
      </c>
      <c r="H7104" s="134">
        <f>Systematic[[#This Row],[SampleVariableLabel]]+100*Systematic[[#This Row],[State]]</f>
        <v>483010405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483</v>
      </c>
      <c r="B7105" s="1">
        <f>IF(C7105=0,IF(B7104=Protocol!$V$20,1,B7104+1),B7104)</f>
        <v>1</v>
      </c>
      <c r="C7105" s="1">
        <f>IF(C7104+1=Protocol!$V$21,0,C7104+1)</f>
        <v>5</v>
      </c>
      <c r="D7105" s="1">
        <f t="shared" si="237"/>
        <v>6</v>
      </c>
      <c r="E7105" s="1" t="str">
        <f>INDEX(Protocol[Mark],MATCH(C7105,Protocol[Step],0))</f>
        <v>4G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483010006</v>
      </c>
      <c r="H7105" s="134">
        <f>Systematic[[#This Row],[SampleVariableLabel]]+100*Systematic[[#This Row],[State]]</f>
        <v>483010506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483</v>
      </c>
      <c r="B7106" s="1">
        <f>IF(C7106=0,IF(B7105=Protocol!$V$20,1,B7105+1),B7105)</f>
        <v>1</v>
      </c>
      <c r="C7106" s="1">
        <f>IF(C7105+1=Protocol!$V$21,0,C7105+1)</f>
        <v>6</v>
      </c>
      <c r="D7106" s="1">
        <f t="shared" si="237"/>
        <v>1</v>
      </c>
      <c r="E7106" s="1" t="str">
        <f>INDEX(Protocol[Mark],MATCH(C7106,Protocol[Step],0))</f>
        <v>5S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483010001</v>
      </c>
      <c r="H7106" s="134">
        <f>Systematic[[#This Row],[SampleVariableLabel]]+100*Systematic[[#This Row],[State]]</f>
        <v>483010601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483</v>
      </c>
      <c r="B7107" s="1">
        <f>IF(C7107=0,IF(B7106=Protocol!$V$20,1,B7106+1),B7106)</f>
        <v>1</v>
      </c>
      <c r="C7107" s="1">
        <f>IF(C7106+1=Protocol!$V$21,0,C7106+1)</f>
        <v>7</v>
      </c>
      <c r="D7107" s="1">
        <f t="shared" ref="D7107:D7170" si="239">IF(D7106=nVariables,1,D7106+1)</f>
        <v>2</v>
      </c>
      <c r="E7107" s="1" t="str">
        <f>INDEX(Protocol[Mark],MATCH(C7107,Protocol[Step],0))</f>
        <v>6Oct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483010002</v>
      </c>
      <c r="H7107" s="134">
        <f>Systematic[[#This Row],[SampleVariableLabel]]+100*Systematic[[#This Row],[State]]</f>
        <v>483010702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483</v>
      </c>
      <c r="B7108" s="1">
        <f>IF(C7108=0,IF(B7107=Protocol!$V$20,1,B7107+1),B7107)</f>
        <v>1</v>
      </c>
      <c r="C7108" s="1">
        <f>IF(C7107+1=Protocol!$V$21,0,C7107+1)</f>
        <v>8</v>
      </c>
      <c r="D7108" s="1">
        <f t="shared" si="239"/>
        <v>3</v>
      </c>
      <c r="E7108" s="1" t="str">
        <f>INDEX(Protocol[Mark],MATCH(C7108,Protocol[Step],0))</f>
        <v>7Rot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483010003</v>
      </c>
      <c r="H7108" s="134">
        <f>Systematic[[#This Row],[SampleVariableLabel]]+100*Systematic[[#This Row],[State]]</f>
        <v>483010803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483</v>
      </c>
      <c r="B7109" s="1">
        <f>IF(C7109=0,IF(B7108=Protocol!$V$20,1,B7108+1),B7108)</f>
        <v>1</v>
      </c>
      <c r="C7109" s="1">
        <f>IF(C7108+1=Protocol!$V$21,0,C7108+1)</f>
        <v>9</v>
      </c>
      <c r="D7109" s="1">
        <f t="shared" si="239"/>
        <v>4</v>
      </c>
      <c r="E7109" s="1" t="str">
        <f>INDEX(Protocol[Mark],MATCH(C7109,Protocol[Step],0))</f>
        <v>8Gp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483010004</v>
      </c>
      <c r="H7109" s="134">
        <f>Systematic[[#This Row],[SampleVariableLabel]]+100*Systematic[[#This Row],[State]]</f>
        <v>483010904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483</v>
      </c>
      <c r="B7110" s="1">
        <f>IF(C7110=0,IF(B7109=Protocol!$V$20,1,B7109+1),B7109)</f>
        <v>1</v>
      </c>
      <c r="C7110" s="1">
        <f>IF(C7109+1=Protocol!$V$21,0,C7109+1)</f>
        <v>10</v>
      </c>
      <c r="D7110" s="1">
        <f t="shared" si="239"/>
        <v>5</v>
      </c>
      <c r="E7110" s="1" t="str">
        <f>INDEX(Protocol[Mark],MATCH(C7110,Protocol[Step],0))</f>
        <v>9Ama</v>
      </c>
      <c r="F7110" s="151" t="str">
        <f>INDEX(Variables[Variable],MATCH(Systematic[[#This Row],[VariableIndex]],Variables[Index],0))</f>
        <v>Specific flux (mt)</v>
      </c>
      <c r="G7110" s="134">
        <f>Systematic[[#This Row],[Sample]]*1000000+Systematic[[#This Row],[SubSample]]*10000+Systematic[[#This Row],[VariableIndex]]</f>
        <v>483010005</v>
      </c>
      <c r="H7110" s="134">
        <f>Systematic[[#This Row],[SampleVariableLabel]]+100*Systematic[[#This Row],[State]]</f>
        <v>483011005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483</v>
      </c>
      <c r="B7111" s="1">
        <f>IF(C7111=0,IF(B7110=Protocol!$V$20,1,B7110+1),B7110)</f>
        <v>1</v>
      </c>
      <c r="C7111" s="1">
        <f>IF(C7110+1=Protocol!$V$21,0,C7110+1)</f>
        <v>11</v>
      </c>
      <c r="D7111" s="1">
        <f t="shared" si="239"/>
        <v>6</v>
      </c>
      <c r="E7111" s="1" t="str">
        <f>INDEX(Protocol[Mark],MATCH(C7111,Protocol[Step],0))</f>
        <v>10Tm</v>
      </c>
      <c r="F7111" s="151" t="str">
        <f>INDEX(Variables[Variable],MATCH(Systematic[[#This Row],[VariableIndex]],Variables[Index],0))</f>
        <v>FCR (mt: ROX-corr.)</v>
      </c>
      <c r="G7111" s="134">
        <f>Systematic[[#This Row],[Sample]]*1000000+Systematic[[#This Row],[SubSample]]*10000+Systematic[[#This Row],[VariableIndex]]</f>
        <v>483010006</v>
      </c>
      <c r="H7111" s="134">
        <f>Systematic[[#This Row],[SampleVariableLabel]]+100*Systematic[[#This Row],[State]]</f>
        <v>483011106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483</v>
      </c>
      <c r="B7112" s="1">
        <f>IF(C7112=0,IF(B7111=Protocol!$V$20,1,B7111+1),B7111)</f>
        <v>1</v>
      </c>
      <c r="C7112" s="1">
        <f>IF(C7111+1=Protocol!$V$21,0,C7111+1)</f>
        <v>12</v>
      </c>
      <c r="D7112" s="1">
        <f t="shared" si="239"/>
        <v>1</v>
      </c>
      <c r="E7112" s="1" t="str">
        <f>INDEX(Protocol[Mark],MATCH(C7112,Protocol[Step],0))</f>
        <v>11Azd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483010001</v>
      </c>
      <c r="H7112" s="134">
        <f>Systematic[[#This Row],[SampleVariableLabel]]+100*Systematic[[#This Row],[State]]</f>
        <v>483011201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484</v>
      </c>
      <c r="B7113" s="1">
        <f>IF(C7113=0,IF(B7112=Protocol!$V$20,1,B7112+1),B7112)</f>
        <v>1</v>
      </c>
      <c r="C7113" s="1">
        <f>IF(C7112+1=Protocol!$V$21,0,C7112+1)</f>
        <v>0</v>
      </c>
      <c r="D7113" s="1">
        <f t="shared" si="239"/>
        <v>2</v>
      </c>
      <c r="E7113" s="1" t="str">
        <f>INDEX(Protocol[Mark],MATCH(C7113,Protocol[Step],0))</f>
        <v>1mt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484010002</v>
      </c>
      <c r="H7113" s="134">
        <f>Systematic[[#This Row],[SampleVariableLabel]]+100*Systematic[[#This Row],[State]]</f>
        <v>484010002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484</v>
      </c>
      <c r="B7114" s="1">
        <f>IF(C7114=0,IF(B7113=Protocol!$V$20,1,B7113+1),B7113)</f>
        <v>1</v>
      </c>
      <c r="C7114" s="1">
        <f>IF(C7113+1=Protocol!$V$21,0,C7113+1)</f>
        <v>1</v>
      </c>
      <c r="D7114" s="1">
        <f t="shared" si="239"/>
        <v>3</v>
      </c>
      <c r="E7114" s="1" t="str">
        <f>INDEX(Protocol[Mark],MATCH(C7114,Protocol[Step],0))</f>
        <v>1PM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484010003</v>
      </c>
      <c r="H7114" s="134">
        <f>Systematic[[#This Row],[SampleVariableLabel]]+100*Systematic[[#This Row],[State]]</f>
        <v>484010103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484</v>
      </c>
      <c r="B7115" s="1">
        <f>IF(C7115=0,IF(B7114=Protocol!$V$20,1,B7114+1),B7114)</f>
        <v>1</v>
      </c>
      <c r="C7115" s="1">
        <f>IF(C7114+1=Protocol!$V$21,0,C7114+1)</f>
        <v>2</v>
      </c>
      <c r="D7115" s="1">
        <f t="shared" si="239"/>
        <v>4</v>
      </c>
      <c r="E7115" s="1" t="str">
        <f>INDEX(Protocol[Mark],MATCH(C7115,Protocol[Step],0))</f>
        <v>2D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484010004</v>
      </c>
      <c r="H7115" s="134">
        <f>Systematic[[#This Row],[SampleVariableLabel]]+100*Systematic[[#This Row],[State]]</f>
        <v>484010204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484</v>
      </c>
      <c r="B7116" s="1">
        <f>IF(C7116=0,IF(B7115=Protocol!$V$20,1,B7115+1),B7115)</f>
        <v>1</v>
      </c>
      <c r="C7116" s="1">
        <f>IF(C7115+1=Protocol!$V$21,0,C7115+1)</f>
        <v>3</v>
      </c>
      <c r="D7116" s="1">
        <f t="shared" si="239"/>
        <v>5</v>
      </c>
      <c r="E7116" s="1" t="str">
        <f>INDEX(Protocol[Mark],MATCH(C7116,Protocol[Step],0))</f>
        <v>2c</v>
      </c>
      <c r="F7116" s="151" t="str">
        <f>INDEX(Variables[Variable],MATCH(Systematic[[#This Row],[VariableIndex]],Variables[Index],0))</f>
        <v>Specific flux (mt)</v>
      </c>
      <c r="G7116" s="134">
        <f>Systematic[[#This Row],[Sample]]*1000000+Systematic[[#This Row],[SubSample]]*10000+Systematic[[#This Row],[VariableIndex]]</f>
        <v>484010005</v>
      </c>
      <c r="H7116" s="134">
        <f>Systematic[[#This Row],[SampleVariableLabel]]+100*Systematic[[#This Row],[State]]</f>
        <v>484010305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484</v>
      </c>
      <c r="B7117" s="1">
        <f>IF(C7117=0,IF(B7116=Protocol!$V$20,1,B7116+1),B7116)</f>
        <v>1</v>
      </c>
      <c r="C7117" s="1">
        <f>IF(C7116+1=Protocol!$V$21,0,C7116+1)</f>
        <v>4</v>
      </c>
      <c r="D7117" s="1">
        <f t="shared" si="239"/>
        <v>6</v>
      </c>
      <c r="E7117" s="1" t="str">
        <f>INDEX(Protocol[Mark],MATCH(C7117,Protocol[Step],0))</f>
        <v>3U</v>
      </c>
      <c r="F7117" s="151" t="str">
        <f>INDEX(Variables[Variable],MATCH(Systematic[[#This Row],[VariableIndex]],Variables[Index],0))</f>
        <v>FCR (mt: ROX-corr.)</v>
      </c>
      <c r="G7117" s="134">
        <f>Systematic[[#This Row],[Sample]]*1000000+Systematic[[#This Row],[SubSample]]*10000+Systematic[[#This Row],[VariableIndex]]</f>
        <v>484010006</v>
      </c>
      <c r="H7117" s="134">
        <f>Systematic[[#This Row],[SampleVariableLabel]]+100*Systematic[[#This Row],[State]]</f>
        <v>484010406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484</v>
      </c>
      <c r="B7118" s="1">
        <f>IF(C7118=0,IF(B7117=Protocol!$V$20,1,B7117+1),B7117)</f>
        <v>1</v>
      </c>
      <c r="C7118" s="1">
        <f>IF(C7117+1=Protocol!$V$21,0,C7117+1)</f>
        <v>5</v>
      </c>
      <c r="D7118" s="1">
        <f t="shared" si="239"/>
        <v>1</v>
      </c>
      <c r="E7118" s="1" t="str">
        <f>INDEX(Protocol[Mark],MATCH(C7118,Protocol[Step],0))</f>
        <v>4G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484010001</v>
      </c>
      <c r="H7118" s="134">
        <f>Systematic[[#This Row],[SampleVariableLabel]]+100*Systematic[[#This Row],[State]]</f>
        <v>484010501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484</v>
      </c>
      <c r="B7119" s="1">
        <f>IF(C7119=0,IF(B7118=Protocol!$V$20,1,B7118+1),B7118)</f>
        <v>1</v>
      </c>
      <c r="C7119" s="1">
        <f>IF(C7118+1=Protocol!$V$21,0,C7118+1)</f>
        <v>6</v>
      </c>
      <c r="D7119" s="1">
        <f t="shared" si="239"/>
        <v>2</v>
      </c>
      <c r="E7119" s="1" t="str">
        <f>INDEX(Protocol[Mark],MATCH(C7119,Protocol[Step],0))</f>
        <v>5S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484010002</v>
      </c>
      <c r="H7119" s="134">
        <f>Systematic[[#This Row],[SampleVariableLabel]]+100*Systematic[[#This Row],[State]]</f>
        <v>484010602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484</v>
      </c>
      <c r="B7120" s="1">
        <f>IF(C7120=0,IF(B7119=Protocol!$V$20,1,B7119+1),B7119)</f>
        <v>1</v>
      </c>
      <c r="C7120" s="1">
        <f>IF(C7119+1=Protocol!$V$21,0,C7119+1)</f>
        <v>7</v>
      </c>
      <c r="D7120" s="1">
        <f t="shared" si="239"/>
        <v>3</v>
      </c>
      <c r="E7120" s="1" t="str">
        <f>INDEX(Protocol[Mark],MATCH(C7120,Protocol[Step],0))</f>
        <v>6Oct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484010003</v>
      </c>
      <c r="H7120" s="134">
        <f>Systematic[[#This Row],[SampleVariableLabel]]+100*Systematic[[#This Row],[State]]</f>
        <v>484010703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484</v>
      </c>
      <c r="B7121" s="1">
        <f>IF(C7121=0,IF(B7120=Protocol!$V$20,1,B7120+1),B7120)</f>
        <v>1</v>
      </c>
      <c r="C7121" s="1">
        <f>IF(C7120+1=Protocol!$V$21,0,C7120+1)</f>
        <v>8</v>
      </c>
      <c r="D7121" s="1">
        <f t="shared" si="239"/>
        <v>4</v>
      </c>
      <c r="E7121" s="1" t="str">
        <f>INDEX(Protocol[Mark],MATCH(C7121,Protocol[Step],0))</f>
        <v>7Rot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484010004</v>
      </c>
      <c r="H7121" s="134">
        <f>Systematic[[#This Row],[SampleVariableLabel]]+100*Systematic[[#This Row],[State]]</f>
        <v>484010804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484</v>
      </c>
      <c r="B7122" s="1">
        <f>IF(C7122=0,IF(B7121=Protocol!$V$20,1,B7121+1),B7121)</f>
        <v>1</v>
      </c>
      <c r="C7122" s="1">
        <f>IF(C7121+1=Protocol!$V$21,0,C7121+1)</f>
        <v>9</v>
      </c>
      <c r="D7122" s="1">
        <f t="shared" si="239"/>
        <v>5</v>
      </c>
      <c r="E7122" s="1" t="str">
        <f>INDEX(Protocol[Mark],MATCH(C7122,Protocol[Step],0))</f>
        <v>8Gp</v>
      </c>
      <c r="F7122" s="151" t="str">
        <f>INDEX(Variables[Variable],MATCH(Systematic[[#This Row],[VariableIndex]],Variables[Index],0))</f>
        <v>Specific flux (mt)</v>
      </c>
      <c r="G7122" s="134">
        <f>Systematic[[#This Row],[Sample]]*1000000+Systematic[[#This Row],[SubSample]]*10000+Systematic[[#This Row],[VariableIndex]]</f>
        <v>484010005</v>
      </c>
      <c r="H7122" s="134">
        <f>Systematic[[#This Row],[SampleVariableLabel]]+100*Systematic[[#This Row],[State]]</f>
        <v>484010905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484</v>
      </c>
      <c r="B7123" s="1">
        <f>IF(C7123=0,IF(B7122=Protocol!$V$20,1,B7122+1),B7122)</f>
        <v>1</v>
      </c>
      <c r="C7123" s="1">
        <f>IF(C7122+1=Protocol!$V$21,0,C7122+1)</f>
        <v>10</v>
      </c>
      <c r="D7123" s="1">
        <f t="shared" si="239"/>
        <v>6</v>
      </c>
      <c r="E7123" s="1" t="str">
        <f>INDEX(Protocol[Mark],MATCH(C7123,Protocol[Step],0))</f>
        <v>9Ama</v>
      </c>
      <c r="F7123" s="151" t="str">
        <f>INDEX(Variables[Variable],MATCH(Systematic[[#This Row],[VariableIndex]],Variables[Index],0))</f>
        <v>FCR (mt: ROX-corr.)</v>
      </c>
      <c r="G7123" s="134">
        <f>Systematic[[#This Row],[Sample]]*1000000+Systematic[[#This Row],[SubSample]]*10000+Systematic[[#This Row],[VariableIndex]]</f>
        <v>484010006</v>
      </c>
      <c r="H7123" s="134">
        <f>Systematic[[#This Row],[SampleVariableLabel]]+100*Systematic[[#This Row],[State]]</f>
        <v>484011006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484</v>
      </c>
      <c r="B7124" s="1">
        <f>IF(C7124=0,IF(B7123=Protocol!$V$20,1,B7123+1),B7123)</f>
        <v>1</v>
      </c>
      <c r="C7124" s="1">
        <f>IF(C7123+1=Protocol!$V$21,0,C7123+1)</f>
        <v>11</v>
      </c>
      <c r="D7124" s="1">
        <f t="shared" si="239"/>
        <v>1</v>
      </c>
      <c r="E7124" s="1" t="str">
        <f>INDEX(Protocol[Mark],MATCH(C7124,Protocol[Step],0))</f>
        <v>10Tm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484010001</v>
      </c>
      <c r="H7124" s="134">
        <f>Systematic[[#This Row],[SampleVariableLabel]]+100*Systematic[[#This Row],[State]]</f>
        <v>484011101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484</v>
      </c>
      <c r="B7125" s="1">
        <f>IF(C7125=0,IF(B7124=Protocol!$V$20,1,B7124+1),B7124)</f>
        <v>1</v>
      </c>
      <c r="C7125" s="1">
        <f>IF(C7124+1=Protocol!$V$21,0,C7124+1)</f>
        <v>12</v>
      </c>
      <c r="D7125" s="1">
        <f t="shared" si="239"/>
        <v>2</v>
      </c>
      <c r="E7125" s="1" t="str">
        <f>INDEX(Protocol[Mark],MATCH(C7125,Protocol[Step],0))</f>
        <v>11Azd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484010002</v>
      </c>
      <c r="H7125" s="134">
        <f>Systematic[[#This Row],[SampleVariableLabel]]+100*Systematic[[#This Row],[State]]</f>
        <v>484011202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485</v>
      </c>
      <c r="B7126" s="1">
        <f>IF(C7126=0,IF(B7125=Protocol!$V$20,1,B7125+1),B7125)</f>
        <v>1</v>
      </c>
      <c r="C7126" s="1">
        <f>IF(C7125+1=Protocol!$V$21,0,C7125+1)</f>
        <v>0</v>
      </c>
      <c r="D7126" s="1">
        <f t="shared" si="239"/>
        <v>3</v>
      </c>
      <c r="E7126" s="1" t="str">
        <f>INDEX(Protocol[Mark],MATCH(C7126,Protocol[Step],0))</f>
        <v>1mt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485010003</v>
      </c>
      <c r="H7126" s="134">
        <f>Systematic[[#This Row],[SampleVariableLabel]]+100*Systematic[[#This Row],[State]]</f>
        <v>485010003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485</v>
      </c>
      <c r="B7127" s="1">
        <f>IF(C7127=0,IF(B7126=Protocol!$V$20,1,B7126+1),B7126)</f>
        <v>1</v>
      </c>
      <c r="C7127" s="1">
        <f>IF(C7126+1=Protocol!$V$21,0,C7126+1)</f>
        <v>1</v>
      </c>
      <c r="D7127" s="1">
        <f t="shared" si="239"/>
        <v>4</v>
      </c>
      <c r="E7127" s="1" t="str">
        <f>INDEX(Protocol[Mark],MATCH(C7127,Protocol[Step],0))</f>
        <v>1PM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485010004</v>
      </c>
      <c r="H7127" s="134">
        <f>Systematic[[#This Row],[SampleVariableLabel]]+100*Systematic[[#This Row],[State]]</f>
        <v>485010104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485</v>
      </c>
      <c r="B7128" s="1">
        <f>IF(C7128=0,IF(B7127=Protocol!$V$20,1,B7127+1),B7127)</f>
        <v>1</v>
      </c>
      <c r="C7128" s="1">
        <f>IF(C7127+1=Protocol!$V$21,0,C7127+1)</f>
        <v>2</v>
      </c>
      <c r="D7128" s="1">
        <f t="shared" si="239"/>
        <v>5</v>
      </c>
      <c r="E7128" s="1" t="str">
        <f>INDEX(Protocol[Mark],MATCH(C7128,Protocol[Step],0))</f>
        <v>2D</v>
      </c>
      <c r="F7128" s="151" t="str">
        <f>INDEX(Variables[Variable],MATCH(Systematic[[#This Row],[VariableIndex]],Variables[Index],0))</f>
        <v>Specific flux (mt)</v>
      </c>
      <c r="G7128" s="134">
        <f>Systematic[[#This Row],[Sample]]*1000000+Systematic[[#This Row],[SubSample]]*10000+Systematic[[#This Row],[VariableIndex]]</f>
        <v>485010005</v>
      </c>
      <c r="H7128" s="134">
        <f>Systematic[[#This Row],[SampleVariableLabel]]+100*Systematic[[#This Row],[State]]</f>
        <v>485010205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485</v>
      </c>
      <c r="B7129" s="1">
        <f>IF(C7129=0,IF(B7128=Protocol!$V$20,1,B7128+1),B7128)</f>
        <v>1</v>
      </c>
      <c r="C7129" s="1">
        <f>IF(C7128+1=Protocol!$V$21,0,C7128+1)</f>
        <v>3</v>
      </c>
      <c r="D7129" s="1">
        <f t="shared" si="239"/>
        <v>6</v>
      </c>
      <c r="E7129" s="1" t="str">
        <f>INDEX(Protocol[Mark],MATCH(C7129,Protocol[Step],0))</f>
        <v>2c</v>
      </c>
      <c r="F7129" s="151" t="str">
        <f>INDEX(Variables[Variable],MATCH(Systematic[[#This Row],[VariableIndex]],Variables[Index],0))</f>
        <v>FCR (mt: ROX-corr.)</v>
      </c>
      <c r="G7129" s="134">
        <f>Systematic[[#This Row],[Sample]]*1000000+Systematic[[#This Row],[SubSample]]*10000+Systematic[[#This Row],[VariableIndex]]</f>
        <v>485010006</v>
      </c>
      <c r="H7129" s="134">
        <f>Systematic[[#This Row],[SampleVariableLabel]]+100*Systematic[[#This Row],[State]]</f>
        <v>485010306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485</v>
      </c>
      <c r="B7130" s="1">
        <f>IF(C7130=0,IF(B7129=Protocol!$V$20,1,B7129+1),B7129)</f>
        <v>1</v>
      </c>
      <c r="C7130" s="1">
        <f>IF(C7129+1=Protocol!$V$21,0,C7129+1)</f>
        <v>4</v>
      </c>
      <c r="D7130" s="1">
        <f t="shared" si="239"/>
        <v>1</v>
      </c>
      <c r="E7130" s="1" t="str">
        <f>INDEX(Protocol[Mark],MATCH(C7130,Protocol[Step],0))</f>
        <v>3U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485010001</v>
      </c>
      <c r="H7130" s="134">
        <f>Systematic[[#This Row],[SampleVariableLabel]]+100*Systematic[[#This Row],[State]]</f>
        <v>485010401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485</v>
      </c>
      <c r="B7131" s="1">
        <f>IF(C7131=0,IF(B7130=Protocol!$V$20,1,B7130+1),B7130)</f>
        <v>1</v>
      </c>
      <c r="C7131" s="1">
        <f>IF(C7130+1=Protocol!$V$21,0,C7130+1)</f>
        <v>5</v>
      </c>
      <c r="D7131" s="1">
        <f t="shared" si="239"/>
        <v>2</v>
      </c>
      <c r="E7131" s="1" t="str">
        <f>INDEX(Protocol[Mark],MATCH(C7131,Protocol[Step],0))</f>
        <v>4G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485010002</v>
      </c>
      <c r="H7131" s="134">
        <f>Systematic[[#This Row],[SampleVariableLabel]]+100*Systematic[[#This Row],[State]]</f>
        <v>485010502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485</v>
      </c>
      <c r="B7132" s="1">
        <f>IF(C7132=0,IF(B7131=Protocol!$V$20,1,B7131+1),B7131)</f>
        <v>1</v>
      </c>
      <c r="C7132" s="1">
        <f>IF(C7131+1=Protocol!$V$21,0,C7131+1)</f>
        <v>6</v>
      </c>
      <c r="D7132" s="1">
        <f t="shared" si="239"/>
        <v>3</v>
      </c>
      <c r="E7132" s="1" t="str">
        <f>INDEX(Protocol[Mark],MATCH(C7132,Protocol[Step],0))</f>
        <v>5S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485010003</v>
      </c>
      <c r="H7132" s="134">
        <f>Systematic[[#This Row],[SampleVariableLabel]]+100*Systematic[[#This Row],[State]]</f>
        <v>485010603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485</v>
      </c>
      <c r="B7133" s="1">
        <f>IF(C7133=0,IF(B7132=Protocol!$V$20,1,B7132+1),B7132)</f>
        <v>1</v>
      </c>
      <c r="C7133" s="1">
        <f>IF(C7132+1=Protocol!$V$21,0,C7132+1)</f>
        <v>7</v>
      </c>
      <c r="D7133" s="1">
        <f t="shared" si="239"/>
        <v>4</v>
      </c>
      <c r="E7133" s="1" t="str">
        <f>INDEX(Protocol[Mark],MATCH(C7133,Protocol[Step],0))</f>
        <v>6Oct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485010004</v>
      </c>
      <c r="H7133" s="134">
        <f>Systematic[[#This Row],[SampleVariableLabel]]+100*Systematic[[#This Row],[State]]</f>
        <v>485010704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485</v>
      </c>
      <c r="B7134" s="1">
        <f>IF(C7134=0,IF(B7133=Protocol!$V$20,1,B7133+1),B7133)</f>
        <v>1</v>
      </c>
      <c r="C7134" s="1">
        <f>IF(C7133+1=Protocol!$V$21,0,C7133+1)</f>
        <v>8</v>
      </c>
      <c r="D7134" s="1">
        <f t="shared" si="239"/>
        <v>5</v>
      </c>
      <c r="E7134" s="1" t="str">
        <f>INDEX(Protocol[Mark],MATCH(C7134,Protocol[Step],0))</f>
        <v>7Rot</v>
      </c>
      <c r="F7134" s="151" t="str">
        <f>INDEX(Variables[Variable],MATCH(Systematic[[#This Row],[VariableIndex]],Variables[Index],0))</f>
        <v>Specific flux (mt)</v>
      </c>
      <c r="G7134" s="134">
        <f>Systematic[[#This Row],[Sample]]*1000000+Systematic[[#This Row],[SubSample]]*10000+Systematic[[#This Row],[VariableIndex]]</f>
        <v>485010005</v>
      </c>
      <c r="H7134" s="134">
        <f>Systematic[[#This Row],[SampleVariableLabel]]+100*Systematic[[#This Row],[State]]</f>
        <v>485010805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485</v>
      </c>
      <c r="B7135" s="1">
        <f>IF(C7135=0,IF(B7134=Protocol!$V$20,1,B7134+1),B7134)</f>
        <v>1</v>
      </c>
      <c r="C7135" s="1">
        <f>IF(C7134+1=Protocol!$V$21,0,C7134+1)</f>
        <v>9</v>
      </c>
      <c r="D7135" s="1">
        <f t="shared" si="239"/>
        <v>6</v>
      </c>
      <c r="E7135" s="1" t="str">
        <f>INDEX(Protocol[Mark],MATCH(C7135,Protocol[Step],0))</f>
        <v>8Gp</v>
      </c>
      <c r="F7135" s="151" t="str">
        <f>INDEX(Variables[Variable],MATCH(Systematic[[#This Row],[VariableIndex]],Variables[Index],0))</f>
        <v>FCR (mt: ROX-corr.)</v>
      </c>
      <c r="G7135" s="134">
        <f>Systematic[[#This Row],[Sample]]*1000000+Systematic[[#This Row],[SubSample]]*10000+Systematic[[#This Row],[VariableIndex]]</f>
        <v>485010006</v>
      </c>
      <c r="H7135" s="134">
        <f>Systematic[[#This Row],[SampleVariableLabel]]+100*Systematic[[#This Row],[State]]</f>
        <v>485010906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485</v>
      </c>
      <c r="B7136" s="1">
        <f>IF(C7136=0,IF(B7135=Protocol!$V$20,1,B7135+1),B7135)</f>
        <v>1</v>
      </c>
      <c r="C7136" s="1">
        <f>IF(C7135+1=Protocol!$V$21,0,C7135+1)</f>
        <v>10</v>
      </c>
      <c r="D7136" s="1">
        <f t="shared" si="239"/>
        <v>1</v>
      </c>
      <c r="E7136" s="1" t="str">
        <f>INDEX(Protocol[Mark],MATCH(C7136,Protocol[Step],0))</f>
        <v>9Ama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485010001</v>
      </c>
      <c r="H7136" s="134">
        <f>Systematic[[#This Row],[SampleVariableLabel]]+100*Systematic[[#This Row],[State]]</f>
        <v>485011001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485</v>
      </c>
      <c r="B7137" s="1">
        <f>IF(C7137=0,IF(B7136=Protocol!$V$20,1,B7136+1),B7136)</f>
        <v>1</v>
      </c>
      <c r="C7137" s="1">
        <f>IF(C7136+1=Protocol!$V$21,0,C7136+1)</f>
        <v>11</v>
      </c>
      <c r="D7137" s="1">
        <f t="shared" si="239"/>
        <v>2</v>
      </c>
      <c r="E7137" s="1" t="str">
        <f>INDEX(Protocol[Mark],MATCH(C7137,Protocol[Step],0))</f>
        <v>10Tm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485010002</v>
      </c>
      <c r="H7137" s="134">
        <f>Systematic[[#This Row],[SampleVariableLabel]]+100*Systematic[[#This Row],[State]]</f>
        <v>485011102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485</v>
      </c>
      <c r="B7138" s="1">
        <f>IF(C7138=0,IF(B7137=Protocol!$V$20,1,B7137+1),B7137)</f>
        <v>1</v>
      </c>
      <c r="C7138" s="1">
        <f>IF(C7137+1=Protocol!$V$21,0,C7137+1)</f>
        <v>12</v>
      </c>
      <c r="D7138" s="1">
        <f t="shared" si="239"/>
        <v>3</v>
      </c>
      <c r="E7138" s="1" t="str">
        <f>INDEX(Protocol[Mark],MATCH(C7138,Protocol[Step],0))</f>
        <v>11Azd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485010003</v>
      </c>
      <c r="H7138" s="134">
        <f>Systematic[[#This Row],[SampleVariableLabel]]+100*Systematic[[#This Row],[State]]</f>
        <v>485011203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486</v>
      </c>
      <c r="B7139" s="1">
        <f>IF(C7139=0,IF(B7138=Protocol!$V$20,1,B7138+1),B7138)</f>
        <v>1</v>
      </c>
      <c r="C7139" s="1">
        <f>IF(C7138+1=Protocol!$V$21,0,C7138+1)</f>
        <v>0</v>
      </c>
      <c r="D7139" s="1">
        <f t="shared" si="239"/>
        <v>4</v>
      </c>
      <c r="E7139" s="1" t="str">
        <f>INDEX(Protocol[Mark],MATCH(C7139,Protocol[Step],0))</f>
        <v>1mt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486010004</v>
      </c>
      <c r="H7139" s="134">
        <f>Systematic[[#This Row],[SampleVariableLabel]]+100*Systematic[[#This Row],[State]]</f>
        <v>486010004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486</v>
      </c>
      <c r="B7140" s="1">
        <f>IF(C7140=0,IF(B7139=Protocol!$V$20,1,B7139+1),B7139)</f>
        <v>1</v>
      </c>
      <c r="C7140" s="1">
        <f>IF(C7139+1=Protocol!$V$21,0,C7139+1)</f>
        <v>1</v>
      </c>
      <c r="D7140" s="1">
        <f t="shared" si="239"/>
        <v>5</v>
      </c>
      <c r="E7140" s="1" t="str">
        <f>INDEX(Protocol[Mark],MATCH(C7140,Protocol[Step],0))</f>
        <v>1PM</v>
      </c>
      <c r="F7140" s="151" t="str">
        <f>INDEX(Variables[Variable],MATCH(Systematic[[#This Row],[VariableIndex]],Variables[Index],0))</f>
        <v>Specific flux (mt)</v>
      </c>
      <c r="G7140" s="134">
        <f>Systematic[[#This Row],[Sample]]*1000000+Systematic[[#This Row],[SubSample]]*10000+Systematic[[#This Row],[VariableIndex]]</f>
        <v>486010005</v>
      </c>
      <c r="H7140" s="134">
        <f>Systematic[[#This Row],[SampleVariableLabel]]+100*Systematic[[#This Row],[State]]</f>
        <v>486010105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486</v>
      </c>
      <c r="B7141" s="1">
        <f>IF(C7141=0,IF(B7140=Protocol!$V$20,1,B7140+1),B7140)</f>
        <v>1</v>
      </c>
      <c r="C7141" s="1">
        <f>IF(C7140+1=Protocol!$V$21,0,C7140+1)</f>
        <v>2</v>
      </c>
      <c r="D7141" s="1">
        <f t="shared" si="239"/>
        <v>6</v>
      </c>
      <c r="E7141" s="1" t="str">
        <f>INDEX(Protocol[Mark],MATCH(C7141,Protocol[Step],0))</f>
        <v>2D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486010006</v>
      </c>
      <c r="H7141" s="134">
        <f>Systematic[[#This Row],[SampleVariableLabel]]+100*Systematic[[#This Row],[State]]</f>
        <v>486010206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486</v>
      </c>
      <c r="B7142" s="1">
        <f>IF(C7142=0,IF(B7141=Protocol!$V$20,1,B7141+1),B7141)</f>
        <v>1</v>
      </c>
      <c r="C7142" s="1">
        <f>IF(C7141+1=Protocol!$V$21,0,C7141+1)</f>
        <v>3</v>
      </c>
      <c r="D7142" s="1">
        <f t="shared" si="239"/>
        <v>1</v>
      </c>
      <c r="E7142" s="1" t="str">
        <f>INDEX(Protocol[Mark],MATCH(C7142,Protocol[Step],0))</f>
        <v>2c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486010001</v>
      </c>
      <c r="H7142" s="134">
        <f>Systematic[[#This Row],[SampleVariableLabel]]+100*Systematic[[#This Row],[State]]</f>
        <v>486010301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486</v>
      </c>
      <c r="B7143" s="1">
        <f>IF(C7143=0,IF(B7142=Protocol!$V$20,1,B7142+1),B7142)</f>
        <v>1</v>
      </c>
      <c r="C7143" s="1">
        <f>IF(C7142+1=Protocol!$V$21,0,C7142+1)</f>
        <v>4</v>
      </c>
      <c r="D7143" s="1">
        <f t="shared" si="239"/>
        <v>2</v>
      </c>
      <c r="E7143" s="1" t="str">
        <f>INDEX(Protocol[Mark],MATCH(C7143,Protocol[Step],0))</f>
        <v>3U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486010002</v>
      </c>
      <c r="H7143" s="134">
        <f>Systematic[[#This Row],[SampleVariableLabel]]+100*Systematic[[#This Row],[State]]</f>
        <v>486010402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486</v>
      </c>
      <c r="B7144" s="1">
        <f>IF(C7144=0,IF(B7143=Protocol!$V$20,1,B7143+1),B7143)</f>
        <v>1</v>
      </c>
      <c r="C7144" s="1">
        <f>IF(C7143+1=Protocol!$V$21,0,C7143+1)</f>
        <v>5</v>
      </c>
      <c r="D7144" s="1">
        <f t="shared" si="239"/>
        <v>3</v>
      </c>
      <c r="E7144" s="1" t="str">
        <f>INDEX(Protocol[Mark],MATCH(C7144,Protocol[Step],0))</f>
        <v>4G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486010003</v>
      </c>
      <c r="H7144" s="134">
        <f>Systematic[[#This Row],[SampleVariableLabel]]+100*Systematic[[#This Row],[State]]</f>
        <v>486010503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486</v>
      </c>
      <c r="B7145" s="1">
        <f>IF(C7145=0,IF(B7144=Protocol!$V$20,1,B7144+1),B7144)</f>
        <v>1</v>
      </c>
      <c r="C7145" s="1">
        <f>IF(C7144+1=Protocol!$V$21,0,C7144+1)</f>
        <v>6</v>
      </c>
      <c r="D7145" s="1">
        <f t="shared" si="239"/>
        <v>4</v>
      </c>
      <c r="E7145" s="1" t="str">
        <f>INDEX(Protocol[Mark],MATCH(C7145,Protocol[Step],0))</f>
        <v>5S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486010004</v>
      </c>
      <c r="H7145" s="134">
        <f>Systematic[[#This Row],[SampleVariableLabel]]+100*Systematic[[#This Row],[State]]</f>
        <v>486010604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486</v>
      </c>
      <c r="B7146" s="1">
        <f>IF(C7146=0,IF(B7145=Protocol!$V$20,1,B7145+1),B7145)</f>
        <v>1</v>
      </c>
      <c r="C7146" s="1">
        <f>IF(C7145+1=Protocol!$V$21,0,C7145+1)</f>
        <v>7</v>
      </c>
      <c r="D7146" s="1">
        <f t="shared" si="239"/>
        <v>5</v>
      </c>
      <c r="E7146" s="1" t="str">
        <f>INDEX(Protocol[Mark],MATCH(C7146,Protocol[Step],0))</f>
        <v>6Oct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486010005</v>
      </c>
      <c r="H7146" s="134">
        <f>Systematic[[#This Row],[SampleVariableLabel]]+100*Systematic[[#This Row],[State]]</f>
        <v>486010705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486</v>
      </c>
      <c r="B7147" s="1">
        <f>IF(C7147=0,IF(B7146=Protocol!$V$20,1,B7146+1),B7146)</f>
        <v>1</v>
      </c>
      <c r="C7147" s="1">
        <f>IF(C7146+1=Protocol!$V$21,0,C7146+1)</f>
        <v>8</v>
      </c>
      <c r="D7147" s="1">
        <f t="shared" si="239"/>
        <v>6</v>
      </c>
      <c r="E7147" s="1" t="str">
        <f>INDEX(Protocol[Mark],MATCH(C7147,Protocol[Step],0))</f>
        <v>7Rot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486010006</v>
      </c>
      <c r="H7147" s="134">
        <f>Systematic[[#This Row],[SampleVariableLabel]]+100*Systematic[[#This Row],[State]]</f>
        <v>486010806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486</v>
      </c>
      <c r="B7148" s="1">
        <f>IF(C7148=0,IF(B7147=Protocol!$V$20,1,B7147+1),B7147)</f>
        <v>1</v>
      </c>
      <c r="C7148" s="1">
        <f>IF(C7147+1=Protocol!$V$21,0,C7147+1)</f>
        <v>9</v>
      </c>
      <c r="D7148" s="1">
        <f t="shared" si="239"/>
        <v>1</v>
      </c>
      <c r="E7148" s="1" t="str">
        <f>INDEX(Protocol[Mark],MATCH(C7148,Protocol[Step],0))</f>
        <v>8Gp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486010001</v>
      </c>
      <c r="H7148" s="134">
        <f>Systematic[[#This Row],[SampleVariableLabel]]+100*Systematic[[#This Row],[State]]</f>
        <v>486010901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486</v>
      </c>
      <c r="B7149" s="1">
        <f>IF(C7149=0,IF(B7148=Protocol!$V$20,1,B7148+1),B7148)</f>
        <v>1</v>
      </c>
      <c r="C7149" s="1">
        <f>IF(C7148+1=Protocol!$V$21,0,C7148+1)</f>
        <v>10</v>
      </c>
      <c r="D7149" s="1">
        <f t="shared" si="239"/>
        <v>2</v>
      </c>
      <c r="E7149" s="1" t="str">
        <f>INDEX(Protocol[Mark],MATCH(C7149,Protocol[Step],0))</f>
        <v>9Ama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486010002</v>
      </c>
      <c r="H7149" s="134">
        <f>Systematic[[#This Row],[SampleVariableLabel]]+100*Systematic[[#This Row],[State]]</f>
        <v>486011002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486</v>
      </c>
      <c r="B7150" s="1">
        <f>IF(C7150=0,IF(B7149=Protocol!$V$20,1,B7149+1),B7149)</f>
        <v>1</v>
      </c>
      <c r="C7150" s="1">
        <f>IF(C7149+1=Protocol!$V$21,0,C7149+1)</f>
        <v>11</v>
      </c>
      <c r="D7150" s="1">
        <f t="shared" si="239"/>
        <v>3</v>
      </c>
      <c r="E7150" s="1" t="str">
        <f>INDEX(Protocol[Mark],MATCH(C7150,Protocol[Step],0))</f>
        <v>10Tm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486010003</v>
      </c>
      <c r="H7150" s="134">
        <f>Systematic[[#This Row],[SampleVariableLabel]]+100*Systematic[[#This Row],[State]]</f>
        <v>486011103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486</v>
      </c>
      <c r="B7151" s="1">
        <f>IF(C7151=0,IF(B7150=Protocol!$V$20,1,B7150+1),B7150)</f>
        <v>1</v>
      </c>
      <c r="C7151" s="1">
        <f>IF(C7150+1=Protocol!$V$21,0,C7150+1)</f>
        <v>12</v>
      </c>
      <c r="D7151" s="1">
        <f t="shared" si="239"/>
        <v>4</v>
      </c>
      <c r="E7151" s="1" t="str">
        <f>INDEX(Protocol[Mark],MATCH(C7151,Protocol[Step],0))</f>
        <v>11Azd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486010004</v>
      </c>
      <c r="H7151" s="134">
        <f>Systematic[[#This Row],[SampleVariableLabel]]+100*Systematic[[#This Row],[State]]</f>
        <v>486011204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487</v>
      </c>
      <c r="B7152" s="1">
        <f>IF(C7152=0,IF(B7151=Protocol!$V$20,1,B7151+1),B7151)</f>
        <v>1</v>
      </c>
      <c r="C7152" s="1">
        <f>IF(C7151+1=Protocol!$V$21,0,C7151+1)</f>
        <v>0</v>
      </c>
      <c r="D7152" s="1">
        <f t="shared" si="239"/>
        <v>5</v>
      </c>
      <c r="E7152" s="1" t="str">
        <f>INDEX(Protocol[Mark],MATCH(C7152,Protocol[Step],0))</f>
        <v>1mt</v>
      </c>
      <c r="F7152" s="151" t="str">
        <f>INDEX(Variables[Variable],MATCH(Systematic[[#This Row],[VariableIndex]],Variables[Index],0))</f>
        <v>Specific flux (mt)</v>
      </c>
      <c r="G7152" s="134">
        <f>Systematic[[#This Row],[Sample]]*1000000+Systematic[[#This Row],[SubSample]]*10000+Systematic[[#This Row],[VariableIndex]]</f>
        <v>487010005</v>
      </c>
      <c r="H7152" s="134">
        <f>Systematic[[#This Row],[SampleVariableLabel]]+100*Systematic[[#This Row],[State]]</f>
        <v>487010005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487</v>
      </c>
      <c r="B7153" s="1">
        <f>IF(C7153=0,IF(B7152=Protocol!$V$20,1,B7152+1),B7152)</f>
        <v>1</v>
      </c>
      <c r="C7153" s="1">
        <f>IF(C7152+1=Protocol!$V$21,0,C7152+1)</f>
        <v>1</v>
      </c>
      <c r="D7153" s="1">
        <f t="shared" si="239"/>
        <v>6</v>
      </c>
      <c r="E7153" s="1" t="str">
        <f>INDEX(Protocol[Mark],MATCH(C7153,Protocol[Step],0))</f>
        <v>1PM</v>
      </c>
      <c r="F7153" s="151" t="str">
        <f>INDEX(Variables[Variable],MATCH(Systematic[[#This Row],[VariableIndex]],Variables[Index],0))</f>
        <v>FCR (mt: ROX-corr.)</v>
      </c>
      <c r="G7153" s="134">
        <f>Systematic[[#This Row],[Sample]]*1000000+Systematic[[#This Row],[SubSample]]*10000+Systematic[[#This Row],[VariableIndex]]</f>
        <v>487010006</v>
      </c>
      <c r="H7153" s="134">
        <f>Systematic[[#This Row],[SampleVariableLabel]]+100*Systematic[[#This Row],[State]]</f>
        <v>487010106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487</v>
      </c>
      <c r="B7154" s="1">
        <f>IF(C7154=0,IF(B7153=Protocol!$V$20,1,B7153+1),B7153)</f>
        <v>1</v>
      </c>
      <c r="C7154" s="1">
        <f>IF(C7153+1=Protocol!$V$21,0,C7153+1)</f>
        <v>2</v>
      </c>
      <c r="D7154" s="1">
        <f t="shared" si="239"/>
        <v>1</v>
      </c>
      <c r="E7154" s="1" t="str">
        <f>INDEX(Protocol[Mark],MATCH(C7154,Protocol[Step],0))</f>
        <v>2D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487010001</v>
      </c>
      <c r="H7154" s="134">
        <f>Systematic[[#This Row],[SampleVariableLabel]]+100*Systematic[[#This Row],[State]]</f>
        <v>487010201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487</v>
      </c>
      <c r="B7155" s="1">
        <f>IF(C7155=0,IF(B7154=Protocol!$V$20,1,B7154+1),B7154)</f>
        <v>1</v>
      </c>
      <c r="C7155" s="1">
        <f>IF(C7154+1=Protocol!$V$21,0,C7154+1)</f>
        <v>3</v>
      </c>
      <c r="D7155" s="1">
        <f t="shared" si="239"/>
        <v>2</v>
      </c>
      <c r="E7155" s="1" t="str">
        <f>INDEX(Protocol[Mark],MATCH(C7155,Protocol[Step],0))</f>
        <v>2c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487010002</v>
      </c>
      <c r="H7155" s="134">
        <f>Systematic[[#This Row],[SampleVariableLabel]]+100*Systematic[[#This Row],[State]]</f>
        <v>487010302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487</v>
      </c>
      <c r="B7156" s="1">
        <f>IF(C7156=0,IF(B7155=Protocol!$V$20,1,B7155+1),B7155)</f>
        <v>1</v>
      </c>
      <c r="C7156" s="1">
        <f>IF(C7155+1=Protocol!$V$21,0,C7155+1)</f>
        <v>4</v>
      </c>
      <c r="D7156" s="1">
        <f t="shared" si="239"/>
        <v>3</v>
      </c>
      <c r="E7156" s="1" t="str">
        <f>INDEX(Protocol[Mark],MATCH(C7156,Protocol[Step],0))</f>
        <v>3U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487010003</v>
      </c>
      <c r="H7156" s="134">
        <f>Systematic[[#This Row],[SampleVariableLabel]]+100*Systematic[[#This Row],[State]]</f>
        <v>487010403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487</v>
      </c>
      <c r="B7157" s="1">
        <f>IF(C7157=0,IF(B7156=Protocol!$V$20,1,B7156+1),B7156)</f>
        <v>1</v>
      </c>
      <c r="C7157" s="1">
        <f>IF(C7156+1=Protocol!$V$21,0,C7156+1)</f>
        <v>5</v>
      </c>
      <c r="D7157" s="1">
        <f t="shared" si="239"/>
        <v>4</v>
      </c>
      <c r="E7157" s="1" t="str">
        <f>INDEX(Protocol[Mark],MATCH(C7157,Protocol[Step],0))</f>
        <v>4G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487010004</v>
      </c>
      <c r="H7157" s="134">
        <f>Systematic[[#This Row],[SampleVariableLabel]]+100*Systematic[[#This Row],[State]]</f>
        <v>487010504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487</v>
      </c>
      <c r="B7158" s="1">
        <f>IF(C7158=0,IF(B7157=Protocol!$V$20,1,B7157+1),B7157)</f>
        <v>1</v>
      </c>
      <c r="C7158" s="1">
        <f>IF(C7157+1=Protocol!$V$21,0,C7157+1)</f>
        <v>6</v>
      </c>
      <c r="D7158" s="1">
        <f t="shared" si="239"/>
        <v>5</v>
      </c>
      <c r="E7158" s="1" t="str">
        <f>INDEX(Protocol[Mark],MATCH(C7158,Protocol[Step],0))</f>
        <v>5S</v>
      </c>
      <c r="F7158" s="151" t="str">
        <f>INDEX(Variables[Variable],MATCH(Systematic[[#This Row],[VariableIndex]],Variables[Index],0))</f>
        <v>Specific flux (mt)</v>
      </c>
      <c r="G7158" s="134">
        <f>Systematic[[#This Row],[Sample]]*1000000+Systematic[[#This Row],[SubSample]]*10000+Systematic[[#This Row],[VariableIndex]]</f>
        <v>487010005</v>
      </c>
      <c r="H7158" s="134">
        <f>Systematic[[#This Row],[SampleVariableLabel]]+100*Systematic[[#This Row],[State]]</f>
        <v>487010605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487</v>
      </c>
      <c r="B7159" s="1">
        <f>IF(C7159=0,IF(B7158=Protocol!$V$20,1,B7158+1),B7158)</f>
        <v>1</v>
      </c>
      <c r="C7159" s="1">
        <f>IF(C7158+1=Protocol!$V$21,0,C7158+1)</f>
        <v>7</v>
      </c>
      <c r="D7159" s="1">
        <f t="shared" si="239"/>
        <v>6</v>
      </c>
      <c r="E7159" s="1" t="str">
        <f>INDEX(Protocol[Mark],MATCH(C7159,Protocol[Step],0))</f>
        <v>6Oct</v>
      </c>
      <c r="F7159" s="151" t="str">
        <f>INDEX(Variables[Variable],MATCH(Systematic[[#This Row],[VariableIndex]],Variables[Index],0))</f>
        <v>FCR (mt: ROX-corr.)</v>
      </c>
      <c r="G7159" s="134">
        <f>Systematic[[#This Row],[Sample]]*1000000+Systematic[[#This Row],[SubSample]]*10000+Systematic[[#This Row],[VariableIndex]]</f>
        <v>487010006</v>
      </c>
      <c r="H7159" s="134">
        <f>Systematic[[#This Row],[SampleVariableLabel]]+100*Systematic[[#This Row],[State]]</f>
        <v>487010706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487</v>
      </c>
      <c r="B7160" s="1">
        <f>IF(C7160=0,IF(B7159=Protocol!$V$20,1,B7159+1),B7159)</f>
        <v>1</v>
      </c>
      <c r="C7160" s="1">
        <f>IF(C7159+1=Protocol!$V$21,0,C7159+1)</f>
        <v>8</v>
      </c>
      <c r="D7160" s="1">
        <f t="shared" si="239"/>
        <v>1</v>
      </c>
      <c r="E7160" s="1" t="str">
        <f>INDEX(Protocol[Mark],MATCH(C7160,Protocol[Step],0))</f>
        <v>7Rot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487010001</v>
      </c>
      <c r="H7160" s="134">
        <f>Systematic[[#This Row],[SampleVariableLabel]]+100*Systematic[[#This Row],[State]]</f>
        <v>487010801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487</v>
      </c>
      <c r="B7161" s="1">
        <f>IF(C7161=0,IF(B7160=Protocol!$V$20,1,B7160+1),B7160)</f>
        <v>1</v>
      </c>
      <c r="C7161" s="1">
        <f>IF(C7160+1=Protocol!$V$21,0,C7160+1)</f>
        <v>9</v>
      </c>
      <c r="D7161" s="1">
        <f t="shared" si="239"/>
        <v>2</v>
      </c>
      <c r="E7161" s="1" t="str">
        <f>INDEX(Protocol[Mark],MATCH(C7161,Protocol[Step],0))</f>
        <v>8Gp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487010002</v>
      </c>
      <c r="H7161" s="134">
        <f>Systematic[[#This Row],[SampleVariableLabel]]+100*Systematic[[#This Row],[State]]</f>
        <v>487010902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487</v>
      </c>
      <c r="B7162" s="1">
        <f>IF(C7162=0,IF(B7161=Protocol!$V$20,1,B7161+1),B7161)</f>
        <v>1</v>
      </c>
      <c r="C7162" s="1">
        <f>IF(C7161+1=Protocol!$V$21,0,C7161+1)</f>
        <v>10</v>
      </c>
      <c r="D7162" s="1">
        <f t="shared" si="239"/>
        <v>3</v>
      </c>
      <c r="E7162" s="1" t="str">
        <f>INDEX(Protocol[Mark],MATCH(C7162,Protocol[Step],0))</f>
        <v>9Ama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487010003</v>
      </c>
      <c r="H7162" s="134">
        <f>Systematic[[#This Row],[SampleVariableLabel]]+100*Systematic[[#This Row],[State]]</f>
        <v>487011003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487</v>
      </c>
      <c r="B7163" s="1">
        <f>IF(C7163=0,IF(B7162=Protocol!$V$20,1,B7162+1),B7162)</f>
        <v>1</v>
      </c>
      <c r="C7163" s="1">
        <f>IF(C7162+1=Protocol!$V$21,0,C7162+1)</f>
        <v>11</v>
      </c>
      <c r="D7163" s="1">
        <f t="shared" si="239"/>
        <v>4</v>
      </c>
      <c r="E7163" s="1" t="str">
        <f>INDEX(Protocol[Mark],MATCH(C7163,Protocol[Step],0))</f>
        <v>10Tm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487010004</v>
      </c>
      <c r="H7163" s="134">
        <f>Systematic[[#This Row],[SampleVariableLabel]]+100*Systematic[[#This Row],[State]]</f>
        <v>487011104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487</v>
      </c>
      <c r="B7164" s="1">
        <f>IF(C7164=0,IF(B7163=Protocol!$V$20,1,B7163+1),B7163)</f>
        <v>1</v>
      </c>
      <c r="C7164" s="1">
        <f>IF(C7163+1=Protocol!$V$21,0,C7163+1)</f>
        <v>12</v>
      </c>
      <c r="D7164" s="1">
        <f t="shared" si="239"/>
        <v>5</v>
      </c>
      <c r="E7164" s="1" t="str">
        <f>INDEX(Protocol[Mark],MATCH(C7164,Protocol[Step],0))</f>
        <v>11Azd</v>
      </c>
      <c r="F7164" s="151" t="str">
        <f>INDEX(Variables[Variable],MATCH(Systematic[[#This Row],[VariableIndex]],Variables[Index],0))</f>
        <v>Specific flux (mt)</v>
      </c>
      <c r="G7164" s="134">
        <f>Systematic[[#This Row],[Sample]]*1000000+Systematic[[#This Row],[SubSample]]*10000+Systematic[[#This Row],[VariableIndex]]</f>
        <v>487010005</v>
      </c>
      <c r="H7164" s="134">
        <f>Systematic[[#This Row],[SampleVariableLabel]]+100*Systematic[[#This Row],[State]]</f>
        <v>487011205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488</v>
      </c>
      <c r="B7165" s="1">
        <f>IF(C7165=0,IF(B7164=Protocol!$V$20,1,B7164+1),B7164)</f>
        <v>1</v>
      </c>
      <c r="C7165" s="1">
        <f>IF(C7164+1=Protocol!$V$21,0,C7164+1)</f>
        <v>0</v>
      </c>
      <c r="D7165" s="1">
        <f t="shared" si="239"/>
        <v>6</v>
      </c>
      <c r="E7165" s="1" t="str">
        <f>INDEX(Protocol[Mark],MATCH(C7165,Protocol[Step],0))</f>
        <v>1mt</v>
      </c>
      <c r="F7165" s="151" t="str">
        <f>INDEX(Variables[Variable],MATCH(Systematic[[#This Row],[VariableIndex]],Variables[Index],0))</f>
        <v>FCR (mt: ROX-corr.)</v>
      </c>
      <c r="G7165" s="134">
        <f>Systematic[[#This Row],[Sample]]*1000000+Systematic[[#This Row],[SubSample]]*10000+Systematic[[#This Row],[VariableIndex]]</f>
        <v>488010006</v>
      </c>
      <c r="H7165" s="134">
        <f>Systematic[[#This Row],[SampleVariableLabel]]+100*Systematic[[#This Row],[State]]</f>
        <v>488010006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488</v>
      </c>
      <c r="B7166" s="1">
        <f>IF(C7166=0,IF(B7165=Protocol!$V$20,1,B7165+1),B7165)</f>
        <v>1</v>
      </c>
      <c r="C7166" s="1">
        <f>IF(C7165+1=Protocol!$V$21,0,C7165+1)</f>
        <v>1</v>
      </c>
      <c r="D7166" s="1">
        <f t="shared" si="239"/>
        <v>1</v>
      </c>
      <c r="E7166" s="1" t="str">
        <f>INDEX(Protocol[Mark],MATCH(C7166,Protocol[Step],0))</f>
        <v>1PM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488010001</v>
      </c>
      <c r="H7166" s="134">
        <f>Systematic[[#This Row],[SampleVariableLabel]]+100*Systematic[[#This Row],[State]]</f>
        <v>488010101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488</v>
      </c>
      <c r="B7167" s="1">
        <f>IF(C7167=0,IF(B7166=Protocol!$V$20,1,B7166+1),B7166)</f>
        <v>1</v>
      </c>
      <c r="C7167" s="1">
        <f>IF(C7166+1=Protocol!$V$21,0,C7166+1)</f>
        <v>2</v>
      </c>
      <c r="D7167" s="1">
        <f t="shared" si="239"/>
        <v>2</v>
      </c>
      <c r="E7167" s="1" t="str">
        <f>INDEX(Protocol[Mark],MATCH(C7167,Protocol[Step],0))</f>
        <v>2D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488010002</v>
      </c>
      <c r="H7167" s="134">
        <f>Systematic[[#This Row],[SampleVariableLabel]]+100*Systematic[[#This Row],[State]]</f>
        <v>488010202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488</v>
      </c>
      <c r="B7168" s="1">
        <f>IF(C7168=0,IF(B7167=Protocol!$V$20,1,B7167+1),B7167)</f>
        <v>1</v>
      </c>
      <c r="C7168" s="1">
        <f>IF(C7167+1=Protocol!$V$21,0,C7167+1)</f>
        <v>3</v>
      </c>
      <c r="D7168" s="1">
        <f t="shared" si="239"/>
        <v>3</v>
      </c>
      <c r="E7168" s="1" t="str">
        <f>INDEX(Protocol[Mark],MATCH(C7168,Protocol[Step],0))</f>
        <v>2c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488010003</v>
      </c>
      <c r="H7168" s="134">
        <f>Systematic[[#This Row],[SampleVariableLabel]]+100*Systematic[[#This Row],[State]]</f>
        <v>488010303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488</v>
      </c>
      <c r="B7169" s="1">
        <f>IF(C7169=0,IF(B7168=Protocol!$V$20,1,B7168+1),B7168)</f>
        <v>1</v>
      </c>
      <c r="C7169" s="1">
        <f>IF(C7168+1=Protocol!$V$21,0,C7168+1)</f>
        <v>4</v>
      </c>
      <c r="D7169" s="1">
        <f t="shared" si="239"/>
        <v>4</v>
      </c>
      <c r="E7169" s="1" t="str">
        <f>INDEX(Protocol[Mark],MATCH(C7169,Protocol[Step],0))</f>
        <v>3U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488010004</v>
      </c>
      <c r="H7169" s="134">
        <f>Systematic[[#This Row],[SampleVariableLabel]]+100*Systematic[[#This Row],[State]]</f>
        <v>488010404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488</v>
      </c>
      <c r="B7170" s="1">
        <f>IF(C7170=0,IF(B7169=Protocol!$V$20,1,B7169+1),B7169)</f>
        <v>1</v>
      </c>
      <c r="C7170" s="1">
        <f>IF(C7169+1=Protocol!$V$21,0,C7169+1)</f>
        <v>5</v>
      </c>
      <c r="D7170" s="1">
        <f t="shared" si="239"/>
        <v>5</v>
      </c>
      <c r="E7170" s="1" t="str">
        <f>INDEX(Protocol[Mark],MATCH(C7170,Protocol[Step],0))</f>
        <v>4G</v>
      </c>
      <c r="F7170" s="151" t="str">
        <f>INDEX(Variables[Variable],MATCH(Systematic[[#This Row],[VariableIndex]],Variables[Index],0))</f>
        <v>Specific flux (mt)</v>
      </c>
      <c r="G7170" s="134">
        <f>Systematic[[#This Row],[Sample]]*1000000+Systematic[[#This Row],[SubSample]]*10000+Systematic[[#This Row],[VariableIndex]]</f>
        <v>488010005</v>
      </c>
      <c r="H7170" s="134">
        <f>Systematic[[#This Row],[SampleVariableLabel]]+100*Systematic[[#This Row],[State]]</f>
        <v>488010505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488</v>
      </c>
      <c r="B7171" s="1">
        <f>IF(C7171=0,IF(B7170=Protocol!$V$20,1,B7170+1),B7170)</f>
        <v>1</v>
      </c>
      <c r="C7171" s="1">
        <f>IF(C7170+1=Protocol!$V$21,0,C7170+1)</f>
        <v>6</v>
      </c>
      <c r="D7171" s="1">
        <f t="shared" ref="D7171:D7234" si="241">IF(D7170=nVariables,1,D7170+1)</f>
        <v>6</v>
      </c>
      <c r="E7171" s="1" t="str">
        <f>INDEX(Protocol[Mark],MATCH(C7171,Protocol[Step],0))</f>
        <v>5S</v>
      </c>
      <c r="F7171" s="151" t="str">
        <f>INDEX(Variables[Variable],MATCH(Systematic[[#This Row],[VariableIndex]],Variables[Index],0))</f>
        <v>FCR (mt: ROX-corr.)</v>
      </c>
      <c r="G7171" s="134">
        <f>Systematic[[#This Row],[Sample]]*1000000+Systematic[[#This Row],[SubSample]]*10000+Systematic[[#This Row],[VariableIndex]]</f>
        <v>488010006</v>
      </c>
      <c r="H7171" s="134">
        <f>Systematic[[#This Row],[SampleVariableLabel]]+100*Systematic[[#This Row],[State]]</f>
        <v>488010606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488</v>
      </c>
      <c r="B7172" s="1">
        <f>IF(C7172=0,IF(B7171=Protocol!$V$20,1,B7171+1),B7171)</f>
        <v>1</v>
      </c>
      <c r="C7172" s="1">
        <f>IF(C7171+1=Protocol!$V$21,0,C7171+1)</f>
        <v>7</v>
      </c>
      <c r="D7172" s="1">
        <f t="shared" si="241"/>
        <v>1</v>
      </c>
      <c r="E7172" s="1" t="str">
        <f>INDEX(Protocol[Mark],MATCH(C7172,Protocol[Step],0))</f>
        <v>6Oct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488010001</v>
      </c>
      <c r="H7172" s="134">
        <f>Systematic[[#This Row],[SampleVariableLabel]]+100*Systematic[[#This Row],[State]]</f>
        <v>488010701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488</v>
      </c>
      <c r="B7173" s="1">
        <f>IF(C7173=0,IF(B7172=Protocol!$V$20,1,B7172+1),B7172)</f>
        <v>1</v>
      </c>
      <c r="C7173" s="1">
        <f>IF(C7172+1=Protocol!$V$21,0,C7172+1)</f>
        <v>8</v>
      </c>
      <c r="D7173" s="1">
        <f t="shared" si="241"/>
        <v>2</v>
      </c>
      <c r="E7173" s="1" t="str">
        <f>INDEX(Protocol[Mark],MATCH(C7173,Protocol[Step],0))</f>
        <v>7Rot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488010002</v>
      </c>
      <c r="H7173" s="134">
        <f>Systematic[[#This Row],[SampleVariableLabel]]+100*Systematic[[#This Row],[State]]</f>
        <v>488010802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488</v>
      </c>
      <c r="B7174" s="1">
        <f>IF(C7174=0,IF(B7173=Protocol!$V$20,1,B7173+1),B7173)</f>
        <v>1</v>
      </c>
      <c r="C7174" s="1">
        <f>IF(C7173+1=Protocol!$V$21,0,C7173+1)</f>
        <v>9</v>
      </c>
      <c r="D7174" s="1">
        <f t="shared" si="241"/>
        <v>3</v>
      </c>
      <c r="E7174" s="1" t="str">
        <f>INDEX(Protocol[Mark],MATCH(C7174,Protocol[Step],0))</f>
        <v>8Gp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488010003</v>
      </c>
      <c r="H7174" s="134">
        <f>Systematic[[#This Row],[SampleVariableLabel]]+100*Systematic[[#This Row],[State]]</f>
        <v>488010903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488</v>
      </c>
      <c r="B7175" s="1">
        <f>IF(C7175=0,IF(B7174=Protocol!$V$20,1,B7174+1),B7174)</f>
        <v>1</v>
      </c>
      <c r="C7175" s="1">
        <f>IF(C7174+1=Protocol!$V$21,0,C7174+1)</f>
        <v>10</v>
      </c>
      <c r="D7175" s="1">
        <f t="shared" si="241"/>
        <v>4</v>
      </c>
      <c r="E7175" s="1" t="str">
        <f>INDEX(Protocol[Mark],MATCH(C7175,Protocol[Step],0))</f>
        <v>9Ama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488010004</v>
      </c>
      <c r="H7175" s="134">
        <f>Systematic[[#This Row],[SampleVariableLabel]]+100*Systematic[[#This Row],[State]]</f>
        <v>488011004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488</v>
      </c>
      <c r="B7176" s="1">
        <f>IF(C7176=0,IF(B7175=Protocol!$V$20,1,B7175+1),B7175)</f>
        <v>1</v>
      </c>
      <c r="C7176" s="1">
        <f>IF(C7175+1=Protocol!$V$21,0,C7175+1)</f>
        <v>11</v>
      </c>
      <c r="D7176" s="1">
        <f t="shared" si="241"/>
        <v>5</v>
      </c>
      <c r="E7176" s="1" t="str">
        <f>INDEX(Protocol[Mark],MATCH(C7176,Protocol[Step],0))</f>
        <v>10Tm</v>
      </c>
      <c r="F7176" s="151" t="str">
        <f>INDEX(Variables[Variable],MATCH(Systematic[[#This Row],[VariableIndex]],Variables[Index],0))</f>
        <v>Specific flux (mt)</v>
      </c>
      <c r="G7176" s="134">
        <f>Systematic[[#This Row],[Sample]]*1000000+Systematic[[#This Row],[SubSample]]*10000+Systematic[[#This Row],[VariableIndex]]</f>
        <v>488010005</v>
      </c>
      <c r="H7176" s="134">
        <f>Systematic[[#This Row],[SampleVariableLabel]]+100*Systematic[[#This Row],[State]]</f>
        <v>488011105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488</v>
      </c>
      <c r="B7177" s="1">
        <f>IF(C7177=0,IF(B7176=Protocol!$V$20,1,B7176+1),B7176)</f>
        <v>1</v>
      </c>
      <c r="C7177" s="1">
        <f>IF(C7176+1=Protocol!$V$21,0,C7176+1)</f>
        <v>12</v>
      </c>
      <c r="D7177" s="1">
        <f t="shared" si="241"/>
        <v>6</v>
      </c>
      <c r="E7177" s="1" t="str">
        <f>INDEX(Protocol[Mark],MATCH(C7177,Protocol[Step],0))</f>
        <v>11Azd</v>
      </c>
      <c r="F7177" s="151" t="str">
        <f>INDEX(Variables[Variable],MATCH(Systematic[[#This Row],[VariableIndex]],Variables[Index],0))</f>
        <v>FCR (mt: ROX-corr.)</v>
      </c>
      <c r="G7177" s="134">
        <f>Systematic[[#This Row],[Sample]]*1000000+Systematic[[#This Row],[SubSample]]*10000+Systematic[[#This Row],[VariableIndex]]</f>
        <v>488010006</v>
      </c>
      <c r="H7177" s="134">
        <f>Systematic[[#This Row],[SampleVariableLabel]]+100*Systematic[[#This Row],[State]]</f>
        <v>488011206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489</v>
      </c>
      <c r="B7178" s="1">
        <f>IF(C7178=0,IF(B7177=Protocol!$V$20,1,B7177+1),B7177)</f>
        <v>1</v>
      </c>
      <c r="C7178" s="1">
        <f>IF(C7177+1=Protocol!$V$21,0,C7177+1)</f>
        <v>0</v>
      </c>
      <c r="D7178" s="1">
        <f t="shared" si="241"/>
        <v>1</v>
      </c>
      <c r="E7178" s="1" t="str">
        <f>INDEX(Protocol[Mark],MATCH(C7178,Protocol[Step],0))</f>
        <v>1mt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489010001</v>
      </c>
      <c r="H7178" s="134">
        <f>Systematic[[#This Row],[SampleVariableLabel]]+100*Systematic[[#This Row],[State]]</f>
        <v>489010001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489</v>
      </c>
      <c r="B7179" s="1">
        <f>IF(C7179=0,IF(B7178=Protocol!$V$20,1,B7178+1),B7178)</f>
        <v>1</v>
      </c>
      <c r="C7179" s="1">
        <f>IF(C7178+1=Protocol!$V$21,0,C7178+1)</f>
        <v>1</v>
      </c>
      <c r="D7179" s="1">
        <f t="shared" si="241"/>
        <v>2</v>
      </c>
      <c r="E7179" s="1" t="str">
        <f>INDEX(Protocol[Mark],MATCH(C7179,Protocol[Step],0))</f>
        <v>1PM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489010002</v>
      </c>
      <c r="H7179" s="134">
        <f>Systematic[[#This Row],[SampleVariableLabel]]+100*Systematic[[#This Row],[State]]</f>
        <v>489010102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489</v>
      </c>
      <c r="B7180" s="1">
        <f>IF(C7180=0,IF(B7179=Protocol!$V$20,1,B7179+1),B7179)</f>
        <v>1</v>
      </c>
      <c r="C7180" s="1">
        <f>IF(C7179+1=Protocol!$V$21,0,C7179+1)</f>
        <v>2</v>
      </c>
      <c r="D7180" s="1">
        <f t="shared" si="241"/>
        <v>3</v>
      </c>
      <c r="E7180" s="1" t="str">
        <f>INDEX(Protocol[Mark],MATCH(C7180,Protocol[Step],0))</f>
        <v>2D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489010003</v>
      </c>
      <c r="H7180" s="134">
        <f>Systematic[[#This Row],[SampleVariableLabel]]+100*Systematic[[#This Row],[State]]</f>
        <v>489010203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489</v>
      </c>
      <c r="B7181" s="1">
        <f>IF(C7181=0,IF(B7180=Protocol!$V$20,1,B7180+1),B7180)</f>
        <v>1</v>
      </c>
      <c r="C7181" s="1">
        <f>IF(C7180+1=Protocol!$V$21,0,C7180+1)</f>
        <v>3</v>
      </c>
      <c r="D7181" s="1">
        <f t="shared" si="241"/>
        <v>4</v>
      </c>
      <c r="E7181" s="1" t="str">
        <f>INDEX(Protocol[Mark],MATCH(C7181,Protocol[Step],0))</f>
        <v>2c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489010004</v>
      </c>
      <c r="H7181" s="134">
        <f>Systematic[[#This Row],[SampleVariableLabel]]+100*Systematic[[#This Row],[State]]</f>
        <v>489010304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489</v>
      </c>
      <c r="B7182" s="1">
        <f>IF(C7182=0,IF(B7181=Protocol!$V$20,1,B7181+1),B7181)</f>
        <v>1</v>
      </c>
      <c r="C7182" s="1">
        <f>IF(C7181+1=Protocol!$V$21,0,C7181+1)</f>
        <v>4</v>
      </c>
      <c r="D7182" s="1">
        <f t="shared" si="241"/>
        <v>5</v>
      </c>
      <c r="E7182" s="1" t="str">
        <f>INDEX(Protocol[Mark],MATCH(C7182,Protocol[Step],0))</f>
        <v>3U</v>
      </c>
      <c r="F7182" s="151" t="str">
        <f>INDEX(Variables[Variable],MATCH(Systematic[[#This Row],[VariableIndex]],Variables[Index],0))</f>
        <v>Specific flux (mt)</v>
      </c>
      <c r="G7182" s="134">
        <f>Systematic[[#This Row],[Sample]]*1000000+Systematic[[#This Row],[SubSample]]*10000+Systematic[[#This Row],[VariableIndex]]</f>
        <v>489010005</v>
      </c>
      <c r="H7182" s="134">
        <f>Systematic[[#This Row],[SampleVariableLabel]]+100*Systematic[[#This Row],[State]]</f>
        <v>489010405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489</v>
      </c>
      <c r="B7183" s="1">
        <f>IF(C7183=0,IF(B7182=Protocol!$V$20,1,B7182+1),B7182)</f>
        <v>1</v>
      </c>
      <c r="C7183" s="1">
        <f>IF(C7182+1=Protocol!$V$21,0,C7182+1)</f>
        <v>5</v>
      </c>
      <c r="D7183" s="1">
        <f t="shared" si="241"/>
        <v>6</v>
      </c>
      <c r="E7183" s="1" t="str">
        <f>INDEX(Protocol[Mark],MATCH(C7183,Protocol[Step],0))</f>
        <v>4G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489010006</v>
      </c>
      <c r="H7183" s="134">
        <f>Systematic[[#This Row],[SampleVariableLabel]]+100*Systematic[[#This Row],[State]]</f>
        <v>489010506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489</v>
      </c>
      <c r="B7184" s="1">
        <f>IF(C7184=0,IF(B7183=Protocol!$V$20,1,B7183+1),B7183)</f>
        <v>1</v>
      </c>
      <c r="C7184" s="1">
        <f>IF(C7183+1=Protocol!$V$21,0,C7183+1)</f>
        <v>6</v>
      </c>
      <c r="D7184" s="1">
        <f t="shared" si="241"/>
        <v>1</v>
      </c>
      <c r="E7184" s="1" t="str">
        <f>INDEX(Protocol[Mark],MATCH(C7184,Protocol[Step],0))</f>
        <v>5S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489010001</v>
      </c>
      <c r="H7184" s="134">
        <f>Systematic[[#This Row],[SampleVariableLabel]]+100*Systematic[[#This Row],[State]]</f>
        <v>489010601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489</v>
      </c>
      <c r="B7185" s="1">
        <f>IF(C7185=0,IF(B7184=Protocol!$V$20,1,B7184+1),B7184)</f>
        <v>1</v>
      </c>
      <c r="C7185" s="1">
        <f>IF(C7184+1=Protocol!$V$21,0,C7184+1)</f>
        <v>7</v>
      </c>
      <c r="D7185" s="1">
        <f t="shared" si="241"/>
        <v>2</v>
      </c>
      <c r="E7185" s="1" t="str">
        <f>INDEX(Protocol[Mark],MATCH(C7185,Protocol[Step],0))</f>
        <v>6Oct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489010002</v>
      </c>
      <c r="H7185" s="134">
        <f>Systematic[[#This Row],[SampleVariableLabel]]+100*Systematic[[#This Row],[State]]</f>
        <v>489010702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489</v>
      </c>
      <c r="B7186" s="1">
        <f>IF(C7186=0,IF(B7185=Protocol!$V$20,1,B7185+1),B7185)</f>
        <v>1</v>
      </c>
      <c r="C7186" s="1">
        <f>IF(C7185+1=Protocol!$V$21,0,C7185+1)</f>
        <v>8</v>
      </c>
      <c r="D7186" s="1">
        <f t="shared" si="241"/>
        <v>3</v>
      </c>
      <c r="E7186" s="1" t="str">
        <f>INDEX(Protocol[Mark],MATCH(C7186,Protocol[Step],0))</f>
        <v>7Rot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489010003</v>
      </c>
      <c r="H7186" s="134">
        <f>Systematic[[#This Row],[SampleVariableLabel]]+100*Systematic[[#This Row],[State]]</f>
        <v>489010803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489</v>
      </c>
      <c r="B7187" s="1">
        <f>IF(C7187=0,IF(B7186=Protocol!$V$20,1,B7186+1),B7186)</f>
        <v>1</v>
      </c>
      <c r="C7187" s="1">
        <f>IF(C7186+1=Protocol!$V$21,0,C7186+1)</f>
        <v>9</v>
      </c>
      <c r="D7187" s="1">
        <f t="shared" si="241"/>
        <v>4</v>
      </c>
      <c r="E7187" s="1" t="str">
        <f>INDEX(Protocol[Mark],MATCH(C7187,Protocol[Step],0))</f>
        <v>8Gp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489010004</v>
      </c>
      <c r="H7187" s="134">
        <f>Systematic[[#This Row],[SampleVariableLabel]]+100*Systematic[[#This Row],[State]]</f>
        <v>489010904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489</v>
      </c>
      <c r="B7188" s="1">
        <f>IF(C7188=0,IF(B7187=Protocol!$V$20,1,B7187+1),B7187)</f>
        <v>1</v>
      </c>
      <c r="C7188" s="1">
        <f>IF(C7187+1=Protocol!$V$21,0,C7187+1)</f>
        <v>10</v>
      </c>
      <c r="D7188" s="1">
        <f t="shared" si="241"/>
        <v>5</v>
      </c>
      <c r="E7188" s="1" t="str">
        <f>INDEX(Protocol[Mark],MATCH(C7188,Protocol[Step],0))</f>
        <v>9Ama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489010005</v>
      </c>
      <c r="H7188" s="134">
        <f>Systematic[[#This Row],[SampleVariableLabel]]+100*Systematic[[#This Row],[State]]</f>
        <v>489011005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489</v>
      </c>
      <c r="B7189" s="1">
        <f>IF(C7189=0,IF(B7188=Protocol!$V$20,1,B7188+1),B7188)</f>
        <v>1</v>
      </c>
      <c r="C7189" s="1">
        <f>IF(C7188+1=Protocol!$V$21,0,C7188+1)</f>
        <v>11</v>
      </c>
      <c r="D7189" s="1">
        <f t="shared" si="241"/>
        <v>6</v>
      </c>
      <c r="E7189" s="1" t="str">
        <f>INDEX(Protocol[Mark],MATCH(C7189,Protocol[Step],0))</f>
        <v>10Tm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489010006</v>
      </c>
      <c r="H7189" s="134">
        <f>Systematic[[#This Row],[SampleVariableLabel]]+100*Systematic[[#This Row],[State]]</f>
        <v>489011106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489</v>
      </c>
      <c r="B7190" s="1">
        <f>IF(C7190=0,IF(B7189=Protocol!$V$20,1,B7189+1),B7189)</f>
        <v>1</v>
      </c>
      <c r="C7190" s="1">
        <f>IF(C7189+1=Protocol!$V$21,0,C7189+1)</f>
        <v>12</v>
      </c>
      <c r="D7190" s="1">
        <f t="shared" si="241"/>
        <v>1</v>
      </c>
      <c r="E7190" s="1" t="str">
        <f>INDEX(Protocol[Mark],MATCH(C7190,Protocol[Step],0))</f>
        <v>11Azd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489010001</v>
      </c>
      <c r="H7190" s="134">
        <f>Systematic[[#This Row],[SampleVariableLabel]]+100*Systematic[[#This Row],[State]]</f>
        <v>489011201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490</v>
      </c>
      <c r="B7191" s="1">
        <f>IF(C7191=0,IF(B7190=Protocol!$V$20,1,B7190+1),B7190)</f>
        <v>1</v>
      </c>
      <c r="C7191" s="1">
        <f>IF(C7190+1=Protocol!$V$21,0,C7190+1)</f>
        <v>0</v>
      </c>
      <c r="D7191" s="1">
        <f t="shared" si="241"/>
        <v>2</v>
      </c>
      <c r="E7191" s="1" t="str">
        <f>INDEX(Protocol[Mark],MATCH(C7191,Protocol[Step],0))</f>
        <v>1mt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490010002</v>
      </c>
      <c r="H7191" s="134">
        <f>Systematic[[#This Row],[SampleVariableLabel]]+100*Systematic[[#This Row],[State]]</f>
        <v>490010002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490</v>
      </c>
      <c r="B7192" s="1">
        <f>IF(C7192=0,IF(B7191=Protocol!$V$20,1,B7191+1),B7191)</f>
        <v>1</v>
      </c>
      <c r="C7192" s="1">
        <f>IF(C7191+1=Protocol!$V$21,0,C7191+1)</f>
        <v>1</v>
      </c>
      <c r="D7192" s="1">
        <f t="shared" si="241"/>
        <v>3</v>
      </c>
      <c r="E7192" s="1" t="str">
        <f>INDEX(Protocol[Mark],MATCH(C7192,Protocol[Step],0))</f>
        <v>1PM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490010003</v>
      </c>
      <c r="H7192" s="134">
        <f>Systematic[[#This Row],[SampleVariableLabel]]+100*Systematic[[#This Row],[State]]</f>
        <v>490010103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490</v>
      </c>
      <c r="B7193" s="1">
        <f>IF(C7193=0,IF(B7192=Protocol!$V$20,1,B7192+1),B7192)</f>
        <v>1</v>
      </c>
      <c r="C7193" s="1">
        <f>IF(C7192+1=Protocol!$V$21,0,C7192+1)</f>
        <v>2</v>
      </c>
      <c r="D7193" s="1">
        <f t="shared" si="241"/>
        <v>4</v>
      </c>
      <c r="E7193" s="1" t="str">
        <f>INDEX(Protocol[Mark],MATCH(C7193,Protocol[Step],0))</f>
        <v>2D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490010004</v>
      </c>
      <c r="H7193" s="134">
        <f>Systematic[[#This Row],[SampleVariableLabel]]+100*Systematic[[#This Row],[State]]</f>
        <v>490010204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490</v>
      </c>
      <c r="B7194" s="1">
        <f>IF(C7194=0,IF(B7193=Protocol!$V$20,1,B7193+1),B7193)</f>
        <v>1</v>
      </c>
      <c r="C7194" s="1">
        <f>IF(C7193+1=Protocol!$V$21,0,C7193+1)</f>
        <v>3</v>
      </c>
      <c r="D7194" s="1">
        <f t="shared" si="241"/>
        <v>5</v>
      </c>
      <c r="E7194" s="1" t="str">
        <f>INDEX(Protocol[Mark],MATCH(C7194,Protocol[Step],0))</f>
        <v>2c</v>
      </c>
      <c r="F7194" s="151" t="str">
        <f>INDEX(Variables[Variable],MATCH(Systematic[[#This Row],[VariableIndex]],Variables[Index],0))</f>
        <v>Specific flux (mt)</v>
      </c>
      <c r="G7194" s="134">
        <f>Systematic[[#This Row],[Sample]]*1000000+Systematic[[#This Row],[SubSample]]*10000+Systematic[[#This Row],[VariableIndex]]</f>
        <v>490010005</v>
      </c>
      <c r="H7194" s="134">
        <f>Systematic[[#This Row],[SampleVariableLabel]]+100*Systematic[[#This Row],[State]]</f>
        <v>490010305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490</v>
      </c>
      <c r="B7195" s="1">
        <f>IF(C7195=0,IF(B7194=Protocol!$V$20,1,B7194+1),B7194)</f>
        <v>1</v>
      </c>
      <c r="C7195" s="1">
        <f>IF(C7194+1=Protocol!$V$21,0,C7194+1)</f>
        <v>4</v>
      </c>
      <c r="D7195" s="1">
        <f t="shared" si="241"/>
        <v>6</v>
      </c>
      <c r="E7195" s="1" t="str">
        <f>INDEX(Protocol[Mark],MATCH(C7195,Protocol[Step],0))</f>
        <v>3U</v>
      </c>
      <c r="F7195" s="151" t="str">
        <f>INDEX(Variables[Variable],MATCH(Systematic[[#This Row],[VariableIndex]],Variables[Index],0))</f>
        <v>FCR (mt: ROX-corr.)</v>
      </c>
      <c r="G7195" s="134">
        <f>Systematic[[#This Row],[Sample]]*1000000+Systematic[[#This Row],[SubSample]]*10000+Systematic[[#This Row],[VariableIndex]]</f>
        <v>490010006</v>
      </c>
      <c r="H7195" s="134">
        <f>Systematic[[#This Row],[SampleVariableLabel]]+100*Systematic[[#This Row],[State]]</f>
        <v>490010406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490</v>
      </c>
      <c r="B7196" s="1">
        <f>IF(C7196=0,IF(B7195=Protocol!$V$20,1,B7195+1),B7195)</f>
        <v>1</v>
      </c>
      <c r="C7196" s="1">
        <f>IF(C7195+1=Protocol!$V$21,0,C7195+1)</f>
        <v>5</v>
      </c>
      <c r="D7196" s="1">
        <f t="shared" si="241"/>
        <v>1</v>
      </c>
      <c r="E7196" s="1" t="str">
        <f>INDEX(Protocol[Mark],MATCH(C7196,Protocol[Step],0))</f>
        <v>4G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490010001</v>
      </c>
      <c r="H7196" s="134">
        <f>Systematic[[#This Row],[SampleVariableLabel]]+100*Systematic[[#This Row],[State]]</f>
        <v>490010501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490</v>
      </c>
      <c r="B7197" s="1">
        <f>IF(C7197=0,IF(B7196=Protocol!$V$20,1,B7196+1),B7196)</f>
        <v>1</v>
      </c>
      <c r="C7197" s="1">
        <f>IF(C7196+1=Protocol!$V$21,0,C7196+1)</f>
        <v>6</v>
      </c>
      <c r="D7197" s="1">
        <f t="shared" si="241"/>
        <v>2</v>
      </c>
      <c r="E7197" s="1" t="str">
        <f>INDEX(Protocol[Mark],MATCH(C7197,Protocol[Step],0))</f>
        <v>5S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490010002</v>
      </c>
      <c r="H7197" s="134">
        <f>Systematic[[#This Row],[SampleVariableLabel]]+100*Systematic[[#This Row],[State]]</f>
        <v>490010602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490</v>
      </c>
      <c r="B7198" s="1">
        <f>IF(C7198=0,IF(B7197=Protocol!$V$20,1,B7197+1),B7197)</f>
        <v>1</v>
      </c>
      <c r="C7198" s="1">
        <f>IF(C7197+1=Protocol!$V$21,0,C7197+1)</f>
        <v>7</v>
      </c>
      <c r="D7198" s="1">
        <f t="shared" si="241"/>
        <v>3</v>
      </c>
      <c r="E7198" s="1" t="str">
        <f>INDEX(Protocol[Mark],MATCH(C7198,Protocol[Step],0))</f>
        <v>6Oct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490010003</v>
      </c>
      <c r="H7198" s="134">
        <f>Systematic[[#This Row],[SampleVariableLabel]]+100*Systematic[[#This Row],[State]]</f>
        <v>490010703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490</v>
      </c>
      <c r="B7199" s="1">
        <f>IF(C7199=0,IF(B7198=Protocol!$V$20,1,B7198+1),B7198)</f>
        <v>1</v>
      </c>
      <c r="C7199" s="1">
        <f>IF(C7198+1=Protocol!$V$21,0,C7198+1)</f>
        <v>8</v>
      </c>
      <c r="D7199" s="1">
        <f t="shared" si="241"/>
        <v>4</v>
      </c>
      <c r="E7199" s="1" t="str">
        <f>INDEX(Protocol[Mark],MATCH(C7199,Protocol[Step],0))</f>
        <v>7Rot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490010004</v>
      </c>
      <c r="H7199" s="134">
        <f>Systematic[[#This Row],[SampleVariableLabel]]+100*Systematic[[#This Row],[State]]</f>
        <v>490010804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490</v>
      </c>
      <c r="B7200" s="1">
        <f>IF(C7200=0,IF(B7199=Protocol!$V$20,1,B7199+1),B7199)</f>
        <v>1</v>
      </c>
      <c r="C7200" s="1">
        <f>IF(C7199+1=Protocol!$V$21,0,C7199+1)</f>
        <v>9</v>
      </c>
      <c r="D7200" s="1">
        <f t="shared" si="241"/>
        <v>5</v>
      </c>
      <c r="E7200" s="1" t="str">
        <f>INDEX(Protocol[Mark],MATCH(C7200,Protocol[Step],0))</f>
        <v>8Gp</v>
      </c>
      <c r="F7200" s="151" t="str">
        <f>INDEX(Variables[Variable],MATCH(Systematic[[#This Row],[VariableIndex]],Variables[Index],0))</f>
        <v>Specific flux (mt)</v>
      </c>
      <c r="G7200" s="134">
        <f>Systematic[[#This Row],[Sample]]*1000000+Systematic[[#This Row],[SubSample]]*10000+Systematic[[#This Row],[VariableIndex]]</f>
        <v>490010005</v>
      </c>
      <c r="H7200" s="134">
        <f>Systematic[[#This Row],[SampleVariableLabel]]+100*Systematic[[#This Row],[State]]</f>
        <v>490010905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490</v>
      </c>
      <c r="B7201" s="1">
        <f>IF(C7201=0,IF(B7200=Protocol!$V$20,1,B7200+1),B7200)</f>
        <v>1</v>
      </c>
      <c r="C7201" s="1">
        <f>IF(C7200+1=Protocol!$V$21,0,C7200+1)</f>
        <v>10</v>
      </c>
      <c r="D7201" s="1">
        <f t="shared" si="241"/>
        <v>6</v>
      </c>
      <c r="E7201" s="1" t="str">
        <f>INDEX(Protocol[Mark],MATCH(C7201,Protocol[Step],0))</f>
        <v>9Ama</v>
      </c>
      <c r="F7201" s="151" t="str">
        <f>INDEX(Variables[Variable],MATCH(Systematic[[#This Row],[VariableIndex]],Variables[Index],0))</f>
        <v>FCR (mt: ROX-corr.)</v>
      </c>
      <c r="G7201" s="134">
        <f>Systematic[[#This Row],[Sample]]*1000000+Systematic[[#This Row],[SubSample]]*10000+Systematic[[#This Row],[VariableIndex]]</f>
        <v>490010006</v>
      </c>
      <c r="H7201" s="134">
        <f>Systematic[[#This Row],[SampleVariableLabel]]+100*Systematic[[#This Row],[State]]</f>
        <v>490011006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490</v>
      </c>
      <c r="B7202" s="1">
        <f>IF(C7202=0,IF(B7201=Protocol!$V$20,1,B7201+1),B7201)</f>
        <v>1</v>
      </c>
      <c r="C7202" s="1">
        <f>IF(C7201+1=Protocol!$V$21,0,C7201+1)</f>
        <v>11</v>
      </c>
      <c r="D7202" s="1">
        <f t="shared" si="241"/>
        <v>1</v>
      </c>
      <c r="E7202" s="1" t="str">
        <f>INDEX(Protocol[Mark],MATCH(C7202,Protocol[Step],0))</f>
        <v>10Tm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490010001</v>
      </c>
      <c r="H7202" s="134">
        <f>Systematic[[#This Row],[SampleVariableLabel]]+100*Systematic[[#This Row],[State]]</f>
        <v>490011101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490</v>
      </c>
      <c r="B7203" s="1">
        <f>IF(C7203=0,IF(B7202=Protocol!$V$20,1,B7202+1),B7202)</f>
        <v>1</v>
      </c>
      <c r="C7203" s="1">
        <f>IF(C7202+1=Protocol!$V$21,0,C7202+1)</f>
        <v>12</v>
      </c>
      <c r="D7203" s="1">
        <f t="shared" si="241"/>
        <v>2</v>
      </c>
      <c r="E7203" s="1" t="str">
        <f>INDEX(Protocol[Mark],MATCH(C7203,Protocol[Step],0))</f>
        <v>11Azd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490010002</v>
      </c>
      <c r="H7203" s="134">
        <f>Systematic[[#This Row],[SampleVariableLabel]]+100*Systematic[[#This Row],[State]]</f>
        <v>490011202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491</v>
      </c>
      <c r="B7204" s="1">
        <f>IF(C7204=0,IF(B7203=Protocol!$V$20,1,B7203+1),B7203)</f>
        <v>1</v>
      </c>
      <c r="C7204" s="1">
        <f>IF(C7203+1=Protocol!$V$21,0,C7203+1)</f>
        <v>0</v>
      </c>
      <c r="D7204" s="1">
        <f t="shared" si="241"/>
        <v>3</v>
      </c>
      <c r="E7204" s="1" t="str">
        <f>INDEX(Protocol[Mark],MATCH(C7204,Protocol[Step],0))</f>
        <v>1mt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491010003</v>
      </c>
      <c r="H7204" s="134">
        <f>Systematic[[#This Row],[SampleVariableLabel]]+100*Systematic[[#This Row],[State]]</f>
        <v>491010003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491</v>
      </c>
      <c r="B7205" s="1">
        <f>IF(C7205=0,IF(B7204=Protocol!$V$20,1,B7204+1),B7204)</f>
        <v>1</v>
      </c>
      <c r="C7205" s="1">
        <f>IF(C7204+1=Protocol!$V$21,0,C7204+1)</f>
        <v>1</v>
      </c>
      <c r="D7205" s="1">
        <f t="shared" si="241"/>
        <v>4</v>
      </c>
      <c r="E7205" s="1" t="str">
        <f>INDEX(Protocol[Mark],MATCH(C7205,Protocol[Step],0))</f>
        <v>1PM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491010004</v>
      </c>
      <c r="H7205" s="134">
        <f>Systematic[[#This Row],[SampleVariableLabel]]+100*Systematic[[#This Row],[State]]</f>
        <v>491010104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491</v>
      </c>
      <c r="B7206" s="1">
        <f>IF(C7206=0,IF(B7205=Protocol!$V$20,1,B7205+1),B7205)</f>
        <v>1</v>
      </c>
      <c r="C7206" s="1">
        <f>IF(C7205+1=Protocol!$V$21,0,C7205+1)</f>
        <v>2</v>
      </c>
      <c r="D7206" s="1">
        <f t="shared" si="241"/>
        <v>5</v>
      </c>
      <c r="E7206" s="1" t="str">
        <f>INDEX(Protocol[Mark],MATCH(C7206,Protocol[Step],0))</f>
        <v>2D</v>
      </c>
      <c r="F7206" s="151" t="str">
        <f>INDEX(Variables[Variable],MATCH(Systematic[[#This Row],[VariableIndex]],Variables[Index],0))</f>
        <v>Specific flux (mt)</v>
      </c>
      <c r="G7206" s="134">
        <f>Systematic[[#This Row],[Sample]]*1000000+Systematic[[#This Row],[SubSample]]*10000+Systematic[[#This Row],[VariableIndex]]</f>
        <v>491010005</v>
      </c>
      <c r="H7206" s="134">
        <f>Systematic[[#This Row],[SampleVariableLabel]]+100*Systematic[[#This Row],[State]]</f>
        <v>491010205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491</v>
      </c>
      <c r="B7207" s="1">
        <f>IF(C7207=0,IF(B7206=Protocol!$V$20,1,B7206+1),B7206)</f>
        <v>1</v>
      </c>
      <c r="C7207" s="1">
        <f>IF(C7206+1=Protocol!$V$21,0,C7206+1)</f>
        <v>3</v>
      </c>
      <c r="D7207" s="1">
        <f t="shared" si="241"/>
        <v>6</v>
      </c>
      <c r="E7207" s="1" t="str">
        <f>INDEX(Protocol[Mark],MATCH(C7207,Protocol[Step],0))</f>
        <v>2c</v>
      </c>
      <c r="F7207" s="151" t="str">
        <f>INDEX(Variables[Variable],MATCH(Systematic[[#This Row],[VariableIndex]],Variables[Index],0))</f>
        <v>FCR (mt: ROX-corr.)</v>
      </c>
      <c r="G7207" s="134">
        <f>Systematic[[#This Row],[Sample]]*1000000+Systematic[[#This Row],[SubSample]]*10000+Systematic[[#This Row],[VariableIndex]]</f>
        <v>491010006</v>
      </c>
      <c r="H7207" s="134">
        <f>Systematic[[#This Row],[SampleVariableLabel]]+100*Systematic[[#This Row],[State]]</f>
        <v>491010306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491</v>
      </c>
      <c r="B7208" s="1">
        <f>IF(C7208=0,IF(B7207=Protocol!$V$20,1,B7207+1),B7207)</f>
        <v>1</v>
      </c>
      <c r="C7208" s="1">
        <f>IF(C7207+1=Protocol!$V$21,0,C7207+1)</f>
        <v>4</v>
      </c>
      <c r="D7208" s="1">
        <f t="shared" si="241"/>
        <v>1</v>
      </c>
      <c r="E7208" s="1" t="str">
        <f>INDEX(Protocol[Mark],MATCH(C7208,Protocol[Step],0))</f>
        <v>3U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491010001</v>
      </c>
      <c r="H7208" s="134">
        <f>Systematic[[#This Row],[SampleVariableLabel]]+100*Systematic[[#This Row],[State]]</f>
        <v>491010401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491</v>
      </c>
      <c r="B7209" s="1">
        <f>IF(C7209=0,IF(B7208=Protocol!$V$20,1,B7208+1),B7208)</f>
        <v>1</v>
      </c>
      <c r="C7209" s="1">
        <f>IF(C7208+1=Protocol!$V$21,0,C7208+1)</f>
        <v>5</v>
      </c>
      <c r="D7209" s="1">
        <f t="shared" si="241"/>
        <v>2</v>
      </c>
      <c r="E7209" s="1" t="str">
        <f>INDEX(Protocol[Mark],MATCH(C7209,Protocol[Step],0))</f>
        <v>4G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491010002</v>
      </c>
      <c r="H7209" s="134">
        <f>Systematic[[#This Row],[SampleVariableLabel]]+100*Systematic[[#This Row],[State]]</f>
        <v>491010502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491</v>
      </c>
      <c r="B7210" s="1">
        <f>IF(C7210=0,IF(B7209=Protocol!$V$20,1,B7209+1),B7209)</f>
        <v>1</v>
      </c>
      <c r="C7210" s="1">
        <f>IF(C7209+1=Protocol!$V$21,0,C7209+1)</f>
        <v>6</v>
      </c>
      <c r="D7210" s="1">
        <f t="shared" si="241"/>
        <v>3</v>
      </c>
      <c r="E7210" s="1" t="str">
        <f>INDEX(Protocol[Mark],MATCH(C7210,Protocol[Step],0))</f>
        <v>5S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491010003</v>
      </c>
      <c r="H7210" s="134">
        <f>Systematic[[#This Row],[SampleVariableLabel]]+100*Systematic[[#This Row],[State]]</f>
        <v>491010603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491</v>
      </c>
      <c r="B7211" s="1">
        <f>IF(C7211=0,IF(B7210=Protocol!$V$20,1,B7210+1),B7210)</f>
        <v>1</v>
      </c>
      <c r="C7211" s="1">
        <f>IF(C7210+1=Protocol!$V$21,0,C7210+1)</f>
        <v>7</v>
      </c>
      <c r="D7211" s="1">
        <f t="shared" si="241"/>
        <v>4</v>
      </c>
      <c r="E7211" s="1" t="str">
        <f>INDEX(Protocol[Mark],MATCH(C7211,Protocol[Step],0))</f>
        <v>6Oct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491010004</v>
      </c>
      <c r="H7211" s="134">
        <f>Systematic[[#This Row],[SampleVariableLabel]]+100*Systematic[[#This Row],[State]]</f>
        <v>491010704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491</v>
      </c>
      <c r="B7212" s="1">
        <f>IF(C7212=0,IF(B7211=Protocol!$V$20,1,B7211+1),B7211)</f>
        <v>1</v>
      </c>
      <c r="C7212" s="1">
        <f>IF(C7211+1=Protocol!$V$21,0,C7211+1)</f>
        <v>8</v>
      </c>
      <c r="D7212" s="1">
        <f t="shared" si="241"/>
        <v>5</v>
      </c>
      <c r="E7212" s="1" t="str">
        <f>INDEX(Protocol[Mark],MATCH(C7212,Protocol[Step],0))</f>
        <v>7Rot</v>
      </c>
      <c r="F7212" s="151" t="str">
        <f>INDEX(Variables[Variable],MATCH(Systematic[[#This Row],[VariableIndex]],Variables[Index],0))</f>
        <v>Specific flux (mt)</v>
      </c>
      <c r="G7212" s="134">
        <f>Systematic[[#This Row],[Sample]]*1000000+Systematic[[#This Row],[SubSample]]*10000+Systematic[[#This Row],[VariableIndex]]</f>
        <v>491010005</v>
      </c>
      <c r="H7212" s="134">
        <f>Systematic[[#This Row],[SampleVariableLabel]]+100*Systematic[[#This Row],[State]]</f>
        <v>491010805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491</v>
      </c>
      <c r="B7213" s="1">
        <f>IF(C7213=0,IF(B7212=Protocol!$V$20,1,B7212+1),B7212)</f>
        <v>1</v>
      </c>
      <c r="C7213" s="1">
        <f>IF(C7212+1=Protocol!$V$21,0,C7212+1)</f>
        <v>9</v>
      </c>
      <c r="D7213" s="1">
        <f t="shared" si="241"/>
        <v>6</v>
      </c>
      <c r="E7213" s="1" t="str">
        <f>INDEX(Protocol[Mark],MATCH(C7213,Protocol[Step],0))</f>
        <v>8Gp</v>
      </c>
      <c r="F7213" s="151" t="str">
        <f>INDEX(Variables[Variable],MATCH(Systematic[[#This Row],[VariableIndex]],Variables[Index],0))</f>
        <v>FCR (mt: ROX-corr.)</v>
      </c>
      <c r="G7213" s="134">
        <f>Systematic[[#This Row],[Sample]]*1000000+Systematic[[#This Row],[SubSample]]*10000+Systematic[[#This Row],[VariableIndex]]</f>
        <v>491010006</v>
      </c>
      <c r="H7213" s="134">
        <f>Systematic[[#This Row],[SampleVariableLabel]]+100*Systematic[[#This Row],[State]]</f>
        <v>491010906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491</v>
      </c>
      <c r="B7214" s="1">
        <f>IF(C7214=0,IF(B7213=Protocol!$V$20,1,B7213+1),B7213)</f>
        <v>1</v>
      </c>
      <c r="C7214" s="1">
        <f>IF(C7213+1=Protocol!$V$21,0,C7213+1)</f>
        <v>10</v>
      </c>
      <c r="D7214" s="1">
        <f t="shared" si="241"/>
        <v>1</v>
      </c>
      <c r="E7214" s="1" t="str">
        <f>INDEX(Protocol[Mark],MATCH(C7214,Protocol[Step],0))</f>
        <v>9Ama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491010001</v>
      </c>
      <c r="H7214" s="134">
        <f>Systematic[[#This Row],[SampleVariableLabel]]+100*Systematic[[#This Row],[State]]</f>
        <v>491011001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491</v>
      </c>
      <c r="B7215" s="1">
        <f>IF(C7215=0,IF(B7214=Protocol!$V$20,1,B7214+1),B7214)</f>
        <v>1</v>
      </c>
      <c r="C7215" s="1">
        <f>IF(C7214+1=Protocol!$V$21,0,C7214+1)</f>
        <v>11</v>
      </c>
      <c r="D7215" s="1">
        <f t="shared" si="241"/>
        <v>2</v>
      </c>
      <c r="E7215" s="1" t="str">
        <f>INDEX(Protocol[Mark],MATCH(C7215,Protocol[Step],0))</f>
        <v>10Tm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491010002</v>
      </c>
      <c r="H7215" s="134">
        <f>Systematic[[#This Row],[SampleVariableLabel]]+100*Systematic[[#This Row],[State]]</f>
        <v>491011102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491</v>
      </c>
      <c r="B7216" s="1">
        <f>IF(C7216=0,IF(B7215=Protocol!$V$20,1,B7215+1),B7215)</f>
        <v>1</v>
      </c>
      <c r="C7216" s="1">
        <f>IF(C7215+1=Protocol!$V$21,0,C7215+1)</f>
        <v>12</v>
      </c>
      <c r="D7216" s="1">
        <f t="shared" si="241"/>
        <v>3</v>
      </c>
      <c r="E7216" s="1" t="str">
        <f>INDEX(Protocol[Mark],MATCH(C7216,Protocol[Step],0))</f>
        <v>11Azd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491010003</v>
      </c>
      <c r="H7216" s="134">
        <f>Systematic[[#This Row],[SampleVariableLabel]]+100*Systematic[[#This Row],[State]]</f>
        <v>491011203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492</v>
      </c>
      <c r="B7217" s="1">
        <f>IF(C7217=0,IF(B7216=Protocol!$V$20,1,B7216+1),B7216)</f>
        <v>1</v>
      </c>
      <c r="C7217" s="1">
        <f>IF(C7216+1=Protocol!$V$21,0,C7216+1)</f>
        <v>0</v>
      </c>
      <c r="D7217" s="1">
        <f t="shared" si="241"/>
        <v>4</v>
      </c>
      <c r="E7217" s="1" t="str">
        <f>INDEX(Protocol[Mark],MATCH(C7217,Protocol[Step],0))</f>
        <v>1mt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492010004</v>
      </c>
      <c r="H7217" s="134">
        <f>Systematic[[#This Row],[SampleVariableLabel]]+100*Systematic[[#This Row],[State]]</f>
        <v>492010004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492</v>
      </c>
      <c r="B7218" s="1">
        <f>IF(C7218=0,IF(B7217=Protocol!$V$20,1,B7217+1),B7217)</f>
        <v>1</v>
      </c>
      <c r="C7218" s="1">
        <f>IF(C7217+1=Protocol!$V$21,0,C7217+1)</f>
        <v>1</v>
      </c>
      <c r="D7218" s="1">
        <f t="shared" si="241"/>
        <v>5</v>
      </c>
      <c r="E7218" s="1" t="str">
        <f>INDEX(Protocol[Mark],MATCH(C7218,Protocol[Step],0))</f>
        <v>1PM</v>
      </c>
      <c r="F7218" s="151" t="str">
        <f>INDEX(Variables[Variable],MATCH(Systematic[[#This Row],[VariableIndex]],Variables[Index],0))</f>
        <v>Specific flux (mt)</v>
      </c>
      <c r="G7218" s="134">
        <f>Systematic[[#This Row],[Sample]]*1000000+Systematic[[#This Row],[SubSample]]*10000+Systematic[[#This Row],[VariableIndex]]</f>
        <v>492010005</v>
      </c>
      <c r="H7218" s="134">
        <f>Systematic[[#This Row],[SampleVariableLabel]]+100*Systematic[[#This Row],[State]]</f>
        <v>492010105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492</v>
      </c>
      <c r="B7219" s="1">
        <f>IF(C7219=0,IF(B7218=Protocol!$V$20,1,B7218+1),B7218)</f>
        <v>1</v>
      </c>
      <c r="C7219" s="1">
        <f>IF(C7218+1=Protocol!$V$21,0,C7218+1)</f>
        <v>2</v>
      </c>
      <c r="D7219" s="1">
        <f t="shared" si="241"/>
        <v>6</v>
      </c>
      <c r="E7219" s="1" t="str">
        <f>INDEX(Protocol[Mark],MATCH(C7219,Protocol[Step],0))</f>
        <v>2D</v>
      </c>
      <c r="F7219" s="151" t="str">
        <f>INDEX(Variables[Variable],MATCH(Systematic[[#This Row],[VariableIndex]],Variables[Index],0))</f>
        <v>FCR (mt: ROX-corr.)</v>
      </c>
      <c r="G7219" s="134">
        <f>Systematic[[#This Row],[Sample]]*1000000+Systematic[[#This Row],[SubSample]]*10000+Systematic[[#This Row],[VariableIndex]]</f>
        <v>492010006</v>
      </c>
      <c r="H7219" s="134">
        <f>Systematic[[#This Row],[SampleVariableLabel]]+100*Systematic[[#This Row],[State]]</f>
        <v>492010206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492</v>
      </c>
      <c r="B7220" s="1">
        <f>IF(C7220=0,IF(B7219=Protocol!$V$20,1,B7219+1),B7219)</f>
        <v>1</v>
      </c>
      <c r="C7220" s="1">
        <f>IF(C7219+1=Protocol!$V$21,0,C7219+1)</f>
        <v>3</v>
      </c>
      <c r="D7220" s="1">
        <f t="shared" si="241"/>
        <v>1</v>
      </c>
      <c r="E7220" s="1" t="str">
        <f>INDEX(Protocol[Mark],MATCH(C7220,Protocol[Step],0))</f>
        <v>2c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492010001</v>
      </c>
      <c r="H7220" s="134">
        <f>Systematic[[#This Row],[SampleVariableLabel]]+100*Systematic[[#This Row],[State]]</f>
        <v>492010301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492</v>
      </c>
      <c r="B7221" s="1">
        <f>IF(C7221=0,IF(B7220=Protocol!$V$20,1,B7220+1),B7220)</f>
        <v>1</v>
      </c>
      <c r="C7221" s="1">
        <f>IF(C7220+1=Protocol!$V$21,0,C7220+1)</f>
        <v>4</v>
      </c>
      <c r="D7221" s="1">
        <f t="shared" si="241"/>
        <v>2</v>
      </c>
      <c r="E7221" s="1" t="str">
        <f>INDEX(Protocol[Mark],MATCH(C7221,Protocol[Step],0))</f>
        <v>3U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492010002</v>
      </c>
      <c r="H7221" s="134">
        <f>Systematic[[#This Row],[SampleVariableLabel]]+100*Systematic[[#This Row],[State]]</f>
        <v>492010402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492</v>
      </c>
      <c r="B7222" s="1">
        <f>IF(C7222=0,IF(B7221=Protocol!$V$20,1,B7221+1),B7221)</f>
        <v>1</v>
      </c>
      <c r="C7222" s="1">
        <f>IF(C7221+1=Protocol!$V$21,0,C7221+1)</f>
        <v>5</v>
      </c>
      <c r="D7222" s="1">
        <f t="shared" si="241"/>
        <v>3</v>
      </c>
      <c r="E7222" s="1" t="str">
        <f>INDEX(Protocol[Mark],MATCH(C7222,Protocol[Step],0))</f>
        <v>4G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492010003</v>
      </c>
      <c r="H7222" s="134">
        <f>Systematic[[#This Row],[SampleVariableLabel]]+100*Systematic[[#This Row],[State]]</f>
        <v>492010503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492</v>
      </c>
      <c r="B7223" s="1">
        <f>IF(C7223=0,IF(B7222=Protocol!$V$20,1,B7222+1),B7222)</f>
        <v>1</v>
      </c>
      <c r="C7223" s="1">
        <f>IF(C7222+1=Protocol!$V$21,0,C7222+1)</f>
        <v>6</v>
      </c>
      <c r="D7223" s="1">
        <f t="shared" si="241"/>
        <v>4</v>
      </c>
      <c r="E7223" s="1" t="str">
        <f>INDEX(Protocol[Mark],MATCH(C7223,Protocol[Step],0))</f>
        <v>5S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492010004</v>
      </c>
      <c r="H7223" s="134">
        <f>Systematic[[#This Row],[SampleVariableLabel]]+100*Systematic[[#This Row],[State]]</f>
        <v>492010604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492</v>
      </c>
      <c r="B7224" s="1">
        <f>IF(C7224=0,IF(B7223=Protocol!$V$20,1,B7223+1),B7223)</f>
        <v>1</v>
      </c>
      <c r="C7224" s="1">
        <f>IF(C7223+1=Protocol!$V$21,0,C7223+1)</f>
        <v>7</v>
      </c>
      <c r="D7224" s="1">
        <f t="shared" si="241"/>
        <v>5</v>
      </c>
      <c r="E7224" s="1" t="str">
        <f>INDEX(Protocol[Mark],MATCH(C7224,Protocol[Step],0))</f>
        <v>6Oct</v>
      </c>
      <c r="F7224" s="151" t="str">
        <f>INDEX(Variables[Variable],MATCH(Systematic[[#This Row],[VariableIndex]],Variables[Index],0))</f>
        <v>Specific flux (mt)</v>
      </c>
      <c r="G7224" s="134">
        <f>Systematic[[#This Row],[Sample]]*1000000+Systematic[[#This Row],[SubSample]]*10000+Systematic[[#This Row],[VariableIndex]]</f>
        <v>492010005</v>
      </c>
      <c r="H7224" s="134">
        <f>Systematic[[#This Row],[SampleVariableLabel]]+100*Systematic[[#This Row],[State]]</f>
        <v>492010705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492</v>
      </c>
      <c r="B7225" s="1">
        <f>IF(C7225=0,IF(B7224=Protocol!$V$20,1,B7224+1),B7224)</f>
        <v>1</v>
      </c>
      <c r="C7225" s="1">
        <f>IF(C7224+1=Protocol!$V$21,0,C7224+1)</f>
        <v>8</v>
      </c>
      <c r="D7225" s="1">
        <f t="shared" si="241"/>
        <v>6</v>
      </c>
      <c r="E7225" s="1" t="str">
        <f>INDEX(Protocol[Mark],MATCH(C7225,Protocol[Step],0))</f>
        <v>7Rot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492010006</v>
      </c>
      <c r="H7225" s="134">
        <f>Systematic[[#This Row],[SampleVariableLabel]]+100*Systematic[[#This Row],[State]]</f>
        <v>492010806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492</v>
      </c>
      <c r="B7226" s="1">
        <f>IF(C7226=0,IF(B7225=Protocol!$V$20,1,B7225+1),B7225)</f>
        <v>1</v>
      </c>
      <c r="C7226" s="1">
        <f>IF(C7225+1=Protocol!$V$21,0,C7225+1)</f>
        <v>9</v>
      </c>
      <c r="D7226" s="1">
        <f t="shared" si="241"/>
        <v>1</v>
      </c>
      <c r="E7226" s="1" t="str">
        <f>INDEX(Protocol[Mark],MATCH(C7226,Protocol[Step],0))</f>
        <v>8Gp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492010001</v>
      </c>
      <c r="H7226" s="134">
        <f>Systematic[[#This Row],[SampleVariableLabel]]+100*Systematic[[#This Row],[State]]</f>
        <v>492010901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492</v>
      </c>
      <c r="B7227" s="1">
        <f>IF(C7227=0,IF(B7226=Protocol!$V$20,1,B7226+1),B7226)</f>
        <v>1</v>
      </c>
      <c r="C7227" s="1">
        <f>IF(C7226+1=Protocol!$V$21,0,C7226+1)</f>
        <v>10</v>
      </c>
      <c r="D7227" s="1">
        <f t="shared" si="241"/>
        <v>2</v>
      </c>
      <c r="E7227" s="1" t="str">
        <f>INDEX(Protocol[Mark],MATCH(C7227,Protocol[Step],0))</f>
        <v>9Ama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492010002</v>
      </c>
      <c r="H7227" s="134">
        <f>Systematic[[#This Row],[SampleVariableLabel]]+100*Systematic[[#This Row],[State]]</f>
        <v>492011002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492</v>
      </c>
      <c r="B7228" s="1">
        <f>IF(C7228=0,IF(B7227=Protocol!$V$20,1,B7227+1),B7227)</f>
        <v>1</v>
      </c>
      <c r="C7228" s="1">
        <f>IF(C7227+1=Protocol!$V$21,0,C7227+1)</f>
        <v>11</v>
      </c>
      <c r="D7228" s="1">
        <f t="shared" si="241"/>
        <v>3</v>
      </c>
      <c r="E7228" s="1" t="str">
        <f>INDEX(Protocol[Mark],MATCH(C7228,Protocol[Step],0))</f>
        <v>10Tm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492010003</v>
      </c>
      <c r="H7228" s="134">
        <f>Systematic[[#This Row],[SampleVariableLabel]]+100*Systematic[[#This Row],[State]]</f>
        <v>492011103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492</v>
      </c>
      <c r="B7229" s="1">
        <f>IF(C7229=0,IF(B7228=Protocol!$V$20,1,B7228+1),B7228)</f>
        <v>1</v>
      </c>
      <c r="C7229" s="1">
        <f>IF(C7228+1=Protocol!$V$21,0,C7228+1)</f>
        <v>12</v>
      </c>
      <c r="D7229" s="1">
        <f t="shared" si="241"/>
        <v>4</v>
      </c>
      <c r="E7229" s="1" t="str">
        <f>INDEX(Protocol[Mark],MATCH(C7229,Protocol[Step],0))</f>
        <v>11Azd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492010004</v>
      </c>
      <c r="H7229" s="134">
        <f>Systematic[[#This Row],[SampleVariableLabel]]+100*Systematic[[#This Row],[State]]</f>
        <v>492011204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493</v>
      </c>
      <c r="B7230" s="1">
        <f>IF(C7230=0,IF(B7229=Protocol!$V$20,1,B7229+1),B7229)</f>
        <v>1</v>
      </c>
      <c r="C7230" s="1">
        <f>IF(C7229+1=Protocol!$V$21,0,C7229+1)</f>
        <v>0</v>
      </c>
      <c r="D7230" s="1">
        <f t="shared" si="241"/>
        <v>5</v>
      </c>
      <c r="E7230" s="1" t="str">
        <f>INDEX(Protocol[Mark],MATCH(C7230,Protocol[Step],0))</f>
        <v>1mt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493010005</v>
      </c>
      <c r="H7230" s="134">
        <f>Systematic[[#This Row],[SampleVariableLabel]]+100*Systematic[[#This Row],[State]]</f>
        <v>493010005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493</v>
      </c>
      <c r="B7231" s="1">
        <f>IF(C7231=0,IF(B7230=Protocol!$V$20,1,B7230+1),B7230)</f>
        <v>1</v>
      </c>
      <c r="C7231" s="1">
        <f>IF(C7230+1=Protocol!$V$21,0,C7230+1)</f>
        <v>1</v>
      </c>
      <c r="D7231" s="1">
        <f t="shared" si="241"/>
        <v>6</v>
      </c>
      <c r="E7231" s="1" t="str">
        <f>INDEX(Protocol[Mark],MATCH(C7231,Protocol[Step],0))</f>
        <v>1PM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493010006</v>
      </c>
      <c r="H7231" s="134">
        <f>Systematic[[#This Row],[SampleVariableLabel]]+100*Systematic[[#This Row],[State]]</f>
        <v>493010106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493</v>
      </c>
      <c r="B7232" s="1">
        <f>IF(C7232=0,IF(B7231=Protocol!$V$20,1,B7231+1),B7231)</f>
        <v>1</v>
      </c>
      <c r="C7232" s="1">
        <f>IF(C7231+1=Protocol!$V$21,0,C7231+1)</f>
        <v>2</v>
      </c>
      <c r="D7232" s="1">
        <f t="shared" si="241"/>
        <v>1</v>
      </c>
      <c r="E7232" s="1" t="str">
        <f>INDEX(Protocol[Mark],MATCH(C7232,Protocol[Step],0))</f>
        <v>2D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493010001</v>
      </c>
      <c r="H7232" s="134">
        <f>Systematic[[#This Row],[SampleVariableLabel]]+100*Systematic[[#This Row],[State]]</f>
        <v>493010201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493</v>
      </c>
      <c r="B7233" s="1">
        <f>IF(C7233=0,IF(B7232=Protocol!$V$20,1,B7232+1),B7232)</f>
        <v>1</v>
      </c>
      <c r="C7233" s="1">
        <f>IF(C7232+1=Protocol!$V$21,0,C7232+1)</f>
        <v>3</v>
      </c>
      <c r="D7233" s="1">
        <f t="shared" si="241"/>
        <v>2</v>
      </c>
      <c r="E7233" s="1" t="str">
        <f>INDEX(Protocol[Mark],MATCH(C7233,Protocol[Step],0))</f>
        <v>2c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493010002</v>
      </c>
      <c r="H7233" s="134">
        <f>Systematic[[#This Row],[SampleVariableLabel]]+100*Systematic[[#This Row],[State]]</f>
        <v>493010302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493</v>
      </c>
      <c r="B7234" s="1">
        <f>IF(C7234=0,IF(B7233=Protocol!$V$20,1,B7233+1),B7233)</f>
        <v>1</v>
      </c>
      <c r="C7234" s="1">
        <f>IF(C7233+1=Protocol!$V$21,0,C7233+1)</f>
        <v>4</v>
      </c>
      <c r="D7234" s="1">
        <f t="shared" si="241"/>
        <v>3</v>
      </c>
      <c r="E7234" s="1" t="str">
        <f>INDEX(Protocol[Mark],MATCH(C7234,Protocol[Step],0))</f>
        <v>3U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493010003</v>
      </c>
      <c r="H7234" s="134">
        <f>Systematic[[#This Row],[SampleVariableLabel]]+100*Systematic[[#This Row],[State]]</f>
        <v>493010403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493</v>
      </c>
      <c r="B7235" s="1">
        <f>IF(C7235=0,IF(B7234=Protocol!$V$20,1,B7234+1),B7234)</f>
        <v>1</v>
      </c>
      <c r="C7235" s="1">
        <f>IF(C7234+1=Protocol!$V$21,0,C7234+1)</f>
        <v>5</v>
      </c>
      <c r="D7235" s="1">
        <f t="shared" ref="D7235:D7298" si="243">IF(D7234=nVariables,1,D7234+1)</f>
        <v>4</v>
      </c>
      <c r="E7235" s="1" t="str">
        <f>INDEX(Protocol[Mark],MATCH(C7235,Protocol[Step],0))</f>
        <v>4G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493010004</v>
      </c>
      <c r="H7235" s="134">
        <f>Systematic[[#This Row],[SampleVariableLabel]]+100*Systematic[[#This Row],[State]]</f>
        <v>493010504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493</v>
      </c>
      <c r="B7236" s="1">
        <f>IF(C7236=0,IF(B7235=Protocol!$V$20,1,B7235+1),B7235)</f>
        <v>1</v>
      </c>
      <c r="C7236" s="1">
        <f>IF(C7235+1=Protocol!$V$21,0,C7235+1)</f>
        <v>6</v>
      </c>
      <c r="D7236" s="1">
        <f t="shared" si="243"/>
        <v>5</v>
      </c>
      <c r="E7236" s="1" t="str">
        <f>INDEX(Protocol[Mark],MATCH(C7236,Protocol[Step],0))</f>
        <v>5S</v>
      </c>
      <c r="F7236" s="151" t="str">
        <f>INDEX(Variables[Variable],MATCH(Systematic[[#This Row],[VariableIndex]],Variables[Index],0))</f>
        <v>Specific flux (mt)</v>
      </c>
      <c r="G7236" s="134">
        <f>Systematic[[#This Row],[Sample]]*1000000+Systematic[[#This Row],[SubSample]]*10000+Systematic[[#This Row],[VariableIndex]]</f>
        <v>493010005</v>
      </c>
      <c r="H7236" s="134">
        <f>Systematic[[#This Row],[SampleVariableLabel]]+100*Systematic[[#This Row],[State]]</f>
        <v>493010605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493</v>
      </c>
      <c r="B7237" s="1">
        <f>IF(C7237=0,IF(B7236=Protocol!$V$20,1,B7236+1),B7236)</f>
        <v>1</v>
      </c>
      <c r="C7237" s="1">
        <f>IF(C7236+1=Protocol!$V$21,0,C7236+1)</f>
        <v>7</v>
      </c>
      <c r="D7237" s="1">
        <f t="shared" si="243"/>
        <v>6</v>
      </c>
      <c r="E7237" s="1" t="str">
        <f>INDEX(Protocol[Mark],MATCH(C7237,Protocol[Step],0))</f>
        <v>6Oct</v>
      </c>
      <c r="F7237" s="151" t="str">
        <f>INDEX(Variables[Variable],MATCH(Systematic[[#This Row],[VariableIndex]],Variables[Index],0))</f>
        <v>FCR (mt: ROX-corr.)</v>
      </c>
      <c r="G7237" s="134">
        <f>Systematic[[#This Row],[Sample]]*1000000+Systematic[[#This Row],[SubSample]]*10000+Systematic[[#This Row],[VariableIndex]]</f>
        <v>493010006</v>
      </c>
      <c r="H7237" s="134">
        <f>Systematic[[#This Row],[SampleVariableLabel]]+100*Systematic[[#This Row],[State]]</f>
        <v>493010706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493</v>
      </c>
      <c r="B7238" s="1">
        <f>IF(C7238=0,IF(B7237=Protocol!$V$20,1,B7237+1),B7237)</f>
        <v>1</v>
      </c>
      <c r="C7238" s="1">
        <f>IF(C7237+1=Protocol!$V$21,0,C7237+1)</f>
        <v>8</v>
      </c>
      <c r="D7238" s="1">
        <f t="shared" si="243"/>
        <v>1</v>
      </c>
      <c r="E7238" s="1" t="str">
        <f>INDEX(Protocol[Mark],MATCH(C7238,Protocol[Step],0))</f>
        <v>7Rot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493010001</v>
      </c>
      <c r="H7238" s="134">
        <f>Systematic[[#This Row],[SampleVariableLabel]]+100*Systematic[[#This Row],[State]]</f>
        <v>493010801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493</v>
      </c>
      <c r="B7239" s="1">
        <f>IF(C7239=0,IF(B7238=Protocol!$V$20,1,B7238+1),B7238)</f>
        <v>1</v>
      </c>
      <c r="C7239" s="1">
        <f>IF(C7238+1=Protocol!$V$21,0,C7238+1)</f>
        <v>9</v>
      </c>
      <c r="D7239" s="1">
        <f t="shared" si="243"/>
        <v>2</v>
      </c>
      <c r="E7239" s="1" t="str">
        <f>INDEX(Protocol[Mark],MATCH(C7239,Protocol[Step],0))</f>
        <v>8Gp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493010002</v>
      </c>
      <c r="H7239" s="134">
        <f>Systematic[[#This Row],[SampleVariableLabel]]+100*Systematic[[#This Row],[State]]</f>
        <v>493010902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493</v>
      </c>
      <c r="B7240" s="1">
        <f>IF(C7240=0,IF(B7239=Protocol!$V$20,1,B7239+1),B7239)</f>
        <v>1</v>
      </c>
      <c r="C7240" s="1">
        <f>IF(C7239+1=Protocol!$V$21,0,C7239+1)</f>
        <v>10</v>
      </c>
      <c r="D7240" s="1">
        <f t="shared" si="243"/>
        <v>3</v>
      </c>
      <c r="E7240" s="1" t="str">
        <f>INDEX(Protocol[Mark],MATCH(C7240,Protocol[Step],0))</f>
        <v>9Ama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493010003</v>
      </c>
      <c r="H7240" s="134">
        <f>Systematic[[#This Row],[SampleVariableLabel]]+100*Systematic[[#This Row],[State]]</f>
        <v>493011003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493</v>
      </c>
      <c r="B7241" s="1">
        <f>IF(C7241=0,IF(B7240=Protocol!$V$20,1,B7240+1),B7240)</f>
        <v>1</v>
      </c>
      <c r="C7241" s="1">
        <f>IF(C7240+1=Protocol!$V$21,0,C7240+1)</f>
        <v>11</v>
      </c>
      <c r="D7241" s="1">
        <f t="shared" si="243"/>
        <v>4</v>
      </c>
      <c r="E7241" s="1" t="str">
        <f>INDEX(Protocol[Mark],MATCH(C7241,Protocol[Step],0))</f>
        <v>10Tm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493010004</v>
      </c>
      <c r="H7241" s="134">
        <f>Systematic[[#This Row],[SampleVariableLabel]]+100*Systematic[[#This Row],[State]]</f>
        <v>493011104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493</v>
      </c>
      <c r="B7242" s="1">
        <f>IF(C7242=0,IF(B7241=Protocol!$V$20,1,B7241+1),B7241)</f>
        <v>1</v>
      </c>
      <c r="C7242" s="1">
        <f>IF(C7241+1=Protocol!$V$21,0,C7241+1)</f>
        <v>12</v>
      </c>
      <c r="D7242" s="1">
        <f t="shared" si="243"/>
        <v>5</v>
      </c>
      <c r="E7242" s="1" t="str">
        <f>INDEX(Protocol[Mark],MATCH(C7242,Protocol[Step],0))</f>
        <v>11Azd</v>
      </c>
      <c r="F7242" s="151" t="str">
        <f>INDEX(Variables[Variable],MATCH(Systematic[[#This Row],[VariableIndex]],Variables[Index],0))</f>
        <v>Specific flux (mt)</v>
      </c>
      <c r="G7242" s="134">
        <f>Systematic[[#This Row],[Sample]]*1000000+Systematic[[#This Row],[SubSample]]*10000+Systematic[[#This Row],[VariableIndex]]</f>
        <v>493010005</v>
      </c>
      <c r="H7242" s="134">
        <f>Systematic[[#This Row],[SampleVariableLabel]]+100*Systematic[[#This Row],[State]]</f>
        <v>493011205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494</v>
      </c>
      <c r="B7243" s="1">
        <f>IF(C7243=0,IF(B7242=Protocol!$V$20,1,B7242+1),B7242)</f>
        <v>1</v>
      </c>
      <c r="C7243" s="1">
        <f>IF(C7242+1=Protocol!$V$21,0,C7242+1)</f>
        <v>0</v>
      </c>
      <c r="D7243" s="1">
        <f t="shared" si="243"/>
        <v>6</v>
      </c>
      <c r="E7243" s="1" t="str">
        <f>INDEX(Protocol[Mark],MATCH(C7243,Protocol[Step],0))</f>
        <v>1mt</v>
      </c>
      <c r="F7243" s="151" t="str">
        <f>INDEX(Variables[Variable],MATCH(Systematic[[#This Row],[VariableIndex]],Variables[Index],0))</f>
        <v>FCR (mt: ROX-corr.)</v>
      </c>
      <c r="G7243" s="134">
        <f>Systematic[[#This Row],[Sample]]*1000000+Systematic[[#This Row],[SubSample]]*10000+Systematic[[#This Row],[VariableIndex]]</f>
        <v>494010006</v>
      </c>
      <c r="H7243" s="134">
        <f>Systematic[[#This Row],[SampleVariableLabel]]+100*Systematic[[#This Row],[State]]</f>
        <v>494010006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494</v>
      </c>
      <c r="B7244" s="1">
        <f>IF(C7244=0,IF(B7243=Protocol!$V$20,1,B7243+1),B7243)</f>
        <v>1</v>
      </c>
      <c r="C7244" s="1">
        <f>IF(C7243+1=Protocol!$V$21,0,C7243+1)</f>
        <v>1</v>
      </c>
      <c r="D7244" s="1">
        <f t="shared" si="243"/>
        <v>1</v>
      </c>
      <c r="E7244" s="1" t="str">
        <f>INDEX(Protocol[Mark],MATCH(C7244,Protocol[Step],0))</f>
        <v>1PM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494010001</v>
      </c>
      <c r="H7244" s="134">
        <f>Systematic[[#This Row],[SampleVariableLabel]]+100*Systematic[[#This Row],[State]]</f>
        <v>494010101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494</v>
      </c>
      <c r="B7245" s="1">
        <f>IF(C7245=0,IF(B7244=Protocol!$V$20,1,B7244+1),B7244)</f>
        <v>1</v>
      </c>
      <c r="C7245" s="1">
        <f>IF(C7244+1=Protocol!$V$21,0,C7244+1)</f>
        <v>2</v>
      </c>
      <c r="D7245" s="1">
        <f t="shared" si="243"/>
        <v>2</v>
      </c>
      <c r="E7245" s="1" t="str">
        <f>INDEX(Protocol[Mark],MATCH(C7245,Protocol[Step],0))</f>
        <v>2D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494010002</v>
      </c>
      <c r="H7245" s="134">
        <f>Systematic[[#This Row],[SampleVariableLabel]]+100*Systematic[[#This Row],[State]]</f>
        <v>494010202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494</v>
      </c>
      <c r="B7246" s="1">
        <f>IF(C7246=0,IF(B7245=Protocol!$V$20,1,B7245+1),B7245)</f>
        <v>1</v>
      </c>
      <c r="C7246" s="1">
        <f>IF(C7245+1=Protocol!$V$21,0,C7245+1)</f>
        <v>3</v>
      </c>
      <c r="D7246" s="1">
        <f t="shared" si="243"/>
        <v>3</v>
      </c>
      <c r="E7246" s="1" t="str">
        <f>INDEX(Protocol[Mark],MATCH(C7246,Protocol[Step],0))</f>
        <v>2c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494010003</v>
      </c>
      <c r="H7246" s="134">
        <f>Systematic[[#This Row],[SampleVariableLabel]]+100*Systematic[[#This Row],[State]]</f>
        <v>494010303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494</v>
      </c>
      <c r="B7247" s="1">
        <f>IF(C7247=0,IF(B7246=Protocol!$V$20,1,B7246+1),B7246)</f>
        <v>1</v>
      </c>
      <c r="C7247" s="1">
        <f>IF(C7246+1=Protocol!$V$21,0,C7246+1)</f>
        <v>4</v>
      </c>
      <c r="D7247" s="1">
        <f t="shared" si="243"/>
        <v>4</v>
      </c>
      <c r="E7247" s="1" t="str">
        <f>INDEX(Protocol[Mark],MATCH(C7247,Protocol[Step],0))</f>
        <v>3U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494010004</v>
      </c>
      <c r="H7247" s="134">
        <f>Systematic[[#This Row],[SampleVariableLabel]]+100*Systematic[[#This Row],[State]]</f>
        <v>494010404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494</v>
      </c>
      <c r="B7248" s="1">
        <f>IF(C7248=0,IF(B7247=Protocol!$V$20,1,B7247+1),B7247)</f>
        <v>1</v>
      </c>
      <c r="C7248" s="1">
        <f>IF(C7247+1=Protocol!$V$21,0,C7247+1)</f>
        <v>5</v>
      </c>
      <c r="D7248" s="1">
        <f t="shared" si="243"/>
        <v>5</v>
      </c>
      <c r="E7248" s="1" t="str">
        <f>INDEX(Protocol[Mark],MATCH(C7248,Protocol[Step],0))</f>
        <v>4G</v>
      </c>
      <c r="F7248" s="151" t="str">
        <f>INDEX(Variables[Variable],MATCH(Systematic[[#This Row],[VariableIndex]],Variables[Index],0))</f>
        <v>Specific flux (mt)</v>
      </c>
      <c r="G7248" s="134">
        <f>Systematic[[#This Row],[Sample]]*1000000+Systematic[[#This Row],[SubSample]]*10000+Systematic[[#This Row],[VariableIndex]]</f>
        <v>494010005</v>
      </c>
      <c r="H7248" s="134">
        <f>Systematic[[#This Row],[SampleVariableLabel]]+100*Systematic[[#This Row],[State]]</f>
        <v>494010505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494</v>
      </c>
      <c r="B7249" s="1">
        <f>IF(C7249=0,IF(B7248=Protocol!$V$20,1,B7248+1),B7248)</f>
        <v>1</v>
      </c>
      <c r="C7249" s="1">
        <f>IF(C7248+1=Protocol!$V$21,0,C7248+1)</f>
        <v>6</v>
      </c>
      <c r="D7249" s="1">
        <f t="shared" si="243"/>
        <v>6</v>
      </c>
      <c r="E7249" s="1" t="str">
        <f>INDEX(Protocol[Mark],MATCH(C7249,Protocol[Step],0))</f>
        <v>5S</v>
      </c>
      <c r="F7249" s="151" t="str">
        <f>INDEX(Variables[Variable],MATCH(Systematic[[#This Row],[VariableIndex]],Variables[Index],0))</f>
        <v>FCR (mt: ROX-corr.)</v>
      </c>
      <c r="G7249" s="134">
        <f>Systematic[[#This Row],[Sample]]*1000000+Systematic[[#This Row],[SubSample]]*10000+Systematic[[#This Row],[VariableIndex]]</f>
        <v>494010006</v>
      </c>
      <c r="H7249" s="134">
        <f>Systematic[[#This Row],[SampleVariableLabel]]+100*Systematic[[#This Row],[State]]</f>
        <v>494010606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494</v>
      </c>
      <c r="B7250" s="1">
        <f>IF(C7250=0,IF(B7249=Protocol!$V$20,1,B7249+1),B7249)</f>
        <v>1</v>
      </c>
      <c r="C7250" s="1">
        <f>IF(C7249+1=Protocol!$V$21,0,C7249+1)</f>
        <v>7</v>
      </c>
      <c r="D7250" s="1">
        <f t="shared" si="243"/>
        <v>1</v>
      </c>
      <c r="E7250" s="1" t="str">
        <f>INDEX(Protocol[Mark],MATCH(C7250,Protocol[Step],0))</f>
        <v>6Oct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494010001</v>
      </c>
      <c r="H7250" s="134">
        <f>Systematic[[#This Row],[SampleVariableLabel]]+100*Systematic[[#This Row],[State]]</f>
        <v>494010701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494</v>
      </c>
      <c r="B7251" s="1">
        <f>IF(C7251=0,IF(B7250=Protocol!$V$20,1,B7250+1),B7250)</f>
        <v>1</v>
      </c>
      <c r="C7251" s="1">
        <f>IF(C7250+1=Protocol!$V$21,0,C7250+1)</f>
        <v>8</v>
      </c>
      <c r="D7251" s="1">
        <f t="shared" si="243"/>
        <v>2</v>
      </c>
      <c r="E7251" s="1" t="str">
        <f>INDEX(Protocol[Mark],MATCH(C7251,Protocol[Step],0))</f>
        <v>7Rot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494010002</v>
      </c>
      <c r="H7251" s="134">
        <f>Systematic[[#This Row],[SampleVariableLabel]]+100*Systematic[[#This Row],[State]]</f>
        <v>494010802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494</v>
      </c>
      <c r="B7252" s="1">
        <f>IF(C7252=0,IF(B7251=Protocol!$V$20,1,B7251+1),B7251)</f>
        <v>1</v>
      </c>
      <c r="C7252" s="1">
        <f>IF(C7251+1=Protocol!$V$21,0,C7251+1)</f>
        <v>9</v>
      </c>
      <c r="D7252" s="1">
        <f t="shared" si="243"/>
        <v>3</v>
      </c>
      <c r="E7252" s="1" t="str">
        <f>INDEX(Protocol[Mark],MATCH(C7252,Protocol[Step],0))</f>
        <v>8Gp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494010003</v>
      </c>
      <c r="H7252" s="134">
        <f>Systematic[[#This Row],[SampleVariableLabel]]+100*Systematic[[#This Row],[State]]</f>
        <v>494010903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494</v>
      </c>
      <c r="B7253" s="1">
        <f>IF(C7253=0,IF(B7252=Protocol!$V$20,1,B7252+1),B7252)</f>
        <v>1</v>
      </c>
      <c r="C7253" s="1">
        <f>IF(C7252+1=Protocol!$V$21,0,C7252+1)</f>
        <v>10</v>
      </c>
      <c r="D7253" s="1">
        <f t="shared" si="243"/>
        <v>4</v>
      </c>
      <c r="E7253" s="1" t="str">
        <f>INDEX(Protocol[Mark],MATCH(C7253,Protocol[Step],0))</f>
        <v>9Ama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494010004</v>
      </c>
      <c r="H7253" s="134">
        <f>Systematic[[#This Row],[SampleVariableLabel]]+100*Systematic[[#This Row],[State]]</f>
        <v>494011004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494</v>
      </c>
      <c r="B7254" s="1">
        <f>IF(C7254=0,IF(B7253=Protocol!$V$20,1,B7253+1),B7253)</f>
        <v>1</v>
      </c>
      <c r="C7254" s="1">
        <f>IF(C7253+1=Protocol!$V$21,0,C7253+1)</f>
        <v>11</v>
      </c>
      <c r="D7254" s="1">
        <f t="shared" si="243"/>
        <v>5</v>
      </c>
      <c r="E7254" s="1" t="str">
        <f>INDEX(Protocol[Mark],MATCH(C7254,Protocol[Step],0))</f>
        <v>10Tm</v>
      </c>
      <c r="F7254" s="151" t="str">
        <f>INDEX(Variables[Variable],MATCH(Systematic[[#This Row],[VariableIndex]],Variables[Index],0))</f>
        <v>Specific flux (mt)</v>
      </c>
      <c r="G7254" s="134">
        <f>Systematic[[#This Row],[Sample]]*1000000+Systematic[[#This Row],[SubSample]]*10000+Systematic[[#This Row],[VariableIndex]]</f>
        <v>494010005</v>
      </c>
      <c r="H7254" s="134">
        <f>Systematic[[#This Row],[SampleVariableLabel]]+100*Systematic[[#This Row],[State]]</f>
        <v>494011105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494</v>
      </c>
      <c r="B7255" s="1">
        <f>IF(C7255=0,IF(B7254=Protocol!$V$20,1,B7254+1),B7254)</f>
        <v>1</v>
      </c>
      <c r="C7255" s="1">
        <f>IF(C7254+1=Protocol!$V$21,0,C7254+1)</f>
        <v>12</v>
      </c>
      <c r="D7255" s="1">
        <f t="shared" si="243"/>
        <v>6</v>
      </c>
      <c r="E7255" s="1" t="str">
        <f>INDEX(Protocol[Mark],MATCH(C7255,Protocol[Step],0))</f>
        <v>11Azd</v>
      </c>
      <c r="F7255" s="151" t="str">
        <f>INDEX(Variables[Variable],MATCH(Systematic[[#This Row],[VariableIndex]],Variables[Index],0))</f>
        <v>FCR (mt: ROX-corr.)</v>
      </c>
      <c r="G7255" s="134">
        <f>Systematic[[#This Row],[Sample]]*1000000+Systematic[[#This Row],[SubSample]]*10000+Systematic[[#This Row],[VariableIndex]]</f>
        <v>494010006</v>
      </c>
      <c r="H7255" s="134">
        <f>Systematic[[#This Row],[SampleVariableLabel]]+100*Systematic[[#This Row],[State]]</f>
        <v>494011206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495</v>
      </c>
      <c r="B7256" s="1">
        <f>IF(C7256=0,IF(B7255=Protocol!$V$20,1,B7255+1),B7255)</f>
        <v>1</v>
      </c>
      <c r="C7256" s="1">
        <f>IF(C7255+1=Protocol!$V$21,0,C7255+1)</f>
        <v>0</v>
      </c>
      <c r="D7256" s="1">
        <f t="shared" si="243"/>
        <v>1</v>
      </c>
      <c r="E7256" s="1" t="str">
        <f>INDEX(Protocol[Mark],MATCH(C7256,Protocol[Step],0))</f>
        <v>1mt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495010001</v>
      </c>
      <c r="H7256" s="134">
        <f>Systematic[[#This Row],[SampleVariableLabel]]+100*Systematic[[#This Row],[State]]</f>
        <v>495010001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495</v>
      </c>
      <c r="B7257" s="1">
        <f>IF(C7257=0,IF(B7256=Protocol!$V$20,1,B7256+1),B7256)</f>
        <v>1</v>
      </c>
      <c r="C7257" s="1">
        <f>IF(C7256+1=Protocol!$V$21,0,C7256+1)</f>
        <v>1</v>
      </c>
      <c r="D7257" s="1">
        <f t="shared" si="243"/>
        <v>2</v>
      </c>
      <c r="E7257" s="1" t="str">
        <f>INDEX(Protocol[Mark],MATCH(C7257,Protocol[Step],0))</f>
        <v>1PM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495010002</v>
      </c>
      <c r="H7257" s="134">
        <f>Systematic[[#This Row],[SampleVariableLabel]]+100*Systematic[[#This Row],[State]]</f>
        <v>495010102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495</v>
      </c>
      <c r="B7258" s="1">
        <f>IF(C7258=0,IF(B7257=Protocol!$V$20,1,B7257+1),B7257)</f>
        <v>1</v>
      </c>
      <c r="C7258" s="1">
        <f>IF(C7257+1=Protocol!$V$21,0,C7257+1)</f>
        <v>2</v>
      </c>
      <c r="D7258" s="1">
        <f t="shared" si="243"/>
        <v>3</v>
      </c>
      <c r="E7258" s="1" t="str">
        <f>INDEX(Protocol[Mark],MATCH(C7258,Protocol[Step],0))</f>
        <v>2D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495010003</v>
      </c>
      <c r="H7258" s="134">
        <f>Systematic[[#This Row],[SampleVariableLabel]]+100*Systematic[[#This Row],[State]]</f>
        <v>495010203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495</v>
      </c>
      <c r="B7259" s="1">
        <f>IF(C7259=0,IF(B7258=Protocol!$V$20,1,B7258+1),B7258)</f>
        <v>1</v>
      </c>
      <c r="C7259" s="1">
        <f>IF(C7258+1=Protocol!$V$21,0,C7258+1)</f>
        <v>3</v>
      </c>
      <c r="D7259" s="1">
        <f t="shared" si="243"/>
        <v>4</v>
      </c>
      <c r="E7259" s="1" t="str">
        <f>INDEX(Protocol[Mark],MATCH(C7259,Protocol[Step],0))</f>
        <v>2c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495010004</v>
      </c>
      <c r="H7259" s="134">
        <f>Systematic[[#This Row],[SampleVariableLabel]]+100*Systematic[[#This Row],[State]]</f>
        <v>495010304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495</v>
      </c>
      <c r="B7260" s="1">
        <f>IF(C7260=0,IF(B7259=Protocol!$V$20,1,B7259+1),B7259)</f>
        <v>1</v>
      </c>
      <c r="C7260" s="1">
        <f>IF(C7259+1=Protocol!$V$21,0,C7259+1)</f>
        <v>4</v>
      </c>
      <c r="D7260" s="1">
        <f t="shared" si="243"/>
        <v>5</v>
      </c>
      <c r="E7260" s="1" t="str">
        <f>INDEX(Protocol[Mark],MATCH(C7260,Protocol[Step],0))</f>
        <v>3U</v>
      </c>
      <c r="F7260" s="151" t="str">
        <f>INDEX(Variables[Variable],MATCH(Systematic[[#This Row],[VariableIndex]],Variables[Index],0))</f>
        <v>Specific flux (mt)</v>
      </c>
      <c r="G7260" s="134">
        <f>Systematic[[#This Row],[Sample]]*1000000+Systematic[[#This Row],[SubSample]]*10000+Systematic[[#This Row],[VariableIndex]]</f>
        <v>495010005</v>
      </c>
      <c r="H7260" s="134">
        <f>Systematic[[#This Row],[SampleVariableLabel]]+100*Systematic[[#This Row],[State]]</f>
        <v>495010405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495</v>
      </c>
      <c r="B7261" s="1">
        <f>IF(C7261=0,IF(B7260=Protocol!$V$20,1,B7260+1),B7260)</f>
        <v>1</v>
      </c>
      <c r="C7261" s="1">
        <f>IF(C7260+1=Protocol!$V$21,0,C7260+1)</f>
        <v>5</v>
      </c>
      <c r="D7261" s="1">
        <f t="shared" si="243"/>
        <v>6</v>
      </c>
      <c r="E7261" s="1" t="str">
        <f>INDEX(Protocol[Mark],MATCH(C7261,Protocol[Step],0))</f>
        <v>4G</v>
      </c>
      <c r="F7261" s="151" t="str">
        <f>INDEX(Variables[Variable],MATCH(Systematic[[#This Row],[VariableIndex]],Variables[Index],0))</f>
        <v>FCR (mt: ROX-corr.)</v>
      </c>
      <c r="G7261" s="134">
        <f>Systematic[[#This Row],[Sample]]*1000000+Systematic[[#This Row],[SubSample]]*10000+Systematic[[#This Row],[VariableIndex]]</f>
        <v>495010006</v>
      </c>
      <c r="H7261" s="134">
        <f>Systematic[[#This Row],[SampleVariableLabel]]+100*Systematic[[#This Row],[State]]</f>
        <v>495010506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495</v>
      </c>
      <c r="B7262" s="1">
        <f>IF(C7262=0,IF(B7261=Protocol!$V$20,1,B7261+1),B7261)</f>
        <v>1</v>
      </c>
      <c r="C7262" s="1">
        <f>IF(C7261+1=Protocol!$V$21,0,C7261+1)</f>
        <v>6</v>
      </c>
      <c r="D7262" s="1">
        <f t="shared" si="243"/>
        <v>1</v>
      </c>
      <c r="E7262" s="1" t="str">
        <f>INDEX(Protocol[Mark],MATCH(C7262,Protocol[Step],0))</f>
        <v>5S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495010001</v>
      </c>
      <c r="H7262" s="134">
        <f>Systematic[[#This Row],[SampleVariableLabel]]+100*Systematic[[#This Row],[State]]</f>
        <v>495010601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495</v>
      </c>
      <c r="B7263" s="1">
        <f>IF(C7263=0,IF(B7262=Protocol!$V$20,1,B7262+1),B7262)</f>
        <v>1</v>
      </c>
      <c r="C7263" s="1">
        <f>IF(C7262+1=Protocol!$V$21,0,C7262+1)</f>
        <v>7</v>
      </c>
      <c r="D7263" s="1">
        <f t="shared" si="243"/>
        <v>2</v>
      </c>
      <c r="E7263" s="1" t="str">
        <f>INDEX(Protocol[Mark],MATCH(C7263,Protocol[Step],0))</f>
        <v>6Oct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495010002</v>
      </c>
      <c r="H7263" s="134">
        <f>Systematic[[#This Row],[SampleVariableLabel]]+100*Systematic[[#This Row],[State]]</f>
        <v>495010702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495</v>
      </c>
      <c r="B7264" s="1">
        <f>IF(C7264=0,IF(B7263=Protocol!$V$20,1,B7263+1),B7263)</f>
        <v>1</v>
      </c>
      <c r="C7264" s="1">
        <f>IF(C7263+1=Protocol!$V$21,0,C7263+1)</f>
        <v>8</v>
      </c>
      <c r="D7264" s="1">
        <f t="shared" si="243"/>
        <v>3</v>
      </c>
      <c r="E7264" s="1" t="str">
        <f>INDEX(Protocol[Mark],MATCH(C7264,Protocol[Step],0))</f>
        <v>7Rot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495010003</v>
      </c>
      <c r="H7264" s="134">
        <f>Systematic[[#This Row],[SampleVariableLabel]]+100*Systematic[[#This Row],[State]]</f>
        <v>495010803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495</v>
      </c>
      <c r="B7265" s="1">
        <f>IF(C7265=0,IF(B7264=Protocol!$V$20,1,B7264+1),B7264)</f>
        <v>1</v>
      </c>
      <c r="C7265" s="1">
        <f>IF(C7264+1=Protocol!$V$21,0,C7264+1)</f>
        <v>9</v>
      </c>
      <c r="D7265" s="1">
        <f t="shared" si="243"/>
        <v>4</v>
      </c>
      <c r="E7265" s="1" t="str">
        <f>INDEX(Protocol[Mark],MATCH(C7265,Protocol[Step],0))</f>
        <v>8Gp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495010004</v>
      </c>
      <c r="H7265" s="134">
        <f>Systematic[[#This Row],[SampleVariableLabel]]+100*Systematic[[#This Row],[State]]</f>
        <v>495010904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495</v>
      </c>
      <c r="B7266" s="1">
        <f>IF(C7266=0,IF(B7265=Protocol!$V$20,1,B7265+1),B7265)</f>
        <v>1</v>
      </c>
      <c r="C7266" s="1">
        <f>IF(C7265+1=Protocol!$V$21,0,C7265+1)</f>
        <v>10</v>
      </c>
      <c r="D7266" s="1">
        <f t="shared" si="243"/>
        <v>5</v>
      </c>
      <c r="E7266" s="1" t="str">
        <f>INDEX(Protocol[Mark],MATCH(C7266,Protocol[Step],0))</f>
        <v>9Ama</v>
      </c>
      <c r="F7266" s="151" t="str">
        <f>INDEX(Variables[Variable],MATCH(Systematic[[#This Row],[VariableIndex]],Variables[Index],0))</f>
        <v>Specific flux (mt)</v>
      </c>
      <c r="G7266" s="134">
        <f>Systematic[[#This Row],[Sample]]*1000000+Systematic[[#This Row],[SubSample]]*10000+Systematic[[#This Row],[VariableIndex]]</f>
        <v>495010005</v>
      </c>
      <c r="H7266" s="134">
        <f>Systematic[[#This Row],[SampleVariableLabel]]+100*Systematic[[#This Row],[State]]</f>
        <v>495011005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495</v>
      </c>
      <c r="B7267" s="1">
        <f>IF(C7267=0,IF(B7266=Protocol!$V$20,1,B7266+1),B7266)</f>
        <v>1</v>
      </c>
      <c r="C7267" s="1">
        <f>IF(C7266+1=Protocol!$V$21,0,C7266+1)</f>
        <v>11</v>
      </c>
      <c r="D7267" s="1">
        <f t="shared" si="243"/>
        <v>6</v>
      </c>
      <c r="E7267" s="1" t="str">
        <f>INDEX(Protocol[Mark],MATCH(C7267,Protocol[Step],0))</f>
        <v>10Tm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495010006</v>
      </c>
      <c r="H7267" s="134">
        <f>Systematic[[#This Row],[SampleVariableLabel]]+100*Systematic[[#This Row],[State]]</f>
        <v>495011106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495</v>
      </c>
      <c r="B7268" s="1">
        <f>IF(C7268=0,IF(B7267=Protocol!$V$20,1,B7267+1),B7267)</f>
        <v>1</v>
      </c>
      <c r="C7268" s="1">
        <f>IF(C7267+1=Protocol!$V$21,0,C7267+1)</f>
        <v>12</v>
      </c>
      <c r="D7268" s="1">
        <f t="shared" si="243"/>
        <v>1</v>
      </c>
      <c r="E7268" s="1" t="str">
        <f>INDEX(Protocol[Mark],MATCH(C7268,Protocol[Step],0))</f>
        <v>11Azd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495010001</v>
      </c>
      <c r="H7268" s="134">
        <f>Systematic[[#This Row],[SampleVariableLabel]]+100*Systematic[[#This Row],[State]]</f>
        <v>495011201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496</v>
      </c>
      <c r="B7269" s="1">
        <f>IF(C7269=0,IF(B7268=Protocol!$V$20,1,B7268+1),B7268)</f>
        <v>1</v>
      </c>
      <c r="C7269" s="1">
        <f>IF(C7268+1=Protocol!$V$21,0,C7268+1)</f>
        <v>0</v>
      </c>
      <c r="D7269" s="1">
        <f t="shared" si="243"/>
        <v>2</v>
      </c>
      <c r="E7269" s="1" t="str">
        <f>INDEX(Protocol[Mark],MATCH(C7269,Protocol[Step],0))</f>
        <v>1mt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496010002</v>
      </c>
      <c r="H7269" s="134">
        <f>Systematic[[#This Row],[SampleVariableLabel]]+100*Systematic[[#This Row],[State]]</f>
        <v>496010002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496</v>
      </c>
      <c r="B7270" s="1">
        <f>IF(C7270=0,IF(B7269=Protocol!$V$20,1,B7269+1),B7269)</f>
        <v>1</v>
      </c>
      <c r="C7270" s="1">
        <f>IF(C7269+1=Protocol!$V$21,0,C7269+1)</f>
        <v>1</v>
      </c>
      <c r="D7270" s="1">
        <f t="shared" si="243"/>
        <v>3</v>
      </c>
      <c r="E7270" s="1" t="str">
        <f>INDEX(Protocol[Mark],MATCH(C7270,Protocol[Step],0))</f>
        <v>1PM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496010003</v>
      </c>
      <c r="H7270" s="134">
        <f>Systematic[[#This Row],[SampleVariableLabel]]+100*Systematic[[#This Row],[State]]</f>
        <v>496010103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496</v>
      </c>
      <c r="B7271" s="1">
        <f>IF(C7271=0,IF(B7270=Protocol!$V$20,1,B7270+1),B7270)</f>
        <v>1</v>
      </c>
      <c r="C7271" s="1">
        <f>IF(C7270+1=Protocol!$V$21,0,C7270+1)</f>
        <v>2</v>
      </c>
      <c r="D7271" s="1">
        <f t="shared" si="243"/>
        <v>4</v>
      </c>
      <c r="E7271" s="1" t="str">
        <f>INDEX(Protocol[Mark],MATCH(C7271,Protocol[Step],0))</f>
        <v>2D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496010004</v>
      </c>
      <c r="H7271" s="134">
        <f>Systematic[[#This Row],[SampleVariableLabel]]+100*Systematic[[#This Row],[State]]</f>
        <v>496010204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496</v>
      </c>
      <c r="B7272" s="1">
        <f>IF(C7272=0,IF(B7271=Protocol!$V$20,1,B7271+1),B7271)</f>
        <v>1</v>
      </c>
      <c r="C7272" s="1">
        <f>IF(C7271+1=Protocol!$V$21,0,C7271+1)</f>
        <v>3</v>
      </c>
      <c r="D7272" s="1">
        <f t="shared" si="243"/>
        <v>5</v>
      </c>
      <c r="E7272" s="1" t="str">
        <f>INDEX(Protocol[Mark],MATCH(C7272,Protocol[Step],0))</f>
        <v>2c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496010005</v>
      </c>
      <c r="H7272" s="134">
        <f>Systematic[[#This Row],[SampleVariableLabel]]+100*Systematic[[#This Row],[State]]</f>
        <v>496010305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496</v>
      </c>
      <c r="B7273" s="1">
        <f>IF(C7273=0,IF(B7272=Protocol!$V$20,1,B7272+1),B7272)</f>
        <v>1</v>
      </c>
      <c r="C7273" s="1">
        <f>IF(C7272+1=Protocol!$V$21,0,C7272+1)</f>
        <v>4</v>
      </c>
      <c r="D7273" s="1">
        <f t="shared" si="243"/>
        <v>6</v>
      </c>
      <c r="E7273" s="1" t="str">
        <f>INDEX(Protocol[Mark],MATCH(C7273,Protocol[Step],0))</f>
        <v>3U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496010006</v>
      </c>
      <c r="H7273" s="134">
        <f>Systematic[[#This Row],[SampleVariableLabel]]+100*Systematic[[#This Row],[State]]</f>
        <v>496010406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496</v>
      </c>
      <c r="B7274" s="1">
        <f>IF(C7274=0,IF(B7273=Protocol!$V$20,1,B7273+1),B7273)</f>
        <v>1</v>
      </c>
      <c r="C7274" s="1">
        <f>IF(C7273+1=Protocol!$V$21,0,C7273+1)</f>
        <v>5</v>
      </c>
      <c r="D7274" s="1">
        <f t="shared" si="243"/>
        <v>1</v>
      </c>
      <c r="E7274" s="1" t="str">
        <f>INDEX(Protocol[Mark],MATCH(C7274,Protocol[Step],0))</f>
        <v>4G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496010001</v>
      </c>
      <c r="H7274" s="134">
        <f>Systematic[[#This Row],[SampleVariableLabel]]+100*Systematic[[#This Row],[State]]</f>
        <v>496010501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496</v>
      </c>
      <c r="B7275" s="1">
        <f>IF(C7275=0,IF(B7274=Protocol!$V$20,1,B7274+1),B7274)</f>
        <v>1</v>
      </c>
      <c r="C7275" s="1">
        <f>IF(C7274+1=Protocol!$V$21,0,C7274+1)</f>
        <v>6</v>
      </c>
      <c r="D7275" s="1">
        <f t="shared" si="243"/>
        <v>2</v>
      </c>
      <c r="E7275" s="1" t="str">
        <f>INDEX(Protocol[Mark],MATCH(C7275,Protocol[Step],0))</f>
        <v>5S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496010002</v>
      </c>
      <c r="H7275" s="134">
        <f>Systematic[[#This Row],[SampleVariableLabel]]+100*Systematic[[#This Row],[State]]</f>
        <v>496010602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496</v>
      </c>
      <c r="B7276" s="1">
        <f>IF(C7276=0,IF(B7275=Protocol!$V$20,1,B7275+1),B7275)</f>
        <v>1</v>
      </c>
      <c r="C7276" s="1">
        <f>IF(C7275+1=Protocol!$V$21,0,C7275+1)</f>
        <v>7</v>
      </c>
      <c r="D7276" s="1">
        <f t="shared" si="243"/>
        <v>3</v>
      </c>
      <c r="E7276" s="1" t="str">
        <f>INDEX(Protocol[Mark],MATCH(C7276,Protocol[Step],0))</f>
        <v>6Oct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496010003</v>
      </c>
      <c r="H7276" s="134">
        <f>Systematic[[#This Row],[SampleVariableLabel]]+100*Systematic[[#This Row],[State]]</f>
        <v>496010703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496</v>
      </c>
      <c r="B7277" s="1">
        <f>IF(C7277=0,IF(B7276=Protocol!$V$20,1,B7276+1),B7276)</f>
        <v>1</v>
      </c>
      <c r="C7277" s="1">
        <f>IF(C7276+1=Protocol!$V$21,0,C7276+1)</f>
        <v>8</v>
      </c>
      <c r="D7277" s="1">
        <f t="shared" si="243"/>
        <v>4</v>
      </c>
      <c r="E7277" s="1" t="str">
        <f>INDEX(Protocol[Mark],MATCH(C7277,Protocol[Step],0))</f>
        <v>7Rot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496010004</v>
      </c>
      <c r="H7277" s="134">
        <f>Systematic[[#This Row],[SampleVariableLabel]]+100*Systematic[[#This Row],[State]]</f>
        <v>496010804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496</v>
      </c>
      <c r="B7278" s="1">
        <f>IF(C7278=0,IF(B7277=Protocol!$V$20,1,B7277+1),B7277)</f>
        <v>1</v>
      </c>
      <c r="C7278" s="1">
        <f>IF(C7277+1=Protocol!$V$21,0,C7277+1)</f>
        <v>9</v>
      </c>
      <c r="D7278" s="1">
        <f t="shared" si="243"/>
        <v>5</v>
      </c>
      <c r="E7278" s="1" t="str">
        <f>INDEX(Protocol[Mark],MATCH(C7278,Protocol[Step],0))</f>
        <v>8Gp</v>
      </c>
      <c r="F7278" s="151" t="str">
        <f>INDEX(Variables[Variable],MATCH(Systematic[[#This Row],[VariableIndex]],Variables[Index],0))</f>
        <v>Specific flux (mt)</v>
      </c>
      <c r="G7278" s="134">
        <f>Systematic[[#This Row],[Sample]]*1000000+Systematic[[#This Row],[SubSample]]*10000+Systematic[[#This Row],[VariableIndex]]</f>
        <v>496010005</v>
      </c>
      <c r="H7278" s="134">
        <f>Systematic[[#This Row],[SampleVariableLabel]]+100*Systematic[[#This Row],[State]]</f>
        <v>496010905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496</v>
      </c>
      <c r="B7279" s="1">
        <f>IF(C7279=0,IF(B7278=Protocol!$V$20,1,B7278+1),B7278)</f>
        <v>1</v>
      </c>
      <c r="C7279" s="1">
        <f>IF(C7278+1=Protocol!$V$21,0,C7278+1)</f>
        <v>10</v>
      </c>
      <c r="D7279" s="1">
        <f t="shared" si="243"/>
        <v>6</v>
      </c>
      <c r="E7279" s="1" t="str">
        <f>INDEX(Protocol[Mark],MATCH(C7279,Protocol[Step],0))</f>
        <v>9Ama</v>
      </c>
      <c r="F7279" s="151" t="str">
        <f>INDEX(Variables[Variable],MATCH(Systematic[[#This Row],[VariableIndex]],Variables[Index],0))</f>
        <v>FCR (mt: ROX-corr.)</v>
      </c>
      <c r="G7279" s="134">
        <f>Systematic[[#This Row],[Sample]]*1000000+Systematic[[#This Row],[SubSample]]*10000+Systematic[[#This Row],[VariableIndex]]</f>
        <v>496010006</v>
      </c>
      <c r="H7279" s="134">
        <f>Systematic[[#This Row],[SampleVariableLabel]]+100*Systematic[[#This Row],[State]]</f>
        <v>496011006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496</v>
      </c>
      <c r="B7280" s="1">
        <f>IF(C7280=0,IF(B7279=Protocol!$V$20,1,B7279+1),B7279)</f>
        <v>1</v>
      </c>
      <c r="C7280" s="1">
        <f>IF(C7279+1=Protocol!$V$21,0,C7279+1)</f>
        <v>11</v>
      </c>
      <c r="D7280" s="1">
        <f t="shared" si="243"/>
        <v>1</v>
      </c>
      <c r="E7280" s="1" t="str">
        <f>INDEX(Protocol[Mark],MATCH(C7280,Protocol[Step],0))</f>
        <v>10Tm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496010001</v>
      </c>
      <c r="H7280" s="134">
        <f>Systematic[[#This Row],[SampleVariableLabel]]+100*Systematic[[#This Row],[State]]</f>
        <v>496011101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496</v>
      </c>
      <c r="B7281" s="1">
        <f>IF(C7281=0,IF(B7280=Protocol!$V$20,1,B7280+1),B7280)</f>
        <v>1</v>
      </c>
      <c r="C7281" s="1">
        <f>IF(C7280+1=Protocol!$V$21,0,C7280+1)</f>
        <v>12</v>
      </c>
      <c r="D7281" s="1">
        <f t="shared" si="243"/>
        <v>2</v>
      </c>
      <c r="E7281" s="1" t="str">
        <f>INDEX(Protocol[Mark],MATCH(C7281,Protocol[Step],0))</f>
        <v>11Azd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496010002</v>
      </c>
      <c r="H7281" s="134">
        <f>Systematic[[#This Row],[SampleVariableLabel]]+100*Systematic[[#This Row],[State]]</f>
        <v>496011202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497</v>
      </c>
      <c r="B7282" s="1">
        <f>IF(C7282=0,IF(B7281=Protocol!$V$20,1,B7281+1),B7281)</f>
        <v>1</v>
      </c>
      <c r="C7282" s="1">
        <f>IF(C7281+1=Protocol!$V$21,0,C7281+1)</f>
        <v>0</v>
      </c>
      <c r="D7282" s="1">
        <f t="shared" si="243"/>
        <v>3</v>
      </c>
      <c r="E7282" s="1" t="str">
        <f>INDEX(Protocol[Mark],MATCH(C7282,Protocol[Step],0))</f>
        <v>1mt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497010003</v>
      </c>
      <c r="H7282" s="134">
        <f>Systematic[[#This Row],[SampleVariableLabel]]+100*Systematic[[#This Row],[State]]</f>
        <v>497010003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497</v>
      </c>
      <c r="B7283" s="1">
        <f>IF(C7283=0,IF(B7282=Protocol!$V$20,1,B7282+1),B7282)</f>
        <v>1</v>
      </c>
      <c r="C7283" s="1">
        <f>IF(C7282+1=Protocol!$V$21,0,C7282+1)</f>
        <v>1</v>
      </c>
      <c r="D7283" s="1">
        <f t="shared" si="243"/>
        <v>4</v>
      </c>
      <c r="E7283" s="1" t="str">
        <f>INDEX(Protocol[Mark],MATCH(C7283,Protocol[Step],0))</f>
        <v>1PM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497010004</v>
      </c>
      <c r="H7283" s="134">
        <f>Systematic[[#This Row],[SampleVariableLabel]]+100*Systematic[[#This Row],[State]]</f>
        <v>497010104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497</v>
      </c>
      <c r="B7284" s="1">
        <f>IF(C7284=0,IF(B7283=Protocol!$V$20,1,B7283+1),B7283)</f>
        <v>1</v>
      </c>
      <c r="C7284" s="1">
        <f>IF(C7283+1=Protocol!$V$21,0,C7283+1)</f>
        <v>2</v>
      </c>
      <c r="D7284" s="1">
        <f t="shared" si="243"/>
        <v>5</v>
      </c>
      <c r="E7284" s="1" t="str">
        <f>INDEX(Protocol[Mark],MATCH(C7284,Protocol[Step],0))</f>
        <v>2D</v>
      </c>
      <c r="F7284" s="151" t="str">
        <f>INDEX(Variables[Variable],MATCH(Systematic[[#This Row],[VariableIndex]],Variables[Index],0))</f>
        <v>Specific flux (mt)</v>
      </c>
      <c r="G7284" s="134">
        <f>Systematic[[#This Row],[Sample]]*1000000+Systematic[[#This Row],[SubSample]]*10000+Systematic[[#This Row],[VariableIndex]]</f>
        <v>497010005</v>
      </c>
      <c r="H7284" s="134">
        <f>Systematic[[#This Row],[SampleVariableLabel]]+100*Systematic[[#This Row],[State]]</f>
        <v>497010205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497</v>
      </c>
      <c r="B7285" s="1">
        <f>IF(C7285=0,IF(B7284=Protocol!$V$20,1,B7284+1),B7284)</f>
        <v>1</v>
      </c>
      <c r="C7285" s="1">
        <f>IF(C7284+1=Protocol!$V$21,0,C7284+1)</f>
        <v>3</v>
      </c>
      <c r="D7285" s="1">
        <f t="shared" si="243"/>
        <v>6</v>
      </c>
      <c r="E7285" s="1" t="str">
        <f>INDEX(Protocol[Mark],MATCH(C7285,Protocol[Step],0))</f>
        <v>2c</v>
      </c>
      <c r="F7285" s="151" t="str">
        <f>INDEX(Variables[Variable],MATCH(Systematic[[#This Row],[VariableIndex]],Variables[Index],0))</f>
        <v>FCR (mt: ROX-corr.)</v>
      </c>
      <c r="G7285" s="134">
        <f>Systematic[[#This Row],[Sample]]*1000000+Systematic[[#This Row],[SubSample]]*10000+Systematic[[#This Row],[VariableIndex]]</f>
        <v>497010006</v>
      </c>
      <c r="H7285" s="134">
        <f>Systematic[[#This Row],[SampleVariableLabel]]+100*Systematic[[#This Row],[State]]</f>
        <v>497010306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497</v>
      </c>
      <c r="B7286" s="1">
        <f>IF(C7286=0,IF(B7285=Protocol!$V$20,1,B7285+1),B7285)</f>
        <v>1</v>
      </c>
      <c r="C7286" s="1">
        <f>IF(C7285+1=Protocol!$V$21,0,C7285+1)</f>
        <v>4</v>
      </c>
      <c r="D7286" s="1">
        <f t="shared" si="243"/>
        <v>1</v>
      </c>
      <c r="E7286" s="1" t="str">
        <f>INDEX(Protocol[Mark],MATCH(C7286,Protocol[Step],0))</f>
        <v>3U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497010001</v>
      </c>
      <c r="H7286" s="134">
        <f>Systematic[[#This Row],[SampleVariableLabel]]+100*Systematic[[#This Row],[State]]</f>
        <v>497010401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497</v>
      </c>
      <c r="B7287" s="1">
        <f>IF(C7287=0,IF(B7286=Protocol!$V$20,1,B7286+1),B7286)</f>
        <v>1</v>
      </c>
      <c r="C7287" s="1">
        <f>IF(C7286+1=Protocol!$V$21,0,C7286+1)</f>
        <v>5</v>
      </c>
      <c r="D7287" s="1">
        <f t="shared" si="243"/>
        <v>2</v>
      </c>
      <c r="E7287" s="1" t="str">
        <f>INDEX(Protocol[Mark],MATCH(C7287,Protocol[Step],0))</f>
        <v>4G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497010002</v>
      </c>
      <c r="H7287" s="134">
        <f>Systematic[[#This Row],[SampleVariableLabel]]+100*Systematic[[#This Row],[State]]</f>
        <v>497010502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497</v>
      </c>
      <c r="B7288" s="1">
        <f>IF(C7288=0,IF(B7287=Protocol!$V$20,1,B7287+1),B7287)</f>
        <v>1</v>
      </c>
      <c r="C7288" s="1">
        <f>IF(C7287+1=Protocol!$V$21,0,C7287+1)</f>
        <v>6</v>
      </c>
      <c r="D7288" s="1">
        <f t="shared" si="243"/>
        <v>3</v>
      </c>
      <c r="E7288" s="1" t="str">
        <f>INDEX(Protocol[Mark],MATCH(C7288,Protocol[Step],0))</f>
        <v>5S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497010003</v>
      </c>
      <c r="H7288" s="134">
        <f>Systematic[[#This Row],[SampleVariableLabel]]+100*Systematic[[#This Row],[State]]</f>
        <v>497010603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497</v>
      </c>
      <c r="B7289" s="1">
        <f>IF(C7289=0,IF(B7288=Protocol!$V$20,1,B7288+1),B7288)</f>
        <v>1</v>
      </c>
      <c r="C7289" s="1">
        <f>IF(C7288+1=Protocol!$V$21,0,C7288+1)</f>
        <v>7</v>
      </c>
      <c r="D7289" s="1">
        <f t="shared" si="243"/>
        <v>4</v>
      </c>
      <c r="E7289" s="1" t="str">
        <f>INDEX(Protocol[Mark],MATCH(C7289,Protocol[Step],0))</f>
        <v>6Oct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497010004</v>
      </c>
      <c r="H7289" s="134">
        <f>Systematic[[#This Row],[SampleVariableLabel]]+100*Systematic[[#This Row],[State]]</f>
        <v>497010704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497</v>
      </c>
      <c r="B7290" s="1">
        <f>IF(C7290=0,IF(B7289=Protocol!$V$20,1,B7289+1),B7289)</f>
        <v>1</v>
      </c>
      <c r="C7290" s="1">
        <f>IF(C7289+1=Protocol!$V$21,0,C7289+1)</f>
        <v>8</v>
      </c>
      <c r="D7290" s="1">
        <f t="shared" si="243"/>
        <v>5</v>
      </c>
      <c r="E7290" s="1" t="str">
        <f>INDEX(Protocol[Mark],MATCH(C7290,Protocol[Step],0))</f>
        <v>7Rot</v>
      </c>
      <c r="F7290" s="151" t="str">
        <f>INDEX(Variables[Variable],MATCH(Systematic[[#This Row],[VariableIndex]],Variables[Index],0))</f>
        <v>Specific flux (mt)</v>
      </c>
      <c r="G7290" s="134">
        <f>Systematic[[#This Row],[Sample]]*1000000+Systematic[[#This Row],[SubSample]]*10000+Systematic[[#This Row],[VariableIndex]]</f>
        <v>497010005</v>
      </c>
      <c r="H7290" s="134">
        <f>Systematic[[#This Row],[SampleVariableLabel]]+100*Systematic[[#This Row],[State]]</f>
        <v>497010805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497</v>
      </c>
      <c r="B7291" s="1">
        <f>IF(C7291=0,IF(B7290=Protocol!$V$20,1,B7290+1),B7290)</f>
        <v>1</v>
      </c>
      <c r="C7291" s="1">
        <f>IF(C7290+1=Protocol!$V$21,0,C7290+1)</f>
        <v>9</v>
      </c>
      <c r="D7291" s="1">
        <f t="shared" si="243"/>
        <v>6</v>
      </c>
      <c r="E7291" s="1" t="str">
        <f>INDEX(Protocol[Mark],MATCH(C7291,Protocol[Step],0))</f>
        <v>8Gp</v>
      </c>
      <c r="F7291" s="151" t="str">
        <f>INDEX(Variables[Variable],MATCH(Systematic[[#This Row],[VariableIndex]],Variables[Index],0))</f>
        <v>FCR (mt: ROX-corr.)</v>
      </c>
      <c r="G7291" s="134">
        <f>Systematic[[#This Row],[Sample]]*1000000+Systematic[[#This Row],[SubSample]]*10000+Systematic[[#This Row],[VariableIndex]]</f>
        <v>497010006</v>
      </c>
      <c r="H7291" s="134">
        <f>Systematic[[#This Row],[SampleVariableLabel]]+100*Systematic[[#This Row],[State]]</f>
        <v>497010906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497</v>
      </c>
      <c r="B7292" s="1">
        <f>IF(C7292=0,IF(B7291=Protocol!$V$20,1,B7291+1),B7291)</f>
        <v>1</v>
      </c>
      <c r="C7292" s="1">
        <f>IF(C7291+1=Protocol!$V$21,0,C7291+1)</f>
        <v>10</v>
      </c>
      <c r="D7292" s="1">
        <f t="shared" si="243"/>
        <v>1</v>
      </c>
      <c r="E7292" s="1" t="str">
        <f>INDEX(Protocol[Mark],MATCH(C7292,Protocol[Step],0))</f>
        <v>9Ama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497010001</v>
      </c>
      <c r="H7292" s="134">
        <f>Systematic[[#This Row],[SampleVariableLabel]]+100*Systematic[[#This Row],[State]]</f>
        <v>497011001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497</v>
      </c>
      <c r="B7293" s="1">
        <f>IF(C7293=0,IF(B7292=Protocol!$V$20,1,B7292+1),B7292)</f>
        <v>1</v>
      </c>
      <c r="C7293" s="1">
        <f>IF(C7292+1=Protocol!$V$21,0,C7292+1)</f>
        <v>11</v>
      </c>
      <c r="D7293" s="1">
        <f t="shared" si="243"/>
        <v>2</v>
      </c>
      <c r="E7293" s="1" t="str">
        <f>INDEX(Protocol[Mark],MATCH(C7293,Protocol[Step],0))</f>
        <v>10Tm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497010002</v>
      </c>
      <c r="H7293" s="134">
        <f>Systematic[[#This Row],[SampleVariableLabel]]+100*Systematic[[#This Row],[State]]</f>
        <v>497011102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497</v>
      </c>
      <c r="B7294" s="1">
        <f>IF(C7294=0,IF(B7293=Protocol!$V$20,1,B7293+1),B7293)</f>
        <v>1</v>
      </c>
      <c r="C7294" s="1">
        <f>IF(C7293+1=Protocol!$V$21,0,C7293+1)</f>
        <v>12</v>
      </c>
      <c r="D7294" s="1">
        <f t="shared" si="243"/>
        <v>3</v>
      </c>
      <c r="E7294" s="1" t="str">
        <f>INDEX(Protocol[Mark],MATCH(C7294,Protocol[Step],0))</f>
        <v>11Azd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497010003</v>
      </c>
      <c r="H7294" s="134">
        <f>Systematic[[#This Row],[SampleVariableLabel]]+100*Systematic[[#This Row],[State]]</f>
        <v>497011203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498</v>
      </c>
      <c r="B7295" s="1">
        <f>IF(C7295=0,IF(B7294=Protocol!$V$20,1,B7294+1),B7294)</f>
        <v>1</v>
      </c>
      <c r="C7295" s="1">
        <f>IF(C7294+1=Protocol!$V$21,0,C7294+1)</f>
        <v>0</v>
      </c>
      <c r="D7295" s="1">
        <f t="shared" si="243"/>
        <v>4</v>
      </c>
      <c r="E7295" s="1" t="str">
        <f>INDEX(Protocol[Mark],MATCH(C7295,Protocol[Step],0))</f>
        <v>1mt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498010004</v>
      </c>
      <c r="H7295" s="134">
        <f>Systematic[[#This Row],[SampleVariableLabel]]+100*Systematic[[#This Row],[State]]</f>
        <v>498010004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498</v>
      </c>
      <c r="B7296" s="1">
        <f>IF(C7296=0,IF(B7295=Protocol!$V$20,1,B7295+1),B7295)</f>
        <v>1</v>
      </c>
      <c r="C7296" s="1">
        <f>IF(C7295+1=Protocol!$V$21,0,C7295+1)</f>
        <v>1</v>
      </c>
      <c r="D7296" s="1">
        <f t="shared" si="243"/>
        <v>5</v>
      </c>
      <c r="E7296" s="1" t="str">
        <f>INDEX(Protocol[Mark],MATCH(C7296,Protocol[Step],0))</f>
        <v>1PM</v>
      </c>
      <c r="F7296" s="151" t="str">
        <f>INDEX(Variables[Variable],MATCH(Systematic[[#This Row],[VariableIndex]],Variables[Index],0))</f>
        <v>Specific flux (mt)</v>
      </c>
      <c r="G7296" s="134">
        <f>Systematic[[#This Row],[Sample]]*1000000+Systematic[[#This Row],[SubSample]]*10000+Systematic[[#This Row],[VariableIndex]]</f>
        <v>498010005</v>
      </c>
      <c r="H7296" s="134">
        <f>Systematic[[#This Row],[SampleVariableLabel]]+100*Systematic[[#This Row],[State]]</f>
        <v>498010105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498</v>
      </c>
      <c r="B7297" s="1">
        <f>IF(C7297=0,IF(B7296=Protocol!$V$20,1,B7296+1),B7296)</f>
        <v>1</v>
      </c>
      <c r="C7297" s="1">
        <f>IF(C7296+1=Protocol!$V$21,0,C7296+1)</f>
        <v>2</v>
      </c>
      <c r="D7297" s="1">
        <f t="shared" si="243"/>
        <v>6</v>
      </c>
      <c r="E7297" s="1" t="str">
        <f>INDEX(Protocol[Mark],MATCH(C7297,Protocol[Step],0))</f>
        <v>2D</v>
      </c>
      <c r="F7297" s="151" t="str">
        <f>INDEX(Variables[Variable],MATCH(Systematic[[#This Row],[VariableIndex]],Variables[Index],0))</f>
        <v>FCR (mt: ROX-corr.)</v>
      </c>
      <c r="G7297" s="134">
        <f>Systematic[[#This Row],[Sample]]*1000000+Systematic[[#This Row],[SubSample]]*10000+Systematic[[#This Row],[VariableIndex]]</f>
        <v>498010006</v>
      </c>
      <c r="H7297" s="134">
        <f>Systematic[[#This Row],[SampleVariableLabel]]+100*Systematic[[#This Row],[State]]</f>
        <v>498010206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498</v>
      </c>
      <c r="B7298" s="1">
        <f>IF(C7298=0,IF(B7297=Protocol!$V$20,1,B7297+1),B7297)</f>
        <v>1</v>
      </c>
      <c r="C7298" s="1">
        <f>IF(C7297+1=Protocol!$V$21,0,C7297+1)</f>
        <v>3</v>
      </c>
      <c r="D7298" s="1">
        <f t="shared" si="243"/>
        <v>1</v>
      </c>
      <c r="E7298" s="1" t="str">
        <f>INDEX(Protocol[Mark],MATCH(C7298,Protocol[Step],0))</f>
        <v>2c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498010001</v>
      </c>
      <c r="H7298" s="134">
        <f>Systematic[[#This Row],[SampleVariableLabel]]+100*Systematic[[#This Row],[State]]</f>
        <v>498010301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498</v>
      </c>
      <c r="B7299" s="1">
        <f>IF(C7299=0,IF(B7298=Protocol!$V$20,1,B7298+1),B7298)</f>
        <v>1</v>
      </c>
      <c r="C7299" s="1">
        <f>IF(C7298+1=Protocol!$V$21,0,C7298+1)</f>
        <v>4</v>
      </c>
      <c r="D7299" s="1">
        <f t="shared" ref="D7299:D7362" si="245">IF(D7298=nVariables,1,D7298+1)</f>
        <v>2</v>
      </c>
      <c r="E7299" s="1" t="str">
        <f>INDEX(Protocol[Mark],MATCH(C7299,Protocol[Step],0))</f>
        <v>3U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498010002</v>
      </c>
      <c r="H7299" s="134">
        <f>Systematic[[#This Row],[SampleVariableLabel]]+100*Systematic[[#This Row],[State]]</f>
        <v>498010402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498</v>
      </c>
      <c r="B7300" s="1">
        <f>IF(C7300=0,IF(B7299=Protocol!$V$20,1,B7299+1),B7299)</f>
        <v>1</v>
      </c>
      <c r="C7300" s="1">
        <f>IF(C7299+1=Protocol!$V$21,0,C7299+1)</f>
        <v>5</v>
      </c>
      <c r="D7300" s="1">
        <f t="shared" si="245"/>
        <v>3</v>
      </c>
      <c r="E7300" s="1" t="str">
        <f>INDEX(Protocol[Mark],MATCH(C7300,Protocol[Step],0))</f>
        <v>4G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498010003</v>
      </c>
      <c r="H7300" s="134">
        <f>Systematic[[#This Row],[SampleVariableLabel]]+100*Systematic[[#This Row],[State]]</f>
        <v>498010503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498</v>
      </c>
      <c r="B7301" s="1">
        <f>IF(C7301=0,IF(B7300=Protocol!$V$20,1,B7300+1),B7300)</f>
        <v>1</v>
      </c>
      <c r="C7301" s="1">
        <f>IF(C7300+1=Protocol!$V$21,0,C7300+1)</f>
        <v>6</v>
      </c>
      <c r="D7301" s="1">
        <f t="shared" si="245"/>
        <v>4</v>
      </c>
      <c r="E7301" s="1" t="str">
        <f>INDEX(Protocol[Mark],MATCH(C7301,Protocol[Step],0))</f>
        <v>5S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498010004</v>
      </c>
      <c r="H7301" s="134">
        <f>Systematic[[#This Row],[SampleVariableLabel]]+100*Systematic[[#This Row],[State]]</f>
        <v>498010604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498</v>
      </c>
      <c r="B7302" s="1">
        <f>IF(C7302=0,IF(B7301=Protocol!$V$20,1,B7301+1),B7301)</f>
        <v>1</v>
      </c>
      <c r="C7302" s="1">
        <f>IF(C7301+1=Protocol!$V$21,0,C7301+1)</f>
        <v>7</v>
      </c>
      <c r="D7302" s="1">
        <f t="shared" si="245"/>
        <v>5</v>
      </c>
      <c r="E7302" s="1" t="str">
        <f>INDEX(Protocol[Mark],MATCH(C7302,Protocol[Step],0))</f>
        <v>6Oct</v>
      </c>
      <c r="F7302" s="151" t="str">
        <f>INDEX(Variables[Variable],MATCH(Systematic[[#This Row],[VariableIndex]],Variables[Index],0))</f>
        <v>Specific flux (mt)</v>
      </c>
      <c r="G7302" s="134">
        <f>Systematic[[#This Row],[Sample]]*1000000+Systematic[[#This Row],[SubSample]]*10000+Systematic[[#This Row],[VariableIndex]]</f>
        <v>498010005</v>
      </c>
      <c r="H7302" s="134">
        <f>Systematic[[#This Row],[SampleVariableLabel]]+100*Systematic[[#This Row],[State]]</f>
        <v>498010705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498</v>
      </c>
      <c r="B7303" s="1">
        <f>IF(C7303=0,IF(B7302=Protocol!$V$20,1,B7302+1),B7302)</f>
        <v>1</v>
      </c>
      <c r="C7303" s="1">
        <f>IF(C7302+1=Protocol!$V$21,0,C7302+1)</f>
        <v>8</v>
      </c>
      <c r="D7303" s="1">
        <f t="shared" si="245"/>
        <v>6</v>
      </c>
      <c r="E7303" s="1" t="str">
        <f>INDEX(Protocol[Mark],MATCH(C7303,Protocol[Step],0))</f>
        <v>7Rot</v>
      </c>
      <c r="F7303" s="151" t="str">
        <f>INDEX(Variables[Variable],MATCH(Systematic[[#This Row],[VariableIndex]],Variables[Index],0))</f>
        <v>FCR (mt: ROX-corr.)</v>
      </c>
      <c r="G7303" s="134">
        <f>Systematic[[#This Row],[Sample]]*1000000+Systematic[[#This Row],[SubSample]]*10000+Systematic[[#This Row],[VariableIndex]]</f>
        <v>498010006</v>
      </c>
      <c r="H7303" s="134">
        <f>Systematic[[#This Row],[SampleVariableLabel]]+100*Systematic[[#This Row],[State]]</f>
        <v>498010806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498</v>
      </c>
      <c r="B7304" s="1">
        <f>IF(C7304=0,IF(B7303=Protocol!$V$20,1,B7303+1),B7303)</f>
        <v>1</v>
      </c>
      <c r="C7304" s="1">
        <f>IF(C7303+1=Protocol!$V$21,0,C7303+1)</f>
        <v>9</v>
      </c>
      <c r="D7304" s="1">
        <f t="shared" si="245"/>
        <v>1</v>
      </c>
      <c r="E7304" s="1" t="str">
        <f>INDEX(Protocol[Mark],MATCH(C7304,Protocol[Step],0))</f>
        <v>8Gp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498010001</v>
      </c>
      <c r="H7304" s="134">
        <f>Systematic[[#This Row],[SampleVariableLabel]]+100*Systematic[[#This Row],[State]]</f>
        <v>498010901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498</v>
      </c>
      <c r="B7305" s="1">
        <f>IF(C7305=0,IF(B7304=Protocol!$V$20,1,B7304+1),B7304)</f>
        <v>1</v>
      </c>
      <c r="C7305" s="1">
        <f>IF(C7304+1=Protocol!$V$21,0,C7304+1)</f>
        <v>10</v>
      </c>
      <c r="D7305" s="1">
        <f t="shared" si="245"/>
        <v>2</v>
      </c>
      <c r="E7305" s="1" t="str">
        <f>INDEX(Protocol[Mark],MATCH(C7305,Protocol[Step],0))</f>
        <v>9Ama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498010002</v>
      </c>
      <c r="H7305" s="134">
        <f>Systematic[[#This Row],[SampleVariableLabel]]+100*Systematic[[#This Row],[State]]</f>
        <v>498011002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498</v>
      </c>
      <c r="B7306" s="1">
        <f>IF(C7306=0,IF(B7305=Protocol!$V$20,1,B7305+1),B7305)</f>
        <v>1</v>
      </c>
      <c r="C7306" s="1">
        <f>IF(C7305+1=Protocol!$V$21,0,C7305+1)</f>
        <v>11</v>
      </c>
      <c r="D7306" s="1">
        <f t="shared" si="245"/>
        <v>3</v>
      </c>
      <c r="E7306" s="1" t="str">
        <f>INDEX(Protocol[Mark],MATCH(C7306,Protocol[Step],0))</f>
        <v>10Tm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498010003</v>
      </c>
      <c r="H7306" s="134">
        <f>Systematic[[#This Row],[SampleVariableLabel]]+100*Systematic[[#This Row],[State]]</f>
        <v>498011103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498</v>
      </c>
      <c r="B7307" s="1">
        <f>IF(C7307=0,IF(B7306=Protocol!$V$20,1,B7306+1),B7306)</f>
        <v>1</v>
      </c>
      <c r="C7307" s="1">
        <f>IF(C7306+1=Protocol!$V$21,0,C7306+1)</f>
        <v>12</v>
      </c>
      <c r="D7307" s="1">
        <f t="shared" si="245"/>
        <v>4</v>
      </c>
      <c r="E7307" s="1" t="str">
        <f>INDEX(Protocol[Mark],MATCH(C7307,Protocol[Step],0))</f>
        <v>11Azd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498010004</v>
      </c>
      <c r="H7307" s="134">
        <f>Systematic[[#This Row],[SampleVariableLabel]]+100*Systematic[[#This Row],[State]]</f>
        <v>498011204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499</v>
      </c>
      <c r="B7308" s="1">
        <f>IF(C7308=0,IF(B7307=Protocol!$V$20,1,B7307+1),B7307)</f>
        <v>1</v>
      </c>
      <c r="C7308" s="1">
        <f>IF(C7307+1=Protocol!$V$21,0,C7307+1)</f>
        <v>0</v>
      </c>
      <c r="D7308" s="1">
        <f t="shared" si="245"/>
        <v>5</v>
      </c>
      <c r="E7308" s="1" t="str">
        <f>INDEX(Protocol[Mark],MATCH(C7308,Protocol[Step],0))</f>
        <v>1mt</v>
      </c>
      <c r="F7308" s="151" t="str">
        <f>INDEX(Variables[Variable],MATCH(Systematic[[#This Row],[VariableIndex]],Variables[Index],0))</f>
        <v>Specific flux (mt)</v>
      </c>
      <c r="G7308" s="134">
        <f>Systematic[[#This Row],[Sample]]*1000000+Systematic[[#This Row],[SubSample]]*10000+Systematic[[#This Row],[VariableIndex]]</f>
        <v>499010005</v>
      </c>
      <c r="H7308" s="134">
        <f>Systematic[[#This Row],[SampleVariableLabel]]+100*Systematic[[#This Row],[State]]</f>
        <v>499010005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499</v>
      </c>
      <c r="B7309" s="1">
        <f>IF(C7309=0,IF(B7308=Protocol!$V$20,1,B7308+1),B7308)</f>
        <v>1</v>
      </c>
      <c r="C7309" s="1">
        <f>IF(C7308+1=Protocol!$V$21,0,C7308+1)</f>
        <v>1</v>
      </c>
      <c r="D7309" s="1">
        <f t="shared" si="245"/>
        <v>6</v>
      </c>
      <c r="E7309" s="1" t="str">
        <f>INDEX(Protocol[Mark],MATCH(C7309,Protocol[Step],0))</f>
        <v>1PM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499010006</v>
      </c>
      <c r="H7309" s="134">
        <f>Systematic[[#This Row],[SampleVariableLabel]]+100*Systematic[[#This Row],[State]]</f>
        <v>499010106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499</v>
      </c>
      <c r="B7310" s="1">
        <f>IF(C7310=0,IF(B7309=Protocol!$V$20,1,B7309+1),B7309)</f>
        <v>1</v>
      </c>
      <c r="C7310" s="1">
        <f>IF(C7309+1=Protocol!$V$21,0,C7309+1)</f>
        <v>2</v>
      </c>
      <c r="D7310" s="1">
        <f t="shared" si="245"/>
        <v>1</v>
      </c>
      <c r="E7310" s="1" t="str">
        <f>INDEX(Protocol[Mark],MATCH(C7310,Protocol[Step],0))</f>
        <v>2D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499010001</v>
      </c>
      <c r="H7310" s="134">
        <f>Systematic[[#This Row],[SampleVariableLabel]]+100*Systematic[[#This Row],[State]]</f>
        <v>499010201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499</v>
      </c>
      <c r="B7311" s="1">
        <f>IF(C7311=0,IF(B7310=Protocol!$V$20,1,B7310+1),B7310)</f>
        <v>1</v>
      </c>
      <c r="C7311" s="1">
        <f>IF(C7310+1=Protocol!$V$21,0,C7310+1)</f>
        <v>3</v>
      </c>
      <c r="D7311" s="1">
        <f t="shared" si="245"/>
        <v>2</v>
      </c>
      <c r="E7311" s="1" t="str">
        <f>INDEX(Protocol[Mark],MATCH(C7311,Protocol[Step],0))</f>
        <v>2c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499010002</v>
      </c>
      <c r="H7311" s="134">
        <f>Systematic[[#This Row],[SampleVariableLabel]]+100*Systematic[[#This Row],[State]]</f>
        <v>499010302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499</v>
      </c>
      <c r="B7312" s="1">
        <f>IF(C7312=0,IF(B7311=Protocol!$V$20,1,B7311+1),B7311)</f>
        <v>1</v>
      </c>
      <c r="C7312" s="1">
        <f>IF(C7311+1=Protocol!$V$21,0,C7311+1)</f>
        <v>4</v>
      </c>
      <c r="D7312" s="1">
        <f t="shared" si="245"/>
        <v>3</v>
      </c>
      <c r="E7312" s="1" t="str">
        <f>INDEX(Protocol[Mark],MATCH(C7312,Protocol[Step],0))</f>
        <v>3U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499010003</v>
      </c>
      <c r="H7312" s="134">
        <f>Systematic[[#This Row],[SampleVariableLabel]]+100*Systematic[[#This Row],[State]]</f>
        <v>499010403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499</v>
      </c>
      <c r="B7313" s="1">
        <f>IF(C7313=0,IF(B7312=Protocol!$V$20,1,B7312+1),B7312)</f>
        <v>1</v>
      </c>
      <c r="C7313" s="1">
        <f>IF(C7312+1=Protocol!$V$21,0,C7312+1)</f>
        <v>5</v>
      </c>
      <c r="D7313" s="1">
        <f t="shared" si="245"/>
        <v>4</v>
      </c>
      <c r="E7313" s="1" t="str">
        <f>INDEX(Protocol[Mark],MATCH(C7313,Protocol[Step],0))</f>
        <v>4G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499010004</v>
      </c>
      <c r="H7313" s="134">
        <f>Systematic[[#This Row],[SampleVariableLabel]]+100*Systematic[[#This Row],[State]]</f>
        <v>499010504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499</v>
      </c>
      <c r="B7314" s="1">
        <f>IF(C7314=0,IF(B7313=Protocol!$V$20,1,B7313+1),B7313)</f>
        <v>1</v>
      </c>
      <c r="C7314" s="1">
        <f>IF(C7313+1=Protocol!$V$21,0,C7313+1)</f>
        <v>6</v>
      </c>
      <c r="D7314" s="1">
        <f t="shared" si="245"/>
        <v>5</v>
      </c>
      <c r="E7314" s="1" t="str">
        <f>INDEX(Protocol[Mark],MATCH(C7314,Protocol[Step],0))</f>
        <v>5S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499010005</v>
      </c>
      <c r="H7314" s="134">
        <f>Systematic[[#This Row],[SampleVariableLabel]]+100*Systematic[[#This Row],[State]]</f>
        <v>499010605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499</v>
      </c>
      <c r="B7315" s="1">
        <f>IF(C7315=0,IF(B7314=Protocol!$V$20,1,B7314+1),B7314)</f>
        <v>1</v>
      </c>
      <c r="C7315" s="1">
        <f>IF(C7314+1=Protocol!$V$21,0,C7314+1)</f>
        <v>7</v>
      </c>
      <c r="D7315" s="1">
        <f t="shared" si="245"/>
        <v>6</v>
      </c>
      <c r="E7315" s="1" t="str">
        <f>INDEX(Protocol[Mark],MATCH(C7315,Protocol[Step],0))</f>
        <v>6Oct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499010006</v>
      </c>
      <c r="H7315" s="134">
        <f>Systematic[[#This Row],[SampleVariableLabel]]+100*Systematic[[#This Row],[State]]</f>
        <v>499010706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499</v>
      </c>
      <c r="B7316" s="1">
        <f>IF(C7316=0,IF(B7315=Protocol!$V$20,1,B7315+1),B7315)</f>
        <v>1</v>
      </c>
      <c r="C7316" s="1">
        <f>IF(C7315+1=Protocol!$V$21,0,C7315+1)</f>
        <v>8</v>
      </c>
      <c r="D7316" s="1">
        <f t="shared" si="245"/>
        <v>1</v>
      </c>
      <c r="E7316" s="1" t="str">
        <f>INDEX(Protocol[Mark],MATCH(C7316,Protocol[Step],0))</f>
        <v>7Rot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499010001</v>
      </c>
      <c r="H7316" s="134">
        <f>Systematic[[#This Row],[SampleVariableLabel]]+100*Systematic[[#This Row],[State]]</f>
        <v>499010801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499</v>
      </c>
      <c r="B7317" s="1">
        <f>IF(C7317=0,IF(B7316=Protocol!$V$20,1,B7316+1),B7316)</f>
        <v>1</v>
      </c>
      <c r="C7317" s="1">
        <f>IF(C7316+1=Protocol!$V$21,0,C7316+1)</f>
        <v>9</v>
      </c>
      <c r="D7317" s="1">
        <f t="shared" si="245"/>
        <v>2</v>
      </c>
      <c r="E7317" s="1" t="str">
        <f>INDEX(Protocol[Mark],MATCH(C7317,Protocol[Step],0))</f>
        <v>8Gp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499010002</v>
      </c>
      <c r="H7317" s="134">
        <f>Systematic[[#This Row],[SampleVariableLabel]]+100*Systematic[[#This Row],[State]]</f>
        <v>499010902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499</v>
      </c>
      <c r="B7318" s="1">
        <f>IF(C7318=0,IF(B7317=Protocol!$V$20,1,B7317+1),B7317)</f>
        <v>1</v>
      </c>
      <c r="C7318" s="1">
        <f>IF(C7317+1=Protocol!$V$21,0,C7317+1)</f>
        <v>10</v>
      </c>
      <c r="D7318" s="1">
        <f t="shared" si="245"/>
        <v>3</v>
      </c>
      <c r="E7318" s="1" t="str">
        <f>INDEX(Protocol[Mark],MATCH(C7318,Protocol[Step],0))</f>
        <v>9Ama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499010003</v>
      </c>
      <c r="H7318" s="134">
        <f>Systematic[[#This Row],[SampleVariableLabel]]+100*Systematic[[#This Row],[State]]</f>
        <v>499011003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499</v>
      </c>
      <c r="B7319" s="1">
        <f>IF(C7319=0,IF(B7318=Protocol!$V$20,1,B7318+1),B7318)</f>
        <v>1</v>
      </c>
      <c r="C7319" s="1">
        <f>IF(C7318+1=Protocol!$V$21,0,C7318+1)</f>
        <v>11</v>
      </c>
      <c r="D7319" s="1">
        <f t="shared" si="245"/>
        <v>4</v>
      </c>
      <c r="E7319" s="1" t="str">
        <f>INDEX(Protocol[Mark],MATCH(C7319,Protocol[Step],0))</f>
        <v>10Tm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499010004</v>
      </c>
      <c r="H7319" s="134">
        <f>Systematic[[#This Row],[SampleVariableLabel]]+100*Systematic[[#This Row],[State]]</f>
        <v>499011104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499</v>
      </c>
      <c r="B7320" s="1">
        <f>IF(C7320=0,IF(B7319=Protocol!$V$20,1,B7319+1),B7319)</f>
        <v>1</v>
      </c>
      <c r="C7320" s="1">
        <f>IF(C7319+1=Protocol!$V$21,0,C7319+1)</f>
        <v>12</v>
      </c>
      <c r="D7320" s="1">
        <f t="shared" si="245"/>
        <v>5</v>
      </c>
      <c r="E7320" s="1" t="str">
        <f>INDEX(Protocol[Mark],MATCH(C7320,Protocol[Step],0))</f>
        <v>11Azd</v>
      </c>
      <c r="F7320" s="151" t="str">
        <f>INDEX(Variables[Variable],MATCH(Systematic[[#This Row],[VariableIndex]],Variables[Index],0))</f>
        <v>Specific flux (mt)</v>
      </c>
      <c r="G7320" s="134">
        <f>Systematic[[#This Row],[Sample]]*1000000+Systematic[[#This Row],[SubSample]]*10000+Systematic[[#This Row],[VariableIndex]]</f>
        <v>499010005</v>
      </c>
      <c r="H7320" s="134">
        <f>Systematic[[#This Row],[SampleVariableLabel]]+100*Systematic[[#This Row],[State]]</f>
        <v>499011205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500</v>
      </c>
      <c r="B7321" s="1">
        <f>IF(C7321=0,IF(B7320=Protocol!$V$20,1,B7320+1),B7320)</f>
        <v>1</v>
      </c>
      <c r="C7321" s="1">
        <f>IF(C7320+1=Protocol!$V$21,0,C7320+1)</f>
        <v>0</v>
      </c>
      <c r="D7321" s="1">
        <f t="shared" si="245"/>
        <v>6</v>
      </c>
      <c r="E7321" s="1" t="str">
        <f>INDEX(Protocol[Mark],MATCH(C7321,Protocol[Step],0))</f>
        <v>1mt</v>
      </c>
      <c r="F7321" s="151" t="str">
        <f>INDEX(Variables[Variable],MATCH(Systematic[[#This Row],[VariableIndex]],Variables[Index],0))</f>
        <v>FCR (mt: ROX-corr.)</v>
      </c>
      <c r="G7321" s="134">
        <f>Systematic[[#This Row],[Sample]]*1000000+Systematic[[#This Row],[SubSample]]*10000+Systematic[[#This Row],[VariableIndex]]</f>
        <v>500010006</v>
      </c>
      <c r="H7321" s="134">
        <f>Systematic[[#This Row],[SampleVariableLabel]]+100*Systematic[[#This Row],[State]]</f>
        <v>500010006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500</v>
      </c>
      <c r="B7322" s="1">
        <f>IF(C7322=0,IF(B7321=Protocol!$V$20,1,B7321+1),B7321)</f>
        <v>1</v>
      </c>
      <c r="C7322" s="1">
        <f>IF(C7321+1=Protocol!$V$21,0,C7321+1)</f>
        <v>1</v>
      </c>
      <c r="D7322" s="1">
        <f t="shared" si="245"/>
        <v>1</v>
      </c>
      <c r="E7322" s="1" t="str">
        <f>INDEX(Protocol[Mark],MATCH(C7322,Protocol[Step],0))</f>
        <v>1PM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500010001</v>
      </c>
      <c r="H7322" s="134">
        <f>Systematic[[#This Row],[SampleVariableLabel]]+100*Systematic[[#This Row],[State]]</f>
        <v>500010101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500</v>
      </c>
      <c r="B7323" s="1">
        <f>IF(C7323=0,IF(B7322=Protocol!$V$20,1,B7322+1),B7322)</f>
        <v>1</v>
      </c>
      <c r="C7323" s="1">
        <f>IF(C7322+1=Protocol!$V$21,0,C7322+1)</f>
        <v>2</v>
      </c>
      <c r="D7323" s="1">
        <f t="shared" si="245"/>
        <v>2</v>
      </c>
      <c r="E7323" s="1" t="str">
        <f>INDEX(Protocol[Mark],MATCH(C7323,Protocol[Step],0))</f>
        <v>2D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500010002</v>
      </c>
      <c r="H7323" s="134">
        <f>Systematic[[#This Row],[SampleVariableLabel]]+100*Systematic[[#This Row],[State]]</f>
        <v>500010202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500</v>
      </c>
      <c r="B7324" s="1">
        <f>IF(C7324=0,IF(B7323=Protocol!$V$20,1,B7323+1),B7323)</f>
        <v>1</v>
      </c>
      <c r="C7324" s="1">
        <f>IF(C7323+1=Protocol!$V$21,0,C7323+1)</f>
        <v>3</v>
      </c>
      <c r="D7324" s="1">
        <f t="shared" si="245"/>
        <v>3</v>
      </c>
      <c r="E7324" s="1" t="str">
        <f>INDEX(Protocol[Mark],MATCH(C7324,Protocol[Step],0))</f>
        <v>2c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500010003</v>
      </c>
      <c r="H7324" s="134">
        <f>Systematic[[#This Row],[SampleVariableLabel]]+100*Systematic[[#This Row],[State]]</f>
        <v>500010303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500</v>
      </c>
      <c r="B7325" s="1">
        <f>IF(C7325=0,IF(B7324=Protocol!$V$20,1,B7324+1),B7324)</f>
        <v>1</v>
      </c>
      <c r="C7325" s="1">
        <f>IF(C7324+1=Protocol!$V$21,0,C7324+1)</f>
        <v>4</v>
      </c>
      <c r="D7325" s="1">
        <f t="shared" si="245"/>
        <v>4</v>
      </c>
      <c r="E7325" s="1" t="str">
        <f>INDEX(Protocol[Mark],MATCH(C7325,Protocol[Step],0))</f>
        <v>3U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500010004</v>
      </c>
      <c r="H7325" s="134">
        <f>Systematic[[#This Row],[SampleVariableLabel]]+100*Systematic[[#This Row],[State]]</f>
        <v>500010404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500</v>
      </c>
      <c r="B7326" s="1">
        <f>IF(C7326=0,IF(B7325=Protocol!$V$20,1,B7325+1),B7325)</f>
        <v>1</v>
      </c>
      <c r="C7326" s="1">
        <f>IF(C7325+1=Protocol!$V$21,0,C7325+1)</f>
        <v>5</v>
      </c>
      <c r="D7326" s="1">
        <f t="shared" si="245"/>
        <v>5</v>
      </c>
      <c r="E7326" s="1" t="str">
        <f>INDEX(Protocol[Mark],MATCH(C7326,Protocol[Step],0))</f>
        <v>4G</v>
      </c>
      <c r="F7326" s="151" t="str">
        <f>INDEX(Variables[Variable],MATCH(Systematic[[#This Row],[VariableIndex]],Variables[Index],0))</f>
        <v>Specific flux (mt)</v>
      </c>
      <c r="G7326" s="134">
        <f>Systematic[[#This Row],[Sample]]*1000000+Systematic[[#This Row],[SubSample]]*10000+Systematic[[#This Row],[VariableIndex]]</f>
        <v>500010005</v>
      </c>
      <c r="H7326" s="134">
        <f>Systematic[[#This Row],[SampleVariableLabel]]+100*Systematic[[#This Row],[State]]</f>
        <v>500010505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500</v>
      </c>
      <c r="B7327" s="1">
        <f>IF(C7327=0,IF(B7326=Protocol!$V$20,1,B7326+1),B7326)</f>
        <v>1</v>
      </c>
      <c r="C7327" s="1">
        <f>IF(C7326+1=Protocol!$V$21,0,C7326+1)</f>
        <v>6</v>
      </c>
      <c r="D7327" s="1">
        <f t="shared" si="245"/>
        <v>6</v>
      </c>
      <c r="E7327" s="1" t="str">
        <f>INDEX(Protocol[Mark],MATCH(C7327,Protocol[Step],0))</f>
        <v>5S</v>
      </c>
      <c r="F7327" s="151" t="str">
        <f>INDEX(Variables[Variable],MATCH(Systematic[[#This Row],[VariableIndex]],Variables[Index],0))</f>
        <v>FCR (mt: ROX-corr.)</v>
      </c>
      <c r="G7327" s="134">
        <f>Systematic[[#This Row],[Sample]]*1000000+Systematic[[#This Row],[SubSample]]*10000+Systematic[[#This Row],[VariableIndex]]</f>
        <v>500010006</v>
      </c>
      <c r="H7327" s="134">
        <f>Systematic[[#This Row],[SampleVariableLabel]]+100*Systematic[[#This Row],[State]]</f>
        <v>500010606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500</v>
      </c>
      <c r="B7328" s="1">
        <f>IF(C7328=0,IF(B7327=Protocol!$V$20,1,B7327+1),B7327)</f>
        <v>1</v>
      </c>
      <c r="C7328" s="1">
        <f>IF(C7327+1=Protocol!$V$21,0,C7327+1)</f>
        <v>7</v>
      </c>
      <c r="D7328" s="1">
        <f t="shared" si="245"/>
        <v>1</v>
      </c>
      <c r="E7328" s="1" t="str">
        <f>INDEX(Protocol[Mark],MATCH(C7328,Protocol[Step],0))</f>
        <v>6Oct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500010001</v>
      </c>
      <c r="H7328" s="134">
        <f>Systematic[[#This Row],[SampleVariableLabel]]+100*Systematic[[#This Row],[State]]</f>
        <v>500010701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500</v>
      </c>
      <c r="B7329" s="1">
        <f>IF(C7329=0,IF(B7328=Protocol!$V$20,1,B7328+1),B7328)</f>
        <v>1</v>
      </c>
      <c r="C7329" s="1">
        <f>IF(C7328+1=Protocol!$V$21,0,C7328+1)</f>
        <v>8</v>
      </c>
      <c r="D7329" s="1">
        <f t="shared" si="245"/>
        <v>2</v>
      </c>
      <c r="E7329" s="1" t="str">
        <f>INDEX(Protocol[Mark],MATCH(C7329,Protocol[Step],0))</f>
        <v>7Rot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500010002</v>
      </c>
      <c r="H7329" s="134">
        <f>Systematic[[#This Row],[SampleVariableLabel]]+100*Systematic[[#This Row],[State]]</f>
        <v>500010802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500</v>
      </c>
      <c r="B7330" s="1">
        <f>IF(C7330=0,IF(B7329=Protocol!$V$20,1,B7329+1),B7329)</f>
        <v>1</v>
      </c>
      <c r="C7330" s="1">
        <f>IF(C7329+1=Protocol!$V$21,0,C7329+1)</f>
        <v>9</v>
      </c>
      <c r="D7330" s="1">
        <f t="shared" si="245"/>
        <v>3</v>
      </c>
      <c r="E7330" s="1" t="str">
        <f>INDEX(Protocol[Mark],MATCH(C7330,Protocol[Step],0))</f>
        <v>8Gp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500010003</v>
      </c>
      <c r="H7330" s="134">
        <f>Systematic[[#This Row],[SampleVariableLabel]]+100*Systematic[[#This Row],[State]]</f>
        <v>500010903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500</v>
      </c>
      <c r="B7331" s="1">
        <f>IF(C7331=0,IF(B7330=Protocol!$V$20,1,B7330+1),B7330)</f>
        <v>1</v>
      </c>
      <c r="C7331" s="1">
        <f>IF(C7330+1=Protocol!$V$21,0,C7330+1)</f>
        <v>10</v>
      </c>
      <c r="D7331" s="1">
        <f t="shared" si="245"/>
        <v>4</v>
      </c>
      <c r="E7331" s="1" t="str">
        <f>INDEX(Protocol[Mark],MATCH(C7331,Protocol[Step],0))</f>
        <v>9Ama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500010004</v>
      </c>
      <c r="H7331" s="134">
        <f>Systematic[[#This Row],[SampleVariableLabel]]+100*Systematic[[#This Row],[State]]</f>
        <v>500011004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500</v>
      </c>
      <c r="B7332" s="1">
        <f>IF(C7332=0,IF(B7331=Protocol!$V$20,1,B7331+1),B7331)</f>
        <v>1</v>
      </c>
      <c r="C7332" s="1">
        <f>IF(C7331+1=Protocol!$V$21,0,C7331+1)</f>
        <v>11</v>
      </c>
      <c r="D7332" s="1">
        <f t="shared" si="245"/>
        <v>5</v>
      </c>
      <c r="E7332" s="1" t="str">
        <f>INDEX(Protocol[Mark],MATCH(C7332,Protocol[Step],0))</f>
        <v>10Tm</v>
      </c>
      <c r="F7332" s="151" t="str">
        <f>INDEX(Variables[Variable],MATCH(Systematic[[#This Row],[VariableIndex]],Variables[Index],0))</f>
        <v>Specific flux (mt)</v>
      </c>
      <c r="G7332" s="134">
        <f>Systematic[[#This Row],[Sample]]*1000000+Systematic[[#This Row],[SubSample]]*10000+Systematic[[#This Row],[VariableIndex]]</f>
        <v>500010005</v>
      </c>
      <c r="H7332" s="134">
        <f>Systematic[[#This Row],[SampleVariableLabel]]+100*Systematic[[#This Row],[State]]</f>
        <v>500011105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500</v>
      </c>
      <c r="B7333" s="1">
        <f>IF(C7333=0,IF(B7332=Protocol!$V$20,1,B7332+1),B7332)</f>
        <v>1</v>
      </c>
      <c r="C7333" s="1">
        <f>IF(C7332+1=Protocol!$V$21,0,C7332+1)</f>
        <v>12</v>
      </c>
      <c r="D7333" s="1">
        <f t="shared" si="245"/>
        <v>6</v>
      </c>
      <c r="E7333" s="1" t="str">
        <f>INDEX(Protocol[Mark],MATCH(C7333,Protocol[Step],0))</f>
        <v>11Azd</v>
      </c>
      <c r="F7333" s="151" t="str">
        <f>INDEX(Variables[Variable],MATCH(Systematic[[#This Row],[VariableIndex]],Variables[Index],0))</f>
        <v>FCR (mt: ROX-corr.)</v>
      </c>
      <c r="G7333" s="134">
        <f>Systematic[[#This Row],[Sample]]*1000000+Systematic[[#This Row],[SubSample]]*10000+Systematic[[#This Row],[VariableIndex]]</f>
        <v>500010006</v>
      </c>
      <c r="H7333" s="134">
        <f>Systematic[[#This Row],[SampleVariableLabel]]+100*Systematic[[#This Row],[State]]</f>
        <v>500011206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501</v>
      </c>
      <c r="B7334" s="1">
        <f>IF(C7334=0,IF(B7333=Protocol!$V$20,1,B7333+1),B7333)</f>
        <v>1</v>
      </c>
      <c r="C7334" s="1">
        <f>IF(C7333+1=Protocol!$V$21,0,C7333+1)</f>
        <v>0</v>
      </c>
      <c r="D7334" s="1">
        <f t="shared" si="245"/>
        <v>1</v>
      </c>
      <c r="E7334" s="1" t="str">
        <f>INDEX(Protocol[Mark],MATCH(C7334,Protocol[Step],0))</f>
        <v>1mt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501010001</v>
      </c>
      <c r="H7334" s="134">
        <f>Systematic[[#This Row],[SampleVariableLabel]]+100*Systematic[[#This Row],[State]]</f>
        <v>501010001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501</v>
      </c>
      <c r="B7335" s="1">
        <f>IF(C7335=0,IF(B7334=Protocol!$V$20,1,B7334+1),B7334)</f>
        <v>1</v>
      </c>
      <c r="C7335" s="1">
        <f>IF(C7334+1=Protocol!$V$21,0,C7334+1)</f>
        <v>1</v>
      </c>
      <c r="D7335" s="1">
        <f t="shared" si="245"/>
        <v>2</v>
      </c>
      <c r="E7335" s="1" t="str">
        <f>INDEX(Protocol[Mark],MATCH(C7335,Protocol[Step],0))</f>
        <v>1PM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501010002</v>
      </c>
      <c r="H7335" s="134">
        <f>Systematic[[#This Row],[SampleVariableLabel]]+100*Systematic[[#This Row],[State]]</f>
        <v>501010102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501</v>
      </c>
      <c r="B7336" s="1">
        <f>IF(C7336=0,IF(B7335=Protocol!$V$20,1,B7335+1),B7335)</f>
        <v>1</v>
      </c>
      <c r="C7336" s="1">
        <f>IF(C7335+1=Protocol!$V$21,0,C7335+1)</f>
        <v>2</v>
      </c>
      <c r="D7336" s="1">
        <f t="shared" si="245"/>
        <v>3</v>
      </c>
      <c r="E7336" s="1" t="str">
        <f>INDEX(Protocol[Mark],MATCH(C7336,Protocol[Step],0))</f>
        <v>2D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501010003</v>
      </c>
      <c r="H7336" s="134">
        <f>Systematic[[#This Row],[SampleVariableLabel]]+100*Systematic[[#This Row],[State]]</f>
        <v>501010203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501</v>
      </c>
      <c r="B7337" s="1">
        <f>IF(C7337=0,IF(B7336=Protocol!$V$20,1,B7336+1),B7336)</f>
        <v>1</v>
      </c>
      <c r="C7337" s="1">
        <f>IF(C7336+1=Protocol!$V$21,0,C7336+1)</f>
        <v>3</v>
      </c>
      <c r="D7337" s="1">
        <f t="shared" si="245"/>
        <v>4</v>
      </c>
      <c r="E7337" s="1" t="str">
        <f>INDEX(Protocol[Mark],MATCH(C7337,Protocol[Step],0))</f>
        <v>2c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501010004</v>
      </c>
      <c r="H7337" s="134">
        <f>Systematic[[#This Row],[SampleVariableLabel]]+100*Systematic[[#This Row],[State]]</f>
        <v>501010304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501</v>
      </c>
      <c r="B7338" s="1">
        <f>IF(C7338=0,IF(B7337=Protocol!$V$20,1,B7337+1),B7337)</f>
        <v>1</v>
      </c>
      <c r="C7338" s="1">
        <f>IF(C7337+1=Protocol!$V$21,0,C7337+1)</f>
        <v>4</v>
      </c>
      <c r="D7338" s="1">
        <f t="shared" si="245"/>
        <v>5</v>
      </c>
      <c r="E7338" s="1" t="str">
        <f>INDEX(Protocol[Mark],MATCH(C7338,Protocol[Step],0))</f>
        <v>3U</v>
      </c>
      <c r="F7338" s="151" t="str">
        <f>INDEX(Variables[Variable],MATCH(Systematic[[#This Row],[VariableIndex]],Variables[Index],0))</f>
        <v>Specific flux (mt)</v>
      </c>
      <c r="G7338" s="134">
        <f>Systematic[[#This Row],[Sample]]*1000000+Systematic[[#This Row],[SubSample]]*10000+Systematic[[#This Row],[VariableIndex]]</f>
        <v>501010005</v>
      </c>
      <c r="H7338" s="134">
        <f>Systematic[[#This Row],[SampleVariableLabel]]+100*Systematic[[#This Row],[State]]</f>
        <v>501010405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501</v>
      </c>
      <c r="B7339" s="1">
        <f>IF(C7339=0,IF(B7338=Protocol!$V$20,1,B7338+1),B7338)</f>
        <v>1</v>
      </c>
      <c r="C7339" s="1">
        <f>IF(C7338+1=Protocol!$V$21,0,C7338+1)</f>
        <v>5</v>
      </c>
      <c r="D7339" s="1">
        <f t="shared" si="245"/>
        <v>6</v>
      </c>
      <c r="E7339" s="1" t="str">
        <f>INDEX(Protocol[Mark],MATCH(C7339,Protocol[Step],0))</f>
        <v>4G</v>
      </c>
      <c r="F7339" s="151" t="str">
        <f>INDEX(Variables[Variable],MATCH(Systematic[[#This Row],[VariableIndex]],Variables[Index],0))</f>
        <v>FCR (mt: ROX-corr.)</v>
      </c>
      <c r="G7339" s="134">
        <f>Systematic[[#This Row],[Sample]]*1000000+Systematic[[#This Row],[SubSample]]*10000+Systematic[[#This Row],[VariableIndex]]</f>
        <v>501010006</v>
      </c>
      <c r="H7339" s="134">
        <f>Systematic[[#This Row],[SampleVariableLabel]]+100*Systematic[[#This Row],[State]]</f>
        <v>501010506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501</v>
      </c>
      <c r="B7340" s="1">
        <f>IF(C7340=0,IF(B7339=Protocol!$V$20,1,B7339+1),B7339)</f>
        <v>1</v>
      </c>
      <c r="C7340" s="1">
        <f>IF(C7339+1=Protocol!$V$21,0,C7339+1)</f>
        <v>6</v>
      </c>
      <c r="D7340" s="1">
        <f t="shared" si="245"/>
        <v>1</v>
      </c>
      <c r="E7340" s="1" t="str">
        <f>INDEX(Protocol[Mark],MATCH(C7340,Protocol[Step],0))</f>
        <v>5S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501010001</v>
      </c>
      <c r="H7340" s="134">
        <f>Systematic[[#This Row],[SampleVariableLabel]]+100*Systematic[[#This Row],[State]]</f>
        <v>501010601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501</v>
      </c>
      <c r="B7341" s="1">
        <f>IF(C7341=0,IF(B7340=Protocol!$V$20,1,B7340+1),B7340)</f>
        <v>1</v>
      </c>
      <c r="C7341" s="1">
        <f>IF(C7340+1=Protocol!$V$21,0,C7340+1)</f>
        <v>7</v>
      </c>
      <c r="D7341" s="1">
        <f t="shared" si="245"/>
        <v>2</v>
      </c>
      <c r="E7341" s="1" t="str">
        <f>INDEX(Protocol[Mark],MATCH(C7341,Protocol[Step],0))</f>
        <v>6Oct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501010002</v>
      </c>
      <c r="H7341" s="134">
        <f>Systematic[[#This Row],[SampleVariableLabel]]+100*Systematic[[#This Row],[State]]</f>
        <v>501010702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501</v>
      </c>
      <c r="B7342" s="1">
        <f>IF(C7342=0,IF(B7341=Protocol!$V$20,1,B7341+1),B7341)</f>
        <v>1</v>
      </c>
      <c r="C7342" s="1">
        <f>IF(C7341+1=Protocol!$V$21,0,C7341+1)</f>
        <v>8</v>
      </c>
      <c r="D7342" s="1">
        <f t="shared" si="245"/>
        <v>3</v>
      </c>
      <c r="E7342" s="1" t="str">
        <f>INDEX(Protocol[Mark],MATCH(C7342,Protocol[Step],0))</f>
        <v>7Rot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501010003</v>
      </c>
      <c r="H7342" s="134">
        <f>Systematic[[#This Row],[SampleVariableLabel]]+100*Systematic[[#This Row],[State]]</f>
        <v>501010803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501</v>
      </c>
      <c r="B7343" s="1">
        <f>IF(C7343=0,IF(B7342=Protocol!$V$20,1,B7342+1),B7342)</f>
        <v>1</v>
      </c>
      <c r="C7343" s="1">
        <f>IF(C7342+1=Protocol!$V$21,0,C7342+1)</f>
        <v>9</v>
      </c>
      <c r="D7343" s="1">
        <f t="shared" si="245"/>
        <v>4</v>
      </c>
      <c r="E7343" s="1" t="str">
        <f>INDEX(Protocol[Mark],MATCH(C7343,Protocol[Step],0))</f>
        <v>8Gp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501010004</v>
      </c>
      <c r="H7343" s="134">
        <f>Systematic[[#This Row],[SampleVariableLabel]]+100*Systematic[[#This Row],[State]]</f>
        <v>501010904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501</v>
      </c>
      <c r="B7344" s="1">
        <f>IF(C7344=0,IF(B7343=Protocol!$V$20,1,B7343+1),B7343)</f>
        <v>1</v>
      </c>
      <c r="C7344" s="1">
        <f>IF(C7343+1=Protocol!$V$21,0,C7343+1)</f>
        <v>10</v>
      </c>
      <c r="D7344" s="1">
        <f t="shared" si="245"/>
        <v>5</v>
      </c>
      <c r="E7344" s="1" t="str">
        <f>INDEX(Protocol[Mark],MATCH(C7344,Protocol[Step],0))</f>
        <v>9Ama</v>
      </c>
      <c r="F7344" s="151" t="str">
        <f>INDEX(Variables[Variable],MATCH(Systematic[[#This Row],[VariableIndex]],Variables[Index],0))</f>
        <v>Specific flux (mt)</v>
      </c>
      <c r="G7344" s="134">
        <f>Systematic[[#This Row],[Sample]]*1000000+Systematic[[#This Row],[SubSample]]*10000+Systematic[[#This Row],[VariableIndex]]</f>
        <v>501010005</v>
      </c>
      <c r="H7344" s="134">
        <f>Systematic[[#This Row],[SampleVariableLabel]]+100*Systematic[[#This Row],[State]]</f>
        <v>501011005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501</v>
      </c>
      <c r="B7345" s="1">
        <f>IF(C7345=0,IF(B7344=Protocol!$V$20,1,B7344+1),B7344)</f>
        <v>1</v>
      </c>
      <c r="C7345" s="1">
        <f>IF(C7344+1=Protocol!$V$21,0,C7344+1)</f>
        <v>11</v>
      </c>
      <c r="D7345" s="1">
        <f t="shared" si="245"/>
        <v>6</v>
      </c>
      <c r="E7345" s="1" t="str">
        <f>INDEX(Protocol[Mark],MATCH(C7345,Protocol[Step],0))</f>
        <v>10Tm</v>
      </c>
      <c r="F7345" s="151" t="str">
        <f>INDEX(Variables[Variable],MATCH(Systematic[[#This Row],[VariableIndex]],Variables[Index],0))</f>
        <v>FCR (mt: ROX-corr.)</v>
      </c>
      <c r="G7345" s="134">
        <f>Systematic[[#This Row],[Sample]]*1000000+Systematic[[#This Row],[SubSample]]*10000+Systematic[[#This Row],[VariableIndex]]</f>
        <v>501010006</v>
      </c>
      <c r="H7345" s="134">
        <f>Systematic[[#This Row],[SampleVariableLabel]]+100*Systematic[[#This Row],[State]]</f>
        <v>501011106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501</v>
      </c>
      <c r="B7346" s="1">
        <f>IF(C7346=0,IF(B7345=Protocol!$V$20,1,B7345+1),B7345)</f>
        <v>1</v>
      </c>
      <c r="C7346" s="1">
        <f>IF(C7345+1=Protocol!$V$21,0,C7345+1)</f>
        <v>12</v>
      </c>
      <c r="D7346" s="1">
        <f t="shared" si="245"/>
        <v>1</v>
      </c>
      <c r="E7346" s="1" t="str">
        <f>INDEX(Protocol[Mark],MATCH(C7346,Protocol[Step],0))</f>
        <v>11Azd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501010001</v>
      </c>
      <c r="H7346" s="134">
        <f>Systematic[[#This Row],[SampleVariableLabel]]+100*Systematic[[#This Row],[State]]</f>
        <v>501011201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502</v>
      </c>
      <c r="B7347" s="1">
        <f>IF(C7347=0,IF(B7346=Protocol!$V$20,1,B7346+1),B7346)</f>
        <v>1</v>
      </c>
      <c r="C7347" s="1">
        <f>IF(C7346+1=Protocol!$V$21,0,C7346+1)</f>
        <v>0</v>
      </c>
      <c r="D7347" s="1">
        <f t="shared" si="245"/>
        <v>2</v>
      </c>
      <c r="E7347" s="1" t="str">
        <f>INDEX(Protocol[Mark],MATCH(C7347,Protocol[Step],0))</f>
        <v>1mt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502010002</v>
      </c>
      <c r="H7347" s="134">
        <f>Systematic[[#This Row],[SampleVariableLabel]]+100*Systematic[[#This Row],[State]]</f>
        <v>502010002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502</v>
      </c>
      <c r="B7348" s="1">
        <f>IF(C7348=0,IF(B7347=Protocol!$V$20,1,B7347+1),B7347)</f>
        <v>1</v>
      </c>
      <c r="C7348" s="1">
        <f>IF(C7347+1=Protocol!$V$21,0,C7347+1)</f>
        <v>1</v>
      </c>
      <c r="D7348" s="1">
        <f t="shared" si="245"/>
        <v>3</v>
      </c>
      <c r="E7348" s="1" t="str">
        <f>INDEX(Protocol[Mark],MATCH(C7348,Protocol[Step],0))</f>
        <v>1PM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502010003</v>
      </c>
      <c r="H7348" s="134">
        <f>Systematic[[#This Row],[SampleVariableLabel]]+100*Systematic[[#This Row],[State]]</f>
        <v>502010103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502</v>
      </c>
      <c r="B7349" s="1">
        <f>IF(C7349=0,IF(B7348=Protocol!$V$20,1,B7348+1),B7348)</f>
        <v>1</v>
      </c>
      <c r="C7349" s="1">
        <f>IF(C7348+1=Protocol!$V$21,0,C7348+1)</f>
        <v>2</v>
      </c>
      <c r="D7349" s="1">
        <f t="shared" si="245"/>
        <v>4</v>
      </c>
      <c r="E7349" s="1" t="str">
        <f>INDEX(Protocol[Mark],MATCH(C7349,Protocol[Step],0))</f>
        <v>2D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502010004</v>
      </c>
      <c r="H7349" s="134">
        <f>Systematic[[#This Row],[SampleVariableLabel]]+100*Systematic[[#This Row],[State]]</f>
        <v>502010204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502</v>
      </c>
      <c r="B7350" s="1">
        <f>IF(C7350=0,IF(B7349=Protocol!$V$20,1,B7349+1),B7349)</f>
        <v>1</v>
      </c>
      <c r="C7350" s="1">
        <f>IF(C7349+1=Protocol!$V$21,0,C7349+1)</f>
        <v>3</v>
      </c>
      <c r="D7350" s="1">
        <f t="shared" si="245"/>
        <v>5</v>
      </c>
      <c r="E7350" s="1" t="str">
        <f>INDEX(Protocol[Mark],MATCH(C7350,Protocol[Step],0))</f>
        <v>2c</v>
      </c>
      <c r="F7350" s="151" t="str">
        <f>INDEX(Variables[Variable],MATCH(Systematic[[#This Row],[VariableIndex]],Variables[Index],0))</f>
        <v>Specific flux (mt)</v>
      </c>
      <c r="G7350" s="134">
        <f>Systematic[[#This Row],[Sample]]*1000000+Systematic[[#This Row],[SubSample]]*10000+Systematic[[#This Row],[VariableIndex]]</f>
        <v>502010005</v>
      </c>
      <c r="H7350" s="134">
        <f>Systematic[[#This Row],[SampleVariableLabel]]+100*Systematic[[#This Row],[State]]</f>
        <v>502010305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502</v>
      </c>
      <c r="B7351" s="1">
        <f>IF(C7351=0,IF(B7350=Protocol!$V$20,1,B7350+1),B7350)</f>
        <v>1</v>
      </c>
      <c r="C7351" s="1">
        <f>IF(C7350+1=Protocol!$V$21,0,C7350+1)</f>
        <v>4</v>
      </c>
      <c r="D7351" s="1">
        <f t="shared" si="245"/>
        <v>6</v>
      </c>
      <c r="E7351" s="1" t="str">
        <f>INDEX(Protocol[Mark],MATCH(C7351,Protocol[Step],0))</f>
        <v>3U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502010006</v>
      </c>
      <c r="H7351" s="134">
        <f>Systematic[[#This Row],[SampleVariableLabel]]+100*Systematic[[#This Row],[State]]</f>
        <v>502010406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502</v>
      </c>
      <c r="B7352" s="1">
        <f>IF(C7352=0,IF(B7351=Protocol!$V$20,1,B7351+1),B7351)</f>
        <v>1</v>
      </c>
      <c r="C7352" s="1">
        <f>IF(C7351+1=Protocol!$V$21,0,C7351+1)</f>
        <v>5</v>
      </c>
      <c r="D7352" s="1">
        <f t="shared" si="245"/>
        <v>1</v>
      </c>
      <c r="E7352" s="1" t="str">
        <f>INDEX(Protocol[Mark],MATCH(C7352,Protocol[Step],0))</f>
        <v>4G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502010001</v>
      </c>
      <c r="H7352" s="134">
        <f>Systematic[[#This Row],[SampleVariableLabel]]+100*Systematic[[#This Row],[State]]</f>
        <v>502010501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502</v>
      </c>
      <c r="B7353" s="1">
        <f>IF(C7353=0,IF(B7352=Protocol!$V$20,1,B7352+1),B7352)</f>
        <v>1</v>
      </c>
      <c r="C7353" s="1">
        <f>IF(C7352+1=Protocol!$V$21,0,C7352+1)</f>
        <v>6</v>
      </c>
      <c r="D7353" s="1">
        <f t="shared" si="245"/>
        <v>2</v>
      </c>
      <c r="E7353" s="1" t="str">
        <f>INDEX(Protocol[Mark],MATCH(C7353,Protocol[Step],0))</f>
        <v>5S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502010002</v>
      </c>
      <c r="H7353" s="134">
        <f>Systematic[[#This Row],[SampleVariableLabel]]+100*Systematic[[#This Row],[State]]</f>
        <v>502010602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502</v>
      </c>
      <c r="B7354" s="1">
        <f>IF(C7354=0,IF(B7353=Protocol!$V$20,1,B7353+1),B7353)</f>
        <v>1</v>
      </c>
      <c r="C7354" s="1">
        <f>IF(C7353+1=Protocol!$V$21,0,C7353+1)</f>
        <v>7</v>
      </c>
      <c r="D7354" s="1">
        <f t="shared" si="245"/>
        <v>3</v>
      </c>
      <c r="E7354" s="1" t="str">
        <f>INDEX(Protocol[Mark],MATCH(C7354,Protocol[Step],0))</f>
        <v>6Oct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502010003</v>
      </c>
      <c r="H7354" s="134">
        <f>Systematic[[#This Row],[SampleVariableLabel]]+100*Systematic[[#This Row],[State]]</f>
        <v>502010703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502</v>
      </c>
      <c r="B7355" s="1">
        <f>IF(C7355=0,IF(B7354=Protocol!$V$20,1,B7354+1),B7354)</f>
        <v>1</v>
      </c>
      <c r="C7355" s="1">
        <f>IF(C7354+1=Protocol!$V$21,0,C7354+1)</f>
        <v>8</v>
      </c>
      <c r="D7355" s="1">
        <f t="shared" si="245"/>
        <v>4</v>
      </c>
      <c r="E7355" s="1" t="str">
        <f>INDEX(Protocol[Mark],MATCH(C7355,Protocol[Step],0))</f>
        <v>7Rot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502010004</v>
      </c>
      <c r="H7355" s="134">
        <f>Systematic[[#This Row],[SampleVariableLabel]]+100*Systematic[[#This Row],[State]]</f>
        <v>502010804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502</v>
      </c>
      <c r="B7356" s="1">
        <f>IF(C7356=0,IF(B7355=Protocol!$V$20,1,B7355+1),B7355)</f>
        <v>1</v>
      </c>
      <c r="C7356" s="1">
        <f>IF(C7355+1=Protocol!$V$21,0,C7355+1)</f>
        <v>9</v>
      </c>
      <c r="D7356" s="1">
        <f t="shared" si="245"/>
        <v>5</v>
      </c>
      <c r="E7356" s="1" t="str">
        <f>INDEX(Protocol[Mark],MATCH(C7356,Protocol[Step],0))</f>
        <v>8Gp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502010005</v>
      </c>
      <c r="H7356" s="134">
        <f>Systematic[[#This Row],[SampleVariableLabel]]+100*Systematic[[#This Row],[State]]</f>
        <v>502010905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502</v>
      </c>
      <c r="B7357" s="1">
        <f>IF(C7357=0,IF(B7356=Protocol!$V$20,1,B7356+1),B7356)</f>
        <v>1</v>
      </c>
      <c r="C7357" s="1">
        <f>IF(C7356+1=Protocol!$V$21,0,C7356+1)</f>
        <v>10</v>
      </c>
      <c r="D7357" s="1">
        <f t="shared" si="245"/>
        <v>6</v>
      </c>
      <c r="E7357" s="1" t="str">
        <f>INDEX(Protocol[Mark],MATCH(C7357,Protocol[Step],0))</f>
        <v>9Ama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502010006</v>
      </c>
      <c r="H7357" s="134">
        <f>Systematic[[#This Row],[SampleVariableLabel]]+100*Systematic[[#This Row],[State]]</f>
        <v>502011006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502</v>
      </c>
      <c r="B7358" s="1">
        <f>IF(C7358=0,IF(B7357=Protocol!$V$20,1,B7357+1),B7357)</f>
        <v>1</v>
      </c>
      <c r="C7358" s="1">
        <f>IF(C7357+1=Protocol!$V$21,0,C7357+1)</f>
        <v>11</v>
      </c>
      <c r="D7358" s="1">
        <f t="shared" si="245"/>
        <v>1</v>
      </c>
      <c r="E7358" s="1" t="str">
        <f>INDEX(Protocol[Mark],MATCH(C7358,Protocol[Step],0))</f>
        <v>10Tm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502010001</v>
      </c>
      <c r="H7358" s="134">
        <f>Systematic[[#This Row],[SampleVariableLabel]]+100*Systematic[[#This Row],[State]]</f>
        <v>502011101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502</v>
      </c>
      <c r="B7359" s="1">
        <f>IF(C7359=0,IF(B7358=Protocol!$V$20,1,B7358+1),B7358)</f>
        <v>1</v>
      </c>
      <c r="C7359" s="1">
        <f>IF(C7358+1=Protocol!$V$21,0,C7358+1)</f>
        <v>12</v>
      </c>
      <c r="D7359" s="1">
        <f t="shared" si="245"/>
        <v>2</v>
      </c>
      <c r="E7359" s="1" t="str">
        <f>INDEX(Protocol[Mark],MATCH(C7359,Protocol[Step],0))</f>
        <v>11Azd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502010002</v>
      </c>
      <c r="H7359" s="134">
        <f>Systematic[[#This Row],[SampleVariableLabel]]+100*Systematic[[#This Row],[State]]</f>
        <v>502011202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503</v>
      </c>
      <c r="B7360" s="1">
        <f>IF(C7360=0,IF(B7359=Protocol!$V$20,1,B7359+1),B7359)</f>
        <v>1</v>
      </c>
      <c r="C7360" s="1">
        <f>IF(C7359+1=Protocol!$V$21,0,C7359+1)</f>
        <v>0</v>
      </c>
      <c r="D7360" s="1">
        <f t="shared" si="245"/>
        <v>3</v>
      </c>
      <c r="E7360" s="1" t="str">
        <f>INDEX(Protocol[Mark],MATCH(C7360,Protocol[Step],0))</f>
        <v>1mt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503010003</v>
      </c>
      <c r="H7360" s="134">
        <f>Systematic[[#This Row],[SampleVariableLabel]]+100*Systematic[[#This Row],[State]]</f>
        <v>503010003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503</v>
      </c>
      <c r="B7361" s="1">
        <f>IF(C7361=0,IF(B7360=Protocol!$V$20,1,B7360+1),B7360)</f>
        <v>1</v>
      </c>
      <c r="C7361" s="1">
        <f>IF(C7360+1=Protocol!$V$21,0,C7360+1)</f>
        <v>1</v>
      </c>
      <c r="D7361" s="1">
        <f t="shared" si="245"/>
        <v>4</v>
      </c>
      <c r="E7361" s="1" t="str">
        <f>INDEX(Protocol[Mark],MATCH(C7361,Protocol[Step],0))</f>
        <v>1PM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503010004</v>
      </c>
      <c r="H7361" s="134">
        <f>Systematic[[#This Row],[SampleVariableLabel]]+100*Systematic[[#This Row],[State]]</f>
        <v>503010104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503</v>
      </c>
      <c r="B7362" s="1">
        <f>IF(C7362=0,IF(B7361=Protocol!$V$20,1,B7361+1),B7361)</f>
        <v>1</v>
      </c>
      <c r="C7362" s="1">
        <f>IF(C7361+1=Protocol!$V$21,0,C7361+1)</f>
        <v>2</v>
      </c>
      <c r="D7362" s="1">
        <f t="shared" si="245"/>
        <v>5</v>
      </c>
      <c r="E7362" s="1" t="str">
        <f>INDEX(Protocol[Mark],MATCH(C7362,Protocol[Step],0))</f>
        <v>2D</v>
      </c>
      <c r="F7362" s="151" t="str">
        <f>INDEX(Variables[Variable],MATCH(Systematic[[#This Row],[VariableIndex]],Variables[Index],0))</f>
        <v>Specific flux (mt)</v>
      </c>
      <c r="G7362" s="134">
        <f>Systematic[[#This Row],[Sample]]*1000000+Systematic[[#This Row],[SubSample]]*10000+Systematic[[#This Row],[VariableIndex]]</f>
        <v>503010005</v>
      </c>
      <c r="H7362" s="134">
        <f>Systematic[[#This Row],[SampleVariableLabel]]+100*Systematic[[#This Row],[State]]</f>
        <v>503010205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503</v>
      </c>
      <c r="B7363" s="1">
        <f>IF(C7363=0,IF(B7362=Protocol!$V$20,1,B7362+1),B7362)</f>
        <v>1</v>
      </c>
      <c r="C7363" s="1">
        <f>IF(C7362+1=Protocol!$V$21,0,C7362+1)</f>
        <v>3</v>
      </c>
      <c r="D7363" s="1">
        <f t="shared" ref="D7363:D7426" si="247">IF(D7362=nVariables,1,D7362+1)</f>
        <v>6</v>
      </c>
      <c r="E7363" s="1" t="str">
        <f>INDEX(Protocol[Mark],MATCH(C7363,Protocol[Step],0))</f>
        <v>2c</v>
      </c>
      <c r="F7363" s="151" t="str">
        <f>INDEX(Variables[Variable],MATCH(Systematic[[#This Row],[VariableIndex]],Variables[Index],0))</f>
        <v>FCR (mt: ROX-corr.)</v>
      </c>
      <c r="G7363" s="134">
        <f>Systematic[[#This Row],[Sample]]*1000000+Systematic[[#This Row],[SubSample]]*10000+Systematic[[#This Row],[VariableIndex]]</f>
        <v>503010006</v>
      </c>
      <c r="H7363" s="134">
        <f>Systematic[[#This Row],[SampleVariableLabel]]+100*Systematic[[#This Row],[State]]</f>
        <v>503010306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503</v>
      </c>
      <c r="B7364" s="1">
        <f>IF(C7364=0,IF(B7363=Protocol!$V$20,1,B7363+1),B7363)</f>
        <v>1</v>
      </c>
      <c r="C7364" s="1">
        <f>IF(C7363+1=Protocol!$V$21,0,C7363+1)</f>
        <v>4</v>
      </c>
      <c r="D7364" s="1">
        <f t="shared" si="247"/>
        <v>1</v>
      </c>
      <c r="E7364" s="1" t="str">
        <f>INDEX(Protocol[Mark],MATCH(C7364,Protocol[Step],0))</f>
        <v>3U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503010001</v>
      </c>
      <c r="H7364" s="134">
        <f>Systematic[[#This Row],[SampleVariableLabel]]+100*Systematic[[#This Row],[State]]</f>
        <v>503010401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503</v>
      </c>
      <c r="B7365" s="1">
        <f>IF(C7365=0,IF(B7364=Protocol!$V$20,1,B7364+1),B7364)</f>
        <v>1</v>
      </c>
      <c r="C7365" s="1">
        <f>IF(C7364+1=Protocol!$V$21,0,C7364+1)</f>
        <v>5</v>
      </c>
      <c r="D7365" s="1">
        <f t="shared" si="247"/>
        <v>2</v>
      </c>
      <c r="E7365" s="1" t="str">
        <f>INDEX(Protocol[Mark],MATCH(C7365,Protocol[Step],0))</f>
        <v>4G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503010002</v>
      </c>
      <c r="H7365" s="134">
        <f>Systematic[[#This Row],[SampleVariableLabel]]+100*Systematic[[#This Row],[State]]</f>
        <v>503010502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503</v>
      </c>
      <c r="B7366" s="1">
        <f>IF(C7366=0,IF(B7365=Protocol!$V$20,1,B7365+1),B7365)</f>
        <v>1</v>
      </c>
      <c r="C7366" s="1">
        <f>IF(C7365+1=Protocol!$V$21,0,C7365+1)</f>
        <v>6</v>
      </c>
      <c r="D7366" s="1">
        <f t="shared" si="247"/>
        <v>3</v>
      </c>
      <c r="E7366" s="1" t="str">
        <f>INDEX(Protocol[Mark],MATCH(C7366,Protocol[Step],0))</f>
        <v>5S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503010003</v>
      </c>
      <c r="H7366" s="134">
        <f>Systematic[[#This Row],[SampleVariableLabel]]+100*Systematic[[#This Row],[State]]</f>
        <v>503010603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503</v>
      </c>
      <c r="B7367" s="1">
        <f>IF(C7367=0,IF(B7366=Protocol!$V$20,1,B7366+1),B7366)</f>
        <v>1</v>
      </c>
      <c r="C7367" s="1">
        <f>IF(C7366+1=Protocol!$V$21,0,C7366+1)</f>
        <v>7</v>
      </c>
      <c r="D7367" s="1">
        <f t="shared" si="247"/>
        <v>4</v>
      </c>
      <c r="E7367" s="1" t="str">
        <f>INDEX(Protocol[Mark],MATCH(C7367,Protocol[Step],0))</f>
        <v>6Oct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503010004</v>
      </c>
      <c r="H7367" s="134">
        <f>Systematic[[#This Row],[SampleVariableLabel]]+100*Systematic[[#This Row],[State]]</f>
        <v>503010704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503</v>
      </c>
      <c r="B7368" s="1">
        <f>IF(C7368=0,IF(B7367=Protocol!$V$20,1,B7367+1),B7367)</f>
        <v>1</v>
      </c>
      <c r="C7368" s="1">
        <f>IF(C7367+1=Protocol!$V$21,0,C7367+1)</f>
        <v>8</v>
      </c>
      <c r="D7368" s="1">
        <f t="shared" si="247"/>
        <v>5</v>
      </c>
      <c r="E7368" s="1" t="str">
        <f>INDEX(Protocol[Mark],MATCH(C7368,Protocol[Step],0))</f>
        <v>7Rot</v>
      </c>
      <c r="F7368" s="151" t="str">
        <f>INDEX(Variables[Variable],MATCH(Systematic[[#This Row],[VariableIndex]],Variables[Index],0))</f>
        <v>Specific flux (mt)</v>
      </c>
      <c r="G7368" s="134">
        <f>Systematic[[#This Row],[Sample]]*1000000+Systematic[[#This Row],[SubSample]]*10000+Systematic[[#This Row],[VariableIndex]]</f>
        <v>503010005</v>
      </c>
      <c r="H7368" s="134">
        <f>Systematic[[#This Row],[SampleVariableLabel]]+100*Systematic[[#This Row],[State]]</f>
        <v>503010805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503</v>
      </c>
      <c r="B7369" s="1">
        <f>IF(C7369=0,IF(B7368=Protocol!$V$20,1,B7368+1),B7368)</f>
        <v>1</v>
      </c>
      <c r="C7369" s="1">
        <f>IF(C7368+1=Protocol!$V$21,0,C7368+1)</f>
        <v>9</v>
      </c>
      <c r="D7369" s="1">
        <f t="shared" si="247"/>
        <v>6</v>
      </c>
      <c r="E7369" s="1" t="str">
        <f>INDEX(Protocol[Mark],MATCH(C7369,Protocol[Step],0))</f>
        <v>8Gp</v>
      </c>
      <c r="F7369" s="151" t="str">
        <f>INDEX(Variables[Variable],MATCH(Systematic[[#This Row],[VariableIndex]],Variables[Index],0))</f>
        <v>FCR (mt: ROX-corr.)</v>
      </c>
      <c r="G7369" s="134">
        <f>Systematic[[#This Row],[Sample]]*1000000+Systematic[[#This Row],[SubSample]]*10000+Systematic[[#This Row],[VariableIndex]]</f>
        <v>503010006</v>
      </c>
      <c r="H7369" s="134">
        <f>Systematic[[#This Row],[SampleVariableLabel]]+100*Systematic[[#This Row],[State]]</f>
        <v>503010906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503</v>
      </c>
      <c r="B7370" s="1">
        <f>IF(C7370=0,IF(B7369=Protocol!$V$20,1,B7369+1),B7369)</f>
        <v>1</v>
      </c>
      <c r="C7370" s="1">
        <f>IF(C7369+1=Protocol!$V$21,0,C7369+1)</f>
        <v>10</v>
      </c>
      <c r="D7370" s="1">
        <f t="shared" si="247"/>
        <v>1</v>
      </c>
      <c r="E7370" s="1" t="str">
        <f>INDEX(Protocol[Mark],MATCH(C7370,Protocol[Step],0))</f>
        <v>9Ama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503010001</v>
      </c>
      <c r="H7370" s="134">
        <f>Systematic[[#This Row],[SampleVariableLabel]]+100*Systematic[[#This Row],[State]]</f>
        <v>503011001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503</v>
      </c>
      <c r="B7371" s="1">
        <f>IF(C7371=0,IF(B7370=Protocol!$V$20,1,B7370+1),B7370)</f>
        <v>1</v>
      </c>
      <c r="C7371" s="1">
        <f>IF(C7370+1=Protocol!$V$21,0,C7370+1)</f>
        <v>11</v>
      </c>
      <c r="D7371" s="1">
        <f t="shared" si="247"/>
        <v>2</v>
      </c>
      <c r="E7371" s="1" t="str">
        <f>INDEX(Protocol[Mark],MATCH(C7371,Protocol[Step],0))</f>
        <v>10Tm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503010002</v>
      </c>
      <c r="H7371" s="134">
        <f>Systematic[[#This Row],[SampleVariableLabel]]+100*Systematic[[#This Row],[State]]</f>
        <v>503011102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503</v>
      </c>
      <c r="B7372" s="1">
        <f>IF(C7372=0,IF(B7371=Protocol!$V$20,1,B7371+1),B7371)</f>
        <v>1</v>
      </c>
      <c r="C7372" s="1">
        <f>IF(C7371+1=Protocol!$V$21,0,C7371+1)</f>
        <v>12</v>
      </c>
      <c r="D7372" s="1">
        <f t="shared" si="247"/>
        <v>3</v>
      </c>
      <c r="E7372" s="1" t="str">
        <f>INDEX(Protocol[Mark],MATCH(C7372,Protocol[Step],0))</f>
        <v>11Azd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503010003</v>
      </c>
      <c r="H7372" s="134">
        <f>Systematic[[#This Row],[SampleVariableLabel]]+100*Systematic[[#This Row],[State]]</f>
        <v>503011203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504</v>
      </c>
      <c r="B7373" s="1">
        <f>IF(C7373=0,IF(B7372=Protocol!$V$20,1,B7372+1),B7372)</f>
        <v>1</v>
      </c>
      <c r="C7373" s="1">
        <f>IF(C7372+1=Protocol!$V$21,0,C7372+1)</f>
        <v>0</v>
      </c>
      <c r="D7373" s="1">
        <f t="shared" si="247"/>
        <v>4</v>
      </c>
      <c r="E7373" s="1" t="str">
        <f>INDEX(Protocol[Mark],MATCH(C7373,Protocol[Step],0))</f>
        <v>1mt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504010004</v>
      </c>
      <c r="H7373" s="134">
        <f>Systematic[[#This Row],[SampleVariableLabel]]+100*Systematic[[#This Row],[State]]</f>
        <v>504010004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504</v>
      </c>
      <c r="B7374" s="1">
        <f>IF(C7374=0,IF(B7373=Protocol!$V$20,1,B7373+1),B7373)</f>
        <v>1</v>
      </c>
      <c r="C7374" s="1">
        <f>IF(C7373+1=Protocol!$V$21,0,C7373+1)</f>
        <v>1</v>
      </c>
      <c r="D7374" s="1">
        <f t="shared" si="247"/>
        <v>5</v>
      </c>
      <c r="E7374" s="1" t="str">
        <f>INDEX(Protocol[Mark],MATCH(C7374,Protocol[Step],0))</f>
        <v>1PM</v>
      </c>
      <c r="F7374" s="151" t="str">
        <f>INDEX(Variables[Variable],MATCH(Systematic[[#This Row],[VariableIndex]],Variables[Index],0))</f>
        <v>Specific flux (mt)</v>
      </c>
      <c r="G7374" s="134">
        <f>Systematic[[#This Row],[Sample]]*1000000+Systematic[[#This Row],[SubSample]]*10000+Systematic[[#This Row],[VariableIndex]]</f>
        <v>504010005</v>
      </c>
      <c r="H7374" s="134">
        <f>Systematic[[#This Row],[SampleVariableLabel]]+100*Systematic[[#This Row],[State]]</f>
        <v>504010105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504</v>
      </c>
      <c r="B7375" s="1">
        <f>IF(C7375=0,IF(B7374=Protocol!$V$20,1,B7374+1),B7374)</f>
        <v>1</v>
      </c>
      <c r="C7375" s="1">
        <f>IF(C7374+1=Protocol!$V$21,0,C7374+1)</f>
        <v>2</v>
      </c>
      <c r="D7375" s="1">
        <f t="shared" si="247"/>
        <v>6</v>
      </c>
      <c r="E7375" s="1" t="str">
        <f>INDEX(Protocol[Mark],MATCH(C7375,Protocol[Step],0))</f>
        <v>2D</v>
      </c>
      <c r="F7375" s="151" t="str">
        <f>INDEX(Variables[Variable],MATCH(Systematic[[#This Row],[VariableIndex]],Variables[Index],0))</f>
        <v>FCR (mt: ROX-corr.)</v>
      </c>
      <c r="G7375" s="134">
        <f>Systematic[[#This Row],[Sample]]*1000000+Systematic[[#This Row],[SubSample]]*10000+Systematic[[#This Row],[VariableIndex]]</f>
        <v>504010006</v>
      </c>
      <c r="H7375" s="134">
        <f>Systematic[[#This Row],[SampleVariableLabel]]+100*Systematic[[#This Row],[State]]</f>
        <v>504010206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504</v>
      </c>
      <c r="B7376" s="1">
        <f>IF(C7376=0,IF(B7375=Protocol!$V$20,1,B7375+1),B7375)</f>
        <v>1</v>
      </c>
      <c r="C7376" s="1">
        <f>IF(C7375+1=Protocol!$V$21,0,C7375+1)</f>
        <v>3</v>
      </c>
      <c r="D7376" s="1">
        <f t="shared" si="247"/>
        <v>1</v>
      </c>
      <c r="E7376" s="1" t="str">
        <f>INDEX(Protocol[Mark],MATCH(C7376,Protocol[Step],0))</f>
        <v>2c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504010001</v>
      </c>
      <c r="H7376" s="134">
        <f>Systematic[[#This Row],[SampleVariableLabel]]+100*Systematic[[#This Row],[State]]</f>
        <v>504010301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504</v>
      </c>
      <c r="B7377" s="1">
        <f>IF(C7377=0,IF(B7376=Protocol!$V$20,1,B7376+1),B7376)</f>
        <v>1</v>
      </c>
      <c r="C7377" s="1">
        <f>IF(C7376+1=Protocol!$V$21,0,C7376+1)</f>
        <v>4</v>
      </c>
      <c r="D7377" s="1">
        <f t="shared" si="247"/>
        <v>2</v>
      </c>
      <c r="E7377" s="1" t="str">
        <f>INDEX(Protocol[Mark],MATCH(C7377,Protocol[Step],0))</f>
        <v>3U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504010002</v>
      </c>
      <c r="H7377" s="134">
        <f>Systematic[[#This Row],[SampleVariableLabel]]+100*Systematic[[#This Row],[State]]</f>
        <v>504010402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504</v>
      </c>
      <c r="B7378" s="1">
        <f>IF(C7378=0,IF(B7377=Protocol!$V$20,1,B7377+1),B7377)</f>
        <v>1</v>
      </c>
      <c r="C7378" s="1">
        <f>IF(C7377+1=Protocol!$V$21,0,C7377+1)</f>
        <v>5</v>
      </c>
      <c r="D7378" s="1">
        <f t="shared" si="247"/>
        <v>3</v>
      </c>
      <c r="E7378" s="1" t="str">
        <f>INDEX(Protocol[Mark],MATCH(C7378,Protocol[Step],0))</f>
        <v>4G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504010003</v>
      </c>
      <c r="H7378" s="134">
        <f>Systematic[[#This Row],[SampleVariableLabel]]+100*Systematic[[#This Row],[State]]</f>
        <v>504010503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504</v>
      </c>
      <c r="B7379" s="1">
        <f>IF(C7379=0,IF(B7378=Protocol!$V$20,1,B7378+1),B7378)</f>
        <v>1</v>
      </c>
      <c r="C7379" s="1">
        <f>IF(C7378+1=Protocol!$V$21,0,C7378+1)</f>
        <v>6</v>
      </c>
      <c r="D7379" s="1">
        <f t="shared" si="247"/>
        <v>4</v>
      </c>
      <c r="E7379" s="1" t="str">
        <f>INDEX(Protocol[Mark],MATCH(C7379,Protocol[Step],0))</f>
        <v>5S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504010004</v>
      </c>
      <c r="H7379" s="134">
        <f>Systematic[[#This Row],[SampleVariableLabel]]+100*Systematic[[#This Row],[State]]</f>
        <v>504010604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504</v>
      </c>
      <c r="B7380" s="1">
        <f>IF(C7380=0,IF(B7379=Protocol!$V$20,1,B7379+1),B7379)</f>
        <v>1</v>
      </c>
      <c r="C7380" s="1">
        <f>IF(C7379+1=Protocol!$V$21,0,C7379+1)</f>
        <v>7</v>
      </c>
      <c r="D7380" s="1">
        <f t="shared" si="247"/>
        <v>5</v>
      </c>
      <c r="E7380" s="1" t="str">
        <f>INDEX(Protocol[Mark],MATCH(C7380,Protocol[Step],0))</f>
        <v>6Oct</v>
      </c>
      <c r="F7380" s="151" t="str">
        <f>INDEX(Variables[Variable],MATCH(Systematic[[#This Row],[VariableIndex]],Variables[Index],0))</f>
        <v>Specific flux (mt)</v>
      </c>
      <c r="G7380" s="134">
        <f>Systematic[[#This Row],[Sample]]*1000000+Systematic[[#This Row],[SubSample]]*10000+Systematic[[#This Row],[VariableIndex]]</f>
        <v>504010005</v>
      </c>
      <c r="H7380" s="134">
        <f>Systematic[[#This Row],[SampleVariableLabel]]+100*Systematic[[#This Row],[State]]</f>
        <v>504010705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504</v>
      </c>
      <c r="B7381" s="1">
        <f>IF(C7381=0,IF(B7380=Protocol!$V$20,1,B7380+1),B7380)</f>
        <v>1</v>
      </c>
      <c r="C7381" s="1">
        <f>IF(C7380+1=Protocol!$V$21,0,C7380+1)</f>
        <v>8</v>
      </c>
      <c r="D7381" s="1">
        <f t="shared" si="247"/>
        <v>6</v>
      </c>
      <c r="E7381" s="1" t="str">
        <f>INDEX(Protocol[Mark],MATCH(C7381,Protocol[Step],0))</f>
        <v>7Rot</v>
      </c>
      <c r="F7381" s="151" t="str">
        <f>INDEX(Variables[Variable],MATCH(Systematic[[#This Row],[VariableIndex]],Variables[Index],0))</f>
        <v>FCR (mt: ROX-corr.)</v>
      </c>
      <c r="G7381" s="134">
        <f>Systematic[[#This Row],[Sample]]*1000000+Systematic[[#This Row],[SubSample]]*10000+Systematic[[#This Row],[VariableIndex]]</f>
        <v>504010006</v>
      </c>
      <c r="H7381" s="134">
        <f>Systematic[[#This Row],[SampleVariableLabel]]+100*Systematic[[#This Row],[State]]</f>
        <v>504010806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504</v>
      </c>
      <c r="B7382" s="1">
        <f>IF(C7382=0,IF(B7381=Protocol!$V$20,1,B7381+1),B7381)</f>
        <v>1</v>
      </c>
      <c r="C7382" s="1">
        <f>IF(C7381+1=Protocol!$V$21,0,C7381+1)</f>
        <v>9</v>
      </c>
      <c r="D7382" s="1">
        <f t="shared" si="247"/>
        <v>1</v>
      </c>
      <c r="E7382" s="1" t="str">
        <f>INDEX(Protocol[Mark],MATCH(C7382,Protocol[Step],0))</f>
        <v>8Gp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504010001</v>
      </c>
      <c r="H7382" s="134">
        <f>Systematic[[#This Row],[SampleVariableLabel]]+100*Systematic[[#This Row],[State]]</f>
        <v>504010901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504</v>
      </c>
      <c r="B7383" s="1">
        <f>IF(C7383=0,IF(B7382=Protocol!$V$20,1,B7382+1),B7382)</f>
        <v>1</v>
      </c>
      <c r="C7383" s="1">
        <f>IF(C7382+1=Protocol!$V$21,0,C7382+1)</f>
        <v>10</v>
      </c>
      <c r="D7383" s="1">
        <f t="shared" si="247"/>
        <v>2</v>
      </c>
      <c r="E7383" s="1" t="str">
        <f>INDEX(Protocol[Mark],MATCH(C7383,Protocol[Step],0))</f>
        <v>9Ama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504010002</v>
      </c>
      <c r="H7383" s="134">
        <f>Systematic[[#This Row],[SampleVariableLabel]]+100*Systematic[[#This Row],[State]]</f>
        <v>504011002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504</v>
      </c>
      <c r="B7384" s="1">
        <f>IF(C7384=0,IF(B7383=Protocol!$V$20,1,B7383+1),B7383)</f>
        <v>1</v>
      </c>
      <c r="C7384" s="1">
        <f>IF(C7383+1=Protocol!$V$21,0,C7383+1)</f>
        <v>11</v>
      </c>
      <c r="D7384" s="1">
        <f t="shared" si="247"/>
        <v>3</v>
      </c>
      <c r="E7384" s="1" t="str">
        <f>INDEX(Protocol[Mark],MATCH(C7384,Protocol[Step],0))</f>
        <v>10Tm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504010003</v>
      </c>
      <c r="H7384" s="134">
        <f>Systematic[[#This Row],[SampleVariableLabel]]+100*Systematic[[#This Row],[State]]</f>
        <v>504011103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504</v>
      </c>
      <c r="B7385" s="1">
        <f>IF(C7385=0,IF(B7384=Protocol!$V$20,1,B7384+1),B7384)</f>
        <v>1</v>
      </c>
      <c r="C7385" s="1">
        <f>IF(C7384+1=Protocol!$V$21,0,C7384+1)</f>
        <v>12</v>
      </c>
      <c r="D7385" s="1">
        <f t="shared" si="247"/>
        <v>4</v>
      </c>
      <c r="E7385" s="1" t="str">
        <f>INDEX(Protocol[Mark],MATCH(C7385,Protocol[Step],0))</f>
        <v>11Azd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504010004</v>
      </c>
      <c r="H7385" s="134">
        <f>Systematic[[#This Row],[SampleVariableLabel]]+100*Systematic[[#This Row],[State]]</f>
        <v>504011204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505</v>
      </c>
      <c r="B7386" s="1">
        <f>IF(C7386=0,IF(B7385=Protocol!$V$20,1,B7385+1),B7385)</f>
        <v>1</v>
      </c>
      <c r="C7386" s="1">
        <f>IF(C7385+1=Protocol!$V$21,0,C7385+1)</f>
        <v>0</v>
      </c>
      <c r="D7386" s="1">
        <f t="shared" si="247"/>
        <v>5</v>
      </c>
      <c r="E7386" s="1" t="str">
        <f>INDEX(Protocol[Mark],MATCH(C7386,Protocol[Step],0))</f>
        <v>1mt</v>
      </c>
      <c r="F7386" s="151" t="str">
        <f>INDEX(Variables[Variable],MATCH(Systematic[[#This Row],[VariableIndex]],Variables[Index],0))</f>
        <v>Specific flux (mt)</v>
      </c>
      <c r="G7386" s="134">
        <f>Systematic[[#This Row],[Sample]]*1000000+Systematic[[#This Row],[SubSample]]*10000+Systematic[[#This Row],[VariableIndex]]</f>
        <v>505010005</v>
      </c>
      <c r="H7386" s="134">
        <f>Systematic[[#This Row],[SampleVariableLabel]]+100*Systematic[[#This Row],[State]]</f>
        <v>505010005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505</v>
      </c>
      <c r="B7387" s="1">
        <f>IF(C7387=0,IF(B7386=Protocol!$V$20,1,B7386+1),B7386)</f>
        <v>1</v>
      </c>
      <c r="C7387" s="1">
        <f>IF(C7386+1=Protocol!$V$21,0,C7386+1)</f>
        <v>1</v>
      </c>
      <c r="D7387" s="1">
        <f t="shared" si="247"/>
        <v>6</v>
      </c>
      <c r="E7387" s="1" t="str">
        <f>INDEX(Protocol[Mark],MATCH(C7387,Protocol[Step],0))</f>
        <v>1PM</v>
      </c>
      <c r="F7387" s="151" t="str">
        <f>INDEX(Variables[Variable],MATCH(Systematic[[#This Row],[VariableIndex]],Variables[Index],0))</f>
        <v>FCR (mt: ROX-corr.)</v>
      </c>
      <c r="G7387" s="134">
        <f>Systematic[[#This Row],[Sample]]*1000000+Systematic[[#This Row],[SubSample]]*10000+Systematic[[#This Row],[VariableIndex]]</f>
        <v>505010006</v>
      </c>
      <c r="H7387" s="134">
        <f>Systematic[[#This Row],[SampleVariableLabel]]+100*Systematic[[#This Row],[State]]</f>
        <v>505010106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505</v>
      </c>
      <c r="B7388" s="1">
        <f>IF(C7388=0,IF(B7387=Protocol!$V$20,1,B7387+1),B7387)</f>
        <v>1</v>
      </c>
      <c r="C7388" s="1">
        <f>IF(C7387+1=Protocol!$V$21,0,C7387+1)</f>
        <v>2</v>
      </c>
      <c r="D7388" s="1">
        <f t="shared" si="247"/>
        <v>1</v>
      </c>
      <c r="E7388" s="1" t="str">
        <f>INDEX(Protocol[Mark],MATCH(C7388,Protocol[Step],0))</f>
        <v>2D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505010001</v>
      </c>
      <c r="H7388" s="134">
        <f>Systematic[[#This Row],[SampleVariableLabel]]+100*Systematic[[#This Row],[State]]</f>
        <v>505010201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505</v>
      </c>
      <c r="B7389" s="1">
        <f>IF(C7389=0,IF(B7388=Protocol!$V$20,1,B7388+1),B7388)</f>
        <v>1</v>
      </c>
      <c r="C7389" s="1">
        <f>IF(C7388+1=Protocol!$V$21,0,C7388+1)</f>
        <v>3</v>
      </c>
      <c r="D7389" s="1">
        <f t="shared" si="247"/>
        <v>2</v>
      </c>
      <c r="E7389" s="1" t="str">
        <f>INDEX(Protocol[Mark],MATCH(C7389,Protocol[Step],0))</f>
        <v>2c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505010002</v>
      </c>
      <c r="H7389" s="134">
        <f>Systematic[[#This Row],[SampleVariableLabel]]+100*Systematic[[#This Row],[State]]</f>
        <v>505010302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505</v>
      </c>
      <c r="B7390" s="1">
        <f>IF(C7390=0,IF(B7389=Protocol!$V$20,1,B7389+1),B7389)</f>
        <v>1</v>
      </c>
      <c r="C7390" s="1">
        <f>IF(C7389+1=Protocol!$V$21,0,C7389+1)</f>
        <v>4</v>
      </c>
      <c r="D7390" s="1">
        <f t="shared" si="247"/>
        <v>3</v>
      </c>
      <c r="E7390" s="1" t="str">
        <f>INDEX(Protocol[Mark],MATCH(C7390,Protocol[Step],0))</f>
        <v>3U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505010003</v>
      </c>
      <c r="H7390" s="134">
        <f>Systematic[[#This Row],[SampleVariableLabel]]+100*Systematic[[#This Row],[State]]</f>
        <v>505010403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505</v>
      </c>
      <c r="B7391" s="1">
        <f>IF(C7391=0,IF(B7390=Protocol!$V$20,1,B7390+1),B7390)</f>
        <v>1</v>
      </c>
      <c r="C7391" s="1">
        <f>IF(C7390+1=Protocol!$V$21,0,C7390+1)</f>
        <v>5</v>
      </c>
      <c r="D7391" s="1">
        <f t="shared" si="247"/>
        <v>4</v>
      </c>
      <c r="E7391" s="1" t="str">
        <f>INDEX(Protocol[Mark],MATCH(C7391,Protocol[Step],0))</f>
        <v>4G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505010004</v>
      </c>
      <c r="H7391" s="134">
        <f>Systematic[[#This Row],[SampleVariableLabel]]+100*Systematic[[#This Row],[State]]</f>
        <v>505010504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505</v>
      </c>
      <c r="B7392" s="1">
        <f>IF(C7392=0,IF(B7391=Protocol!$V$20,1,B7391+1),B7391)</f>
        <v>1</v>
      </c>
      <c r="C7392" s="1">
        <f>IF(C7391+1=Protocol!$V$21,0,C7391+1)</f>
        <v>6</v>
      </c>
      <c r="D7392" s="1">
        <f t="shared" si="247"/>
        <v>5</v>
      </c>
      <c r="E7392" s="1" t="str">
        <f>INDEX(Protocol[Mark],MATCH(C7392,Protocol[Step],0))</f>
        <v>5S</v>
      </c>
      <c r="F7392" s="151" t="str">
        <f>INDEX(Variables[Variable],MATCH(Systematic[[#This Row],[VariableIndex]],Variables[Index],0))</f>
        <v>Specific flux (mt)</v>
      </c>
      <c r="G7392" s="134">
        <f>Systematic[[#This Row],[Sample]]*1000000+Systematic[[#This Row],[SubSample]]*10000+Systematic[[#This Row],[VariableIndex]]</f>
        <v>505010005</v>
      </c>
      <c r="H7392" s="134">
        <f>Systematic[[#This Row],[SampleVariableLabel]]+100*Systematic[[#This Row],[State]]</f>
        <v>505010605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505</v>
      </c>
      <c r="B7393" s="1">
        <f>IF(C7393=0,IF(B7392=Protocol!$V$20,1,B7392+1),B7392)</f>
        <v>1</v>
      </c>
      <c r="C7393" s="1">
        <f>IF(C7392+1=Protocol!$V$21,0,C7392+1)</f>
        <v>7</v>
      </c>
      <c r="D7393" s="1">
        <f t="shared" si="247"/>
        <v>6</v>
      </c>
      <c r="E7393" s="1" t="str">
        <f>INDEX(Protocol[Mark],MATCH(C7393,Protocol[Step],0))</f>
        <v>6Oct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505010006</v>
      </c>
      <c r="H7393" s="134">
        <f>Systematic[[#This Row],[SampleVariableLabel]]+100*Systematic[[#This Row],[State]]</f>
        <v>505010706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505</v>
      </c>
      <c r="B7394" s="1">
        <f>IF(C7394=0,IF(B7393=Protocol!$V$20,1,B7393+1),B7393)</f>
        <v>1</v>
      </c>
      <c r="C7394" s="1">
        <f>IF(C7393+1=Protocol!$V$21,0,C7393+1)</f>
        <v>8</v>
      </c>
      <c r="D7394" s="1">
        <f t="shared" si="247"/>
        <v>1</v>
      </c>
      <c r="E7394" s="1" t="str">
        <f>INDEX(Protocol[Mark],MATCH(C7394,Protocol[Step],0))</f>
        <v>7Rot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505010001</v>
      </c>
      <c r="H7394" s="134">
        <f>Systematic[[#This Row],[SampleVariableLabel]]+100*Systematic[[#This Row],[State]]</f>
        <v>505010801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505</v>
      </c>
      <c r="B7395" s="1">
        <f>IF(C7395=0,IF(B7394=Protocol!$V$20,1,B7394+1),B7394)</f>
        <v>1</v>
      </c>
      <c r="C7395" s="1">
        <f>IF(C7394+1=Protocol!$V$21,0,C7394+1)</f>
        <v>9</v>
      </c>
      <c r="D7395" s="1">
        <f t="shared" si="247"/>
        <v>2</v>
      </c>
      <c r="E7395" s="1" t="str">
        <f>INDEX(Protocol[Mark],MATCH(C7395,Protocol[Step],0))</f>
        <v>8Gp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505010002</v>
      </c>
      <c r="H7395" s="134">
        <f>Systematic[[#This Row],[SampleVariableLabel]]+100*Systematic[[#This Row],[State]]</f>
        <v>505010902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505</v>
      </c>
      <c r="B7396" s="1">
        <f>IF(C7396=0,IF(B7395=Protocol!$V$20,1,B7395+1),B7395)</f>
        <v>1</v>
      </c>
      <c r="C7396" s="1">
        <f>IF(C7395+1=Protocol!$V$21,0,C7395+1)</f>
        <v>10</v>
      </c>
      <c r="D7396" s="1">
        <f t="shared" si="247"/>
        <v>3</v>
      </c>
      <c r="E7396" s="1" t="str">
        <f>INDEX(Protocol[Mark],MATCH(C7396,Protocol[Step],0))</f>
        <v>9Ama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505010003</v>
      </c>
      <c r="H7396" s="134">
        <f>Systematic[[#This Row],[SampleVariableLabel]]+100*Systematic[[#This Row],[State]]</f>
        <v>505011003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505</v>
      </c>
      <c r="B7397" s="1">
        <f>IF(C7397=0,IF(B7396=Protocol!$V$20,1,B7396+1),B7396)</f>
        <v>1</v>
      </c>
      <c r="C7397" s="1">
        <f>IF(C7396+1=Protocol!$V$21,0,C7396+1)</f>
        <v>11</v>
      </c>
      <c r="D7397" s="1">
        <f t="shared" si="247"/>
        <v>4</v>
      </c>
      <c r="E7397" s="1" t="str">
        <f>INDEX(Protocol[Mark],MATCH(C7397,Protocol[Step],0))</f>
        <v>10Tm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505010004</v>
      </c>
      <c r="H7397" s="134">
        <f>Systematic[[#This Row],[SampleVariableLabel]]+100*Systematic[[#This Row],[State]]</f>
        <v>505011104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505</v>
      </c>
      <c r="B7398" s="1">
        <f>IF(C7398=0,IF(B7397=Protocol!$V$20,1,B7397+1),B7397)</f>
        <v>1</v>
      </c>
      <c r="C7398" s="1">
        <f>IF(C7397+1=Protocol!$V$21,0,C7397+1)</f>
        <v>12</v>
      </c>
      <c r="D7398" s="1">
        <f t="shared" si="247"/>
        <v>5</v>
      </c>
      <c r="E7398" s="1" t="str">
        <f>INDEX(Protocol[Mark],MATCH(C7398,Protocol[Step],0))</f>
        <v>11Azd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505010005</v>
      </c>
      <c r="H7398" s="134">
        <f>Systematic[[#This Row],[SampleVariableLabel]]+100*Systematic[[#This Row],[State]]</f>
        <v>505011205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506</v>
      </c>
      <c r="B7399" s="1">
        <f>IF(C7399=0,IF(B7398=Protocol!$V$20,1,B7398+1),B7398)</f>
        <v>1</v>
      </c>
      <c r="C7399" s="1">
        <f>IF(C7398+1=Protocol!$V$21,0,C7398+1)</f>
        <v>0</v>
      </c>
      <c r="D7399" s="1">
        <f t="shared" si="247"/>
        <v>6</v>
      </c>
      <c r="E7399" s="1" t="str">
        <f>INDEX(Protocol[Mark],MATCH(C7399,Protocol[Step],0))</f>
        <v>1mt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506010006</v>
      </c>
      <c r="H7399" s="134">
        <f>Systematic[[#This Row],[SampleVariableLabel]]+100*Systematic[[#This Row],[State]]</f>
        <v>506010006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506</v>
      </c>
      <c r="B7400" s="1">
        <f>IF(C7400=0,IF(B7399=Protocol!$V$20,1,B7399+1),B7399)</f>
        <v>1</v>
      </c>
      <c r="C7400" s="1">
        <f>IF(C7399+1=Protocol!$V$21,0,C7399+1)</f>
        <v>1</v>
      </c>
      <c r="D7400" s="1">
        <f t="shared" si="247"/>
        <v>1</v>
      </c>
      <c r="E7400" s="1" t="str">
        <f>INDEX(Protocol[Mark],MATCH(C7400,Protocol[Step],0))</f>
        <v>1PM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506010001</v>
      </c>
      <c r="H7400" s="134">
        <f>Systematic[[#This Row],[SampleVariableLabel]]+100*Systematic[[#This Row],[State]]</f>
        <v>506010101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506</v>
      </c>
      <c r="B7401" s="1">
        <f>IF(C7401=0,IF(B7400=Protocol!$V$20,1,B7400+1),B7400)</f>
        <v>1</v>
      </c>
      <c r="C7401" s="1">
        <f>IF(C7400+1=Protocol!$V$21,0,C7400+1)</f>
        <v>2</v>
      </c>
      <c r="D7401" s="1">
        <f t="shared" si="247"/>
        <v>2</v>
      </c>
      <c r="E7401" s="1" t="str">
        <f>INDEX(Protocol[Mark],MATCH(C7401,Protocol[Step],0))</f>
        <v>2D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506010002</v>
      </c>
      <c r="H7401" s="134">
        <f>Systematic[[#This Row],[SampleVariableLabel]]+100*Systematic[[#This Row],[State]]</f>
        <v>506010202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506</v>
      </c>
      <c r="B7402" s="1">
        <f>IF(C7402=0,IF(B7401=Protocol!$V$20,1,B7401+1),B7401)</f>
        <v>1</v>
      </c>
      <c r="C7402" s="1">
        <f>IF(C7401+1=Protocol!$V$21,0,C7401+1)</f>
        <v>3</v>
      </c>
      <c r="D7402" s="1">
        <f t="shared" si="247"/>
        <v>3</v>
      </c>
      <c r="E7402" s="1" t="str">
        <f>INDEX(Protocol[Mark],MATCH(C7402,Protocol[Step],0))</f>
        <v>2c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506010003</v>
      </c>
      <c r="H7402" s="134">
        <f>Systematic[[#This Row],[SampleVariableLabel]]+100*Systematic[[#This Row],[State]]</f>
        <v>506010303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506</v>
      </c>
      <c r="B7403" s="1">
        <f>IF(C7403=0,IF(B7402=Protocol!$V$20,1,B7402+1),B7402)</f>
        <v>1</v>
      </c>
      <c r="C7403" s="1">
        <f>IF(C7402+1=Protocol!$V$21,0,C7402+1)</f>
        <v>4</v>
      </c>
      <c r="D7403" s="1">
        <f t="shared" si="247"/>
        <v>4</v>
      </c>
      <c r="E7403" s="1" t="str">
        <f>INDEX(Protocol[Mark],MATCH(C7403,Protocol[Step],0))</f>
        <v>3U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506010004</v>
      </c>
      <c r="H7403" s="134">
        <f>Systematic[[#This Row],[SampleVariableLabel]]+100*Systematic[[#This Row],[State]]</f>
        <v>506010404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506</v>
      </c>
      <c r="B7404" s="1">
        <f>IF(C7404=0,IF(B7403=Protocol!$V$20,1,B7403+1),B7403)</f>
        <v>1</v>
      </c>
      <c r="C7404" s="1">
        <f>IF(C7403+1=Protocol!$V$21,0,C7403+1)</f>
        <v>5</v>
      </c>
      <c r="D7404" s="1">
        <f t="shared" si="247"/>
        <v>5</v>
      </c>
      <c r="E7404" s="1" t="str">
        <f>INDEX(Protocol[Mark],MATCH(C7404,Protocol[Step],0))</f>
        <v>4G</v>
      </c>
      <c r="F7404" s="151" t="str">
        <f>INDEX(Variables[Variable],MATCH(Systematic[[#This Row],[VariableIndex]],Variables[Index],0))</f>
        <v>Specific flux (mt)</v>
      </c>
      <c r="G7404" s="134">
        <f>Systematic[[#This Row],[Sample]]*1000000+Systematic[[#This Row],[SubSample]]*10000+Systematic[[#This Row],[VariableIndex]]</f>
        <v>506010005</v>
      </c>
      <c r="H7404" s="134">
        <f>Systematic[[#This Row],[SampleVariableLabel]]+100*Systematic[[#This Row],[State]]</f>
        <v>506010505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506</v>
      </c>
      <c r="B7405" s="1">
        <f>IF(C7405=0,IF(B7404=Protocol!$V$20,1,B7404+1),B7404)</f>
        <v>1</v>
      </c>
      <c r="C7405" s="1">
        <f>IF(C7404+1=Protocol!$V$21,0,C7404+1)</f>
        <v>6</v>
      </c>
      <c r="D7405" s="1">
        <f t="shared" si="247"/>
        <v>6</v>
      </c>
      <c r="E7405" s="1" t="str">
        <f>INDEX(Protocol[Mark],MATCH(C7405,Protocol[Step],0))</f>
        <v>5S</v>
      </c>
      <c r="F7405" s="151" t="str">
        <f>INDEX(Variables[Variable],MATCH(Systematic[[#This Row],[VariableIndex]],Variables[Index],0))</f>
        <v>FCR (mt: ROX-corr.)</v>
      </c>
      <c r="G7405" s="134">
        <f>Systematic[[#This Row],[Sample]]*1000000+Systematic[[#This Row],[SubSample]]*10000+Systematic[[#This Row],[VariableIndex]]</f>
        <v>506010006</v>
      </c>
      <c r="H7405" s="134">
        <f>Systematic[[#This Row],[SampleVariableLabel]]+100*Systematic[[#This Row],[State]]</f>
        <v>506010606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506</v>
      </c>
      <c r="B7406" s="1">
        <f>IF(C7406=0,IF(B7405=Protocol!$V$20,1,B7405+1),B7405)</f>
        <v>1</v>
      </c>
      <c r="C7406" s="1">
        <f>IF(C7405+1=Protocol!$V$21,0,C7405+1)</f>
        <v>7</v>
      </c>
      <c r="D7406" s="1">
        <f t="shared" si="247"/>
        <v>1</v>
      </c>
      <c r="E7406" s="1" t="str">
        <f>INDEX(Protocol[Mark],MATCH(C7406,Protocol[Step],0))</f>
        <v>6Oct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506010001</v>
      </c>
      <c r="H7406" s="134">
        <f>Systematic[[#This Row],[SampleVariableLabel]]+100*Systematic[[#This Row],[State]]</f>
        <v>506010701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506</v>
      </c>
      <c r="B7407" s="1">
        <f>IF(C7407=0,IF(B7406=Protocol!$V$20,1,B7406+1),B7406)</f>
        <v>1</v>
      </c>
      <c r="C7407" s="1">
        <f>IF(C7406+1=Protocol!$V$21,0,C7406+1)</f>
        <v>8</v>
      </c>
      <c r="D7407" s="1">
        <f t="shared" si="247"/>
        <v>2</v>
      </c>
      <c r="E7407" s="1" t="str">
        <f>INDEX(Protocol[Mark],MATCH(C7407,Protocol[Step],0))</f>
        <v>7Rot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506010002</v>
      </c>
      <c r="H7407" s="134">
        <f>Systematic[[#This Row],[SampleVariableLabel]]+100*Systematic[[#This Row],[State]]</f>
        <v>506010802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506</v>
      </c>
      <c r="B7408" s="1">
        <f>IF(C7408=0,IF(B7407=Protocol!$V$20,1,B7407+1),B7407)</f>
        <v>1</v>
      </c>
      <c r="C7408" s="1">
        <f>IF(C7407+1=Protocol!$V$21,0,C7407+1)</f>
        <v>9</v>
      </c>
      <c r="D7408" s="1">
        <f t="shared" si="247"/>
        <v>3</v>
      </c>
      <c r="E7408" s="1" t="str">
        <f>INDEX(Protocol[Mark],MATCH(C7408,Protocol[Step],0))</f>
        <v>8Gp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506010003</v>
      </c>
      <c r="H7408" s="134">
        <f>Systematic[[#This Row],[SampleVariableLabel]]+100*Systematic[[#This Row],[State]]</f>
        <v>506010903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506</v>
      </c>
      <c r="B7409" s="1">
        <f>IF(C7409=0,IF(B7408=Protocol!$V$20,1,B7408+1),B7408)</f>
        <v>1</v>
      </c>
      <c r="C7409" s="1">
        <f>IF(C7408+1=Protocol!$V$21,0,C7408+1)</f>
        <v>10</v>
      </c>
      <c r="D7409" s="1">
        <f t="shared" si="247"/>
        <v>4</v>
      </c>
      <c r="E7409" s="1" t="str">
        <f>INDEX(Protocol[Mark],MATCH(C7409,Protocol[Step],0))</f>
        <v>9Ama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506010004</v>
      </c>
      <c r="H7409" s="134">
        <f>Systematic[[#This Row],[SampleVariableLabel]]+100*Systematic[[#This Row],[State]]</f>
        <v>506011004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506</v>
      </c>
      <c r="B7410" s="1">
        <f>IF(C7410=0,IF(B7409=Protocol!$V$20,1,B7409+1),B7409)</f>
        <v>1</v>
      </c>
      <c r="C7410" s="1">
        <f>IF(C7409+1=Protocol!$V$21,0,C7409+1)</f>
        <v>11</v>
      </c>
      <c r="D7410" s="1">
        <f t="shared" si="247"/>
        <v>5</v>
      </c>
      <c r="E7410" s="1" t="str">
        <f>INDEX(Protocol[Mark],MATCH(C7410,Protocol[Step],0))</f>
        <v>10Tm</v>
      </c>
      <c r="F7410" s="151" t="str">
        <f>INDEX(Variables[Variable],MATCH(Systematic[[#This Row],[VariableIndex]],Variables[Index],0))</f>
        <v>Specific flux (mt)</v>
      </c>
      <c r="G7410" s="134">
        <f>Systematic[[#This Row],[Sample]]*1000000+Systematic[[#This Row],[SubSample]]*10000+Systematic[[#This Row],[VariableIndex]]</f>
        <v>506010005</v>
      </c>
      <c r="H7410" s="134">
        <f>Systematic[[#This Row],[SampleVariableLabel]]+100*Systematic[[#This Row],[State]]</f>
        <v>506011105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506</v>
      </c>
      <c r="B7411" s="1">
        <f>IF(C7411=0,IF(B7410=Protocol!$V$20,1,B7410+1),B7410)</f>
        <v>1</v>
      </c>
      <c r="C7411" s="1">
        <f>IF(C7410+1=Protocol!$V$21,0,C7410+1)</f>
        <v>12</v>
      </c>
      <c r="D7411" s="1">
        <f t="shared" si="247"/>
        <v>6</v>
      </c>
      <c r="E7411" s="1" t="str">
        <f>INDEX(Protocol[Mark],MATCH(C7411,Protocol[Step],0))</f>
        <v>11Azd</v>
      </c>
      <c r="F7411" s="151" t="str">
        <f>INDEX(Variables[Variable],MATCH(Systematic[[#This Row],[VariableIndex]],Variables[Index],0))</f>
        <v>FCR (mt: ROX-corr.)</v>
      </c>
      <c r="G7411" s="134">
        <f>Systematic[[#This Row],[Sample]]*1000000+Systematic[[#This Row],[SubSample]]*10000+Systematic[[#This Row],[VariableIndex]]</f>
        <v>506010006</v>
      </c>
      <c r="H7411" s="134">
        <f>Systematic[[#This Row],[SampleVariableLabel]]+100*Systematic[[#This Row],[State]]</f>
        <v>506011206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507</v>
      </c>
      <c r="B7412" s="1">
        <f>IF(C7412=0,IF(B7411=Protocol!$V$20,1,B7411+1),B7411)</f>
        <v>1</v>
      </c>
      <c r="C7412" s="1">
        <f>IF(C7411+1=Protocol!$V$21,0,C7411+1)</f>
        <v>0</v>
      </c>
      <c r="D7412" s="1">
        <f t="shared" si="247"/>
        <v>1</v>
      </c>
      <c r="E7412" s="1" t="str">
        <f>INDEX(Protocol[Mark],MATCH(C7412,Protocol[Step],0))</f>
        <v>1mt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507010001</v>
      </c>
      <c r="H7412" s="134">
        <f>Systematic[[#This Row],[SampleVariableLabel]]+100*Systematic[[#This Row],[State]]</f>
        <v>507010001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507</v>
      </c>
      <c r="B7413" s="1">
        <f>IF(C7413=0,IF(B7412=Protocol!$V$20,1,B7412+1),B7412)</f>
        <v>1</v>
      </c>
      <c r="C7413" s="1">
        <f>IF(C7412+1=Protocol!$V$21,0,C7412+1)</f>
        <v>1</v>
      </c>
      <c r="D7413" s="1">
        <f t="shared" si="247"/>
        <v>2</v>
      </c>
      <c r="E7413" s="1" t="str">
        <f>INDEX(Protocol[Mark],MATCH(C7413,Protocol[Step],0))</f>
        <v>1PM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507010002</v>
      </c>
      <c r="H7413" s="134">
        <f>Systematic[[#This Row],[SampleVariableLabel]]+100*Systematic[[#This Row],[State]]</f>
        <v>507010102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507</v>
      </c>
      <c r="B7414" s="1">
        <f>IF(C7414=0,IF(B7413=Protocol!$V$20,1,B7413+1),B7413)</f>
        <v>1</v>
      </c>
      <c r="C7414" s="1">
        <f>IF(C7413+1=Protocol!$V$21,0,C7413+1)</f>
        <v>2</v>
      </c>
      <c r="D7414" s="1">
        <f t="shared" si="247"/>
        <v>3</v>
      </c>
      <c r="E7414" s="1" t="str">
        <f>INDEX(Protocol[Mark],MATCH(C7414,Protocol[Step],0))</f>
        <v>2D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507010003</v>
      </c>
      <c r="H7414" s="134">
        <f>Systematic[[#This Row],[SampleVariableLabel]]+100*Systematic[[#This Row],[State]]</f>
        <v>507010203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507</v>
      </c>
      <c r="B7415" s="1">
        <f>IF(C7415=0,IF(B7414=Protocol!$V$20,1,B7414+1),B7414)</f>
        <v>1</v>
      </c>
      <c r="C7415" s="1">
        <f>IF(C7414+1=Protocol!$V$21,0,C7414+1)</f>
        <v>3</v>
      </c>
      <c r="D7415" s="1">
        <f t="shared" si="247"/>
        <v>4</v>
      </c>
      <c r="E7415" s="1" t="str">
        <f>INDEX(Protocol[Mark],MATCH(C7415,Protocol[Step],0))</f>
        <v>2c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507010004</v>
      </c>
      <c r="H7415" s="134">
        <f>Systematic[[#This Row],[SampleVariableLabel]]+100*Systematic[[#This Row],[State]]</f>
        <v>507010304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507</v>
      </c>
      <c r="B7416" s="1">
        <f>IF(C7416=0,IF(B7415=Protocol!$V$20,1,B7415+1),B7415)</f>
        <v>1</v>
      </c>
      <c r="C7416" s="1">
        <f>IF(C7415+1=Protocol!$V$21,0,C7415+1)</f>
        <v>4</v>
      </c>
      <c r="D7416" s="1">
        <f t="shared" si="247"/>
        <v>5</v>
      </c>
      <c r="E7416" s="1" t="str">
        <f>INDEX(Protocol[Mark],MATCH(C7416,Protocol[Step],0))</f>
        <v>3U</v>
      </c>
      <c r="F7416" s="151" t="str">
        <f>INDEX(Variables[Variable],MATCH(Systematic[[#This Row],[VariableIndex]],Variables[Index],0))</f>
        <v>Specific flux (mt)</v>
      </c>
      <c r="G7416" s="134">
        <f>Systematic[[#This Row],[Sample]]*1000000+Systematic[[#This Row],[SubSample]]*10000+Systematic[[#This Row],[VariableIndex]]</f>
        <v>507010005</v>
      </c>
      <c r="H7416" s="134">
        <f>Systematic[[#This Row],[SampleVariableLabel]]+100*Systematic[[#This Row],[State]]</f>
        <v>507010405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507</v>
      </c>
      <c r="B7417" s="1">
        <f>IF(C7417=0,IF(B7416=Protocol!$V$20,1,B7416+1),B7416)</f>
        <v>1</v>
      </c>
      <c r="C7417" s="1">
        <f>IF(C7416+1=Protocol!$V$21,0,C7416+1)</f>
        <v>5</v>
      </c>
      <c r="D7417" s="1">
        <f t="shared" si="247"/>
        <v>6</v>
      </c>
      <c r="E7417" s="1" t="str">
        <f>INDEX(Protocol[Mark],MATCH(C7417,Protocol[Step],0))</f>
        <v>4G</v>
      </c>
      <c r="F7417" s="151" t="str">
        <f>INDEX(Variables[Variable],MATCH(Systematic[[#This Row],[VariableIndex]],Variables[Index],0))</f>
        <v>FCR (mt: ROX-corr.)</v>
      </c>
      <c r="G7417" s="134">
        <f>Systematic[[#This Row],[Sample]]*1000000+Systematic[[#This Row],[SubSample]]*10000+Systematic[[#This Row],[VariableIndex]]</f>
        <v>507010006</v>
      </c>
      <c r="H7417" s="134">
        <f>Systematic[[#This Row],[SampleVariableLabel]]+100*Systematic[[#This Row],[State]]</f>
        <v>507010506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507</v>
      </c>
      <c r="B7418" s="1">
        <f>IF(C7418=0,IF(B7417=Protocol!$V$20,1,B7417+1),B7417)</f>
        <v>1</v>
      </c>
      <c r="C7418" s="1">
        <f>IF(C7417+1=Protocol!$V$21,0,C7417+1)</f>
        <v>6</v>
      </c>
      <c r="D7418" s="1">
        <f t="shared" si="247"/>
        <v>1</v>
      </c>
      <c r="E7418" s="1" t="str">
        <f>INDEX(Protocol[Mark],MATCH(C7418,Protocol[Step],0))</f>
        <v>5S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507010001</v>
      </c>
      <c r="H7418" s="134">
        <f>Systematic[[#This Row],[SampleVariableLabel]]+100*Systematic[[#This Row],[State]]</f>
        <v>507010601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507</v>
      </c>
      <c r="B7419" s="1">
        <f>IF(C7419=0,IF(B7418=Protocol!$V$20,1,B7418+1),B7418)</f>
        <v>1</v>
      </c>
      <c r="C7419" s="1">
        <f>IF(C7418+1=Protocol!$V$21,0,C7418+1)</f>
        <v>7</v>
      </c>
      <c r="D7419" s="1">
        <f t="shared" si="247"/>
        <v>2</v>
      </c>
      <c r="E7419" s="1" t="str">
        <f>INDEX(Protocol[Mark],MATCH(C7419,Protocol[Step],0))</f>
        <v>6Oct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507010002</v>
      </c>
      <c r="H7419" s="134">
        <f>Systematic[[#This Row],[SampleVariableLabel]]+100*Systematic[[#This Row],[State]]</f>
        <v>507010702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507</v>
      </c>
      <c r="B7420" s="1">
        <f>IF(C7420=0,IF(B7419=Protocol!$V$20,1,B7419+1),B7419)</f>
        <v>1</v>
      </c>
      <c r="C7420" s="1">
        <f>IF(C7419+1=Protocol!$V$21,0,C7419+1)</f>
        <v>8</v>
      </c>
      <c r="D7420" s="1">
        <f t="shared" si="247"/>
        <v>3</v>
      </c>
      <c r="E7420" s="1" t="str">
        <f>INDEX(Protocol[Mark],MATCH(C7420,Protocol[Step],0))</f>
        <v>7Rot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507010003</v>
      </c>
      <c r="H7420" s="134">
        <f>Systematic[[#This Row],[SampleVariableLabel]]+100*Systematic[[#This Row],[State]]</f>
        <v>507010803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507</v>
      </c>
      <c r="B7421" s="1">
        <f>IF(C7421=0,IF(B7420=Protocol!$V$20,1,B7420+1),B7420)</f>
        <v>1</v>
      </c>
      <c r="C7421" s="1">
        <f>IF(C7420+1=Protocol!$V$21,0,C7420+1)</f>
        <v>9</v>
      </c>
      <c r="D7421" s="1">
        <f t="shared" si="247"/>
        <v>4</v>
      </c>
      <c r="E7421" s="1" t="str">
        <f>INDEX(Protocol[Mark],MATCH(C7421,Protocol[Step],0))</f>
        <v>8Gp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507010004</v>
      </c>
      <c r="H7421" s="134">
        <f>Systematic[[#This Row],[SampleVariableLabel]]+100*Systematic[[#This Row],[State]]</f>
        <v>507010904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507</v>
      </c>
      <c r="B7422" s="1">
        <f>IF(C7422=0,IF(B7421=Protocol!$V$20,1,B7421+1),B7421)</f>
        <v>1</v>
      </c>
      <c r="C7422" s="1">
        <f>IF(C7421+1=Protocol!$V$21,0,C7421+1)</f>
        <v>10</v>
      </c>
      <c r="D7422" s="1">
        <f t="shared" si="247"/>
        <v>5</v>
      </c>
      <c r="E7422" s="1" t="str">
        <f>INDEX(Protocol[Mark],MATCH(C7422,Protocol[Step],0))</f>
        <v>9Ama</v>
      </c>
      <c r="F7422" s="151" t="str">
        <f>INDEX(Variables[Variable],MATCH(Systematic[[#This Row],[VariableIndex]],Variables[Index],0))</f>
        <v>Specific flux (mt)</v>
      </c>
      <c r="G7422" s="134">
        <f>Systematic[[#This Row],[Sample]]*1000000+Systematic[[#This Row],[SubSample]]*10000+Systematic[[#This Row],[VariableIndex]]</f>
        <v>507010005</v>
      </c>
      <c r="H7422" s="134">
        <f>Systematic[[#This Row],[SampleVariableLabel]]+100*Systematic[[#This Row],[State]]</f>
        <v>507011005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507</v>
      </c>
      <c r="B7423" s="1">
        <f>IF(C7423=0,IF(B7422=Protocol!$V$20,1,B7422+1),B7422)</f>
        <v>1</v>
      </c>
      <c r="C7423" s="1">
        <f>IF(C7422+1=Protocol!$V$21,0,C7422+1)</f>
        <v>11</v>
      </c>
      <c r="D7423" s="1">
        <f t="shared" si="247"/>
        <v>6</v>
      </c>
      <c r="E7423" s="1" t="str">
        <f>INDEX(Protocol[Mark],MATCH(C7423,Protocol[Step],0))</f>
        <v>10Tm</v>
      </c>
      <c r="F7423" s="151" t="str">
        <f>INDEX(Variables[Variable],MATCH(Systematic[[#This Row],[VariableIndex]],Variables[Index],0))</f>
        <v>FCR (mt: ROX-corr.)</v>
      </c>
      <c r="G7423" s="134">
        <f>Systematic[[#This Row],[Sample]]*1000000+Systematic[[#This Row],[SubSample]]*10000+Systematic[[#This Row],[VariableIndex]]</f>
        <v>507010006</v>
      </c>
      <c r="H7423" s="134">
        <f>Systematic[[#This Row],[SampleVariableLabel]]+100*Systematic[[#This Row],[State]]</f>
        <v>507011106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507</v>
      </c>
      <c r="B7424" s="1">
        <f>IF(C7424=0,IF(B7423=Protocol!$V$20,1,B7423+1),B7423)</f>
        <v>1</v>
      </c>
      <c r="C7424" s="1">
        <f>IF(C7423+1=Protocol!$V$21,0,C7423+1)</f>
        <v>12</v>
      </c>
      <c r="D7424" s="1">
        <f t="shared" si="247"/>
        <v>1</v>
      </c>
      <c r="E7424" s="1" t="str">
        <f>INDEX(Protocol[Mark],MATCH(C7424,Protocol[Step],0))</f>
        <v>11Azd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507010001</v>
      </c>
      <c r="H7424" s="134">
        <f>Systematic[[#This Row],[SampleVariableLabel]]+100*Systematic[[#This Row],[State]]</f>
        <v>507011201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508</v>
      </c>
      <c r="B7425" s="1">
        <f>IF(C7425=0,IF(B7424=Protocol!$V$20,1,B7424+1),B7424)</f>
        <v>1</v>
      </c>
      <c r="C7425" s="1">
        <f>IF(C7424+1=Protocol!$V$21,0,C7424+1)</f>
        <v>0</v>
      </c>
      <c r="D7425" s="1">
        <f t="shared" si="247"/>
        <v>2</v>
      </c>
      <c r="E7425" s="1" t="str">
        <f>INDEX(Protocol[Mark],MATCH(C7425,Protocol[Step],0))</f>
        <v>1mt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508010002</v>
      </c>
      <c r="H7425" s="134">
        <f>Systematic[[#This Row],[SampleVariableLabel]]+100*Systematic[[#This Row],[State]]</f>
        <v>508010002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508</v>
      </c>
      <c r="B7426" s="1">
        <f>IF(C7426=0,IF(B7425=Protocol!$V$20,1,B7425+1),B7425)</f>
        <v>1</v>
      </c>
      <c r="C7426" s="1">
        <f>IF(C7425+1=Protocol!$V$21,0,C7425+1)</f>
        <v>1</v>
      </c>
      <c r="D7426" s="1">
        <f t="shared" si="247"/>
        <v>3</v>
      </c>
      <c r="E7426" s="1" t="str">
        <f>INDEX(Protocol[Mark],MATCH(C7426,Protocol[Step],0))</f>
        <v>1PM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508010003</v>
      </c>
      <c r="H7426" s="134">
        <f>Systematic[[#This Row],[SampleVariableLabel]]+100*Systematic[[#This Row],[State]]</f>
        <v>508010103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508</v>
      </c>
      <c r="B7427" s="1">
        <f>IF(C7427=0,IF(B7426=Protocol!$V$20,1,B7426+1),B7426)</f>
        <v>1</v>
      </c>
      <c r="C7427" s="1">
        <f>IF(C7426+1=Protocol!$V$21,0,C7426+1)</f>
        <v>2</v>
      </c>
      <c r="D7427" s="1">
        <f t="shared" ref="D7427:D7490" si="249">IF(D7426=nVariables,1,D7426+1)</f>
        <v>4</v>
      </c>
      <c r="E7427" s="1" t="str">
        <f>INDEX(Protocol[Mark],MATCH(C7427,Protocol[Step],0))</f>
        <v>2D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508010004</v>
      </c>
      <c r="H7427" s="134">
        <f>Systematic[[#This Row],[SampleVariableLabel]]+100*Systematic[[#This Row],[State]]</f>
        <v>508010204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508</v>
      </c>
      <c r="B7428" s="1">
        <f>IF(C7428=0,IF(B7427=Protocol!$V$20,1,B7427+1),B7427)</f>
        <v>1</v>
      </c>
      <c r="C7428" s="1">
        <f>IF(C7427+1=Protocol!$V$21,0,C7427+1)</f>
        <v>3</v>
      </c>
      <c r="D7428" s="1">
        <f t="shared" si="249"/>
        <v>5</v>
      </c>
      <c r="E7428" s="1" t="str">
        <f>INDEX(Protocol[Mark],MATCH(C7428,Protocol[Step],0))</f>
        <v>2c</v>
      </c>
      <c r="F7428" s="151" t="str">
        <f>INDEX(Variables[Variable],MATCH(Systematic[[#This Row],[VariableIndex]],Variables[Index],0))</f>
        <v>Specific flux (mt)</v>
      </c>
      <c r="G7428" s="134">
        <f>Systematic[[#This Row],[Sample]]*1000000+Systematic[[#This Row],[SubSample]]*10000+Systematic[[#This Row],[VariableIndex]]</f>
        <v>508010005</v>
      </c>
      <c r="H7428" s="134">
        <f>Systematic[[#This Row],[SampleVariableLabel]]+100*Systematic[[#This Row],[State]]</f>
        <v>508010305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508</v>
      </c>
      <c r="B7429" s="1">
        <f>IF(C7429=0,IF(B7428=Protocol!$V$20,1,B7428+1),B7428)</f>
        <v>1</v>
      </c>
      <c r="C7429" s="1">
        <f>IF(C7428+1=Protocol!$V$21,0,C7428+1)</f>
        <v>4</v>
      </c>
      <c r="D7429" s="1">
        <f t="shared" si="249"/>
        <v>6</v>
      </c>
      <c r="E7429" s="1" t="str">
        <f>INDEX(Protocol[Mark],MATCH(C7429,Protocol[Step],0))</f>
        <v>3U</v>
      </c>
      <c r="F7429" s="151" t="str">
        <f>INDEX(Variables[Variable],MATCH(Systematic[[#This Row],[VariableIndex]],Variables[Index],0))</f>
        <v>FCR (mt: ROX-corr.)</v>
      </c>
      <c r="G7429" s="134">
        <f>Systematic[[#This Row],[Sample]]*1000000+Systematic[[#This Row],[SubSample]]*10000+Systematic[[#This Row],[VariableIndex]]</f>
        <v>508010006</v>
      </c>
      <c r="H7429" s="134">
        <f>Systematic[[#This Row],[SampleVariableLabel]]+100*Systematic[[#This Row],[State]]</f>
        <v>508010406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508</v>
      </c>
      <c r="B7430" s="1">
        <f>IF(C7430=0,IF(B7429=Protocol!$V$20,1,B7429+1),B7429)</f>
        <v>1</v>
      </c>
      <c r="C7430" s="1">
        <f>IF(C7429+1=Protocol!$V$21,0,C7429+1)</f>
        <v>5</v>
      </c>
      <c r="D7430" s="1">
        <f t="shared" si="249"/>
        <v>1</v>
      </c>
      <c r="E7430" s="1" t="str">
        <f>INDEX(Protocol[Mark],MATCH(C7430,Protocol[Step],0))</f>
        <v>4G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508010001</v>
      </c>
      <c r="H7430" s="134">
        <f>Systematic[[#This Row],[SampleVariableLabel]]+100*Systematic[[#This Row],[State]]</f>
        <v>508010501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508</v>
      </c>
      <c r="B7431" s="1">
        <f>IF(C7431=0,IF(B7430=Protocol!$V$20,1,B7430+1),B7430)</f>
        <v>1</v>
      </c>
      <c r="C7431" s="1">
        <f>IF(C7430+1=Protocol!$V$21,0,C7430+1)</f>
        <v>6</v>
      </c>
      <c r="D7431" s="1">
        <f t="shared" si="249"/>
        <v>2</v>
      </c>
      <c r="E7431" s="1" t="str">
        <f>INDEX(Protocol[Mark],MATCH(C7431,Protocol[Step],0))</f>
        <v>5S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508010002</v>
      </c>
      <c r="H7431" s="134">
        <f>Systematic[[#This Row],[SampleVariableLabel]]+100*Systematic[[#This Row],[State]]</f>
        <v>508010602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508</v>
      </c>
      <c r="B7432" s="1">
        <f>IF(C7432=0,IF(B7431=Protocol!$V$20,1,B7431+1),B7431)</f>
        <v>1</v>
      </c>
      <c r="C7432" s="1">
        <f>IF(C7431+1=Protocol!$V$21,0,C7431+1)</f>
        <v>7</v>
      </c>
      <c r="D7432" s="1">
        <f t="shared" si="249"/>
        <v>3</v>
      </c>
      <c r="E7432" s="1" t="str">
        <f>INDEX(Protocol[Mark],MATCH(C7432,Protocol[Step],0))</f>
        <v>6Oct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508010003</v>
      </c>
      <c r="H7432" s="134">
        <f>Systematic[[#This Row],[SampleVariableLabel]]+100*Systematic[[#This Row],[State]]</f>
        <v>508010703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508</v>
      </c>
      <c r="B7433" s="1">
        <f>IF(C7433=0,IF(B7432=Protocol!$V$20,1,B7432+1),B7432)</f>
        <v>1</v>
      </c>
      <c r="C7433" s="1">
        <f>IF(C7432+1=Protocol!$V$21,0,C7432+1)</f>
        <v>8</v>
      </c>
      <c r="D7433" s="1">
        <f t="shared" si="249"/>
        <v>4</v>
      </c>
      <c r="E7433" s="1" t="str">
        <f>INDEX(Protocol[Mark],MATCH(C7433,Protocol[Step],0))</f>
        <v>7Rot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508010004</v>
      </c>
      <c r="H7433" s="134">
        <f>Systematic[[#This Row],[SampleVariableLabel]]+100*Systematic[[#This Row],[State]]</f>
        <v>508010804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508</v>
      </c>
      <c r="B7434" s="1">
        <f>IF(C7434=0,IF(B7433=Protocol!$V$20,1,B7433+1),B7433)</f>
        <v>1</v>
      </c>
      <c r="C7434" s="1">
        <f>IF(C7433+1=Protocol!$V$21,0,C7433+1)</f>
        <v>9</v>
      </c>
      <c r="D7434" s="1">
        <f t="shared" si="249"/>
        <v>5</v>
      </c>
      <c r="E7434" s="1" t="str">
        <f>INDEX(Protocol[Mark],MATCH(C7434,Protocol[Step],0))</f>
        <v>8Gp</v>
      </c>
      <c r="F7434" s="151" t="str">
        <f>INDEX(Variables[Variable],MATCH(Systematic[[#This Row],[VariableIndex]],Variables[Index],0))</f>
        <v>Specific flux (mt)</v>
      </c>
      <c r="G7434" s="134">
        <f>Systematic[[#This Row],[Sample]]*1000000+Systematic[[#This Row],[SubSample]]*10000+Systematic[[#This Row],[VariableIndex]]</f>
        <v>508010005</v>
      </c>
      <c r="H7434" s="134">
        <f>Systematic[[#This Row],[SampleVariableLabel]]+100*Systematic[[#This Row],[State]]</f>
        <v>508010905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508</v>
      </c>
      <c r="B7435" s="1">
        <f>IF(C7435=0,IF(B7434=Protocol!$V$20,1,B7434+1),B7434)</f>
        <v>1</v>
      </c>
      <c r="C7435" s="1">
        <f>IF(C7434+1=Protocol!$V$21,0,C7434+1)</f>
        <v>10</v>
      </c>
      <c r="D7435" s="1">
        <f t="shared" si="249"/>
        <v>6</v>
      </c>
      <c r="E7435" s="1" t="str">
        <f>INDEX(Protocol[Mark],MATCH(C7435,Protocol[Step],0))</f>
        <v>9Ama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508010006</v>
      </c>
      <c r="H7435" s="134">
        <f>Systematic[[#This Row],[SampleVariableLabel]]+100*Systematic[[#This Row],[State]]</f>
        <v>508011006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508</v>
      </c>
      <c r="B7436" s="1">
        <f>IF(C7436=0,IF(B7435=Protocol!$V$20,1,B7435+1),B7435)</f>
        <v>1</v>
      </c>
      <c r="C7436" s="1">
        <f>IF(C7435+1=Protocol!$V$21,0,C7435+1)</f>
        <v>11</v>
      </c>
      <c r="D7436" s="1">
        <f t="shared" si="249"/>
        <v>1</v>
      </c>
      <c r="E7436" s="1" t="str">
        <f>INDEX(Protocol[Mark],MATCH(C7436,Protocol[Step],0))</f>
        <v>10Tm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508010001</v>
      </c>
      <c r="H7436" s="134">
        <f>Systematic[[#This Row],[SampleVariableLabel]]+100*Systematic[[#This Row],[State]]</f>
        <v>508011101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508</v>
      </c>
      <c r="B7437" s="1">
        <f>IF(C7437=0,IF(B7436=Protocol!$V$20,1,B7436+1),B7436)</f>
        <v>1</v>
      </c>
      <c r="C7437" s="1">
        <f>IF(C7436+1=Protocol!$V$21,0,C7436+1)</f>
        <v>12</v>
      </c>
      <c r="D7437" s="1">
        <f t="shared" si="249"/>
        <v>2</v>
      </c>
      <c r="E7437" s="1" t="str">
        <f>INDEX(Protocol[Mark],MATCH(C7437,Protocol[Step],0))</f>
        <v>11Azd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508010002</v>
      </c>
      <c r="H7437" s="134">
        <f>Systematic[[#This Row],[SampleVariableLabel]]+100*Systematic[[#This Row],[State]]</f>
        <v>508011202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509</v>
      </c>
      <c r="B7438" s="1">
        <f>IF(C7438=0,IF(B7437=Protocol!$V$20,1,B7437+1),B7437)</f>
        <v>1</v>
      </c>
      <c r="C7438" s="1">
        <f>IF(C7437+1=Protocol!$V$21,0,C7437+1)</f>
        <v>0</v>
      </c>
      <c r="D7438" s="1">
        <f t="shared" si="249"/>
        <v>3</v>
      </c>
      <c r="E7438" s="1" t="str">
        <f>INDEX(Protocol[Mark],MATCH(C7438,Protocol[Step],0))</f>
        <v>1mt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509010003</v>
      </c>
      <c r="H7438" s="134">
        <f>Systematic[[#This Row],[SampleVariableLabel]]+100*Systematic[[#This Row],[State]]</f>
        <v>509010003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509</v>
      </c>
      <c r="B7439" s="1">
        <f>IF(C7439=0,IF(B7438=Protocol!$V$20,1,B7438+1),B7438)</f>
        <v>1</v>
      </c>
      <c r="C7439" s="1">
        <f>IF(C7438+1=Protocol!$V$21,0,C7438+1)</f>
        <v>1</v>
      </c>
      <c r="D7439" s="1">
        <f t="shared" si="249"/>
        <v>4</v>
      </c>
      <c r="E7439" s="1" t="str">
        <f>INDEX(Protocol[Mark],MATCH(C7439,Protocol[Step],0))</f>
        <v>1PM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509010004</v>
      </c>
      <c r="H7439" s="134">
        <f>Systematic[[#This Row],[SampleVariableLabel]]+100*Systematic[[#This Row],[State]]</f>
        <v>509010104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509</v>
      </c>
      <c r="B7440" s="1">
        <f>IF(C7440=0,IF(B7439=Protocol!$V$20,1,B7439+1),B7439)</f>
        <v>1</v>
      </c>
      <c r="C7440" s="1">
        <f>IF(C7439+1=Protocol!$V$21,0,C7439+1)</f>
        <v>2</v>
      </c>
      <c r="D7440" s="1">
        <f t="shared" si="249"/>
        <v>5</v>
      </c>
      <c r="E7440" s="1" t="str">
        <f>INDEX(Protocol[Mark],MATCH(C7440,Protocol[Step],0))</f>
        <v>2D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509010005</v>
      </c>
      <c r="H7440" s="134">
        <f>Systematic[[#This Row],[SampleVariableLabel]]+100*Systematic[[#This Row],[State]]</f>
        <v>509010205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509</v>
      </c>
      <c r="B7441" s="1">
        <f>IF(C7441=0,IF(B7440=Protocol!$V$20,1,B7440+1),B7440)</f>
        <v>1</v>
      </c>
      <c r="C7441" s="1">
        <f>IF(C7440+1=Protocol!$V$21,0,C7440+1)</f>
        <v>3</v>
      </c>
      <c r="D7441" s="1">
        <f t="shared" si="249"/>
        <v>6</v>
      </c>
      <c r="E7441" s="1" t="str">
        <f>INDEX(Protocol[Mark],MATCH(C7441,Protocol[Step],0))</f>
        <v>2c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509010006</v>
      </c>
      <c r="H7441" s="134">
        <f>Systematic[[#This Row],[SampleVariableLabel]]+100*Systematic[[#This Row],[State]]</f>
        <v>509010306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509</v>
      </c>
      <c r="B7442" s="1">
        <f>IF(C7442=0,IF(B7441=Protocol!$V$20,1,B7441+1),B7441)</f>
        <v>1</v>
      </c>
      <c r="C7442" s="1">
        <f>IF(C7441+1=Protocol!$V$21,0,C7441+1)</f>
        <v>4</v>
      </c>
      <c r="D7442" s="1">
        <f t="shared" si="249"/>
        <v>1</v>
      </c>
      <c r="E7442" s="1" t="str">
        <f>INDEX(Protocol[Mark],MATCH(C7442,Protocol[Step],0))</f>
        <v>3U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509010001</v>
      </c>
      <c r="H7442" s="134">
        <f>Systematic[[#This Row],[SampleVariableLabel]]+100*Systematic[[#This Row],[State]]</f>
        <v>509010401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509</v>
      </c>
      <c r="B7443" s="1">
        <f>IF(C7443=0,IF(B7442=Protocol!$V$20,1,B7442+1),B7442)</f>
        <v>1</v>
      </c>
      <c r="C7443" s="1">
        <f>IF(C7442+1=Protocol!$V$21,0,C7442+1)</f>
        <v>5</v>
      </c>
      <c r="D7443" s="1">
        <f t="shared" si="249"/>
        <v>2</v>
      </c>
      <c r="E7443" s="1" t="str">
        <f>INDEX(Protocol[Mark],MATCH(C7443,Protocol[Step],0))</f>
        <v>4G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509010002</v>
      </c>
      <c r="H7443" s="134">
        <f>Systematic[[#This Row],[SampleVariableLabel]]+100*Systematic[[#This Row],[State]]</f>
        <v>509010502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509</v>
      </c>
      <c r="B7444" s="1">
        <f>IF(C7444=0,IF(B7443=Protocol!$V$20,1,B7443+1),B7443)</f>
        <v>1</v>
      </c>
      <c r="C7444" s="1">
        <f>IF(C7443+1=Protocol!$V$21,0,C7443+1)</f>
        <v>6</v>
      </c>
      <c r="D7444" s="1">
        <f t="shared" si="249"/>
        <v>3</v>
      </c>
      <c r="E7444" s="1" t="str">
        <f>INDEX(Protocol[Mark],MATCH(C7444,Protocol[Step],0))</f>
        <v>5S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509010003</v>
      </c>
      <c r="H7444" s="134">
        <f>Systematic[[#This Row],[SampleVariableLabel]]+100*Systematic[[#This Row],[State]]</f>
        <v>509010603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509</v>
      </c>
      <c r="B7445" s="1">
        <f>IF(C7445=0,IF(B7444=Protocol!$V$20,1,B7444+1),B7444)</f>
        <v>1</v>
      </c>
      <c r="C7445" s="1">
        <f>IF(C7444+1=Protocol!$V$21,0,C7444+1)</f>
        <v>7</v>
      </c>
      <c r="D7445" s="1">
        <f t="shared" si="249"/>
        <v>4</v>
      </c>
      <c r="E7445" s="1" t="str">
        <f>INDEX(Protocol[Mark],MATCH(C7445,Protocol[Step],0))</f>
        <v>6Oct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509010004</v>
      </c>
      <c r="H7445" s="134">
        <f>Systematic[[#This Row],[SampleVariableLabel]]+100*Systematic[[#This Row],[State]]</f>
        <v>509010704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509</v>
      </c>
      <c r="B7446" s="1">
        <f>IF(C7446=0,IF(B7445=Protocol!$V$20,1,B7445+1),B7445)</f>
        <v>1</v>
      </c>
      <c r="C7446" s="1">
        <f>IF(C7445+1=Protocol!$V$21,0,C7445+1)</f>
        <v>8</v>
      </c>
      <c r="D7446" s="1">
        <f t="shared" si="249"/>
        <v>5</v>
      </c>
      <c r="E7446" s="1" t="str">
        <f>INDEX(Protocol[Mark],MATCH(C7446,Protocol[Step],0))</f>
        <v>7Rot</v>
      </c>
      <c r="F7446" s="151" t="str">
        <f>INDEX(Variables[Variable],MATCH(Systematic[[#This Row],[VariableIndex]],Variables[Index],0))</f>
        <v>Specific flux (mt)</v>
      </c>
      <c r="G7446" s="134">
        <f>Systematic[[#This Row],[Sample]]*1000000+Systematic[[#This Row],[SubSample]]*10000+Systematic[[#This Row],[VariableIndex]]</f>
        <v>509010005</v>
      </c>
      <c r="H7446" s="134">
        <f>Systematic[[#This Row],[SampleVariableLabel]]+100*Systematic[[#This Row],[State]]</f>
        <v>509010805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509</v>
      </c>
      <c r="B7447" s="1">
        <f>IF(C7447=0,IF(B7446=Protocol!$V$20,1,B7446+1),B7446)</f>
        <v>1</v>
      </c>
      <c r="C7447" s="1">
        <f>IF(C7446+1=Protocol!$V$21,0,C7446+1)</f>
        <v>9</v>
      </c>
      <c r="D7447" s="1">
        <f t="shared" si="249"/>
        <v>6</v>
      </c>
      <c r="E7447" s="1" t="str">
        <f>INDEX(Protocol[Mark],MATCH(C7447,Protocol[Step],0))</f>
        <v>8Gp</v>
      </c>
      <c r="F7447" s="151" t="str">
        <f>INDEX(Variables[Variable],MATCH(Systematic[[#This Row],[VariableIndex]],Variables[Index],0))</f>
        <v>FCR (mt: ROX-corr.)</v>
      </c>
      <c r="G7447" s="134">
        <f>Systematic[[#This Row],[Sample]]*1000000+Systematic[[#This Row],[SubSample]]*10000+Systematic[[#This Row],[VariableIndex]]</f>
        <v>509010006</v>
      </c>
      <c r="H7447" s="134">
        <f>Systematic[[#This Row],[SampleVariableLabel]]+100*Systematic[[#This Row],[State]]</f>
        <v>509010906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509</v>
      </c>
      <c r="B7448" s="1">
        <f>IF(C7448=0,IF(B7447=Protocol!$V$20,1,B7447+1),B7447)</f>
        <v>1</v>
      </c>
      <c r="C7448" s="1">
        <f>IF(C7447+1=Protocol!$V$21,0,C7447+1)</f>
        <v>10</v>
      </c>
      <c r="D7448" s="1">
        <f t="shared" si="249"/>
        <v>1</v>
      </c>
      <c r="E7448" s="1" t="str">
        <f>INDEX(Protocol[Mark],MATCH(C7448,Protocol[Step],0))</f>
        <v>9Ama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509010001</v>
      </c>
      <c r="H7448" s="134">
        <f>Systematic[[#This Row],[SampleVariableLabel]]+100*Systematic[[#This Row],[State]]</f>
        <v>509011001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509</v>
      </c>
      <c r="B7449" s="1">
        <f>IF(C7449=0,IF(B7448=Protocol!$V$20,1,B7448+1),B7448)</f>
        <v>1</v>
      </c>
      <c r="C7449" s="1">
        <f>IF(C7448+1=Protocol!$V$21,0,C7448+1)</f>
        <v>11</v>
      </c>
      <c r="D7449" s="1">
        <f t="shared" si="249"/>
        <v>2</v>
      </c>
      <c r="E7449" s="1" t="str">
        <f>INDEX(Protocol[Mark],MATCH(C7449,Protocol[Step],0))</f>
        <v>10Tm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509010002</v>
      </c>
      <c r="H7449" s="134">
        <f>Systematic[[#This Row],[SampleVariableLabel]]+100*Systematic[[#This Row],[State]]</f>
        <v>509011102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509</v>
      </c>
      <c r="B7450" s="1">
        <f>IF(C7450=0,IF(B7449=Protocol!$V$20,1,B7449+1),B7449)</f>
        <v>1</v>
      </c>
      <c r="C7450" s="1">
        <f>IF(C7449+1=Protocol!$V$21,0,C7449+1)</f>
        <v>12</v>
      </c>
      <c r="D7450" s="1">
        <f t="shared" si="249"/>
        <v>3</v>
      </c>
      <c r="E7450" s="1" t="str">
        <f>INDEX(Protocol[Mark],MATCH(C7450,Protocol[Step],0))</f>
        <v>11Azd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509010003</v>
      </c>
      <c r="H7450" s="134">
        <f>Systematic[[#This Row],[SampleVariableLabel]]+100*Systematic[[#This Row],[State]]</f>
        <v>509011203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510</v>
      </c>
      <c r="B7451" s="1">
        <f>IF(C7451=0,IF(B7450=Protocol!$V$20,1,B7450+1),B7450)</f>
        <v>1</v>
      </c>
      <c r="C7451" s="1">
        <f>IF(C7450+1=Protocol!$V$21,0,C7450+1)</f>
        <v>0</v>
      </c>
      <c r="D7451" s="1">
        <f t="shared" si="249"/>
        <v>4</v>
      </c>
      <c r="E7451" s="1" t="str">
        <f>INDEX(Protocol[Mark],MATCH(C7451,Protocol[Step],0))</f>
        <v>1mt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510010004</v>
      </c>
      <c r="H7451" s="134">
        <f>Systematic[[#This Row],[SampleVariableLabel]]+100*Systematic[[#This Row],[State]]</f>
        <v>510010004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510</v>
      </c>
      <c r="B7452" s="1">
        <f>IF(C7452=0,IF(B7451=Protocol!$V$20,1,B7451+1),B7451)</f>
        <v>1</v>
      </c>
      <c r="C7452" s="1">
        <f>IF(C7451+1=Protocol!$V$21,0,C7451+1)</f>
        <v>1</v>
      </c>
      <c r="D7452" s="1">
        <f t="shared" si="249"/>
        <v>5</v>
      </c>
      <c r="E7452" s="1" t="str">
        <f>INDEX(Protocol[Mark],MATCH(C7452,Protocol[Step],0))</f>
        <v>1PM</v>
      </c>
      <c r="F7452" s="151" t="str">
        <f>INDEX(Variables[Variable],MATCH(Systematic[[#This Row],[VariableIndex]],Variables[Index],0))</f>
        <v>Specific flux (mt)</v>
      </c>
      <c r="G7452" s="134">
        <f>Systematic[[#This Row],[Sample]]*1000000+Systematic[[#This Row],[SubSample]]*10000+Systematic[[#This Row],[VariableIndex]]</f>
        <v>510010005</v>
      </c>
      <c r="H7452" s="134">
        <f>Systematic[[#This Row],[SampleVariableLabel]]+100*Systematic[[#This Row],[State]]</f>
        <v>510010105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510</v>
      </c>
      <c r="B7453" s="1">
        <f>IF(C7453=0,IF(B7452=Protocol!$V$20,1,B7452+1),B7452)</f>
        <v>1</v>
      </c>
      <c r="C7453" s="1">
        <f>IF(C7452+1=Protocol!$V$21,0,C7452+1)</f>
        <v>2</v>
      </c>
      <c r="D7453" s="1">
        <f t="shared" si="249"/>
        <v>6</v>
      </c>
      <c r="E7453" s="1" t="str">
        <f>INDEX(Protocol[Mark],MATCH(C7453,Protocol[Step],0))</f>
        <v>2D</v>
      </c>
      <c r="F7453" s="151" t="str">
        <f>INDEX(Variables[Variable],MATCH(Systematic[[#This Row],[VariableIndex]],Variables[Index],0))</f>
        <v>FCR (mt: ROX-corr.)</v>
      </c>
      <c r="G7453" s="134">
        <f>Systematic[[#This Row],[Sample]]*1000000+Systematic[[#This Row],[SubSample]]*10000+Systematic[[#This Row],[VariableIndex]]</f>
        <v>510010006</v>
      </c>
      <c r="H7453" s="134">
        <f>Systematic[[#This Row],[SampleVariableLabel]]+100*Systematic[[#This Row],[State]]</f>
        <v>510010206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510</v>
      </c>
      <c r="B7454" s="1">
        <f>IF(C7454=0,IF(B7453=Protocol!$V$20,1,B7453+1),B7453)</f>
        <v>1</v>
      </c>
      <c r="C7454" s="1">
        <f>IF(C7453+1=Protocol!$V$21,0,C7453+1)</f>
        <v>3</v>
      </c>
      <c r="D7454" s="1">
        <f t="shared" si="249"/>
        <v>1</v>
      </c>
      <c r="E7454" s="1" t="str">
        <f>INDEX(Protocol[Mark],MATCH(C7454,Protocol[Step],0))</f>
        <v>2c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510010001</v>
      </c>
      <c r="H7454" s="134">
        <f>Systematic[[#This Row],[SampleVariableLabel]]+100*Systematic[[#This Row],[State]]</f>
        <v>510010301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510</v>
      </c>
      <c r="B7455" s="1">
        <f>IF(C7455=0,IF(B7454=Protocol!$V$20,1,B7454+1),B7454)</f>
        <v>1</v>
      </c>
      <c r="C7455" s="1">
        <f>IF(C7454+1=Protocol!$V$21,0,C7454+1)</f>
        <v>4</v>
      </c>
      <c r="D7455" s="1">
        <f t="shared" si="249"/>
        <v>2</v>
      </c>
      <c r="E7455" s="1" t="str">
        <f>INDEX(Protocol[Mark],MATCH(C7455,Protocol[Step],0))</f>
        <v>3U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510010002</v>
      </c>
      <c r="H7455" s="134">
        <f>Systematic[[#This Row],[SampleVariableLabel]]+100*Systematic[[#This Row],[State]]</f>
        <v>510010402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510</v>
      </c>
      <c r="B7456" s="1">
        <f>IF(C7456=0,IF(B7455=Protocol!$V$20,1,B7455+1),B7455)</f>
        <v>1</v>
      </c>
      <c r="C7456" s="1">
        <f>IF(C7455+1=Protocol!$V$21,0,C7455+1)</f>
        <v>5</v>
      </c>
      <c r="D7456" s="1">
        <f t="shared" si="249"/>
        <v>3</v>
      </c>
      <c r="E7456" s="1" t="str">
        <f>INDEX(Protocol[Mark],MATCH(C7456,Protocol[Step],0))</f>
        <v>4G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510010003</v>
      </c>
      <c r="H7456" s="134">
        <f>Systematic[[#This Row],[SampleVariableLabel]]+100*Systematic[[#This Row],[State]]</f>
        <v>510010503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510</v>
      </c>
      <c r="B7457" s="1">
        <f>IF(C7457=0,IF(B7456=Protocol!$V$20,1,B7456+1),B7456)</f>
        <v>1</v>
      </c>
      <c r="C7457" s="1">
        <f>IF(C7456+1=Protocol!$V$21,0,C7456+1)</f>
        <v>6</v>
      </c>
      <c r="D7457" s="1">
        <f t="shared" si="249"/>
        <v>4</v>
      </c>
      <c r="E7457" s="1" t="str">
        <f>INDEX(Protocol[Mark],MATCH(C7457,Protocol[Step],0))</f>
        <v>5S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510010004</v>
      </c>
      <c r="H7457" s="134">
        <f>Systematic[[#This Row],[SampleVariableLabel]]+100*Systematic[[#This Row],[State]]</f>
        <v>510010604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510</v>
      </c>
      <c r="B7458" s="1">
        <f>IF(C7458=0,IF(B7457=Protocol!$V$20,1,B7457+1),B7457)</f>
        <v>1</v>
      </c>
      <c r="C7458" s="1">
        <f>IF(C7457+1=Protocol!$V$21,0,C7457+1)</f>
        <v>7</v>
      </c>
      <c r="D7458" s="1">
        <f t="shared" si="249"/>
        <v>5</v>
      </c>
      <c r="E7458" s="1" t="str">
        <f>INDEX(Protocol[Mark],MATCH(C7458,Protocol[Step],0))</f>
        <v>6Oct</v>
      </c>
      <c r="F7458" s="151" t="str">
        <f>INDEX(Variables[Variable],MATCH(Systematic[[#This Row],[VariableIndex]],Variables[Index],0))</f>
        <v>Specific flux (mt)</v>
      </c>
      <c r="G7458" s="134">
        <f>Systematic[[#This Row],[Sample]]*1000000+Systematic[[#This Row],[SubSample]]*10000+Systematic[[#This Row],[VariableIndex]]</f>
        <v>510010005</v>
      </c>
      <c r="H7458" s="134">
        <f>Systematic[[#This Row],[SampleVariableLabel]]+100*Systematic[[#This Row],[State]]</f>
        <v>510010705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510</v>
      </c>
      <c r="B7459" s="1">
        <f>IF(C7459=0,IF(B7458=Protocol!$V$20,1,B7458+1),B7458)</f>
        <v>1</v>
      </c>
      <c r="C7459" s="1">
        <f>IF(C7458+1=Protocol!$V$21,0,C7458+1)</f>
        <v>8</v>
      </c>
      <c r="D7459" s="1">
        <f t="shared" si="249"/>
        <v>6</v>
      </c>
      <c r="E7459" s="1" t="str">
        <f>INDEX(Protocol[Mark],MATCH(C7459,Protocol[Step],0))</f>
        <v>7Rot</v>
      </c>
      <c r="F7459" s="151" t="str">
        <f>INDEX(Variables[Variable],MATCH(Systematic[[#This Row],[VariableIndex]],Variables[Index],0))</f>
        <v>FCR (mt: ROX-corr.)</v>
      </c>
      <c r="G7459" s="134">
        <f>Systematic[[#This Row],[Sample]]*1000000+Systematic[[#This Row],[SubSample]]*10000+Systematic[[#This Row],[VariableIndex]]</f>
        <v>510010006</v>
      </c>
      <c r="H7459" s="134">
        <f>Systematic[[#This Row],[SampleVariableLabel]]+100*Systematic[[#This Row],[State]]</f>
        <v>510010806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510</v>
      </c>
      <c r="B7460" s="1">
        <f>IF(C7460=0,IF(B7459=Protocol!$V$20,1,B7459+1),B7459)</f>
        <v>1</v>
      </c>
      <c r="C7460" s="1">
        <f>IF(C7459+1=Protocol!$V$21,0,C7459+1)</f>
        <v>9</v>
      </c>
      <c r="D7460" s="1">
        <f t="shared" si="249"/>
        <v>1</v>
      </c>
      <c r="E7460" s="1" t="str">
        <f>INDEX(Protocol[Mark],MATCH(C7460,Protocol[Step],0))</f>
        <v>8Gp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510010001</v>
      </c>
      <c r="H7460" s="134">
        <f>Systematic[[#This Row],[SampleVariableLabel]]+100*Systematic[[#This Row],[State]]</f>
        <v>510010901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510</v>
      </c>
      <c r="B7461" s="1">
        <f>IF(C7461=0,IF(B7460=Protocol!$V$20,1,B7460+1),B7460)</f>
        <v>1</v>
      </c>
      <c r="C7461" s="1">
        <f>IF(C7460+1=Protocol!$V$21,0,C7460+1)</f>
        <v>10</v>
      </c>
      <c r="D7461" s="1">
        <f t="shared" si="249"/>
        <v>2</v>
      </c>
      <c r="E7461" s="1" t="str">
        <f>INDEX(Protocol[Mark],MATCH(C7461,Protocol[Step],0))</f>
        <v>9Ama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510010002</v>
      </c>
      <c r="H7461" s="134">
        <f>Systematic[[#This Row],[SampleVariableLabel]]+100*Systematic[[#This Row],[State]]</f>
        <v>510011002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510</v>
      </c>
      <c r="B7462" s="1">
        <f>IF(C7462=0,IF(B7461=Protocol!$V$20,1,B7461+1),B7461)</f>
        <v>1</v>
      </c>
      <c r="C7462" s="1">
        <f>IF(C7461+1=Protocol!$V$21,0,C7461+1)</f>
        <v>11</v>
      </c>
      <c r="D7462" s="1">
        <f t="shared" si="249"/>
        <v>3</v>
      </c>
      <c r="E7462" s="1" t="str">
        <f>INDEX(Protocol[Mark],MATCH(C7462,Protocol[Step],0))</f>
        <v>10Tm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510010003</v>
      </c>
      <c r="H7462" s="134">
        <f>Systematic[[#This Row],[SampleVariableLabel]]+100*Systematic[[#This Row],[State]]</f>
        <v>510011103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510</v>
      </c>
      <c r="B7463" s="1">
        <f>IF(C7463=0,IF(B7462=Protocol!$V$20,1,B7462+1),B7462)</f>
        <v>1</v>
      </c>
      <c r="C7463" s="1">
        <f>IF(C7462+1=Protocol!$V$21,0,C7462+1)</f>
        <v>12</v>
      </c>
      <c r="D7463" s="1">
        <f t="shared" si="249"/>
        <v>4</v>
      </c>
      <c r="E7463" s="1" t="str">
        <f>INDEX(Protocol[Mark],MATCH(C7463,Protocol[Step],0))</f>
        <v>11Azd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510010004</v>
      </c>
      <c r="H7463" s="134">
        <f>Systematic[[#This Row],[SampleVariableLabel]]+100*Systematic[[#This Row],[State]]</f>
        <v>510011204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511</v>
      </c>
      <c r="B7464" s="1">
        <f>IF(C7464=0,IF(B7463=Protocol!$V$20,1,B7463+1),B7463)</f>
        <v>1</v>
      </c>
      <c r="C7464" s="1">
        <f>IF(C7463+1=Protocol!$V$21,0,C7463+1)</f>
        <v>0</v>
      </c>
      <c r="D7464" s="1">
        <f t="shared" si="249"/>
        <v>5</v>
      </c>
      <c r="E7464" s="1" t="str">
        <f>INDEX(Protocol[Mark],MATCH(C7464,Protocol[Step],0))</f>
        <v>1mt</v>
      </c>
      <c r="F7464" s="151" t="str">
        <f>INDEX(Variables[Variable],MATCH(Systematic[[#This Row],[VariableIndex]],Variables[Index],0))</f>
        <v>Specific flux (mt)</v>
      </c>
      <c r="G7464" s="134">
        <f>Systematic[[#This Row],[Sample]]*1000000+Systematic[[#This Row],[SubSample]]*10000+Systematic[[#This Row],[VariableIndex]]</f>
        <v>511010005</v>
      </c>
      <c r="H7464" s="134">
        <f>Systematic[[#This Row],[SampleVariableLabel]]+100*Systematic[[#This Row],[State]]</f>
        <v>511010005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511</v>
      </c>
      <c r="B7465" s="1">
        <f>IF(C7465=0,IF(B7464=Protocol!$V$20,1,B7464+1),B7464)</f>
        <v>1</v>
      </c>
      <c r="C7465" s="1">
        <f>IF(C7464+1=Protocol!$V$21,0,C7464+1)</f>
        <v>1</v>
      </c>
      <c r="D7465" s="1">
        <f t="shared" si="249"/>
        <v>6</v>
      </c>
      <c r="E7465" s="1" t="str">
        <f>INDEX(Protocol[Mark],MATCH(C7465,Protocol[Step],0))</f>
        <v>1PM</v>
      </c>
      <c r="F7465" s="151" t="str">
        <f>INDEX(Variables[Variable],MATCH(Systematic[[#This Row],[VariableIndex]],Variables[Index],0))</f>
        <v>FCR (mt: ROX-corr.)</v>
      </c>
      <c r="G7465" s="134">
        <f>Systematic[[#This Row],[Sample]]*1000000+Systematic[[#This Row],[SubSample]]*10000+Systematic[[#This Row],[VariableIndex]]</f>
        <v>511010006</v>
      </c>
      <c r="H7465" s="134">
        <f>Systematic[[#This Row],[SampleVariableLabel]]+100*Systematic[[#This Row],[State]]</f>
        <v>511010106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511</v>
      </c>
      <c r="B7466" s="1">
        <f>IF(C7466=0,IF(B7465=Protocol!$V$20,1,B7465+1),B7465)</f>
        <v>1</v>
      </c>
      <c r="C7466" s="1">
        <f>IF(C7465+1=Protocol!$V$21,0,C7465+1)</f>
        <v>2</v>
      </c>
      <c r="D7466" s="1">
        <f t="shared" si="249"/>
        <v>1</v>
      </c>
      <c r="E7466" s="1" t="str">
        <f>INDEX(Protocol[Mark],MATCH(C7466,Protocol[Step],0))</f>
        <v>2D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511010001</v>
      </c>
      <c r="H7466" s="134">
        <f>Systematic[[#This Row],[SampleVariableLabel]]+100*Systematic[[#This Row],[State]]</f>
        <v>511010201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511</v>
      </c>
      <c r="B7467" s="1">
        <f>IF(C7467=0,IF(B7466=Protocol!$V$20,1,B7466+1),B7466)</f>
        <v>1</v>
      </c>
      <c r="C7467" s="1">
        <f>IF(C7466+1=Protocol!$V$21,0,C7466+1)</f>
        <v>3</v>
      </c>
      <c r="D7467" s="1">
        <f t="shared" si="249"/>
        <v>2</v>
      </c>
      <c r="E7467" s="1" t="str">
        <f>INDEX(Protocol[Mark],MATCH(C7467,Protocol[Step],0))</f>
        <v>2c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511010002</v>
      </c>
      <c r="H7467" s="134">
        <f>Systematic[[#This Row],[SampleVariableLabel]]+100*Systematic[[#This Row],[State]]</f>
        <v>511010302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511</v>
      </c>
      <c r="B7468" s="1">
        <f>IF(C7468=0,IF(B7467=Protocol!$V$20,1,B7467+1),B7467)</f>
        <v>1</v>
      </c>
      <c r="C7468" s="1">
        <f>IF(C7467+1=Protocol!$V$21,0,C7467+1)</f>
        <v>4</v>
      </c>
      <c r="D7468" s="1">
        <f t="shared" si="249"/>
        <v>3</v>
      </c>
      <c r="E7468" s="1" t="str">
        <f>INDEX(Protocol[Mark],MATCH(C7468,Protocol[Step],0))</f>
        <v>3U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511010003</v>
      </c>
      <c r="H7468" s="134">
        <f>Systematic[[#This Row],[SampleVariableLabel]]+100*Systematic[[#This Row],[State]]</f>
        <v>511010403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511</v>
      </c>
      <c r="B7469" s="1">
        <f>IF(C7469=0,IF(B7468=Protocol!$V$20,1,B7468+1),B7468)</f>
        <v>1</v>
      </c>
      <c r="C7469" s="1">
        <f>IF(C7468+1=Protocol!$V$21,0,C7468+1)</f>
        <v>5</v>
      </c>
      <c r="D7469" s="1">
        <f t="shared" si="249"/>
        <v>4</v>
      </c>
      <c r="E7469" s="1" t="str">
        <f>INDEX(Protocol[Mark],MATCH(C7469,Protocol[Step],0))</f>
        <v>4G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511010004</v>
      </c>
      <c r="H7469" s="134">
        <f>Systematic[[#This Row],[SampleVariableLabel]]+100*Systematic[[#This Row],[State]]</f>
        <v>511010504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511</v>
      </c>
      <c r="B7470" s="1">
        <f>IF(C7470=0,IF(B7469=Protocol!$V$20,1,B7469+1),B7469)</f>
        <v>1</v>
      </c>
      <c r="C7470" s="1">
        <f>IF(C7469+1=Protocol!$V$21,0,C7469+1)</f>
        <v>6</v>
      </c>
      <c r="D7470" s="1">
        <f t="shared" si="249"/>
        <v>5</v>
      </c>
      <c r="E7470" s="1" t="str">
        <f>INDEX(Protocol[Mark],MATCH(C7470,Protocol[Step],0))</f>
        <v>5S</v>
      </c>
      <c r="F7470" s="151" t="str">
        <f>INDEX(Variables[Variable],MATCH(Systematic[[#This Row],[VariableIndex]],Variables[Index],0))</f>
        <v>Specific flux (mt)</v>
      </c>
      <c r="G7470" s="134">
        <f>Systematic[[#This Row],[Sample]]*1000000+Systematic[[#This Row],[SubSample]]*10000+Systematic[[#This Row],[VariableIndex]]</f>
        <v>511010005</v>
      </c>
      <c r="H7470" s="134">
        <f>Systematic[[#This Row],[SampleVariableLabel]]+100*Systematic[[#This Row],[State]]</f>
        <v>511010605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511</v>
      </c>
      <c r="B7471" s="1">
        <f>IF(C7471=0,IF(B7470=Protocol!$V$20,1,B7470+1),B7470)</f>
        <v>1</v>
      </c>
      <c r="C7471" s="1">
        <f>IF(C7470+1=Protocol!$V$21,0,C7470+1)</f>
        <v>7</v>
      </c>
      <c r="D7471" s="1">
        <f t="shared" si="249"/>
        <v>6</v>
      </c>
      <c r="E7471" s="1" t="str">
        <f>INDEX(Protocol[Mark],MATCH(C7471,Protocol[Step],0))</f>
        <v>6Oct</v>
      </c>
      <c r="F7471" s="151" t="str">
        <f>INDEX(Variables[Variable],MATCH(Systematic[[#This Row],[VariableIndex]],Variables[Index],0))</f>
        <v>FCR (mt: ROX-corr.)</v>
      </c>
      <c r="G7471" s="134">
        <f>Systematic[[#This Row],[Sample]]*1000000+Systematic[[#This Row],[SubSample]]*10000+Systematic[[#This Row],[VariableIndex]]</f>
        <v>511010006</v>
      </c>
      <c r="H7471" s="134">
        <f>Systematic[[#This Row],[SampleVariableLabel]]+100*Systematic[[#This Row],[State]]</f>
        <v>511010706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511</v>
      </c>
      <c r="B7472" s="1">
        <f>IF(C7472=0,IF(B7471=Protocol!$V$20,1,B7471+1),B7471)</f>
        <v>1</v>
      </c>
      <c r="C7472" s="1">
        <f>IF(C7471+1=Protocol!$V$21,0,C7471+1)</f>
        <v>8</v>
      </c>
      <c r="D7472" s="1">
        <f t="shared" si="249"/>
        <v>1</v>
      </c>
      <c r="E7472" s="1" t="str">
        <f>INDEX(Protocol[Mark],MATCH(C7472,Protocol[Step],0))</f>
        <v>7Rot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511010001</v>
      </c>
      <c r="H7472" s="134">
        <f>Systematic[[#This Row],[SampleVariableLabel]]+100*Systematic[[#This Row],[State]]</f>
        <v>511010801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511</v>
      </c>
      <c r="B7473" s="1">
        <f>IF(C7473=0,IF(B7472=Protocol!$V$20,1,B7472+1),B7472)</f>
        <v>1</v>
      </c>
      <c r="C7473" s="1">
        <f>IF(C7472+1=Protocol!$V$21,0,C7472+1)</f>
        <v>9</v>
      </c>
      <c r="D7473" s="1">
        <f t="shared" si="249"/>
        <v>2</v>
      </c>
      <c r="E7473" s="1" t="str">
        <f>INDEX(Protocol[Mark],MATCH(C7473,Protocol[Step],0))</f>
        <v>8Gp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511010002</v>
      </c>
      <c r="H7473" s="134">
        <f>Systematic[[#This Row],[SampleVariableLabel]]+100*Systematic[[#This Row],[State]]</f>
        <v>511010902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511</v>
      </c>
      <c r="B7474" s="1">
        <f>IF(C7474=0,IF(B7473=Protocol!$V$20,1,B7473+1),B7473)</f>
        <v>1</v>
      </c>
      <c r="C7474" s="1">
        <f>IF(C7473+1=Protocol!$V$21,0,C7473+1)</f>
        <v>10</v>
      </c>
      <c r="D7474" s="1">
        <f t="shared" si="249"/>
        <v>3</v>
      </c>
      <c r="E7474" s="1" t="str">
        <f>INDEX(Protocol[Mark],MATCH(C7474,Protocol[Step],0))</f>
        <v>9Ama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511010003</v>
      </c>
      <c r="H7474" s="134">
        <f>Systematic[[#This Row],[SampleVariableLabel]]+100*Systematic[[#This Row],[State]]</f>
        <v>511011003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511</v>
      </c>
      <c r="B7475" s="1">
        <f>IF(C7475=0,IF(B7474=Protocol!$V$20,1,B7474+1),B7474)</f>
        <v>1</v>
      </c>
      <c r="C7475" s="1">
        <f>IF(C7474+1=Protocol!$V$21,0,C7474+1)</f>
        <v>11</v>
      </c>
      <c r="D7475" s="1">
        <f t="shared" si="249"/>
        <v>4</v>
      </c>
      <c r="E7475" s="1" t="str">
        <f>INDEX(Protocol[Mark],MATCH(C7475,Protocol[Step],0))</f>
        <v>10Tm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511010004</v>
      </c>
      <c r="H7475" s="134">
        <f>Systematic[[#This Row],[SampleVariableLabel]]+100*Systematic[[#This Row],[State]]</f>
        <v>511011104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511</v>
      </c>
      <c r="B7476" s="1">
        <f>IF(C7476=0,IF(B7475=Protocol!$V$20,1,B7475+1),B7475)</f>
        <v>1</v>
      </c>
      <c r="C7476" s="1">
        <f>IF(C7475+1=Protocol!$V$21,0,C7475+1)</f>
        <v>12</v>
      </c>
      <c r="D7476" s="1">
        <f t="shared" si="249"/>
        <v>5</v>
      </c>
      <c r="E7476" s="1" t="str">
        <f>INDEX(Protocol[Mark],MATCH(C7476,Protocol[Step],0))</f>
        <v>11Azd</v>
      </c>
      <c r="F7476" s="151" t="str">
        <f>INDEX(Variables[Variable],MATCH(Systematic[[#This Row],[VariableIndex]],Variables[Index],0))</f>
        <v>Specific flux (mt)</v>
      </c>
      <c r="G7476" s="134">
        <f>Systematic[[#This Row],[Sample]]*1000000+Systematic[[#This Row],[SubSample]]*10000+Systematic[[#This Row],[VariableIndex]]</f>
        <v>511010005</v>
      </c>
      <c r="H7476" s="134">
        <f>Systematic[[#This Row],[SampleVariableLabel]]+100*Systematic[[#This Row],[State]]</f>
        <v>511011205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512</v>
      </c>
      <c r="B7477" s="1">
        <f>IF(C7477=0,IF(B7476=Protocol!$V$20,1,B7476+1),B7476)</f>
        <v>1</v>
      </c>
      <c r="C7477" s="1">
        <f>IF(C7476+1=Protocol!$V$21,0,C7476+1)</f>
        <v>0</v>
      </c>
      <c r="D7477" s="1">
        <f t="shared" si="249"/>
        <v>6</v>
      </c>
      <c r="E7477" s="1" t="str">
        <f>INDEX(Protocol[Mark],MATCH(C7477,Protocol[Step],0))</f>
        <v>1mt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512010006</v>
      </c>
      <c r="H7477" s="134">
        <f>Systematic[[#This Row],[SampleVariableLabel]]+100*Systematic[[#This Row],[State]]</f>
        <v>512010006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512</v>
      </c>
      <c r="B7478" s="1">
        <f>IF(C7478=0,IF(B7477=Protocol!$V$20,1,B7477+1),B7477)</f>
        <v>1</v>
      </c>
      <c r="C7478" s="1">
        <f>IF(C7477+1=Protocol!$V$21,0,C7477+1)</f>
        <v>1</v>
      </c>
      <c r="D7478" s="1">
        <f t="shared" si="249"/>
        <v>1</v>
      </c>
      <c r="E7478" s="1" t="str">
        <f>INDEX(Protocol[Mark],MATCH(C7478,Protocol[Step],0))</f>
        <v>1PM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512010001</v>
      </c>
      <c r="H7478" s="134">
        <f>Systematic[[#This Row],[SampleVariableLabel]]+100*Systematic[[#This Row],[State]]</f>
        <v>512010101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512</v>
      </c>
      <c r="B7479" s="1">
        <f>IF(C7479=0,IF(B7478=Protocol!$V$20,1,B7478+1),B7478)</f>
        <v>1</v>
      </c>
      <c r="C7479" s="1">
        <f>IF(C7478+1=Protocol!$V$21,0,C7478+1)</f>
        <v>2</v>
      </c>
      <c r="D7479" s="1">
        <f t="shared" si="249"/>
        <v>2</v>
      </c>
      <c r="E7479" s="1" t="str">
        <f>INDEX(Protocol[Mark],MATCH(C7479,Protocol[Step],0))</f>
        <v>2D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512010002</v>
      </c>
      <c r="H7479" s="134">
        <f>Systematic[[#This Row],[SampleVariableLabel]]+100*Systematic[[#This Row],[State]]</f>
        <v>512010202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512</v>
      </c>
      <c r="B7480" s="1">
        <f>IF(C7480=0,IF(B7479=Protocol!$V$20,1,B7479+1),B7479)</f>
        <v>1</v>
      </c>
      <c r="C7480" s="1">
        <f>IF(C7479+1=Protocol!$V$21,0,C7479+1)</f>
        <v>3</v>
      </c>
      <c r="D7480" s="1">
        <f t="shared" si="249"/>
        <v>3</v>
      </c>
      <c r="E7480" s="1" t="str">
        <f>INDEX(Protocol[Mark],MATCH(C7480,Protocol[Step],0))</f>
        <v>2c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512010003</v>
      </c>
      <c r="H7480" s="134">
        <f>Systematic[[#This Row],[SampleVariableLabel]]+100*Systematic[[#This Row],[State]]</f>
        <v>512010303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512</v>
      </c>
      <c r="B7481" s="1">
        <f>IF(C7481=0,IF(B7480=Protocol!$V$20,1,B7480+1),B7480)</f>
        <v>1</v>
      </c>
      <c r="C7481" s="1">
        <f>IF(C7480+1=Protocol!$V$21,0,C7480+1)</f>
        <v>4</v>
      </c>
      <c r="D7481" s="1">
        <f t="shared" si="249"/>
        <v>4</v>
      </c>
      <c r="E7481" s="1" t="str">
        <f>INDEX(Protocol[Mark],MATCH(C7481,Protocol[Step],0))</f>
        <v>3U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512010004</v>
      </c>
      <c r="H7481" s="134">
        <f>Systematic[[#This Row],[SampleVariableLabel]]+100*Systematic[[#This Row],[State]]</f>
        <v>512010404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512</v>
      </c>
      <c r="B7482" s="1">
        <f>IF(C7482=0,IF(B7481=Protocol!$V$20,1,B7481+1),B7481)</f>
        <v>1</v>
      </c>
      <c r="C7482" s="1">
        <f>IF(C7481+1=Protocol!$V$21,0,C7481+1)</f>
        <v>5</v>
      </c>
      <c r="D7482" s="1">
        <f t="shared" si="249"/>
        <v>5</v>
      </c>
      <c r="E7482" s="1" t="str">
        <f>INDEX(Protocol[Mark],MATCH(C7482,Protocol[Step],0))</f>
        <v>4G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512010005</v>
      </c>
      <c r="H7482" s="134">
        <f>Systematic[[#This Row],[SampleVariableLabel]]+100*Systematic[[#This Row],[State]]</f>
        <v>512010505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512</v>
      </c>
      <c r="B7483" s="1">
        <f>IF(C7483=0,IF(B7482=Protocol!$V$20,1,B7482+1),B7482)</f>
        <v>1</v>
      </c>
      <c r="C7483" s="1">
        <f>IF(C7482+1=Protocol!$V$21,0,C7482+1)</f>
        <v>6</v>
      </c>
      <c r="D7483" s="1">
        <f t="shared" si="249"/>
        <v>6</v>
      </c>
      <c r="E7483" s="1" t="str">
        <f>INDEX(Protocol[Mark],MATCH(C7483,Protocol[Step],0))</f>
        <v>5S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512010006</v>
      </c>
      <c r="H7483" s="134">
        <f>Systematic[[#This Row],[SampleVariableLabel]]+100*Systematic[[#This Row],[State]]</f>
        <v>512010606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512</v>
      </c>
      <c r="B7484" s="1">
        <f>IF(C7484=0,IF(B7483=Protocol!$V$20,1,B7483+1),B7483)</f>
        <v>1</v>
      </c>
      <c r="C7484" s="1">
        <f>IF(C7483+1=Protocol!$V$21,0,C7483+1)</f>
        <v>7</v>
      </c>
      <c r="D7484" s="1">
        <f t="shared" si="249"/>
        <v>1</v>
      </c>
      <c r="E7484" s="1" t="str">
        <f>INDEX(Protocol[Mark],MATCH(C7484,Protocol[Step],0))</f>
        <v>6Oct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512010001</v>
      </c>
      <c r="H7484" s="134">
        <f>Systematic[[#This Row],[SampleVariableLabel]]+100*Systematic[[#This Row],[State]]</f>
        <v>512010701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512</v>
      </c>
      <c r="B7485" s="1">
        <f>IF(C7485=0,IF(B7484=Protocol!$V$20,1,B7484+1),B7484)</f>
        <v>1</v>
      </c>
      <c r="C7485" s="1">
        <f>IF(C7484+1=Protocol!$V$21,0,C7484+1)</f>
        <v>8</v>
      </c>
      <c r="D7485" s="1">
        <f t="shared" si="249"/>
        <v>2</v>
      </c>
      <c r="E7485" s="1" t="str">
        <f>INDEX(Protocol[Mark],MATCH(C7485,Protocol[Step],0))</f>
        <v>7Rot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512010002</v>
      </c>
      <c r="H7485" s="134">
        <f>Systematic[[#This Row],[SampleVariableLabel]]+100*Systematic[[#This Row],[State]]</f>
        <v>512010802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512</v>
      </c>
      <c r="B7486" s="1">
        <f>IF(C7486=0,IF(B7485=Protocol!$V$20,1,B7485+1),B7485)</f>
        <v>1</v>
      </c>
      <c r="C7486" s="1">
        <f>IF(C7485+1=Protocol!$V$21,0,C7485+1)</f>
        <v>9</v>
      </c>
      <c r="D7486" s="1">
        <f t="shared" si="249"/>
        <v>3</v>
      </c>
      <c r="E7486" s="1" t="str">
        <f>INDEX(Protocol[Mark],MATCH(C7486,Protocol[Step],0))</f>
        <v>8Gp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512010003</v>
      </c>
      <c r="H7486" s="134">
        <f>Systematic[[#This Row],[SampleVariableLabel]]+100*Systematic[[#This Row],[State]]</f>
        <v>512010903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512</v>
      </c>
      <c r="B7487" s="1">
        <f>IF(C7487=0,IF(B7486=Protocol!$V$20,1,B7486+1),B7486)</f>
        <v>1</v>
      </c>
      <c r="C7487" s="1">
        <f>IF(C7486+1=Protocol!$V$21,0,C7486+1)</f>
        <v>10</v>
      </c>
      <c r="D7487" s="1">
        <f t="shared" si="249"/>
        <v>4</v>
      </c>
      <c r="E7487" s="1" t="str">
        <f>INDEX(Protocol[Mark],MATCH(C7487,Protocol[Step],0))</f>
        <v>9Ama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512010004</v>
      </c>
      <c r="H7487" s="134">
        <f>Systematic[[#This Row],[SampleVariableLabel]]+100*Systematic[[#This Row],[State]]</f>
        <v>512011004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512</v>
      </c>
      <c r="B7488" s="1">
        <f>IF(C7488=0,IF(B7487=Protocol!$V$20,1,B7487+1),B7487)</f>
        <v>1</v>
      </c>
      <c r="C7488" s="1">
        <f>IF(C7487+1=Protocol!$V$21,0,C7487+1)</f>
        <v>11</v>
      </c>
      <c r="D7488" s="1">
        <f t="shared" si="249"/>
        <v>5</v>
      </c>
      <c r="E7488" s="1" t="str">
        <f>INDEX(Protocol[Mark],MATCH(C7488,Protocol[Step],0))</f>
        <v>10Tm</v>
      </c>
      <c r="F7488" s="151" t="str">
        <f>INDEX(Variables[Variable],MATCH(Systematic[[#This Row],[VariableIndex]],Variables[Index],0))</f>
        <v>Specific flux (mt)</v>
      </c>
      <c r="G7488" s="134">
        <f>Systematic[[#This Row],[Sample]]*1000000+Systematic[[#This Row],[SubSample]]*10000+Systematic[[#This Row],[VariableIndex]]</f>
        <v>512010005</v>
      </c>
      <c r="H7488" s="134">
        <f>Systematic[[#This Row],[SampleVariableLabel]]+100*Systematic[[#This Row],[State]]</f>
        <v>512011105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512</v>
      </c>
      <c r="B7489" s="1">
        <f>IF(C7489=0,IF(B7488=Protocol!$V$20,1,B7488+1),B7488)</f>
        <v>1</v>
      </c>
      <c r="C7489" s="1">
        <f>IF(C7488+1=Protocol!$V$21,0,C7488+1)</f>
        <v>12</v>
      </c>
      <c r="D7489" s="1">
        <f t="shared" si="249"/>
        <v>6</v>
      </c>
      <c r="E7489" s="1" t="str">
        <f>INDEX(Protocol[Mark],MATCH(C7489,Protocol[Step],0))</f>
        <v>11Azd</v>
      </c>
      <c r="F7489" s="151" t="str">
        <f>INDEX(Variables[Variable],MATCH(Systematic[[#This Row],[VariableIndex]],Variables[Index],0))</f>
        <v>FCR (mt: ROX-corr.)</v>
      </c>
      <c r="G7489" s="134">
        <f>Systematic[[#This Row],[Sample]]*1000000+Systematic[[#This Row],[SubSample]]*10000+Systematic[[#This Row],[VariableIndex]]</f>
        <v>512010006</v>
      </c>
      <c r="H7489" s="134">
        <f>Systematic[[#This Row],[SampleVariableLabel]]+100*Systematic[[#This Row],[State]]</f>
        <v>512011206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513</v>
      </c>
      <c r="B7490" s="1">
        <f>IF(C7490=0,IF(B7489=Protocol!$V$20,1,B7489+1),B7489)</f>
        <v>1</v>
      </c>
      <c r="C7490" s="1">
        <f>IF(C7489+1=Protocol!$V$21,0,C7489+1)</f>
        <v>0</v>
      </c>
      <c r="D7490" s="1">
        <f t="shared" si="249"/>
        <v>1</v>
      </c>
      <c r="E7490" s="1" t="str">
        <f>INDEX(Protocol[Mark],MATCH(C7490,Protocol[Step],0))</f>
        <v>1mt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513010001</v>
      </c>
      <c r="H7490" s="134">
        <f>Systematic[[#This Row],[SampleVariableLabel]]+100*Systematic[[#This Row],[State]]</f>
        <v>513010001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513</v>
      </c>
      <c r="B7491" s="1">
        <f>IF(C7491=0,IF(B7490=Protocol!$V$20,1,B7490+1),B7490)</f>
        <v>1</v>
      </c>
      <c r="C7491" s="1">
        <f>IF(C7490+1=Protocol!$V$21,0,C7490+1)</f>
        <v>1</v>
      </c>
      <c r="D7491" s="1">
        <f t="shared" ref="D7491:D7554" si="251">IF(D7490=nVariables,1,D7490+1)</f>
        <v>2</v>
      </c>
      <c r="E7491" s="1" t="str">
        <f>INDEX(Protocol[Mark],MATCH(C7491,Protocol[Step],0))</f>
        <v>1PM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513010002</v>
      </c>
      <c r="H7491" s="134">
        <f>Systematic[[#This Row],[SampleVariableLabel]]+100*Systematic[[#This Row],[State]]</f>
        <v>513010102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513</v>
      </c>
      <c r="B7492" s="1">
        <f>IF(C7492=0,IF(B7491=Protocol!$V$20,1,B7491+1),B7491)</f>
        <v>1</v>
      </c>
      <c r="C7492" s="1">
        <f>IF(C7491+1=Protocol!$V$21,0,C7491+1)</f>
        <v>2</v>
      </c>
      <c r="D7492" s="1">
        <f t="shared" si="251"/>
        <v>3</v>
      </c>
      <c r="E7492" s="1" t="str">
        <f>INDEX(Protocol[Mark],MATCH(C7492,Protocol[Step],0))</f>
        <v>2D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513010003</v>
      </c>
      <c r="H7492" s="134">
        <f>Systematic[[#This Row],[SampleVariableLabel]]+100*Systematic[[#This Row],[State]]</f>
        <v>513010203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513</v>
      </c>
      <c r="B7493" s="1">
        <f>IF(C7493=0,IF(B7492=Protocol!$V$20,1,B7492+1),B7492)</f>
        <v>1</v>
      </c>
      <c r="C7493" s="1">
        <f>IF(C7492+1=Protocol!$V$21,0,C7492+1)</f>
        <v>3</v>
      </c>
      <c r="D7493" s="1">
        <f t="shared" si="251"/>
        <v>4</v>
      </c>
      <c r="E7493" s="1" t="str">
        <f>INDEX(Protocol[Mark],MATCH(C7493,Protocol[Step],0))</f>
        <v>2c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513010004</v>
      </c>
      <c r="H7493" s="134">
        <f>Systematic[[#This Row],[SampleVariableLabel]]+100*Systematic[[#This Row],[State]]</f>
        <v>513010304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513</v>
      </c>
      <c r="B7494" s="1">
        <f>IF(C7494=0,IF(B7493=Protocol!$V$20,1,B7493+1),B7493)</f>
        <v>1</v>
      </c>
      <c r="C7494" s="1">
        <f>IF(C7493+1=Protocol!$V$21,0,C7493+1)</f>
        <v>4</v>
      </c>
      <c r="D7494" s="1">
        <f t="shared" si="251"/>
        <v>5</v>
      </c>
      <c r="E7494" s="1" t="str">
        <f>INDEX(Protocol[Mark],MATCH(C7494,Protocol[Step],0))</f>
        <v>3U</v>
      </c>
      <c r="F7494" s="151" t="str">
        <f>INDEX(Variables[Variable],MATCH(Systematic[[#This Row],[VariableIndex]],Variables[Index],0))</f>
        <v>Specific flux (mt)</v>
      </c>
      <c r="G7494" s="134">
        <f>Systematic[[#This Row],[Sample]]*1000000+Systematic[[#This Row],[SubSample]]*10000+Systematic[[#This Row],[VariableIndex]]</f>
        <v>513010005</v>
      </c>
      <c r="H7494" s="134">
        <f>Systematic[[#This Row],[SampleVariableLabel]]+100*Systematic[[#This Row],[State]]</f>
        <v>513010405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513</v>
      </c>
      <c r="B7495" s="1">
        <f>IF(C7495=0,IF(B7494=Protocol!$V$20,1,B7494+1),B7494)</f>
        <v>1</v>
      </c>
      <c r="C7495" s="1">
        <f>IF(C7494+1=Protocol!$V$21,0,C7494+1)</f>
        <v>5</v>
      </c>
      <c r="D7495" s="1">
        <f t="shared" si="251"/>
        <v>6</v>
      </c>
      <c r="E7495" s="1" t="str">
        <f>INDEX(Protocol[Mark],MATCH(C7495,Protocol[Step],0))</f>
        <v>4G</v>
      </c>
      <c r="F7495" s="151" t="str">
        <f>INDEX(Variables[Variable],MATCH(Systematic[[#This Row],[VariableIndex]],Variables[Index],0))</f>
        <v>FCR (mt: ROX-corr.)</v>
      </c>
      <c r="G7495" s="134">
        <f>Systematic[[#This Row],[Sample]]*1000000+Systematic[[#This Row],[SubSample]]*10000+Systematic[[#This Row],[VariableIndex]]</f>
        <v>513010006</v>
      </c>
      <c r="H7495" s="134">
        <f>Systematic[[#This Row],[SampleVariableLabel]]+100*Systematic[[#This Row],[State]]</f>
        <v>513010506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513</v>
      </c>
      <c r="B7496" s="1">
        <f>IF(C7496=0,IF(B7495=Protocol!$V$20,1,B7495+1),B7495)</f>
        <v>1</v>
      </c>
      <c r="C7496" s="1">
        <f>IF(C7495+1=Protocol!$V$21,0,C7495+1)</f>
        <v>6</v>
      </c>
      <c r="D7496" s="1">
        <f t="shared" si="251"/>
        <v>1</v>
      </c>
      <c r="E7496" s="1" t="str">
        <f>INDEX(Protocol[Mark],MATCH(C7496,Protocol[Step],0))</f>
        <v>5S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513010001</v>
      </c>
      <c r="H7496" s="134">
        <f>Systematic[[#This Row],[SampleVariableLabel]]+100*Systematic[[#This Row],[State]]</f>
        <v>513010601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513</v>
      </c>
      <c r="B7497" s="1">
        <f>IF(C7497=0,IF(B7496=Protocol!$V$20,1,B7496+1),B7496)</f>
        <v>1</v>
      </c>
      <c r="C7497" s="1">
        <f>IF(C7496+1=Protocol!$V$21,0,C7496+1)</f>
        <v>7</v>
      </c>
      <c r="D7497" s="1">
        <f t="shared" si="251"/>
        <v>2</v>
      </c>
      <c r="E7497" s="1" t="str">
        <f>INDEX(Protocol[Mark],MATCH(C7497,Protocol[Step],0))</f>
        <v>6Oct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513010002</v>
      </c>
      <c r="H7497" s="134">
        <f>Systematic[[#This Row],[SampleVariableLabel]]+100*Systematic[[#This Row],[State]]</f>
        <v>513010702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513</v>
      </c>
      <c r="B7498" s="1">
        <f>IF(C7498=0,IF(B7497=Protocol!$V$20,1,B7497+1),B7497)</f>
        <v>1</v>
      </c>
      <c r="C7498" s="1">
        <f>IF(C7497+1=Protocol!$V$21,0,C7497+1)</f>
        <v>8</v>
      </c>
      <c r="D7498" s="1">
        <f t="shared" si="251"/>
        <v>3</v>
      </c>
      <c r="E7498" s="1" t="str">
        <f>INDEX(Protocol[Mark],MATCH(C7498,Protocol[Step],0))</f>
        <v>7Rot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513010003</v>
      </c>
      <c r="H7498" s="134">
        <f>Systematic[[#This Row],[SampleVariableLabel]]+100*Systematic[[#This Row],[State]]</f>
        <v>513010803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513</v>
      </c>
      <c r="B7499" s="1">
        <f>IF(C7499=0,IF(B7498=Protocol!$V$20,1,B7498+1),B7498)</f>
        <v>1</v>
      </c>
      <c r="C7499" s="1">
        <f>IF(C7498+1=Protocol!$V$21,0,C7498+1)</f>
        <v>9</v>
      </c>
      <c r="D7499" s="1">
        <f t="shared" si="251"/>
        <v>4</v>
      </c>
      <c r="E7499" s="1" t="str">
        <f>INDEX(Protocol[Mark],MATCH(C7499,Protocol[Step],0))</f>
        <v>8Gp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513010004</v>
      </c>
      <c r="H7499" s="134">
        <f>Systematic[[#This Row],[SampleVariableLabel]]+100*Systematic[[#This Row],[State]]</f>
        <v>513010904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513</v>
      </c>
      <c r="B7500" s="1">
        <f>IF(C7500=0,IF(B7499=Protocol!$V$20,1,B7499+1),B7499)</f>
        <v>1</v>
      </c>
      <c r="C7500" s="1">
        <f>IF(C7499+1=Protocol!$V$21,0,C7499+1)</f>
        <v>10</v>
      </c>
      <c r="D7500" s="1">
        <f t="shared" si="251"/>
        <v>5</v>
      </c>
      <c r="E7500" s="1" t="str">
        <f>INDEX(Protocol[Mark],MATCH(C7500,Protocol[Step],0))</f>
        <v>9Ama</v>
      </c>
      <c r="F7500" s="151" t="str">
        <f>INDEX(Variables[Variable],MATCH(Systematic[[#This Row],[VariableIndex]],Variables[Index],0))</f>
        <v>Specific flux (mt)</v>
      </c>
      <c r="G7500" s="134">
        <f>Systematic[[#This Row],[Sample]]*1000000+Systematic[[#This Row],[SubSample]]*10000+Systematic[[#This Row],[VariableIndex]]</f>
        <v>513010005</v>
      </c>
      <c r="H7500" s="134">
        <f>Systematic[[#This Row],[SampleVariableLabel]]+100*Systematic[[#This Row],[State]]</f>
        <v>513011005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513</v>
      </c>
      <c r="B7501" s="1">
        <f>IF(C7501=0,IF(B7500=Protocol!$V$20,1,B7500+1),B7500)</f>
        <v>1</v>
      </c>
      <c r="C7501" s="1">
        <f>IF(C7500+1=Protocol!$V$21,0,C7500+1)</f>
        <v>11</v>
      </c>
      <c r="D7501" s="1">
        <f t="shared" si="251"/>
        <v>6</v>
      </c>
      <c r="E7501" s="1" t="str">
        <f>INDEX(Protocol[Mark],MATCH(C7501,Protocol[Step],0))</f>
        <v>10Tm</v>
      </c>
      <c r="F7501" s="151" t="str">
        <f>INDEX(Variables[Variable],MATCH(Systematic[[#This Row],[VariableIndex]],Variables[Index],0))</f>
        <v>FCR (mt: ROX-corr.)</v>
      </c>
      <c r="G7501" s="134">
        <f>Systematic[[#This Row],[Sample]]*1000000+Systematic[[#This Row],[SubSample]]*10000+Systematic[[#This Row],[VariableIndex]]</f>
        <v>513010006</v>
      </c>
      <c r="H7501" s="134">
        <f>Systematic[[#This Row],[SampleVariableLabel]]+100*Systematic[[#This Row],[State]]</f>
        <v>513011106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513</v>
      </c>
      <c r="B7502" s="1">
        <f>IF(C7502=0,IF(B7501=Protocol!$V$20,1,B7501+1),B7501)</f>
        <v>1</v>
      </c>
      <c r="C7502" s="1">
        <f>IF(C7501+1=Protocol!$V$21,0,C7501+1)</f>
        <v>12</v>
      </c>
      <c r="D7502" s="1">
        <f t="shared" si="251"/>
        <v>1</v>
      </c>
      <c r="E7502" s="1" t="str">
        <f>INDEX(Protocol[Mark],MATCH(C7502,Protocol[Step],0))</f>
        <v>11Azd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513010001</v>
      </c>
      <c r="H7502" s="134">
        <f>Systematic[[#This Row],[SampleVariableLabel]]+100*Systematic[[#This Row],[State]]</f>
        <v>513011201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514</v>
      </c>
      <c r="B7503" s="1">
        <f>IF(C7503=0,IF(B7502=Protocol!$V$20,1,B7502+1),B7502)</f>
        <v>1</v>
      </c>
      <c r="C7503" s="1">
        <f>IF(C7502+1=Protocol!$V$21,0,C7502+1)</f>
        <v>0</v>
      </c>
      <c r="D7503" s="1">
        <f t="shared" si="251"/>
        <v>2</v>
      </c>
      <c r="E7503" s="1" t="str">
        <f>INDEX(Protocol[Mark],MATCH(C7503,Protocol[Step],0))</f>
        <v>1mt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514010002</v>
      </c>
      <c r="H7503" s="134">
        <f>Systematic[[#This Row],[SampleVariableLabel]]+100*Systematic[[#This Row],[State]]</f>
        <v>514010002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514</v>
      </c>
      <c r="B7504" s="1">
        <f>IF(C7504=0,IF(B7503=Protocol!$V$20,1,B7503+1),B7503)</f>
        <v>1</v>
      </c>
      <c r="C7504" s="1">
        <f>IF(C7503+1=Protocol!$V$21,0,C7503+1)</f>
        <v>1</v>
      </c>
      <c r="D7504" s="1">
        <f t="shared" si="251"/>
        <v>3</v>
      </c>
      <c r="E7504" s="1" t="str">
        <f>INDEX(Protocol[Mark],MATCH(C7504,Protocol[Step],0))</f>
        <v>1PM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514010003</v>
      </c>
      <c r="H7504" s="134">
        <f>Systematic[[#This Row],[SampleVariableLabel]]+100*Systematic[[#This Row],[State]]</f>
        <v>514010103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514</v>
      </c>
      <c r="B7505" s="1">
        <f>IF(C7505=0,IF(B7504=Protocol!$V$20,1,B7504+1),B7504)</f>
        <v>1</v>
      </c>
      <c r="C7505" s="1">
        <f>IF(C7504+1=Protocol!$V$21,0,C7504+1)</f>
        <v>2</v>
      </c>
      <c r="D7505" s="1">
        <f t="shared" si="251"/>
        <v>4</v>
      </c>
      <c r="E7505" s="1" t="str">
        <f>INDEX(Protocol[Mark],MATCH(C7505,Protocol[Step],0))</f>
        <v>2D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514010004</v>
      </c>
      <c r="H7505" s="134">
        <f>Systematic[[#This Row],[SampleVariableLabel]]+100*Systematic[[#This Row],[State]]</f>
        <v>514010204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514</v>
      </c>
      <c r="B7506" s="1">
        <f>IF(C7506=0,IF(B7505=Protocol!$V$20,1,B7505+1),B7505)</f>
        <v>1</v>
      </c>
      <c r="C7506" s="1">
        <f>IF(C7505+1=Protocol!$V$21,0,C7505+1)</f>
        <v>3</v>
      </c>
      <c r="D7506" s="1">
        <f t="shared" si="251"/>
        <v>5</v>
      </c>
      <c r="E7506" s="1" t="str">
        <f>INDEX(Protocol[Mark],MATCH(C7506,Protocol[Step],0))</f>
        <v>2c</v>
      </c>
      <c r="F7506" s="151" t="str">
        <f>INDEX(Variables[Variable],MATCH(Systematic[[#This Row],[VariableIndex]],Variables[Index],0))</f>
        <v>Specific flux (mt)</v>
      </c>
      <c r="G7506" s="134">
        <f>Systematic[[#This Row],[Sample]]*1000000+Systematic[[#This Row],[SubSample]]*10000+Systematic[[#This Row],[VariableIndex]]</f>
        <v>514010005</v>
      </c>
      <c r="H7506" s="134">
        <f>Systematic[[#This Row],[SampleVariableLabel]]+100*Systematic[[#This Row],[State]]</f>
        <v>514010305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514</v>
      </c>
      <c r="B7507" s="1">
        <f>IF(C7507=0,IF(B7506=Protocol!$V$20,1,B7506+1),B7506)</f>
        <v>1</v>
      </c>
      <c r="C7507" s="1">
        <f>IF(C7506+1=Protocol!$V$21,0,C7506+1)</f>
        <v>4</v>
      </c>
      <c r="D7507" s="1">
        <f t="shared" si="251"/>
        <v>6</v>
      </c>
      <c r="E7507" s="1" t="str">
        <f>INDEX(Protocol[Mark],MATCH(C7507,Protocol[Step],0))</f>
        <v>3U</v>
      </c>
      <c r="F7507" s="151" t="str">
        <f>INDEX(Variables[Variable],MATCH(Systematic[[#This Row],[VariableIndex]],Variables[Index],0))</f>
        <v>FCR (mt: ROX-corr.)</v>
      </c>
      <c r="G7507" s="134">
        <f>Systematic[[#This Row],[Sample]]*1000000+Systematic[[#This Row],[SubSample]]*10000+Systematic[[#This Row],[VariableIndex]]</f>
        <v>514010006</v>
      </c>
      <c r="H7507" s="134">
        <f>Systematic[[#This Row],[SampleVariableLabel]]+100*Systematic[[#This Row],[State]]</f>
        <v>514010406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514</v>
      </c>
      <c r="B7508" s="1">
        <f>IF(C7508=0,IF(B7507=Protocol!$V$20,1,B7507+1),B7507)</f>
        <v>1</v>
      </c>
      <c r="C7508" s="1">
        <f>IF(C7507+1=Protocol!$V$21,0,C7507+1)</f>
        <v>5</v>
      </c>
      <c r="D7508" s="1">
        <f t="shared" si="251"/>
        <v>1</v>
      </c>
      <c r="E7508" s="1" t="str">
        <f>INDEX(Protocol[Mark],MATCH(C7508,Protocol[Step],0))</f>
        <v>4G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514010001</v>
      </c>
      <c r="H7508" s="134">
        <f>Systematic[[#This Row],[SampleVariableLabel]]+100*Systematic[[#This Row],[State]]</f>
        <v>514010501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514</v>
      </c>
      <c r="B7509" s="1">
        <f>IF(C7509=0,IF(B7508=Protocol!$V$20,1,B7508+1),B7508)</f>
        <v>1</v>
      </c>
      <c r="C7509" s="1">
        <f>IF(C7508+1=Protocol!$V$21,0,C7508+1)</f>
        <v>6</v>
      </c>
      <c r="D7509" s="1">
        <f t="shared" si="251"/>
        <v>2</v>
      </c>
      <c r="E7509" s="1" t="str">
        <f>INDEX(Protocol[Mark],MATCH(C7509,Protocol[Step],0))</f>
        <v>5S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514010002</v>
      </c>
      <c r="H7509" s="134">
        <f>Systematic[[#This Row],[SampleVariableLabel]]+100*Systematic[[#This Row],[State]]</f>
        <v>514010602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514</v>
      </c>
      <c r="B7510" s="1">
        <f>IF(C7510=0,IF(B7509=Protocol!$V$20,1,B7509+1),B7509)</f>
        <v>1</v>
      </c>
      <c r="C7510" s="1">
        <f>IF(C7509+1=Protocol!$V$21,0,C7509+1)</f>
        <v>7</v>
      </c>
      <c r="D7510" s="1">
        <f t="shared" si="251"/>
        <v>3</v>
      </c>
      <c r="E7510" s="1" t="str">
        <f>INDEX(Protocol[Mark],MATCH(C7510,Protocol[Step],0))</f>
        <v>6Oct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514010003</v>
      </c>
      <c r="H7510" s="134">
        <f>Systematic[[#This Row],[SampleVariableLabel]]+100*Systematic[[#This Row],[State]]</f>
        <v>514010703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514</v>
      </c>
      <c r="B7511" s="1">
        <f>IF(C7511=0,IF(B7510=Protocol!$V$20,1,B7510+1),B7510)</f>
        <v>1</v>
      </c>
      <c r="C7511" s="1">
        <f>IF(C7510+1=Protocol!$V$21,0,C7510+1)</f>
        <v>8</v>
      </c>
      <c r="D7511" s="1">
        <f t="shared" si="251"/>
        <v>4</v>
      </c>
      <c r="E7511" s="1" t="str">
        <f>INDEX(Protocol[Mark],MATCH(C7511,Protocol[Step],0))</f>
        <v>7Rot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514010004</v>
      </c>
      <c r="H7511" s="134">
        <f>Systematic[[#This Row],[SampleVariableLabel]]+100*Systematic[[#This Row],[State]]</f>
        <v>514010804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514</v>
      </c>
      <c r="B7512" s="1">
        <f>IF(C7512=0,IF(B7511=Protocol!$V$20,1,B7511+1),B7511)</f>
        <v>1</v>
      </c>
      <c r="C7512" s="1">
        <f>IF(C7511+1=Protocol!$V$21,0,C7511+1)</f>
        <v>9</v>
      </c>
      <c r="D7512" s="1">
        <f t="shared" si="251"/>
        <v>5</v>
      </c>
      <c r="E7512" s="1" t="str">
        <f>INDEX(Protocol[Mark],MATCH(C7512,Protocol[Step],0))</f>
        <v>8Gp</v>
      </c>
      <c r="F7512" s="151" t="str">
        <f>INDEX(Variables[Variable],MATCH(Systematic[[#This Row],[VariableIndex]],Variables[Index],0))</f>
        <v>Specific flux (mt)</v>
      </c>
      <c r="G7512" s="134">
        <f>Systematic[[#This Row],[Sample]]*1000000+Systematic[[#This Row],[SubSample]]*10000+Systematic[[#This Row],[VariableIndex]]</f>
        <v>514010005</v>
      </c>
      <c r="H7512" s="134">
        <f>Systematic[[#This Row],[SampleVariableLabel]]+100*Systematic[[#This Row],[State]]</f>
        <v>514010905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514</v>
      </c>
      <c r="B7513" s="1">
        <f>IF(C7513=0,IF(B7512=Protocol!$V$20,1,B7512+1),B7512)</f>
        <v>1</v>
      </c>
      <c r="C7513" s="1">
        <f>IF(C7512+1=Protocol!$V$21,0,C7512+1)</f>
        <v>10</v>
      </c>
      <c r="D7513" s="1">
        <f t="shared" si="251"/>
        <v>6</v>
      </c>
      <c r="E7513" s="1" t="str">
        <f>INDEX(Protocol[Mark],MATCH(C7513,Protocol[Step],0))</f>
        <v>9Ama</v>
      </c>
      <c r="F7513" s="151" t="str">
        <f>INDEX(Variables[Variable],MATCH(Systematic[[#This Row],[VariableIndex]],Variables[Index],0))</f>
        <v>FCR (mt: ROX-corr.)</v>
      </c>
      <c r="G7513" s="134">
        <f>Systematic[[#This Row],[Sample]]*1000000+Systematic[[#This Row],[SubSample]]*10000+Systematic[[#This Row],[VariableIndex]]</f>
        <v>514010006</v>
      </c>
      <c r="H7513" s="134">
        <f>Systematic[[#This Row],[SampleVariableLabel]]+100*Systematic[[#This Row],[State]]</f>
        <v>514011006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514</v>
      </c>
      <c r="B7514" s="1">
        <f>IF(C7514=0,IF(B7513=Protocol!$V$20,1,B7513+1),B7513)</f>
        <v>1</v>
      </c>
      <c r="C7514" s="1">
        <f>IF(C7513+1=Protocol!$V$21,0,C7513+1)</f>
        <v>11</v>
      </c>
      <c r="D7514" s="1">
        <f t="shared" si="251"/>
        <v>1</v>
      </c>
      <c r="E7514" s="1" t="str">
        <f>INDEX(Protocol[Mark],MATCH(C7514,Protocol[Step],0))</f>
        <v>10Tm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514010001</v>
      </c>
      <c r="H7514" s="134">
        <f>Systematic[[#This Row],[SampleVariableLabel]]+100*Systematic[[#This Row],[State]]</f>
        <v>514011101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514</v>
      </c>
      <c r="B7515" s="1">
        <f>IF(C7515=0,IF(B7514=Protocol!$V$20,1,B7514+1),B7514)</f>
        <v>1</v>
      </c>
      <c r="C7515" s="1">
        <f>IF(C7514+1=Protocol!$V$21,0,C7514+1)</f>
        <v>12</v>
      </c>
      <c r="D7515" s="1">
        <f t="shared" si="251"/>
        <v>2</v>
      </c>
      <c r="E7515" s="1" t="str">
        <f>INDEX(Protocol[Mark],MATCH(C7515,Protocol[Step],0))</f>
        <v>11Azd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514010002</v>
      </c>
      <c r="H7515" s="134">
        <f>Systematic[[#This Row],[SampleVariableLabel]]+100*Systematic[[#This Row],[State]]</f>
        <v>514011202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515</v>
      </c>
      <c r="B7516" s="1">
        <f>IF(C7516=0,IF(B7515=Protocol!$V$20,1,B7515+1),B7515)</f>
        <v>1</v>
      </c>
      <c r="C7516" s="1">
        <f>IF(C7515+1=Protocol!$V$21,0,C7515+1)</f>
        <v>0</v>
      </c>
      <c r="D7516" s="1">
        <f t="shared" si="251"/>
        <v>3</v>
      </c>
      <c r="E7516" s="1" t="str">
        <f>INDEX(Protocol[Mark],MATCH(C7516,Protocol[Step],0))</f>
        <v>1mt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515010003</v>
      </c>
      <c r="H7516" s="134">
        <f>Systematic[[#This Row],[SampleVariableLabel]]+100*Systematic[[#This Row],[State]]</f>
        <v>515010003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515</v>
      </c>
      <c r="B7517" s="1">
        <f>IF(C7517=0,IF(B7516=Protocol!$V$20,1,B7516+1),B7516)</f>
        <v>1</v>
      </c>
      <c r="C7517" s="1">
        <f>IF(C7516+1=Protocol!$V$21,0,C7516+1)</f>
        <v>1</v>
      </c>
      <c r="D7517" s="1">
        <f t="shared" si="251"/>
        <v>4</v>
      </c>
      <c r="E7517" s="1" t="str">
        <f>INDEX(Protocol[Mark],MATCH(C7517,Protocol[Step],0))</f>
        <v>1PM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515010004</v>
      </c>
      <c r="H7517" s="134">
        <f>Systematic[[#This Row],[SampleVariableLabel]]+100*Systematic[[#This Row],[State]]</f>
        <v>515010104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515</v>
      </c>
      <c r="B7518" s="1">
        <f>IF(C7518=0,IF(B7517=Protocol!$V$20,1,B7517+1),B7517)</f>
        <v>1</v>
      </c>
      <c r="C7518" s="1">
        <f>IF(C7517+1=Protocol!$V$21,0,C7517+1)</f>
        <v>2</v>
      </c>
      <c r="D7518" s="1">
        <f t="shared" si="251"/>
        <v>5</v>
      </c>
      <c r="E7518" s="1" t="str">
        <f>INDEX(Protocol[Mark],MATCH(C7518,Protocol[Step],0))</f>
        <v>2D</v>
      </c>
      <c r="F7518" s="151" t="str">
        <f>INDEX(Variables[Variable],MATCH(Systematic[[#This Row],[VariableIndex]],Variables[Index],0))</f>
        <v>Specific flux (mt)</v>
      </c>
      <c r="G7518" s="134">
        <f>Systematic[[#This Row],[Sample]]*1000000+Systematic[[#This Row],[SubSample]]*10000+Systematic[[#This Row],[VariableIndex]]</f>
        <v>515010005</v>
      </c>
      <c r="H7518" s="134">
        <f>Systematic[[#This Row],[SampleVariableLabel]]+100*Systematic[[#This Row],[State]]</f>
        <v>515010205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515</v>
      </c>
      <c r="B7519" s="1">
        <f>IF(C7519=0,IF(B7518=Protocol!$V$20,1,B7518+1),B7518)</f>
        <v>1</v>
      </c>
      <c r="C7519" s="1">
        <f>IF(C7518+1=Protocol!$V$21,0,C7518+1)</f>
        <v>3</v>
      </c>
      <c r="D7519" s="1">
        <f t="shared" si="251"/>
        <v>6</v>
      </c>
      <c r="E7519" s="1" t="str">
        <f>INDEX(Protocol[Mark],MATCH(C7519,Protocol[Step],0))</f>
        <v>2c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515010006</v>
      </c>
      <c r="H7519" s="134">
        <f>Systematic[[#This Row],[SampleVariableLabel]]+100*Systematic[[#This Row],[State]]</f>
        <v>515010306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515</v>
      </c>
      <c r="B7520" s="1">
        <f>IF(C7520=0,IF(B7519=Protocol!$V$20,1,B7519+1),B7519)</f>
        <v>1</v>
      </c>
      <c r="C7520" s="1">
        <f>IF(C7519+1=Protocol!$V$21,0,C7519+1)</f>
        <v>4</v>
      </c>
      <c r="D7520" s="1">
        <f t="shared" si="251"/>
        <v>1</v>
      </c>
      <c r="E7520" s="1" t="str">
        <f>INDEX(Protocol[Mark],MATCH(C7520,Protocol[Step],0))</f>
        <v>3U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515010001</v>
      </c>
      <c r="H7520" s="134">
        <f>Systematic[[#This Row],[SampleVariableLabel]]+100*Systematic[[#This Row],[State]]</f>
        <v>515010401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515</v>
      </c>
      <c r="B7521" s="1">
        <f>IF(C7521=0,IF(B7520=Protocol!$V$20,1,B7520+1),B7520)</f>
        <v>1</v>
      </c>
      <c r="C7521" s="1">
        <f>IF(C7520+1=Protocol!$V$21,0,C7520+1)</f>
        <v>5</v>
      </c>
      <c r="D7521" s="1">
        <f t="shared" si="251"/>
        <v>2</v>
      </c>
      <c r="E7521" s="1" t="str">
        <f>INDEX(Protocol[Mark],MATCH(C7521,Protocol[Step],0))</f>
        <v>4G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515010002</v>
      </c>
      <c r="H7521" s="134">
        <f>Systematic[[#This Row],[SampleVariableLabel]]+100*Systematic[[#This Row],[State]]</f>
        <v>515010502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515</v>
      </c>
      <c r="B7522" s="1">
        <f>IF(C7522=0,IF(B7521=Protocol!$V$20,1,B7521+1),B7521)</f>
        <v>1</v>
      </c>
      <c r="C7522" s="1">
        <f>IF(C7521+1=Protocol!$V$21,0,C7521+1)</f>
        <v>6</v>
      </c>
      <c r="D7522" s="1">
        <f t="shared" si="251"/>
        <v>3</v>
      </c>
      <c r="E7522" s="1" t="str">
        <f>INDEX(Protocol[Mark],MATCH(C7522,Protocol[Step],0))</f>
        <v>5S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515010003</v>
      </c>
      <c r="H7522" s="134">
        <f>Systematic[[#This Row],[SampleVariableLabel]]+100*Systematic[[#This Row],[State]]</f>
        <v>515010603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515</v>
      </c>
      <c r="B7523" s="1">
        <f>IF(C7523=0,IF(B7522=Protocol!$V$20,1,B7522+1),B7522)</f>
        <v>1</v>
      </c>
      <c r="C7523" s="1">
        <f>IF(C7522+1=Protocol!$V$21,0,C7522+1)</f>
        <v>7</v>
      </c>
      <c r="D7523" s="1">
        <f t="shared" si="251"/>
        <v>4</v>
      </c>
      <c r="E7523" s="1" t="str">
        <f>INDEX(Protocol[Mark],MATCH(C7523,Protocol[Step],0))</f>
        <v>6Oct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515010004</v>
      </c>
      <c r="H7523" s="134">
        <f>Systematic[[#This Row],[SampleVariableLabel]]+100*Systematic[[#This Row],[State]]</f>
        <v>515010704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515</v>
      </c>
      <c r="B7524" s="1">
        <f>IF(C7524=0,IF(B7523=Protocol!$V$20,1,B7523+1),B7523)</f>
        <v>1</v>
      </c>
      <c r="C7524" s="1">
        <f>IF(C7523+1=Protocol!$V$21,0,C7523+1)</f>
        <v>8</v>
      </c>
      <c r="D7524" s="1">
        <f t="shared" si="251"/>
        <v>5</v>
      </c>
      <c r="E7524" s="1" t="str">
        <f>INDEX(Protocol[Mark],MATCH(C7524,Protocol[Step],0))</f>
        <v>7Rot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515010005</v>
      </c>
      <c r="H7524" s="134">
        <f>Systematic[[#This Row],[SampleVariableLabel]]+100*Systematic[[#This Row],[State]]</f>
        <v>515010805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515</v>
      </c>
      <c r="B7525" s="1">
        <f>IF(C7525=0,IF(B7524=Protocol!$V$20,1,B7524+1),B7524)</f>
        <v>1</v>
      </c>
      <c r="C7525" s="1">
        <f>IF(C7524+1=Protocol!$V$21,0,C7524+1)</f>
        <v>9</v>
      </c>
      <c r="D7525" s="1">
        <f t="shared" si="251"/>
        <v>6</v>
      </c>
      <c r="E7525" s="1" t="str">
        <f>INDEX(Protocol[Mark],MATCH(C7525,Protocol[Step],0))</f>
        <v>8Gp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515010006</v>
      </c>
      <c r="H7525" s="134">
        <f>Systematic[[#This Row],[SampleVariableLabel]]+100*Systematic[[#This Row],[State]]</f>
        <v>515010906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515</v>
      </c>
      <c r="B7526" s="1">
        <f>IF(C7526=0,IF(B7525=Protocol!$V$20,1,B7525+1),B7525)</f>
        <v>1</v>
      </c>
      <c r="C7526" s="1">
        <f>IF(C7525+1=Protocol!$V$21,0,C7525+1)</f>
        <v>10</v>
      </c>
      <c r="D7526" s="1">
        <f t="shared" si="251"/>
        <v>1</v>
      </c>
      <c r="E7526" s="1" t="str">
        <f>INDEX(Protocol[Mark],MATCH(C7526,Protocol[Step],0))</f>
        <v>9Ama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515010001</v>
      </c>
      <c r="H7526" s="134">
        <f>Systematic[[#This Row],[SampleVariableLabel]]+100*Systematic[[#This Row],[State]]</f>
        <v>515011001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515</v>
      </c>
      <c r="B7527" s="1">
        <f>IF(C7527=0,IF(B7526=Protocol!$V$20,1,B7526+1),B7526)</f>
        <v>1</v>
      </c>
      <c r="C7527" s="1">
        <f>IF(C7526+1=Protocol!$V$21,0,C7526+1)</f>
        <v>11</v>
      </c>
      <c r="D7527" s="1">
        <f t="shared" si="251"/>
        <v>2</v>
      </c>
      <c r="E7527" s="1" t="str">
        <f>INDEX(Protocol[Mark],MATCH(C7527,Protocol[Step],0))</f>
        <v>10Tm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515010002</v>
      </c>
      <c r="H7527" s="134">
        <f>Systematic[[#This Row],[SampleVariableLabel]]+100*Systematic[[#This Row],[State]]</f>
        <v>515011102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515</v>
      </c>
      <c r="B7528" s="1">
        <f>IF(C7528=0,IF(B7527=Protocol!$V$20,1,B7527+1),B7527)</f>
        <v>1</v>
      </c>
      <c r="C7528" s="1">
        <f>IF(C7527+1=Protocol!$V$21,0,C7527+1)</f>
        <v>12</v>
      </c>
      <c r="D7528" s="1">
        <f t="shared" si="251"/>
        <v>3</v>
      </c>
      <c r="E7528" s="1" t="str">
        <f>INDEX(Protocol[Mark],MATCH(C7528,Protocol[Step],0))</f>
        <v>11Azd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515010003</v>
      </c>
      <c r="H7528" s="134">
        <f>Systematic[[#This Row],[SampleVariableLabel]]+100*Systematic[[#This Row],[State]]</f>
        <v>515011203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516</v>
      </c>
      <c r="B7529" s="1">
        <f>IF(C7529=0,IF(B7528=Protocol!$V$20,1,B7528+1),B7528)</f>
        <v>1</v>
      </c>
      <c r="C7529" s="1">
        <f>IF(C7528+1=Protocol!$V$21,0,C7528+1)</f>
        <v>0</v>
      </c>
      <c r="D7529" s="1">
        <f t="shared" si="251"/>
        <v>4</v>
      </c>
      <c r="E7529" s="1" t="str">
        <f>INDEX(Protocol[Mark],MATCH(C7529,Protocol[Step],0))</f>
        <v>1mt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516010004</v>
      </c>
      <c r="H7529" s="134">
        <f>Systematic[[#This Row],[SampleVariableLabel]]+100*Systematic[[#This Row],[State]]</f>
        <v>516010004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516</v>
      </c>
      <c r="B7530" s="1">
        <f>IF(C7530=0,IF(B7529=Protocol!$V$20,1,B7529+1),B7529)</f>
        <v>1</v>
      </c>
      <c r="C7530" s="1">
        <f>IF(C7529+1=Protocol!$V$21,0,C7529+1)</f>
        <v>1</v>
      </c>
      <c r="D7530" s="1">
        <f t="shared" si="251"/>
        <v>5</v>
      </c>
      <c r="E7530" s="1" t="str">
        <f>INDEX(Protocol[Mark],MATCH(C7530,Protocol[Step],0))</f>
        <v>1PM</v>
      </c>
      <c r="F7530" s="151" t="str">
        <f>INDEX(Variables[Variable],MATCH(Systematic[[#This Row],[VariableIndex]],Variables[Index],0))</f>
        <v>Specific flux (mt)</v>
      </c>
      <c r="G7530" s="134">
        <f>Systematic[[#This Row],[Sample]]*1000000+Systematic[[#This Row],[SubSample]]*10000+Systematic[[#This Row],[VariableIndex]]</f>
        <v>516010005</v>
      </c>
      <c r="H7530" s="134">
        <f>Systematic[[#This Row],[SampleVariableLabel]]+100*Systematic[[#This Row],[State]]</f>
        <v>516010105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516</v>
      </c>
      <c r="B7531" s="1">
        <f>IF(C7531=0,IF(B7530=Protocol!$V$20,1,B7530+1),B7530)</f>
        <v>1</v>
      </c>
      <c r="C7531" s="1">
        <f>IF(C7530+1=Protocol!$V$21,0,C7530+1)</f>
        <v>2</v>
      </c>
      <c r="D7531" s="1">
        <f t="shared" si="251"/>
        <v>6</v>
      </c>
      <c r="E7531" s="1" t="str">
        <f>INDEX(Protocol[Mark],MATCH(C7531,Protocol[Step],0))</f>
        <v>2D</v>
      </c>
      <c r="F7531" s="151" t="str">
        <f>INDEX(Variables[Variable],MATCH(Systematic[[#This Row],[VariableIndex]],Variables[Index],0))</f>
        <v>FCR (mt: ROX-corr.)</v>
      </c>
      <c r="G7531" s="134">
        <f>Systematic[[#This Row],[Sample]]*1000000+Systematic[[#This Row],[SubSample]]*10000+Systematic[[#This Row],[VariableIndex]]</f>
        <v>516010006</v>
      </c>
      <c r="H7531" s="134">
        <f>Systematic[[#This Row],[SampleVariableLabel]]+100*Systematic[[#This Row],[State]]</f>
        <v>516010206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516</v>
      </c>
      <c r="B7532" s="1">
        <f>IF(C7532=0,IF(B7531=Protocol!$V$20,1,B7531+1),B7531)</f>
        <v>1</v>
      </c>
      <c r="C7532" s="1">
        <f>IF(C7531+1=Protocol!$V$21,0,C7531+1)</f>
        <v>3</v>
      </c>
      <c r="D7532" s="1">
        <f t="shared" si="251"/>
        <v>1</v>
      </c>
      <c r="E7532" s="1" t="str">
        <f>INDEX(Protocol[Mark],MATCH(C7532,Protocol[Step],0))</f>
        <v>2c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516010001</v>
      </c>
      <c r="H7532" s="134">
        <f>Systematic[[#This Row],[SampleVariableLabel]]+100*Systematic[[#This Row],[State]]</f>
        <v>516010301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516</v>
      </c>
      <c r="B7533" s="1">
        <f>IF(C7533=0,IF(B7532=Protocol!$V$20,1,B7532+1),B7532)</f>
        <v>1</v>
      </c>
      <c r="C7533" s="1">
        <f>IF(C7532+1=Protocol!$V$21,0,C7532+1)</f>
        <v>4</v>
      </c>
      <c r="D7533" s="1">
        <f t="shared" si="251"/>
        <v>2</v>
      </c>
      <c r="E7533" s="1" t="str">
        <f>INDEX(Protocol[Mark],MATCH(C7533,Protocol[Step],0))</f>
        <v>3U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516010002</v>
      </c>
      <c r="H7533" s="134">
        <f>Systematic[[#This Row],[SampleVariableLabel]]+100*Systematic[[#This Row],[State]]</f>
        <v>516010402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516</v>
      </c>
      <c r="B7534" s="1">
        <f>IF(C7534=0,IF(B7533=Protocol!$V$20,1,B7533+1),B7533)</f>
        <v>1</v>
      </c>
      <c r="C7534" s="1">
        <f>IF(C7533+1=Protocol!$V$21,0,C7533+1)</f>
        <v>5</v>
      </c>
      <c r="D7534" s="1">
        <f t="shared" si="251"/>
        <v>3</v>
      </c>
      <c r="E7534" s="1" t="str">
        <f>INDEX(Protocol[Mark],MATCH(C7534,Protocol[Step],0))</f>
        <v>4G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516010003</v>
      </c>
      <c r="H7534" s="134">
        <f>Systematic[[#This Row],[SampleVariableLabel]]+100*Systematic[[#This Row],[State]]</f>
        <v>516010503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516</v>
      </c>
      <c r="B7535" s="1">
        <f>IF(C7535=0,IF(B7534=Protocol!$V$20,1,B7534+1),B7534)</f>
        <v>1</v>
      </c>
      <c r="C7535" s="1">
        <f>IF(C7534+1=Protocol!$V$21,0,C7534+1)</f>
        <v>6</v>
      </c>
      <c r="D7535" s="1">
        <f t="shared" si="251"/>
        <v>4</v>
      </c>
      <c r="E7535" s="1" t="str">
        <f>INDEX(Protocol[Mark],MATCH(C7535,Protocol[Step],0))</f>
        <v>5S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516010004</v>
      </c>
      <c r="H7535" s="134">
        <f>Systematic[[#This Row],[SampleVariableLabel]]+100*Systematic[[#This Row],[State]]</f>
        <v>516010604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516</v>
      </c>
      <c r="B7536" s="1">
        <f>IF(C7536=0,IF(B7535=Protocol!$V$20,1,B7535+1),B7535)</f>
        <v>1</v>
      </c>
      <c r="C7536" s="1">
        <f>IF(C7535+1=Protocol!$V$21,0,C7535+1)</f>
        <v>7</v>
      </c>
      <c r="D7536" s="1">
        <f t="shared" si="251"/>
        <v>5</v>
      </c>
      <c r="E7536" s="1" t="str">
        <f>INDEX(Protocol[Mark],MATCH(C7536,Protocol[Step],0))</f>
        <v>6Oct</v>
      </c>
      <c r="F7536" s="151" t="str">
        <f>INDEX(Variables[Variable],MATCH(Systematic[[#This Row],[VariableIndex]],Variables[Index],0))</f>
        <v>Specific flux (mt)</v>
      </c>
      <c r="G7536" s="134">
        <f>Systematic[[#This Row],[Sample]]*1000000+Systematic[[#This Row],[SubSample]]*10000+Systematic[[#This Row],[VariableIndex]]</f>
        <v>516010005</v>
      </c>
      <c r="H7536" s="134">
        <f>Systematic[[#This Row],[SampleVariableLabel]]+100*Systematic[[#This Row],[State]]</f>
        <v>516010705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516</v>
      </c>
      <c r="B7537" s="1">
        <f>IF(C7537=0,IF(B7536=Protocol!$V$20,1,B7536+1),B7536)</f>
        <v>1</v>
      </c>
      <c r="C7537" s="1">
        <f>IF(C7536+1=Protocol!$V$21,0,C7536+1)</f>
        <v>8</v>
      </c>
      <c r="D7537" s="1">
        <f t="shared" si="251"/>
        <v>6</v>
      </c>
      <c r="E7537" s="1" t="str">
        <f>INDEX(Protocol[Mark],MATCH(C7537,Protocol[Step],0))</f>
        <v>7Rot</v>
      </c>
      <c r="F7537" s="151" t="str">
        <f>INDEX(Variables[Variable],MATCH(Systematic[[#This Row],[VariableIndex]],Variables[Index],0))</f>
        <v>FCR (mt: ROX-corr.)</v>
      </c>
      <c r="G7537" s="134">
        <f>Systematic[[#This Row],[Sample]]*1000000+Systematic[[#This Row],[SubSample]]*10000+Systematic[[#This Row],[VariableIndex]]</f>
        <v>516010006</v>
      </c>
      <c r="H7537" s="134">
        <f>Systematic[[#This Row],[SampleVariableLabel]]+100*Systematic[[#This Row],[State]]</f>
        <v>516010806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516</v>
      </c>
      <c r="B7538" s="1">
        <f>IF(C7538=0,IF(B7537=Protocol!$V$20,1,B7537+1),B7537)</f>
        <v>1</v>
      </c>
      <c r="C7538" s="1">
        <f>IF(C7537+1=Protocol!$V$21,0,C7537+1)</f>
        <v>9</v>
      </c>
      <c r="D7538" s="1">
        <f t="shared" si="251"/>
        <v>1</v>
      </c>
      <c r="E7538" s="1" t="str">
        <f>INDEX(Protocol[Mark],MATCH(C7538,Protocol[Step],0))</f>
        <v>8Gp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516010001</v>
      </c>
      <c r="H7538" s="134">
        <f>Systematic[[#This Row],[SampleVariableLabel]]+100*Systematic[[#This Row],[State]]</f>
        <v>516010901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516</v>
      </c>
      <c r="B7539" s="1">
        <f>IF(C7539=0,IF(B7538=Protocol!$V$20,1,B7538+1),B7538)</f>
        <v>1</v>
      </c>
      <c r="C7539" s="1">
        <f>IF(C7538+1=Protocol!$V$21,0,C7538+1)</f>
        <v>10</v>
      </c>
      <c r="D7539" s="1">
        <f t="shared" si="251"/>
        <v>2</v>
      </c>
      <c r="E7539" s="1" t="str">
        <f>INDEX(Protocol[Mark],MATCH(C7539,Protocol[Step],0))</f>
        <v>9Ama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516010002</v>
      </c>
      <c r="H7539" s="134">
        <f>Systematic[[#This Row],[SampleVariableLabel]]+100*Systematic[[#This Row],[State]]</f>
        <v>516011002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516</v>
      </c>
      <c r="B7540" s="1">
        <f>IF(C7540=0,IF(B7539=Protocol!$V$20,1,B7539+1),B7539)</f>
        <v>1</v>
      </c>
      <c r="C7540" s="1">
        <f>IF(C7539+1=Protocol!$V$21,0,C7539+1)</f>
        <v>11</v>
      </c>
      <c r="D7540" s="1">
        <f t="shared" si="251"/>
        <v>3</v>
      </c>
      <c r="E7540" s="1" t="str">
        <f>INDEX(Protocol[Mark],MATCH(C7540,Protocol[Step],0))</f>
        <v>10Tm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516010003</v>
      </c>
      <c r="H7540" s="134">
        <f>Systematic[[#This Row],[SampleVariableLabel]]+100*Systematic[[#This Row],[State]]</f>
        <v>516011103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516</v>
      </c>
      <c r="B7541" s="1">
        <f>IF(C7541=0,IF(B7540=Protocol!$V$20,1,B7540+1),B7540)</f>
        <v>1</v>
      </c>
      <c r="C7541" s="1">
        <f>IF(C7540+1=Protocol!$V$21,0,C7540+1)</f>
        <v>12</v>
      </c>
      <c r="D7541" s="1">
        <f t="shared" si="251"/>
        <v>4</v>
      </c>
      <c r="E7541" s="1" t="str">
        <f>INDEX(Protocol[Mark],MATCH(C7541,Protocol[Step],0))</f>
        <v>11Azd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516010004</v>
      </c>
      <c r="H7541" s="134">
        <f>Systematic[[#This Row],[SampleVariableLabel]]+100*Systematic[[#This Row],[State]]</f>
        <v>516011204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517</v>
      </c>
      <c r="B7542" s="1">
        <f>IF(C7542=0,IF(B7541=Protocol!$V$20,1,B7541+1),B7541)</f>
        <v>1</v>
      </c>
      <c r="C7542" s="1">
        <f>IF(C7541+1=Protocol!$V$21,0,C7541+1)</f>
        <v>0</v>
      </c>
      <c r="D7542" s="1">
        <f t="shared" si="251"/>
        <v>5</v>
      </c>
      <c r="E7542" s="1" t="str">
        <f>INDEX(Protocol[Mark],MATCH(C7542,Protocol[Step],0))</f>
        <v>1mt</v>
      </c>
      <c r="F7542" s="151" t="str">
        <f>INDEX(Variables[Variable],MATCH(Systematic[[#This Row],[VariableIndex]],Variables[Index],0))</f>
        <v>Specific flux (mt)</v>
      </c>
      <c r="G7542" s="134">
        <f>Systematic[[#This Row],[Sample]]*1000000+Systematic[[#This Row],[SubSample]]*10000+Systematic[[#This Row],[VariableIndex]]</f>
        <v>517010005</v>
      </c>
      <c r="H7542" s="134">
        <f>Systematic[[#This Row],[SampleVariableLabel]]+100*Systematic[[#This Row],[State]]</f>
        <v>517010005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517</v>
      </c>
      <c r="B7543" s="1">
        <f>IF(C7543=0,IF(B7542=Protocol!$V$20,1,B7542+1),B7542)</f>
        <v>1</v>
      </c>
      <c r="C7543" s="1">
        <f>IF(C7542+1=Protocol!$V$21,0,C7542+1)</f>
        <v>1</v>
      </c>
      <c r="D7543" s="1">
        <f t="shared" si="251"/>
        <v>6</v>
      </c>
      <c r="E7543" s="1" t="str">
        <f>INDEX(Protocol[Mark],MATCH(C7543,Protocol[Step],0))</f>
        <v>1PM</v>
      </c>
      <c r="F7543" s="151" t="str">
        <f>INDEX(Variables[Variable],MATCH(Systematic[[#This Row],[VariableIndex]],Variables[Index],0))</f>
        <v>FCR (mt: ROX-corr.)</v>
      </c>
      <c r="G7543" s="134">
        <f>Systematic[[#This Row],[Sample]]*1000000+Systematic[[#This Row],[SubSample]]*10000+Systematic[[#This Row],[VariableIndex]]</f>
        <v>517010006</v>
      </c>
      <c r="H7543" s="134">
        <f>Systematic[[#This Row],[SampleVariableLabel]]+100*Systematic[[#This Row],[State]]</f>
        <v>517010106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517</v>
      </c>
      <c r="B7544" s="1">
        <f>IF(C7544=0,IF(B7543=Protocol!$V$20,1,B7543+1),B7543)</f>
        <v>1</v>
      </c>
      <c r="C7544" s="1">
        <f>IF(C7543+1=Protocol!$V$21,0,C7543+1)</f>
        <v>2</v>
      </c>
      <c r="D7544" s="1">
        <f t="shared" si="251"/>
        <v>1</v>
      </c>
      <c r="E7544" s="1" t="str">
        <f>INDEX(Protocol[Mark],MATCH(C7544,Protocol[Step],0))</f>
        <v>2D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517010001</v>
      </c>
      <c r="H7544" s="134">
        <f>Systematic[[#This Row],[SampleVariableLabel]]+100*Systematic[[#This Row],[State]]</f>
        <v>517010201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517</v>
      </c>
      <c r="B7545" s="1">
        <f>IF(C7545=0,IF(B7544=Protocol!$V$20,1,B7544+1),B7544)</f>
        <v>1</v>
      </c>
      <c r="C7545" s="1">
        <f>IF(C7544+1=Protocol!$V$21,0,C7544+1)</f>
        <v>3</v>
      </c>
      <c r="D7545" s="1">
        <f t="shared" si="251"/>
        <v>2</v>
      </c>
      <c r="E7545" s="1" t="str">
        <f>INDEX(Protocol[Mark],MATCH(C7545,Protocol[Step],0))</f>
        <v>2c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517010002</v>
      </c>
      <c r="H7545" s="134">
        <f>Systematic[[#This Row],[SampleVariableLabel]]+100*Systematic[[#This Row],[State]]</f>
        <v>517010302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517</v>
      </c>
      <c r="B7546" s="1">
        <f>IF(C7546=0,IF(B7545=Protocol!$V$20,1,B7545+1),B7545)</f>
        <v>1</v>
      </c>
      <c r="C7546" s="1">
        <f>IF(C7545+1=Protocol!$V$21,0,C7545+1)</f>
        <v>4</v>
      </c>
      <c r="D7546" s="1">
        <f t="shared" si="251"/>
        <v>3</v>
      </c>
      <c r="E7546" s="1" t="str">
        <f>INDEX(Protocol[Mark],MATCH(C7546,Protocol[Step],0))</f>
        <v>3U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517010003</v>
      </c>
      <c r="H7546" s="134">
        <f>Systematic[[#This Row],[SampleVariableLabel]]+100*Systematic[[#This Row],[State]]</f>
        <v>517010403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517</v>
      </c>
      <c r="B7547" s="1">
        <f>IF(C7547=0,IF(B7546=Protocol!$V$20,1,B7546+1),B7546)</f>
        <v>1</v>
      </c>
      <c r="C7547" s="1">
        <f>IF(C7546+1=Protocol!$V$21,0,C7546+1)</f>
        <v>5</v>
      </c>
      <c r="D7547" s="1">
        <f t="shared" si="251"/>
        <v>4</v>
      </c>
      <c r="E7547" s="1" t="str">
        <f>INDEX(Protocol[Mark],MATCH(C7547,Protocol[Step],0))</f>
        <v>4G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517010004</v>
      </c>
      <c r="H7547" s="134">
        <f>Systematic[[#This Row],[SampleVariableLabel]]+100*Systematic[[#This Row],[State]]</f>
        <v>517010504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517</v>
      </c>
      <c r="B7548" s="1">
        <f>IF(C7548=0,IF(B7547=Protocol!$V$20,1,B7547+1),B7547)</f>
        <v>1</v>
      </c>
      <c r="C7548" s="1">
        <f>IF(C7547+1=Protocol!$V$21,0,C7547+1)</f>
        <v>6</v>
      </c>
      <c r="D7548" s="1">
        <f t="shared" si="251"/>
        <v>5</v>
      </c>
      <c r="E7548" s="1" t="str">
        <f>INDEX(Protocol[Mark],MATCH(C7548,Protocol[Step],0))</f>
        <v>5S</v>
      </c>
      <c r="F7548" s="151" t="str">
        <f>INDEX(Variables[Variable],MATCH(Systematic[[#This Row],[VariableIndex]],Variables[Index],0))</f>
        <v>Specific flux (mt)</v>
      </c>
      <c r="G7548" s="134">
        <f>Systematic[[#This Row],[Sample]]*1000000+Systematic[[#This Row],[SubSample]]*10000+Systematic[[#This Row],[VariableIndex]]</f>
        <v>517010005</v>
      </c>
      <c r="H7548" s="134">
        <f>Systematic[[#This Row],[SampleVariableLabel]]+100*Systematic[[#This Row],[State]]</f>
        <v>517010605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517</v>
      </c>
      <c r="B7549" s="1">
        <f>IF(C7549=0,IF(B7548=Protocol!$V$20,1,B7548+1),B7548)</f>
        <v>1</v>
      </c>
      <c r="C7549" s="1">
        <f>IF(C7548+1=Protocol!$V$21,0,C7548+1)</f>
        <v>7</v>
      </c>
      <c r="D7549" s="1">
        <f t="shared" si="251"/>
        <v>6</v>
      </c>
      <c r="E7549" s="1" t="str">
        <f>INDEX(Protocol[Mark],MATCH(C7549,Protocol[Step],0))</f>
        <v>6Oct</v>
      </c>
      <c r="F7549" s="151" t="str">
        <f>INDEX(Variables[Variable],MATCH(Systematic[[#This Row],[VariableIndex]],Variables[Index],0))</f>
        <v>FCR (mt: ROX-corr.)</v>
      </c>
      <c r="G7549" s="134">
        <f>Systematic[[#This Row],[Sample]]*1000000+Systematic[[#This Row],[SubSample]]*10000+Systematic[[#This Row],[VariableIndex]]</f>
        <v>517010006</v>
      </c>
      <c r="H7549" s="134">
        <f>Systematic[[#This Row],[SampleVariableLabel]]+100*Systematic[[#This Row],[State]]</f>
        <v>517010706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517</v>
      </c>
      <c r="B7550" s="1">
        <f>IF(C7550=0,IF(B7549=Protocol!$V$20,1,B7549+1),B7549)</f>
        <v>1</v>
      </c>
      <c r="C7550" s="1">
        <f>IF(C7549+1=Protocol!$V$21,0,C7549+1)</f>
        <v>8</v>
      </c>
      <c r="D7550" s="1">
        <f t="shared" si="251"/>
        <v>1</v>
      </c>
      <c r="E7550" s="1" t="str">
        <f>INDEX(Protocol[Mark],MATCH(C7550,Protocol[Step],0))</f>
        <v>7Rot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517010001</v>
      </c>
      <c r="H7550" s="134">
        <f>Systematic[[#This Row],[SampleVariableLabel]]+100*Systematic[[#This Row],[State]]</f>
        <v>517010801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517</v>
      </c>
      <c r="B7551" s="1">
        <f>IF(C7551=0,IF(B7550=Protocol!$V$20,1,B7550+1),B7550)</f>
        <v>1</v>
      </c>
      <c r="C7551" s="1">
        <f>IF(C7550+1=Protocol!$V$21,0,C7550+1)</f>
        <v>9</v>
      </c>
      <c r="D7551" s="1">
        <f t="shared" si="251"/>
        <v>2</v>
      </c>
      <c r="E7551" s="1" t="str">
        <f>INDEX(Protocol[Mark],MATCH(C7551,Protocol[Step],0))</f>
        <v>8Gp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517010002</v>
      </c>
      <c r="H7551" s="134">
        <f>Systematic[[#This Row],[SampleVariableLabel]]+100*Systematic[[#This Row],[State]]</f>
        <v>517010902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517</v>
      </c>
      <c r="B7552" s="1">
        <f>IF(C7552=0,IF(B7551=Protocol!$V$20,1,B7551+1),B7551)</f>
        <v>1</v>
      </c>
      <c r="C7552" s="1">
        <f>IF(C7551+1=Protocol!$V$21,0,C7551+1)</f>
        <v>10</v>
      </c>
      <c r="D7552" s="1">
        <f t="shared" si="251"/>
        <v>3</v>
      </c>
      <c r="E7552" s="1" t="str">
        <f>INDEX(Protocol[Mark],MATCH(C7552,Protocol[Step],0))</f>
        <v>9Ama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517010003</v>
      </c>
      <c r="H7552" s="134">
        <f>Systematic[[#This Row],[SampleVariableLabel]]+100*Systematic[[#This Row],[State]]</f>
        <v>517011003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517</v>
      </c>
      <c r="B7553" s="1">
        <f>IF(C7553=0,IF(B7552=Protocol!$V$20,1,B7552+1),B7552)</f>
        <v>1</v>
      </c>
      <c r="C7553" s="1">
        <f>IF(C7552+1=Protocol!$V$21,0,C7552+1)</f>
        <v>11</v>
      </c>
      <c r="D7553" s="1">
        <f t="shared" si="251"/>
        <v>4</v>
      </c>
      <c r="E7553" s="1" t="str">
        <f>INDEX(Protocol[Mark],MATCH(C7553,Protocol[Step],0))</f>
        <v>10Tm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517010004</v>
      </c>
      <c r="H7553" s="134">
        <f>Systematic[[#This Row],[SampleVariableLabel]]+100*Systematic[[#This Row],[State]]</f>
        <v>517011104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517</v>
      </c>
      <c r="B7554" s="1">
        <f>IF(C7554=0,IF(B7553=Protocol!$V$20,1,B7553+1),B7553)</f>
        <v>1</v>
      </c>
      <c r="C7554" s="1">
        <f>IF(C7553+1=Protocol!$V$21,0,C7553+1)</f>
        <v>12</v>
      </c>
      <c r="D7554" s="1">
        <f t="shared" si="251"/>
        <v>5</v>
      </c>
      <c r="E7554" s="1" t="str">
        <f>INDEX(Protocol[Mark],MATCH(C7554,Protocol[Step],0))</f>
        <v>11Azd</v>
      </c>
      <c r="F7554" s="151" t="str">
        <f>INDEX(Variables[Variable],MATCH(Systematic[[#This Row],[VariableIndex]],Variables[Index],0))</f>
        <v>Specific flux (mt)</v>
      </c>
      <c r="G7554" s="134">
        <f>Systematic[[#This Row],[Sample]]*1000000+Systematic[[#This Row],[SubSample]]*10000+Systematic[[#This Row],[VariableIndex]]</f>
        <v>517010005</v>
      </c>
      <c r="H7554" s="134">
        <f>Systematic[[#This Row],[SampleVariableLabel]]+100*Systematic[[#This Row],[State]]</f>
        <v>517011205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518</v>
      </c>
      <c r="B7555" s="1">
        <f>IF(C7555=0,IF(B7554=Protocol!$V$20,1,B7554+1),B7554)</f>
        <v>1</v>
      </c>
      <c r="C7555" s="1">
        <f>IF(C7554+1=Protocol!$V$21,0,C7554+1)</f>
        <v>0</v>
      </c>
      <c r="D7555" s="1">
        <f t="shared" ref="D7555:D7618" si="253">IF(D7554=nVariables,1,D7554+1)</f>
        <v>6</v>
      </c>
      <c r="E7555" s="1" t="str">
        <f>INDEX(Protocol[Mark],MATCH(C7555,Protocol[Step],0))</f>
        <v>1mt</v>
      </c>
      <c r="F7555" s="151" t="str">
        <f>INDEX(Variables[Variable],MATCH(Systematic[[#This Row],[VariableIndex]],Variables[Index],0))</f>
        <v>FCR (mt: ROX-corr.)</v>
      </c>
      <c r="G7555" s="134">
        <f>Systematic[[#This Row],[Sample]]*1000000+Systematic[[#This Row],[SubSample]]*10000+Systematic[[#This Row],[VariableIndex]]</f>
        <v>518010006</v>
      </c>
      <c r="H7555" s="134">
        <f>Systematic[[#This Row],[SampleVariableLabel]]+100*Systematic[[#This Row],[State]]</f>
        <v>518010006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518</v>
      </c>
      <c r="B7556" s="1">
        <f>IF(C7556=0,IF(B7555=Protocol!$V$20,1,B7555+1),B7555)</f>
        <v>1</v>
      </c>
      <c r="C7556" s="1">
        <f>IF(C7555+1=Protocol!$V$21,0,C7555+1)</f>
        <v>1</v>
      </c>
      <c r="D7556" s="1">
        <f t="shared" si="253"/>
        <v>1</v>
      </c>
      <c r="E7556" s="1" t="str">
        <f>INDEX(Protocol[Mark],MATCH(C7556,Protocol[Step],0))</f>
        <v>1PM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518010001</v>
      </c>
      <c r="H7556" s="134">
        <f>Systematic[[#This Row],[SampleVariableLabel]]+100*Systematic[[#This Row],[State]]</f>
        <v>518010101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518</v>
      </c>
      <c r="B7557" s="1">
        <f>IF(C7557=0,IF(B7556=Protocol!$V$20,1,B7556+1),B7556)</f>
        <v>1</v>
      </c>
      <c r="C7557" s="1">
        <f>IF(C7556+1=Protocol!$V$21,0,C7556+1)</f>
        <v>2</v>
      </c>
      <c r="D7557" s="1">
        <f t="shared" si="253"/>
        <v>2</v>
      </c>
      <c r="E7557" s="1" t="str">
        <f>INDEX(Protocol[Mark],MATCH(C7557,Protocol[Step],0))</f>
        <v>2D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518010002</v>
      </c>
      <c r="H7557" s="134">
        <f>Systematic[[#This Row],[SampleVariableLabel]]+100*Systematic[[#This Row],[State]]</f>
        <v>518010202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518</v>
      </c>
      <c r="B7558" s="1">
        <f>IF(C7558=0,IF(B7557=Protocol!$V$20,1,B7557+1),B7557)</f>
        <v>1</v>
      </c>
      <c r="C7558" s="1">
        <f>IF(C7557+1=Protocol!$V$21,0,C7557+1)</f>
        <v>3</v>
      </c>
      <c r="D7558" s="1">
        <f t="shared" si="253"/>
        <v>3</v>
      </c>
      <c r="E7558" s="1" t="str">
        <f>INDEX(Protocol[Mark],MATCH(C7558,Protocol[Step],0))</f>
        <v>2c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518010003</v>
      </c>
      <c r="H7558" s="134">
        <f>Systematic[[#This Row],[SampleVariableLabel]]+100*Systematic[[#This Row],[State]]</f>
        <v>518010303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518</v>
      </c>
      <c r="B7559" s="1">
        <f>IF(C7559=0,IF(B7558=Protocol!$V$20,1,B7558+1),B7558)</f>
        <v>1</v>
      </c>
      <c r="C7559" s="1">
        <f>IF(C7558+1=Protocol!$V$21,0,C7558+1)</f>
        <v>4</v>
      </c>
      <c r="D7559" s="1">
        <f t="shared" si="253"/>
        <v>4</v>
      </c>
      <c r="E7559" s="1" t="str">
        <f>INDEX(Protocol[Mark],MATCH(C7559,Protocol[Step],0))</f>
        <v>3U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518010004</v>
      </c>
      <c r="H7559" s="134">
        <f>Systematic[[#This Row],[SampleVariableLabel]]+100*Systematic[[#This Row],[State]]</f>
        <v>518010404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518</v>
      </c>
      <c r="B7560" s="1">
        <f>IF(C7560=0,IF(B7559=Protocol!$V$20,1,B7559+1),B7559)</f>
        <v>1</v>
      </c>
      <c r="C7560" s="1">
        <f>IF(C7559+1=Protocol!$V$21,0,C7559+1)</f>
        <v>5</v>
      </c>
      <c r="D7560" s="1">
        <f t="shared" si="253"/>
        <v>5</v>
      </c>
      <c r="E7560" s="1" t="str">
        <f>INDEX(Protocol[Mark],MATCH(C7560,Protocol[Step],0))</f>
        <v>4G</v>
      </c>
      <c r="F7560" s="151" t="str">
        <f>INDEX(Variables[Variable],MATCH(Systematic[[#This Row],[VariableIndex]],Variables[Index],0))</f>
        <v>Specific flux (mt)</v>
      </c>
      <c r="G7560" s="134">
        <f>Systematic[[#This Row],[Sample]]*1000000+Systematic[[#This Row],[SubSample]]*10000+Systematic[[#This Row],[VariableIndex]]</f>
        <v>518010005</v>
      </c>
      <c r="H7560" s="134">
        <f>Systematic[[#This Row],[SampleVariableLabel]]+100*Systematic[[#This Row],[State]]</f>
        <v>518010505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518</v>
      </c>
      <c r="B7561" s="1">
        <f>IF(C7561=0,IF(B7560=Protocol!$V$20,1,B7560+1),B7560)</f>
        <v>1</v>
      </c>
      <c r="C7561" s="1">
        <f>IF(C7560+1=Protocol!$V$21,0,C7560+1)</f>
        <v>6</v>
      </c>
      <c r="D7561" s="1">
        <f t="shared" si="253"/>
        <v>6</v>
      </c>
      <c r="E7561" s="1" t="str">
        <f>INDEX(Protocol[Mark],MATCH(C7561,Protocol[Step],0))</f>
        <v>5S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518010006</v>
      </c>
      <c r="H7561" s="134">
        <f>Systematic[[#This Row],[SampleVariableLabel]]+100*Systematic[[#This Row],[State]]</f>
        <v>518010606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518</v>
      </c>
      <c r="B7562" s="1">
        <f>IF(C7562=0,IF(B7561=Protocol!$V$20,1,B7561+1),B7561)</f>
        <v>1</v>
      </c>
      <c r="C7562" s="1">
        <f>IF(C7561+1=Protocol!$V$21,0,C7561+1)</f>
        <v>7</v>
      </c>
      <c r="D7562" s="1">
        <f t="shared" si="253"/>
        <v>1</v>
      </c>
      <c r="E7562" s="1" t="str">
        <f>INDEX(Protocol[Mark],MATCH(C7562,Protocol[Step],0))</f>
        <v>6Oct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518010001</v>
      </c>
      <c r="H7562" s="134">
        <f>Systematic[[#This Row],[SampleVariableLabel]]+100*Systematic[[#This Row],[State]]</f>
        <v>518010701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518</v>
      </c>
      <c r="B7563" s="1">
        <f>IF(C7563=0,IF(B7562=Protocol!$V$20,1,B7562+1),B7562)</f>
        <v>1</v>
      </c>
      <c r="C7563" s="1">
        <f>IF(C7562+1=Protocol!$V$21,0,C7562+1)</f>
        <v>8</v>
      </c>
      <c r="D7563" s="1">
        <f t="shared" si="253"/>
        <v>2</v>
      </c>
      <c r="E7563" s="1" t="str">
        <f>INDEX(Protocol[Mark],MATCH(C7563,Protocol[Step],0))</f>
        <v>7Rot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518010002</v>
      </c>
      <c r="H7563" s="134">
        <f>Systematic[[#This Row],[SampleVariableLabel]]+100*Systematic[[#This Row],[State]]</f>
        <v>518010802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518</v>
      </c>
      <c r="B7564" s="1">
        <f>IF(C7564=0,IF(B7563=Protocol!$V$20,1,B7563+1),B7563)</f>
        <v>1</v>
      </c>
      <c r="C7564" s="1">
        <f>IF(C7563+1=Protocol!$V$21,0,C7563+1)</f>
        <v>9</v>
      </c>
      <c r="D7564" s="1">
        <f t="shared" si="253"/>
        <v>3</v>
      </c>
      <c r="E7564" s="1" t="str">
        <f>INDEX(Protocol[Mark],MATCH(C7564,Protocol[Step],0))</f>
        <v>8Gp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518010003</v>
      </c>
      <c r="H7564" s="134">
        <f>Systematic[[#This Row],[SampleVariableLabel]]+100*Systematic[[#This Row],[State]]</f>
        <v>518010903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518</v>
      </c>
      <c r="B7565" s="1">
        <f>IF(C7565=0,IF(B7564=Protocol!$V$20,1,B7564+1),B7564)</f>
        <v>1</v>
      </c>
      <c r="C7565" s="1">
        <f>IF(C7564+1=Protocol!$V$21,0,C7564+1)</f>
        <v>10</v>
      </c>
      <c r="D7565" s="1">
        <f t="shared" si="253"/>
        <v>4</v>
      </c>
      <c r="E7565" s="1" t="str">
        <f>INDEX(Protocol[Mark],MATCH(C7565,Protocol[Step],0))</f>
        <v>9Ama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518010004</v>
      </c>
      <c r="H7565" s="134">
        <f>Systematic[[#This Row],[SampleVariableLabel]]+100*Systematic[[#This Row],[State]]</f>
        <v>518011004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518</v>
      </c>
      <c r="B7566" s="1">
        <f>IF(C7566=0,IF(B7565=Protocol!$V$20,1,B7565+1),B7565)</f>
        <v>1</v>
      </c>
      <c r="C7566" s="1">
        <f>IF(C7565+1=Protocol!$V$21,0,C7565+1)</f>
        <v>11</v>
      </c>
      <c r="D7566" s="1">
        <f t="shared" si="253"/>
        <v>5</v>
      </c>
      <c r="E7566" s="1" t="str">
        <f>INDEX(Protocol[Mark],MATCH(C7566,Protocol[Step],0))</f>
        <v>10Tm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518010005</v>
      </c>
      <c r="H7566" s="134">
        <f>Systematic[[#This Row],[SampleVariableLabel]]+100*Systematic[[#This Row],[State]]</f>
        <v>518011105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518</v>
      </c>
      <c r="B7567" s="1">
        <f>IF(C7567=0,IF(B7566=Protocol!$V$20,1,B7566+1),B7566)</f>
        <v>1</v>
      </c>
      <c r="C7567" s="1">
        <f>IF(C7566+1=Protocol!$V$21,0,C7566+1)</f>
        <v>12</v>
      </c>
      <c r="D7567" s="1">
        <f t="shared" si="253"/>
        <v>6</v>
      </c>
      <c r="E7567" s="1" t="str">
        <f>INDEX(Protocol[Mark],MATCH(C7567,Protocol[Step],0))</f>
        <v>11Azd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518010006</v>
      </c>
      <c r="H7567" s="134">
        <f>Systematic[[#This Row],[SampleVariableLabel]]+100*Systematic[[#This Row],[State]]</f>
        <v>518011206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519</v>
      </c>
      <c r="B7568" s="1">
        <f>IF(C7568=0,IF(B7567=Protocol!$V$20,1,B7567+1),B7567)</f>
        <v>1</v>
      </c>
      <c r="C7568" s="1">
        <f>IF(C7567+1=Protocol!$V$21,0,C7567+1)</f>
        <v>0</v>
      </c>
      <c r="D7568" s="1">
        <f t="shared" si="253"/>
        <v>1</v>
      </c>
      <c r="E7568" s="1" t="str">
        <f>INDEX(Protocol[Mark],MATCH(C7568,Protocol[Step],0))</f>
        <v>1mt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519010001</v>
      </c>
      <c r="H7568" s="134">
        <f>Systematic[[#This Row],[SampleVariableLabel]]+100*Systematic[[#This Row],[State]]</f>
        <v>519010001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519</v>
      </c>
      <c r="B7569" s="1">
        <f>IF(C7569=0,IF(B7568=Protocol!$V$20,1,B7568+1),B7568)</f>
        <v>1</v>
      </c>
      <c r="C7569" s="1">
        <f>IF(C7568+1=Protocol!$V$21,0,C7568+1)</f>
        <v>1</v>
      </c>
      <c r="D7569" s="1">
        <f t="shared" si="253"/>
        <v>2</v>
      </c>
      <c r="E7569" s="1" t="str">
        <f>INDEX(Protocol[Mark],MATCH(C7569,Protocol[Step],0))</f>
        <v>1PM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519010002</v>
      </c>
      <c r="H7569" s="134">
        <f>Systematic[[#This Row],[SampleVariableLabel]]+100*Systematic[[#This Row],[State]]</f>
        <v>519010102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519</v>
      </c>
      <c r="B7570" s="1">
        <f>IF(C7570=0,IF(B7569=Protocol!$V$20,1,B7569+1),B7569)</f>
        <v>1</v>
      </c>
      <c r="C7570" s="1">
        <f>IF(C7569+1=Protocol!$V$21,0,C7569+1)</f>
        <v>2</v>
      </c>
      <c r="D7570" s="1">
        <f t="shared" si="253"/>
        <v>3</v>
      </c>
      <c r="E7570" s="1" t="str">
        <f>INDEX(Protocol[Mark],MATCH(C7570,Protocol[Step],0))</f>
        <v>2D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519010003</v>
      </c>
      <c r="H7570" s="134">
        <f>Systematic[[#This Row],[SampleVariableLabel]]+100*Systematic[[#This Row],[State]]</f>
        <v>519010203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519</v>
      </c>
      <c r="B7571" s="1">
        <f>IF(C7571=0,IF(B7570=Protocol!$V$20,1,B7570+1),B7570)</f>
        <v>1</v>
      </c>
      <c r="C7571" s="1">
        <f>IF(C7570+1=Protocol!$V$21,0,C7570+1)</f>
        <v>3</v>
      </c>
      <c r="D7571" s="1">
        <f t="shared" si="253"/>
        <v>4</v>
      </c>
      <c r="E7571" s="1" t="str">
        <f>INDEX(Protocol[Mark],MATCH(C7571,Protocol[Step],0))</f>
        <v>2c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519010004</v>
      </c>
      <c r="H7571" s="134">
        <f>Systematic[[#This Row],[SampleVariableLabel]]+100*Systematic[[#This Row],[State]]</f>
        <v>519010304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519</v>
      </c>
      <c r="B7572" s="1">
        <f>IF(C7572=0,IF(B7571=Protocol!$V$20,1,B7571+1),B7571)</f>
        <v>1</v>
      </c>
      <c r="C7572" s="1">
        <f>IF(C7571+1=Protocol!$V$21,0,C7571+1)</f>
        <v>4</v>
      </c>
      <c r="D7572" s="1">
        <f t="shared" si="253"/>
        <v>5</v>
      </c>
      <c r="E7572" s="1" t="str">
        <f>INDEX(Protocol[Mark],MATCH(C7572,Protocol[Step],0))</f>
        <v>3U</v>
      </c>
      <c r="F7572" s="151" t="str">
        <f>INDEX(Variables[Variable],MATCH(Systematic[[#This Row],[VariableIndex]],Variables[Index],0))</f>
        <v>Specific flux (mt)</v>
      </c>
      <c r="G7572" s="134">
        <f>Systematic[[#This Row],[Sample]]*1000000+Systematic[[#This Row],[SubSample]]*10000+Systematic[[#This Row],[VariableIndex]]</f>
        <v>519010005</v>
      </c>
      <c r="H7572" s="134">
        <f>Systematic[[#This Row],[SampleVariableLabel]]+100*Systematic[[#This Row],[State]]</f>
        <v>519010405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519</v>
      </c>
      <c r="B7573" s="1">
        <f>IF(C7573=0,IF(B7572=Protocol!$V$20,1,B7572+1),B7572)</f>
        <v>1</v>
      </c>
      <c r="C7573" s="1">
        <f>IF(C7572+1=Protocol!$V$21,0,C7572+1)</f>
        <v>5</v>
      </c>
      <c r="D7573" s="1">
        <f t="shared" si="253"/>
        <v>6</v>
      </c>
      <c r="E7573" s="1" t="str">
        <f>INDEX(Protocol[Mark],MATCH(C7573,Protocol[Step],0))</f>
        <v>4G</v>
      </c>
      <c r="F7573" s="151" t="str">
        <f>INDEX(Variables[Variable],MATCH(Systematic[[#This Row],[VariableIndex]],Variables[Index],0))</f>
        <v>FCR (mt: ROX-corr.)</v>
      </c>
      <c r="G7573" s="134">
        <f>Systematic[[#This Row],[Sample]]*1000000+Systematic[[#This Row],[SubSample]]*10000+Systematic[[#This Row],[VariableIndex]]</f>
        <v>519010006</v>
      </c>
      <c r="H7573" s="134">
        <f>Systematic[[#This Row],[SampleVariableLabel]]+100*Systematic[[#This Row],[State]]</f>
        <v>519010506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519</v>
      </c>
      <c r="B7574" s="1">
        <f>IF(C7574=0,IF(B7573=Protocol!$V$20,1,B7573+1),B7573)</f>
        <v>1</v>
      </c>
      <c r="C7574" s="1">
        <f>IF(C7573+1=Protocol!$V$21,0,C7573+1)</f>
        <v>6</v>
      </c>
      <c r="D7574" s="1">
        <f t="shared" si="253"/>
        <v>1</v>
      </c>
      <c r="E7574" s="1" t="str">
        <f>INDEX(Protocol[Mark],MATCH(C7574,Protocol[Step],0))</f>
        <v>5S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519010001</v>
      </c>
      <c r="H7574" s="134">
        <f>Systematic[[#This Row],[SampleVariableLabel]]+100*Systematic[[#This Row],[State]]</f>
        <v>519010601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519</v>
      </c>
      <c r="B7575" s="1">
        <f>IF(C7575=0,IF(B7574=Protocol!$V$20,1,B7574+1),B7574)</f>
        <v>1</v>
      </c>
      <c r="C7575" s="1">
        <f>IF(C7574+1=Protocol!$V$21,0,C7574+1)</f>
        <v>7</v>
      </c>
      <c r="D7575" s="1">
        <f t="shared" si="253"/>
        <v>2</v>
      </c>
      <c r="E7575" s="1" t="str">
        <f>INDEX(Protocol[Mark],MATCH(C7575,Protocol[Step],0))</f>
        <v>6Oct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519010002</v>
      </c>
      <c r="H7575" s="134">
        <f>Systematic[[#This Row],[SampleVariableLabel]]+100*Systematic[[#This Row],[State]]</f>
        <v>519010702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519</v>
      </c>
      <c r="B7576" s="1">
        <f>IF(C7576=0,IF(B7575=Protocol!$V$20,1,B7575+1),B7575)</f>
        <v>1</v>
      </c>
      <c r="C7576" s="1">
        <f>IF(C7575+1=Protocol!$V$21,0,C7575+1)</f>
        <v>8</v>
      </c>
      <c r="D7576" s="1">
        <f t="shared" si="253"/>
        <v>3</v>
      </c>
      <c r="E7576" s="1" t="str">
        <f>INDEX(Protocol[Mark],MATCH(C7576,Protocol[Step],0))</f>
        <v>7Rot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519010003</v>
      </c>
      <c r="H7576" s="134">
        <f>Systematic[[#This Row],[SampleVariableLabel]]+100*Systematic[[#This Row],[State]]</f>
        <v>519010803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519</v>
      </c>
      <c r="B7577" s="1">
        <f>IF(C7577=0,IF(B7576=Protocol!$V$20,1,B7576+1),B7576)</f>
        <v>1</v>
      </c>
      <c r="C7577" s="1">
        <f>IF(C7576+1=Protocol!$V$21,0,C7576+1)</f>
        <v>9</v>
      </c>
      <c r="D7577" s="1">
        <f t="shared" si="253"/>
        <v>4</v>
      </c>
      <c r="E7577" s="1" t="str">
        <f>INDEX(Protocol[Mark],MATCH(C7577,Protocol[Step],0))</f>
        <v>8Gp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519010004</v>
      </c>
      <c r="H7577" s="134">
        <f>Systematic[[#This Row],[SampleVariableLabel]]+100*Systematic[[#This Row],[State]]</f>
        <v>519010904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519</v>
      </c>
      <c r="B7578" s="1">
        <f>IF(C7578=0,IF(B7577=Protocol!$V$20,1,B7577+1),B7577)</f>
        <v>1</v>
      </c>
      <c r="C7578" s="1">
        <f>IF(C7577+1=Protocol!$V$21,0,C7577+1)</f>
        <v>10</v>
      </c>
      <c r="D7578" s="1">
        <f t="shared" si="253"/>
        <v>5</v>
      </c>
      <c r="E7578" s="1" t="str">
        <f>INDEX(Protocol[Mark],MATCH(C7578,Protocol[Step],0))</f>
        <v>9Ama</v>
      </c>
      <c r="F7578" s="151" t="str">
        <f>INDEX(Variables[Variable],MATCH(Systematic[[#This Row],[VariableIndex]],Variables[Index],0))</f>
        <v>Specific flux (mt)</v>
      </c>
      <c r="G7578" s="134">
        <f>Systematic[[#This Row],[Sample]]*1000000+Systematic[[#This Row],[SubSample]]*10000+Systematic[[#This Row],[VariableIndex]]</f>
        <v>519010005</v>
      </c>
      <c r="H7578" s="134">
        <f>Systematic[[#This Row],[SampleVariableLabel]]+100*Systematic[[#This Row],[State]]</f>
        <v>519011005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519</v>
      </c>
      <c r="B7579" s="1">
        <f>IF(C7579=0,IF(B7578=Protocol!$V$20,1,B7578+1),B7578)</f>
        <v>1</v>
      </c>
      <c r="C7579" s="1">
        <f>IF(C7578+1=Protocol!$V$21,0,C7578+1)</f>
        <v>11</v>
      </c>
      <c r="D7579" s="1">
        <f t="shared" si="253"/>
        <v>6</v>
      </c>
      <c r="E7579" s="1" t="str">
        <f>INDEX(Protocol[Mark],MATCH(C7579,Protocol[Step],0))</f>
        <v>10Tm</v>
      </c>
      <c r="F7579" s="151" t="str">
        <f>INDEX(Variables[Variable],MATCH(Systematic[[#This Row],[VariableIndex]],Variables[Index],0))</f>
        <v>FCR (mt: ROX-corr.)</v>
      </c>
      <c r="G7579" s="134">
        <f>Systematic[[#This Row],[Sample]]*1000000+Systematic[[#This Row],[SubSample]]*10000+Systematic[[#This Row],[VariableIndex]]</f>
        <v>519010006</v>
      </c>
      <c r="H7579" s="134">
        <f>Systematic[[#This Row],[SampleVariableLabel]]+100*Systematic[[#This Row],[State]]</f>
        <v>519011106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519</v>
      </c>
      <c r="B7580" s="1">
        <f>IF(C7580=0,IF(B7579=Protocol!$V$20,1,B7579+1),B7579)</f>
        <v>1</v>
      </c>
      <c r="C7580" s="1">
        <f>IF(C7579+1=Protocol!$V$21,0,C7579+1)</f>
        <v>12</v>
      </c>
      <c r="D7580" s="1">
        <f t="shared" si="253"/>
        <v>1</v>
      </c>
      <c r="E7580" s="1" t="str">
        <f>INDEX(Protocol[Mark],MATCH(C7580,Protocol[Step],0))</f>
        <v>11Azd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519010001</v>
      </c>
      <c r="H7580" s="134">
        <f>Systematic[[#This Row],[SampleVariableLabel]]+100*Systematic[[#This Row],[State]]</f>
        <v>519011201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520</v>
      </c>
      <c r="B7581" s="1">
        <f>IF(C7581=0,IF(B7580=Protocol!$V$20,1,B7580+1),B7580)</f>
        <v>1</v>
      </c>
      <c r="C7581" s="1">
        <f>IF(C7580+1=Protocol!$V$21,0,C7580+1)</f>
        <v>0</v>
      </c>
      <c r="D7581" s="1">
        <f t="shared" si="253"/>
        <v>2</v>
      </c>
      <c r="E7581" s="1" t="str">
        <f>INDEX(Protocol[Mark],MATCH(C7581,Protocol[Step],0))</f>
        <v>1mt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520010002</v>
      </c>
      <c r="H7581" s="134">
        <f>Systematic[[#This Row],[SampleVariableLabel]]+100*Systematic[[#This Row],[State]]</f>
        <v>520010002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520</v>
      </c>
      <c r="B7582" s="1">
        <f>IF(C7582=0,IF(B7581=Protocol!$V$20,1,B7581+1),B7581)</f>
        <v>1</v>
      </c>
      <c r="C7582" s="1">
        <f>IF(C7581+1=Protocol!$V$21,0,C7581+1)</f>
        <v>1</v>
      </c>
      <c r="D7582" s="1">
        <f t="shared" si="253"/>
        <v>3</v>
      </c>
      <c r="E7582" s="1" t="str">
        <f>INDEX(Protocol[Mark],MATCH(C7582,Protocol[Step],0))</f>
        <v>1PM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520010003</v>
      </c>
      <c r="H7582" s="134">
        <f>Systematic[[#This Row],[SampleVariableLabel]]+100*Systematic[[#This Row],[State]]</f>
        <v>520010103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520</v>
      </c>
      <c r="B7583" s="1">
        <f>IF(C7583=0,IF(B7582=Protocol!$V$20,1,B7582+1),B7582)</f>
        <v>1</v>
      </c>
      <c r="C7583" s="1">
        <f>IF(C7582+1=Protocol!$V$21,0,C7582+1)</f>
        <v>2</v>
      </c>
      <c r="D7583" s="1">
        <f t="shared" si="253"/>
        <v>4</v>
      </c>
      <c r="E7583" s="1" t="str">
        <f>INDEX(Protocol[Mark],MATCH(C7583,Protocol[Step],0))</f>
        <v>2D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520010004</v>
      </c>
      <c r="H7583" s="134">
        <f>Systematic[[#This Row],[SampleVariableLabel]]+100*Systematic[[#This Row],[State]]</f>
        <v>520010204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520</v>
      </c>
      <c r="B7584" s="1">
        <f>IF(C7584=0,IF(B7583=Protocol!$V$20,1,B7583+1),B7583)</f>
        <v>1</v>
      </c>
      <c r="C7584" s="1">
        <f>IF(C7583+1=Protocol!$V$21,0,C7583+1)</f>
        <v>3</v>
      </c>
      <c r="D7584" s="1">
        <f t="shared" si="253"/>
        <v>5</v>
      </c>
      <c r="E7584" s="1" t="str">
        <f>INDEX(Protocol[Mark],MATCH(C7584,Protocol[Step],0))</f>
        <v>2c</v>
      </c>
      <c r="F7584" s="151" t="str">
        <f>INDEX(Variables[Variable],MATCH(Systematic[[#This Row],[VariableIndex]],Variables[Index],0))</f>
        <v>Specific flux (mt)</v>
      </c>
      <c r="G7584" s="134">
        <f>Systematic[[#This Row],[Sample]]*1000000+Systematic[[#This Row],[SubSample]]*10000+Systematic[[#This Row],[VariableIndex]]</f>
        <v>520010005</v>
      </c>
      <c r="H7584" s="134">
        <f>Systematic[[#This Row],[SampleVariableLabel]]+100*Systematic[[#This Row],[State]]</f>
        <v>520010305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520</v>
      </c>
      <c r="B7585" s="1">
        <f>IF(C7585=0,IF(B7584=Protocol!$V$20,1,B7584+1),B7584)</f>
        <v>1</v>
      </c>
      <c r="C7585" s="1">
        <f>IF(C7584+1=Protocol!$V$21,0,C7584+1)</f>
        <v>4</v>
      </c>
      <c r="D7585" s="1">
        <f t="shared" si="253"/>
        <v>6</v>
      </c>
      <c r="E7585" s="1" t="str">
        <f>INDEX(Protocol[Mark],MATCH(C7585,Protocol[Step],0))</f>
        <v>3U</v>
      </c>
      <c r="F7585" s="151" t="str">
        <f>INDEX(Variables[Variable],MATCH(Systematic[[#This Row],[VariableIndex]],Variables[Index],0))</f>
        <v>FCR (mt: ROX-corr.)</v>
      </c>
      <c r="G7585" s="134">
        <f>Systematic[[#This Row],[Sample]]*1000000+Systematic[[#This Row],[SubSample]]*10000+Systematic[[#This Row],[VariableIndex]]</f>
        <v>520010006</v>
      </c>
      <c r="H7585" s="134">
        <f>Systematic[[#This Row],[SampleVariableLabel]]+100*Systematic[[#This Row],[State]]</f>
        <v>520010406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520</v>
      </c>
      <c r="B7586" s="1">
        <f>IF(C7586=0,IF(B7585=Protocol!$V$20,1,B7585+1),B7585)</f>
        <v>1</v>
      </c>
      <c r="C7586" s="1">
        <f>IF(C7585+1=Protocol!$V$21,0,C7585+1)</f>
        <v>5</v>
      </c>
      <c r="D7586" s="1">
        <f t="shared" si="253"/>
        <v>1</v>
      </c>
      <c r="E7586" s="1" t="str">
        <f>INDEX(Protocol[Mark],MATCH(C7586,Protocol[Step],0))</f>
        <v>4G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520010001</v>
      </c>
      <c r="H7586" s="134">
        <f>Systematic[[#This Row],[SampleVariableLabel]]+100*Systematic[[#This Row],[State]]</f>
        <v>520010501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520</v>
      </c>
      <c r="B7587" s="1">
        <f>IF(C7587=0,IF(B7586=Protocol!$V$20,1,B7586+1),B7586)</f>
        <v>1</v>
      </c>
      <c r="C7587" s="1">
        <f>IF(C7586+1=Protocol!$V$21,0,C7586+1)</f>
        <v>6</v>
      </c>
      <c r="D7587" s="1">
        <f t="shared" si="253"/>
        <v>2</v>
      </c>
      <c r="E7587" s="1" t="str">
        <f>INDEX(Protocol[Mark],MATCH(C7587,Protocol[Step],0))</f>
        <v>5S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520010002</v>
      </c>
      <c r="H7587" s="134">
        <f>Systematic[[#This Row],[SampleVariableLabel]]+100*Systematic[[#This Row],[State]]</f>
        <v>520010602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520</v>
      </c>
      <c r="B7588" s="1">
        <f>IF(C7588=0,IF(B7587=Protocol!$V$20,1,B7587+1),B7587)</f>
        <v>1</v>
      </c>
      <c r="C7588" s="1">
        <f>IF(C7587+1=Protocol!$V$21,0,C7587+1)</f>
        <v>7</v>
      </c>
      <c r="D7588" s="1">
        <f t="shared" si="253"/>
        <v>3</v>
      </c>
      <c r="E7588" s="1" t="str">
        <f>INDEX(Protocol[Mark],MATCH(C7588,Protocol[Step],0))</f>
        <v>6Oct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520010003</v>
      </c>
      <c r="H7588" s="134">
        <f>Systematic[[#This Row],[SampleVariableLabel]]+100*Systematic[[#This Row],[State]]</f>
        <v>520010703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520</v>
      </c>
      <c r="B7589" s="1">
        <f>IF(C7589=0,IF(B7588=Protocol!$V$20,1,B7588+1),B7588)</f>
        <v>1</v>
      </c>
      <c r="C7589" s="1">
        <f>IF(C7588+1=Protocol!$V$21,0,C7588+1)</f>
        <v>8</v>
      </c>
      <c r="D7589" s="1">
        <f t="shared" si="253"/>
        <v>4</v>
      </c>
      <c r="E7589" s="1" t="str">
        <f>INDEX(Protocol[Mark],MATCH(C7589,Protocol[Step],0))</f>
        <v>7Rot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520010004</v>
      </c>
      <c r="H7589" s="134">
        <f>Systematic[[#This Row],[SampleVariableLabel]]+100*Systematic[[#This Row],[State]]</f>
        <v>520010804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520</v>
      </c>
      <c r="B7590" s="1">
        <f>IF(C7590=0,IF(B7589=Protocol!$V$20,1,B7589+1),B7589)</f>
        <v>1</v>
      </c>
      <c r="C7590" s="1">
        <f>IF(C7589+1=Protocol!$V$21,0,C7589+1)</f>
        <v>9</v>
      </c>
      <c r="D7590" s="1">
        <f t="shared" si="253"/>
        <v>5</v>
      </c>
      <c r="E7590" s="1" t="str">
        <f>INDEX(Protocol[Mark],MATCH(C7590,Protocol[Step],0))</f>
        <v>8Gp</v>
      </c>
      <c r="F7590" s="151" t="str">
        <f>INDEX(Variables[Variable],MATCH(Systematic[[#This Row],[VariableIndex]],Variables[Index],0))</f>
        <v>Specific flux (mt)</v>
      </c>
      <c r="G7590" s="134">
        <f>Systematic[[#This Row],[Sample]]*1000000+Systematic[[#This Row],[SubSample]]*10000+Systematic[[#This Row],[VariableIndex]]</f>
        <v>520010005</v>
      </c>
      <c r="H7590" s="134">
        <f>Systematic[[#This Row],[SampleVariableLabel]]+100*Systematic[[#This Row],[State]]</f>
        <v>520010905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520</v>
      </c>
      <c r="B7591" s="1">
        <f>IF(C7591=0,IF(B7590=Protocol!$V$20,1,B7590+1),B7590)</f>
        <v>1</v>
      </c>
      <c r="C7591" s="1">
        <f>IF(C7590+1=Protocol!$V$21,0,C7590+1)</f>
        <v>10</v>
      </c>
      <c r="D7591" s="1">
        <f t="shared" si="253"/>
        <v>6</v>
      </c>
      <c r="E7591" s="1" t="str">
        <f>INDEX(Protocol[Mark],MATCH(C7591,Protocol[Step],0))</f>
        <v>9Ama</v>
      </c>
      <c r="F7591" s="151" t="str">
        <f>INDEX(Variables[Variable],MATCH(Systematic[[#This Row],[VariableIndex]],Variables[Index],0))</f>
        <v>FCR (mt: ROX-corr.)</v>
      </c>
      <c r="G7591" s="134">
        <f>Systematic[[#This Row],[Sample]]*1000000+Systematic[[#This Row],[SubSample]]*10000+Systematic[[#This Row],[VariableIndex]]</f>
        <v>520010006</v>
      </c>
      <c r="H7591" s="134">
        <f>Systematic[[#This Row],[SampleVariableLabel]]+100*Systematic[[#This Row],[State]]</f>
        <v>520011006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520</v>
      </c>
      <c r="B7592" s="1">
        <f>IF(C7592=0,IF(B7591=Protocol!$V$20,1,B7591+1),B7591)</f>
        <v>1</v>
      </c>
      <c r="C7592" s="1">
        <f>IF(C7591+1=Protocol!$V$21,0,C7591+1)</f>
        <v>11</v>
      </c>
      <c r="D7592" s="1">
        <f t="shared" si="253"/>
        <v>1</v>
      </c>
      <c r="E7592" s="1" t="str">
        <f>INDEX(Protocol[Mark],MATCH(C7592,Protocol[Step],0))</f>
        <v>10Tm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520010001</v>
      </c>
      <c r="H7592" s="134">
        <f>Systematic[[#This Row],[SampleVariableLabel]]+100*Systematic[[#This Row],[State]]</f>
        <v>520011101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520</v>
      </c>
      <c r="B7593" s="1">
        <f>IF(C7593=0,IF(B7592=Protocol!$V$20,1,B7592+1),B7592)</f>
        <v>1</v>
      </c>
      <c r="C7593" s="1">
        <f>IF(C7592+1=Protocol!$V$21,0,C7592+1)</f>
        <v>12</v>
      </c>
      <c r="D7593" s="1">
        <f t="shared" si="253"/>
        <v>2</v>
      </c>
      <c r="E7593" s="1" t="str">
        <f>INDEX(Protocol[Mark],MATCH(C7593,Protocol[Step],0))</f>
        <v>11Azd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520010002</v>
      </c>
      <c r="H7593" s="134">
        <f>Systematic[[#This Row],[SampleVariableLabel]]+100*Systematic[[#This Row],[State]]</f>
        <v>520011202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521</v>
      </c>
      <c r="B7594" s="1">
        <f>IF(C7594=0,IF(B7593=Protocol!$V$20,1,B7593+1),B7593)</f>
        <v>1</v>
      </c>
      <c r="C7594" s="1">
        <f>IF(C7593+1=Protocol!$V$21,0,C7593+1)</f>
        <v>0</v>
      </c>
      <c r="D7594" s="1">
        <f t="shared" si="253"/>
        <v>3</v>
      </c>
      <c r="E7594" s="1" t="str">
        <f>INDEX(Protocol[Mark],MATCH(C7594,Protocol[Step],0))</f>
        <v>1mt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521010003</v>
      </c>
      <c r="H7594" s="134">
        <f>Systematic[[#This Row],[SampleVariableLabel]]+100*Systematic[[#This Row],[State]]</f>
        <v>521010003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521</v>
      </c>
      <c r="B7595" s="1">
        <f>IF(C7595=0,IF(B7594=Protocol!$V$20,1,B7594+1),B7594)</f>
        <v>1</v>
      </c>
      <c r="C7595" s="1">
        <f>IF(C7594+1=Protocol!$V$21,0,C7594+1)</f>
        <v>1</v>
      </c>
      <c r="D7595" s="1">
        <f t="shared" si="253"/>
        <v>4</v>
      </c>
      <c r="E7595" s="1" t="str">
        <f>INDEX(Protocol[Mark],MATCH(C7595,Protocol[Step],0))</f>
        <v>1PM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521010004</v>
      </c>
      <c r="H7595" s="134">
        <f>Systematic[[#This Row],[SampleVariableLabel]]+100*Systematic[[#This Row],[State]]</f>
        <v>521010104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521</v>
      </c>
      <c r="B7596" s="1">
        <f>IF(C7596=0,IF(B7595=Protocol!$V$20,1,B7595+1),B7595)</f>
        <v>1</v>
      </c>
      <c r="C7596" s="1">
        <f>IF(C7595+1=Protocol!$V$21,0,C7595+1)</f>
        <v>2</v>
      </c>
      <c r="D7596" s="1">
        <f t="shared" si="253"/>
        <v>5</v>
      </c>
      <c r="E7596" s="1" t="str">
        <f>INDEX(Protocol[Mark],MATCH(C7596,Protocol[Step],0))</f>
        <v>2D</v>
      </c>
      <c r="F7596" s="151" t="str">
        <f>INDEX(Variables[Variable],MATCH(Systematic[[#This Row],[VariableIndex]],Variables[Index],0))</f>
        <v>Specific flux (mt)</v>
      </c>
      <c r="G7596" s="134">
        <f>Systematic[[#This Row],[Sample]]*1000000+Systematic[[#This Row],[SubSample]]*10000+Systematic[[#This Row],[VariableIndex]]</f>
        <v>521010005</v>
      </c>
      <c r="H7596" s="134">
        <f>Systematic[[#This Row],[SampleVariableLabel]]+100*Systematic[[#This Row],[State]]</f>
        <v>521010205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521</v>
      </c>
      <c r="B7597" s="1">
        <f>IF(C7597=0,IF(B7596=Protocol!$V$20,1,B7596+1),B7596)</f>
        <v>1</v>
      </c>
      <c r="C7597" s="1">
        <f>IF(C7596+1=Protocol!$V$21,0,C7596+1)</f>
        <v>3</v>
      </c>
      <c r="D7597" s="1">
        <f t="shared" si="253"/>
        <v>6</v>
      </c>
      <c r="E7597" s="1" t="str">
        <f>INDEX(Protocol[Mark],MATCH(C7597,Protocol[Step],0))</f>
        <v>2c</v>
      </c>
      <c r="F7597" s="151" t="str">
        <f>INDEX(Variables[Variable],MATCH(Systematic[[#This Row],[VariableIndex]],Variables[Index],0))</f>
        <v>FCR (mt: ROX-corr.)</v>
      </c>
      <c r="G7597" s="134">
        <f>Systematic[[#This Row],[Sample]]*1000000+Systematic[[#This Row],[SubSample]]*10000+Systematic[[#This Row],[VariableIndex]]</f>
        <v>521010006</v>
      </c>
      <c r="H7597" s="134">
        <f>Systematic[[#This Row],[SampleVariableLabel]]+100*Systematic[[#This Row],[State]]</f>
        <v>521010306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521</v>
      </c>
      <c r="B7598" s="1">
        <f>IF(C7598=0,IF(B7597=Protocol!$V$20,1,B7597+1),B7597)</f>
        <v>1</v>
      </c>
      <c r="C7598" s="1">
        <f>IF(C7597+1=Protocol!$V$21,0,C7597+1)</f>
        <v>4</v>
      </c>
      <c r="D7598" s="1">
        <f t="shared" si="253"/>
        <v>1</v>
      </c>
      <c r="E7598" s="1" t="str">
        <f>INDEX(Protocol[Mark],MATCH(C7598,Protocol[Step],0))</f>
        <v>3U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521010001</v>
      </c>
      <c r="H7598" s="134">
        <f>Systematic[[#This Row],[SampleVariableLabel]]+100*Systematic[[#This Row],[State]]</f>
        <v>521010401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521</v>
      </c>
      <c r="B7599" s="1">
        <f>IF(C7599=0,IF(B7598=Protocol!$V$20,1,B7598+1),B7598)</f>
        <v>1</v>
      </c>
      <c r="C7599" s="1">
        <f>IF(C7598+1=Protocol!$V$21,0,C7598+1)</f>
        <v>5</v>
      </c>
      <c r="D7599" s="1">
        <f t="shared" si="253"/>
        <v>2</v>
      </c>
      <c r="E7599" s="1" t="str">
        <f>INDEX(Protocol[Mark],MATCH(C7599,Protocol[Step],0))</f>
        <v>4G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521010002</v>
      </c>
      <c r="H7599" s="134">
        <f>Systematic[[#This Row],[SampleVariableLabel]]+100*Systematic[[#This Row],[State]]</f>
        <v>521010502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521</v>
      </c>
      <c r="B7600" s="1">
        <f>IF(C7600=0,IF(B7599=Protocol!$V$20,1,B7599+1),B7599)</f>
        <v>1</v>
      </c>
      <c r="C7600" s="1">
        <f>IF(C7599+1=Protocol!$V$21,0,C7599+1)</f>
        <v>6</v>
      </c>
      <c r="D7600" s="1">
        <f t="shared" si="253"/>
        <v>3</v>
      </c>
      <c r="E7600" s="1" t="str">
        <f>INDEX(Protocol[Mark],MATCH(C7600,Protocol[Step],0))</f>
        <v>5S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521010003</v>
      </c>
      <c r="H7600" s="134">
        <f>Systematic[[#This Row],[SampleVariableLabel]]+100*Systematic[[#This Row],[State]]</f>
        <v>521010603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521</v>
      </c>
      <c r="B7601" s="1">
        <f>IF(C7601=0,IF(B7600=Protocol!$V$20,1,B7600+1),B7600)</f>
        <v>1</v>
      </c>
      <c r="C7601" s="1">
        <f>IF(C7600+1=Protocol!$V$21,0,C7600+1)</f>
        <v>7</v>
      </c>
      <c r="D7601" s="1">
        <f t="shared" si="253"/>
        <v>4</v>
      </c>
      <c r="E7601" s="1" t="str">
        <f>INDEX(Protocol[Mark],MATCH(C7601,Protocol[Step],0))</f>
        <v>6Oct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521010004</v>
      </c>
      <c r="H7601" s="134">
        <f>Systematic[[#This Row],[SampleVariableLabel]]+100*Systematic[[#This Row],[State]]</f>
        <v>521010704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521</v>
      </c>
      <c r="B7602" s="1">
        <f>IF(C7602=0,IF(B7601=Protocol!$V$20,1,B7601+1),B7601)</f>
        <v>1</v>
      </c>
      <c r="C7602" s="1">
        <f>IF(C7601+1=Protocol!$V$21,0,C7601+1)</f>
        <v>8</v>
      </c>
      <c r="D7602" s="1">
        <f t="shared" si="253"/>
        <v>5</v>
      </c>
      <c r="E7602" s="1" t="str">
        <f>INDEX(Protocol[Mark],MATCH(C7602,Protocol[Step],0))</f>
        <v>7Rot</v>
      </c>
      <c r="F7602" s="151" t="str">
        <f>INDEX(Variables[Variable],MATCH(Systematic[[#This Row],[VariableIndex]],Variables[Index],0))</f>
        <v>Specific flux (mt)</v>
      </c>
      <c r="G7602" s="134">
        <f>Systematic[[#This Row],[Sample]]*1000000+Systematic[[#This Row],[SubSample]]*10000+Systematic[[#This Row],[VariableIndex]]</f>
        <v>521010005</v>
      </c>
      <c r="H7602" s="134">
        <f>Systematic[[#This Row],[SampleVariableLabel]]+100*Systematic[[#This Row],[State]]</f>
        <v>521010805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521</v>
      </c>
      <c r="B7603" s="1">
        <f>IF(C7603=0,IF(B7602=Protocol!$V$20,1,B7602+1),B7602)</f>
        <v>1</v>
      </c>
      <c r="C7603" s="1">
        <f>IF(C7602+1=Protocol!$V$21,0,C7602+1)</f>
        <v>9</v>
      </c>
      <c r="D7603" s="1">
        <f t="shared" si="253"/>
        <v>6</v>
      </c>
      <c r="E7603" s="1" t="str">
        <f>INDEX(Protocol[Mark],MATCH(C7603,Protocol[Step],0))</f>
        <v>8Gp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521010006</v>
      </c>
      <c r="H7603" s="134">
        <f>Systematic[[#This Row],[SampleVariableLabel]]+100*Systematic[[#This Row],[State]]</f>
        <v>521010906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521</v>
      </c>
      <c r="B7604" s="1">
        <f>IF(C7604=0,IF(B7603=Protocol!$V$20,1,B7603+1),B7603)</f>
        <v>1</v>
      </c>
      <c r="C7604" s="1">
        <f>IF(C7603+1=Protocol!$V$21,0,C7603+1)</f>
        <v>10</v>
      </c>
      <c r="D7604" s="1">
        <f t="shared" si="253"/>
        <v>1</v>
      </c>
      <c r="E7604" s="1" t="str">
        <f>INDEX(Protocol[Mark],MATCH(C7604,Protocol[Step],0))</f>
        <v>9Ama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521010001</v>
      </c>
      <c r="H7604" s="134">
        <f>Systematic[[#This Row],[SampleVariableLabel]]+100*Systematic[[#This Row],[State]]</f>
        <v>521011001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521</v>
      </c>
      <c r="B7605" s="1">
        <f>IF(C7605=0,IF(B7604=Protocol!$V$20,1,B7604+1),B7604)</f>
        <v>1</v>
      </c>
      <c r="C7605" s="1">
        <f>IF(C7604+1=Protocol!$V$21,0,C7604+1)</f>
        <v>11</v>
      </c>
      <c r="D7605" s="1">
        <f t="shared" si="253"/>
        <v>2</v>
      </c>
      <c r="E7605" s="1" t="str">
        <f>INDEX(Protocol[Mark],MATCH(C7605,Protocol[Step],0))</f>
        <v>10Tm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521010002</v>
      </c>
      <c r="H7605" s="134">
        <f>Systematic[[#This Row],[SampleVariableLabel]]+100*Systematic[[#This Row],[State]]</f>
        <v>521011102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521</v>
      </c>
      <c r="B7606" s="1">
        <f>IF(C7606=0,IF(B7605=Protocol!$V$20,1,B7605+1),B7605)</f>
        <v>1</v>
      </c>
      <c r="C7606" s="1">
        <f>IF(C7605+1=Protocol!$V$21,0,C7605+1)</f>
        <v>12</v>
      </c>
      <c r="D7606" s="1">
        <f t="shared" si="253"/>
        <v>3</v>
      </c>
      <c r="E7606" s="1" t="str">
        <f>INDEX(Protocol[Mark],MATCH(C7606,Protocol[Step],0))</f>
        <v>11Azd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521010003</v>
      </c>
      <c r="H7606" s="134">
        <f>Systematic[[#This Row],[SampleVariableLabel]]+100*Systematic[[#This Row],[State]]</f>
        <v>521011203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522</v>
      </c>
      <c r="B7607" s="1">
        <f>IF(C7607=0,IF(B7606=Protocol!$V$20,1,B7606+1),B7606)</f>
        <v>1</v>
      </c>
      <c r="C7607" s="1">
        <f>IF(C7606+1=Protocol!$V$21,0,C7606+1)</f>
        <v>0</v>
      </c>
      <c r="D7607" s="1">
        <f t="shared" si="253"/>
        <v>4</v>
      </c>
      <c r="E7607" s="1" t="str">
        <f>INDEX(Protocol[Mark],MATCH(C7607,Protocol[Step],0))</f>
        <v>1mt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522010004</v>
      </c>
      <c r="H7607" s="134">
        <f>Systematic[[#This Row],[SampleVariableLabel]]+100*Systematic[[#This Row],[State]]</f>
        <v>522010004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522</v>
      </c>
      <c r="B7608" s="1">
        <f>IF(C7608=0,IF(B7607=Protocol!$V$20,1,B7607+1),B7607)</f>
        <v>1</v>
      </c>
      <c r="C7608" s="1">
        <f>IF(C7607+1=Protocol!$V$21,0,C7607+1)</f>
        <v>1</v>
      </c>
      <c r="D7608" s="1">
        <f t="shared" si="253"/>
        <v>5</v>
      </c>
      <c r="E7608" s="1" t="str">
        <f>INDEX(Protocol[Mark],MATCH(C7608,Protocol[Step],0))</f>
        <v>1PM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522010005</v>
      </c>
      <c r="H7608" s="134">
        <f>Systematic[[#This Row],[SampleVariableLabel]]+100*Systematic[[#This Row],[State]]</f>
        <v>522010105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522</v>
      </c>
      <c r="B7609" s="1">
        <f>IF(C7609=0,IF(B7608=Protocol!$V$20,1,B7608+1),B7608)</f>
        <v>1</v>
      </c>
      <c r="C7609" s="1">
        <f>IF(C7608+1=Protocol!$V$21,0,C7608+1)</f>
        <v>2</v>
      </c>
      <c r="D7609" s="1">
        <f t="shared" si="253"/>
        <v>6</v>
      </c>
      <c r="E7609" s="1" t="str">
        <f>INDEX(Protocol[Mark],MATCH(C7609,Protocol[Step],0))</f>
        <v>2D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522010006</v>
      </c>
      <c r="H7609" s="134">
        <f>Systematic[[#This Row],[SampleVariableLabel]]+100*Systematic[[#This Row],[State]]</f>
        <v>522010206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522</v>
      </c>
      <c r="B7610" s="1">
        <f>IF(C7610=0,IF(B7609=Protocol!$V$20,1,B7609+1),B7609)</f>
        <v>1</v>
      </c>
      <c r="C7610" s="1">
        <f>IF(C7609+1=Protocol!$V$21,0,C7609+1)</f>
        <v>3</v>
      </c>
      <c r="D7610" s="1">
        <f t="shared" si="253"/>
        <v>1</v>
      </c>
      <c r="E7610" s="1" t="str">
        <f>INDEX(Protocol[Mark],MATCH(C7610,Protocol[Step],0))</f>
        <v>2c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522010001</v>
      </c>
      <c r="H7610" s="134">
        <f>Systematic[[#This Row],[SampleVariableLabel]]+100*Systematic[[#This Row],[State]]</f>
        <v>522010301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522</v>
      </c>
      <c r="B7611" s="1">
        <f>IF(C7611=0,IF(B7610=Protocol!$V$20,1,B7610+1),B7610)</f>
        <v>1</v>
      </c>
      <c r="C7611" s="1">
        <f>IF(C7610+1=Protocol!$V$21,0,C7610+1)</f>
        <v>4</v>
      </c>
      <c r="D7611" s="1">
        <f t="shared" si="253"/>
        <v>2</v>
      </c>
      <c r="E7611" s="1" t="str">
        <f>INDEX(Protocol[Mark],MATCH(C7611,Protocol[Step],0))</f>
        <v>3U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522010002</v>
      </c>
      <c r="H7611" s="134">
        <f>Systematic[[#This Row],[SampleVariableLabel]]+100*Systematic[[#This Row],[State]]</f>
        <v>522010402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522</v>
      </c>
      <c r="B7612" s="1">
        <f>IF(C7612=0,IF(B7611=Protocol!$V$20,1,B7611+1),B7611)</f>
        <v>1</v>
      </c>
      <c r="C7612" s="1">
        <f>IF(C7611+1=Protocol!$V$21,0,C7611+1)</f>
        <v>5</v>
      </c>
      <c r="D7612" s="1">
        <f t="shared" si="253"/>
        <v>3</v>
      </c>
      <c r="E7612" s="1" t="str">
        <f>INDEX(Protocol[Mark],MATCH(C7612,Protocol[Step],0))</f>
        <v>4G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522010003</v>
      </c>
      <c r="H7612" s="134">
        <f>Systematic[[#This Row],[SampleVariableLabel]]+100*Systematic[[#This Row],[State]]</f>
        <v>522010503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522</v>
      </c>
      <c r="B7613" s="1">
        <f>IF(C7613=0,IF(B7612=Protocol!$V$20,1,B7612+1),B7612)</f>
        <v>1</v>
      </c>
      <c r="C7613" s="1">
        <f>IF(C7612+1=Protocol!$V$21,0,C7612+1)</f>
        <v>6</v>
      </c>
      <c r="D7613" s="1">
        <f t="shared" si="253"/>
        <v>4</v>
      </c>
      <c r="E7613" s="1" t="str">
        <f>INDEX(Protocol[Mark],MATCH(C7613,Protocol[Step],0))</f>
        <v>5S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522010004</v>
      </c>
      <c r="H7613" s="134">
        <f>Systematic[[#This Row],[SampleVariableLabel]]+100*Systematic[[#This Row],[State]]</f>
        <v>522010604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522</v>
      </c>
      <c r="B7614" s="1">
        <f>IF(C7614=0,IF(B7613=Protocol!$V$20,1,B7613+1),B7613)</f>
        <v>1</v>
      </c>
      <c r="C7614" s="1">
        <f>IF(C7613+1=Protocol!$V$21,0,C7613+1)</f>
        <v>7</v>
      </c>
      <c r="D7614" s="1">
        <f t="shared" si="253"/>
        <v>5</v>
      </c>
      <c r="E7614" s="1" t="str">
        <f>INDEX(Protocol[Mark],MATCH(C7614,Protocol[Step],0))</f>
        <v>6Oct</v>
      </c>
      <c r="F7614" s="151" t="str">
        <f>INDEX(Variables[Variable],MATCH(Systematic[[#This Row],[VariableIndex]],Variables[Index],0))</f>
        <v>Specific flux (mt)</v>
      </c>
      <c r="G7614" s="134">
        <f>Systematic[[#This Row],[Sample]]*1000000+Systematic[[#This Row],[SubSample]]*10000+Systematic[[#This Row],[VariableIndex]]</f>
        <v>522010005</v>
      </c>
      <c r="H7614" s="134">
        <f>Systematic[[#This Row],[SampleVariableLabel]]+100*Systematic[[#This Row],[State]]</f>
        <v>522010705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522</v>
      </c>
      <c r="B7615" s="1">
        <f>IF(C7615=0,IF(B7614=Protocol!$V$20,1,B7614+1),B7614)</f>
        <v>1</v>
      </c>
      <c r="C7615" s="1">
        <f>IF(C7614+1=Protocol!$V$21,0,C7614+1)</f>
        <v>8</v>
      </c>
      <c r="D7615" s="1">
        <f t="shared" si="253"/>
        <v>6</v>
      </c>
      <c r="E7615" s="1" t="str">
        <f>INDEX(Protocol[Mark],MATCH(C7615,Protocol[Step],0))</f>
        <v>7Rot</v>
      </c>
      <c r="F7615" s="151" t="str">
        <f>INDEX(Variables[Variable],MATCH(Systematic[[#This Row],[VariableIndex]],Variables[Index],0))</f>
        <v>FCR (mt: ROX-corr.)</v>
      </c>
      <c r="G7615" s="134">
        <f>Systematic[[#This Row],[Sample]]*1000000+Systematic[[#This Row],[SubSample]]*10000+Systematic[[#This Row],[VariableIndex]]</f>
        <v>522010006</v>
      </c>
      <c r="H7615" s="134">
        <f>Systematic[[#This Row],[SampleVariableLabel]]+100*Systematic[[#This Row],[State]]</f>
        <v>522010806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522</v>
      </c>
      <c r="B7616" s="1">
        <f>IF(C7616=0,IF(B7615=Protocol!$V$20,1,B7615+1),B7615)</f>
        <v>1</v>
      </c>
      <c r="C7616" s="1">
        <f>IF(C7615+1=Protocol!$V$21,0,C7615+1)</f>
        <v>9</v>
      </c>
      <c r="D7616" s="1">
        <f t="shared" si="253"/>
        <v>1</v>
      </c>
      <c r="E7616" s="1" t="str">
        <f>INDEX(Protocol[Mark],MATCH(C7616,Protocol[Step],0))</f>
        <v>8Gp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522010001</v>
      </c>
      <c r="H7616" s="134">
        <f>Systematic[[#This Row],[SampleVariableLabel]]+100*Systematic[[#This Row],[State]]</f>
        <v>522010901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522</v>
      </c>
      <c r="B7617" s="1">
        <f>IF(C7617=0,IF(B7616=Protocol!$V$20,1,B7616+1),B7616)</f>
        <v>1</v>
      </c>
      <c r="C7617" s="1">
        <f>IF(C7616+1=Protocol!$V$21,0,C7616+1)</f>
        <v>10</v>
      </c>
      <c r="D7617" s="1">
        <f t="shared" si="253"/>
        <v>2</v>
      </c>
      <c r="E7617" s="1" t="str">
        <f>INDEX(Protocol[Mark],MATCH(C7617,Protocol[Step],0))</f>
        <v>9Ama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522010002</v>
      </c>
      <c r="H7617" s="134">
        <f>Systematic[[#This Row],[SampleVariableLabel]]+100*Systematic[[#This Row],[State]]</f>
        <v>522011002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522</v>
      </c>
      <c r="B7618" s="1">
        <f>IF(C7618=0,IF(B7617=Protocol!$V$20,1,B7617+1),B7617)</f>
        <v>1</v>
      </c>
      <c r="C7618" s="1">
        <f>IF(C7617+1=Protocol!$V$21,0,C7617+1)</f>
        <v>11</v>
      </c>
      <c r="D7618" s="1">
        <f t="shared" si="253"/>
        <v>3</v>
      </c>
      <c r="E7618" s="1" t="str">
        <f>INDEX(Protocol[Mark],MATCH(C7618,Protocol[Step],0))</f>
        <v>10Tm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522010003</v>
      </c>
      <c r="H7618" s="134">
        <f>Systematic[[#This Row],[SampleVariableLabel]]+100*Systematic[[#This Row],[State]]</f>
        <v>522011103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522</v>
      </c>
      <c r="B7619" s="1">
        <f>IF(C7619=0,IF(B7618=Protocol!$V$20,1,B7618+1),B7618)</f>
        <v>1</v>
      </c>
      <c r="C7619" s="1">
        <f>IF(C7618+1=Protocol!$V$21,0,C7618+1)</f>
        <v>12</v>
      </c>
      <c r="D7619" s="1">
        <f t="shared" ref="D7619:D7682" si="255">IF(D7618=nVariables,1,D7618+1)</f>
        <v>4</v>
      </c>
      <c r="E7619" s="1" t="str">
        <f>INDEX(Protocol[Mark],MATCH(C7619,Protocol[Step],0))</f>
        <v>11Azd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522010004</v>
      </c>
      <c r="H7619" s="134">
        <f>Systematic[[#This Row],[SampleVariableLabel]]+100*Systematic[[#This Row],[State]]</f>
        <v>522011204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523</v>
      </c>
      <c r="B7620" s="1">
        <f>IF(C7620=0,IF(B7619=Protocol!$V$20,1,B7619+1),B7619)</f>
        <v>1</v>
      </c>
      <c r="C7620" s="1">
        <f>IF(C7619+1=Protocol!$V$21,0,C7619+1)</f>
        <v>0</v>
      </c>
      <c r="D7620" s="1">
        <f t="shared" si="255"/>
        <v>5</v>
      </c>
      <c r="E7620" s="1" t="str">
        <f>INDEX(Protocol[Mark],MATCH(C7620,Protocol[Step],0))</f>
        <v>1mt</v>
      </c>
      <c r="F7620" s="151" t="str">
        <f>INDEX(Variables[Variable],MATCH(Systematic[[#This Row],[VariableIndex]],Variables[Index],0))</f>
        <v>Specific flux (mt)</v>
      </c>
      <c r="G7620" s="134">
        <f>Systematic[[#This Row],[Sample]]*1000000+Systematic[[#This Row],[SubSample]]*10000+Systematic[[#This Row],[VariableIndex]]</f>
        <v>523010005</v>
      </c>
      <c r="H7620" s="134">
        <f>Systematic[[#This Row],[SampleVariableLabel]]+100*Systematic[[#This Row],[State]]</f>
        <v>523010005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523</v>
      </c>
      <c r="B7621" s="1">
        <f>IF(C7621=0,IF(B7620=Protocol!$V$20,1,B7620+1),B7620)</f>
        <v>1</v>
      </c>
      <c r="C7621" s="1">
        <f>IF(C7620+1=Protocol!$V$21,0,C7620+1)</f>
        <v>1</v>
      </c>
      <c r="D7621" s="1">
        <f t="shared" si="255"/>
        <v>6</v>
      </c>
      <c r="E7621" s="1" t="str">
        <f>INDEX(Protocol[Mark],MATCH(C7621,Protocol[Step],0))</f>
        <v>1PM</v>
      </c>
      <c r="F7621" s="151" t="str">
        <f>INDEX(Variables[Variable],MATCH(Systematic[[#This Row],[VariableIndex]],Variables[Index],0))</f>
        <v>FCR (mt: ROX-corr.)</v>
      </c>
      <c r="G7621" s="134">
        <f>Systematic[[#This Row],[Sample]]*1000000+Systematic[[#This Row],[SubSample]]*10000+Systematic[[#This Row],[VariableIndex]]</f>
        <v>523010006</v>
      </c>
      <c r="H7621" s="134">
        <f>Systematic[[#This Row],[SampleVariableLabel]]+100*Systematic[[#This Row],[State]]</f>
        <v>523010106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523</v>
      </c>
      <c r="B7622" s="1">
        <f>IF(C7622=0,IF(B7621=Protocol!$V$20,1,B7621+1),B7621)</f>
        <v>1</v>
      </c>
      <c r="C7622" s="1">
        <f>IF(C7621+1=Protocol!$V$21,0,C7621+1)</f>
        <v>2</v>
      </c>
      <c r="D7622" s="1">
        <f t="shared" si="255"/>
        <v>1</v>
      </c>
      <c r="E7622" s="1" t="str">
        <f>INDEX(Protocol[Mark],MATCH(C7622,Protocol[Step],0))</f>
        <v>2D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523010001</v>
      </c>
      <c r="H7622" s="134">
        <f>Systematic[[#This Row],[SampleVariableLabel]]+100*Systematic[[#This Row],[State]]</f>
        <v>523010201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523</v>
      </c>
      <c r="B7623" s="1">
        <f>IF(C7623=0,IF(B7622=Protocol!$V$20,1,B7622+1),B7622)</f>
        <v>1</v>
      </c>
      <c r="C7623" s="1">
        <f>IF(C7622+1=Protocol!$V$21,0,C7622+1)</f>
        <v>3</v>
      </c>
      <c r="D7623" s="1">
        <f t="shared" si="255"/>
        <v>2</v>
      </c>
      <c r="E7623" s="1" t="str">
        <f>INDEX(Protocol[Mark],MATCH(C7623,Protocol[Step],0))</f>
        <v>2c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523010002</v>
      </c>
      <c r="H7623" s="134">
        <f>Systematic[[#This Row],[SampleVariableLabel]]+100*Systematic[[#This Row],[State]]</f>
        <v>523010302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523</v>
      </c>
      <c r="B7624" s="1">
        <f>IF(C7624=0,IF(B7623=Protocol!$V$20,1,B7623+1),B7623)</f>
        <v>1</v>
      </c>
      <c r="C7624" s="1">
        <f>IF(C7623+1=Protocol!$V$21,0,C7623+1)</f>
        <v>4</v>
      </c>
      <c r="D7624" s="1">
        <f t="shared" si="255"/>
        <v>3</v>
      </c>
      <c r="E7624" s="1" t="str">
        <f>INDEX(Protocol[Mark],MATCH(C7624,Protocol[Step],0))</f>
        <v>3U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523010003</v>
      </c>
      <c r="H7624" s="134">
        <f>Systematic[[#This Row],[SampleVariableLabel]]+100*Systematic[[#This Row],[State]]</f>
        <v>523010403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523</v>
      </c>
      <c r="B7625" s="1">
        <f>IF(C7625=0,IF(B7624=Protocol!$V$20,1,B7624+1),B7624)</f>
        <v>1</v>
      </c>
      <c r="C7625" s="1">
        <f>IF(C7624+1=Protocol!$V$21,0,C7624+1)</f>
        <v>5</v>
      </c>
      <c r="D7625" s="1">
        <f t="shared" si="255"/>
        <v>4</v>
      </c>
      <c r="E7625" s="1" t="str">
        <f>INDEX(Protocol[Mark],MATCH(C7625,Protocol[Step],0))</f>
        <v>4G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523010004</v>
      </c>
      <c r="H7625" s="134">
        <f>Systematic[[#This Row],[SampleVariableLabel]]+100*Systematic[[#This Row],[State]]</f>
        <v>523010504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523</v>
      </c>
      <c r="B7626" s="1">
        <f>IF(C7626=0,IF(B7625=Protocol!$V$20,1,B7625+1),B7625)</f>
        <v>1</v>
      </c>
      <c r="C7626" s="1">
        <f>IF(C7625+1=Protocol!$V$21,0,C7625+1)</f>
        <v>6</v>
      </c>
      <c r="D7626" s="1">
        <f t="shared" si="255"/>
        <v>5</v>
      </c>
      <c r="E7626" s="1" t="str">
        <f>INDEX(Protocol[Mark],MATCH(C7626,Protocol[Step],0))</f>
        <v>5S</v>
      </c>
      <c r="F7626" s="151" t="str">
        <f>INDEX(Variables[Variable],MATCH(Systematic[[#This Row],[VariableIndex]],Variables[Index],0))</f>
        <v>Specific flux (mt)</v>
      </c>
      <c r="G7626" s="134">
        <f>Systematic[[#This Row],[Sample]]*1000000+Systematic[[#This Row],[SubSample]]*10000+Systematic[[#This Row],[VariableIndex]]</f>
        <v>523010005</v>
      </c>
      <c r="H7626" s="134">
        <f>Systematic[[#This Row],[SampleVariableLabel]]+100*Systematic[[#This Row],[State]]</f>
        <v>523010605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523</v>
      </c>
      <c r="B7627" s="1">
        <f>IF(C7627=0,IF(B7626=Protocol!$V$20,1,B7626+1),B7626)</f>
        <v>1</v>
      </c>
      <c r="C7627" s="1">
        <f>IF(C7626+1=Protocol!$V$21,0,C7626+1)</f>
        <v>7</v>
      </c>
      <c r="D7627" s="1">
        <f t="shared" si="255"/>
        <v>6</v>
      </c>
      <c r="E7627" s="1" t="str">
        <f>INDEX(Protocol[Mark],MATCH(C7627,Protocol[Step],0))</f>
        <v>6Oct</v>
      </c>
      <c r="F7627" s="151" t="str">
        <f>INDEX(Variables[Variable],MATCH(Systematic[[#This Row],[VariableIndex]],Variables[Index],0))</f>
        <v>FCR (mt: ROX-corr.)</v>
      </c>
      <c r="G7627" s="134">
        <f>Systematic[[#This Row],[Sample]]*1000000+Systematic[[#This Row],[SubSample]]*10000+Systematic[[#This Row],[VariableIndex]]</f>
        <v>523010006</v>
      </c>
      <c r="H7627" s="134">
        <f>Systematic[[#This Row],[SampleVariableLabel]]+100*Systematic[[#This Row],[State]]</f>
        <v>523010706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523</v>
      </c>
      <c r="B7628" s="1">
        <f>IF(C7628=0,IF(B7627=Protocol!$V$20,1,B7627+1),B7627)</f>
        <v>1</v>
      </c>
      <c r="C7628" s="1">
        <f>IF(C7627+1=Protocol!$V$21,0,C7627+1)</f>
        <v>8</v>
      </c>
      <c r="D7628" s="1">
        <f t="shared" si="255"/>
        <v>1</v>
      </c>
      <c r="E7628" s="1" t="str">
        <f>INDEX(Protocol[Mark],MATCH(C7628,Protocol[Step],0))</f>
        <v>7Rot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523010001</v>
      </c>
      <c r="H7628" s="134">
        <f>Systematic[[#This Row],[SampleVariableLabel]]+100*Systematic[[#This Row],[State]]</f>
        <v>523010801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523</v>
      </c>
      <c r="B7629" s="1">
        <f>IF(C7629=0,IF(B7628=Protocol!$V$20,1,B7628+1),B7628)</f>
        <v>1</v>
      </c>
      <c r="C7629" s="1">
        <f>IF(C7628+1=Protocol!$V$21,0,C7628+1)</f>
        <v>9</v>
      </c>
      <c r="D7629" s="1">
        <f t="shared" si="255"/>
        <v>2</v>
      </c>
      <c r="E7629" s="1" t="str">
        <f>INDEX(Protocol[Mark],MATCH(C7629,Protocol[Step],0))</f>
        <v>8Gp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523010002</v>
      </c>
      <c r="H7629" s="134">
        <f>Systematic[[#This Row],[SampleVariableLabel]]+100*Systematic[[#This Row],[State]]</f>
        <v>523010902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523</v>
      </c>
      <c r="B7630" s="1">
        <f>IF(C7630=0,IF(B7629=Protocol!$V$20,1,B7629+1),B7629)</f>
        <v>1</v>
      </c>
      <c r="C7630" s="1">
        <f>IF(C7629+1=Protocol!$V$21,0,C7629+1)</f>
        <v>10</v>
      </c>
      <c r="D7630" s="1">
        <f t="shared" si="255"/>
        <v>3</v>
      </c>
      <c r="E7630" s="1" t="str">
        <f>INDEX(Protocol[Mark],MATCH(C7630,Protocol[Step],0))</f>
        <v>9Ama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523010003</v>
      </c>
      <c r="H7630" s="134">
        <f>Systematic[[#This Row],[SampleVariableLabel]]+100*Systematic[[#This Row],[State]]</f>
        <v>523011003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523</v>
      </c>
      <c r="B7631" s="1">
        <f>IF(C7631=0,IF(B7630=Protocol!$V$20,1,B7630+1),B7630)</f>
        <v>1</v>
      </c>
      <c r="C7631" s="1">
        <f>IF(C7630+1=Protocol!$V$21,0,C7630+1)</f>
        <v>11</v>
      </c>
      <c r="D7631" s="1">
        <f t="shared" si="255"/>
        <v>4</v>
      </c>
      <c r="E7631" s="1" t="str">
        <f>INDEX(Protocol[Mark],MATCH(C7631,Protocol[Step],0))</f>
        <v>10Tm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523010004</v>
      </c>
      <c r="H7631" s="134">
        <f>Systematic[[#This Row],[SampleVariableLabel]]+100*Systematic[[#This Row],[State]]</f>
        <v>523011104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523</v>
      </c>
      <c r="B7632" s="1">
        <f>IF(C7632=0,IF(B7631=Protocol!$V$20,1,B7631+1),B7631)</f>
        <v>1</v>
      </c>
      <c r="C7632" s="1">
        <f>IF(C7631+1=Protocol!$V$21,0,C7631+1)</f>
        <v>12</v>
      </c>
      <c r="D7632" s="1">
        <f t="shared" si="255"/>
        <v>5</v>
      </c>
      <c r="E7632" s="1" t="str">
        <f>INDEX(Protocol[Mark],MATCH(C7632,Protocol[Step],0))</f>
        <v>11Azd</v>
      </c>
      <c r="F7632" s="151" t="str">
        <f>INDEX(Variables[Variable],MATCH(Systematic[[#This Row],[VariableIndex]],Variables[Index],0))</f>
        <v>Specific flux (mt)</v>
      </c>
      <c r="G7632" s="134">
        <f>Systematic[[#This Row],[Sample]]*1000000+Systematic[[#This Row],[SubSample]]*10000+Systematic[[#This Row],[VariableIndex]]</f>
        <v>523010005</v>
      </c>
      <c r="H7632" s="134">
        <f>Systematic[[#This Row],[SampleVariableLabel]]+100*Systematic[[#This Row],[State]]</f>
        <v>523011205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524</v>
      </c>
      <c r="B7633" s="1">
        <f>IF(C7633=0,IF(B7632=Protocol!$V$20,1,B7632+1),B7632)</f>
        <v>1</v>
      </c>
      <c r="C7633" s="1">
        <f>IF(C7632+1=Protocol!$V$21,0,C7632+1)</f>
        <v>0</v>
      </c>
      <c r="D7633" s="1">
        <f t="shared" si="255"/>
        <v>6</v>
      </c>
      <c r="E7633" s="1" t="str">
        <f>INDEX(Protocol[Mark],MATCH(C7633,Protocol[Step],0))</f>
        <v>1mt</v>
      </c>
      <c r="F7633" s="151" t="str">
        <f>INDEX(Variables[Variable],MATCH(Systematic[[#This Row],[VariableIndex]],Variables[Index],0))</f>
        <v>FCR (mt: ROX-corr.)</v>
      </c>
      <c r="G7633" s="134">
        <f>Systematic[[#This Row],[Sample]]*1000000+Systematic[[#This Row],[SubSample]]*10000+Systematic[[#This Row],[VariableIndex]]</f>
        <v>524010006</v>
      </c>
      <c r="H7633" s="134">
        <f>Systematic[[#This Row],[SampleVariableLabel]]+100*Systematic[[#This Row],[State]]</f>
        <v>524010006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524</v>
      </c>
      <c r="B7634" s="1">
        <f>IF(C7634=0,IF(B7633=Protocol!$V$20,1,B7633+1),B7633)</f>
        <v>1</v>
      </c>
      <c r="C7634" s="1">
        <f>IF(C7633+1=Protocol!$V$21,0,C7633+1)</f>
        <v>1</v>
      </c>
      <c r="D7634" s="1">
        <f t="shared" si="255"/>
        <v>1</v>
      </c>
      <c r="E7634" s="1" t="str">
        <f>INDEX(Protocol[Mark],MATCH(C7634,Protocol[Step],0))</f>
        <v>1PM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524010001</v>
      </c>
      <c r="H7634" s="134">
        <f>Systematic[[#This Row],[SampleVariableLabel]]+100*Systematic[[#This Row],[State]]</f>
        <v>524010101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524</v>
      </c>
      <c r="B7635" s="1">
        <f>IF(C7635=0,IF(B7634=Protocol!$V$20,1,B7634+1),B7634)</f>
        <v>1</v>
      </c>
      <c r="C7635" s="1">
        <f>IF(C7634+1=Protocol!$V$21,0,C7634+1)</f>
        <v>2</v>
      </c>
      <c r="D7635" s="1">
        <f t="shared" si="255"/>
        <v>2</v>
      </c>
      <c r="E7635" s="1" t="str">
        <f>INDEX(Protocol[Mark],MATCH(C7635,Protocol[Step],0))</f>
        <v>2D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524010002</v>
      </c>
      <c r="H7635" s="134">
        <f>Systematic[[#This Row],[SampleVariableLabel]]+100*Systematic[[#This Row],[State]]</f>
        <v>524010202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524</v>
      </c>
      <c r="B7636" s="1">
        <f>IF(C7636=0,IF(B7635=Protocol!$V$20,1,B7635+1),B7635)</f>
        <v>1</v>
      </c>
      <c r="C7636" s="1">
        <f>IF(C7635+1=Protocol!$V$21,0,C7635+1)</f>
        <v>3</v>
      </c>
      <c r="D7636" s="1">
        <f t="shared" si="255"/>
        <v>3</v>
      </c>
      <c r="E7636" s="1" t="str">
        <f>INDEX(Protocol[Mark],MATCH(C7636,Protocol[Step],0))</f>
        <v>2c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524010003</v>
      </c>
      <c r="H7636" s="134">
        <f>Systematic[[#This Row],[SampleVariableLabel]]+100*Systematic[[#This Row],[State]]</f>
        <v>524010303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524</v>
      </c>
      <c r="B7637" s="1">
        <f>IF(C7637=0,IF(B7636=Protocol!$V$20,1,B7636+1),B7636)</f>
        <v>1</v>
      </c>
      <c r="C7637" s="1">
        <f>IF(C7636+1=Protocol!$V$21,0,C7636+1)</f>
        <v>4</v>
      </c>
      <c r="D7637" s="1">
        <f t="shared" si="255"/>
        <v>4</v>
      </c>
      <c r="E7637" s="1" t="str">
        <f>INDEX(Protocol[Mark],MATCH(C7637,Protocol[Step],0))</f>
        <v>3U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524010004</v>
      </c>
      <c r="H7637" s="134">
        <f>Systematic[[#This Row],[SampleVariableLabel]]+100*Systematic[[#This Row],[State]]</f>
        <v>524010404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524</v>
      </c>
      <c r="B7638" s="1">
        <f>IF(C7638=0,IF(B7637=Protocol!$V$20,1,B7637+1),B7637)</f>
        <v>1</v>
      </c>
      <c r="C7638" s="1">
        <f>IF(C7637+1=Protocol!$V$21,0,C7637+1)</f>
        <v>5</v>
      </c>
      <c r="D7638" s="1">
        <f t="shared" si="255"/>
        <v>5</v>
      </c>
      <c r="E7638" s="1" t="str">
        <f>INDEX(Protocol[Mark],MATCH(C7638,Protocol[Step],0))</f>
        <v>4G</v>
      </c>
      <c r="F7638" s="151" t="str">
        <f>INDEX(Variables[Variable],MATCH(Systematic[[#This Row],[VariableIndex]],Variables[Index],0))</f>
        <v>Specific flux (mt)</v>
      </c>
      <c r="G7638" s="134">
        <f>Systematic[[#This Row],[Sample]]*1000000+Systematic[[#This Row],[SubSample]]*10000+Systematic[[#This Row],[VariableIndex]]</f>
        <v>524010005</v>
      </c>
      <c r="H7638" s="134">
        <f>Systematic[[#This Row],[SampleVariableLabel]]+100*Systematic[[#This Row],[State]]</f>
        <v>524010505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524</v>
      </c>
      <c r="B7639" s="1">
        <f>IF(C7639=0,IF(B7638=Protocol!$V$20,1,B7638+1),B7638)</f>
        <v>1</v>
      </c>
      <c r="C7639" s="1">
        <f>IF(C7638+1=Protocol!$V$21,0,C7638+1)</f>
        <v>6</v>
      </c>
      <c r="D7639" s="1">
        <f t="shared" si="255"/>
        <v>6</v>
      </c>
      <c r="E7639" s="1" t="str">
        <f>INDEX(Protocol[Mark],MATCH(C7639,Protocol[Step],0))</f>
        <v>5S</v>
      </c>
      <c r="F7639" s="151" t="str">
        <f>INDEX(Variables[Variable],MATCH(Systematic[[#This Row],[VariableIndex]],Variables[Index],0))</f>
        <v>FCR (mt: ROX-corr.)</v>
      </c>
      <c r="G7639" s="134">
        <f>Systematic[[#This Row],[Sample]]*1000000+Systematic[[#This Row],[SubSample]]*10000+Systematic[[#This Row],[VariableIndex]]</f>
        <v>524010006</v>
      </c>
      <c r="H7639" s="134">
        <f>Systematic[[#This Row],[SampleVariableLabel]]+100*Systematic[[#This Row],[State]]</f>
        <v>524010606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524</v>
      </c>
      <c r="B7640" s="1">
        <f>IF(C7640=0,IF(B7639=Protocol!$V$20,1,B7639+1),B7639)</f>
        <v>1</v>
      </c>
      <c r="C7640" s="1">
        <f>IF(C7639+1=Protocol!$V$21,0,C7639+1)</f>
        <v>7</v>
      </c>
      <c r="D7640" s="1">
        <f t="shared" si="255"/>
        <v>1</v>
      </c>
      <c r="E7640" s="1" t="str">
        <f>INDEX(Protocol[Mark],MATCH(C7640,Protocol[Step],0))</f>
        <v>6Oct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524010001</v>
      </c>
      <c r="H7640" s="134">
        <f>Systematic[[#This Row],[SampleVariableLabel]]+100*Systematic[[#This Row],[State]]</f>
        <v>524010701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524</v>
      </c>
      <c r="B7641" s="1">
        <f>IF(C7641=0,IF(B7640=Protocol!$V$20,1,B7640+1),B7640)</f>
        <v>1</v>
      </c>
      <c r="C7641" s="1">
        <f>IF(C7640+1=Protocol!$V$21,0,C7640+1)</f>
        <v>8</v>
      </c>
      <c r="D7641" s="1">
        <f t="shared" si="255"/>
        <v>2</v>
      </c>
      <c r="E7641" s="1" t="str">
        <f>INDEX(Protocol[Mark],MATCH(C7641,Protocol[Step],0))</f>
        <v>7Rot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524010002</v>
      </c>
      <c r="H7641" s="134">
        <f>Systematic[[#This Row],[SampleVariableLabel]]+100*Systematic[[#This Row],[State]]</f>
        <v>524010802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524</v>
      </c>
      <c r="B7642" s="1">
        <f>IF(C7642=0,IF(B7641=Protocol!$V$20,1,B7641+1),B7641)</f>
        <v>1</v>
      </c>
      <c r="C7642" s="1">
        <f>IF(C7641+1=Protocol!$V$21,0,C7641+1)</f>
        <v>9</v>
      </c>
      <c r="D7642" s="1">
        <f t="shared" si="255"/>
        <v>3</v>
      </c>
      <c r="E7642" s="1" t="str">
        <f>INDEX(Protocol[Mark],MATCH(C7642,Protocol[Step],0))</f>
        <v>8Gp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524010003</v>
      </c>
      <c r="H7642" s="134">
        <f>Systematic[[#This Row],[SampleVariableLabel]]+100*Systematic[[#This Row],[State]]</f>
        <v>524010903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524</v>
      </c>
      <c r="B7643" s="1">
        <f>IF(C7643=0,IF(B7642=Protocol!$V$20,1,B7642+1),B7642)</f>
        <v>1</v>
      </c>
      <c r="C7643" s="1">
        <f>IF(C7642+1=Protocol!$V$21,0,C7642+1)</f>
        <v>10</v>
      </c>
      <c r="D7643" s="1">
        <f t="shared" si="255"/>
        <v>4</v>
      </c>
      <c r="E7643" s="1" t="str">
        <f>INDEX(Protocol[Mark],MATCH(C7643,Protocol[Step],0))</f>
        <v>9Ama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524010004</v>
      </c>
      <c r="H7643" s="134">
        <f>Systematic[[#This Row],[SampleVariableLabel]]+100*Systematic[[#This Row],[State]]</f>
        <v>524011004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524</v>
      </c>
      <c r="B7644" s="1">
        <f>IF(C7644=0,IF(B7643=Protocol!$V$20,1,B7643+1),B7643)</f>
        <v>1</v>
      </c>
      <c r="C7644" s="1">
        <f>IF(C7643+1=Protocol!$V$21,0,C7643+1)</f>
        <v>11</v>
      </c>
      <c r="D7644" s="1">
        <f t="shared" si="255"/>
        <v>5</v>
      </c>
      <c r="E7644" s="1" t="str">
        <f>INDEX(Protocol[Mark],MATCH(C7644,Protocol[Step],0))</f>
        <v>10Tm</v>
      </c>
      <c r="F7644" s="151" t="str">
        <f>INDEX(Variables[Variable],MATCH(Systematic[[#This Row],[VariableIndex]],Variables[Index],0))</f>
        <v>Specific flux (mt)</v>
      </c>
      <c r="G7644" s="134">
        <f>Systematic[[#This Row],[Sample]]*1000000+Systematic[[#This Row],[SubSample]]*10000+Systematic[[#This Row],[VariableIndex]]</f>
        <v>524010005</v>
      </c>
      <c r="H7644" s="134">
        <f>Systematic[[#This Row],[SampleVariableLabel]]+100*Systematic[[#This Row],[State]]</f>
        <v>524011105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524</v>
      </c>
      <c r="B7645" s="1">
        <f>IF(C7645=0,IF(B7644=Protocol!$V$20,1,B7644+1),B7644)</f>
        <v>1</v>
      </c>
      <c r="C7645" s="1">
        <f>IF(C7644+1=Protocol!$V$21,0,C7644+1)</f>
        <v>12</v>
      </c>
      <c r="D7645" s="1">
        <f t="shared" si="255"/>
        <v>6</v>
      </c>
      <c r="E7645" s="1" t="str">
        <f>INDEX(Protocol[Mark],MATCH(C7645,Protocol[Step],0))</f>
        <v>11Azd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524010006</v>
      </c>
      <c r="H7645" s="134">
        <f>Systematic[[#This Row],[SampleVariableLabel]]+100*Systematic[[#This Row],[State]]</f>
        <v>524011206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525</v>
      </c>
      <c r="B7646" s="1">
        <f>IF(C7646=0,IF(B7645=Protocol!$V$20,1,B7645+1),B7645)</f>
        <v>1</v>
      </c>
      <c r="C7646" s="1">
        <f>IF(C7645+1=Protocol!$V$21,0,C7645+1)</f>
        <v>0</v>
      </c>
      <c r="D7646" s="1">
        <f t="shared" si="255"/>
        <v>1</v>
      </c>
      <c r="E7646" s="1" t="str">
        <f>INDEX(Protocol[Mark],MATCH(C7646,Protocol[Step],0))</f>
        <v>1mt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525010001</v>
      </c>
      <c r="H7646" s="134">
        <f>Systematic[[#This Row],[SampleVariableLabel]]+100*Systematic[[#This Row],[State]]</f>
        <v>525010001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525</v>
      </c>
      <c r="B7647" s="1">
        <f>IF(C7647=0,IF(B7646=Protocol!$V$20,1,B7646+1),B7646)</f>
        <v>1</v>
      </c>
      <c r="C7647" s="1">
        <f>IF(C7646+1=Protocol!$V$21,0,C7646+1)</f>
        <v>1</v>
      </c>
      <c r="D7647" s="1">
        <f t="shared" si="255"/>
        <v>2</v>
      </c>
      <c r="E7647" s="1" t="str">
        <f>INDEX(Protocol[Mark],MATCH(C7647,Protocol[Step],0))</f>
        <v>1PM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525010002</v>
      </c>
      <c r="H7647" s="134">
        <f>Systematic[[#This Row],[SampleVariableLabel]]+100*Systematic[[#This Row],[State]]</f>
        <v>525010102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525</v>
      </c>
      <c r="B7648" s="1">
        <f>IF(C7648=0,IF(B7647=Protocol!$V$20,1,B7647+1),B7647)</f>
        <v>1</v>
      </c>
      <c r="C7648" s="1">
        <f>IF(C7647+1=Protocol!$V$21,0,C7647+1)</f>
        <v>2</v>
      </c>
      <c r="D7648" s="1">
        <f t="shared" si="255"/>
        <v>3</v>
      </c>
      <c r="E7648" s="1" t="str">
        <f>INDEX(Protocol[Mark],MATCH(C7648,Protocol[Step],0))</f>
        <v>2D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525010003</v>
      </c>
      <c r="H7648" s="134">
        <f>Systematic[[#This Row],[SampleVariableLabel]]+100*Systematic[[#This Row],[State]]</f>
        <v>525010203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525</v>
      </c>
      <c r="B7649" s="1">
        <f>IF(C7649=0,IF(B7648=Protocol!$V$20,1,B7648+1),B7648)</f>
        <v>1</v>
      </c>
      <c r="C7649" s="1">
        <f>IF(C7648+1=Protocol!$V$21,0,C7648+1)</f>
        <v>3</v>
      </c>
      <c r="D7649" s="1">
        <f t="shared" si="255"/>
        <v>4</v>
      </c>
      <c r="E7649" s="1" t="str">
        <f>INDEX(Protocol[Mark],MATCH(C7649,Protocol[Step],0))</f>
        <v>2c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525010004</v>
      </c>
      <c r="H7649" s="134">
        <f>Systematic[[#This Row],[SampleVariableLabel]]+100*Systematic[[#This Row],[State]]</f>
        <v>525010304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525</v>
      </c>
      <c r="B7650" s="1">
        <f>IF(C7650=0,IF(B7649=Protocol!$V$20,1,B7649+1),B7649)</f>
        <v>1</v>
      </c>
      <c r="C7650" s="1">
        <f>IF(C7649+1=Protocol!$V$21,0,C7649+1)</f>
        <v>4</v>
      </c>
      <c r="D7650" s="1">
        <f t="shared" si="255"/>
        <v>5</v>
      </c>
      <c r="E7650" s="1" t="str">
        <f>INDEX(Protocol[Mark],MATCH(C7650,Protocol[Step],0))</f>
        <v>3U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525010005</v>
      </c>
      <c r="H7650" s="134">
        <f>Systematic[[#This Row],[SampleVariableLabel]]+100*Systematic[[#This Row],[State]]</f>
        <v>525010405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525</v>
      </c>
      <c r="B7651" s="1">
        <f>IF(C7651=0,IF(B7650=Protocol!$V$20,1,B7650+1),B7650)</f>
        <v>1</v>
      </c>
      <c r="C7651" s="1">
        <f>IF(C7650+1=Protocol!$V$21,0,C7650+1)</f>
        <v>5</v>
      </c>
      <c r="D7651" s="1">
        <f t="shared" si="255"/>
        <v>6</v>
      </c>
      <c r="E7651" s="1" t="str">
        <f>INDEX(Protocol[Mark],MATCH(C7651,Protocol[Step],0))</f>
        <v>4G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525010006</v>
      </c>
      <c r="H7651" s="134">
        <f>Systematic[[#This Row],[SampleVariableLabel]]+100*Systematic[[#This Row],[State]]</f>
        <v>525010506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525</v>
      </c>
      <c r="B7652" s="1">
        <f>IF(C7652=0,IF(B7651=Protocol!$V$20,1,B7651+1),B7651)</f>
        <v>1</v>
      </c>
      <c r="C7652" s="1">
        <f>IF(C7651+1=Protocol!$V$21,0,C7651+1)</f>
        <v>6</v>
      </c>
      <c r="D7652" s="1">
        <f t="shared" si="255"/>
        <v>1</v>
      </c>
      <c r="E7652" s="1" t="str">
        <f>INDEX(Protocol[Mark],MATCH(C7652,Protocol[Step],0))</f>
        <v>5S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525010001</v>
      </c>
      <c r="H7652" s="134">
        <f>Systematic[[#This Row],[SampleVariableLabel]]+100*Systematic[[#This Row],[State]]</f>
        <v>525010601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525</v>
      </c>
      <c r="B7653" s="1">
        <f>IF(C7653=0,IF(B7652=Protocol!$V$20,1,B7652+1),B7652)</f>
        <v>1</v>
      </c>
      <c r="C7653" s="1">
        <f>IF(C7652+1=Protocol!$V$21,0,C7652+1)</f>
        <v>7</v>
      </c>
      <c r="D7653" s="1">
        <f t="shared" si="255"/>
        <v>2</v>
      </c>
      <c r="E7653" s="1" t="str">
        <f>INDEX(Protocol[Mark],MATCH(C7653,Protocol[Step],0))</f>
        <v>6Oct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525010002</v>
      </c>
      <c r="H7653" s="134">
        <f>Systematic[[#This Row],[SampleVariableLabel]]+100*Systematic[[#This Row],[State]]</f>
        <v>525010702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525</v>
      </c>
      <c r="B7654" s="1">
        <f>IF(C7654=0,IF(B7653=Protocol!$V$20,1,B7653+1),B7653)</f>
        <v>1</v>
      </c>
      <c r="C7654" s="1">
        <f>IF(C7653+1=Protocol!$V$21,0,C7653+1)</f>
        <v>8</v>
      </c>
      <c r="D7654" s="1">
        <f t="shared" si="255"/>
        <v>3</v>
      </c>
      <c r="E7654" s="1" t="str">
        <f>INDEX(Protocol[Mark],MATCH(C7654,Protocol[Step],0))</f>
        <v>7Rot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525010003</v>
      </c>
      <c r="H7654" s="134">
        <f>Systematic[[#This Row],[SampleVariableLabel]]+100*Systematic[[#This Row],[State]]</f>
        <v>525010803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525</v>
      </c>
      <c r="B7655" s="1">
        <f>IF(C7655=0,IF(B7654=Protocol!$V$20,1,B7654+1),B7654)</f>
        <v>1</v>
      </c>
      <c r="C7655" s="1">
        <f>IF(C7654+1=Protocol!$V$21,0,C7654+1)</f>
        <v>9</v>
      </c>
      <c r="D7655" s="1">
        <f t="shared" si="255"/>
        <v>4</v>
      </c>
      <c r="E7655" s="1" t="str">
        <f>INDEX(Protocol[Mark],MATCH(C7655,Protocol[Step],0))</f>
        <v>8Gp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525010004</v>
      </c>
      <c r="H7655" s="134">
        <f>Systematic[[#This Row],[SampleVariableLabel]]+100*Systematic[[#This Row],[State]]</f>
        <v>525010904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525</v>
      </c>
      <c r="B7656" s="1">
        <f>IF(C7656=0,IF(B7655=Protocol!$V$20,1,B7655+1),B7655)</f>
        <v>1</v>
      </c>
      <c r="C7656" s="1">
        <f>IF(C7655+1=Protocol!$V$21,0,C7655+1)</f>
        <v>10</v>
      </c>
      <c r="D7656" s="1">
        <f t="shared" si="255"/>
        <v>5</v>
      </c>
      <c r="E7656" s="1" t="str">
        <f>INDEX(Protocol[Mark],MATCH(C7656,Protocol[Step],0))</f>
        <v>9Ama</v>
      </c>
      <c r="F7656" s="151" t="str">
        <f>INDEX(Variables[Variable],MATCH(Systematic[[#This Row],[VariableIndex]],Variables[Index],0))</f>
        <v>Specific flux (mt)</v>
      </c>
      <c r="G7656" s="134">
        <f>Systematic[[#This Row],[Sample]]*1000000+Systematic[[#This Row],[SubSample]]*10000+Systematic[[#This Row],[VariableIndex]]</f>
        <v>525010005</v>
      </c>
      <c r="H7656" s="134">
        <f>Systematic[[#This Row],[SampleVariableLabel]]+100*Systematic[[#This Row],[State]]</f>
        <v>525011005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525</v>
      </c>
      <c r="B7657" s="1">
        <f>IF(C7657=0,IF(B7656=Protocol!$V$20,1,B7656+1),B7656)</f>
        <v>1</v>
      </c>
      <c r="C7657" s="1">
        <f>IF(C7656+1=Protocol!$V$21,0,C7656+1)</f>
        <v>11</v>
      </c>
      <c r="D7657" s="1">
        <f t="shared" si="255"/>
        <v>6</v>
      </c>
      <c r="E7657" s="1" t="str">
        <f>INDEX(Protocol[Mark],MATCH(C7657,Protocol[Step],0))</f>
        <v>10Tm</v>
      </c>
      <c r="F7657" s="151" t="str">
        <f>INDEX(Variables[Variable],MATCH(Systematic[[#This Row],[VariableIndex]],Variables[Index],0))</f>
        <v>FCR (mt: ROX-corr.)</v>
      </c>
      <c r="G7657" s="134">
        <f>Systematic[[#This Row],[Sample]]*1000000+Systematic[[#This Row],[SubSample]]*10000+Systematic[[#This Row],[VariableIndex]]</f>
        <v>525010006</v>
      </c>
      <c r="H7657" s="134">
        <f>Systematic[[#This Row],[SampleVariableLabel]]+100*Systematic[[#This Row],[State]]</f>
        <v>525011106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525</v>
      </c>
      <c r="B7658" s="1">
        <f>IF(C7658=0,IF(B7657=Protocol!$V$20,1,B7657+1),B7657)</f>
        <v>1</v>
      </c>
      <c r="C7658" s="1">
        <f>IF(C7657+1=Protocol!$V$21,0,C7657+1)</f>
        <v>12</v>
      </c>
      <c r="D7658" s="1">
        <f t="shared" si="255"/>
        <v>1</v>
      </c>
      <c r="E7658" s="1" t="str">
        <f>INDEX(Protocol[Mark],MATCH(C7658,Protocol[Step],0))</f>
        <v>11Azd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525010001</v>
      </c>
      <c r="H7658" s="134">
        <f>Systematic[[#This Row],[SampleVariableLabel]]+100*Systematic[[#This Row],[State]]</f>
        <v>525011201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526</v>
      </c>
      <c r="B7659" s="1">
        <f>IF(C7659=0,IF(B7658=Protocol!$V$20,1,B7658+1),B7658)</f>
        <v>1</v>
      </c>
      <c r="C7659" s="1">
        <f>IF(C7658+1=Protocol!$V$21,0,C7658+1)</f>
        <v>0</v>
      </c>
      <c r="D7659" s="1">
        <f t="shared" si="255"/>
        <v>2</v>
      </c>
      <c r="E7659" s="1" t="str">
        <f>INDEX(Protocol[Mark],MATCH(C7659,Protocol[Step],0))</f>
        <v>1mt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526010002</v>
      </c>
      <c r="H7659" s="134">
        <f>Systematic[[#This Row],[SampleVariableLabel]]+100*Systematic[[#This Row],[State]]</f>
        <v>526010002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526</v>
      </c>
      <c r="B7660" s="1">
        <f>IF(C7660=0,IF(B7659=Protocol!$V$20,1,B7659+1),B7659)</f>
        <v>1</v>
      </c>
      <c r="C7660" s="1">
        <f>IF(C7659+1=Protocol!$V$21,0,C7659+1)</f>
        <v>1</v>
      </c>
      <c r="D7660" s="1">
        <f t="shared" si="255"/>
        <v>3</v>
      </c>
      <c r="E7660" s="1" t="str">
        <f>INDEX(Protocol[Mark],MATCH(C7660,Protocol[Step],0))</f>
        <v>1PM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526010003</v>
      </c>
      <c r="H7660" s="134">
        <f>Systematic[[#This Row],[SampleVariableLabel]]+100*Systematic[[#This Row],[State]]</f>
        <v>526010103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526</v>
      </c>
      <c r="B7661" s="1">
        <f>IF(C7661=0,IF(B7660=Protocol!$V$20,1,B7660+1),B7660)</f>
        <v>1</v>
      </c>
      <c r="C7661" s="1">
        <f>IF(C7660+1=Protocol!$V$21,0,C7660+1)</f>
        <v>2</v>
      </c>
      <c r="D7661" s="1">
        <f t="shared" si="255"/>
        <v>4</v>
      </c>
      <c r="E7661" s="1" t="str">
        <f>INDEX(Protocol[Mark],MATCH(C7661,Protocol[Step],0))</f>
        <v>2D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526010004</v>
      </c>
      <c r="H7661" s="134">
        <f>Systematic[[#This Row],[SampleVariableLabel]]+100*Systematic[[#This Row],[State]]</f>
        <v>526010204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526</v>
      </c>
      <c r="B7662" s="1">
        <f>IF(C7662=0,IF(B7661=Protocol!$V$20,1,B7661+1),B7661)</f>
        <v>1</v>
      </c>
      <c r="C7662" s="1">
        <f>IF(C7661+1=Protocol!$V$21,0,C7661+1)</f>
        <v>3</v>
      </c>
      <c r="D7662" s="1">
        <f t="shared" si="255"/>
        <v>5</v>
      </c>
      <c r="E7662" s="1" t="str">
        <f>INDEX(Protocol[Mark],MATCH(C7662,Protocol[Step],0))</f>
        <v>2c</v>
      </c>
      <c r="F7662" s="151" t="str">
        <f>INDEX(Variables[Variable],MATCH(Systematic[[#This Row],[VariableIndex]],Variables[Index],0))</f>
        <v>Specific flux (mt)</v>
      </c>
      <c r="G7662" s="134">
        <f>Systematic[[#This Row],[Sample]]*1000000+Systematic[[#This Row],[SubSample]]*10000+Systematic[[#This Row],[VariableIndex]]</f>
        <v>526010005</v>
      </c>
      <c r="H7662" s="134">
        <f>Systematic[[#This Row],[SampleVariableLabel]]+100*Systematic[[#This Row],[State]]</f>
        <v>526010305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526</v>
      </c>
      <c r="B7663" s="1">
        <f>IF(C7663=0,IF(B7662=Protocol!$V$20,1,B7662+1),B7662)</f>
        <v>1</v>
      </c>
      <c r="C7663" s="1">
        <f>IF(C7662+1=Protocol!$V$21,0,C7662+1)</f>
        <v>4</v>
      </c>
      <c r="D7663" s="1">
        <f t="shared" si="255"/>
        <v>6</v>
      </c>
      <c r="E7663" s="1" t="str">
        <f>INDEX(Protocol[Mark],MATCH(C7663,Protocol[Step],0))</f>
        <v>3U</v>
      </c>
      <c r="F7663" s="151" t="str">
        <f>INDEX(Variables[Variable],MATCH(Systematic[[#This Row],[VariableIndex]],Variables[Index],0))</f>
        <v>FCR (mt: ROX-corr.)</v>
      </c>
      <c r="G7663" s="134">
        <f>Systematic[[#This Row],[Sample]]*1000000+Systematic[[#This Row],[SubSample]]*10000+Systematic[[#This Row],[VariableIndex]]</f>
        <v>526010006</v>
      </c>
      <c r="H7663" s="134">
        <f>Systematic[[#This Row],[SampleVariableLabel]]+100*Systematic[[#This Row],[State]]</f>
        <v>526010406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526</v>
      </c>
      <c r="B7664" s="1">
        <f>IF(C7664=0,IF(B7663=Protocol!$V$20,1,B7663+1),B7663)</f>
        <v>1</v>
      </c>
      <c r="C7664" s="1">
        <f>IF(C7663+1=Protocol!$V$21,0,C7663+1)</f>
        <v>5</v>
      </c>
      <c r="D7664" s="1">
        <f t="shared" si="255"/>
        <v>1</v>
      </c>
      <c r="E7664" s="1" t="str">
        <f>INDEX(Protocol[Mark],MATCH(C7664,Protocol[Step],0))</f>
        <v>4G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526010001</v>
      </c>
      <c r="H7664" s="134">
        <f>Systematic[[#This Row],[SampleVariableLabel]]+100*Systematic[[#This Row],[State]]</f>
        <v>526010501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526</v>
      </c>
      <c r="B7665" s="1">
        <f>IF(C7665=0,IF(B7664=Protocol!$V$20,1,B7664+1),B7664)</f>
        <v>1</v>
      </c>
      <c r="C7665" s="1">
        <f>IF(C7664+1=Protocol!$V$21,0,C7664+1)</f>
        <v>6</v>
      </c>
      <c r="D7665" s="1">
        <f t="shared" si="255"/>
        <v>2</v>
      </c>
      <c r="E7665" s="1" t="str">
        <f>INDEX(Protocol[Mark],MATCH(C7665,Protocol[Step],0))</f>
        <v>5S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526010002</v>
      </c>
      <c r="H7665" s="134">
        <f>Systematic[[#This Row],[SampleVariableLabel]]+100*Systematic[[#This Row],[State]]</f>
        <v>526010602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526</v>
      </c>
      <c r="B7666" s="1">
        <f>IF(C7666=0,IF(B7665=Protocol!$V$20,1,B7665+1),B7665)</f>
        <v>1</v>
      </c>
      <c r="C7666" s="1">
        <f>IF(C7665+1=Protocol!$V$21,0,C7665+1)</f>
        <v>7</v>
      </c>
      <c r="D7666" s="1">
        <f t="shared" si="255"/>
        <v>3</v>
      </c>
      <c r="E7666" s="1" t="str">
        <f>INDEX(Protocol[Mark],MATCH(C7666,Protocol[Step],0))</f>
        <v>6Oct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526010003</v>
      </c>
      <c r="H7666" s="134">
        <f>Systematic[[#This Row],[SampleVariableLabel]]+100*Systematic[[#This Row],[State]]</f>
        <v>526010703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526</v>
      </c>
      <c r="B7667" s="1">
        <f>IF(C7667=0,IF(B7666=Protocol!$V$20,1,B7666+1),B7666)</f>
        <v>1</v>
      </c>
      <c r="C7667" s="1">
        <f>IF(C7666+1=Protocol!$V$21,0,C7666+1)</f>
        <v>8</v>
      </c>
      <c r="D7667" s="1">
        <f t="shared" si="255"/>
        <v>4</v>
      </c>
      <c r="E7667" s="1" t="str">
        <f>INDEX(Protocol[Mark],MATCH(C7667,Protocol[Step],0))</f>
        <v>7Rot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526010004</v>
      </c>
      <c r="H7667" s="134">
        <f>Systematic[[#This Row],[SampleVariableLabel]]+100*Systematic[[#This Row],[State]]</f>
        <v>526010804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526</v>
      </c>
      <c r="B7668" s="1">
        <f>IF(C7668=0,IF(B7667=Protocol!$V$20,1,B7667+1),B7667)</f>
        <v>1</v>
      </c>
      <c r="C7668" s="1">
        <f>IF(C7667+1=Protocol!$V$21,0,C7667+1)</f>
        <v>9</v>
      </c>
      <c r="D7668" s="1">
        <f t="shared" si="255"/>
        <v>5</v>
      </c>
      <c r="E7668" s="1" t="str">
        <f>INDEX(Protocol[Mark],MATCH(C7668,Protocol[Step],0))</f>
        <v>8Gp</v>
      </c>
      <c r="F7668" s="151" t="str">
        <f>INDEX(Variables[Variable],MATCH(Systematic[[#This Row],[VariableIndex]],Variables[Index],0))</f>
        <v>Specific flux (mt)</v>
      </c>
      <c r="G7668" s="134">
        <f>Systematic[[#This Row],[Sample]]*1000000+Systematic[[#This Row],[SubSample]]*10000+Systematic[[#This Row],[VariableIndex]]</f>
        <v>526010005</v>
      </c>
      <c r="H7668" s="134">
        <f>Systematic[[#This Row],[SampleVariableLabel]]+100*Systematic[[#This Row],[State]]</f>
        <v>526010905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526</v>
      </c>
      <c r="B7669" s="1">
        <f>IF(C7669=0,IF(B7668=Protocol!$V$20,1,B7668+1),B7668)</f>
        <v>1</v>
      </c>
      <c r="C7669" s="1">
        <f>IF(C7668+1=Protocol!$V$21,0,C7668+1)</f>
        <v>10</v>
      </c>
      <c r="D7669" s="1">
        <f t="shared" si="255"/>
        <v>6</v>
      </c>
      <c r="E7669" s="1" t="str">
        <f>INDEX(Protocol[Mark],MATCH(C7669,Protocol[Step],0))</f>
        <v>9Ama</v>
      </c>
      <c r="F7669" s="151" t="str">
        <f>INDEX(Variables[Variable],MATCH(Systematic[[#This Row],[VariableIndex]],Variables[Index],0))</f>
        <v>FCR (mt: ROX-corr.)</v>
      </c>
      <c r="G7669" s="134">
        <f>Systematic[[#This Row],[Sample]]*1000000+Systematic[[#This Row],[SubSample]]*10000+Systematic[[#This Row],[VariableIndex]]</f>
        <v>526010006</v>
      </c>
      <c r="H7669" s="134">
        <f>Systematic[[#This Row],[SampleVariableLabel]]+100*Systematic[[#This Row],[State]]</f>
        <v>526011006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526</v>
      </c>
      <c r="B7670" s="1">
        <f>IF(C7670=0,IF(B7669=Protocol!$V$20,1,B7669+1),B7669)</f>
        <v>1</v>
      </c>
      <c r="C7670" s="1">
        <f>IF(C7669+1=Protocol!$V$21,0,C7669+1)</f>
        <v>11</v>
      </c>
      <c r="D7670" s="1">
        <f t="shared" si="255"/>
        <v>1</v>
      </c>
      <c r="E7670" s="1" t="str">
        <f>INDEX(Protocol[Mark],MATCH(C7670,Protocol[Step],0))</f>
        <v>10Tm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526010001</v>
      </c>
      <c r="H7670" s="134">
        <f>Systematic[[#This Row],[SampleVariableLabel]]+100*Systematic[[#This Row],[State]]</f>
        <v>526011101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526</v>
      </c>
      <c r="B7671" s="1">
        <f>IF(C7671=0,IF(B7670=Protocol!$V$20,1,B7670+1),B7670)</f>
        <v>1</v>
      </c>
      <c r="C7671" s="1">
        <f>IF(C7670+1=Protocol!$V$21,0,C7670+1)</f>
        <v>12</v>
      </c>
      <c r="D7671" s="1">
        <f t="shared" si="255"/>
        <v>2</v>
      </c>
      <c r="E7671" s="1" t="str">
        <f>INDEX(Protocol[Mark],MATCH(C7671,Protocol[Step],0))</f>
        <v>11Azd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526010002</v>
      </c>
      <c r="H7671" s="134">
        <f>Systematic[[#This Row],[SampleVariableLabel]]+100*Systematic[[#This Row],[State]]</f>
        <v>526011202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527</v>
      </c>
      <c r="B7672" s="1">
        <f>IF(C7672=0,IF(B7671=Protocol!$V$20,1,B7671+1),B7671)</f>
        <v>1</v>
      </c>
      <c r="C7672" s="1">
        <f>IF(C7671+1=Protocol!$V$21,0,C7671+1)</f>
        <v>0</v>
      </c>
      <c r="D7672" s="1">
        <f t="shared" si="255"/>
        <v>3</v>
      </c>
      <c r="E7672" s="1" t="str">
        <f>INDEX(Protocol[Mark],MATCH(C7672,Protocol[Step],0))</f>
        <v>1mt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527010003</v>
      </c>
      <c r="H7672" s="134">
        <f>Systematic[[#This Row],[SampleVariableLabel]]+100*Systematic[[#This Row],[State]]</f>
        <v>527010003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527</v>
      </c>
      <c r="B7673" s="1">
        <f>IF(C7673=0,IF(B7672=Protocol!$V$20,1,B7672+1),B7672)</f>
        <v>1</v>
      </c>
      <c r="C7673" s="1">
        <f>IF(C7672+1=Protocol!$V$21,0,C7672+1)</f>
        <v>1</v>
      </c>
      <c r="D7673" s="1">
        <f t="shared" si="255"/>
        <v>4</v>
      </c>
      <c r="E7673" s="1" t="str">
        <f>INDEX(Protocol[Mark],MATCH(C7673,Protocol[Step],0))</f>
        <v>1PM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527010004</v>
      </c>
      <c r="H7673" s="134">
        <f>Systematic[[#This Row],[SampleVariableLabel]]+100*Systematic[[#This Row],[State]]</f>
        <v>527010104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527</v>
      </c>
      <c r="B7674" s="1">
        <f>IF(C7674=0,IF(B7673=Protocol!$V$20,1,B7673+1),B7673)</f>
        <v>1</v>
      </c>
      <c r="C7674" s="1">
        <f>IF(C7673+1=Protocol!$V$21,0,C7673+1)</f>
        <v>2</v>
      </c>
      <c r="D7674" s="1">
        <f t="shared" si="255"/>
        <v>5</v>
      </c>
      <c r="E7674" s="1" t="str">
        <f>INDEX(Protocol[Mark],MATCH(C7674,Protocol[Step],0))</f>
        <v>2D</v>
      </c>
      <c r="F7674" s="151" t="str">
        <f>INDEX(Variables[Variable],MATCH(Systematic[[#This Row],[VariableIndex]],Variables[Index],0))</f>
        <v>Specific flux (mt)</v>
      </c>
      <c r="G7674" s="134">
        <f>Systematic[[#This Row],[Sample]]*1000000+Systematic[[#This Row],[SubSample]]*10000+Systematic[[#This Row],[VariableIndex]]</f>
        <v>527010005</v>
      </c>
      <c r="H7674" s="134">
        <f>Systematic[[#This Row],[SampleVariableLabel]]+100*Systematic[[#This Row],[State]]</f>
        <v>527010205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527</v>
      </c>
      <c r="B7675" s="1">
        <f>IF(C7675=0,IF(B7674=Protocol!$V$20,1,B7674+1),B7674)</f>
        <v>1</v>
      </c>
      <c r="C7675" s="1">
        <f>IF(C7674+1=Protocol!$V$21,0,C7674+1)</f>
        <v>3</v>
      </c>
      <c r="D7675" s="1">
        <f t="shared" si="255"/>
        <v>6</v>
      </c>
      <c r="E7675" s="1" t="str">
        <f>INDEX(Protocol[Mark],MATCH(C7675,Protocol[Step],0))</f>
        <v>2c</v>
      </c>
      <c r="F7675" s="151" t="str">
        <f>INDEX(Variables[Variable],MATCH(Systematic[[#This Row],[VariableIndex]],Variables[Index],0))</f>
        <v>FCR (mt: ROX-corr.)</v>
      </c>
      <c r="G7675" s="134">
        <f>Systematic[[#This Row],[Sample]]*1000000+Systematic[[#This Row],[SubSample]]*10000+Systematic[[#This Row],[VariableIndex]]</f>
        <v>527010006</v>
      </c>
      <c r="H7675" s="134">
        <f>Systematic[[#This Row],[SampleVariableLabel]]+100*Systematic[[#This Row],[State]]</f>
        <v>527010306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527</v>
      </c>
      <c r="B7676" s="1">
        <f>IF(C7676=0,IF(B7675=Protocol!$V$20,1,B7675+1),B7675)</f>
        <v>1</v>
      </c>
      <c r="C7676" s="1">
        <f>IF(C7675+1=Protocol!$V$21,0,C7675+1)</f>
        <v>4</v>
      </c>
      <c r="D7676" s="1">
        <f t="shared" si="255"/>
        <v>1</v>
      </c>
      <c r="E7676" s="1" t="str">
        <f>INDEX(Protocol[Mark],MATCH(C7676,Protocol[Step],0))</f>
        <v>3U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527010001</v>
      </c>
      <c r="H7676" s="134">
        <f>Systematic[[#This Row],[SampleVariableLabel]]+100*Systematic[[#This Row],[State]]</f>
        <v>527010401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527</v>
      </c>
      <c r="B7677" s="1">
        <f>IF(C7677=0,IF(B7676=Protocol!$V$20,1,B7676+1),B7676)</f>
        <v>1</v>
      </c>
      <c r="C7677" s="1">
        <f>IF(C7676+1=Protocol!$V$21,0,C7676+1)</f>
        <v>5</v>
      </c>
      <c r="D7677" s="1">
        <f t="shared" si="255"/>
        <v>2</v>
      </c>
      <c r="E7677" s="1" t="str">
        <f>INDEX(Protocol[Mark],MATCH(C7677,Protocol[Step],0))</f>
        <v>4G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527010002</v>
      </c>
      <c r="H7677" s="134">
        <f>Systematic[[#This Row],[SampleVariableLabel]]+100*Systematic[[#This Row],[State]]</f>
        <v>527010502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527</v>
      </c>
      <c r="B7678" s="1">
        <f>IF(C7678=0,IF(B7677=Protocol!$V$20,1,B7677+1),B7677)</f>
        <v>1</v>
      </c>
      <c r="C7678" s="1">
        <f>IF(C7677+1=Protocol!$V$21,0,C7677+1)</f>
        <v>6</v>
      </c>
      <c r="D7678" s="1">
        <f t="shared" si="255"/>
        <v>3</v>
      </c>
      <c r="E7678" s="1" t="str">
        <f>INDEX(Protocol[Mark],MATCH(C7678,Protocol[Step],0))</f>
        <v>5S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527010003</v>
      </c>
      <c r="H7678" s="134">
        <f>Systematic[[#This Row],[SampleVariableLabel]]+100*Systematic[[#This Row],[State]]</f>
        <v>527010603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527</v>
      </c>
      <c r="B7679" s="1">
        <f>IF(C7679=0,IF(B7678=Protocol!$V$20,1,B7678+1),B7678)</f>
        <v>1</v>
      </c>
      <c r="C7679" s="1">
        <f>IF(C7678+1=Protocol!$V$21,0,C7678+1)</f>
        <v>7</v>
      </c>
      <c r="D7679" s="1">
        <f t="shared" si="255"/>
        <v>4</v>
      </c>
      <c r="E7679" s="1" t="str">
        <f>INDEX(Protocol[Mark],MATCH(C7679,Protocol[Step],0))</f>
        <v>6Oct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527010004</v>
      </c>
      <c r="H7679" s="134">
        <f>Systematic[[#This Row],[SampleVariableLabel]]+100*Systematic[[#This Row],[State]]</f>
        <v>527010704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527</v>
      </c>
      <c r="B7680" s="1">
        <f>IF(C7680=0,IF(B7679=Protocol!$V$20,1,B7679+1),B7679)</f>
        <v>1</v>
      </c>
      <c r="C7680" s="1">
        <f>IF(C7679+1=Protocol!$V$21,0,C7679+1)</f>
        <v>8</v>
      </c>
      <c r="D7680" s="1">
        <f t="shared" si="255"/>
        <v>5</v>
      </c>
      <c r="E7680" s="1" t="str">
        <f>INDEX(Protocol[Mark],MATCH(C7680,Protocol[Step],0))</f>
        <v>7Rot</v>
      </c>
      <c r="F7680" s="151" t="str">
        <f>INDEX(Variables[Variable],MATCH(Systematic[[#This Row],[VariableIndex]],Variables[Index],0))</f>
        <v>Specific flux (mt)</v>
      </c>
      <c r="G7680" s="134">
        <f>Systematic[[#This Row],[Sample]]*1000000+Systematic[[#This Row],[SubSample]]*10000+Systematic[[#This Row],[VariableIndex]]</f>
        <v>527010005</v>
      </c>
      <c r="H7680" s="134">
        <f>Systematic[[#This Row],[SampleVariableLabel]]+100*Systematic[[#This Row],[State]]</f>
        <v>527010805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527</v>
      </c>
      <c r="B7681" s="1">
        <f>IF(C7681=0,IF(B7680=Protocol!$V$20,1,B7680+1),B7680)</f>
        <v>1</v>
      </c>
      <c r="C7681" s="1">
        <f>IF(C7680+1=Protocol!$V$21,0,C7680+1)</f>
        <v>9</v>
      </c>
      <c r="D7681" s="1">
        <f t="shared" si="255"/>
        <v>6</v>
      </c>
      <c r="E7681" s="1" t="str">
        <f>INDEX(Protocol[Mark],MATCH(C7681,Protocol[Step],0))</f>
        <v>8Gp</v>
      </c>
      <c r="F7681" s="151" t="str">
        <f>INDEX(Variables[Variable],MATCH(Systematic[[#This Row],[VariableIndex]],Variables[Index],0))</f>
        <v>FCR (mt: ROX-corr.)</v>
      </c>
      <c r="G7681" s="134">
        <f>Systematic[[#This Row],[Sample]]*1000000+Systematic[[#This Row],[SubSample]]*10000+Systematic[[#This Row],[VariableIndex]]</f>
        <v>527010006</v>
      </c>
      <c r="H7681" s="134">
        <f>Systematic[[#This Row],[SampleVariableLabel]]+100*Systematic[[#This Row],[State]]</f>
        <v>527010906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527</v>
      </c>
      <c r="B7682" s="1">
        <f>IF(C7682=0,IF(B7681=Protocol!$V$20,1,B7681+1),B7681)</f>
        <v>1</v>
      </c>
      <c r="C7682" s="1">
        <f>IF(C7681+1=Protocol!$V$21,0,C7681+1)</f>
        <v>10</v>
      </c>
      <c r="D7682" s="1">
        <f t="shared" si="255"/>
        <v>1</v>
      </c>
      <c r="E7682" s="1" t="str">
        <f>INDEX(Protocol[Mark],MATCH(C7682,Protocol[Step],0))</f>
        <v>9Ama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527010001</v>
      </c>
      <c r="H7682" s="134">
        <f>Systematic[[#This Row],[SampleVariableLabel]]+100*Systematic[[#This Row],[State]]</f>
        <v>527011001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527</v>
      </c>
      <c r="B7683" s="1">
        <f>IF(C7683=0,IF(B7682=Protocol!$V$20,1,B7682+1),B7682)</f>
        <v>1</v>
      </c>
      <c r="C7683" s="1">
        <f>IF(C7682+1=Protocol!$V$21,0,C7682+1)</f>
        <v>11</v>
      </c>
      <c r="D7683" s="1">
        <f t="shared" ref="D7683:D7746" si="257">IF(D7682=nVariables,1,D7682+1)</f>
        <v>2</v>
      </c>
      <c r="E7683" s="1" t="str">
        <f>INDEX(Protocol[Mark],MATCH(C7683,Protocol[Step],0))</f>
        <v>10Tm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527010002</v>
      </c>
      <c r="H7683" s="134">
        <f>Systematic[[#This Row],[SampleVariableLabel]]+100*Systematic[[#This Row],[State]]</f>
        <v>527011102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527</v>
      </c>
      <c r="B7684" s="1">
        <f>IF(C7684=0,IF(B7683=Protocol!$V$20,1,B7683+1),B7683)</f>
        <v>1</v>
      </c>
      <c r="C7684" s="1">
        <f>IF(C7683+1=Protocol!$V$21,0,C7683+1)</f>
        <v>12</v>
      </c>
      <c r="D7684" s="1">
        <f t="shared" si="257"/>
        <v>3</v>
      </c>
      <c r="E7684" s="1" t="str">
        <f>INDEX(Protocol[Mark],MATCH(C7684,Protocol[Step],0))</f>
        <v>11Azd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527010003</v>
      </c>
      <c r="H7684" s="134">
        <f>Systematic[[#This Row],[SampleVariableLabel]]+100*Systematic[[#This Row],[State]]</f>
        <v>527011203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528</v>
      </c>
      <c r="B7685" s="1">
        <f>IF(C7685=0,IF(B7684=Protocol!$V$20,1,B7684+1),B7684)</f>
        <v>1</v>
      </c>
      <c r="C7685" s="1">
        <f>IF(C7684+1=Protocol!$V$21,0,C7684+1)</f>
        <v>0</v>
      </c>
      <c r="D7685" s="1">
        <f t="shared" si="257"/>
        <v>4</v>
      </c>
      <c r="E7685" s="1" t="str">
        <f>INDEX(Protocol[Mark],MATCH(C7685,Protocol[Step],0))</f>
        <v>1mt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528010004</v>
      </c>
      <c r="H7685" s="134">
        <f>Systematic[[#This Row],[SampleVariableLabel]]+100*Systematic[[#This Row],[State]]</f>
        <v>528010004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528</v>
      </c>
      <c r="B7686" s="1">
        <f>IF(C7686=0,IF(B7685=Protocol!$V$20,1,B7685+1),B7685)</f>
        <v>1</v>
      </c>
      <c r="C7686" s="1">
        <f>IF(C7685+1=Protocol!$V$21,0,C7685+1)</f>
        <v>1</v>
      </c>
      <c r="D7686" s="1">
        <f t="shared" si="257"/>
        <v>5</v>
      </c>
      <c r="E7686" s="1" t="str">
        <f>INDEX(Protocol[Mark],MATCH(C7686,Protocol[Step],0))</f>
        <v>1PM</v>
      </c>
      <c r="F7686" s="151" t="str">
        <f>INDEX(Variables[Variable],MATCH(Systematic[[#This Row],[VariableIndex]],Variables[Index],0))</f>
        <v>Specific flux (mt)</v>
      </c>
      <c r="G7686" s="134">
        <f>Systematic[[#This Row],[Sample]]*1000000+Systematic[[#This Row],[SubSample]]*10000+Systematic[[#This Row],[VariableIndex]]</f>
        <v>528010005</v>
      </c>
      <c r="H7686" s="134">
        <f>Systematic[[#This Row],[SampleVariableLabel]]+100*Systematic[[#This Row],[State]]</f>
        <v>528010105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528</v>
      </c>
      <c r="B7687" s="1">
        <f>IF(C7687=0,IF(B7686=Protocol!$V$20,1,B7686+1),B7686)</f>
        <v>1</v>
      </c>
      <c r="C7687" s="1">
        <f>IF(C7686+1=Protocol!$V$21,0,C7686+1)</f>
        <v>2</v>
      </c>
      <c r="D7687" s="1">
        <f t="shared" si="257"/>
        <v>6</v>
      </c>
      <c r="E7687" s="1" t="str">
        <f>INDEX(Protocol[Mark],MATCH(C7687,Protocol[Step],0))</f>
        <v>2D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528010006</v>
      </c>
      <c r="H7687" s="134">
        <f>Systematic[[#This Row],[SampleVariableLabel]]+100*Systematic[[#This Row],[State]]</f>
        <v>528010206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528</v>
      </c>
      <c r="B7688" s="1">
        <f>IF(C7688=0,IF(B7687=Protocol!$V$20,1,B7687+1),B7687)</f>
        <v>1</v>
      </c>
      <c r="C7688" s="1">
        <f>IF(C7687+1=Protocol!$V$21,0,C7687+1)</f>
        <v>3</v>
      </c>
      <c r="D7688" s="1">
        <f t="shared" si="257"/>
        <v>1</v>
      </c>
      <c r="E7688" s="1" t="str">
        <f>INDEX(Protocol[Mark],MATCH(C7688,Protocol[Step],0))</f>
        <v>2c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528010001</v>
      </c>
      <c r="H7688" s="134">
        <f>Systematic[[#This Row],[SampleVariableLabel]]+100*Systematic[[#This Row],[State]]</f>
        <v>528010301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528</v>
      </c>
      <c r="B7689" s="1">
        <f>IF(C7689=0,IF(B7688=Protocol!$V$20,1,B7688+1),B7688)</f>
        <v>1</v>
      </c>
      <c r="C7689" s="1">
        <f>IF(C7688+1=Protocol!$V$21,0,C7688+1)</f>
        <v>4</v>
      </c>
      <c r="D7689" s="1">
        <f t="shared" si="257"/>
        <v>2</v>
      </c>
      <c r="E7689" s="1" t="str">
        <f>INDEX(Protocol[Mark],MATCH(C7689,Protocol[Step],0))</f>
        <v>3U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528010002</v>
      </c>
      <c r="H7689" s="134">
        <f>Systematic[[#This Row],[SampleVariableLabel]]+100*Systematic[[#This Row],[State]]</f>
        <v>528010402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528</v>
      </c>
      <c r="B7690" s="1">
        <f>IF(C7690=0,IF(B7689=Protocol!$V$20,1,B7689+1),B7689)</f>
        <v>1</v>
      </c>
      <c r="C7690" s="1">
        <f>IF(C7689+1=Protocol!$V$21,0,C7689+1)</f>
        <v>5</v>
      </c>
      <c r="D7690" s="1">
        <f t="shared" si="257"/>
        <v>3</v>
      </c>
      <c r="E7690" s="1" t="str">
        <f>INDEX(Protocol[Mark],MATCH(C7690,Protocol[Step],0))</f>
        <v>4G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528010003</v>
      </c>
      <c r="H7690" s="134">
        <f>Systematic[[#This Row],[SampleVariableLabel]]+100*Systematic[[#This Row],[State]]</f>
        <v>528010503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528</v>
      </c>
      <c r="B7691" s="1">
        <f>IF(C7691=0,IF(B7690=Protocol!$V$20,1,B7690+1),B7690)</f>
        <v>1</v>
      </c>
      <c r="C7691" s="1">
        <f>IF(C7690+1=Protocol!$V$21,0,C7690+1)</f>
        <v>6</v>
      </c>
      <c r="D7691" s="1">
        <f t="shared" si="257"/>
        <v>4</v>
      </c>
      <c r="E7691" s="1" t="str">
        <f>INDEX(Protocol[Mark],MATCH(C7691,Protocol[Step],0))</f>
        <v>5S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528010004</v>
      </c>
      <c r="H7691" s="134">
        <f>Systematic[[#This Row],[SampleVariableLabel]]+100*Systematic[[#This Row],[State]]</f>
        <v>528010604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528</v>
      </c>
      <c r="B7692" s="1">
        <f>IF(C7692=0,IF(B7691=Protocol!$V$20,1,B7691+1),B7691)</f>
        <v>1</v>
      </c>
      <c r="C7692" s="1">
        <f>IF(C7691+1=Protocol!$V$21,0,C7691+1)</f>
        <v>7</v>
      </c>
      <c r="D7692" s="1">
        <f t="shared" si="257"/>
        <v>5</v>
      </c>
      <c r="E7692" s="1" t="str">
        <f>INDEX(Protocol[Mark],MATCH(C7692,Protocol[Step],0))</f>
        <v>6Oct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528010005</v>
      </c>
      <c r="H7692" s="134">
        <f>Systematic[[#This Row],[SampleVariableLabel]]+100*Systematic[[#This Row],[State]]</f>
        <v>528010705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528</v>
      </c>
      <c r="B7693" s="1">
        <f>IF(C7693=0,IF(B7692=Protocol!$V$20,1,B7692+1),B7692)</f>
        <v>1</v>
      </c>
      <c r="C7693" s="1">
        <f>IF(C7692+1=Protocol!$V$21,0,C7692+1)</f>
        <v>8</v>
      </c>
      <c r="D7693" s="1">
        <f t="shared" si="257"/>
        <v>6</v>
      </c>
      <c r="E7693" s="1" t="str">
        <f>INDEX(Protocol[Mark],MATCH(C7693,Protocol[Step],0))</f>
        <v>7Rot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528010006</v>
      </c>
      <c r="H7693" s="134">
        <f>Systematic[[#This Row],[SampleVariableLabel]]+100*Systematic[[#This Row],[State]]</f>
        <v>528010806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528</v>
      </c>
      <c r="B7694" s="1">
        <f>IF(C7694=0,IF(B7693=Protocol!$V$20,1,B7693+1),B7693)</f>
        <v>1</v>
      </c>
      <c r="C7694" s="1">
        <f>IF(C7693+1=Protocol!$V$21,0,C7693+1)</f>
        <v>9</v>
      </c>
      <c r="D7694" s="1">
        <f t="shared" si="257"/>
        <v>1</v>
      </c>
      <c r="E7694" s="1" t="str">
        <f>INDEX(Protocol[Mark],MATCH(C7694,Protocol[Step],0))</f>
        <v>8Gp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528010001</v>
      </c>
      <c r="H7694" s="134">
        <f>Systematic[[#This Row],[SampleVariableLabel]]+100*Systematic[[#This Row],[State]]</f>
        <v>528010901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528</v>
      </c>
      <c r="B7695" s="1">
        <f>IF(C7695=0,IF(B7694=Protocol!$V$20,1,B7694+1),B7694)</f>
        <v>1</v>
      </c>
      <c r="C7695" s="1">
        <f>IF(C7694+1=Protocol!$V$21,0,C7694+1)</f>
        <v>10</v>
      </c>
      <c r="D7695" s="1">
        <f t="shared" si="257"/>
        <v>2</v>
      </c>
      <c r="E7695" s="1" t="str">
        <f>INDEX(Protocol[Mark],MATCH(C7695,Protocol[Step],0))</f>
        <v>9Ama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528010002</v>
      </c>
      <c r="H7695" s="134">
        <f>Systematic[[#This Row],[SampleVariableLabel]]+100*Systematic[[#This Row],[State]]</f>
        <v>528011002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528</v>
      </c>
      <c r="B7696" s="1">
        <f>IF(C7696=0,IF(B7695=Protocol!$V$20,1,B7695+1),B7695)</f>
        <v>1</v>
      </c>
      <c r="C7696" s="1">
        <f>IF(C7695+1=Protocol!$V$21,0,C7695+1)</f>
        <v>11</v>
      </c>
      <c r="D7696" s="1">
        <f t="shared" si="257"/>
        <v>3</v>
      </c>
      <c r="E7696" s="1" t="str">
        <f>INDEX(Protocol[Mark],MATCH(C7696,Protocol[Step],0))</f>
        <v>10Tm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528010003</v>
      </c>
      <c r="H7696" s="134">
        <f>Systematic[[#This Row],[SampleVariableLabel]]+100*Systematic[[#This Row],[State]]</f>
        <v>528011103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528</v>
      </c>
      <c r="B7697" s="1">
        <f>IF(C7697=0,IF(B7696=Protocol!$V$20,1,B7696+1),B7696)</f>
        <v>1</v>
      </c>
      <c r="C7697" s="1">
        <f>IF(C7696+1=Protocol!$V$21,0,C7696+1)</f>
        <v>12</v>
      </c>
      <c r="D7697" s="1">
        <f t="shared" si="257"/>
        <v>4</v>
      </c>
      <c r="E7697" s="1" t="str">
        <f>INDEX(Protocol[Mark],MATCH(C7697,Protocol[Step],0))</f>
        <v>11Azd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528010004</v>
      </c>
      <c r="H7697" s="134">
        <f>Systematic[[#This Row],[SampleVariableLabel]]+100*Systematic[[#This Row],[State]]</f>
        <v>528011204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529</v>
      </c>
      <c r="B7698" s="1">
        <f>IF(C7698=0,IF(B7697=Protocol!$V$20,1,B7697+1),B7697)</f>
        <v>1</v>
      </c>
      <c r="C7698" s="1">
        <f>IF(C7697+1=Protocol!$V$21,0,C7697+1)</f>
        <v>0</v>
      </c>
      <c r="D7698" s="1">
        <f t="shared" si="257"/>
        <v>5</v>
      </c>
      <c r="E7698" s="1" t="str">
        <f>INDEX(Protocol[Mark],MATCH(C7698,Protocol[Step],0))</f>
        <v>1mt</v>
      </c>
      <c r="F7698" s="151" t="str">
        <f>INDEX(Variables[Variable],MATCH(Systematic[[#This Row],[VariableIndex]],Variables[Index],0))</f>
        <v>Specific flux (mt)</v>
      </c>
      <c r="G7698" s="134">
        <f>Systematic[[#This Row],[Sample]]*1000000+Systematic[[#This Row],[SubSample]]*10000+Systematic[[#This Row],[VariableIndex]]</f>
        <v>529010005</v>
      </c>
      <c r="H7698" s="134">
        <f>Systematic[[#This Row],[SampleVariableLabel]]+100*Systematic[[#This Row],[State]]</f>
        <v>529010005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529</v>
      </c>
      <c r="B7699" s="1">
        <f>IF(C7699=0,IF(B7698=Protocol!$V$20,1,B7698+1),B7698)</f>
        <v>1</v>
      </c>
      <c r="C7699" s="1">
        <f>IF(C7698+1=Protocol!$V$21,0,C7698+1)</f>
        <v>1</v>
      </c>
      <c r="D7699" s="1">
        <f t="shared" si="257"/>
        <v>6</v>
      </c>
      <c r="E7699" s="1" t="str">
        <f>INDEX(Protocol[Mark],MATCH(C7699,Protocol[Step],0))</f>
        <v>1PM</v>
      </c>
      <c r="F7699" s="151" t="str">
        <f>INDEX(Variables[Variable],MATCH(Systematic[[#This Row],[VariableIndex]],Variables[Index],0))</f>
        <v>FCR (mt: ROX-corr.)</v>
      </c>
      <c r="G7699" s="134">
        <f>Systematic[[#This Row],[Sample]]*1000000+Systematic[[#This Row],[SubSample]]*10000+Systematic[[#This Row],[VariableIndex]]</f>
        <v>529010006</v>
      </c>
      <c r="H7699" s="134">
        <f>Systematic[[#This Row],[SampleVariableLabel]]+100*Systematic[[#This Row],[State]]</f>
        <v>529010106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529</v>
      </c>
      <c r="B7700" s="1">
        <f>IF(C7700=0,IF(B7699=Protocol!$V$20,1,B7699+1),B7699)</f>
        <v>1</v>
      </c>
      <c r="C7700" s="1">
        <f>IF(C7699+1=Protocol!$V$21,0,C7699+1)</f>
        <v>2</v>
      </c>
      <c r="D7700" s="1">
        <f t="shared" si="257"/>
        <v>1</v>
      </c>
      <c r="E7700" s="1" t="str">
        <f>INDEX(Protocol[Mark],MATCH(C7700,Protocol[Step],0))</f>
        <v>2D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529010001</v>
      </c>
      <c r="H7700" s="134">
        <f>Systematic[[#This Row],[SampleVariableLabel]]+100*Systematic[[#This Row],[State]]</f>
        <v>529010201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529</v>
      </c>
      <c r="B7701" s="1">
        <f>IF(C7701=0,IF(B7700=Protocol!$V$20,1,B7700+1),B7700)</f>
        <v>1</v>
      </c>
      <c r="C7701" s="1">
        <f>IF(C7700+1=Protocol!$V$21,0,C7700+1)</f>
        <v>3</v>
      </c>
      <c r="D7701" s="1">
        <f t="shared" si="257"/>
        <v>2</v>
      </c>
      <c r="E7701" s="1" t="str">
        <f>INDEX(Protocol[Mark],MATCH(C7701,Protocol[Step],0))</f>
        <v>2c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529010002</v>
      </c>
      <c r="H7701" s="134">
        <f>Systematic[[#This Row],[SampleVariableLabel]]+100*Systematic[[#This Row],[State]]</f>
        <v>529010302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529</v>
      </c>
      <c r="B7702" s="1">
        <f>IF(C7702=0,IF(B7701=Protocol!$V$20,1,B7701+1),B7701)</f>
        <v>1</v>
      </c>
      <c r="C7702" s="1">
        <f>IF(C7701+1=Protocol!$V$21,0,C7701+1)</f>
        <v>4</v>
      </c>
      <c r="D7702" s="1">
        <f t="shared" si="257"/>
        <v>3</v>
      </c>
      <c r="E7702" s="1" t="str">
        <f>INDEX(Protocol[Mark],MATCH(C7702,Protocol[Step],0))</f>
        <v>3U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529010003</v>
      </c>
      <c r="H7702" s="134">
        <f>Systematic[[#This Row],[SampleVariableLabel]]+100*Systematic[[#This Row],[State]]</f>
        <v>529010403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529</v>
      </c>
      <c r="B7703" s="1">
        <f>IF(C7703=0,IF(B7702=Protocol!$V$20,1,B7702+1),B7702)</f>
        <v>1</v>
      </c>
      <c r="C7703" s="1">
        <f>IF(C7702+1=Protocol!$V$21,0,C7702+1)</f>
        <v>5</v>
      </c>
      <c r="D7703" s="1">
        <f t="shared" si="257"/>
        <v>4</v>
      </c>
      <c r="E7703" s="1" t="str">
        <f>INDEX(Protocol[Mark],MATCH(C7703,Protocol[Step],0))</f>
        <v>4G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529010004</v>
      </c>
      <c r="H7703" s="134">
        <f>Systematic[[#This Row],[SampleVariableLabel]]+100*Systematic[[#This Row],[State]]</f>
        <v>529010504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529</v>
      </c>
      <c r="B7704" s="1">
        <f>IF(C7704=0,IF(B7703=Protocol!$V$20,1,B7703+1),B7703)</f>
        <v>1</v>
      </c>
      <c r="C7704" s="1">
        <f>IF(C7703+1=Protocol!$V$21,0,C7703+1)</f>
        <v>6</v>
      </c>
      <c r="D7704" s="1">
        <f t="shared" si="257"/>
        <v>5</v>
      </c>
      <c r="E7704" s="1" t="str">
        <f>INDEX(Protocol[Mark],MATCH(C7704,Protocol[Step],0))</f>
        <v>5S</v>
      </c>
      <c r="F7704" s="151" t="str">
        <f>INDEX(Variables[Variable],MATCH(Systematic[[#This Row],[VariableIndex]],Variables[Index],0))</f>
        <v>Specific flux (mt)</v>
      </c>
      <c r="G7704" s="134">
        <f>Systematic[[#This Row],[Sample]]*1000000+Systematic[[#This Row],[SubSample]]*10000+Systematic[[#This Row],[VariableIndex]]</f>
        <v>529010005</v>
      </c>
      <c r="H7704" s="134">
        <f>Systematic[[#This Row],[SampleVariableLabel]]+100*Systematic[[#This Row],[State]]</f>
        <v>529010605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529</v>
      </c>
      <c r="B7705" s="1">
        <f>IF(C7705=0,IF(B7704=Protocol!$V$20,1,B7704+1),B7704)</f>
        <v>1</v>
      </c>
      <c r="C7705" s="1">
        <f>IF(C7704+1=Protocol!$V$21,0,C7704+1)</f>
        <v>7</v>
      </c>
      <c r="D7705" s="1">
        <f t="shared" si="257"/>
        <v>6</v>
      </c>
      <c r="E7705" s="1" t="str">
        <f>INDEX(Protocol[Mark],MATCH(C7705,Protocol[Step],0))</f>
        <v>6Oct</v>
      </c>
      <c r="F7705" s="151" t="str">
        <f>INDEX(Variables[Variable],MATCH(Systematic[[#This Row],[VariableIndex]],Variables[Index],0))</f>
        <v>FCR (mt: ROX-corr.)</v>
      </c>
      <c r="G7705" s="134">
        <f>Systematic[[#This Row],[Sample]]*1000000+Systematic[[#This Row],[SubSample]]*10000+Systematic[[#This Row],[VariableIndex]]</f>
        <v>529010006</v>
      </c>
      <c r="H7705" s="134">
        <f>Systematic[[#This Row],[SampleVariableLabel]]+100*Systematic[[#This Row],[State]]</f>
        <v>529010706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529</v>
      </c>
      <c r="B7706" s="1">
        <f>IF(C7706=0,IF(B7705=Protocol!$V$20,1,B7705+1),B7705)</f>
        <v>1</v>
      </c>
      <c r="C7706" s="1">
        <f>IF(C7705+1=Protocol!$V$21,0,C7705+1)</f>
        <v>8</v>
      </c>
      <c r="D7706" s="1">
        <f t="shared" si="257"/>
        <v>1</v>
      </c>
      <c r="E7706" s="1" t="str">
        <f>INDEX(Protocol[Mark],MATCH(C7706,Protocol[Step],0))</f>
        <v>7Rot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529010001</v>
      </c>
      <c r="H7706" s="134">
        <f>Systematic[[#This Row],[SampleVariableLabel]]+100*Systematic[[#This Row],[State]]</f>
        <v>529010801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529</v>
      </c>
      <c r="B7707" s="1">
        <f>IF(C7707=0,IF(B7706=Protocol!$V$20,1,B7706+1),B7706)</f>
        <v>1</v>
      </c>
      <c r="C7707" s="1">
        <f>IF(C7706+1=Protocol!$V$21,0,C7706+1)</f>
        <v>9</v>
      </c>
      <c r="D7707" s="1">
        <f t="shared" si="257"/>
        <v>2</v>
      </c>
      <c r="E7707" s="1" t="str">
        <f>INDEX(Protocol[Mark],MATCH(C7707,Protocol[Step],0))</f>
        <v>8Gp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529010002</v>
      </c>
      <c r="H7707" s="134">
        <f>Systematic[[#This Row],[SampleVariableLabel]]+100*Systematic[[#This Row],[State]]</f>
        <v>529010902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529</v>
      </c>
      <c r="B7708" s="1">
        <f>IF(C7708=0,IF(B7707=Protocol!$V$20,1,B7707+1),B7707)</f>
        <v>1</v>
      </c>
      <c r="C7708" s="1">
        <f>IF(C7707+1=Protocol!$V$21,0,C7707+1)</f>
        <v>10</v>
      </c>
      <c r="D7708" s="1">
        <f t="shared" si="257"/>
        <v>3</v>
      </c>
      <c r="E7708" s="1" t="str">
        <f>INDEX(Protocol[Mark],MATCH(C7708,Protocol[Step],0))</f>
        <v>9Ama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529010003</v>
      </c>
      <c r="H7708" s="134">
        <f>Systematic[[#This Row],[SampleVariableLabel]]+100*Systematic[[#This Row],[State]]</f>
        <v>529011003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529</v>
      </c>
      <c r="B7709" s="1">
        <f>IF(C7709=0,IF(B7708=Protocol!$V$20,1,B7708+1),B7708)</f>
        <v>1</v>
      </c>
      <c r="C7709" s="1">
        <f>IF(C7708+1=Protocol!$V$21,0,C7708+1)</f>
        <v>11</v>
      </c>
      <c r="D7709" s="1">
        <f t="shared" si="257"/>
        <v>4</v>
      </c>
      <c r="E7709" s="1" t="str">
        <f>INDEX(Protocol[Mark],MATCH(C7709,Protocol[Step],0))</f>
        <v>10Tm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529010004</v>
      </c>
      <c r="H7709" s="134">
        <f>Systematic[[#This Row],[SampleVariableLabel]]+100*Systematic[[#This Row],[State]]</f>
        <v>529011104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529</v>
      </c>
      <c r="B7710" s="1">
        <f>IF(C7710=0,IF(B7709=Protocol!$V$20,1,B7709+1),B7709)</f>
        <v>1</v>
      </c>
      <c r="C7710" s="1">
        <f>IF(C7709+1=Protocol!$V$21,0,C7709+1)</f>
        <v>12</v>
      </c>
      <c r="D7710" s="1">
        <f t="shared" si="257"/>
        <v>5</v>
      </c>
      <c r="E7710" s="1" t="str">
        <f>INDEX(Protocol[Mark],MATCH(C7710,Protocol[Step],0))</f>
        <v>11Azd</v>
      </c>
      <c r="F7710" s="151" t="str">
        <f>INDEX(Variables[Variable],MATCH(Systematic[[#This Row],[VariableIndex]],Variables[Index],0))</f>
        <v>Specific flux (mt)</v>
      </c>
      <c r="G7710" s="134">
        <f>Systematic[[#This Row],[Sample]]*1000000+Systematic[[#This Row],[SubSample]]*10000+Systematic[[#This Row],[VariableIndex]]</f>
        <v>529010005</v>
      </c>
      <c r="H7710" s="134">
        <f>Systematic[[#This Row],[SampleVariableLabel]]+100*Systematic[[#This Row],[State]]</f>
        <v>529011205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530</v>
      </c>
      <c r="B7711" s="1">
        <f>IF(C7711=0,IF(B7710=Protocol!$V$20,1,B7710+1),B7710)</f>
        <v>1</v>
      </c>
      <c r="C7711" s="1">
        <f>IF(C7710+1=Protocol!$V$21,0,C7710+1)</f>
        <v>0</v>
      </c>
      <c r="D7711" s="1">
        <f t="shared" si="257"/>
        <v>6</v>
      </c>
      <c r="E7711" s="1" t="str">
        <f>INDEX(Protocol[Mark],MATCH(C7711,Protocol[Step],0))</f>
        <v>1mt</v>
      </c>
      <c r="F7711" s="151" t="str">
        <f>INDEX(Variables[Variable],MATCH(Systematic[[#This Row],[VariableIndex]],Variables[Index],0))</f>
        <v>FCR (mt: ROX-corr.)</v>
      </c>
      <c r="G7711" s="134">
        <f>Systematic[[#This Row],[Sample]]*1000000+Systematic[[#This Row],[SubSample]]*10000+Systematic[[#This Row],[VariableIndex]]</f>
        <v>530010006</v>
      </c>
      <c r="H7711" s="134">
        <f>Systematic[[#This Row],[SampleVariableLabel]]+100*Systematic[[#This Row],[State]]</f>
        <v>530010006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530</v>
      </c>
      <c r="B7712" s="1">
        <f>IF(C7712=0,IF(B7711=Protocol!$V$20,1,B7711+1),B7711)</f>
        <v>1</v>
      </c>
      <c r="C7712" s="1">
        <f>IF(C7711+1=Protocol!$V$21,0,C7711+1)</f>
        <v>1</v>
      </c>
      <c r="D7712" s="1">
        <f t="shared" si="257"/>
        <v>1</v>
      </c>
      <c r="E7712" s="1" t="str">
        <f>INDEX(Protocol[Mark],MATCH(C7712,Protocol[Step],0))</f>
        <v>1PM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530010001</v>
      </c>
      <c r="H7712" s="134">
        <f>Systematic[[#This Row],[SampleVariableLabel]]+100*Systematic[[#This Row],[State]]</f>
        <v>530010101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530</v>
      </c>
      <c r="B7713" s="1">
        <f>IF(C7713=0,IF(B7712=Protocol!$V$20,1,B7712+1),B7712)</f>
        <v>1</v>
      </c>
      <c r="C7713" s="1">
        <f>IF(C7712+1=Protocol!$V$21,0,C7712+1)</f>
        <v>2</v>
      </c>
      <c r="D7713" s="1">
        <f t="shared" si="257"/>
        <v>2</v>
      </c>
      <c r="E7713" s="1" t="str">
        <f>INDEX(Protocol[Mark],MATCH(C7713,Protocol[Step],0))</f>
        <v>2D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530010002</v>
      </c>
      <c r="H7713" s="134">
        <f>Systematic[[#This Row],[SampleVariableLabel]]+100*Systematic[[#This Row],[State]]</f>
        <v>530010202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530</v>
      </c>
      <c r="B7714" s="1">
        <f>IF(C7714=0,IF(B7713=Protocol!$V$20,1,B7713+1),B7713)</f>
        <v>1</v>
      </c>
      <c r="C7714" s="1">
        <f>IF(C7713+1=Protocol!$V$21,0,C7713+1)</f>
        <v>3</v>
      </c>
      <c r="D7714" s="1">
        <f t="shared" si="257"/>
        <v>3</v>
      </c>
      <c r="E7714" s="1" t="str">
        <f>INDEX(Protocol[Mark],MATCH(C7714,Protocol[Step],0))</f>
        <v>2c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530010003</v>
      </c>
      <c r="H7714" s="134">
        <f>Systematic[[#This Row],[SampleVariableLabel]]+100*Systematic[[#This Row],[State]]</f>
        <v>530010303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530</v>
      </c>
      <c r="B7715" s="1">
        <f>IF(C7715=0,IF(B7714=Protocol!$V$20,1,B7714+1),B7714)</f>
        <v>1</v>
      </c>
      <c r="C7715" s="1">
        <f>IF(C7714+1=Protocol!$V$21,0,C7714+1)</f>
        <v>4</v>
      </c>
      <c r="D7715" s="1">
        <f t="shared" si="257"/>
        <v>4</v>
      </c>
      <c r="E7715" s="1" t="str">
        <f>INDEX(Protocol[Mark],MATCH(C7715,Protocol[Step],0))</f>
        <v>3U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530010004</v>
      </c>
      <c r="H7715" s="134">
        <f>Systematic[[#This Row],[SampleVariableLabel]]+100*Systematic[[#This Row],[State]]</f>
        <v>530010404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530</v>
      </c>
      <c r="B7716" s="1">
        <f>IF(C7716=0,IF(B7715=Protocol!$V$20,1,B7715+1),B7715)</f>
        <v>1</v>
      </c>
      <c r="C7716" s="1">
        <f>IF(C7715+1=Protocol!$V$21,0,C7715+1)</f>
        <v>5</v>
      </c>
      <c r="D7716" s="1">
        <f t="shared" si="257"/>
        <v>5</v>
      </c>
      <c r="E7716" s="1" t="str">
        <f>INDEX(Protocol[Mark],MATCH(C7716,Protocol[Step],0))</f>
        <v>4G</v>
      </c>
      <c r="F7716" s="151" t="str">
        <f>INDEX(Variables[Variable],MATCH(Systematic[[#This Row],[VariableIndex]],Variables[Index],0))</f>
        <v>Specific flux (mt)</v>
      </c>
      <c r="G7716" s="134">
        <f>Systematic[[#This Row],[Sample]]*1000000+Systematic[[#This Row],[SubSample]]*10000+Systematic[[#This Row],[VariableIndex]]</f>
        <v>530010005</v>
      </c>
      <c r="H7716" s="134">
        <f>Systematic[[#This Row],[SampleVariableLabel]]+100*Systematic[[#This Row],[State]]</f>
        <v>530010505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530</v>
      </c>
      <c r="B7717" s="1">
        <f>IF(C7717=0,IF(B7716=Protocol!$V$20,1,B7716+1),B7716)</f>
        <v>1</v>
      </c>
      <c r="C7717" s="1">
        <f>IF(C7716+1=Protocol!$V$21,0,C7716+1)</f>
        <v>6</v>
      </c>
      <c r="D7717" s="1">
        <f t="shared" si="257"/>
        <v>6</v>
      </c>
      <c r="E7717" s="1" t="str">
        <f>INDEX(Protocol[Mark],MATCH(C7717,Protocol[Step],0))</f>
        <v>5S</v>
      </c>
      <c r="F7717" s="151" t="str">
        <f>INDEX(Variables[Variable],MATCH(Systematic[[#This Row],[VariableIndex]],Variables[Index],0))</f>
        <v>FCR (mt: ROX-corr.)</v>
      </c>
      <c r="G7717" s="134">
        <f>Systematic[[#This Row],[Sample]]*1000000+Systematic[[#This Row],[SubSample]]*10000+Systematic[[#This Row],[VariableIndex]]</f>
        <v>530010006</v>
      </c>
      <c r="H7717" s="134">
        <f>Systematic[[#This Row],[SampleVariableLabel]]+100*Systematic[[#This Row],[State]]</f>
        <v>530010606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530</v>
      </c>
      <c r="B7718" s="1">
        <f>IF(C7718=0,IF(B7717=Protocol!$V$20,1,B7717+1),B7717)</f>
        <v>1</v>
      </c>
      <c r="C7718" s="1">
        <f>IF(C7717+1=Protocol!$V$21,0,C7717+1)</f>
        <v>7</v>
      </c>
      <c r="D7718" s="1">
        <f t="shared" si="257"/>
        <v>1</v>
      </c>
      <c r="E7718" s="1" t="str">
        <f>INDEX(Protocol[Mark],MATCH(C7718,Protocol[Step],0))</f>
        <v>6Oct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530010001</v>
      </c>
      <c r="H7718" s="134">
        <f>Systematic[[#This Row],[SampleVariableLabel]]+100*Systematic[[#This Row],[State]]</f>
        <v>530010701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530</v>
      </c>
      <c r="B7719" s="1">
        <f>IF(C7719=0,IF(B7718=Protocol!$V$20,1,B7718+1),B7718)</f>
        <v>1</v>
      </c>
      <c r="C7719" s="1">
        <f>IF(C7718+1=Protocol!$V$21,0,C7718+1)</f>
        <v>8</v>
      </c>
      <c r="D7719" s="1">
        <f t="shared" si="257"/>
        <v>2</v>
      </c>
      <c r="E7719" s="1" t="str">
        <f>INDEX(Protocol[Mark],MATCH(C7719,Protocol[Step],0))</f>
        <v>7Rot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530010002</v>
      </c>
      <c r="H7719" s="134">
        <f>Systematic[[#This Row],[SampleVariableLabel]]+100*Systematic[[#This Row],[State]]</f>
        <v>530010802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530</v>
      </c>
      <c r="B7720" s="1">
        <f>IF(C7720=0,IF(B7719=Protocol!$V$20,1,B7719+1),B7719)</f>
        <v>1</v>
      </c>
      <c r="C7720" s="1">
        <f>IF(C7719+1=Protocol!$V$21,0,C7719+1)</f>
        <v>9</v>
      </c>
      <c r="D7720" s="1">
        <f t="shared" si="257"/>
        <v>3</v>
      </c>
      <c r="E7720" s="1" t="str">
        <f>INDEX(Protocol[Mark],MATCH(C7720,Protocol[Step],0))</f>
        <v>8Gp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530010003</v>
      </c>
      <c r="H7720" s="134">
        <f>Systematic[[#This Row],[SampleVariableLabel]]+100*Systematic[[#This Row],[State]]</f>
        <v>530010903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530</v>
      </c>
      <c r="B7721" s="1">
        <f>IF(C7721=0,IF(B7720=Protocol!$V$20,1,B7720+1),B7720)</f>
        <v>1</v>
      </c>
      <c r="C7721" s="1">
        <f>IF(C7720+1=Protocol!$V$21,0,C7720+1)</f>
        <v>10</v>
      </c>
      <c r="D7721" s="1">
        <f t="shared" si="257"/>
        <v>4</v>
      </c>
      <c r="E7721" s="1" t="str">
        <f>INDEX(Protocol[Mark],MATCH(C7721,Protocol[Step],0))</f>
        <v>9Ama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530010004</v>
      </c>
      <c r="H7721" s="134">
        <f>Systematic[[#This Row],[SampleVariableLabel]]+100*Systematic[[#This Row],[State]]</f>
        <v>530011004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530</v>
      </c>
      <c r="B7722" s="1">
        <f>IF(C7722=0,IF(B7721=Protocol!$V$20,1,B7721+1),B7721)</f>
        <v>1</v>
      </c>
      <c r="C7722" s="1">
        <f>IF(C7721+1=Protocol!$V$21,0,C7721+1)</f>
        <v>11</v>
      </c>
      <c r="D7722" s="1">
        <f t="shared" si="257"/>
        <v>5</v>
      </c>
      <c r="E7722" s="1" t="str">
        <f>INDEX(Protocol[Mark],MATCH(C7722,Protocol[Step],0))</f>
        <v>10Tm</v>
      </c>
      <c r="F7722" s="151" t="str">
        <f>INDEX(Variables[Variable],MATCH(Systematic[[#This Row],[VariableIndex]],Variables[Index],0))</f>
        <v>Specific flux (mt)</v>
      </c>
      <c r="G7722" s="134">
        <f>Systematic[[#This Row],[Sample]]*1000000+Systematic[[#This Row],[SubSample]]*10000+Systematic[[#This Row],[VariableIndex]]</f>
        <v>530010005</v>
      </c>
      <c r="H7722" s="134">
        <f>Systematic[[#This Row],[SampleVariableLabel]]+100*Systematic[[#This Row],[State]]</f>
        <v>530011105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530</v>
      </c>
      <c r="B7723" s="1">
        <f>IF(C7723=0,IF(B7722=Protocol!$V$20,1,B7722+1),B7722)</f>
        <v>1</v>
      </c>
      <c r="C7723" s="1">
        <f>IF(C7722+1=Protocol!$V$21,0,C7722+1)</f>
        <v>12</v>
      </c>
      <c r="D7723" s="1">
        <f t="shared" si="257"/>
        <v>6</v>
      </c>
      <c r="E7723" s="1" t="str">
        <f>INDEX(Protocol[Mark],MATCH(C7723,Protocol[Step],0))</f>
        <v>11Azd</v>
      </c>
      <c r="F7723" s="151" t="str">
        <f>INDEX(Variables[Variable],MATCH(Systematic[[#This Row],[VariableIndex]],Variables[Index],0))</f>
        <v>FCR (mt: ROX-corr.)</v>
      </c>
      <c r="G7723" s="134">
        <f>Systematic[[#This Row],[Sample]]*1000000+Systematic[[#This Row],[SubSample]]*10000+Systematic[[#This Row],[VariableIndex]]</f>
        <v>530010006</v>
      </c>
      <c r="H7723" s="134">
        <f>Systematic[[#This Row],[SampleVariableLabel]]+100*Systematic[[#This Row],[State]]</f>
        <v>530011206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531</v>
      </c>
      <c r="B7724" s="1">
        <f>IF(C7724=0,IF(B7723=Protocol!$V$20,1,B7723+1),B7723)</f>
        <v>1</v>
      </c>
      <c r="C7724" s="1">
        <f>IF(C7723+1=Protocol!$V$21,0,C7723+1)</f>
        <v>0</v>
      </c>
      <c r="D7724" s="1">
        <f t="shared" si="257"/>
        <v>1</v>
      </c>
      <c r="E7724" s="1" t="str">
        <f>INDEX(Protocol[Mark],MATCH(C7724,Protocol[Step],0))</f>
        <v>1mt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531010001</v>
      </c>
      <c r="H7724" s="134">
        <f>Systematic[[#This Row],[SampleVariableLabel]]+100*Systematic[[#This Row],[State]]</f>
        <v>531010001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531</v>
      </c>
      <c r="B7725" s="1">
        <f>IF(C7725=0,IF(B7724=Protocol!$V$20,1,B7724+1),B7724)</f>
        <v>1</v>
      </c>
      <c r="C7725" s="1">
        <f>IF(C7724+1=Protocol!$V$21,0,C7724+1)</f>
        <v>1</v>
      </c>
      <c r="D7725" s="1">
        <f t="shared" si="257"/>
        <v>2</v>
      </c>
      <c r="E7725" s="1" t="str">
        <f>INDEX(Protocol[Mark],MATCH(C7725,Protocol[Step],0))</f>
        <v>1PM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531010002</v>
      </c>
      <c r="H7725" s="134">
        <f>Systematic[[#This Row],[SampleVariableLabel]]+100*Systematic[[#This Row],[State]]</f>
        <v>531010102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531</v>
      </c>
      <c r="B7726" s="1">
        <f>IF(C7726=0,IF(B7725=Protocol!$V$20,1,B7725+1),B7725)</f>
        <v>1</v>
      </c>
      <c r="C7726" s="1">
        <f>IF(C7725+1=Protocol!$V$21,0,C7725+1)</f>
        <v>2</v>
      </c>
      <c r="D7726" s="1">
        <f t="shared" si="257"/>
        <v>3</v>
      </c>
      <c r="E7726" s="1" t="str">
        <f>INDEX(Protocol[Mark],MATCH(C7726,Protocol[Step],0))</f>
        <v>2D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531010003</v>
      </c>
      <c r="H7726" s="134">
        <f>Systematic[[#This Row],[SampleVariableLabel]]+100*Systematic[[#This Row],[State]]</f>
        <v>531010203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531</v>
      </c>
      <c r="B7727" s="1">
        <f>IF(C7727=0,IF(B7726=Protocol!$V$20,1,B7726+1),B7726)</f>
        <v>1</v>
      </c>
      <c r="C7727" s="1">
        <f>IF(C7726+1=Protocol!$V$21,0,C7726+1)</f>
        <v>3</v>
      </c>
      <c r="D7727" s="1">
        <f t="shared" si="257"/>
        <v>4</v>
      </c>
      <c r="E7727" s="1" t="str">
        <f>INDEX(Protocol[Mark],MATCH(C7727,Protocol[Step],0))</f>
        <v>2c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531010004</v>
      </c>
      <c r="H7727" s="134">
        <f>Systematic[[#This Row],[SampleVariableLabel]]+100*Systematic[[#This Row],[State]]</f>
        <v>531010304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531</v>
      </c>
      <c r="B7728" s="1">
        <f>IF(C7728=0,IF(B7727=Protocol!$V$20,1,B7727+1),B7727)</f>
        <v>1</v>
      </c>
      <c r="C7728" s="1">
        <f>IF(C7727+1=Protocol!$V$21,0,C7727+1)</f>
        <v>4</v>
      </c>
      <c r="D7728" s="1">
        <f t="shared" si="257"/>
        <v>5</v>
      </c>
      <c r="E7728" s="1" t="str">
        <f>INDEX(Protocol[Mark],MATCH(C7728,Protocol[Step],0))</f>
        <v>3U</v>
      </c>
      <c r="F7728" s="151" t="str">
        <f>INDEX(Variables[Variable],MATCH(Systematic[[#This Row],[VariableIndex]],Variables[Index],0))</f>
        <v>Specific flux (mt)</v>
      </c>
      <c r="G7728" s="134">
        <f>Systematic[[#This Row],[Sample]]*1000000+Systematic[[#This Row],[SubSample]]*10000+Systematic[[#This Row],[VariableIndex]]</f>
        <v>531010005</v>
      </c>
      <c r="H7728" s="134">
        <f>Systematic[[#This Row],[SampleVariableLabel]]+100*Systematic[[#This Row],[State]]</f>
        <v>531010405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531</v>
      </c>
      <c r="B7729" s="1">
        <f>IF(C7729=0,IF(B7728=Protocol!$V$20,1,B7728+1),B7728)</f>
        <v>1</v>
      </c>
      <c r="C7729" s="1">
        <f>IF(C7728+1=Protocol!$V$21,0,C7728+1)</f>
        <v>5</v>
      </c>
      <c r="D7729" s="1">
        <f t="shared" si="257"/>
        <v>6</v>
      </c>
      <c r="E7729" s="1" t="str">
        <f>INDEX(Protocol[Mark],MATCH(C7729,Protocol[Step],0))</f>
        <v>4G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531010006</v>
      </c>
      <c r="H7729" s="134">
        <f>Systematic[[#This Row],[SampleVariableLabel]]+100*Systematic[[#This Row],[State]]</f>
        <v>531010506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531</v>
      </c>
      <c r="B7730" s="1">
        <f>IF(C7730=0,IF(B7729=Protocol!$V$20,1,B7729+1),B7729)</f>
        <v>1</v>
      </c>
      <c r="C7730" s="1">
        <f>IF(C7729+1=Protocol!$V$21,0,C7729+1)</f>
        <v>6</v>
      </c>
      <c r="D7730" s="1">
        <f t="shared" si="257"/>
        <v>1</v>
      </c>
      <c r="E7730" s="1" t="str">
        <f>INDEX(Protocol[Mark],MATCH(C7730,Protocol[Step],0))</f>
        <v>5S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531010001</v>
      </c>
      <c r="H7730" s="134">
        <f>Systematic[[#This Row],[SampleVariableLabel]]+100*Systematic[[#This Row],[State]]</f>
        <v>531010601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531</v>
      </c>
      <c r="B7731" s="1">
        <f>IF(C7731=0,IF(B7730=Protocol!$V$20,1,B7730+1),B7730)</f>
        <v>1</v>
      </c>
      <c r="C7731" s="1">
        <f>IF(C7730+1=Protocol!$V$21,0,C7730+1)</f>
        <v>7</v>
      </c>
      <c r="D7731" s="1">
        <f t="shared" si="257"/>
        <v>2</v>
      </c>
      <c r="E7731" s="1" t="str">
        <f>INDEX(Protocol[Mark],MATCH(C7731,Protocol[Step],0))</f>
        <v>6Oct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531010002</v>
      </c>
      <c r="H7731" s="134">
        <f>Systematic[[#This Row],[SampleVariableLabel]]+100*Systematic[[#This Row],[State]]</f>
        <v>531010702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531</v>
      </c>
      <c r="B7732" s="1">
        <f>IF(C7732=0,IF(B7731=Protocol!$V$20,1,B7731+1),B7731)</f>
        <v>1</v>
      </c>
      <c r="C7732" s="1">
        <f>IF(C7731+1=Protocol!$V$21,0,C7731+1)</f>
        <v>8</v>
      </c>
      <c r="D7732" s="1">
        <f t="shared" si="257"/>
        <v>3</v>
      </c>
      <c r="E7732" s="1" t="str">
        <f>INDEX(Protocol[Mark],MATCH(C7732,Protocol[Step],0))</f>
        <v>7Rot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531010003</v>
      </c>
      <c r="H7732" s="134">
        <f>Systematic[[#This Row],[SampleVariableLabel]]+100*Systematic[[#This Row],[State]]</f>
        <v>531010803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531</v>
      </c>
      <c r="B7733" s="1">
        <f>IF(C7733=0,IF(B7732=Protocol!$V$20,1,B7732+1),B7732)</f>
        <v>1</v>
      </c>
      <c r="C7733" s="1">
        <f>IF(C7732+1=Protocol!$V$21,0,C7732+1)</f>
        <v>9</v>
      </c>
      <c r="D7733" s="1">
        <f t="shared" si="257"/>
        <v>4</v>
      </c>
      <c r="E7733" s="1" t="str">
        <f>INDEX(Protocol[Mark],MATCH(C7733,Protocol[Step],0))</f>
        <v>8Gp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531010004</v>
      </c>
      <c r="H7733" s="134">
        <f>Systematic[[#This Row],[SampleVariableLabel]]+100*Systematic[[#This Row],[State]]</f>
        <v>531010904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531</v>
      </c>
      <c r="B7734" s="1">
        <f>IF(C7734=0,IF(B7733=Protocol!$V$20,1,B7733+1),B7733)</f>
        <v>1</v>
      </c>
      <c r="C7734" s="1">
        <f>IF(C7733+1=Protocol!$V$21,0,C7733+1)</f>
        <v>10</v>
      </c>
      <c r="D7734" s="1">
        <f t="shared" si="257"/>
        <v>5</v>
      </c>
      <c r="E7734" s="1" t="str">
        <f>INDEX(Protocol[Mark],MATCH(C7734,Protocol[Step],0))</f>
        <v>9Ama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531010005</v>
      </c>
      <c r="H7734" s="134">
        <f>Systematic[[#This Row],[SampleVariableLabel]]+100*Systematic[[#This Row],[State]]</f>
        <v>531011005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531</v>
      </c>
      <c r="B7735" s="1">
        <f>IF(C7735=0,IF(B7734=Protocol!$V$20,1,B7734+1),B7734)</f>
        <v>1</v>
      </c>
      <c r="C7735" s="1">
        <f>IF(C7734+1=Protocol!$V$21,0,C7734+1)</f>
        <v>11</v>
      </c>
      <c r="D7735" s="1">
        <f t="shared" si="257"/>
        <v>6</v>
      </c>
      <c r="E7735" s="1" t="str">
        <f>INDEX(Protocol[Mark],MATCH(C7735,Protocol[Step],0))</f>
        <v>10Tm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531010006</v>
      </c>
      <c r="H7735" s="134">
        <f>Systematic[[#This Row],[SampleVariableLabel]]+100*Systematic[[#This Row],[State]]</f>
        <v>531011106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531</v>
      </c>
      <c r="B7736" s="1">
        <f>IF(C7736=0,IF(B7735=Protocol!$V$20,1,B7735+1),B7735)</f>
        <v>1</v>
      </c>
      <c r="C7736" s="1">
        <f>IF(C7735+1=Protocol!$V$21,0,C7735+1)</f>
        <v>12</v>
      </c>
      <c r="D7736" s="1">
        <f t="shared" si="257"/>
        <v>1</v>
      </c>
      <c r="E7736" s="1" t="str">
        <f>INDEX(Protocol[Mark],MATCH(C7736,Protocol[Step],0))</f>
        <v>11Azd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531010001</v>
      </c>
      <c r="H7736" s="134">
        <f>Systematic[[#This Row],[SampleVariableLabel]]+100*Systematic[[#This Row],[State]]</f>
        <v>531011201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532</v>
      </c>
      <c r="B7737" s="1">
        <f>IF(C7737=0,IF(B7736=Protocol!$V$20,1,B7736+1),B7736)</f>
        <v>1</v>
      </c>
      <c r="C7737" s="1">
        <f>IF(C7736+1=Protocol!$V$21,0,C7736+1)</f>
        <v>0</v>
      </c>
      <c r="D7737" s="1">
        <f t="shared" si="257"/>
        <v>2</v>
      </c>
      <c r="E7737" s="1" t="str">
        <f>INDEX(Protocol[Mark],MATCH(C7737,Protocol[Step],0))</f>
        <v>1mt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532010002</v>
      </c>
      <c r="H7737" s="134">
        <f>Systematic[[#This Row],[SampleVariableLabel]]+100*Systematic[[#This Row],[State]]</f>
        <v>532010002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532</v>
      </c>
      <c r="B7738" s="1">
        <f>IF(C7738=0,IF(B7737=Protocol!$V$20,1,B7737+1),B7737)</f>
        <v>1</v>
      </c>
      <c r="C7738" s="1">
        <f>IF(C7737+1=Protocol!$V$21,0,C7737+1)</f>
        <v>1</v>
      </c>
      <c r="D7738" s="1">
        <f t="shared" si="257"/>
        <v>3</v>
      </c>
      <c r="E7738" s="1" t="str">
        <f>INDEX(Protocol[Mark],MATCH(C7738,Protocol[Step],0))</f>
        <v>1PM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532010003</v>
      </c>
      <c r="H7738" s="134">
        <f>Systematic[[#This Row],[SampleVariableLabel]]+100*Systematic[[#This Row],[State]]</f>
        <v>532010103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532</v>
      </c>
      <c r="B7739" s="1">
        <f>IF(C7739=0,IF(B7738=Protocol!$V$20,1,B7738+1),B7738)</f>
        <v>1</v>
      </c>
      <c r="C7739" s="1">
        <f>IF(C7738+1=Protocol!$V$21,0,C7738+1)</f>
        <v>2</v>
      </c>
      <c r="D7739" s="1">
        <f t="shared" si="257"/>
        <v>4</v>
      </c>
      <c r="E7739" s="1" t="str">
        <f>INDEX(Protocol[Mark],MATCH(C7739,Protocol[Step],0))</f>
        <v>2D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532010004</v>
      </c>
      <c r="H7739" s="134">
        <f>Systematic[[#This Row],[SampleVariableLabel]]+100*Systematic[[#This Row],[State]]</f>
        <v>532010204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532</v>
      </c>
      <c r="B7740" s="1">
        <f>IF(C7740=0,IF(B7739=Protocol!$V$20,1,B7739+1),B7739)</f>
        <v>1</v>
      </c>
      <c r="C7740" s="1">
        <f>IF(C7739+1=Protocol!$V$21,0,C7739+1)</f>
        <v>3</v>
      </c>
      <c r="D7740" s="1">
        <f t="shared" si="257"/>
        <v>5</v>
      </c>
      <c r="E7740" s="1" t="str">
        <f>INDEX(Protocol[Mark],MATCH(C7740,Protocol[Step],0))</f>
        <v>2c</v>
      </c>
      <c r="F7740" s="151" t="str">
        <f>INDEX(Variables[Variable],MATCH(Systematic[[#This Row],[VariableIndex]],Variables[Index],0))</f>
        <v>Specific flux (mt)</v>
      </c>
      <c r="G7740" s="134">
        <f>Systematic[[#This Row],[Sample]]*1000000+Systematic[[#This Row],[SubSample]]*10000+Systematic[[#This Row],[VariableIndex]]</f>
        <v>532010005</v>
      </c>
      <c r="H7740" s="134">
        <f>Systematic[[#This Row],[SampleVariableLabel]]+100*Systematic[[#This Row],[State]]</f>
        <v>532010305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532</v>
      </c>
      <c r="B7741" s="1">
        <f>IF(C7741=0,IF(B7740=Protocol!$V$20,1,B7740+1),B7740)</f>
        <v>1</v>
      </c>
      <c r="C7741" s="1">
        <f>IF(C7740+1=Protocol!$V$21,0,C7740+1)</f>
        <v>4</v>
      </c>
      <c r="D7741" s="1">
        <f t="shared" si="257"/>
        <v>6</v>
      </c>
      <c r="E7741" s="1" t="str">
        <f>INDEX(Protocol[Mark],MATCH(C7741,Protocol[Step],0))</f>
        <v>3U</v>
      </c>
      <c r="F7741" s="151" t="str">
        <f>INDEX(Variables[Variable],MATCH(Systematic[[#This Row],[VariableIndex]],Variables[Index],0))</f>
        <v>FCR (mt: ROX-corr.)</v>
      </c>
      <c r="G7741" s="134">
        <f>Systematic[[#This Row],[Sample]]*1000000+Systematic[[#This Row],[SubSample]]*10000+Systematic[[#This Row],[VariableIndex]]</f>
        <v>532010006</v>
      </c>
      <c r="H7741" s="134">
        <f>Systematic[[#This Row],[SampleVariableLabel]]+100*Systematic[[#This Row],[State]]</f>
        <v>532010406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532</v>
      </c>
      <c r="B7742" s="1">
        <f>IF(C7742=0,IF(B7741=Protocol!$V$20,1,B7741+1),B7741)</f>
        <v>1</v>
      </c>
      <c r="C7742" s="1">
        <f>IF(C7741+1=Protocol!$V$21,0,C7741+1)</f>
        <v>5</v>
      </c>
      <c r="D7742" s="1">
        <f t="shared" si="257"/>
        <v>1</v>
      </c>
      <c r="E7742" s="1" t="str">
        <f>INDEX(Protocol[Mark],MATCH(C7742,Protocol[Step],0))</f>
        <v>4G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532010001</v>
      </c>
      <c r="H7742" s="134">
        <f>Systematic[[#This Row],[SampleVariableLabel]]+100*Systematic[[#This Row],[State]]</f>
        <v>532010501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532</v>
      </c>
      <c r="B7743" s="1">
        <f>IF(C7743=0,IF(B7742=Protocol!$V$20,1,B7742+1),B7742)</f>
        <v>1</v>
      </c>
      <c r="C7743" s="1">
        <f>IF(C7742+1=Protocol!$V$21,0,C7742+1)</f>
        <v>6</v>
      </c>
      <c r="D7743" s="1">
        <f t="shared" si="257"/>
        <v>2</v>
      </c>
      <c r="E7743" s="1" t="str">
        <f>INDEX(Protocol[Mark],MATCH(C7743,Protocol[Step],0))</f>
        <v>5S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532010002</v>
      </c>
      <c r="H7743" s="134">
        <f>Systematic[[#This Row],[SampleVariableLabel]]+100*Systematic[[#This Row],[State]]</f>
        <v>532010602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532</v>
      </c>
      <c r="B7744" s="1">
        <f>IF(C7744=0,IF(B7743=Protocol!$V$20,1,B7743+1),B7743)</f>
        <v>1</v>
      </c>
      <c r="C7744" s="1">
        <f>IF(C7743+1=Protocol!$V$21,0,C7743+1)</f>
        <v>7</v>
      </c>
      <c r="D7744" s="1">
        <f t="shared" si="257"/>
        <v>3</v>
      </c>
      <c r="E7744" s="1" t="str">
        <f>INDEX(Protocol[Mark],MATCH(C7744,Protocol[Step],0))</f>
        <v>6Oct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532010003</v>
      </c>
      <c r="H7744" s="134">
        <f>Systematic[[#This Row],[SampleVariableLabel]]+100*Systematic[[#This Row],[State]]</f>
        <v>532010703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532</v>
      </c>
      <c r="B7745" s="1">
        <f>IF(C7745=0,IF(B7744=Protocol!$V$20,1,B7744+1),B7744)</f>
        <v>1</v>
      </c>
      <c r="C7745" s="1">
        <f>IF(C7744+1=Protocol!$V$21,0,C7744+1)</f>
        <v>8</v>
      </c>
      <c r="D7745" s="1">
        <f t="shared" si="257"/>
        <v>4</v>
      </c>
      <c r="E7745" s="1" t="str">
        <f>INDEX(Protocol[Mark],MATCH(C7745,Protocol[Step],0))</f>
        <v>7Rot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532010004</v>
      </c>
      <c r="H7745" s="134">
        <f>Systematic[[#This Row],[SampleVariableLabel]]+100*Systematic[[#This Row],[State]]</f>
        <v>532010804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532</v>
      </c>
      <c r="B7746" s="1">
        <f>IF(C7746=0,IF(B7745=Protocol!$V$20,1,B7745+1),B7745)</f>
        <v>1</v>
      </c>
      <c r="C7746" s="1">
        <f>IF(C7745+1=Protocol!$V$21,0,C7745+1)</f>
        <v>9</v>
      </c>
      <c r="D7746" s="1">
        <f t="shared" si="257"/>
        <v>5</v>
      </c>
      <c r="E7746" s="1" t="str">
        <f>INDEX(Protocol[Mark],MATCH(C7746,Protocol[Step],0))</f>
        <v>8Gp</v>
      </c>
      <c r="F7746" s="151" t="str">
        <f>INDEX(Variables[Variable],MATCH(Systematic[[#This Row],[VariableIndex]],Variables[Index],0))</f>
        <v>Specific flux (mt)</v>
      </c>
      <c r="G7746" s="134">
        <f>Systematic[[#This Row],[Sample]]*1000000+Systematic[[#This Row],[SubSample]]*10000+Systematic[[#This Row],[VariableIndex]]</f>
        <v>532010005</v>
      </c>
      <c r="H7746" s="134">
        <f>Systematic[[#This Row],[SampleVariableLabel]]+100*Systematic[[#This Row],[State]]</f>
        <v>532010905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532</v>
      </c>
      <c r="B7747" s="1">
        <f>IF(C7747=0,IF(B7746=Protocol!$V$20,1,B7746+1),B7746)</f>
        <v>1</v>
      </c>
      <c r="C7747" s="1">
        <f>IF(C7746+1=Protocol!$V$21,0,C7746+1)</f>
        <v>10</v>
      </c>
      <c r="D7747" s="1">
        <f t="shared" ref="D7747:D7810" si="259">IF(D7746=nVariables,1,D7746+1)</f>
        <v>6</v>
      </c>
      <c r="E7747" s="1" t="str">
        <f>INDEX(Protocol[Mark],MATCH(C7747,Protocol[Step],0))</f>
        <v>9Ama</v>
      </c>
      <c r="F7747" s="151" t="str">
        <f>INDEX(Variables[Variable],MATCH(Systematic[[#This Row],[VariableIndex]],Variables[Index],0))</f>
        <v>FCR (mt: ROX-corr.)</v>
      </c>
      <c r="G7747" s="134">
        <f>Systematic[[#This Row],[Sample]]*1000000+Systematic[[#This Row],[SubSample]]*10000+Systematic[[#This Row],[VariableIndex]]</f>
        <v>532010006</v>
      </c>
      <c r="H7747" s="134">
        <f>Systematic[[#This Row],[SampleVariableLabel]]+100*Systematic[[#This Row],[State]]</f>
        <v>532011006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532</v>
      </c>
      <c r="B7748" s="1">
        <f>IF(C7748=0,IF(B7747=Protocol!$V$20,1,B7747+1),B7747)</f>
        <v>1</v>
      </c>
      <c r="C7748" s="1">
        <f>IF(C7747+1=Protocol!$V$21,0,C7747+1)</f>
        <v>11</v>
      </c>
      <c r="D7748" s="1">
        <f t="shared" si="259"/>
        <v>1</v>
      </c>
      <c r="E7748" s="1" t="str">
        <f>INDEX(Protocol[Mark],MATCH(C7748,Protocol[Step],0))</f>
        <v>10Tm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532010001</v>
      </c>
      <c r="H7748" s="134">
        <f>Systematic[[#This Row],[SampleVariableLabel]]+100*Systematic[[#This Row],[State]]</f>
        <v>532011101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532</v>
      </c>
      <c r="B7749" s="1">
        <f>IF(C7749=0,IF(B7748=Protocol!$V$20,1,B7748+1),B7748)</f>
        <v>1</v>
      </c>
      <c r="C7749" s="1">
        <f>IF(C7748+1=Protocol!$V$21,0,C7748+1)</f>
        <v>12</v>
      </c>
      <c r="D7749" s="1">
        <f t="shared" si="259"/>
        <v>2</v>
      </c>
      <c r="E7749" s="1" t="str">
        <f>INDEX(Protocol[Mark],MATCH(C7749,Protocol[Step],0))</f>
        <v>11Azd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532010002</v>
      </c>
      <c r="H7749" s="134">
        <f>Systematic[[#This Row],[SampleVariableLabel]]+100*Systematic[[#This Row],[State]]</f>
        <v>532011202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533</v>
      </c>
      <c r="B7750" s="1">
        <f>IF(C7750=0,IF(B7749=Protocol!$V$20,1,B7749+1),B7749)</f>
        <v>1</v>
      </c>
      <c r="C7750" s="1">
        <f>IF(C7749+1=Protocol!$V$21,0,C7749+1)</f>
        <v>0</v>
      </c>
      <c r="D7750" s="1">
        <f t="shared" si="259"/>
        <v>3</v>
      </c>
      <c r="E7750" s="1" t="str">
        <f>INDEX(Protocol[Mark],MATCH(C7750,Protocol[Step],0))</f>
        <v>1mt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533010003</v>
      </c>
      <c r="H7750" s="134">
        <f>Systematic[[#This Row],[SampleVariableLabel]]+100*Systematic[[#This Row],[State]]</f>
        <v>533010003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533</v>
      </c>
      <c r="B7751" s="1">
        <f>IF(C7751=0,IF(B7750=Protocol!$V$20,1,B7750+1),B7750)</f>
        <v>1</v>
      </c>
      <c r="C7751" s="1">
        <f>IF(C7750+1=Protocol!$V$21,0,C7750+1)</f>
        <v>1</v>
      </c>
      <c r="D7751" s="1">
        <f t="shared" si="259"/>
        <v>4</v>
      </c>
      <c r="E7751" s="1" t="str">
        <f>INDEX(Protocol[Mark],MATCH(C7751,Protocol[Step],0))</f>
        <v>1PM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533010004</v>
      </c>
      <c r="H7751" s="134">
        <f>Systematic[[#This Row],[SampleVariableLabel]]+100*Systematic[[#This Row],[State]]</f>
        <v>533010104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533</v>
      </c>
      <c r="B7752" s="1">
        <f>IF(C7752=0,IF(B7751=Protocol!$V$20,1,B7751+1),B7751)</f>
        <v>1</v>
      </c>
      <c r="C7752" s="1">
        <f>IF(C7751+1=Protocol!$V$21,0,C7751+1)</f>
        <v>2</v>
      </c>
      <c r="D7752" s="1">
        <f t="shared" si="259"/>
        <v>5</v>
      </c>
      <c r="E7752" s="1" t="str">
        <f>INDEX(Protocol[Mark],MATCH(C7752,Protocol[Step],0))</f>
        <v>2D</v>
      </c>
      <c r="F7752" s="151" t="str">
        <f>INDEX(Variables[Variable],MATCH(Systematic[[#This Row],[VariableIndex]],Variables[Index],0))</f>
        <v>Specific flux (mt)</v>
      </c>
      <c r="G7752" s="134">
        <f>Systematic[[#This Row],[Sample]]*1000000+Systematic[[#This Row],[SubSample]]*10000+Systematic[[#This Row],[VariableIndex]]</f>
        <v>533010005</v>
      </c>
      <c r="H7752" s="134">
        <f>Systematic[[#This Row],[SampleVariableLabel]]+100*Systematic[[#This Row],[State]]</f>
        <v>533010205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533</v>
      </c>
      <c r="B7753" s="1">
        <f>IF(C7753=0,IF(B7752=Protocol!$V$20,1,B7752+1),B7752)</f>
        <v>1</v>
      </c>
      <c r="C7753" s="1">
        <f>IF(C7752+1=Protocol!$V$21,0,C7752+1)</f>
        <v>3</v>
      </c>
      <c r="D7753" s="1">
        <f t="shared" si="259"/>
        <v>6</v>
      </c>
      <c r="E7753" s="1" t="str">
        <f>INDEX(Protocol[Mark],MATCH(C7753,Protocol[Step],0))</f>
        <v>2c</v>
      </c>
      <c r="F7753" s="151" t="str">
        <f>INDEX(Variables[Variable],MATCH(Systematic[[#This Row],[VariableIndex]],Variables[Index],0))</f>
        <v>FCR (mt: ROX-corr.)</v>
      </c>
      <c r="G7753" s="134">
        <f>Systematic[[#This Row],[Sample]]*1000000+Systematic[[#This Row],[SubSample]]*10000+Systematic[[#This Row],[VariableIndex]]</f>
        <v>533010006</v>
      </c>
      <c r="H7753" s="134">
        <f>Systematic[[#This Row],[SampleVariableLabel]]+100*Systematic[[#This Row],[State]]</f>
        <v>533010306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533</v>
      </c>
      <c r="B7754" s="1">
        <f>IF(C7754=0,IF(B7753=Protocol!$V$20,1,B7753+1),B7753)</f>
        <v>1</v>
      </c>
      <c r="C7754" s="1">
        <f>IF(C7753+1=Protocol!$V$21,0,C7753+1)</f>
        <v>4</v>
      </c>
      <c r="D7754" s="1">
        <f t="shared" si="259"/>
        <v>1</v>
      </c>
      <c r="E7754" s="1" t="str">
        <f>INDEX(Protocol[Mark],MATCH(C7754,Protocol[Step],0))</f>
        <v>3U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533010001</v>
      </c>
      <c r="H7754" s="134">
        <f>Systematic[[#This Row],[SampleVariableLabel]]+100*Systematic[[#This Row],[State]]</f>
        <v>533010401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533</v>
      </c>
      <c r="B7755" s="1">
        <f>IF(C7755=0,IF(B7754=Protocol!$V$20,1,B7754+1),B7754)</f>
        <v>1</v>
      </c>
      <c r="C7755" s="1">
        <f>IF(C7754+1=Protocol!$V$21,0,C7754+1)</f>
        <v>5</v>
      </c>
      <c r="D7755" s="1">
        <f t="shared" si="259"/>
        <v>2</v>
      </c>
      <c r="E7755" s="1" t="str">
        <f>INDEX(Protocol[Mark],MATCH(C7755,Protocol[Step],0))</f>
        <v>4G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533010002</v>
      </c>
      <c r="H7755" s="134">
        <f>Systematic[[#This Row],[SampleVariableLabel]]+100*Systematic[[#This Row],[State]]</f>
        <v>533010502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533</v>
      </c>
      <c r="B7756" s="1">
        <f>IF(C7756=0,IF(B7755=Protocol!$V$20,1,B7755+1),B7755)</f>
        <v>1</v>
      </c>
      <c r="C7756" s="1">
        <f>IF(C7755+1=Protocol!$V$21,0,C7755+1)</f>
        <v>6</v>
      </c>
      <c r="D7756" s="1">
        <f t="shared" si="259"/>
        <v>3</v>
      </c>
      <c r="E7756" s="1" t="str">
        <f>INDEX(Protocol[Mark],MATCH(C7756,Protocol[Step],0))</f>
        <v>5S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533010003</v>
      </c>
      <c r="H7756" s="134">
        <f>Systematic[[#This Row],[SampleVariableLabel]]+100*Systematic[[#This Row],[State]]</f>
        <v>533010603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533</v>
      </c>
      <c r="B7757" s="1">
        <f>IF(C7757=0,IF(B7756=Protocol!$V$20,1,B7756+1),B7756)</f>
        <v>1</v>
      </c>
      <c r="C7757" s="1">
        <f>IF(C7756+1=Protocol!$V$21,0,C7756+1)</f>
        <v>7</v>
      </c>
      <c r="D7757" s="1">
        <f t="shared" si="259"/>
        <v>4</v>
      </c>
      <c r="E7757" s="1" t="str">
        <f>INDEX(Protocol[Mark],MATCH(C7757,Protocol[Step],0))</f>
        <v>6Oct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533010004</v>
      </c>
      <c r="H7757" s="134">
        <f>Systematic[[#This Row],[SampleVariableLabel]]+100*Systematic[[#This Row],[State]]</f>
        <v>533010704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533</v>
      </c>
      <c r="B7758" s="1">
        <f>IF(C7758=0,IF(B7757=Protocol!$V$20,1,B7757+1),B7757)</f>
        <v>1</v>
      </c>
      <c r="C7758" s="1">
        <f>IF(C7757+1=Protocol!$V$21,0,C7757+1)</f>
        <v>8</v>
      </c>
      <c r="D7758" s="1">
        <f t="shared" si="259"/>
        <v>5</v>
      </c>
      <c r="E7758" s="1" t="str">
        <f>INDEX(Protocol[Mark],MATCH(C7758,Protocol[Step],0))</f>
        <v>7Rot</v>
      </c>
      <c r="F7758" s="151" t="str">
        <f>INDEX(Variables[Variable],MATCH(Systematic[[#This Row],[VariableIndex]],Variables[Index],0))</f>
        <v>Specific flux (mt)</v>
      </c>
      <c r="G7758" s="134">
        <f>Systematic[[#This Row],[Sample]]*1000000+Systematic[[#This Row],[SubSample]]*10000+Systematic[[#This Row],[VariableIndex]]</f>
        <v>533010005</v>
      </c>
      <c r="H7758" s="134">
        <f>Systematic[[#This Row],[SampleVariableLabel]]+100*Systematic[[#This Row],[State]]</f>
        <v>533010805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533</v>
      </c>
      <c r="B7759" s="1">
        <f>IF(C7759=0,IF(B7758=Protocol!$V$20,1,B7758+1),B7758)</f>
        <v>1</v>
      </c>
      <c r="C7759" s="1">
        <f>IF(C7758+1=Protocol!$V$21,0,C7758+1)</f>
        <v>9</v>
      </c>
      <c r="D7759" s="1">
        <f t="shared" si="259"/>
        <v>6</v>
      </c>
      <c r="E7759" s="1" t="str">
        <f>INDEX(Protocol[Mark],MATCH(C7759,Protocol[Step],0))</f>
        <v>8Gp</v>
      </c>
      <c r="F7759" s="151" t="str">
        <f>INDEX(Variables[Variable],MATCH(Systematic[[#This Row],[VariableIndex]],Variables[Index],0))</f>
        <v>FCR (mt: ROX-corr.)</v>
      </c>
      <c r="G7759" s="134">
        <f>Systematic[[#This Row],[Sample]]*1000000+Systematic[[#This Row],[SubSample]]*10000+Systematic[[#This Row],[VariableIndex]]</f>
        <v>533010006</v>
      </c>
      <c r="H7759" s="134">
        <f>Systematic[[#This Row],[SampleVariableLabel]]+100*Systematic[[#This Row],[State]]</f>
        <v>533010906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533</v>
      </c>
      <c r="B7760" s="1">
        <f>IF(C7760=0,IF(B7759=Protocol!$V$20,1,B7759+1),B7759)</f>
        <v>1</v>
      </c>
      <c r="C7760" s="1">
        <f>IF(C7759+1=Protocol!$V$21,0,C7759+1)</f>
        <v>10</v>
      </c>
      <c r="D7760" s="1">
        <f t="shared" si="259"/>
        <v>1</v>
      </c>
      <c r="E7760" s="1" t="str">
        <f>INDEX(Protocol[Mark],MATCH(C7760,Protocol[Step],0))</f>
        <v>9Ama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533010001</v>
      </c>
      <c r="H7760" s="134">
        <f>Systematic[[#This Row],[SampleVariableLabel]]+100*Systematic[[#This Row],[State]]</f>
        <v>533011001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533</v>
      </c>
      <c r="B7761" s="1">
        <f>IF(C7761=0,IF(B7760=Protocol!$V$20,1,B7760+1),B7760)</f>
        <v>1</v>
      </c>
      <c r="C7761" s="1">
        <f>IF(C7760+1=Protocol!$V$21,0,C7760+1)</f>
        <v>11</v>
      </c>
      <c r="D7761" s="1">
        <f t="shared" si="259"/>
        <v>2</v>
      </c>
      <c r="E7761" s="1" t="str">
        <f>INDEX(Protocol[Mark],MATCH(C7761,Protocol[Step],0))</f>
        <v>10Tm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533010002</v>
      </c>
      <c r="H7761" s="134">
        <f>Systematic[[#This Row],[SampleVariableLabel]]+100*Systematic[[#This Row],[State]]</f>
        <v>533011102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533</v>
      </c>
      <c r="B7762" s="1">
        <f>IF(C7762=0,IF(B7761=Protocol!$V$20,1,B7761+1),B7761)</f>
        <v>1</v>
      </c>
      <c r="C7762" s="1">
        <f>IF(C7761+1=Protocol!$V$21,0,C7761+1)</f>
        <v>12</v>
      </c>
      <c r="D7762" s="1">
        <f t="shared" si="259"/>
        <v>3</v>
      </c>
      <c r="E7762" s="1" t="str">
        <f>INDEX(Protocol[Mark],MATCH(C7762,Protocol[Step],0))</f>
        <v>11Azd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533010003</v>
      </c>
      <c r="H7762" s="134">
        <f>Systematic[[#This Row],[SampleVariableLabel]]+100*Systematic[[#This Row],[State]]</f>
        <v>533011203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534</v>
      </c>
      <c r="B7763" s="1">
        <f>IF(C7763=0,IF(B7762=Protocol!$V$20,1,B7762+1),B7762)</f>
        <v>1</v>
      </c>
      <c r="C7763" s="1">
        <f>IF(C7762+1=Protocol!$V$21,0,C7762+1)</f>
        <v>0</v>
      </c>
      <c r="D7763" s="1">
        <f t="shared" si="259"/>
        <v>4</v>
      </c>
      <c r="E7763" s="1" t="str">
        <f>INDEX(Protocol[Mark],MATCH(C7763,Protocol[Step],0))</f>
        <v>1mt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534010004</v>
      </c>
      <c r="H7763" s="134">
        <f>Systematic[[#This Row],[SampleVariableLabel]]+100*Systematic[[#This Row],[State]]</f>
        <v>534010004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534</v>
      </c>
      <c r="B7764" s="1">
        <f>IF(C7764=0,IF(B7763=Protocol!$V$20,1,B7763+1),B7763)</f>
        <v>1</v>
      </c>
      <c r="C7764" s="1">
        <f>IF(C7763+1=Protocol!$V$21,0,C7763+1)</f>
        <v>1</v>
      </c>
      <c r="D7764" s="1">
        <f t="shared" si="259"/>
        <v>5</v>
      </c>
      <c r="E7764" s="1" t="str">
        <f>INDEX(Protocol[Mark],MATCH(C7764,Protocol[Step],0))</f>
        <v>1PM</v>
      </c>
      <c r="F7764" s="151" t="str">
        <f>INDEX(Variables[Variable],MATCH(Systematic[[#This Row],[VariableIndex]],Variables[Index],0))</f>
        <v>Specific flux (mt)</v>
      </c>
      <c r="G7764" s="134">
        <f>Systematic[[#This Row],[Sample]]*1000000+Systematic[[#This Row],[SubSample]]*10000+Systematic[[#This Row],[VariableIndex]]</f>
        <v>534010005</v>
      </c>
      <c r="H7764" s="134">
        <f>Systematic[[#This Row],[SampleVariableLabel]]+100*Systematic[[#This Row],[State]]</f>
        <v>534010105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534</v>
      </c>
      <c r="B7765" s="1">
        <f>IF(C7765=0,IF(B7764=Protocol!$V$20,1,B7764+1),B7764)</f>
        <v>1</v>
      </c>
      <c r="C7765" s="1">
        <f>IF(C7764+1=Protocol!$V$21,0,C7764+1)</f>
        <v>2</v>
      </c>
      <c r="D7765" s="1">
        <f t="shared" si="259"/>
        <v>6</v>
      </c>
      <c r="E7765" s="1" t="str">
        <f>INDEX(Protocol[Mark],MATCH(C7765,Protocol[Step],0))</f>
        <v>2D</v>
      </c>
      <c r="F7765" s="151" t="str">
        <f>INDEX(Variables[Variable],MATCH(Systematic[[#This Row],[VariableIndex]],Variables[Index],0))</f>
        <v>FCR (mt: ROX-corr.)</v>
      </c>
      <c r="G7765" s="134">
        <f>Systematic[[#This Row],[Sample]]*1000000+Systematic[[#This Row],[SubSample]]*10000+Systematic[[#This Row],[VariableIndex]]</f>
        <v>534010006</v>
      </c>
      <c r="H7765" s="134">
        <f>Systematic[[#This Row],[SampleVariableLabel]]+100*Systematic[[#This Row],[State]]</f>
        <v>534010206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534</v>
      </c>
      <c r="B7766" s="1">
        <f>IF(C7766=0,IF(B7765=Protocol!$V$20,1,B7765+1),B7765)</f>
        <v>1</v>
      </c>
      <c r="C7766" s="1">
        <f>IF(C7765+1=Protocol!$V$21,0,C7765+1)</f>
        <v>3</v>
      </c>
      <c r="D7766" s="1">
        <f t="shared" si="259"/>
        <v>1</v>
      </c>
      <c r="E7766" s="1" t="str">
        <f>INDEX(Protocol[Mark],MATCH(C7766,Protocol[Step],0))</f>
        <v>2c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534010001</v>
      </c>
      <c r="H7766" s="134">
        <f>Systematic[[#This Row],[SampleVariableLabel]]+100*Systematic[[#This Row],[State]]</f>
        <v>534010301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534</v>
      </c>
      <c r="B7767" s="1">
        <f>IF(C7767=0,IF(B7766=Protocol!$V$20,1,B7766+1),B7766)</f>
        <v>1</v>
      </c>
      <c r="C7767" s="1">
        <f>IF(C7766+1=Protocol!$V$21,0,C7766+1)</f>
        <v>4</v>
      </c>
      <c r="D7767" s="1">
        <f t="shared" si="259"/>
        <v>2</v>
      </c>
      <c r="E7767" s="1" t="str">
        <f>INDEX(Protocol[Mark],MATCH(C7767,Protocol[Step],0))</f>
        <v>3U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534010002</v>
      </c>
      <c r="H7767" s="134">
        <f>Systematic[[#This Row],[SampleVariableLabel]]+100*Systematic[[#This Row],[State]]</f>
        <v>534010402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534</v>
      </c>
      <c r="B7768" s="1">
        <f>IF(C7768=0,IF(B7767=Protocol!$V$20,1,B7767+1),B7767)</f>
        <v>1</v>
      </c>
      <c r="C7768" s="1">
        <f>IF(C7767+1=Protocol!$V$21,0,C7767+1)</f>
        <v>5</v>
      </c>
      <c r="D7768" s="1">
        <f t="shared" si="259"/>
        <v>3</v>
      </c>
      <c r="E7768" s="1" t="str">
        <f>INDEX(Protocol[Mark],MATCH(C7768,Protocol[Step],0))</f>
        <v>4G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534010003</v>
      </c>
      <c r="H7768" s="134">
        <f>Systematic[[#This Row],[SampleVariableLabel]]+100*Systematic[[#This Row],[State]]</f>
        <v>534010503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534</v>
      </c>
      <c r="B7769" s="1">
        <f>IF(C7769=0,IF(B7768=Protocol!$V$20,1,B7768+1),B7768)</f>
        <v>1</v>
      </c>
      <c r="C7769" s="1">
        <f>IF(C7768+1=Protocol!$V$21,0,C7768+1)</f>
        <v>6</v>
      </c>
      <c r="D7769" s="1">
        <f t="shared" si="259"/>
        <v>4</v>
      </c>
      <c r="E7769" s="1" t="str">
        <f>INDEX(Protocol[Mark],MATCH(C7769,Protocol[Step],0))</f>
        <v>5S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534010004</v>
      </c>
      <c r="H7769" s="134">
        <f>Systematic[[#This Row],[SampleVariableLabel]]+100*Systematic[[#This Row],[State]]</f>
        <v>534010604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534</v>
      </c>
      <c r="B7770" s="1">
        <f>IF(C7770=0,IF(B7769=Protocol!$V$20,1,B7769+1),B7769)</f>
        <v>1</v>
      </c>
      <c r="C7770" s="1">
        <f>IF(C7769+1=Protocol!$V$21,0,C7769+1)</f>
        <v>7</v>
      </c>
      <c r="D7770" s="1">
        <f t="shared" si="259"/>
        <v>5</v>
      </c>
      <c r="E7770" s="1" t="str">
        <f>INDEX(Protocol[Mark],MATCH(C7770,Protocol[Step],0))</f>
        <v>6Oct</v>
      </c>
      <c r="F7770" s="151" t="str">
        <f>INDEX(Variables[Variable],MATCH(Systematic[[#This Row],[VariableIndex]],Variables[Index],0))</f>
        <v>Specific flux (mt)</v>
      </c>
      <c r="G7770" s="134">
        <f>Systematic[[#This Row],[Sample]]*1000000+Systematic[[#This Row],[SubSample]]*10000+Systematic[[#This Row],[VariableIndex]]</f>
        <v>534010005</v>
      </c>
      <c r="H7770" s="134">
        <f>Systematic[[#This Row],[SampleVariableLabel]]+100*Systematic[[#This Row],[State]]</f>
        <v>534010705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534</v>
      </c>
      <c r="B7771" s="1">
        <f>IF(C7771=0,IF(B7770=Protocol!$V$20,1,B7770+1),B7770)</f>
        <v>1</v>
      </c>
      <c r="C7771" s="1">
        <f>IF(C7770+1=Protocol!$V$21,0,C7770+1)</f>
        <v>8</v>
      </c>
      <c r="D7771" s="1">
        <f t="shared" si="259"/>
        <v>6</v>
      </c>
      <c r="E7771" s="1" t="str">
        <f>INDEX(Protocol[Mark],MATCH(C7771,Protocol[Step],0))</f>
        <v>7Rot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534010006</v>
      </c>
      <c r="H7771" s="134">
        <f>Systematic[[#This Row],[SampleVariableLabel]]+100*Systematic[[#This Row],[State]]</f>
        <v>534010806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534</v>
      </c>
      <c r="B7772" s="1">
        <f>IF(C7772=0,IF(B7771=Protocol!$V$20,1,B7771+1),B7771)</f>
        <v>1</v>
      </c>
      <c r="C7772" s="1">
        <f>IF(C7771+1=Protocol!$V$21,0,C7771+1)</f>
        <v>9</v>
      </c>
      <c r="D7772" s="1">
        <f t="shared" si="259"/>
        <v>1</v>
      </c>
      <c r="E7772" s="1" t="str">
        <f>INDEX(Protocol[Mark],MATCH(C7772,Protocol[Step],0))</f>
        <v>8Gp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534010001</v>
      </c>
      <c r="H7772" s="134">
        <f>Systematic[[#This Row],[SampleVariableLabel]]+100*Systematic[[#This Row],[State]]</f>
        <v>534010901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534</v>
      </c>
      <c r="B7773" s="1">
        <f>IF(C7773=0,IF(B7772=Protocol!$V$20,1,B7772+1),B7772)</f>
        <v>1</v>
      </c>
      <c r="C7773" s="1">
        <f>IF(C7772+1=Protocol!$V$21,0,C7772+1)</f>
        <v>10</v>
      </c>
      <c r="D7773" s="1">
        <f t="shared" si="259"/>
        <v>2</v>
      </c>
      <c r="E7773" s="1" t="str">
        <f>INDEX(Protocol[Mark],MATCH(C7773,Protocol[Step],0))</f>
        <v>9Ama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534010002</v>
      </c>
      <c r="H7773" s="134">
        <f>Systematic[[#This Row],[SampleVariableLabel]]+100*Systematic[[#This Row],[State]]</f>
        <v>534011002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534</v>
      </c>
      <c r="B7774" s="1">
        <f>IF(C7774=0,IF(B7773=Protocol!$V$20,1,B7773+1),B7773)</f>
        <v>1</v>
      </c>
      <c r="C7774" s="1">
        <f>IF(C7773+1=Protocol!$V$21,0,C7773+1)</f>
        <v>11</v>
      </c>
      <c r="D7774" s="1">
        <f t="shared" si="259"/>
        <v>3</v>
      </c>
      <c r="E7774" s="1" t="str">
        <f>INDEX(Protocol[Mark],MATCH(C7774,Protocol[Step],0))</f>
        <v>10Tm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534010003</v>
      </c>
      <c r="H7774" s="134">
        <f>Systematic[[#This Row],[SampleVariableLabel]]+100*Systematic[[#This Row],[State]]</f>
        <v>534011103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534</v>
      </c>
      <c r="B7775" s="1">
        <f>IF(C7775=0,IF(B7774=Protocol!$V$20,1,B7774+1),B7774)</f>
        <v>1</v>
      </c>
      <c r="C7775" s="1">
        <f>IF(C7774+1=Protocol!$V$21,0,C7774+1)</f>
        <v>12</v>
      </c>
      <c r="D7775" s="1">
        <f t="shared" si="259"/>
        <v>4</v>
      </c>
      <c r="E7775" s="1" t="str">
        <f>INDEX(Protocol[Mark],MATCH(C7775,Protocol[Step],0))</f>
        <v>11Azd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534010004</v>
      </c>
      <c r="H7775" s="134">
        <f>Systematic[[#This Row],[SampleVariableLabel]]+100*Systematic[[#This Row],[State]]</f>
        <v>534011204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535</v>
      </c>
      <c r="B7776" s="1">
        <f>IF(C7776=0,IF(B7775=Protocol!$V$20,1,B7775+1),B7775)</f>
        <v>1</v>
      </c>
      <c r="C7776" s="1">
        <f>IF(C7775+1=Protocol!$V$21,0,C7775+1)</f>
        <v>0</v>
      </c>
      <c r="D7776" s="1">
        <f t="shared" si="259"/>
        <v>5</v>
      </c>
      <c r="E7776" s="1" t="str">
        <f>INDEX(Protocol[Mark],MATCH(C7776,Protocol[Step],0))</f>
        <v>1mt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535010005</v>
      </c>
      <c r="H7776" s="134">
        <f>Systematic[[#This Row],[SampleVariableLabel]]+100*Systematic[[#This Row],[State]]</f>
        <v>535010005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535</v>
      </c>
      <c r="B7777" s="1">
        <f>IF(C7777=0,IF(B7776=Protocol!$V$20,1,B7776+1),B7776)</f>
        <v>1</v>
      </c>
      <c r="C7777" s="1">
        <f>IF(C7776+1=Protocol!$V$21,0,C7776+1)</f>
        <v>1</v>
      </c>
      <c r="D7777" s="1">
        <f t="shared" si="259"/>
        <v>6</v>
      </c>
      <c r="E7777" s="1" t="str">
        <f>INDEX(Protocol[Mark],MATCH(C7777,Protocol[Step],0))</f>
        <v>1PM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535010006</v>
      </c>
      <c r="H7777" s="134">
        <f>Systematic[[#This Row],[SampleVariableLabel]]+100*Systematic[[#This Row],[State]]</f>
        <v>535010106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535</v>
      </c>
      <c r="B7778" s="1">
        <f>IF(C7778=0,IF(B7777=Protocol!$V$20,1,B7777+1),B7777)</f>
        <v>1</v>
      </c>
      <c r="C7778" s="1">
        <f>IF(C7777+1=Protocol!$V$21,0,C7777+1)</f>
        <v>2</v>
      </c>
      <c r="D7778" s="1">
        <f t="shared" si="259"/>
        <v>1</v>
      </c>
      <c r="E7778" s="1" t="str">
        <f>INDEX(Protocol[Mark],MATCH(C7778,Protocol[Step],0))</f>
        <v>2D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535010001</v>
      </c>
      <c r="H7778" s="134">
        <f>Systematic[[#This Row],[SampleVariableLabel]]+100*Systematic[[#This Row],[State]]</f>
        <v>535010201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535</v>
      </c>
      <c r="B7779" s="1">
        <f>IF(C7779=0,IF(B7778=Protocol!$V$20,1,B7778+1),B7778)</f>
        <v>1</v>
      </c>
      <c r="C7779" s="1">
        <f>IF(C7778+1=Protocol!$V$21,0,C7778+1)</f>
        <v>3</v>
      </c>
      <c r="D7779" s="1">
        <f t="shared" si="259"/>
        <v>2</v>
      </c>
      <c r="E7779" s="1" t="str">
        <f>INDEX(Protocol[Mark],MATCH(C7779,Protocol[Step],0))</f>
        <v>2c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535010002</v>
      </c>
      <c r="H7779" s="134">
        <f>Systematic[[#This Row],[SampleVariableLabel]]+100*Systematic[[#This Row],[State]]</f>
        <v>535010302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535</v>
      </c>
      <c r="B7780" s="1">
        <f>IF(C7780=0,IF(B7779=Protocol!$V$20,1,B7779+1),B7779)</f>
        <v>1</v>
      </c>
      <c r="C7780" s="1">
        <f>IF(C7779+1=Protocol!$V$21,0,C7779+1)</f>
        <v>4</v>
      </c>
      <c r="D7780" s="1">
        <f t="shared" si="259"/>
        <v>3</v>
      </c>
      <c r="E7780" s="1" t="str">
        <f>INDEX(Protocol[Mark],MATCH(C7780,Protocol[Step],0))</f>
        <v>3U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535010003</v>
      </c>
      <c r="H7780" s="134">
        <f>Systematic[[#This Row],[SampleVariableLabel]]+100*Systematic[[#This Row],[State]]</f>
        <v>535010403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535</v>
      </c>
      <c r="B7781" s="1">
        <f>IF(C7781=0,IF(B7780=Protocol!$V$20,1,B7780+1),B7780)</f>
        <v>1</v>
      </c>
      <c r="C7781" s="1">
        <f>IF(C7780+1=Protocol!$V$21,0,C7780+1)</f>
        <v>5</v>
      </c>
      <c r="D7781" s="1">
        <f t="shared" si="259"/>
        <v>4</v>
      </c>
      <c r="E7781" s="1" t="str">
        <f>INDEX(Protocol[Mark],MATCH(C7781,Protocol[Step],0))</f>
        <v>4G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535010004</v>
      </c>
      <c r="H7781" s="134">
        <f>Systematic[[#This Row],[SampleVariableLabel]]+100*Systematic[[#This Row],[State]]</f>
        <v>535010504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535</v>
      </c>
      <c r="B7782" s="1">
        <f>IF(C7782=0,IF(B7781=Protocol!$V$20,1,B7781+1),B7781)</f>
        <v>1</v>
      </c>
      <c r="C7782" s="1">
        <f>IF(C7781+1=Protocol!$V$21,0,C7781+1)</f>
        <v>6</v>
      </c>
      <c r="D7782" s="1">
        <f t="shared" si="259"/>
        <v>5</v>
      </c>
      <c r="E7782" s="1" t="str">
        <f>INDEX(Protocol[Mark],MATCH(C7782,Protocol[Step],0))</f>
        <v>5S</v>
      </c>
      <c r="F7782" s="151" t="str">
        <f>INDEX(Variables[Variable],MATCH(Systematic[[#This Row],[VariableIndex]],Variables[Index],0))</f>
        <v>Specific flux (mt)</v>
      </c>
      <c r="G7782" s="134">
        <f>Systematic[[#This Row],[Sample]]*1000000+Systematic[[#This Row],[SubSample]]*10000+Systematic[[#This Row],[VariableIndex]]</f>
        <v>535010005</v>
      </c>
      <c r="H7782" s="134">
        <f>Systematic[[#This Row],[SampleVariableLabel]]+100*Systematic[[#This Row],[State]]</f>
        <v>535010605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535</v>
      </c>
      <c r="B7783" s="1">
        <f>IF(C7783=0,IF(B7782=Protocol!$V$20,1,B7782+1),B7782)</f>
        <v>1</v>
      </c>
      <c r="C7783" s="1">
        <f>IF(C7782+1=Protocol!$V$21,0,C7782+1)</f>
        <v>7</v>
      </c>
      <c r="D7783" s="1">
        <f t="shared" si="259"/>
        <v>6</v>
      </c>
      <c r="E7783" s="1" t="str">
        <f>INDEX(Protocol[Mark],MATCH(C7783,Protocol[Step],0))</f>
        <v>6Oct</v>
      </c>
      <c r="F7783" s="151" t="str">
        <f>INDEX(Variables[Variable],MATCH(Systematic[[#This Row],[VariableIndex]],Variables[Index],0))</f>
        <v>FCR (mt: ROX-corr.)</v>
      </c>
      <c r="G7783" s="134">
        <f>Systematic[[#This Row],[Sample]]*1000000+Systematic[[#This Row],[SubSample]]*10000+Systematic[[#This Row],[VariableIndex]]</f>
        <v>535010006</v>
      </c>
      <c r="H7783" s="134">
        <f>Systematic[[#This Row],[SampleVariableLabel]]+100*Systematic[[#This Row],[State]]</f>
        <v>535010706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535</v>
      </c>
      <c r="B7784" s="1">
        <f>IF(C7784=0,IF(B7783=Protocol!$V$20,1,B7783+1),B7783)</f>
        <v>1</v>
      </c>
      <c r="C7784" s="1">
        <f>IF(C7783+1=Protocol!$V$21,0,C7783+1)</f>
        <v>8</v>
      </c>
      <c r="D7784" s="1">
        <f t="shared" si="259"/>
        <v>1</v>
      </c>
      <c r="E7784" s="1" t="str">
        <f>INDEX(Protocol[Mark],MATCH(C7784,Protocol[Step],0))</f>
        <v>7Rot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535010001</v>
      </c>
      <c r="H7784" s="134">
        <f>Systematic[[#This Row],[SampleVariableLabel]]+100*Systematic[[#This Row],[State]]</f>
        <v>535010801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535</v>
      </c>
      <c r="B7785" s="1">
        <f>IF(C7785=0,IF(B7784=Protocol!$V$20,1,B7784+1),B7784)</f>
        <v>1</v>
      </c>
      <c r="C7785" s="1">
        <f>IF(C7784+1=Protocol!$V$21,0,C7784+1)</f>
        <v>9</v>
      </c>
      <c r="D7785" s="1">
        <f t="shared" si="259"/>
        <v>2</v>
      </c>
      <c r="E7785" s="1" t="str">
        <f>INDEX(Protocol[Mark],MATCH(C7785,Protocol[Step],0))</f>
        <v>8Gp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535010002</v>
      </c>
      <c r="H7785" s="134">
        <f>Systematic[[#This Row],[SampleVariableLabel]]+100*Systematic[[#This Row],[State]]</f>
        <v>535010902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535</v>
      </c>
      <c r="B7786" s="1">
        <f>IF(C7786=0,IF(B7785=Protocol!$V$20,1,B7785+1),B7785)</f>
        <v>1</v>
      </c>
      <c r="C7786" s="1">
        <f>IF(C7785+1=Protocol!$V$21,0,C7785+1)</f>
        <v>10</v>
      </c>
      <c r="D7786" s="1">
        <f t="shared" si="259"/>
        <v>3</v>
      </c>
      <c r="E7786" s="1" t="str">
        <f>INDEX(Protocol[Mark],MATCH(C7786,Protocol[Step],0))</f>
        <v>9Ama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535010003</v>
      </c>
      <c r="H7786" s="134">
        <f>Systematic[[#This Row],[SampleVariableLabel]]+100*Systematic[[#This Row],[State]]</f>
        <v>535011003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535</v>
      </c>
      <c r="B7787" s="1">
        <f>IF(C7787=0,IF(B7786=Protocol!$V$20,1,B7786+1),B7786)</f>
        <v>1</v>
      </c>
      <c r="C7787" s="1">
        <f>IF(C7786+1=Protocol!$V$21,0,C7786+1)</f>
        <v>11</v>
      </c>
      <c r="D7787" s="1">
        <f t="shared" si="259"/>
        <v>4</v>
      </c>
      <c r="E7787" s="1" t="str">
        <f>INDEX(Protocol[Mark],MATCH(C7787,Protocol[Step],0))</f>
        <v>10Tm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535010004</v>
      </c>
      <c r="H7787" s="134">
        <f>Systematic[[#This Row],[SampleVariableLabel]]+100*Systematic[[#This Row],[State]]</f>
        <v>535011104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535</v>
      </c>
      <c r="B7788" s="1">
        <f>IF(C7788=0,IF(B7787=Protocol!$V$20,1,B7787+1),B7787)</f>
        <v>1</v>
      </c>
      <c r="C7788" s="1">
        <f>IF(C7787+1=Protocol!$V$21,0,C7787+1)</f>
        <v>12</v>
      </c>
      <c r="D7788" s="1">
        <f t="shared" si="259"/>
        <v>5</v>
      </c>
      <c r="E7788" s="1" t="str">
        <f>INDEX(Protocol[Mark],MATCH(C7788,Protocol[Step],0))</f>
        <v>11Azd</v>
      </c>
      <c r="F7788" s="151" t="str">
        <f>INDEX(Variables[Variable],MATCH(Systematic[[#This Row],[VariableIndex]],Variables[Index],0))</f>
        <v>Specific flux (mt)</v>
      </c>
      <c r="G7788" s="134">
        <f>Systematic[[#This Row],[Sample]]*1000000+Systematic[[#This Row],[SubSample]]*10000+Systematic[[#This Row],[VariableIndex]]</f>
        <v>535010005</v>
      </c>
      <c r="H7788" s="134">
        <f>Systematic[[#This Row],[SampleVariableLabel]]+100*Systematic[[#This Row],[State]]</f>
        <v>535011205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536</v>
      </c>
      <c r="B7789" s="1">
        <f>IF(C7789=0,IF(B7788=Protocol!$V$20,1,B7788+1),B7788)</f>
        <v>1</v>
      </c>
      <c r="C7789" s="1">
        <f>IF(C7788+1=Protocol!$V$21,0,C7788+1)</f>
        <v>0</v>
      </c>
      <c r="D7789" s="1">
        <f t="shared" si="259"/>
        <v>6</v>
      </c>
      <c r="E7789" s="1" t="str">
        <f>INDEX(Protocol[Mark],MATCH(C7789,Protocol[Step],0))</f>
        <v>1mt</v>
      </c>
      <c r="F7789" s="151" t="str">
        <f>INDEX(Variables[Variable],MATCH(Systematic[[#This Row],[VariableIndex]],Variables[Index],0))</f>
        <v>FCR (mt: ROX-corr.)</v>
      </c>
      <c r="G7789" s="134">
        <f>Systematic[[#This Row],[Sample]]*1000000+Systematic[[#This Row],[SubSample]]*10000+Systematic[[#This Row],[VariableIndex]]</f>
        <v>536010006</v>
      </c>
      <c r="H7789" s="134">
        <f>Systematic[[#This Row],[SampleVariableLabel]]+100*Systematic[[#This Row],[State]]</f>
        <v>536010006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536</v>
      </c>
      <c r="B7790" s="1">
        <f>IF(C7790=0,IF(B7789=Protocol!$V$20,1,B7789+1),B7789)</f>
        <v>1</v>
      </c>
      <c r="C7790" s="1">
        <f>IF(C7789+1=Protocol!$V$21,0,C7789+1)</f>
        <v>1</v>
      </c>
      <c r="D7790" s="1">
        <f t="shared" si="259"/>
        <v>1</v>
      </c>
      <c r="E7790" s="1" t="str">
        <f>INDEX(Protocol[Mark],MATCH(C7790,Protocol[Step],0))</f>
        <v>1PM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536010001</v>
      </c>
      <c r="H7790" s="134">
        <f>Systematic[[#This Row],[SampleVariableLabel]]+100*Systematic[[#This Row],[State]]</f>
        <v>536010101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536</v>
      </c>
      <c r="B7791" s="1">
        <f>IF(C7791=0,IF(B7790=Protocol!$V$20,1,B7790+1),B7790)</f>
        <v>1</v>
      </c>
      <c r="C7791" s="1">
        <f>IF(C7790+1=Protocol!$V$21,0,C7790+1)</f>
        <v>2</v>
      </c>
      <c r="D7791" s="1">
        <f t="shared" si="259"/>
        <v>2</v>
      </c>
      <c r="E7791" s="1" t="str">
        <f>INDEX(Protocol[Mark],MATCH(C7791,Protocol[Step],0))</f>
        <v>2D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536010002</v>
      </c>
      <c r="H7791" s="134">
        <f>Systematic[[#This Row],[SampleVariableLabel]]+100*Systematic[[#This Row],[State]]</f>
        <v>536010202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536</v>
      </c>
      <c r="B7792" s="1">
        <f>IF(C7792=0,IF(B7791=Protocol!$V$20,1,B7791+1),B7791)</f>
        <v>1</v>
      </c>
      <c r="C7792" s="1">
        <f>IF(C7791+1=Protocol!$V$21,0,C7791+1)</f>
        <v>3</v>
      </c>
      <c r="D7792" s="1">
        <f t="shared" si="259"/>
        <v>3</v>
      </c>
      <c r="E7792" s="1" t="str">
        <f>INDEX(Protocol[Mark],MATCH(C7792,Protocol[Step],0))</f>
        <v>2c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536010003</v>
      </c>
      <c r="H7792" s="134">
        <f>Systematic[[#This Row],[SampleVariableLabel]]+100*Systematic[[#This Row],[State]]</f>
        <v>536010303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536</v>
      </c>
      <c r="B7793" s="1">
        <f>IF(C7793=0,IF(B7792=Protocol!$V$20,1,B7792+1),B7792)</f>
        <v>1</v>
      </c>
      <c r="C7793" s="1">
        <f>IF(C7792+1=Protocol!$V$21,0,C7792+1)</f>
        <v>4</v>
      </c>
      <c r="D7793" s="1">
        <f t="shared" si="259"/>
        <v>4</v>
      </c>
      <c r="E7793" s="1" t="str">
        <f>INDEX(Protocol[Mark],MATCH(C7793,Protocol[Step],0))</f>
        <v>3U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536010004</v>
      </c>
      <c r="H7793" s="134">
        <f>Systematic[[#This Row],[SampleVariableLabel]]+100*Systematic[[#This Row],[State]]</f>
        <v>536010404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536</v>
      </c>
      <c r="B7794" s="1">
        <f>IF(C7794=0,IF(B7793=Protocol!$V$20,1,B7793+1),B7793)</f>
        <v>1</v>
      </c>
      <c r="C7794" s="1">
        <f>IF(C7793+1=Protocol!$V$21,0,C7793+1)</f>
        <v>5</v>
      </c>
      <c r="D7794" s="1">
        <f t="shared" si="259"/>
        <v>5</v>
      </c>
      <c r="E7794" s="1" t="str">
        <f>INDEX(Protocol[Mark],MATCH(C7794,Protocol[Step],0))</f>
        <v>4G</v>
      </c>
      <c r="F7794" s="151" t="str">
        <f>INDEX(Variables[Variable],MATCH(Systematic[[#This Row],[VariableIndex]],Variables[Index],0))</f>
        <v>Specific flux (mt)</v>
      </c>
      <c r="G7794" s="134">
        <f>Systematic[[#This Row],[Sample]]*1000000+Systematic[[#This Row],[SubSample]]*10000+Systematic[[#This Row],[VariableIndex]]</f>
        <v>536010005</v>
      </c>
      <c r="H7794" s="134">
        <f>Systematic[[#This Row],[SampleVariableLabel]]+100*Systematic[[#This Row],[State]]</f>
        <v>536010505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536</v>
      </c>
      <c r="B7795" s="1">
        <f>IF(C7795=0,IF(B7794=Protocol!$V$20,1,B7794+1),B7794)</f>
        <v>1</v>
      </c>
      <c r="C7795" s="1">
        <f>IF(C7794+1=Protocol!$V$21,0,C7794+1)</f>
        <v>6</v>
      </c>
      <c r="D7795" s="1">
        <f t="shared" si="259"/>
        <v>6</v>
      </c>
      <c r="E7795" s="1" t="str">
        <f>INDEX(Protocol[Mark],MATCH(C7795,Protocol[Step],0))</f>
        <v>5S</v>
      </c>
      <c r="F7795" s="151" t="str">
        <f>INDEX(Variables[Variable],MATCH(Systematic[[#This Row],[VariableIndex]],Variables[Index],0))</f>
        <v>FCR (mt: ROX-corr.)</v>
      </c>
      <c r="G7795" s="134">
        <f>Systematic[[#This Row],[Sample]]*1000000+Systematic[[#This Row],[SubSample]]*10000+Systematic[[#This Row],[VariableIndex]]</f>
        <v>536010006</v>
      </c>
      <c r="H7795" s="134">
        <f>Systematic[[#This Row],[SampleVariableLabel]]+100*Systematic[[#This Row],[State]]</f>
        <v>536010606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536</v>
      </c>
      <c r="B7796" s="1">
        <f>IF(C7796=0,IF(B7795=Protocol!$V$20,1,B7795+1),B7795)</f>
        <v>1</v>
      </c>
      <c r="C7796" s="1">
        <f>IF(C7795+1=Protocol!$V$21,0,C7795+1)</f>
        <v>7</v>
      </c>
      <c r="D7796" s="1">
        <f t="shared" si="259"/>
        <v>1</v>
      </c>
      <c r="E7796" s="1" t="str">
        <f>INDEX(Protocol[Mark],MATCH(C7796,Protocol[Step],0))</f>
        <v>6Oct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536010001</v>
      </c>
      <c r="H7796" s="134">
        <f>Systematic[[#This Row],[SampleVariableLabel]]+100*Systematic[[#This Row],[State]]</f>
        <v>536010701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536</v>
      </c>
      <c r="B7797" s="1">
        <f>IF(C7797=0,IF(B7796=Protocol!$V$20,1,B7796+1),B7796)</f>
        <v>1</v>
      </c>
      <c r="C7797" s="1">
        <f>IF(C7796+1=Protocol!$V$21,0,C7796+1)</f>
        <v>8</v>
      </c>
      <c r="D7797" s="1">
        <f t="shared" si="259"/>
        <v>2</v>
      </c>
      <c r="E7797" s="1" t="str">
        <f>INDEX(Protocol[Mark],MATCH(C7797,Protocol[Step],0))</f>
        <v>7Rot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536010002</v>
      </c>
      <c r="H7797" s="134">
        <f>Systematic[[#This Row],[SampleVariableLabel]]+100*Systematic[[#This Row],[State]]</f>
        <v>536010802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536</v>
      </c>
      <c r="B7798" s="1">
        <f>IF(C7798=0,IF(B7797=Protocol!$V$20,1,B7797+1),B7797)</f>
        <v>1</v>
      </c>
      <c r="C7798" s="1">
        <f>IF(C7797+1=Protocol!$V$21,0,C7797+1)</f>
        <v>9</v>
      </c>
      <c r="D7798" s="1">
        <f t="shared" si="259"/>
        <v>3</v>
      </c>
      <c r="E7798" s="1" t="str">
        <f>INDEX(Protocol[Mark],MATCH(C7798,Protocol[Step],0))</f>
        <v>8Gp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536010003</v>
      </c>
      <c r="H7798" s="134">
        <f>Systematic[[#This Row],[SampleVariableLabel]]+100*Systematic[[#This Row],[State]]</f>
        <v>536010903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536</v>
      </c>
      <c r="B7799" s="1">
        <f>IF(C7799=0,IF(B7798=Protocol!$V$20,1,B7798+1),B7798)</f>
        <v>1</v>
      </c>
      <c r="C7799" s="1">
        <f>IF(C7798+1=Protocol!$V$21,0,C7798+1)</f>
        <v>10</v>
      </c>
      <c r="D7799" s="1">
        <f t="shared" si="259"/>
        <v>4</v>
      </c>
      <c r="E7799" s="1" t="str">
        <f>INDEX(Protocol[Mark],MATCH(C7799,Protocol[Step],0))</f>
        <v>9Ama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536010004</v>
      </c>
      <c r="H7799" s="134">
        <f>Systematic[[#This Row],[SampleVariableLabel]]+100*Systematic[[#This Row],[State]]</f>
        <v>536011004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536</v>
      </c>
      <c r="B7800" s="1">
        <f>IF(C7800=0,IF(B7799=Protocol!$V$20,1,B7799+1),B7799)</f>
        <v>1</v>
      </c>
      <c r="C7800" s="1">
        <f>IF(C7799+1=Protocol!$V$21,0,C7799+1)</f>
        <v>11</v>
      </c>
      <c r="D7800" s="1">
        <f t="shared" si="259"/>
        <v>5</v>
      </c>
      <c r="E7800" s="1" t="str">
        <f>INDEX(Protocol[Mark],MATCH(C7800,Protocol[Step],0))</f>
        <v>10Tm</v>
      </c>
      <c r="F7800" s="151" t="str">
        <f>INDEX(Variables[Variable],MATCH(Systematic[[#This Row],[VariableIndex]],Variables[Index],0))</f>
        <v>Specific flux (mt)</v>
      </c>
      <c r="G7800" s="134">
        <f>Systematic[[#This Row],[Sample]]*1000000+Systematic[[#This Row],[SubSample]]*10000+Systematic[[#This Row],[VariableIndex]]</f>
        <v>536010005</v>
      </c>
      <c r="H7800" s="134">
        <f>Systematic[[#This Row],[SampleVariableLabel]]+100*Systematic[[#This Row],[State]]</f>
        <v>536011105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536</v>
      </c>
      <c r="B7801" s="1">
        <f>IF(C7801=0,IF(B7800=Protocol!$V$20,1,B7800+1),B7800)</f>
        <v>1</v>
      </c>
      <c r="C7801" s="1">
        <f>IF(C7800+1=Protocol!$V$21,0,C7800+1)</f>
        <v>12</v>
      </c>
      <c r="D7801" s="1">
        <f t="shared" si="259"/>
        <v>6</v>
      </c>
      <c r="E7801" s="1" t="str">
        <f>INDEX(Protocol[Mark],MATCH(C7801,Protocol[Step],0))</f>
        <v>11Azd</v>
      </c>
      <c r="F7801" s="151" t="str">
        <f>INDEX(Variables[Variable],MATCH(Systematic[[#This Row],[VariableIndex]],Variables[Index],0))</f>
        <v>FCR (mt: ROX-corr.)</v>
      </c>
      <c r="G7801" s="134">
        <f>Systematic[[#This Row],[Sample]]*1000000+Systematic[[#This Row],[SubSample]]*10000+Systematic[[#This Row],[VariableIndex]]</f>
        <v>536010006</v>
      </c>
      <c r="H7801" s="134">
        <f>Systematic[[#This Row],[SampleVariableLabel]]+100*Systematic[[#This Row],[State]]</f>
        <v>536011206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537</v>
      </c>
      <c r="B7802" s="1">
        <f>IF(C7802=0,IF(B7801=Protocol!$V$20,1,B7801+1),B7801)</f>
        <v>1</v>
      </c>
      <c r="C7802" s="1">
        <f>IF(C7801+1=Protocol!$V$21,0,C7801+1)</f>
        <v>0</v>
      </c>
      <c r="D7802" s="1">
        <f t="shared" si="259"/>
        <v>1</v>
      </c>
      <c r="E7802" s="1" t="str">
        <f>INDEX(Protocol[Mark],MATCH(C7802,Protocol[Step],0))</f>
        <v>1mt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537010001</v>
      </c>
      <c r="H7802" s="134">
        <f>Systematic[[#This Row],[SampleVariableLabel]]+100*Systematic[[#This Row],[State]]</f>
        <v>537010001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537</v>
      </c>
      <c r="B7803" s="1">
        <f>IF(C7803=0,IF(B7802=Protocol!$V$20,1,B7802+1),B7802)</f>
        <v>1</v>
      </c>
      <c r="C7803" s="1">
        <f>IF(C7802+1=Protocol!$V$21,0,C7802+1)</f>
        <v>1</v>
      </c>
      <c r="D7803" s="1">
        <f t="shared" si="259"/>
        <v>2</v>
      </c>
      <c r="E7803" s="1" t="str">
        <f>INDEX(Protocol[Mark],MATCH(C7803,Protocol[Step],0))</f>
        <v>1PM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537010002</v>
      </c>
      <c r="H7803" s="134">
        <f>Systematic[[#This Row],[SampleVariableLabel]]+100*Systematic[[#This Row],[State]]</f>
        <v>537010102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537</v>
      </c>
      <c r="B7804" s="1">
        <f>IF(C7804=0,IF(B7803=Protocol!$V$20,1,B7803+1),B7803)</f>
        <v>1</v>
      </c>
      <c r="C7804" s="1">
        <f>IF(C7803+1=Protocol!$V$21,0,C7803+1)</f>
        <v>2</v>
      </c>
      <c r="D7804" s="1">
        <f t="shared" si="259"/>
        <v>3</v>
      </c>
      <c r="E7804" s="1" t="str">
        <f>INDEX(Protocol[Mark],MATCH(C7804,Protocol[Step],0))</f>
        <v>2D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537010003</v>
      </c>
      <c r="H7804" s="134">
        <f>Systematic[[#This Row],[SampleVariableLabel]]+100*Systematic[[#This Row],[State]]</f>
        <v>537010203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537</v>
      </c>
      <c r="B7805" s="1">
        <f>IF(C7805=0,IF(B7804=Protocol!$V$20,1,B7804+1),B7804)</f>
        <v>1</v>
      </c>
      <c r="C7805" s="1">
        <f>IF(C7804+1=Protocol!$V$21,0,C7804+1)</f>
        <v>3</v>
      </c>
      <c r="D7805" s="1">
        <f t="shared" si="259"/>
        <v>4</v>
      </c>
      <c r="E7805" s="1" t="str">
        <f>INDEX(Protocol[Mark],MATCH(C7805,Protocol[Step],0))</f>
        <v>2c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537010004</v>
      </c>
      <c r="H7805" s="134">
        <f>Systematic[[#This Row],[SampleVariableLabel]]+100*Systematic[[#This Row],[State]]</f>
        <v>537010304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537</v>
      </c>
      <c r="B7806" s="1">
        <f>IF(C7806=0,IF(B7805=Protocol!$V$20,1,B7805+1),B7805)</f>
        <v>1</v>
      </c>
      <c r="C7806" s="1">
        <f>IF(C7805+1=Protocol!$V$21,0,C7805+1)</f>
        <v>4</v>
      </c>
      <c r="D7806" s="1">
        <f t="shared" si="259"/>
        <v>5</v>
      </c>
      <c r="E7806" s="1" t="str">
        <f>INDEX(Protocol[Mark],MATCH(C7806,Protocol[Step],0))</f>
        <v>3U</v>
      </c>
      <c r="F7806" s="151" t="str">
        <f>INDEX(Variables[Variable],MATCH(Systematic[[#This Row],[VariableIndex]],Variables[Index],0))</f>
        <v>Specific flux (mt)</v>
      </c>
      <c r="G7806" s="134">
        <f>Systematic[[#This Row],[Sample]]*1000000+Systematic[[#This Row],[SubSample]]*10000+Systematic[[#This Row],[VariableIndex]]</f>
        <v>537010005</v>
      </c>
      <c r="H7806" s="134">
        <f>Systematic[[#This Row],[SampleVariableLabel]]+100*Systematic[[#This Row],[State]]</f>
        <v>537010405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537</v>
      </c>
      <c r="B7807" s="1">
        <f>IF(C7807=0,IF(B7806=Protocol!$V$20,1,B7806+1),B7806)</f>
        <v>1</v>
      </c>
      <c r="C7807" s="1">
        <f>IF(C7806+1=Protocol!$V$21,0,C7806+1)</f>
        <v>5</v>
      </c>
      <c r="D7807" s="1">
        <f t="shared" si="259"/>
        <v>6</v>
      </c>
      <c r="E7807" s="1" t="str">
        <f>INDEX(Protocol[Mark],MATCH(C7807,Protocol[Step],0))</f>
        <v>4G</v>
      </c>
      <c r="F7807" s="151" t="str">
        <f>INDEX(Variables[Variable],MATCH(Systematic[[#This Row],[VariableIndex]],Variables[Index],0))</f>
        <v>FCR (mt: ROX-corr.)</v>
      </c>
      <c r="G7807" s="134">
        <f>Systematic[[#This Row],[Sample]]*1000000+Systematic[[#This Row],[SubSample]]*10000+Systematic[[#This Row],[VariableIndex]]</f>
        <v>537010006</v>
      </c>
      <c r="H7807" s="134">
        <f>Systematic[[#This Row],[SampleVariableLabel]]+100*Systematic[[#This Row],[State]]</f>
        <v>537010506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537</v>
      </c>
      <c r="B7808" s="1">
        <f>IF(C7808=0,IF(B7807=Protocol!$V$20,1,B7807+1),B7807)</f>
        <v>1</v>
      </c>
      <c r="C7808" s="1">
        <f>IF(C7807+1=Protocol!$V$21,0,C7807+1)</f>
        <v>6</v>
      </c>
      <c r="D7808" s="1">
        <f t="shared" si="259"/>
        <v>1</v>
      </c>
      <c r="E7808" s="1" t="str">
        <f>INDEX(Protocol[Mark],MATCH(C7808,Protocol[Step],0))</f>
        <v>5S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537010001</v>
      </c>
      <c r="H7808" s="134">
        <f>Systematic[[#This Row],[SampleVariableLabel]]+100*Systematic[[#This Row],[State]]</f>
        <v>537010601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537</v>
      </c>
      <c r="B7809" s="1">
        <f>IF(C7809=0,IF(B7808=Protocol!$V$20,1,B7808+1),B7808)</f>
        <v>1</v>
      </c>
      <c r="C7809" s="1">
        <f>IF(C7808+1=Protocol!$V$21,0,C7808+1)</f>
        <v>7</v>
      </c>
      <c r="D7809" s="1">
        <f t="shared" si="259"/>
        <v>2</v>
      </c>
      <c r="E7809" s="1" t="str">
        <f>INDEX(Protocol[Mark],MATCH(C7809,Protocol[Step],0))</f>
        <v>6Oct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537010002</v>
      </c>
      <c r="H7809" s="134">
        <f>Systematic[[#This Row],[SampleVariableLabel]]+100*Systematic[[#This Row],[State]]</f>
        <v>537010702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537</v>
      </c>
      <c r="B7810" s="1">
        <f>IF(C7810=0,IF(B7809=Protocol!$V$20,1,B7809+1),B7809)</f>
        <v>1</v>
      </c>
      <c r="C7810" s="1">
        <f>IF(C7809+1=Protocol!$V$21,0,C7809+1)</f>
        <v>8</v>
      </c>
      <c r="D7810" s="1">
        <f t="shared" si="259"/>
        <v>3</v>
      </c>
      <c r="E7810" s="1" t="str">
        <f>INDEX(Protocol[Mark],MATCH(C7810,Protocol[Step],0))</f>
        <v>7Rot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537010003</v>
      </c>
      <c r="H7810" s="134">
        <f>Systematic[[#This Row],[SampleVariableLabel]]+100*Systematic[[#This Row],[State]]</f>
        <v>537010803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537</v>
      </c>
      <c r="B7811" s="1">
        <f>IF(C7811=0,IF(B7810=Protocol!$V$20,1,B7810+1),B7810)</f>
        <v>1</v>
      </c>
      <c r="C7811" s="1">
        <f>IF(C7810+1=Protocol!$V$21,0,C7810+1)</f>
        <v>9</v>
      </c>
      <c r="D7811" s="1">
        <f t="shared" ref="D7811:D7874" si="261">IF(D7810=nVariables,1,D7810+1)</f>
        <v>4</v>
      </c>
      <c r="E7811" s="1" t="str">
        <f>INDEX(Protocol[Mark],MATCH(C7811,Protocol[Step],0))</f>
        <v>8Gp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537010004</v>
      </c>
      <c r="H7811" s="134">
        <f>Systematic[[#This Row],[SampleVariableLabel]]+100*Systematic[[#This Row],[State]]</f>
        <v>537010904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537</v>
      </c>
      <c r="B7812" s="1">
        <f>IF(C7812=0,IF(B7811=Protocol!$V$20,1,B7811+1),B7811)</f>
        <v>1</v>
      </c>
      <c r="C7812" s="1">
        <f>IF(C7811+1=Protocol!$V$21,0,C7811+1)</f>
        <v>10</v>
      </c>
      <c r="D7812" s="1">
        <f t="shared" si="261"/>
        <v>5</v>
      </c>
      <c r="E7812" s="1" t="str">
        <f>INDEX(Protocol[Mark],MATCH(C7812,Protocol[Step],0))</f>
        <v>9Ama</v>
      </c>
      <c r="F7812" s="151" t="str">
        <f>INDEX(Variables[Variable],MATCH(Systematic[[#This Row],[VariableIndex]],Variables[Index],0))</f>
        <v>Specific flux (mt)</v>
      </c>
      <c r="G7812" s="134">
        <f>Systematic[[#This Row],[Sample]]*1000000+Systematic[[#This Row],[SubSample]]*10000+Systematic[[#This Row],[VariableIndex]]</f>
        <v>537010005</v>
      </c>
      <c r="H7812" s="134">
        <f>Systematic[[#This Row],[SampleVariableLabel]]+100*Systematic[[#This Row],[State]]</f>
        <v>537011005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537</v>
      </c>
      <c r="B7813" s="1">
        <f>IF(C7813=0,IF(B7812=Protocol!$V$20,1,B7812+1),B7812)</f>
        <v>1</v>
      </c>
      <c r="C7813" s="1">
        <f>IF(C7812+1=Protocol!$V$21,0,C7812+1)</f>
        <v>11</v>
      </c>
      <c r="D7813" s="1">
        <f t="shared" si="261"/>
        <v>6</v>
      </c>
      <c r="E7813" s="1" t="str">
        <f>INDEX(Protocol[Mark],MATCH(C7813,Protocol[Step],0))</f>
        <v>10Tm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537010006</v>
      </c>
      <c r="H7813" s="134">
        <f>Systematic[[#This Row],[SampleVariableLabel]]+100*Systematic[[#This Row],[State]]</f>
        <v>537011106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537</v>
      </c>
      <c r="B7814" s="1">
        <f>IF(C7814=0,IF(B7813=Protocol!$V$20,1,B7813+1),B7813)</f>
        <v>1</v>
      </c>
      <c r="C7814" s="1">
        <f>IF(C7813+1=Protocol!$V$21,0,C7813+1)</f>
        <v>12</v>
      </c>
      <c r="D7814" s="1">
        <f t="shared" si="261"/>
        <v>1</v>
      </c>
      <c r="E7814" s="1" t="str">
        <f>INDEX(Protocol[Mark],MATCH(C7814,Protocol[Step],0))</f>
        <v>11Azd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537010001</v>
      </c>
      <c r="H7814" s="134">
        <f>Systematic[[#This Row],[SampleVariableLabel]]+100*Systematic[[#This Row],[State]]</f>
        <v>537011201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538</v>
      </c>
      <c r="B7815" s="1">
        <f>IF(C7815=0,IF(B7814=Protocol!$V$20,1,B7814+1),B7814)</f>
        <v>1</v>
      </c>
      <c r="C7815" s="1">
        <f>IF(C7814+1=Protocol!$V$21,0,C7814+1)</f>
        <v>0</v>
      </c>
      <c r="D7815" s="1">
        <f t="shared" si="261"/>
        <v>2</v>
      </c>
      <c r="E7815" s="1" t="str">
        <f>INDEX(Protocol[Mark],MATCH(C7815,Protocol[Step],0))</f>
        <v>1mt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538010002</v>
      </c>
      <c r="H7815" s="134">
        <f>Systematic[[#This Row],[SampleVariableLabel]]+100*Systematic[[#This Row],[State]]</f>
        <v>538010002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538</v>
      </c>
      <c r="B7816" s="1">
        <f>IF(C7816=0,IF(B7815=Protocol!$V$20,1,B7815+1),B7815)</f>
        <v>1</v>
      </c>
      <c r="C7816" s="1">
        <f>IF(C7815+1=Protocol!$V$21,0,C7815+1)</f>
        <v>1</v>
      </c>
      <c r="D7816" s="1">
        <f t="shared" si="261"/>
        <v>3</v>
      </c>
      <c r="E7816" s="1" t="str">
        <f>INDEX(Protocol[Mark],MATCH(C7816,Protocol[Step],0))</f>
        <v>1PM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538010003</v>
      </c>
      <c r="H7816" s="134">
        <f>Systematic[[#This Row],[SampleVariableLabel]]+100*Systematic[[#This Row],[State]]</f>
        <v>538010103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538</v>
      </c>
      <c r="B7817" s="1">
        <f>IF(C7817=0,IF(B7816=Protocol!$V$20,1,B7816+1),B7816)</f>
        <v>1</v>
      </c>
      <c r="C7817" s="1">
        <f>IF(C7816+1=Protocol!$V$21,0,C7816+1)</f>
        <v>2</v>
      </c>
      <c r="D7817" s="1">
        <f t="shared" si="261"/>
        <v>4</v>
      </c>
      <c r="E7817" s="1" t="str">
        <f>INDEX(Protocol[Mark],MATCH(C7817,Protocol[Step],0))</f>
        <v>2D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538010004</v>
      </c>
      <c r="H7817" s="134">
        <f>Systematic[[#This Row],[SampleVariableLabel]]+100*Systematic[[#This Row],[State]]</f>
        <v>538010204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538</v>
      </c>
      <c r="B7818" s="1">
        <f>IF(C7818=0,IF(B7817=Protocol!$V$20,1,B7817+1),B7817)</f>
        <v>1</v>
      </c>
      <c r="C7818" s="1">
        <f>IF(C7817+1=Protocol!$V$21,0,C7817+1)</f>
        <v>3</v>
      </c>
      <c r="D7818" s="1">
        <f t="shared" si="261"/>
        <v>5</v>
      </c>
      <c r="E7818" s="1" t="str">
        <f>INDEX(Protocol[Mark],MATCH(C7818,Protocol[Step],0))</f>
        <v>2c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538010005</v>
      </c>
      <c r="H7818" s="134">
        <f>Systematic[[#This Row],[SampleVariableLabel]]+100*Systematic[[#This Row],[State]]</f>
        <v>538010305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538</v>
      </c>
      <c r="B7819" s="1">
        <f>IF(C7819=0,IF(B7818=Protocol!$V$20,1,B7818+1),B7818)</f>
        <v>1</v>
      </c>
      <c r="C7819" s="1">
        <f>IF(C7818+1=Protocol!$V$21,0,C7818+1)</f>
        <v>4</v>
      </c>
      <c r="D7819" s="1">
        <f t="shared" si="261"/>
        <v>6</v>
      </c>
      <c r="E7819" s="1" t="str">
        <f>INDEX(Protocol[Mark],MATCH(C7819,Protocol[Step],0))</f>
        <v>3U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538010006</v>
      </c>
      <c r="H7819" s="134">
        <f>Systematic[[#This Row],[SampleVariableLabel]]+100*Systematic[[#This Row],[State]]</f>
        <v>538010406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538</v>
      </c>
      <c r="B7820" s="1">
        <f>IF(C7820=0,IF(B7819=Protocol!$V$20,1,B7819+1),B7819)</f>
        <v>1</v>
      </c>
      <c r="C7820" s="1">
        <f>IF(C7819+1=Protocol!$V$21,0,C7819+1)</f>
        <v>5</v>
      </c>
      <c r="D7820" s="1">
        <f t="shared" si="261"/>
        <v>1</v>
      </c>
      <c r="E7820" s="1" t="str">
        <f>INDEX(Protocol[Mark],MATCH(C7820,Protocol[Step],0))</f>
        <v>4G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538010001</v>
      </c>
      <c r="H7820" s="134">
        <f>Systematic[[#This Row],[SampleVariableLabel]]+100*Systematic[[#This Row],[State]]</f>
        <v>538010501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538</v>
      </c>
      <c r="B7821" s="1">
        <f>IF(C7821=0,IF(B7820=Protocol!$V$20,1,B7820+1),B7820)</f>
        <v>1</v>
      </c>
      <c r="C7821" s="1">
        <f>IF(C7820+1=Protocol!$V$21,0,C7820+1)</f>
        <v>6</v>
      </c>
      <c r="D7821" s="1">
        <f t="shared" si="261"/>
        <v>2</v>
      </c>
      <c r="E7821" s="1" t="str">
        <f>INDEX(Protocol[Mark],MATCH(C7821,Protocol[Step],0))</f>
        <v>5S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538010002</v>
      </c>
      <c r="H7821" s="134">
        <f>Systematic[[#This Row],[SampleVariableLabel]]+100*Systematic[[#This Row],[State]]</f>
        <v>538010602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538</v>
      </c>
      <c r="B7822" s="1">
        <f>IF(C7822=0,IF(B7821=Protocol!$V$20,1,B7821+1),B7821)</f>
        <v>1</v>
      </c>
      <c r="C7822" s="1">
        <f>IF(C7821+1=Protocol!$V$21,0,C7821+1)</f>
        <v>7</v>
      </c>
      <c r="D7822" s="1">
        <f t="shared" si="261"/>
        <v>3</v>
      </c>
      <c r="E7822" s="1" t="str">
        <f>INDEX(Protocol[Mark],MATCH(C7822,Protocol[Step],0))</f>
        <v>6Oct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538010003</v>
      </c>
      <c r="H7822" s="134">
        <f>Systematic[[#This Row],[SampleVariableLabel]]+100*Systematic[[#This Row],[State]]</f>
        <v>538010703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538</v>
      </c>
      <c r="B7823" s="1">
        <f>IF(C7823=0,IF(B7822=Protocol!$V$20,1,B7822+1),B7822)</f>
        <v>1</v>
      </c>
      <c r="C7823" s="1">
        <f>IF(C7822+1=Protocol!$V$21,0,C7822+1)</f>
        <v>8</v>
      </c>
      <c r="D7823" s="1">
        <f t="shared" si="261"/>
        <v>4</v>
      </c>
      <c r="E7823" s="1" t="str">
        <f>INDEX(Protocol[Mark],MATCH(C7823,Protocol[Step],0))</f>
        <v>7Rot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538010004</v>
      </c>
      <c r="H7823" s="134">
        <f>Systematic[[#This Row],[SampleVariableLabel]]+100*Systematic[[#This Row],[State]]</f>
        <v>538010804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538</v>
      </c>
      <c r="B7824" s="1">
        <f>IF(C7824=0,IF(B7823=Protocol!$V$20,1,B7823+1),B7823)</f>
        <v>1</v>
      </c>
      <c r="C7824" s="1">
        <f>IF(C7823+1=Protocol!$V$21,0,C7823+1)</f>
        <v>9</v>
      </c>
      <c r="D7824" s="1">
        <f t="shared" si="261"/>
        <v>5</v>
      </c>
      <c r="E7824" s="1" t="str">
        <f>INDEX(Protocol[Mark],MATCH(C7824,Protocol[Step],0))</f>
        <v>8Gp</v>
      </c>
      <c r="F7824" s="151" t="str">
        <f>INDEX(Variables[Variable],MATCH(Systematic[[#This Row],[VariableIndex]],Variables[Index],0))</f>
        <v>Specific flux (mt)</v>
      </c>
      <c r="G7824" s="134">
        <f>Systematic[[#This Row],[Sample]]*1000000+Systematic[[#This Row],[SubSample]]*10000+Systematic[[#This Row],[VariableIndex]]</f>
        <v>538010005</v>
      </c>
      <c r="H7824" s="134">
        <f>Systematic[[#This Row],[SampleVariableLabel]]+100*Systematic[[#This Row],[State]]</f>
        <v>538010905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538</v>
      </c>
      <c r="B7825" s="1">
        <f>IF(C7825=0,IF(B7824=Protocol!$V$20,1,B7824+1),B7824)</f>
        <v>1</v>
      </c>
      <c r="C7825" s="1">
        <f>IF(C7824+1=Protocol!$V$21,0,C7824+1)</f>
        <v>10</v>
      </c>
      <c r="D7825" s="1">
        <f t="shared" si="261"/>
        <v>6</v>
      </c>
      <c r="E7825" s="1" t="str">
        <f>INDEX(Protocol[Mark],MATCH(C7825,Protocol[Step],0))</f>
        <v>9Ama</v>
      </c>
      <c r="F7825" s="151" t="str">
        <f>INDEX(Variables[Variable],MATCH(Systematic[[#This Row],[VariableIndex]],Variables[Index],0))</f>
        <v>FCR (mt: ROX-corr.)</v>
      </c>
      <c r="G7825" s="134">
        <f>Systematic[[#This Row],[Sample]]*1000000+Systematic[[#This Row],[SubSample]]*10000+Systematic[[#This Row],[VariableIndex]]</f>
        <v>538010006</v>
      </c>
      <c r="H7825" s="134">
        <f>Systematic[[#This Row],[SampleVariableLabel]]+100*Systematic[[#This Row],[State]]</f>
        <v>538011006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538</v>
      </c>
      <c r="B7826" s="1">
        <f>IF(C7826=0,IF(B7825=Protocol!$V$20,1,B7825+1),B7825)</f>
        <v>1</v>
      </c>
      <c r="C7826" s="1">
        <f>IF(C7825+1=Protocol!$V$21,0,C7825+1)</f>
        <v>11</v>
      </c>
      <c r="D7826" s="1">
        <f t="shared" si="261"/>
        <v>1</v>
      </c>
      <c r="E7826" s="1" t="str">
        <f>INDEX(Protocol[Mark],MATCH(C7826,Protocol[Step],0))</f>
        <v>10Tm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538010001</v>
      </c>
      <c r="H7826" s="134">
        <f>Systematic[[#This Row],[SampleVariableLabel]]+100*Systematic[[#This Row],[State]]</f>
        <v>538011101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538</v>
      </c>
      <c r="B7827" s="1">
        <f>IF(C7827=0,IF(B7826=Protocol!$V$20,1,B7826+1),B7826)</f>
        <v>1</v>
      </c>
      <c r="C7827" s="1">
        <f>IF(C7826+1=Protocol!$V$21,0,C7826+1)</f>
        <v>12</v>
      </c>
      <c r="D7827" s="1">
        <f t="shared" si="261"/>
        <v>2</v>
      </c>
      <c r="E7827" s="1" t="str">
        <f>INDEX(Protocol[Mark],MATCH(C7827,Protocol[Step],0))</f>
        <v>11Azd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538010002</v>
      </c>
      <c r="H7827" s="134">
        <f>Systematic[[#This Row],[SampleVariableLabel]]+100*Systematic[[#This Row],[State]]</f>
        <v>538011202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539</v>
      </c>
      <c r="B7828" s="1">
        <f>IF(C7828=0,IF(B7827=Protocol!$V$20,1,B7827+1),B7827)</f>
        <v>1</v>
      </c>
      <c r="C7828" s="1">
        <f>IF(C7827+1=Protocol!$V$21,0,C7827+1)</f>
        <v>0</v>
      </c>
      <c r="D7828" s="1">
        <f t="shared" si="261"/>
        <v>3</v>
      </c>
      <c r="E7828" s="1" t="str">
        <f>INDEX(Protocol[Mark],MATCH(C7828,Protocol[Step],0))</f>
        <v>1mt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539010003</v>
      </c>
      <c r="H7828" s="134">
        <f>Systematic[[#This Row],[SampleVariableLabel]]+100*Systematic[[#This Row],[State]]</f>
        <v>539010003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539</v>
      </c>
      <c r="B7829" s="1">
        <f>IF(C7829=0,IF(B7828=Protocol!$V$20,1,B7828+1),B7828)</f>
        <v>1</v>
      </c>
      <c r="C7829" s="1">
        <f>IF(C7828+1=Protocol!$V$21,0,C7828+1)</f>
        <v>1</v>
      </c>
      <c r="D7829" s="1">
        <f t="shared" si="261"/>
        <v>4</v>
      </c>
      <c r="E7829" s="1" t="str">
        <f>INDEX(Protocol[Mark],MATCH(C7829,Protocol[Step],0))</f>
        <v>1PM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539010004</v>
      </c>
      <c r="H7829" s="134">
        <f>Systematic[[#This Row],[SampleVariableLabel]]+100*Systematic[[#This Row],[State]]</f>
        <v>539010104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539</v>
      </c>
      <c r="B7830" s="1">
        <f>IF(C7830=0,IF(B7829=Protocol!$V$20,1,B7829+1),B7829)</f>
        <v>1</v>
      </c>
      <c r="C7830" s="1">
        <f>IF(C7829+1=Protocol!$V$21,0,C7829+1)</f>
        <v>2</v>
      </c>
      <c r="D7830" s="1">
        <f t="shared" si="261"/>
        <v>5</v>
      </c>
      <c r="E7830" s="1" t="str">
        <f>INDEX(Protocol[Mark],MATCH(C7830,Protocol[Step],0))</f>
        <v>2D</v>
      </c>
      <c r="F7830" s="151" t="str">
        <f>INDEX(Variables[Variable],MATCH(Systematic[[#This Row],[VariableIndex]],Variables[Index],0))</f>
        <v>Specific flux (mt)</v>
      </c>
      <c r="G7830" s="134">
        <f>Systematic[[#This Row],[Sample]]*1000000+Systematic[[#This Row],[SubSample]]*10000+Systematic[[#This Row],[VariableIndex]]</f>
        <v>539010005</v>
      </c>
      <c r="H7830" s="134">
        <f>Systematic[[#This Row],[SampleVariableLabel]]+100*Systematic[[#This Row],[State]]</f>
        <v>539010205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539</v>
      </c>
      <c r="B7831" s="1">
        <f>IF(C7831=0,IF(B7830=Protocol!$V$20,1,B7830+1),B7830)</f>
        <v>1</v>
      </c>
      <c r="C7831" s="1">
        <f>IF(C7830+1=Protocol!$V$21,0,C7830+1)</f>
        <v>3</v>
      </c>
      <c r="D7831" s="1">
        <f t="shared" si="261"/>
        <v>6</v>
      </c>
      <c r="E7831" s="1" t="str">
        <f>INDEX(Protocol[Mark],MATCH(C7831,Protocol[Step],0))</f>
        <v>2c</v>
      </c>
      <c r="F7831" s="151" t="str">
        <f>INDEX(Variables[Variable],MATCH(Systematic[[#This Row],[VariableIndex]],Variables[Index],0))</f>
        <v>FCR (mt: ROX-corr.)</v>
      </c>
      <c r="G7831" s="134">
        <f>Systematic[[#This Row],[Sample]]*1000000+Systematic[[#This Row],[SubSample]]*10000+Systematic[[#This Row],[VariableIndex]]</f>
        <v>539010006</v>
      </c>
      <c r="H7831" s="134">
        <f>Systematic[[#This Row],[SampleVariableLabel]]+100*Systematic[[#This Row],[State]]</f>
        <v>539010306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539</v>
      </c>
      <c r="B7832" s="1">
        <f>IF(C7832=0,IF(B7831=Protocol!$V$20,1,B7831+1),B7831)</f>
        <v>1</v>
      </c>
      <c r="C7832" s="1">
        <f>IF(C7831+1=Protocol!$V$21,0,C7831+1)</f>
        <v>4</v>
      </c>
      <c r="D7832" s="1">
        <f t="shared" si="261"/>
        <v>1</v>
      </c>
      <c r="E7832" s="1" t="str">
        <f>INDEX(Protocol[Mark],MATCH(C7832,Protocol[Step],0))</f>
        <v>3U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539010001</v>
      </c>
      <c r="H7832" s="134">
        <f>Systematic[[#This Row],[SampleVariableLabel]]+100*Systematic[[#This Row],[State]]</f>
        <v>539010401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539</v>
      </c>
      <c r="B7833" s="1">
        <f>IF(C7833=0,IF(B7832=Protocol!$V$20,1,B7832+1),B7832)</f>
        <v>1</v>
      </c>
      <c r="C7833" s="1">
        <f>IF(C7832+1=Protocol!$V$21,0,C7832+1)</f>
        <v>5</v>
      </c>
      <c r="D7833" s="1">
        <f t="shared" si="261"/>
        <v>2</v>
      </c>
      <c r="E7833" s="1" t="str">
        <f>INDEX(Protocol[Mark],MATCH(C7833,Protocol[Step],0))</f>
        <v>4G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539010002</v>
      </c>
      <c r="H7833" s="134">
        <f>Systematic[[#This Row],[SampleVariableLabel]]+100*Systematic[[#This Row],[State]]</f>
        <v>539010502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539</v>
      </c>
      <c r="B7834" s="1">
        <f>IF(C7834=0,IF(B7833=Protocol!$V$20,1,B7833+1),B7833)</f>
        <v>1</v>
      </c>
      <c r="C7834" s="1">
        <f>IF(C7833+1=Protocol!$V$21,0,C7833+1)</f>
        <v>6</v>
      </c>
      <c r="D7834" s="1">
        <f t="shared" si="261"/>
        <v>3</v>
      </c>
      <c r="E7834" s="1" t="str">
        <f>INDEX(Protocol[Mark],MATCH(C7834,Protocol[Step],0))</f>
        <v>5S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539010003</v>
      </c>
      <c r="H7834" s="134">
        <f>Systematic[[#This Row],[SampleVariableLabel]]+100*Systematic[[#This Row],[State]]</f>
        <v>539010603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539</v>
      </c>
      <c r="B7835" s="1">
        <f>IF(C7835=0,IF(B7834=Protocol!$V$20,1,B7834+1),B7834)</f>
        <v>1</v>
      </c>
      <c r="C7835" s="1">
        <f>IF(C7834+1=Protocol!$V$21,0,C7834+1)</f>
        <v>7</v>
      </c>
      <c r="D7835" s="1">
        <f t="shared" si="261"/>
        <v>4</v>
      </c>
      <c r="E7835" s="1" t="str">
        <f>INDEX(Protocol[Mark],MATCH(C7835,Protocol[Step],0))</f>
        <v>6Oct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539010004</v>
      </c>
      <c r="H7835" s="134">
        <f>Systematic[[#This Row],[SampleVariableLabel]]+100*Systematic[[#This Row],[State]]</f>
        <v>539010704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539</v>
      </c>
      <c r="B7836" s="1">
        <f>IF(C7836=0,IF(B7835=Protocol!$V$20,1,B7835+1),B7835)</f>
        <v>1</v>
      </c>
      <c r="C7836" s="1">
        <f>IF(C7835+1=Protocol!$V$21,0,C7835+1)</f>
        <v>8</v>
      </c>
      <c r="D7836" s="1">
        <f t="shared" si="261"/>
        <v>5</v>
      </c>
      <c r="E7836" s="1" t="str">
        <f>INDEX(Protocol[Mark],MATCH(C7836,Protocol[Step],0))</f>
        <v>7Rot</v>
      </c>
      <c r="F7836" s="151" t="str">
        <f>INDEX(Variables[Variable],MATCH(Systematic[[#This Row],[VariableIndex]],Variables[Index],0))</f>
        <v>Specific flux (mt)</v>
      </c>
      <c r="G7836" s="134">
        <f>Systematic[[#This Row],[Sample]]*1000000+Systematic[[#This Row],[SubSample]]*10000+Systematic[[#This Row],[VariableIndex]]</f>
        <v>539010005</v>
      </c>
      <c r="H7836" s="134">
        <f>Systematic[[#This Row],[SampleVariableLabel]]+100*Systematic[[#This Row],[State]]</f>
        <v>539010805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539</v>
      </c>
      <c r="B7837" s="1">
        <f>IF(C7837=0,IF(B7836=Protocol!$V$20,1,B7836+1),B7836)</f>
        <v>1</v>
      </c>
      <c r="C7837" s="1">
        <f>IF(C7836+1=Protocol!$V$21,0,C7836+1)</f>
        <v>9</v>
      </c>
      <c r="D7837" s="1">
        <f t="shared" si="261"/>
        <v>6</v>
      </c>
      <c r="E7837" s="1" t="str">
        <f>INDEX(Protocol[Mark],MATCH(C7837,Protocol[Step],0))</f>
        <v>8Gp</v>
      </c>
      <c r="F7837" s="151" t="str">
        <f>INDEX(Variables[Variable],MATCH(Systematic[[#This Row],[VariableIndex]],Variables[Index],0))</f>
        <v>FCR (mt: ROX-corr.)</v>
      </c>
      <c r="G7837" s="134">
        <f>Systematic[[#This Row],[Sample]]*1000000+Systematic[[#This Row],[SubSample]]*10000+Systematic[[#This Row],[VariableIndex]]</f>
        <v>539010006</v>
      </c>
      <c r="H7837" s="134">
        <f>Systematic[[#This Row],[SampleVariableLabel]]+100*Systematic[[#This Row],[State]]</f>
        <v>539010906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539</v>
      </c>
      <c r="B7838" s="1">
        <f>IF(C7838=0,IF(B7837=Protocol!$V$20,1,B7837+1),B7837)</f>
        <v>1</v>
      </c>
      <c r="C7838" s="1">
        <f>IF(C7837+1=Protocol!$V$21,0,C7837+1)</f>
        <v>10</v>
      </c>
      <c r="D7838" s="1">
        <f t="shared" si="261"/>
        <v>1</v>
      </c>
      <c r="E7838" s="1" t="str">
        <f>INDEX(Protocol[Mark],MATCH(C7838,Protocol[Step],0))</f>
        <v>9Ama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539010001</v>
      </c>
      <c r="H7838" s="134">
        <f>Systematic[[#This Row],[SampleVariableLabel]]+100*Systematic[[#This Row],[State]]</f>
        <v>539011001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539</v>
      </c>
      <c r="B7839" s="1">
        <f>IF(C7839=0,IF(B7838=Protocol!$V$20,1,B7838+1),B7838)</f>
        <v>1</v>
      </c>
      <c r="C7839" s="1">
        <f>IF(C7838+1=Protocol!$V$21,0,C7838+1)</f>
        <v>11</v>
      </c>
      <c r="D7839" s="1">
        <f t="shared" si="261"/>
        <v>2</v>
      </c>
      <c r="E7839" s="1" t="str">
        <f>INDEX(Protocol[Mark],MATCH(C7839,Protocol[Step],0))</f>
        <v>10Tm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539010002</v>
      </c>
      <c r="H7839" s="134">
        <f>Systematic[[#This Row],[SampleVariableLabel]]+100*Systematic[[#This Row],[State]]</f>
        <v>539011102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539</v>
      </c>
      <c r="B7840" s="1">
        <f>IF(C7840=0,IF(B7839=Protocol!$V$20,1,B7839+1),B7839)</f>
        <v>1</v>
      </c>
      <c r="C7840" s="1">
        <f>IF(C7839+1=Protocol!$V$21,0,C7839+1)</f>
        <v>12</v>
      </c>
      <c r="D7840" s="1">
        <f t="shared" si="261"/>
        <v>3</v>
      </c>
      <c r="E7840" s="1" t="str">
        <f>INDEX(Protocol[Mark],MATCH(C7840,Protocol[Step],0))</f>
        <v>11Azd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539010003</v>
      </c>
      <c r="H7840" s="134">
        <f>Systematic[[#This Row],[SampleVariableLabel]]+100*Systematic[[#This Row],[State]]</f>
        <v>539011203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540</v>
      </c>
      <c r="B7841" s="1">
        <f>IF(C7841=0,IF(B7840=Protocol!$V$20,1,B7840+1),B7840)</f>
        <v>1</v>
      </c>
      <c r="C7841" s="1">
        <f>IF(C7840+1=Protocol!$V$21,0,C7840+1)</f>
        <v>0</v>
      </c>
      <c r="D7841" s="1">
        <f t="shared" si="261"/>
        <v>4</v>
      </c>
      <c r="E7841" s="1" t="str">
        <f>INDEX(Protocol[Mark],MATCH(C7841,Protocol[Step],0))</f>
        <v>1mt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540010004</v>
      </c>
      <c r="H7841" s="134">
        <f>Systematic[[#This Row],[SampleVariableLabel]]+100*Systematic[[#This Row],[State]]</f>
        <v>540010004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540</v>
      </c>
      <c r="B7842" s="1">
        <f>IF(C7842=0,IF(B7841=Protocol!$V$20,1,B7841+1),B7841)</f>
        <v>1</v>
      </c>
      <c r="C7842" s="1">
        <f>IF(C7841+1=Protocol!$V$21,0,C7841+1)</f>
        <v>1</v>
      </c>
      <c r="D7842" s="1">
        <f t="shared" si="261"/>
        <v>5</v>
      </c>
      <c r="E7842" s="1" t="str">
        <f>INDEX(Protocol[Mark],MATCH(C7842,Protocol[Step],0))</f>
        <v>1PM</v>
      </c>
      <c r="F7842" s="151" t="str">
        <f>INDEX(Variables[Variable],MATCH(Systematic[[#This Row],[VariableIndex]],Variables[Index],0))</f>
        <v>Specific flux (mt)</v>
      </c>
      <c r="G7842" s="134">
        <f>Systematic[[#This Row],[Sample]]*1000000+Systematic[[#This Row],[SubSample]]*10000+Systematic[[#This Row],[VariableIndex]]</f>
        <v>540010005</v>
      </c>
      <c r="H7842" s="134">
        <f>Systematic[[#This Row],[SampleVariableLabel]]+100*Systematic[[#This Row],[State]]</f>
        <v>540010105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540</v>
      </c>
      <c r="B7843" s="1">
        <f>IF(C7843=0,IF(B7842=Protocol!$V$20,1,B7842+1),B7842)</f>
        <v>1</v>
      </c>
      <c r="C7843" s="1">
        <f>IF(C7842+1=Protocol!$V$21,0,C7842+1)</f>
        <v>2</v>
      </c>
      <c r="D7843" s="1">
        <f t="shared" si="261"/>
        <v>6</v>
      </c>
      <c r="E7843" s="1" t="str">
        <f>INDEX(Protocol[Mark],MATCH(C7843,Protocol[Step],0))</f>
        <v>2D</v>
      </c>
      <c r="F7843" s="151" t="str">
        <f>INDEX(Variables[Variable],MATCH(Systematic[[#This Row],[VariableIndex]],Variables[Index],0))</f>
        <v>FCR (mt: ROX-corr.)</v>
      </c>
      <c r="G7843" s="134">
        <f>Systematic[[#This Row],[Sample]]*1000000+Systematic[[#This Row],[SubSample]]*10000+Systematic[[#This Row],[VariableIndex]]</f>
        <v>540010006</v>
      </c>
      <c r="H7843" s="134">
        <f>Systematic[[#This Row],[SampleVariableLabel]]+100*Systematic[[#This Row],[State]]</f>
        <v>540010206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540</v>
      </c>
      <c r="B7844" s="1">
        <f>IF(C7844=0,IF(B7843=Protocol!$V$20,1,B7843+1),B7843)</f>
        <v>1</v>
      </c>
      <c r="C7844" s="1">
        <f>IF(C7843+1=Protocol!$V$21,0,C7843+1)</f>
        <v>3</v>
      </c>
      <c r="D7844" s="1">
        <f t="shared" si="261"/>
        <v>1</v>
      </c>
      <c r="E7844" s="1" t="str">
        <f>INDEX(Protocol[Mark],MATCH(C7844,Protocol[Step],0))</f>
        <v>2c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540010001</v>
      </c>
      <c r="H7844" s="134">
        <f>Systematic[[#This Row],[SampleVariableLabel]]+100*Systematic[[#This Row],[State]]</f>
        <v>540010301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540</v>
      </c>
      <c r="B7845" s="1">
        <f>IF(C7845=0,IF(B7844=Protocol!$V$20,1,B7844+1),B7844)</f>
        <v>1</v>
      </c>
      <c r="C7845" s="1">
        <f>IF(C7844+1=Protocol!$V$21,0,C7844+1)</f>
        <v>4</v>
      </c>
      <c r="D7845" s="1">
        <f t="shared" si="261"/>
        <v>2</v>
      </c>
      <c r="E7845" s="1" t="str">
        <f>INDEX(Protocol[Mark],MATCH(C7845,Protocol[Step],0))</f>
        <v>3U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540010002</v>
      </c>
      <c r="H7845" s="134">
        <f>Systematic[[#This Row],[SampleVariableLabel]]+100*Systematic[[#This Row],[State]]</f>
        <v>540010402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540</v>
      </c>
      <c r="B7846" s="1">
        <f>IF(C7846=0,IF(B7845=Protocol!$V$20,1,B7845+1),B7845)</f>
        <v>1</v>
      </c>
      <c r="C7846" s="1">
        <f>IF(C7845+1=Protocol!$V$21,0,C7845+1)</f>
        <v>5</v>
      </c>
      <c r="D7846" s="1">
        <f t="shared" si="261"/>
        <v>3</v>
      </c>
      <c r="E7846" s="1" t="str">
        <f>INDEX(Protocol[Mark],MATCH(C7846,Protocol[Step],0))</f>
        <v>4G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540010003</v>
      </c>
      <c r="H7846" s="134">
        <f>Systematic[[#This Row],[SampleVariableLabel]]+100*Systematic[[#This Row],[State]]</f>
        <v>540010503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540</v>
      </c>
      <c r="B7847" s="1">
        <f>IF(C7847=0,IF(B7846=Protocol!$V$20,1,B7846+1),B7846)</f>
        <v>1</v>
      </c>
      <c r="C7847" s="1">
        <f>IF(C7846+1=Protocol!$V$21,0,C7846+1)</f>
        <v>6</v>
      </c>
      <c r="D7847" s="1">
        <f t="shared" si="261"/>
        <v>4</v>
      </c>
      <c r="E7847" s="1" t="str">
        <f>INDEX(Protocol[Mark],MATCH(C7847,Protocol[Step],0))</f>
        <v>5S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540010004</v>
      </c>
      <c r="H7847" s="134">
        <f>Systematic[[#This Row],[SampleVariableLabel]]+100*Systematic[[#This Row],[State]]</f>
        <v>540010604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540</v>
      </c>
      <c r="B7848" s="1">
        <f>IF(C7848=0,IF(B7847=Protocol!$V$20,1,B7847+1),B7847)</f>
        <v>1</v>
      </c>
      <c r="C7848" s="1">
        <f>IF(C7847+1=Protocol!$V$21,0,C7847+1)</f>
        <v>7</v>
      </c>
      <c r="D7848" s="1">
        <f t="shared" si="261"/>
        <v>5</v>
      </c>
      <c r="E7848" s="1" t="str">
        <f>INDEX(Protocol[Mark],MATCH(C7848,Protocol[Step],0))</f>
        <v>6Oct</v>
      </c>
      <c r="F7848" s="151" t="str">
        <f>INDEX(Variables[Variable],MATCH(Systematic[[#This Row],[VariableIndex]],Variables[Index],0))</f>
        <v>Specific flux (mt)</v>
      </c>
      <c r="G7848" s="134">
        <f>Systematic[[#This Row],[Sample]]*1000000+Systematic[[#This Row],[SubSample]]*10000+Systematic[[#This Row],[VariableIndex]]</f>
        <v>540010005</v>
      </c>
      <c r="H7848" s="134">
        <f>Systematic[[#This Row],[SampleVariableLabel]]+100*Systematic[[#This Row],[State]]</f>
        <v>540010705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540</v>
      </c>
      <c r="B7849" s="1">
        <f>IF(C7849=0,IF(B7848=Protocol!$V$20,1,B7848+1),B7848)</f>
        <v>1</v>
      </c>
      <c r="C7849" s="1">
        <f>IF(C7848+1=Protocol!$V$21,0,C7848+1)</f>
        <v>8</v>
      </c>
      <c r="D7849" s="1">
        <f t="shared" si="261"/>
        <v>6</v>
      </c>
      <c r="E7849" s="1" t="str">
        <f>INDEX(Protocol[Mark],MATCH(C7849,Protocol[Step],0))</f>
        <v>7Rot</v>
      </c>
      <c r="F7849" s="151" t="str">
        <f>INDEX(Variables[Variable],MATCH(Systematic[[#This Row],[VariableIndex]],Variables[Index],0))</f>
        <v>FCR (mt: ROX-corr.)</v>
      </c>
      <c r="G7849" s="134">
        <f>Systematic[[#This Row],[Sample]]*1000000+Systematic[[#This Row],[SubSample]]*10000+Systematic[[#This Row],[VariableIndex]]</f>
        <v>540010006</v>
      </c>
      <c r="H7849" s="134">
        <f>Systematic[[#This Row],[SampleVariableLabel]]+100*Systematic[[#This Row],[State]]</f>
        <v>540010806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540</v>
      </c>
      <c r="B7850" s="1">
        <f>IF(C7850=0,IF(B7849=Protocol!$V$20,1,B7849+1),B7849)</f>
        <v>1</v>
      </c>
      <c r="C7850" s="1">
        <f>IF(C7849+1=Protocol!$V$21,0,C7849+1)</f>
        <v>9</v>
      </c>
      <c r="D7850" s="1">
        <f t="shared" si="261"/>
        <v>1</v>
      </c>
      <c r="E7850" s="1" t="str">
        <f>INDEX(Protocol[Mark],MATCH(C7850,Protocol[Step],0))</f>
        <v>8Gp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540010001</v>
      </c>
      <c r="H7850" s="134">
        <f>Systematic[[#This Row],[SampleVariableLabel]]+100*Systematic[[#This Row],[State]]</f>
        <v>540010901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540</v>
      </c>
      <c r="B7851" s="1">
        <f>IF(C7851=0,IF(B7850=Protocol!$V$20,1,B7850+1),B7850)</f>
        <v>1</v>
      </c>
      <c r="C7851" s="1">
        <f>IF(C7850+1=Protocol!$V$21,0,C7850+1)</f>
        <v>10</v>
      </c>
      <c r="D7851" s="1">
        <f t="shared" si="261"/>
        <v>2</v>
      </c>
      <c r="E7851" s="1" t="str">
        <f>INDEX(Protocol[Mark],MATCH(C7851,Protocol[Step],0))</f>
        <v>9Ama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540010002</v>
      </c>
      <c r="H7851" s="134">
        <f>Systematic[[#This Row],[SampleVariableLabel]]+100*Systematic[[#This Row],[State]]</f>
        <v>540011002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540</v>
      </c>
      <c r="B7852" s="1">
        <f>IF(C7852=0,IF(B7851=Protocol!$V$20,1,B7851+1),B7851)</f>
        <v>1</v>
      </c>
      <c r="C7852" s="1">
        <f>IF(C7851+1=Protocol!$V$21,0,C7851+1)</f>
        <v>11</v>
      </c>
      <c r="D7852" s="1">
        <f t="shared" si="261"/>
        <v>3</v>
      </c>
      <c r="E7852" s="1" t="str">
        <f>INDEX(Protocol[Mark],MATCH(C7852,Protocol[Step],0))</f>
        <v>10Tm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540010003</v>
      </c>
      <c r="H7852" s="134">
        <f>Systematic[[#This Row],[SampleVariableLabel]]+100*Systematic[[#This Row],[State]]</f>
        <v>540011103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540</v>
      </c>
      <c r="B7853" s="1">
        <f>IF(C7853=0,IF(B7852=Protocol!$V$20,1,B7852+1),B7852)</f>
        <v>1</v>
      </c>
      <c r="C7853" s="1">
        <f>IF(C7852+1=Protocol!$V$21,0,C7852+1)</f>
        <v>12</v>
      </c>
      <c r="D7853" s="1">
        <f t="shared" si="261"/>
        <v>4</v>
      </c>
      <c r="E7853" s="1" t="str">
        <f>INDEX(Protocol[Mark],MATCH(C7853,Protocol[Step],0))</f>
        <v>11Azd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540010004</v>
      </c>
      <c r="H7853" s="134">
        <f>Systematic[[#This Row],[SampleVariableLabel]]+100*Systematic[[#This Row],[State]]</f>
        <v>540011204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541</v>
      </c>
      <c r="B7854" s="1">
        <f>IF(C7854=0,IF(B7853=Protocol!$V$20,1,B7853+1),B7853)</f>
        <v>1</v>
      </c>
      <c r="C7854" s="1">
        <f>IF(C7853+1=Protocol!$V$21,0,C7853+1)</f>
        <v>0</v>
      </c>
      <c r="D7854" s="1">
        <f t="shared" si="261"/>
        <v>5</v>
      </c>
      <c r="E7854" s="1" t="str">
        <f>INDEX(Protocol[Mark],MATCH(C7854,Protocol[Step],0))</f>
        <v>1mt</v>
      </c>
      <c r="F7854" s="151" t="str">
        <f>INDEX(Variables[Variable],MATCH(Systematic[[#This Row],[VariableIndex]],Variables[Index],0))</f>
        <v>Specific flux (mt)</v>
      </c>
      <c r="G7854" s="134">
        <f>Systematic[[#This Row],[Sample]]*1000000+Systematic[[#This Row],[SubSample]]*10000+Systematic[[#This Row],[VariableIndex]]</f>
        <v>541010005</v>
      </c>
      <c r="H7854" s="134">
        <f>Systematic[[#This Row],[SampleVariableLabel]]+100*Systematic[[#This Row],[State]]</f>
        <v>541010005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541</v>
      </c>
      <c r="B7855" s="1">
        <f>IF(C7855=0,IF(B7854=Protocol!$V$20,1,B7854+1),B7854)</f>
        <v>1</v>
      </c>
      <c r="C7855" s="1">
        <f>IF(C7854+1=Protocol!$V$21,0,C7854+1)</f>
        <v>1</v>
      </c>
      <c r="D7855" s="1">
        <f t="shared" si="261"/>
        <v>6</v>
      </c>
      <c r="E7855" s="1" t="str">
        <f>INDEX(Protocol[Mark],MATCH(C7855,Protocol[Step],0))</f>
        <v>1PM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541010006</v>
      </c>
      <c r="H7855" s="134">
        <f>Systematic[[#This Row],[SampleVariableLabel]]+100*Systematic[[#This Row],[State]]</f>
        <v>541010106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541</v>
      </c>
      <c r="B7856" s="1">
        <f>IF(C7856=0,IF(B7855=Protocol!$V$20,1,B7855+1),B7855)</f>
        <v>1</v>
      </c>
      <c r="C7856" s="1">
        <f>IF(C7855+1=Protocol!$V$21,0,C7855+1)</f>
        <v>2</v>
      </c>
      <c r="D7856" s="1">
        <f t="shared" si="261"/>
        <v>1</v>
      </c>
      <c r="E7856" s="1" t="str">
        <f>INDEX(Protocol[Mark],MATCH(C7856,Protocol[Step],0))</f>
        <v>2D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541010001</v>
      </c>
      <c r="H7856" s="134">
        <f>Systematic[[#This Row],[SampleVariableLabel]]+100*Systematic[[#This Row],[State]]</f>
        <v>541010201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541</v>
      </c>
      <c r="B7857" s="1">
        <f>IF(C7857=0,IF(B7856=Protocol!$V$20,1,B7856+1),B7856)</f>
        <v>1</v>
      </c>
      <c r="C7857" s="1">
        <f>IF(C7856+1=Protocol!$V$21,0,C7856+1)</f>
        <v>3</v>
      </c>
      <c r="D7857" s="1">
        <f t="shared" si="261"/>
        <v>2</v>
      </c>
      <c r="E7857" s="1" t="str">
        <f>INDEX(Protocol[Mark],MATCH(C7857,Protocol[Step],0))</f>
        <v>2c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541010002</v>
      </c>
      <c r="H7857" s="134">
        <f>Systematic[[#This Row],[SampleVariableLabel]]+100*Systematic[[#This Row],[State]]</f>
        <v>541010302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541</v>
      </c>
      <c r="B7858" s="1">
        <f>IF(C7858=0,IF(B7857=Protocol!$V$20,1,B7857+1),B7857)</f>
        <v>1</v>
      </c>
      <c r="C7858" s="1">
        <f>IF(C7857+1=Protocol!$V$21,0,C7857+1)</f>
        <v>4</v>
      </c>
      <c r="D7858" s="1">
        <f t="shared" si="261"/>
        <v>3</v>
      </c>
      <c r="E7858" s="1" t="str">
        <f>INDEX(Protocol[Mark],MATCH(C7858,Protocol[Step],0))</f>
        <v>3U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541010003</v>
      </c>
      <c r="H7858" s="134">
        <f>Systematic[[#This Row],[SampleVariableLabel]]+100*Systematic[[#This Row],[State]]</f>
        <v>541010403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541</v>
      </c>
      <c r="B7859" s="1">
        <f>IF(C7859=0,IF(B7858=Protocol!$V$20,1,B7858+1),B7858)</f>
        <v>1</v>
      </c>
      <c r="C7859" s="1">
        <f>IF(C7858+1=Protocol!$V$21,0,C7858+1)</f>
        <v>5</v>
      </c>
      <c r="D7859" s="1">
        <f t="shared" si="261"/>
        <v>4</v>
      </c>
      <c r="E7859" s="1" t="str">
        <f>INDEX(Protocol[Mark],MATCH(C7859,Protocol[Step],0))</f>
        <v>4G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541010004</v>
      </c>
      <c r="H7859" s="134">
        <f>Systematic[[#This Row],[SampleVariableLabel]]+100*Systematic[[#This Row],[State]]</f>
        <v>541010504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541</v>
      </c>
      <c r="B7860" s="1">
        <f>IF(C7860=0,IF(B7859=Protocol!$V$20,1,B7859+1),B7859)</f>
        <v>1</v>
      </c>
      <c r="C7860" s="1">
        <f>IF(C7859+1=Protocol!$V$21,0,C7859+1)</f>
        <v>6</v>
      </c>
      <c r="D7860" s="1">
        <f t="shared" si="261"/>
        <v>5</v>
      </c>
      <c r="E7860" s="1" t="str">
        <f>INDEX(Protocol[Mark],MATCH(C7860,Protocol[Step],0))</f>
        <v>5S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541010005</v>
      </c>
      <c r="H7860" s="134">
        <f>Systematic[[#This Row],[SampleVariableLabel]]+100*Systematic[[#This Row],[State]]</f>
        <v>541010605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541</v>
      </c>
      <c r="B7861" s="1">
        <f>IF(C7861=0,IF(B7860=Protocol!$V$20,1,B7860+1),B7860)</f>
        <v>1</v>
      </c>
      <c r="C7861" s="1">
        <f>IF(C7860+1=Protocol!$V$21,0,C7860+1)</f>
        <v>7</v>
      </c>
      <c r="D7861" s="1">
        <f t="shared" si="261"/>
        <v>6</v>
      </c>
      <c r="E7861" s="1" t="str">
        <f>INDEX(Protocol[Mark],MATCH(C7861,Protocol[Step],0))</f>
        <v>6Oct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541010006</v>
      </c>
      <c r="H7861" s="134">
        <f>Systematic[[#This Row],[SampleVariableLabel]]+100*Systematic[[#This Row],[State]]</f>
        <v>541010706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541</v>
      </c>
      <c r="B7862" s="1">
        <f>IF(C7862=0,IF(B7861=Protocol!$V$20,1,B7861+1),B7861)</f>
        <v>1</v>
      </c>
      <c r="C7862" s="1">
        <f>IF(C7861+1=Protocol!$V$21,0,C7861+1)</f>
        <v>8</v>
      </c>
      <c r="D7862" s="1">
        <f t="shared" si="261"/>
        <v>1</v>
      </c>
      <c r="E7862" s="1" t="str">
        <f>INDEX(Protocol[Mark],MATCH(C7862,Protocol[Step],0))</f>
        <v>7Rot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541010001</v>
      </c>
      <c r="H7862" s="134">
        <f>Systematic[[#This Row],[SampleVariableLabel]]+100*Systematic[[#This Row],[State]]</f>
        <v>541010801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541</v>
      </c>
      <c r="B7863" s="1">
        <f>IF(C7863=0,IF(B7862=Protocol!$V$20,1,B7862+1),B7862)</f>
        <v>1</v>
      </c>
      <c r="C7863" s="1">
        <f>IF(C7862+1=Protocol!$V$21,0,C7862+1)</f>
        <v>9</v>
      </c>
      <c r="D7863" s="1">
        <f t="shared" si="261"/>
        <v>2</v>
      </c>
      <c r="E7863" s="1" t="str">
        <f>INDEX(Protocol[Mark],MATCH(C7863,Protocol[Step],0))</f>
        <v>8Gp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541010002</v>
      </c>
      <c r="H7863" s="134">
        <f>Systematic[[#This Row],[SampleVariableLabel]]+100*Systematic[[#This Row],[State]]</f>
        <v>541010902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541</v>
      </c>
      <c r="B7864" s="1">
        <f>IF(C7864=0,IF(B7863=Protocol!$V$20,1,B7863+1),B7863)</f>
        <v>1</v>
      </c>
      <c r="C7864" s="1">
        <f>IF(C7863+1=Protocol!$V$21,0,C7863+1)</f>
        <v>10</v>
      </c>
      <c r="D7864" s="1">
        <f t="shared" si="261"/>
        <v>3</v>
      </c>
      <c r="E7864" s="1" t="str">
        <f>INDEX(Protocol[Mark],MATCH(C7864,Protocol[Step],0))</f>
        <v>9Ama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541010003</v>
      </c>
      <c r="H7864" s="134">
        <f>Systematic[[#This Row],[SampleVariableLabel]]+100*Systematic[[#This Row],[State]]</f>
        <v>541011003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541</v>
      </c>
      <c r="B7865" s="1">
        <f>IF(C7865=0,IF(B7864=Protocol!$V$20,1,B7864+1),B7864)</f>
        <v>1</v>
      </c>
      <c r="C7865" s="1">
        <f>IF(C7864+1=Protocol!$V$21,0,C7864+1)</f>
        <v>11</v>
      </c>
      <c r="D7865" s="1">
        <f t="shared" si="261"/>
        <v>4</v>
      </c>
      <c r="E7865" s="1" t="str">
        <f>INDEX(Protocol[Mark],MATCH(C7865,Protocol[Step],0))</f>
        <v>10Tm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541010004</v>
      </c>
      <c r="H7865" s="134">
        <f>Systematic[[#This Row],[SampleVariableLabel]]+100*Systematic[[#This Row],[State]]</f>
        <v>541011104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541</v>
      </c>
      <c r="B7866" s="1">
        <f>IF(C7866=0,IF(B7865=Protocol!$V$20,1,B7865+1),B7865)</f>
        <v>1</v>
      </c>
      <c r="C7866" s="1">
        <f>IF(C7865+1=Protocol!$V$21,0,C7865+1)</f>
        <v>12</v>
      </c>
      <c r="D7866" s="1">
        <f t="shared" si="261"/>
        <v>5</v>
      </c>
      <c r="E7866" s="1" t="str">
        <f>INDEX(Protocol[Mark],MATCH(C7866,Protocol[Step],0))</f>
        <v>11Azd</v>
      </c>
      <c r="F7866" s="151" t="str">
        <f>INDEX(Variables[Variable],MATCH(Systematic[[#This Row],[VariableIndex]],Variables[Index],0))</f>
        <v>Specific flux (mt)</v>
      </c>
      <c r="G7866" s="134">
        <f>Systematic[[#This Row],[Sample]]*1000000+Systematic[[#This Row],[SubSample]]*10000+Systematic[[#This Row],[VariableIndex]]</f>
        <v>541010005</v>
      </c>
      <c r="H7866" s="134">
        <f>Systematic[[#This Row],[SampleVariableLabel]]+100*Systematic[[#This Row],[State]]</f>
        <v>541011205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542</v>
      </c>
      <c r="B7867" s="1">
        <f>IF(C7867=0,IF(B7866=Protocol!$V$20,1,B7866+1),B7866)</f>
        <v>1</v>
      </c>
      <c r="C7867" s="1">
        <f>IF(C7866+1=Protocol!$V$21,0,C7866+1)</f>
        <v>0</v>
      </c>
      <c r="D7867" s="1">
        <f t="shared" si="261"/>
        <v>6</v>
      </c>
      <c r="E7867" s="1" t="str">
        <f>INDEX(Protocol[Mark],MATCH(C7867,Protocol[Step],0))</f>
        <v>1mt</v>
      </c>
      <c r="F7867" s="151" t="str">
        <f>INDEX(Variables[Variable],MATCH(Systematic[[#This Row],[VariableIndex]],Variables[Index],0))</f>
        <v>FCR (mt: ROX-corr.)</v>
      </c>
      <c r="G7867" s="134">
        <f>Systematic[[#This Row],[Sample]]*1000000+Systematic[[#This Row],[SubSample]]*10000+Systematic[[#This Row],[VariableIndex]]</f>
        <v>542010006</v>
      </c>
      <c r="H7867" s="134">
        <f>Systematic[[#This Row],[SampleVariableLabel]]+100*Systematic[[#This Row],[State]]</f>
        <v>542010006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542</v>
      </c>
      <c r="B7868" s="1">
        <f>IF(C7868=0,IF(B7867=Protocol!$V$20,1,B7867+1),B7867)</f>
        <v>1</v>
      </c>
      <c r="C7868" s="1">
        <f>IF(C7867+1=Protocol!$V$21,0,C7867+1)</f>
        <v>1</v>
      </c>
      <c r="D7868" s="1">
        <f t="shared" si="261"/>
        <v>1</v>
      </c>
      <c r="E7868" s="1" t="str">
        <f>INDEX(Protocol[Mark],MATCH(C7868,Protocol[Step],0))</f>
        <v>1PM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542010001</v>
      </c>
      <c r="H7868" s="134">
        <f>Systematic[[#This Row],[SampleVariableLabel]]+100*Systematic[[#This Row],[State]]</f>
        <v>542010101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542</v>
      </c>
      <c r="B7869" s="1">
        <f>IF(C7869=0,IF(B7868=Protocol!$V$20,1,B7868+1),B7868)</f>
        <v>1</v>
      </c>
      <c r="C7869" s="1">
        <f>IF(C7868+1=Protocol!$V$21,0,C7868+1)</f>
        <v>2</v>
      </c>
      <c r="D7869" s="1">
        <f t="shared" si="261"/>
        <v>2</v>
      </c>
      <c r="E7869" s="1" t="str">
        <f>INDEX(Protocol[Mark],MATCH(C7869,Protocol[Step],0))</f>
        <v>2D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542010002</v>
      </c>
      <c r="H7869" s="134">
        <f>Systematic[[#This Row],[SampleVariableLabel]]+100*Systematic[[#This Row],[State]]</f>
        <v>542010202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542</v>
      </c>
      <c r="B7870" s="1">
        <f>IF(C7870=0,IF(B7869=Protocol!$V$20,1,B7869+1),B7869)</f>
        <v>1</v>
      </c>
      <c r="C7870" s="1">
        <f>IF(C7869+1=Protocol!$V$21,0,C7869+1)</f>
        <v>3</v>
      </c>
      <c r="D7870" s="1">
        <f t="shared" si="261"/>
        <v>3</v>
      </c>
      <c r="E7870" s="1" t="str">
        <f>INDEX(Protocol[Mark],MATCH(C7870,Protocol[Step],0))</f>
        <v>2c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542010003</v>
      </c>
      <c r="H7870" s="134">
        <f>Systematic[[#This Row],[SampleVariableLabel]]+100*Systematic[[#This Row],[State]]</f>
        <v>542010303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542</v>
      </c>
      <c r="B7871" s="1">
        <f>IF(C7871=0,IF(B7870=Protocol!$V$20,1,B7870+1),B7870)</f>
        <v>1</v>
      </c>
      <c r="C7871" s="1">
        <f>IF(C7870+1=Protocol!$V$21,0,C7870+1)</f>
        <v>4</v>
      </c>
      <c r="D7871" s="1">
        <f t="shared" si="261"/>
        <v>4</v>
      </c>
      <c r="E7871" s="1" t="str">
        <f>INDEX(Protocol[Mark],MATCH(C7871,Protocol[Step],0))</f>
        <v>3U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542010004</v>
      </c>
      <c r="H7871" s="134">
        <f>Systematic[[#This Row],[SampleVariableLabel]]+100*Systematic[[#This Row],[State]]</f>
        <v>542010404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542</v>
      </c>
      <c r="B7872" s="1">
        <f>IF(C7872=0,IF(B7871=Protocol!$V$20,1,B7871+1),B7871)</f>
        <v>1</v>
      </c>
      <c r="C7872" s="1">
        <f>IF(C7871+1=Protocol!$V$21,0,C7871+1)</f>
        <v>5</v>
      </c>
      <c r="D7872" s="1">
        <f t="shared" si="261"/>
        <v>5</v>
      </c>
      <c r="E7872" s="1" t="str">
        <f>INDEX(Protocol[Mark],MATCH(C7872,Protocol[Step],0))</f>
        <v>4G</v>
      </c>
      <c r="F7872" s="151" t="str">
        <f>INDEX(Variables[Variable],MATCH(Systematic[[#This Row],[VariableIndex]],Variables[Index],0))</f>
        <v>Specific flux (mt)</v>
      </c>
      <c r="G7872" s="134">
        <f>Systematic[[#This Row],[Sample]]*1000000+Systematic[[#This Row],[SubSample]]*10000+Systematic[[#This Row],[VariableIndex]]</f>
        <v>542010005</v>
      </c>
      <c r="H7872" s="134">
        <f>Systematic[[#This Row],[SampleVariableLabel]]+100*Systematic[[#This Row],[State]]</f>
        <v>542010505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542</v>
      </c>
      <c r="B7873" s="1">
        <f>IF(C7873=0,IF(B7872=Protocol!$V$20,1,B7872+1),B7872)</f>
        <v>1</v>
      </c>
      <c r="C7873" s="1">
        <f>IF(C7872+1=Protocol!$V$21,0,C7872+1)</f>
        <v>6</v>
      </c>
      <c r="D7873" s="1">
        <f t="shared" si="261"/>
        <v>6</v>
      </c>
      <c r="E7873" s="1" t="str">
        <f>INDEX(Protocol[Mark],MATCH(C7873,Protocol[Step],0))</f>
        <v>5S</v>
      </c>
      <c r="F7873" s="151" t="str">
        <f>INDEX(Variables[Variable],MATCH(Systematic[[#This Row],[VariableIndex]],Variables[Index],0))</f>
        <v>FCR (mt: ROX-corr.)</v>
      </c>
      <c r="G7873" s="134">
        <f>Systematic[[#This Row],[Sample]]*1000000+Systematic[[#This Row],[SubSample]]*10000+Systematic[[#This Row],[VariableIndex]]</f>
        <v>542010006</v>
      </c>
      <c r="H7873" s="134">
        <f>Systematic[[#This Row],[SampleVariableLabel]]+100*Systematic[[#This Row],[State]]</f>
        <v>542010606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542</v>
      </c>
      <c r="B7874" s="1">
        <f>IF(C7874=0,IF(B7873=Protocol!$V$20,1,B7873+1),B7873)</f>
        <v>1</v>
      </c>
      <c r="C7874" s="1">
        <f>IF(C7873+1=Protocol!$V$21,0,C7873+1)</f>
        <v>7</v>
      </c>
      <c r="D7874" s="1">
        <f t="shared" si="261"/>
        <v>1</v>
      </c>
      <c r="E7874" s="1" t="str">
        <f>INDEX(Protocol[Mark],MATCH(C7874,Protocol[Step],0))</f>
        <v>6Oct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542010001</v>
      </c>
      <c r="H7874" s="134">
        <f>Systematic[[#This Row],[SampleVariableLabel]]+100*Systematic[[#This Row],[State]]</f>
        <v>542010701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542</v>
      </c>
      <c r="B7875" s="1">
        <f>IF(C7875=0,IF(B7874=Protocol!$V$20,1,B7874+1),B7874)</f>
        <v>1</v>
      </c>
      <c r="C7875" s="1">
        <f>IF(C7874+1=Protocol!$V$21,0,C7874+1)</f>
        <v>8</v>
      </c>
      <c r="D7875" s="1">
        <f t="shared" ref="D7875:D7938" si="263">IF(D7874=nVariables,1,D7874+1)</f>
        <v>2</v>
      </c>
      <c r="E7875" s="1" t="str">
        <f>INDEX(Protocol[Mark],MATCH(C7875,Protocol[Step],0))</f>
        <v>7Rot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542010002</v>
      </c>
      <c r="H7875" s="134">
        <f>Systematic[[#This Row],[SampleVariableLabel]]+100*Systematic[[#This Row],[State]]</f>
        <v>542010802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542</v>
      </c>
      <c r="B7876" s="1">
        <f>IF(C7876=0,IF(B7875=Protocol!$V$20,1,B7875+1),B7875)</f>
        <v>1</v>
      </c>
      <c r="C7876" s="1">
        <f>IF(C7875+1=Protocol!$V$21,0,C7875+1)</f>
        <v>9</v>
      </c>
      <c r="D7876" s="1">
        <f t="shared" si="263"/>
        <v>3</v>
      </c>
      <c r="E7876" s="1" t="str">
        <f>INDEX(Protocol[Mark],MATCH(C7876,Protocol[Step],0))</f>
        <v>8Gp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542010003</v>
      </c>
      <c r="H7876" s="134">
        <f>Systematic[[#This Row],[SampleVariableLabel]]+100*Systematic[[#This Row],[State]]</f>
        <v>542010903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542</v>
      </c>
      <c r="B7877" s="1">
        <f>IF(C7877=0,IF(B7876=Protocol!$V$20,1,B7876+1),B7876)</f>
        <v>1</v>
      </c>
      <c r="C7877" s="1">
        <f>IF(C7876+1=Protocol!$V$21,0,C7876+1)</f>
        <v>10</v>
      </c>
      <c r="D7877" s="1">
        <f t="shared" si="263"/>
        <v>4</v>
      </c>
      <c r="E7877" s="1" t="str">
        <f>INDEX(Protocol[Mark],MATCH(C7877,Protocol[Step],0))</f>
        <v>9Ama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542010004</v>
      </c>
      <c r="H7877" s="134">
        <f>Systematic[[#This Row],[SampleVariableLabel]]+100*Systematic[[#This Row],[State]]</f>
        <v>542011004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542</v>
      </c>
      <c r="B7878" s="1">
        <f>IF(C7878=0,IF(B7877=Protocol!$V$20,1,B7877+1),B7877)</f>
        <v>1</v>
      </c>
      <c r="C7878" s="1">
        <f>IF(C7877+1=Protocol!$V$21,0,C7877+1)</f>
        <v>11</v>
      </c>
      <c r="D7878" s="1">
        <f t="shared" si="263"/>
        <v>5</v>
      </c>
      <c r="E7878" s="1" t="str">
        <f>INDEX(Protocol[Mark],MATCH(C7878,Protocol[Step],0))</f>
        <v>10Tm</v>
      </c>
      <c r="F7878" s="151" t="str">
        <f>INDEX(Variables[Variable],MATCH(Systematic[[#This Row],[VariableIndex]],Variables[Index],0))</f>
        <v>Specific flux (mt)</v>
      </c>
      <c r="G7878" s="134">
        <f>Systematic[[#This Row],[Sample]]*1000000+Systematic[[#This Row],[SubSample]]*10000+Systematic[[#This Row],[VariableIndex]]</f>
        <v>542010005</v>
      </c>
      <c r="H7878" s="134">
        <f>Systematic[[#This Row],[SampleVariableLabel]]+100*Systematic[[#This Row],[State]]</f>
        <v>542011105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542</v>
      </c>
      <c r="B7879" s="1">
        <f>IF(C7879=0,IF(B7878=Protocol!$V$20,1,B7878+1),B7878)</f>
        <v>1</v>
      </c>
      <c r="C7879" s="1">
        <f>IF(C7878+1=Protocol!$V$21,0,C7878+1)</f>
        <v>12</v>
      </c>
      <c r="D7879" s="1">
        <f t="shared" si="263"/>
        <v>6</v>
      </c>
      <c r="E7879" s="1" t="str">
        <f>INDEX(Protocol[Mark],MATCH(C7879,Protocol[Step],0))</f>
        <v>11Azd</v>
      </c>
      <c r="F7879" s="151" t="str">
        <f>INDEX(Variables[Variable],MATCH(Systematic[[#This Row],[VariableIndex]],Variables[Index],0))</f>
        <v>FCR (mt: ROX-corr.)</v>
      </c>
      <c r="G7879" s="134">
        <f>Systematic[[#This Row],[Sample]]*1000000+Systematic[[#This Row],[SubSample]]*10000+Systematic[[#This Row],[VariableIndex]]</f>
        <v>542010006</v>
      </c>
      <c r="H7879" s="134">
        <f>Systematic[[#This Row],[SampleVariableLabel]]+100*Systematic[[#This Row],[State]]</f>
        <v>542011206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543</v>
      </c>
      <c r="B7880" s="1">
        <f>IF(C7880=0,IF(B7879=Protocol!$V$20,1,B7879+1),B7879)</f>
        <v>1</v>
      </c>
      <c r="C7880" s="1">
        <f>IF(C7879+1=Protocol!$V$21,0,C7879+1)</f>
        <v>0</v>
      </c>
      <c r="D7880" s="1">
        <f t="shared" si="263"/>
        <v>1</v>
      </c>
      <c r="E7880" s="1" t="str">
        <f>INDEX(Protocol[Mark],MATCH(C7880,Protocol[Step],0))</f>
        <v>1mt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543010001</v>
      </c>
      <c r="H7880" s="134">
        <f>Systematic[[#This Row],[SampleVariableLabel]]+100*Systematic[[#This Row],[State]]</f>
        <v>543010001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543</v>
      </c>
      <c r="B7881" s="1">
        <f>IF(C7881=0,IF(B7880=Protocol!$V$20,1,B7880+1),B7880)</f>
        <v>1</v>
      </c>
      <c r="C7881" s="1">
        <f>IF(C7880+1=Protocol!$V$21,0,C7880+1)</f>
        <v>1</v>
      </c>
      <c r="D7881" s="1">
        <f t="shared" si="263"/>
        <v>2</v>
      </c>
      <c r="E7881" s="1" t="str">
        <f>INDEX(Protocol[Mark],MATCH(C7881,Protocol[Step],0))</f>
        <v>1PM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543010002</v>
      </c>
      <c r="H7881" s="134">
        <f>Systematic[[#This Row],[SampleVariableLabel]]+100*Systematic[[#This Row],[State]]</f>
        <v>543010102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543</v>
      </c>
      <c r="B7882" s="1">
        <f>IF(C7882=0,IF(B7881=Protocol!$V$20,1,B7881+1),B7881)</f>
        <v>1</v>
      </c>
      <c r="C7882" s="1">
        <f>IF(C7881+1=Protocol!$V$21,0,C7881+1)</f>
        <v>2</v>
      </c>
      <c r="D7882" s="1">
        <f t="shared" si="263"/>
        <v>3</v>
      </c>
      <c r="E7882" s="1" t="str">
        <f>INDEX(Protocol[Mark],MATCH(C7882,Protocol[Step],0))</f>
        <v>2D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543010003</v>
      </c>
      <c r="H7882" s="134">
        <f>Systematic[[#This Row],[SampleVariableLabel]]+100*Systematic[[#This Row],[State]]</f>
        <v>543010203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543</v>
      </c>
      <c r="B7883" s="1">
        <f>IF(C7883=0,IF(B7882=Protocol!$V$20,1,B7882+1),B7882)</f>
        <v>1</v>
      </c>
      <c r="C7883" s="1">
        <f>IF(C7882+1=Protocol!$V$21,0,C7882+1)</f>
        <v>3</v>
      </c>
      <c r="D7883" s="1">
        <f t="shared" si="263"/>
        <v>4</v>
      </c>
      <c r="E7883" s="1" t="str">
        <f>INDEX(Protocol[Mark],MATCH(C7883,Protocol[Step],0))</f>
        <v>2c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543010004</v>
      </c>
      <c r="H7883" s="134">
        <f>Systematic[[#This Row],[SampleVariableLabel]]+100*Systematic[[#This Row],[State]]</f>
        <v>543010304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543</v>
      </c>
      <c r="B7884" s="1">
        <f>IF(C7884=0,IF(B7883=Protocol!$V$20,1,B7883+1),B7883)</f>
        <v>1</v>
      </c>
      <c r="C7884" s="1">
        <f>IF(C7883+1=Protocol!$V$21,0,C7883+1)</f>
        <v>4</v>
      </c>
      <c r="D7884" s="1">
        <f t="shared" si="263"/>
        <v>5</v>
      </c>
      <c r="E7884" s="1" t="str">
        <f>INDEX(Protocol[Mark],MATCH(C7884,Protocol[Step],0))</f>
        <v>3U</v>
      </c>
      <c r="F7884" s="151" t="str">
        <f>INDEX(Variables[Variable],MATCH(Systematic[[#This Row],[VariableIndex]],Variables[Index],0))</f>
        <v>Specific flux (mt)</v>
      </c>
      <c r="G7884" s="134">
        <f>Systematic[[#This Row],[Sample]]*1000000+Systematic[[#This Row],[SubSample]]*10000+Systematic[[#This Row],[VariableIndex]]</f>
        <v>543010005</v>
      </c>
      <c r="H7884" s="134">
        <f>Systematic[[#This Row],[SampleVariableLabel]]+100*Systematic[[#This Row],[State]]</f>
        <v>543010405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543</v>
      </c>
      <c r="B7885" s="1">
        <f>IF(C7885=0,IF(B7884=Protocol!$V$20,1,B7884+1),B7884)</f>
        <v>1</v>
      </c>
      <c r="C7885" s="1">
        <f>IF(C7884+1=Protocol!$V$21,0,C7884+1)</f>
        <v>5</v>
      </c>
      <c r="D7885" s="1">
        <f t="shared" si="263"/>
        <v>6</v>
      </c>
      <c r="E7885" s="1" t="str">
        <f>INDEX(Protocol[Mark],MATCH(C7885,Protocol[Step],0))</f>
        <v>4G</v>
      </c>
      <c r="F7885" s="151" t="str">
        <f>INDEX(Variables[Variable],MATCH(Systematic[[#This Row],[VariableIndex]],Variables[Index],0))</f>
        <v>FCR (mt: ROX-corr.)</v>
      </c>
      <c r="G7885" s="134">
        <f>Systematic[[#This Row],[Sample]]*1000000+Systematic[[#This Row],[SubSample]]*10000+Systematic[[#This Row],[VariableIndex]]</f>
        <v>543010006</v>
      </c>
      <c r="H7885" s="134">
        <f>Systematic[[#This Row],[SampleVariableLabel]]+100*Systematic[[#This Row],[State]]</f>
        <v>543010506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543</v>
      </c>
      <c r="B7886" s="1">
        <f>IF(C7886=0,IF(B7885=Protocol!$V$20,1,B7885+1),B7885)</f>
        <v>1</v>
      </c>
      <c r="C7886" s="1">
        <f>IF(C7885+1=Protocol!$V$21,0,C7885+1)</f>
        <v>6</v>
      </c>
      <c r="D7886" s="1">
        <f t="shared" si="263"/>
        <v>1</v>
      </c>
      <c r="E7886" s="1" t="str">
        <f>INDEX(Protocol[Mark],MATCH(C7886,Protocol[Step],0))</f>
        <v>5S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543010001</v>
      </c>
      <c r="H7886" s="134">
        <f>Systematic[[#This Row],[SampleVariableLabel]]+100*Systematic[[#This Row],[State]]</f>
        <v>543010601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543</v>
      </c>
      <c r="B7887" s="1">
        <f>IF(C7887=0,IF(B7886=Protocol!$V$20,1,B7886+1),B7886)</f>
        <v>1</v>
      </c>
      <c r="C7887" s="1">
        <f>IF(C7886+1=Protocol!$V$21,0,C7886+1)</f>
        <v>7</v>
      </c>
      <c r="D7887" s="1">
        <f t="shared" si="263"/>
        <v>2</v>
      </c>
      <c r="E7887" s="1" t="str">
        <f>INDEX(Protocol[Mark],MATCH(C7887,Protocol[Step],0))</f>
        <v>6Oct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543010002</v>
      </c>
      <c r="H7887" s="134">
        <f>Systematic[[#This Row],[SampleVariableLabel]]+100*Systematic[[#This Row],[State]]</f>
        <v>543010702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543</v>
      </c>
      <c r="B7888" s="1">
        <f>IF(C7888=0,IF(B7887=Protocol!$V$20,1,B7887+1),B7887)</f>
        <v>1</v>
      </c>
      <c r="C7888" s="1">
        <f>IF(C7887+1=Protocol!$V$21,0,C7887+1)</f>
        <v>8</v>
      </c>
      <c r="D7888" s="1">
        <f t="shared" si="263"/>
        <v>3</v>
      </c>
      <c r="E7888" s="1" t="str">
        <f>INDEX(Protocol[Mark],MATCH(C7888,Protocol[Step],0))</f>
        <v>7Rot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543010003</v>
      </c>
      <c r="H7888" s="134">
        <f>Systematic[[#This Row],[SampleVariableLabel]]+100*Systematic[[#This Row],[State]]</f>
        <v>543010803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543</v>
      </c>
      <c r="B7889" s="1">
        <f>IF(C7889=0,IF(B7888=Protocol!$V$20,1,B7888+1),B7888)</f>
        <v>1</v>
      </c>
      <c r="C7889" s="1">
        <f>IF(C7888+1=Protocol!$V$21,0,C7888+1)</f>
        <v>9</v>
      </c>
      <c r="D7889" s="1">
        <f t="shared" si="263"/>
        <v>4</v>
      </c>
      <c r="E7889" s="1" t="str">
        <f>INDEX(Protocol[Mark],MATCH(C7889,Protocol[Step],0))</f>
        <v>8Gp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543010004</v>
      </c>
      <c r="H7889" s="134">
        <f>Systematic[[#This Row],[SampleVariableLabel]]+100*Systematic[[#This Row],[State]]</f>
        <v>543010904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543</v>
      </c>
      <c r="B7890" s="1">
        <f>IF(C7890=0,IF(B7889=Protocol!$V$20,1,B7889+1),B7889)</f>
        <v>1</v>
      </c>
      <c r="C7890" s="1">
        <f>IF(C7889+1=Protocol!$V$21,0,C7889+1)</f>
        <v>10</v>
      </c>
      <c r="D7890" s="1">
        <f t="shared" si="263"/>
        <v>5</v>
      </c>
      <c r="E7890" s="1" t="str">
        <f>INDEX(Protocol[Mark],MATCH(C7890,Protocol[Step],0))</f>
        <v>9Ama</v>
      </c>
      <c r="F7890" s="151" t="str">
        <f>INDEX(Variables[Variable],MATCH(Systematic[[#This Row],[VariableIndex]],Variables[Index],0))</f>
        <v>Specific flux (mt)</v>
      </c>
      <c r="G7890" s="134">
        <f>Systematic[[#This Row],[Sample]]*1000000+Systematic[[#This Row],[SubSample]]*10000+Systematic[[#This Row],[VariableIndex]]</f>
        <v>543010005</v>
      </c>
      <c r="H7890" s="134">
        <f>Systematic[[#This Row],[SampleVariableLabel]]+100*Systematic[[#This Row],[State]]</f>
        <v>543011005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543</v>
      </c>
      <c r="B7891" s="1">
        <f>IF(C7891=0,IF(B7890=Protocol!$V$20,1,B7890+1),B7890)</f>
        <v>1</v>
      </c>
      <c r="C7891" s="1">
        <f>IF(C7890+1=Protocol!$V$21,0,C7890+1)</f>
        <v>11</v>
      </c>
      <c r="D7891" s="1">
        <f t="shared" si="263"/>
        <v>6</v>
      </c>
      <c r="E7891" s="1" t="str">
        <f>INDEX(Protocol[Mark],MATCH(C7891,Protocol[Step],0))</f>
        <v>10Tm</v>
      </c>
      <c r="F7891" s="151" t="str">
        <f>INDEX(Variables[Variable],MATCH(Systematic[[#This Row],[VariableIndex]],Variables[Index],0))</f>
        <v>FCR (mt: ROX-corr.)</v>
      </c>
      <c r="G7891" s="134">
        <f>Systematic[[#This Row],[Sample]]*1000000+Systematic[[#This Row],[SubSample]]*10000+Systematic[[#This Row],[VariableIndex]]</f>
        <v>543010006</v>
      </c>
      <c r="H7891" s="134">
        <f>Systematic[[#This Row],[SampleVariableLabel]]+100*Systematic[[#This Row],[State]]</f>
        <v>543011106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543</v>
      </c>
      <c r="B7892" s="1">
        <f>IF(C7892=0,IF(B7891=Protocol!$V$20,1,B7891+1),B7891)</f>
        <v>1</v>
      </c>
      <c r="C7892" s="1">
        <f>IF(C7891+1=Protocol!$V$21,0,C7891+1)</f>
        <v>12</v>
      </c>
      <c r="D7892" s="1">
        <f t="shared" si="263"/>
        <v>1</v>
      </c>
      <c r="E7892" s="1" t="str">
        <f>INDEX(Protocol[Mark],MATCH(C7892,Protocol[Step],0))</f>
        <v>11Azd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543010001</v>
      </c>
      <c r="H7892" s="134">
        <f>Systematic[[#This Row],[SampleVariableLabel]]+100*Systematic[[#This Row],[State]]</f>
        <v>543011201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544</v>
      </c>
      <c r="B7893" s="1">
        <f>IF(C7893=0,IF(B7892=Protocol!$V$20,1,B7892+1),B7892)</f>
        <v>1</v>
      </c>
      <c r="C7893" s="1">
        <f>IF(C7892+1=Protocol!$V$21,0,C7892+1)</f>
        <v>0</v>
      </c>
      <c r="D7893" s="1">
        <f t="shared" si="263"/>
        <v>2</v>
      </c>
      <c r="E7893" s="1" t="str">
        <f>INDEX(Protocol[Mark],MATCH(C7893,Protocol[Step],0))</f>
        <v>1mt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544010002</v>
      </c>
      <c r="H7893" s="134">
        <f>Systematic[[#This Row],[SampleVariableLabel]]+100*Systematic[[#This Row],[State]]</f>
        <v>544010002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544</v>
      </c>
      <c r="B7894" s="1">
        <f>IF(C7894=0,IF(B7893=Protocol!$V$20,1,B7893+1),B7893)</f>
        <v>1</v>
      </c>
      <c r="C7894" s="1">
        <f>IF(C7893+1=Protocol!$V$21,0,C7893+1)</f>
        <v>1</v>
      </c>
      <c r="D7894" s="1">
        <f t="shared" si="263"/>
        <v>3</v>
      </c>
      <c r="E7894" s="1" t="str">
        <f>INDEX(Protocol[Mark],MATCH(C7894,Protocol[Step],0))</f>
        <v>1PM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544010003</v>
      </c>
      <c r="H7894" s="134">
        <f>Systematic[[#This Row],[SampleVariableLabel]]+100*Systematic[[#This Row],[State]]</f>
        <v>544010103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544</v>
      </c>
      <c r="B7895" s="1">
        <f>IF(C7895=0,IF(B7894=Protocol!$V$20,1,B7894+1),B7894)</f>
        <v>1</v>
      </c>
      <c r="C7895" s="1">
        <f>IF(C7894+1=Protocol!$V$21,0,C7894+1)</f>
        <v>2</v>
      </c>
      <c r="D7895" s="1">
        <f t="shared" si="263"/>
        <v>4</v>
      </c>
      <c r="E7895" s="1" t="str">
        <f>INDEX(Protocol[Mark],MATCH(C7895,Protocol[Step],0))</f>
        <v>2D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544010004</v>
      </c>
      <c r="H7895" s="134">
        <f>Systematic[[#This Row],[SampleVariableLabel]]+100*Systematic[[#This Row],[State]]</f>
        <v>544010204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544</v>
      </c>
      <c r="B7896" s="1">
        <f>IF(C7896=0,IF(B7895=Protocol!$V$20,1,B7895+1),B7895)</f>
        <v>1</v>
      </c>
      <c r="C7896" s="1">
        <f>IF(C7895+1=Protocol!$V$21,0,C7895+1)</f>
        <v>3</v>
      </c>
      <c r="D7896" s="1">
        <f t="shared" si="263"/>
        <v>5</v>
      </c>
      <c r="E7896" s="1" t="str">
        <f>INDEX(Protocol[Mark],MATCH(C7896,Protocol[Step],0))</f>
        <v>2c</v>
      </c>
      <c r="F7896" s="151" t="str">
        <f>INDEX(Variables[Variable],MATCH(Systematic[[#This Row],[VariableIndex]],Variables[Index],0))</f>
        <v>Specific flux (mt)</v>
      </c>
      <c r="G7896" s="134">
        <f>Systematic[[#This Row],[Sample]]*1000000+Systematic[[#This Row],[SubSample]]*10000+Systematic[[#This Row],[VariableIndex]]</f>
        <v>544010005</v>
      </c>
      <c r="H7896" s="134">
        <f>Systematic[[#This Row],[SampleVariableLabel]]+100*Systematic[[#This Row],[State]]</f>
        <v>544010305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544</v>
      </c>
      <c r="B7897" s="1">
        <f>IF(C7897=0,IF(B7896=Protocol!$V$20,1,B7896+1),B7896)</f>
        <v>1</v>
      </c>
      <c r="C7897" s="1">
        <f>IF(C7896+1=Protocol!$V$21,0,C7896+1)</f>
        <v>4</v>
      </c>
      <c r="D7897" s="1">
        <f t="shared" si="263"/>
        <v>6</v>
      </c>
      <c r="E7897" s="1" t="str">
        <f>INDEX(Protocol[Mark],MATCH(C7897,Protocol[Step],0))</f>
        <v>3U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544010006</v>
      </c>
      <c r="H7897" s="134">
        <f>Systematic[[#This Row],[SampleVariableLabel]]+100*Systematic[[#This Row],[State]]</f>
        <v>544010406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544</v>
      </c>
      <c r="B7898" s="1">
        <f>IF(C7898=0,IF(B7897=Protocol!$V$20,1,B7897+1),B7897)</f>
        <v>1</v>
      </c>
      <c r="C7898" s="1">
        <f>IF(C7897+1=Protocol!$V$21,0,C7897+1)</f>
        <v>5</v>
      </c>
      <c r="D7898" s="1">
        <f t="shared" si="263"/>
        <v>1</v>
      </c>
      <c r="E7898" s="1" t="str">
        <f>INDEX(Protocol[Mark],MATCH(C7898,Protocol[Step],0))</f>
        <v>4G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544010001</v>
      </c>
      <c r="H7898" s="134">
        <f>Systematic[[#This Row],[SampleVariableLabel]]+100*Systematic[[#This Row],[State]]</f>
        <v>544010501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544</v>
      </c>
      <c r="B7899" s="1">
        <f>IF(C7899=0,IF(B7898=Protocol!$V$20,1,B7898+1),B7898)</f>
        <v>1</v>
      </c>
      <c r="C7899" s="1">
        <f>IF(C7898+1=Protocol!$V$21,0,C7898+1)</f>
        <v>6</v>
      </c>
      <c r="D7899" s="1">
        <f t="shared" si="263"/>
        <v>2</v>
      </c>
      <c r="E7899" s="1" t="str">
        <f>INDEX(Protocol[Mark],MATCH(C7899,Protocol[Step],0))</f>
        <v>5S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544010002</v>
      </c>
      <c r="H7899" s="134">
        <f>Systematic[[#This Row],[SampleVariableLabel]]+100*Systematic[[#This Row],[State]]</f>
        <v>544010602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544</v>
      </c>
      <c r="B7900" s="1">
        <f>IF(C7900=0,IF(B7899=Protocol!$V$20,1,B7899+1),B7899)</f>
        <v>1</v>
      </c>
      <c r="C7900" s="1">
        <f>IF(C7899+1=Protocol!$V$21,0,C7899+1)</f>
        <v>7</v>
      </c>
      <c r="D7900" s="1">
        <f t="shared" si="263"/>
        <v>3</v>
      </c>
      <c r="E7900" s="1" t="str">
        <f>INDEX(Protocol[Mark],MATCH(C7900,Protocol[Step],0))</f>
        <v>6Oct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544010003</v>
      </c>
      <c r="H7900" s="134">
        <f>Systematic[[#This Row],[SampleVariableLabel]]+100*Systematic[[#This Row],[State]]</f>
        <v>544010703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544</v>
      </c>
      <c r="B7901" s="1">
        <f>IF(C7901=0,IF(B7900=Protocol!$V$20,1,B7900+1),B7900)</f>
        <v>1</v>
      </c>
      <c r="C7901" s="1">
        <f>IF(C7900+1=Protocol!$V$21,0,C7900+1)</f>
        <v>8</v>
      </c>
      <c r="D7901" s="1">
        <f t="shared" si="263"/>
        <v>4</v>
      </c>
      <c r="E7901" s="1" t="str">
        <f>INDEX(Protocol[Mark],MATCH(C7901,Protocol[Step],0))</f>
        <v>7Rot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544010004</v>
      </c>
      <c r="H7901" s="134">
        <f>Systematic[[#This Row],[SampleVariableLabel]]+100*Systematic[[#This Row],[State]]</f>
        <v>544010804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544</v>
      </c>
      <c r="B7902" s="1">
        <f>IF(C7902=0,IF(B7901=Protocol!$V$20,1,B7901+1),B7901)</f>
        <v>1</v>
      </c>
      <c r="C7902" s="1">
        <f>IF(C7901+1=Protocol!$V$21,0,C7901+1)</f>
        <v>9</v>
      </c>
      <c r="D7902" s="1">
        <f t="shared" si="263"/>
        <v>5</v>
      </c>
      <c r="E7902" s="1" t="str">
        <f>INDEX(Protocol[Mark],MATCH(C7902,Protocol[Step],0))</f>
        <v>8Gp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544010005</v>
      </c>
      <c r="H7902" s="134">
        <f>Systematic[[#This Row],[SampleVariableLabel]]+100*Systematic[[#This Row],[State]]</f>
        <v>544010905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544</v>
      </c>
      <c r="B7903" s="1">
        <f>IF(C7903=0,IF(B7902=Protocol!$V$20,1,B7902+1),B7902)</f>
        <v>1</v>
      </c>
      <c r="C7903" s="1">
        <f>IF(C7902+1=Protocol!$V$21,0,C7902+1)</f>
        <v>10</v>
      </c>
      <c r="D7903" s="1">
        <f t="shared" si="263"/>
        <v>6</v>
      </c>
      <c r="E7903" s="1" t="str">
        <f>INDEX(Protocol[Mark],MATCH(C7903,Protocol[Step],0))</f>
        <v>9Ama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544010006</v>
      </c>
      <c r="H7903" s="134">
        <f>Systematic[[#This Row],[SampleVariableLabel]]+100*Systematic[[#This Row],[State]]</f>
        <v>544011006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544</v>
      </c>
      <c r="B7904" s="1">
        <f>IF(C7904=0,IF(B7903=Protocol!$V$20,1,B7903+1),B7903)</f>
        <v>1</v>
      </c>
      <c r="C7904" s="1">
        <f>IF(C7903+1=Protocol!$V$21,0,C7903+1)</f>
        <v>11</v>
      </c>
      <c r="D7904" s="1">
        <f t="shared" si="263"/>
        <v>1</v>
      </c>
      <c r="E7904" s="1" t="str">
        <f>INDEX(Protocol[Mark],MATCH(C7904,Protocol[Step],0))</f>
        <v>10Tm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544010001</v>
      </c>
      <c r="H7904" s="134">
        <f>Systematic[[#This Row],[SampleVariableLabel]]+100*Systematic[[#This Row],[State]]</f>
        <v>544011101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544</v>
      </c>
      <c r="B7905" s="1">
        <f>IF(C7905=0,IF(B7904=Protocol!$V$20,1,B7904+1),B7904)</f>
        <v>1</v>
      </c>
      <c r="C7905" s="1">
        <f>IF(C7904+1=Protocol!$V$21,0,C7904+1)</f>
        <v>12</v>
      </c>
      <c r="D7905" s="1">
        <f t="shared" si="263"/>
        <v>2</v>
      </c>
      <c r="E7905" s="1" t="str">
        <f>INDEX(Protocol[Mark],MATCH(C7905,Protocol[Step],0))</f>
        <v>11Azd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544010002</v>
      </c>
      <c r="H7905" s="134">
        <f>Systematic[[#This Row],[SampleVariableLabel]]+100*Systematic[[#This Row],[State]]</f>
        <v>544011202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545</v>
      </c>
      <c r="B7906" s="1">
        <f>IF(C7906=0,IF(B7905=Protocol!$V$20,1,B7905+1),B7905)</f>
        <v>1</v>
      </c>
      <c r="C7906" s="1">
        <f>IF(C7905+1=Protocol!$V$21,0,C7905+1)</f>
        <v>0</v>
      </c>
      <c r="D7906" s="1">
        <f t="shared" si="263"/>
        <v>3</v>
      </c>
      <c r="E7906" s="1" t="str">
        <f>INDEX(Protocol[Mark],MATCH(C7906,Protocol[Step],0))</f>
        <v>1mt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545010003</v>
      </c>
      <c r="H7906" s="134">
        <f>Systematic[[#This Row],[SampleVariableLabel]]+100*Systematic[[#This Row],[State]]</f>
        <v>545010003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545</v>
      </c>
      <c r="B7907" s="1">
        <f>IF(C7907=0,IF(B7906=Protocol!$V$20,1,B7906+1),B7906)</f>
        <v>1</v>
      </c>
      <c r="C7907" s="1">
        <f>IF(C7906+1=Protocol!$V$21,0,C7906+1)</f>
        <v>1</v>
      </c>
      <c r="D7907" s="1">
        <f t="shared" si="263"/>
        <v>4</v>
      </c>
      <c r="E7907" s="1" t="str">
        <f>INDEX(Protocol[Mark],MATCH(C7907,Protocol[Step],0))</f>
        <v>1PM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545010004</v>
      </c>
      <c r="H7907" s="134">
        <f>Systematic[[#This Row],[SampleVariableLabel]]+100*Systematic[[#This Row],[State]]</f>
        <v>545010104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545</v>
      </c>
      <c r="B7908" s="1">
        <f>IF(C7908=0,IF(B7907=Protocol!$V$20,1,B7907+1),B7907)</f>
        <v>1</v>
      </c>
      <c r="C7908" s="1">
        <f>IF(C7907+1=Protocol!$V$21,0,C7907+1)</f>
        <v>2</v>
      </c>
      <c r="D7908" s="1">
        <f t="shared" si="263"/>
        <v>5</v>
      </c>
      <c r="E7908" s="1" t="str">
        <f>INDEX(Protocol[Mark],MATCH(C7908,Protocol[Step],0))</f>
        <v>2D</v>
      </c>
      <c r="F7908" s="151" t="str">
        <f>INDEX(Variables[Variable],MATCH(Systematic[[#This Row],[VariableIndex]],Variables[Index],0))</f>
        <v>Specific flux (mt)</v>
      </c>
      <c r="G7908" s="134">
        <f>Systematic[[#This Row],[Sample]]*1000000+Systematic[[#This Row],[SubSample]]*10000+Systematic[[#This Row],[VariableIndex]]</f>
        <v>545010005</v>
      </c>
      <c r="H7908" s="134">
        <f>Systematic[[#This Row],[SampleVariableLabel]]+100*Systematic[[#This Row],[State]]</f>
        <v>545010205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545</v>
      </c>
      <c r="B7909" s="1">
        <f>IF(C7909=0,IF(B7908=Protocol!$V$20,1,B7908+1),B7908)</f>
        <v>1</v>
      </c>
      <c r="C7909" s="1">
        <f>IF(C7908+1=Protocol!$V$21,0,C7908+1)</f>
        <v>3</v>
      </c>
      <c r="D7909" s="1">
        <f t="shared" si="263"/>
        <v>6</v>
      </c>
      <c r="E7909" s="1" t="str">
        <f>INDEX(Protocol[Mark],MATCH(C7909,Protocol[Step],0))</f>
        <v>2c</v>
      </c>
      <c r="F7909" s="151" t="str">
        <f>INDEX(Variables[Variable],MATCH(Systematic[[#This Row],[VariableIndex]],Variables[Index],0))</f>
        <v>FCR (mt: ROX-corr.)</v>
      </c>
      <c r="G7909" s="134">
        <f>Systematic[[#This Row],[Sample]]*1000000+Systematic[[#This Row],[SubSample]]*10000+Systematic[[#This Row],[VariableIndex]]</f>
        <v>545010006</v>
      </c>
      <c r="H7909" s="134">
        <f>Systematic[[#This Row],[SampleVariableLabel]]+100*Systematic[[#This Row],[State]]</f>
        <v>545010306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545</v>
      </c>
      <c r="B7910" s="1">
        <f>IF(C7910=0,IF(B7909=Protocol!$V$20,1,B7909+1),B7909)</f>
        <v>1</v>
      </c>
      <c r="C7910" s="1">
        <f>IF(C7909+1=Protocol!$V$21,0,C7909+1)</f>
        <v>4</v>
      </c>
      <c r="D7910" s="1">
        <f t="shared" si="263"/>
        <v>1</v>
      </c>
      <c r="E7910" s="1" t="str">
        <f>INDEX(Protocol[Mark],MATCH(C7910,Protocol[Step],0))</f>
        <v>3U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545010001</v>
      </c>
      <c r="H7910" s="134">
        <f>Systematic[[#This Row],[SampleVariableLabel]]+100*Systematic[[#This Row],[State]]</f>
        <v>545010401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545</v>
      </c>
      <c r="B7911" s="1">
        <f>IF(C7911=0,IF(B7910=Protocol!$V$20,1,B7910+1),B7910)</f>
        <v>1</v>
      </c>
      <c r="C7911" s="1">
        <f>IF(C7910+1=Protocol!$V$21,0,C7910+1)</f>
        <v>5</v>
      </c>
      <c r="D7911" s="1">
        <f t="shared" si="263"/>
        <v>2</v>
      </c>
      <c r="E7911" s="1" t="str">
        <f>INDEX(Protocol[Mark],MATCH(C7911,Protocol[Step],0))</f>
        <v>4G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545010002</v>
      </c>
      <c r="H7911" s="134">
        <f>Systematic[[#This Row],[SampleVariableLabel]]+100*Systematic[[#This Row],[State]]</f>
        <v>545010502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545</v>
      </c>
      <c r="B7912" s="1">
        <f>IF(C7912=0,IF(B7911=Protocol!$V$20,1,B7911+1),B7911)</f>
        <v>1</v>
      </c>
      <c r="C7912" s="1">
        <f>IF(C7911+1=Protocol!$V$21,0,C7911+1)</f>
        <v>6</v>
      </c>
      <c r="D7912" s="1">
        <f t="shared" si="263"/>
        <v>3</v>
      </c>
      <c r="E7912" s="1" t="str">
        <f>INDEX(Protocol[Mark],MATCH(C7912,Protocol[Step],0))</f>
        <v>5S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545010003</v>
      </c>
      <c r="H7912" s="134">
        <f>Systematic[[#This Row],[SampleVariableLabel]]+100*Systematic[[#This Row],[State]]</f>
        <v>545010603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545</v>
      </c>
      <c r="B7913" s="1">
        <f>IF(C7913=0,IF(B7912=Protocol!$V$20,1,B7912+1),B7912)</f>
        <v>1</v>
      </c>
      <c r="C7913" s="1">
        <f>IF(C7912+1=Protocol!$V$21,0,C7912+1)</f>
        <v>7</v>
      </c>
      <c r="D7913" s="1">
        <f t="shared" si="263"/>
        <v>4</v>
      </c>
      <c r="E7913" s="1" t="str">
        <f>INDEX(Protocol[Mark],MATCH(C7913,Protocol[Step],0))</f>
        <v>6Oct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545010004</v>
      </c>
      <c r="H7913" s="134">
        <f>Systematic[[#This Row],[SampleVariableLabel]]+100*Systematic[[#This Row],[State]]</f>
        <v>545010704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545</v>
      </c>
      <c r="B7914" s="1">
        <f>IF(C7914=0,IF(B7913=Protocol!$V$20,1,B7913+1),B7913)</f>
        <v>1</v>
      </c>
      <c r="C7914" s="1">
        <f>IF(C7913+1=Protocol!$V$21,0,C7913+1)</f>
        <v>8</v>
      </c>
      <c r="D7914" s="1">
        <f t="shared" si="263"/>
        <v>5</v>
      </c>
      <c r="E7914" s="1" t="str">
        <f>INDEX(Protocol[Mark],MATCH(C7914,Protocol[Step],0))</f>
        <v>7Rot</v>
      </c>
      <c r="F7914" s="151" t="str">
        <f>INDEX(Variables[Variable],MATCH(Systematic[[#This Row],[VariableIndex]],Variables[Index],0))</f>
        <v>Specific flux (mt)</v>
      </c>
      <c r="G7914" s="134">
        <f>Systematic[[#This Row],[Sample]]*1000000+Systematic[[#This Row],[SubSample]]*10000+Systematic[[#This Row],[VariableIndex]]</f>
        <v>545010005</v>
      </c>
      <c r="H7914" s="134">
        <f>Systematic[[#This Row],[SampleVariableLabel]]+100*Systematic[[#This Row],[State]]</f>
        <v>545010805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545</v>
      </c>
      <c r="B7915" s="1">
        <f>IF(C7915=0,IF(B7914=Protocol!$V$20,1,B7914+1),B7914)</f>
        <v>1</v>
      </c>
      <c r="C7915" s="1">
        <f>IF(C7914+1=Protocol!$V$21,0,C7914+1)</f>
        <v>9</v>
      </c>
      <c r="D7915" s="1">
        <f t="shared" si="263"/>
        <v>6</v>
      </c>
      <c r="E7915" s="1" t="str">
        <f>INDEX(Protocol[Mark],MATCH(C7915,Protocol[Step],0))</f>
        <v>8Gp</v>
      </c>
      <c r="F7915" s="151" t="str">
        <f>INDEX(Variables[Variable],MATCH(Systematic[[#This Row],[VariableIndex]],Variables[Index],0))</f>
        <v>FCR (mt: ROX-corr.)</v>
      </c>
      <c r="G7915" s="134">
        <f>Systematic[[#This Row],[Sample]]*1000000+Systematic[[#This Row],[SubSample]]*10000+Systematic[[#This Row],[VariableIndex]]</f>
        <v>545010006</v>
      </c>
      <c r="H7915" s="134">
        <f>Systematic[[#This Row],[SampleVariableLabel]]+100*Systematic[[#This Row],[State]]</f>
        <v>545010906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545</v>
      </c>
      <c r="B7916" s="1">
        <f>IF(C7916=0,IF(B7915=Protocol!$V$20,1,B7915+1),B7915)</f>
        <v>1</v>
      </c>
      <c r="C7916" s="1">
        <f>IF(C7915+1=Protocol!$V$21,0,C7915+1)</f>
        <v>10</v>
      </c>
      <c r="D7916" s="1">
        <f t="shared" si="263"/>
        <v>1</v>
      </c>
      <c r="E7916" s="1" t="str">
        <f>INDEX(Protocol[Mark],MATCH(C7916,Protocol[Step],0))</f>
        <v>9Ama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545010001</v>
      </c>
      <c r="H7916" s="134">
        <f>Systematic[[#This Row],[SampleVariableLabel]]+100*Systematic[[#This Row],[State]]</f>
        <v>545011001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545</v>
      </c>
      <c r="B7917" s="1">
        <f>IF(C7917=0,IF(B7916=Protocol!$V$20,1,B7916+1),B7916)</f>
        <v>1</v>
      </c>
      <c r="C7917" s="1">
        <f>IF(C7916+1=Protocol!$V$21,0,C7916+1)</f>
        <v>11</v>
      </c>
      <c r="D7917" s="1">
        <f t="shared" si="263"/>
        <v>2</v>
      </c>
      <c r="E7917" s="1" t="str">
        <f>INDEX(Protocol[Mark],MATCH(C7917,Protocol[Step],0))</f>
        <v>10Tm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545010002</v>
      </c>
      <c r="H7917" s="134">
        <f>Systematic[[#This Row],[SampleVariableLabel]]+100*Systematic[[#This Row],[State]]</f>
        <v>545011102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545</v>
      </c>
      <c r="B7918" s="1">
        <f>IF(C7918=0,IF(B7917=Protocol!$V$20,1,B7917+1),B7917)</f>
        <v>1</v>
      </c>
      <c r="C7918" s="1">
        <f>IF(C7917+1=Protocol!$V$21,0,C7917+1)</f>
        <v>12</v>
      </c>
      <c r="D7918" s="1">
        <f t="shared" si="263"/>
        <v>3</v>
      </c>
      <c r="E7918" s="1" t="str">
        <f>INDEX(Protocol[Mark],MATCH(C7918,Protocol[Step],0))</f>
        <v>11Azd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545010003</v>
      </c>
      <c r="H7918" s="134">
        <f>Systematic[[#This Row],[SampleVariableLabel]]+100*Systematic[[#This Row],[State]]</f>
        <v>545011203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546</v>
      </c>
      <c r="B7919" s="1">
        <f>IF(C7919=0,IF(B7918=Protocol!$V$20,1,B7918+1),B7918)</f>
        <v>1</v>
      </c>
      <c r="C7919" s="1">
        <f>IF(C7918+1=Protocol!$V$21,0,C7918+1)</f>
        <v>0</v>
      </c>
      <c r="D7919" s="1">
        <f t="shared" si="263"/>
        <v>4</v>
      </c>
      <c r="E7919" s="1" t="str">
        <f>INDEX(Protocol[Mark],MATCH(C7919,Protocol[Step],0))</f>
        <v>1mt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546010004</v>
      </c>
      <c r="H7919" s="134">
        <f>Systematic[[#This Row],[SampleVariableLabel]]+100*Systematic[[#This Row],[State]]</f>
        <v>546010004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546</v>
      </c>
      <c r="B7920" s="1">
        <f>IF(C7920=0,IF(B7919=Protocol!$V$20,1,B7919+1),B7919)</f>
        <v>1</v>
      </c>
      <c r="C7920" s="1">
        <f>IF(C7919+1=Protocol!$V$21,0,C7919+1)</f>
        <v>1</v>
      </c>
      <c r="D7920" s="1">
        <f t="shared" si="263"/>
        <v>5</v>
      </c>
      <c r="E7920" s="1" t="str">
        <f>INDEX(Protocol[Mark],MATCH(C7920,Protocol[Step],0))</f>
        <v>1PM</v>
      </c>
      <c r="F7920" s="151" t="str">
        <f>INDEX(Variables[Variable],MATCH(Systematic[[#This Row],[VariableIndex]],Variables[Index],0))</f>
        <v>Specific flux (mt)</v>
      </c>
      <c r="G7920" s="134">
        <f>Systematic[[#This Row],[Sample]]*1000000+Systematic[[#This Row],[SubSample]]*10000+Systematic[[#This Row],[VariableIndex]]</f>
        <v>546010005</v>
      </c>
      <c r="H7920" s="134">
        <f>Systematic[[#This Row],[SampleVariableLabel]]+100*Systematic[[#This Row],[State]]</f>
        <v>546010105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546</v>
      </c>
      <c r="B7921" s="1">
        <f>IF(C7921=0,IF(B7920=Protocol!$V$20,1,B7920+1),B7920)</f>
        <v>1</v>
      </c>
      <c r="C7921" s="1">
        <f>IF(C7920+1=Protocol!$V$21,0,C7920+1)</f>
        <v>2</v>
      </c>
      <c r="D7921" s="1">
        <f t="shared" si="263"/>
        <v>6</v>
      </c>
      <c r="E7921" s="1" t="str">
        <f>INDEX(Protocol[Mark],MATCH(C7921,Protocol[Step],0))</f>
        <v>2D</v>
      </c>
      <c r="F7921" s="151" t="str">
        <f>INDEX(Variables[Variable],MATCH(Systematic[[#This Row],[VariableIndex]],Variables[Index],0))</f>
        <v>FCR (mt: ROX-corr.)</v>
      </c>
      <c r="G7921" s="134">
        <f>Systematic[[#This Row],[Sample]]*1000000+Systematic[[#This Row],[SubSample]]*10000+Systematic[[#This Row],[VariableIndex]]</f>
        <v>546010006</v>
      </c>
      <c r="H7921" s="134">
        <f>Systematic[[#This Row],[SampleVariableLabel]]+100*Systematic[[#This Row],[State]]</f>
        <v>546010206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546</v>
      </c>
      <c r="B7922" s="1">
        <f>IF(C7922=0,IF(B7921=Protocol!$V$20,1,B7921+1),B7921)</f>
        <v>1</v>
      </c>
      <c r="C7922" s="1">
        <f>IF(C7921+1=Protocol!$V$21,0,C7921+1)</f>
        <v>3</v>
      </c>
      <c r="D7922" s="1">
        <f t="shared" si="263"/>
        <v>1</v>
      </c>
      <c r="E7922" s="1" t="str">
        <f>INDEX(Protocol[Mark],MATCH(C7922,Protocol[Step],0))</f>
        <v>2c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546010001</v>
      </c>
      <c r="H7922" s="134">
        <f>Systematic[[#This Row],[SampleVariableLabel]]+100*Systematic[[#This Row],[State]]</f>
        <v>546010301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546</v>
      </c>
      <c r="B7923" s="1">
        <f>IF(C7923=0,IF(B7922=Protocol!$V$20,1,B7922+1),B7922)</f>
        <v>1</v>
      </c>
      <c r="C7923" s="1">
        <f>IF(C7922+1=Protocol!$V$21,0,C7922+1)</f>
        <v>4</v>
      </c>
      <c r="D7923" s="1">
        <f t="shared" si="263"/>
        <v>2</v>
      </c>
      <c r="E7923" s="1" t="str">
        <f>INDEX(Protocol[Mark],MATCH(C7923,Protocol[Step],0))</f>
        <v>3U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546010002</v>
      </c>
      <c r="H7923" s="134">
        <f>Systematic[[#This Row],[SampleVariableLabel]]+100*Systematic[[#This Row],[State]]</f>
        <v>546010402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546</v>
      </c>
      <c r="B7924" s="1">
        <f>IF(C7924=0,IF(B7923=Protocol!$V$20,1,B7923+1),B7923)</f>
        <v>1</v>
      </c>
      <c r="C7924" s="1">
        <f>IF(C7923+1=Protocol!$V$21,0,C7923+1)</f>
        <v>5</v>
      </c>
      <c r="D7924" s="1">
        <f t="shared" si="263"/>
        <v>3</v>
      </c>
      <c r="E7924" s="1" t="str">
        <f>INDEX(Protocol[Mark],MATCH(C7924,Protocol[Step],0))</f>
        <v>4G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546010003</v>
      </c>
      <c r="H7924" s="134">
        <f>Systematic[[#This Row],[SampleVariableLabel]]+100*Systematic[[#This Row],[State]]</f>
        <v>546010503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546</v>
      </c>
      <c r="B7925" s="1">
        <f>IF(C7925=0,IF(B7924=Protocol!$V$20,1,B7924+1),B7924)</f>
        <v>1</v>
      </c>
      <c r="C7925" s="1">
        <f>IF(C7924+1=Protocol!$V$21,0,C7924+1)</f>
        <v>6</v>
      </c>
      <c r="D7925" s="1">
        <f t="shared" si="263"/>
        <v>4</v>
      </c>
      <c r="E7925" s="1" t="str">
        <f>INDEX(Protocol[Mark],MATCH(C7925,Protocol[Step],0))</f>
        <v>5S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546010004</v>
      </c>
      <c r="H7925" s="134">
        <f>Systematic[[#This Row],[SampleVariableLabel]]+100*Systematic[[#This Row],[State]]</f>
        <v>546010604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546</v>
      </c>
      <c r="B7926" s="1">
        <f>IF(C7926=0,IF(B7925=Protocol!$V$20,1,B7925+1),B7925)</f>
        <v>1</v>
      </c>
      <c r="C7926" s="1">
        <f>IF(C7925+1=Protocol!$V$21,0,C7925+1)</f>
        <v>7</v>
      </c>
      <c r="D7926" s="1">
        <f t="shared" si="263"/>
        <v>5</v>
      </c>
      <c r="E7926" s="1" t="str">
        <f>INDEX(Protocol[Mark],MATCH(C7926,Protocol[Step],0))</f>
        <v>6Oct</v>
      </c>
      <c r="F7926" s="151" t="str">
        <f>INDEX(Variables[Variable],MATCH(Systematic[[#This Row],[VariableIndex]],Variables[Index],0))</f>
        <v>Specific flux (mt)</v>
      </c>
      <c r="G7926" s="134">
        <f>Systematic[[#This Row],[Sample]]*1000000+Systematic[[#This Row],[SubSample]]*10000+Systematic[[#This Row],[VariableIndex]]</f>
        <v>546010005</v>
      </c>
      <c r="H7926" s="134">
        <f>Systematic[[#This Row],[SampleVariableLabel]]+100*Systematic[[#This Row],[State]]</f>
        <v>546010705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546</v>
      </c>
      <c r="B7927" s="1">
        <f>IF(C7927=0,IF(B7926=Protocol!$V$20,1,B7926+1),B7926)</f>
        <v>1</v>
      </c>
      <c r="C7927" s="1">
        <f>IF(C7926+1=Protocol!$V$21,0,C7926+1)</f>
        <v>8</v>
      </c>
      <c r="D7927" s="1">
        <f t="shared" si="263"/>
        <v>6</v>
      </c>
      <c r="E7927" s="1" t="str">
        <f>INDEX(Protocol[Mark],MATCH(C7927,Protocol[Step],0))</f>
        <v>7Rot</v>
      </c>
      <c r="F7927" s="151" t="str">
        <f>INDEX(Variables[Variable],MATCH(Systematic[[#This Row],[VariableIndex]],Variables[Index],0))</f>
        <v>FCR (mt: ROX-corr.)</v>
      </c>
      <c r="G7927" s="134">
        <f>Systematic[[#This Row],[Sample]]*1000000+Systematic[[#This Row],[SubSample]]*10000+Systematic[[#This Row],[VariableIndex]]</f>
        <v>546010006</v>
      </c>
      <c r="H7927" s="134">
        <f>Systematic[[#This Row],[SampleVariableLabel]]+100*Systematic[[#This Row],[State]]</f>
        <v>546010806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546</v>
      </c>
      <c r="B7928" s="1">
        <f>IF(C7928=0,IF(B7927=Protocol!$V$20,1,B7927+1),B7927)</f>
        <v>1</v>
      </c>
      <c r="C7928" s="1">
        <f>IF(C7927+1=Protocol!$V$21,0,C7927+1)</f>
        <v>9</v>
      </c>
      <c r="D7928" s="1">
        <f t="shared" si="263"/>
        <v>1</v>
      </c>
      <c r="E7928" s="1" t="str">
        <f>INDEX(Protocol[Mark],MATCH(C7928,Protocol[Step],0))</f>
        <v>8Gp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546010001</v>
      </c>
      <c r="H7928" s="134">
        <f>Systematic[[#This Row],[SampleVariableLabel]]+100*Systematic[[#This Row],[State]]</f>
        <v>546010901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546</v>
      </c>
      <c r="B7929" s="1">
        <f>IF(C7929=0,IF(B7928=Protocol!$V$20,1,B7928+1),B7928)</f>
        <v>1</v>
      </c>
      <c r="C7929" s="1">
        <f>IF(C7928+1=Protocol!$V$21,0,C7928+1)</f>
        <v>10</v>
      </c>
      <c r="D7929" s="1">
        <f t="shared" si="263"/>
        <v>2</v>
      </c>
      <c r="E7929" s="1" t="str">
        <f>INDEX(Protocol[Mark],MATCH(C7929,Protocol[Step],0))</f>
        <v>9Ama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546010002</v>
      </c>
      <c r="H7929" s="134">
        <f>Systematic[[#This Row],[SampleVariableLabel]]+100*Systematic[[#This Row],[State]]</f>
        <v>546011002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546</v>
      </c>
      <c r="B7930" s="1">
        <f>IF(C7930=0,IF(B7929=Protocol!$V$20,1,B7929+1),B7929)</f>
        <v>1</v>
      </c>
      <c r="C7930" s="1">
        <f>IF(C7929+1=Protocol!$V$21,0,C7929+1)</f>
        <v>11</v>
      </c>
      <c r="D7930" s="1">
        <f t="shared" si="263"/>
        <v>3</v>
      </c>
      <c r="E7930" s="1" t="str">
        <f>INDEX(Protocol[Mark],MATCH(C7930,Protocol[Step],0))</f>
        <v>10Tm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546010003</v>
      </c>
      <c r="H7930" s="134">
        <f>Systematic[[#This Row],[SampleVariableLabel]]+100*Systematic[[#This Row],[State]]</f>
        <v>546011103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546</v>
      </c>
      <c r="B7931" s="1">
        <f>IF(C7931=0,IF(B7930=Protocol!$V$20,1,B7930+1),B7930)</f>
        <v>1</v>
      </c>
      <c r="C7931" s="1">
        <f>IF(C7930+1=Protocol!$V$21,0,C7930+1)</f>
        <v>12</v>
      </c>
      <c r="D7931" s="1">
        <f t="shared" si="263"/>
        <v>4</v>
      </c>
      <c r="E7931" s="1" t="str">
        <f>INDEX(Protocol[Mark],MATCH(C7931,Protocol[Step],0))</f>
        <v>11Azd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546010004</v>
      </c>
      <c r="H7931" s="134">
        <f>Systematic[[#This Row],[SampleVariableLabel]]+100*Systematic[[#This Row],[State]]</f>
        <v>546011204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547</v>
      </c>
      <c r="B7932" s="1">
        <f>IF(C7932=0,IF(B7931=Protocol!$V$20,1,B7931+1),B7931)</f>
        <v>1</v>
      </c>
      <c r="C7932" s="1">
        <f>IF(C7931+1=Protocol!$V$21,0,C7931+1)</f>
        <v>0</v>
      </c>
      <c r="D7932" s="1">
        <f t="shared" si="263"/>
        <v>5</v>
      </c>
      <c r="E7932" s="1" t="str">
        <f>INDEX(Protocol[Mark],MATCH(C7932,Protocol[Step],0))</f>
        <v>1mt</v>
      </c>
      <c r="F7932" s="151" t="str">
        <f>INDEX(Variables[Variable],MATCH(Systematic[[#This Row],[VariableIndex]],Variables[Index],0))</f>
        <v>Specific flux (mt)</v>
      </c>
      <c r="G7932" s="134">
        <f>Systematic[[#This Row],[Sample]]*1000000+Systematic[[#This Row],[SubSample]]*10000+Systematic[[#This Row],[VariableIndex]]</f>
        <v>547010005</v>
      </c>
      <c r="H7932" s="134">
        <f>Systematic[[#This Row],[SampleVariableLabel]]+100*Systematic[[#This Row],[State]]</f>
        <v>547010005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547</v>
      </c>
      <c r="B7933" s="1">
        <f>IF(C7933=0,IF(B7932=Protocol!$V$20,1,B7932+1),B7932)</f>
        <v>1</v>
      </c>
      <c r="C7933" s="1">
        <f>IF(C7932+1=Protocol!$V$21,0,C7932+1)</f>
        <v>1</v>
      </c>
      <c r="D7933" s="1">
        <f t="shared" si="263"/>
        <v>6</v>
      </c>
      <c r="E7933" s="1" t="str">
        <f>INDEX(Protocol[Mark],MATCH(C7933,Protocol[Step],0))</f>
        <v>1PM</v>
      </c>
      <c r="F7933" s="151" t="str">
        <f>INDEX(Variables[Variable],MATCH(Systematic[[#This Row],[VariableIndex]],Variables[Index],0))</f>
        <v>FCR (mt: ROX-corr.)</v>
      </c>
      <c r="G7933" s="134">
        <f>Systematic[[#This Row],[Sample]]*1000000+Systematic[[#This Row],[SubSample]]*10000+Systematic[[#This Row],[VariableIndex]]</f>
        <v>547010006</v>
      </c>
      <c r="H7933" s="134">
        <f>Systematic[[#This Row],[SampleVariableLabel]]+100*Systematic[[#This Row],[State]]</f>
        <v>547010106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547</v>
      </c>
      <c r="B7934" s="1">
        <f>IF(C7934=0,IF(B7933=Protocol!$V$20,1,B7933+1),B7933)</f>
        <v>1</v>
      </c>
      <c r="C7934" s="1">
        <f>IF(C7933+1=Protocol!$V$21,0,C7933+1)</f>
        <v>2</v>
      </c>
      <c r="D7934" s="1">
        <f t="shared" si="263"/>
        <v>1</v>
      </c>
      <c r="E7934" s="1" t="str">
        <f>INDEX(Protocol[Mark],MATCH(C7934,Protocol[Step],0))</f>
        <v>2D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547010001</v>
      </c>
      <c r="H7934" s="134">
        <f>Systematic[[#This Row],[SampleVariableLabel]]+100*Systematic[[#This Row],[State]]</f>
        <v>547010201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547</v>
      </c>
      <c r="B7935" s="1">
        <f>IF(C7935=0,IF(B7934=Protocol!$V$20,1,B7934+1),B7934)</f>
        <v>1</v>
      </c>
      <c r="C7935" s="1">
        <f>IF(C7934+1=Protocol!$V$21,0,C7934+1)</f>
        <v>3</v>
      </c>
      <c r="D7935" s="1">
        <f t="shared" si="263"/>
        <v>2</v>
      </c>
      <c r="E7935" s="1" t="str">
        <f>INDEX(Protocol[Mark],MATCH(C7935,Protocol[Step],0))</f>
        <v>2c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547010002</v>
      </c>
      <c r="H7935" s="134">
        <f>Systematic[[#This Row],[SampleVariableLabel]]+100*Systematic[[#This Row],[State]]</f>
        <v>547010302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547</v>
      </c>
      <c r="B7936" s="1">
        <f>IF(C7936=0,IF(B7935=Protocol!$V$20,1,B7935+1),B7935)</f>
        <v>1</v>
      </c>
      <c r="C7936" s="1">
        <f>IF(C7935+1=Protocol!$V$21,0,C7935+1)</f>
        <v>4</v>
      </c>
      <c r="D7936" s="1">
        <f t="shared" si="263"/>
        <v>3</v>
      </c>
      <c r="E7936" s="1" t="str">
        <f>INDEX(Protocol[Mark],MATCH(C7936,Protocol[Step],0))</f>
        <v>3U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547010003</v>
      </c>
      <c r="H7936" s="134">
        <f>Systematic[[#This Row],[SampleVariableLabel]]+100*Systematic[[#This Row],[State]]</f>
        <v>547010403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547</v>
      </c>
      <c r="B7937" s="1">
        <f>IF(C7937=0,IF(B7936=Protocol!$V$20,1,B7936+1),B7936)</f>
        <v>1</v>
      </c>
      <c r="C7937" s="1">
        <f>IF(C7936+1=Protocol!$V$21,0,C7936+1)</f>
        <v>5</v>
      </c>
      <c r="D7937" s="1">
        <f t="shared" si="263"/>
        <v>4</v>
      </c>
      <c r="E7937" s="1" t="str">
        <f>INDEX(Protocol[Mark],MATCH(C7937,Protocol[Step],0))</f>
        <v>4G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547010004</v>
      </c>
      <c r="H7937" s="134">
        <f>Systematic[[#This Row],[SampleVariableLabel]]+100*Systematic[[#This Row],[State]]</f>
        <v>547010504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547</v>
      </c>
      <c r="B7938" s="1">
        <f>IF(C7938=0,IF(B7937=Protocol!$V$20,1,B7937+1),B7937)</f>
        <v>1</v>
      </c>
      <c r="C7938" s="1">
        <f>IF(C7937+1=Protocol!$V$21,0,C7937+1)</f>
        <v>6</v>
      </c>
      <c r="D7938" s="1">
        <f t="shared" si="263"/>
        <v>5</v>
      </c>
      <c r="E7938" s="1" t="str">
        <f>INDEX(Protocol[Mark],MATCH(C7938,Protocol[Step],0))</f>
        <v>5S</v>
      </c>
      <c r="F7938" s="151" t="str">
        <f>INDEX(Variables[Variable],MATCH(Systematic[[#This Row],[VariableIndex]],Variables[Index],0))</f>
        <v>Specific flux (mt)</v>
      </c>
      <c r="G7938" s="134">
        <f>Systematic[[#This Row],[Sample]]*1000000+Systematic[[#This Row],[SubSample]]*10000+Systematic[[#This Row],[VariableIndex]]</f>
        <v>547010005</v>
      </c>
      <c r="H7938" s="134">
        <f>Systematic[[#This Row],[SampleVariableLabel]]+100*Systematic[[#This Row],[State]]</f>
        <v>547010605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547</v>
      </c>
      <c r="B7939" s="1">
        <f>IF(C7939=0,IF(B7938=Protocol!$V$20,1,B7938+1),B7938)</f>
        <v>1</v>
      </c>
      <c r="C7939" s="1">
        <f>IF(C7938+1=Protocol!$V$21,0,C7938+1)</f>
        <v>7</v>
      </c>
      <c r="D7939" s="1">
        <f t="shared" ref="D7939:D8002" si="265">IF(D7938=nVariables,1,D7938+1)</f>
        <v>6</v>
      </c>
      <c r="E7939" s="1" t="str">
        <f>INDEX(Protocol[Mark],MATCH(C7939,Protocol[Step],0))</f>
        <v>6Oct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547010006</v>
      </c>
      <c r="H7939" s="134">
        <f>Systematic[[#This Row],[SampleVariableLabel]]+100*Systematic[[#This Row],[State]]</f>
        <v>547010706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547</v>
      </c>
      <c r="B7940" s="1">
        <f>IF(C7940=0,IF(B7939=Protocol!$V$20,1,B7939+1),B7939)</f>
        <v>1</v>
      </c>
      <c r="C7940" s="1">
        <f>IF(C7939+1=Protocol!$V$21,0,C7939+1)</f>
        <v>8</v>
      </c>
      <c r="D7940" s="1">
        <f t="shared" si="265"/>
        <v>1</v>
      </c>
      <c r="E7940" s="1" t="str">
        <f>INDEX(Protocol[Mark],MATCH(C7940,Protocol[Step],0))</f>
        <v>7Rot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547010001</v>
      </c>
      <c r="H7940" s="134">
        <f>Systematic[[#This Row],[SampleVariableLabel]]+100*Systematic[[#This Row],[State]]</f>
        <v>547010801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547</v>
      </c>
      <c r="B7941" s="1">
        <f>IF(C7941=0,IF(B7940=Protocol!$V$20,1,B7940+1),B7940)</f>
        <v>1</v>
      </c>
      <c r="C7941" s="1">
        <f>IF(C7940+1=Protocol!$V$21,0,C7940+1)</f>
        <v>9</v>
      </c>
      <c r="D7941" s="1">
        <f t="shared" si="265"/>
        <v>2</v>
      </c>
      <c r="E7941" s="1" t="str">
        <f>INDEX(Protocol[Mark],MATCH(C7941,Protocol[Step],0))</f>
        <v>8Gp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547010002</v>
      </c>
      <c r="H7941" s="134">
        <f>Systematic[[#This Row],[SampleVariableLabel]]+100*Systematic[[#This Row],[State]]</f>
        <v>547010902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547</v>
      </c>
      <c r="B7942" s="1">
        <f>IF(C7942=0,IF(B7941=Protocol!$V$20,1,B7941+1),B7941)</f>
        <v>1</v>
      </c>
      <c r="C7942" s="1">
        <f>IF(C7941+1=Protocol!$V$21,0,C7941+1)</f>
        <v>10</v>
      </c>
      <c r="D7942" s="1">
        <f t="shared" si="265"/>
        <v>3</v>
      </c>
      <c r="E7942" s="1" t="str">
        <f>INDEX(Protocol[Mark],MATCH(C7942,Protocol[Step],0))</f>
        <v>9Ama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547010003</v>
      </c>
      <c r="H7942" s="134">
        <f>Systematic[[#This Row],[SampleVariableLabel]]+100*Systematic[[#This Row],[State]]</f>
        <v>547011003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547</v>
      </c>
      <c r="B7943" s="1">
        <f>IF(C7943=0,IF(B7942=Protocol!$V$20,1,B7942+1),B7942)</f>
        <v>1</v>
      </c>
      <c r="C7943" s="1">
        <f>IF(C7942+1=Protocol!$V$21,0,C7942+1)</f>
        <v>11</v>
      </c>
      <c r="D7943" s="1">
        <f t="shared" si="265"/>
        <v>4</v>
      </c>
      <c r="E7943" s="1" t="str">
        <f>INDEX(Protocol[Mark],MATCH(C7943,Protocol[Step],0))</f>
        <v>10Tm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547010004</v>
      </c>
      <c r="H7943" s="134">
        <f>Systematic[[#This Row],[SampleVariableLabel]]+100*Systematic[[#This Row],[State]]</f>
        <v>547011104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547</v>
      </c>
      <c r="B7944" s="1">
        <f>IF(C7944=0,IF(B7943=Protocol!$V$20,1,B7943+1),B7943)</f>
        <v>1</v>
      </c>
      <c r="C7944" s="1">
        <f>IF(C7943+1=Protocol!$V$21,0,C7943+1)</f>
        <v>12</v>
      </c>
      <c r="D7944" s="1">
        <f t="shared" si="265"/>
        <v>5</v>
      </c>
      <c r="E7944" s="1" t="str">
        <f>INDEX(Protocol[Mark],MATCH(C7944,Protocol[Step],0))</f>
        <v>11Azd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547010005</v>
      </c>
      <c r="H7944" s="134">
        <f>Systematic[[#This Row],[SampleVariableLabel]]+100*Systematic[[#This Row],[State]]</f>
        <v>547011205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548</v>
      </c>
      <c r="B7945" s="1">
        <f>IF(C7945=0,IF(B7944=Protocol!$V$20,1,B7944+1),B7944)</f>
        <v>1</v>
      </c>
      <c r="C7945" s="1">
        <f>IF(C7944+1=Protocol!$V$21,0,C7944+1)</f>
        <v>0</v>
      </c>
      <c r="D7945" s="1">
        <f t="shared" si="265"/>
        <v>6</v>
      </c>
      <c r="E7945" s="1" t="str">
        <f>INDEX(Protocol[Mark],MATCH(C7945,Protocol[Step],0))</f>
        <v>1mt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548010006</v>
      </c>
      <c r="H7945" s="134">
        <f>Systematic[[#This Row],[SampleVariableLabel]]+100*Systematic[[#This Row],[State]]</f>
        <v>548010006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548</v>
      </c>
      <c r="B7946" s="1">
        <f>IF(C7946=0,IF(B7945=Protocol!$V$20,1,B7945+1),B7945)</f>
        <v>1</v>
      </c>
      <c r="C7946" s="1">
        <f>IF(C7945+1=Protocol!$V$21,0,C7945+1)</f>
        <v>1</v>
      </c>
      <c r="D7946" s="1">
        <f t="shared" si="265"/>
        <v>1</v>
      </c>
      <c r="E7946" s="1" t="str">
        <f>INDEX(Protocol[Mark],MATCH(C7946,Protocol[Step],0))</f>
        <v>1PM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548010001</v>
      </c>
      <c r="H7946" s="134">
        <f>Systematic[[#This Row],[SampleVariableLabel]]+100*Systematic[[#This Row],[State]]</f>
        <v>548010101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548</v>
      </c>
      <c r="B7947" s="1">
        <f>IF(C7947=0,IF(B7946=Protocol!$V$20,1,B7946+1),B7946)</f>
        <v>1</v>
      </c>
      <c r="C7947" s="1">
        <f>IF(C7946+1=Protocol!$V$21,0,C7946+1)</f>
        <v>2</v>
      </c>
      <c r="D7947" s="1">
        <f t="shared" si="265"/>
        <v>2</v>
      </c>
      <c r="E7947" s="1" t="str">
        <f>INDEX(Protocol[Mark],MATCH(C7947,Protocol[Step],0))</f>
        <v>2D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548010002</v>
      </c>
      <c r="H7947" s="134">
        <f>Systematic[[#This Row],[SampleVariableLabel]]+100*Systematic[[#This Row],[State]]</f>
        <v>548010202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548</v>
      </c>
      <c r="B7948" s="1">
        <f>IF(C7948=0,IF(B7947=Protocol!$V$20,1,B7947+1),B7947)</f>
        <v>1</v>
      </c>
      <c r="C7948" s="1">
        <f>IF(C7947+1=Protocol!$V$21,0,C7947+1)</f>
        <v>3</v>
      </c>
      <c r="D7948" s="1">
        <f t="shared" si="265"/>
        <v>3</v>
      </c>
      <c r="E7948" s="1" t="str">
        <f>INDEX(Protocol[Mark],MATCH(C7948,Protocol[Step],0))</f>
        <v>2c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548010003</v>
      </c>
      <c r="H7948" s="134">
        <f>Systematic[[#This Row],[SampleVariableLabel]]+100*Systematic[[#This Row],[State]]</f>
        <v>548010303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548</v>
      </c>
      <c r="B7949" s="1">
        <f>IF(C7949=0,IF(B7948=Protocol!$V$20,1,B7948+1),B7948)</f>
        <v>1</v>
      </c>
      <c r="C7949" s="1">
        <f>IF(C7948+1=Protocol!$V$21,0,C7948+1)</f>
        <v>4</v>
      </c>
      <c r="D7949" s="1">
        <f t="shared" si="265"/>
        <v>4</v>
      </c>
      <c r="E7949" s="1" t="str">
        <f>INDEX(Protocol[Mark],MATCH(C7949,Protocol[Step],0))</f>
        <v>3U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548010004</v>
      </c>
      <c r="H7949" s="134">
        <f>Systematic[[#This Row],[SampleVariableLabel]]+100*Systematic[[#This Row],[State]]</f>
        <v>548010404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548</v>
      </c>
      <c r="B7950" s="1">
        <f>IF(C7950=0,IF(B7949=Protocol!$V$20,1,B7949+1),B7949)</f>
        <v>1</v>
      </c>
      <c r="C7950" s="1">
        <f>IF(C7949+1=Protocol!$V$21,0,C7949+1)</f>
        <v>5</v>
      </c>
      <c r="D7950" s="1">
        <f t="shared" si="265"/>
        <v>5</v>
      </c>
      <c r="E7950" s="1" t="str">
        <f>INDEX(Protocol[Mark],MATCH(C7950,Protocol[Step],0))</f>
        <v>4G</v>
      </c>
      <c r="F7950" s="151" t="str">
        <f>INDEX(Variables[Variable],MATCH(Systematic[[#This Row],[VariableIndex]],Variables[Index],0))</f>
        <v>Specific flux (mt)</v>
      </c>
      <c r="G7950" s="134">
        <f>Systematic[[#This Row],[Sample]]*1000000+Systematic[[#This Row],[SubSample]]*10000+Systematic[[#This Row],[VariableIndex]]</f>
        <v>548010005</v>
      </c>
      <c r="H7950" s="134">
        <f>Systematic[[#This Row],[SampleVariableLabel]]+100*Systematic[[#This Row],[State]]</f>
        <v>548010505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548</v>
      </c>
      <c r="B7951" s="1">
        <f>IF(C7951=0,IF(B7950=Protocol!$V$20,1,B7950+1),B7950)</f>
        <v>1</v>
      </c>
      <c r="C7951" s="1">
        <f>IF(C7950+1=Protocol!$V$21,0,C7950+1)</f>
        <v>6</v>
      </c>
      <c r="D7951" s="1">
        <f t="shared" si="265"/>
        <v>6</v>
      </c>
      <c r="E7951" s="1" t="str">
        <f>INDEX(Protocol[Mark],MATCH(C7951,Protocol[Step],0))</f>
        <v>5S</v>
      </c>
      <c r="F7951" s="151" t="str">
        <f>INDEX(Variables[Variable],MATCH(Systematic[[#This Row],[VariableIndex]],Variables[Index],0))</f>
        <v>FCR (mt: ROX-corr.)</v>
      </c>
      <c r="G7951" s="134">
        <f>Systematic[[#This Row],[Sample]]*1000000+Systematic[[#This Row],[SubSample]]*10000+Systematic[[#This Row],[VariableIndex]]</f>
        <v>548010006</v>
      </c>
      <c r="H7951" s="134">
        <f>Systematic[[#This Row],[SampleVariableLabel]]+100*Systematic[[#This Row],[State]]</f>
        <v>548010606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548</v>
      </c>
      <c r="B7952" s="1">
        <f>IF(C7952=0,IF(B7951=Protocol!$V$20,1,B7951+1),B7951)</f>
        <v>1</v>
      </c>
      <c r="C7952" s="1">
        <f>IF(C7951+1=Protocol!$V$21,0,C7951+1)</f>
        <v>7</v>
      </c>
      <c r="D7952" s="1">
        <f t="shared" si="265"/>
        <v>1</v>
      </c>
      <c r="E7952" s="1" t="str">
        <f>INDEX(Protocol[Mark],MATCH(C7952,Protocol[Step],0))</f>
        <v>6Oct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548010001</v>
      </c>
      <c r="H7952" s="134">
        <f>Systematic[[#This Row],[SampleVariableLabel]]+100*Systematic[[#This Row],[State]]</f>
        <v>548010701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548</v>
      </c>
      <c r="B7953" s="1">
        <f>IF(C7953=0,IF(B7952=Protocol!$V$20,1,B7952+1),B7952)</f>
        <v>1</v>
      </c>
      <c r="C7953" s="1">
        <f>IF(C7952+1=Protocol!$V$21,0,C7952+1)</f>
        <v>8</v>
      </c>
      <c r="D7953" s="1">
        <f t="shared" si="265"/>
        <v>2</v>
      </c>
      <c r="E7953" s="1" t="str">
        <f>INDEX(Protocol[Mark],MATCH(C7953,Protocol[Step],0))</f>
        <v>7Rot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548010002</v>
      </c>
      <c r="H7953" s="134">
        <f>Systematic[[#This Row],[SampleVariableLabel]]+100*Systematic[[#This Row],[State]]</f>
        <v>548010802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548</v>
      </c>
      <c r="B7954" s="1">
        <f>IF(C7954=0,IF(B7953=Protocol!$V$20,1,B7953+1),B7953)</f>
        <v>1</v>
      </c>
      <c r="C7954" s="1">
        <f>IF(C7953+1=Protocol!$V$21,0,C7953+1)</f>
        <v>9</v>
      </c>
      <c r="D7954" s="1">
        <f t="shared" si="265"/>
        <v>3</v>
      </c>
      <c r="E7954" s="1" t="str">
        <f>INDEX(Protocol[Mark],MATCH(C7954,Protocol[Step],0))</f>
        <v>8Gp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548010003</v>
      </c>
      <c r="H7954" s="134">
        <f>Systematic[[#This Row],[SampleVariableLabel]]+100*Systematic[[#This Row],[State]]</f>
        <v>548010903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548</v>
      </c>
      <c r="B7955" s="1">
        <f>IF(C7955=0,IF(B7954=Protocol!$V$20,1,B7954+1),B7954)</f>
        <v>1</v>
      </c>
      <c r="C7955" s="1">
        <f>IF(C7954+1=Protocol!$V$21,0,C7954+1)</f>
        <v>10</v>
      </c>
      <c r="D7955" s="1">
        <f t="shared" si="265"/>
        <v>4</v>
      </c>
      <c r="E7955" s="1" t="str">
        <f>INDEX(Protocol[Mark],MATCH(C7955,Protocol[Step],0))</f>
        <v>9Ama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548010004</v>
      </c>
      <c r="H7955" s="134">
        <f>Systematic[[#This Row],[SampleVariableLabel]]+100*Systematic[[#This Row],[State]]</f>
        <v>548011004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548</v>
      </c>
      <c r="B7956" s="1">
        <f>IF(C7956=0,IF(B7955=Protocol!$V$20,1,B7955+1),B7955)</f>
        <v>1</v>
      </c>
      <c r="C7956" s="1">
        <f>IF(C7955+1=Protocol!$V$21,0,C7955+1)</f>
        <v>11</v>
      </c>
      <c r="D7956" s="1">
        <f t="shared" si="265"/>
        <v>5</v>
      </c>
      <c r="E7956" s="1" t="str">
        <f>INDEX(Protocol[Mark],MATCH(C7956,Protocol[Step],0))</f>
        <v>10Tm</v>
      </c>
      <c r="F7956" s="151" t="str">
        <f>INDEX(Variables[Variable],MATCH(Systematic[[#This Row],[VariableIndex]],Variables[Index],0))</f>
        <v>Specific flux (mt)</v>
      </c>
      <c r="G7956" s="134">
        <f>Systematic[[#This Row],[Sample]]*1000000+Systematic[[#This Row],[SubSample]]*10000+Systematic[[#This Row],[VariableIndex]]</f>
        <v>548010005</v>
      </c>
      <c r="H7956" s="134">
        <f>Systematic[[#This Row],[SampleVariableLabel]]+100*Systematic[[#This Row],[State]]</f>
        <v>548011105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548</v>
      </c>
      <c r="B7957" s="1">
        <f>IF(C7957=0,IF(B7956=Protocol!$V$20,1,B7956+1),B7956)</f>
        <v>1</v>
      </c>
      <c r="C7957" s="1">
        <f>IF(C7956+1=Protocol!$V$21,0,C7956+1)</f>
        <v>12</v>
      </c>
      <c r="D7957" s="1">
        <f t="shared" si="265"/>
        <v>6</v>
      </c>
      <c r="E7957" s="1" t="str">
        <f>INDEX(Protocol[Mark],MATCH(C7957,Protocol[Step],0))</f>
        <v>11Azd</v>
      </c>
      <c r="F7957" s="151" t="str">
        <f>INDEX(Variables[Variable],MATCH(Systematic[[#This Row],[VariableIndex]],Variables[Index],0))</f>
        <v>FCR (mt: ROX-corr.)</v>
      </c>
      <c r="G7957" s="134">
        <f>Systematic[[#This Row],[Sample]]*1000000+Systematic[[#This Row],[SubSample]]*10000+Systematic[[#This Row],[VariableIndex]]</f>
        <v>548010006</v>
      </c>
      <c r="H7957" s="134">
        <f>Systematic[[#This Row],[SampleVariableLabel]]+100*Systematic[[#This Row],[State]]</f>
        <v>548011206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549</v>
      </c>
      <c r="B7958" s="1">
        <f>IF(C7958=0,IF(B7957=Protocol!$V$20,1,B7957+1),B7957)</f>
        <v>1</v>
      </c>
      <c r="C7958" s="1">
        <f>IF(C7957+1=Protocol!$V$21,0,C7957+1)</f>
        <v>0</v>
      </c>
      <c r="D7958" s="1">
        <f t="shared" si="265"/>
        <v>1</v>
      </c>
      <c r="E7958" s="1" t="str">
        <f>INDEX(Protocol[Mark],MATCH(C7958,Protocol[Step],0))</f>
        <v>1mt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549010001</v>
      </c>
      <c r="H7958" s="134">
        <f>Systematic[[#This Row],[SampleVariableLabel]]+100*Systematic[[#This Row],[State]]</f>
        <v>549010001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549</v>
      </c>
      <c r="B7959" s="1">
        <f>IF(C7959=0,IF(B7958=Protocol!$V$20,1,B7958+1),B7958)</f>
        <v>1</v>
      </c>
      <c r="C7959" s="1">
        <f>IF(C7958+1=Protocol!$V$21,0,C7958+1)</f>
        <v>1</v>
      </c>
      <c r="D7959" s="1">
        <f t="shared" si="265"/>
        <v>2</v>
      </c>
      <c r="E7959" s="1" t="str">
        <f>INDEX(Protocol[Mark],MATCH(C7959,Protocol[Step],0))</f>
        <v>1PM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549010002</v>
      </c>
      <c r="H7959" s="134">
        <f>Systematic[[#This Row],[SampleVariableLabel]]+100*Systematic[[#This Row],[State]]</f>
        <v>549010102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549</v>
      </c>
      <c r="B7960" s="1">
        <f>IF(C7960=0,IF(B7959=Protocol!$V$20,1,B7959+1),B7959)</f>
        <v>1</v>
      </c>
      <c r="C7960" s="1">
        <f>IF(C7959+1=Protocol!$V$21,0,C7959+1)</f>
        <v>2</v>
      </c>
      <c r="D7960" s="1">
        <f t="shared" si="265"/>
        <v>3</v>
      </c>
      <c r="E7960" s="1" t="str">
        <f>INDEX(Protocol[Mark],MATCH(C7960,Protocol[Step],0))</f>
        <v>2D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549010003</v>
      </c>
      <c r="H7960" s="134">
        <f>Systematic[[#This Row],[SampleVariableLabel]]+100*Systematic[[#This Row],[State]]</f>
        <v>549010203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549</v>
      </c>
      <c r="B7961" s="1">
        <f>IF(C7961=0,IF(B7960=Protocol!$V$20,1,B7960+1),B7960)</f>
        <v>1</v>
      </c>
      <c r="C7961" s="1">
        <f>IF(C7960+1=Protocol!$V$21,0,C7960+1)</f>
        <v>3</v>
      </c>
      <c r="D7961" s="1">
        <f t="shared" si="265"/>
        <v>4</v>
      </c>
      <c r="E7961" s="1" t="str">
        <f>INDEX(Protocol[Mark],MATCH(C7961,Protocol[Step],0))</f>
        <v>2c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549010004</v>
      </c>
      <c r="H7961" s="134">
        <f>Systematic[[#This Row],[SampleVariableLabel]]+100*Systematic[[#This Row],[State]]</f>
        <v>549010304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549</v>
      </c>
      <c r="B7962" s="1">
        <f>IF(C7962=0,IF(B7961=Protocol!$V$20,1,B7961+1),B7961)</f>
        <v>1</v>
      </c>
      <c r="C7962" s="1">
        <f>IF(C7961+1=Protocol!$V$21,0,C7961+1)</f>
        <v>4</v>
      </c>
      <c r="D7962" s="1">
        <f t="shared" si="265"/>
        <v>5</v>
      </c>
      <c r="E7962" s="1" t="str">
        <f>INDEX(Protocol[Mark],MATCH(C7962,Protocol[Step],0))</f>
        <v>3U</v>
      </c>
      <c r="F7962" s="151" t="str">
        <f>INDEX(Variables[Variable],MATCH(Systematic[[#This Row],[VariableIndex]],Variables[Index],0))</f>
        <v>Specific flux (mt)</v>
      </c>
      <c r="G7962" s="134">
        <f>Systematic[[#This Row],[Sample]]*1000000+Systematic[[#This Row],[SubSample]]*10000+Systematic[[#This Row],[VariableIndex]]</f>
        <v>549010005</v>
      </c>
      <c r="H7962" s="134">
        <f>Systematic[[#This Row],[SampleVariableLabel]]+100*Systematic[[#This Row],[State]]</f>
        <v>549010405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549</v>
      </c>
      <c r="B7963" s="1">
        <f>IF(C7963=0,IF(B7962=Protocol!$V$20,1,B7962+1),B7962)</f>
        <v>1</v>
      </c>
      <c r="C7963" s="1">
        <f>IF(C7962+1=Protocol!$V$21,0,C7962+1)</f>
        <v>5</v>
      </c>
      <c r="D7963" s="1">
        <f t="shared" si="265"/>
        <v>6</v>
      </c>
      <c r="E7963" s="1" t="str">
        <f>INDEX(Protocol[Mark],MATCH(C7963,Protocol[Step],0))</f>
        <v>4G</v>
      </c>
      <c r="F7963" s="151" t="str">
        <f>INDEX(Variables[Variable],MATCH(Systematic[[#This Row],[VariableIndex]],Variables[Index],0))</f>
        <v>FCR (mt: ROX-corr.)</v>
      </c>
      <c r="G7963" s="134">
        <f>Systematic[[#This Row],[Sample]]*1000000+Systematic[[#This Row],[SubSample]]*10000+Systematic[[#This Row],[VariableIndex]]</f>
        <v>549010006</v>
      </c>
      <c r="H7963" s="134">
        <f>Systematic[[#This Row],[SampleVariableLabel]]+100*Systematic[[#This Row],[State]]</f>
        <v>549010506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549</v>
      </c>
      <c r="B7964" s="1">
        <f>IF(C7964=0,IF(B7963=Protocol!$V$20,1,B7963+1),B7963)</f>
        <v>1</v>
      </c>
      <c r="C7964" s="1">
        <f>IF(C7963+1=Protocol!$V$21,0,C7963+1)</f>
        <v>6</v>
      </c>
      <c r="D7964" s="1">
        <f t="shared" si="265"/>
        <v>1</v>
      </c>
      <c r="E7964" s="1" t="str">
        <f>INDEX(Protocol[Mark],MATCH(C7964,Protocol[Step],0))</f>
        <v>5S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549010001</v>
      </c>
      <c r="H7964" s="134">
        <f>Systematic[[#This Row],[SampleVariableLabel]]+100*Systematic[[#This Row],[State]]</f>
        <v>549010601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549</v>
      </c>
      <c r="B7965" s="1">
        <f>IF(C7965=0,IF(B7964=Protocol!$V$20,1,B7964+1),B7964)</f>
        <v>1</v>
      </c>
      <c r="C7965" s="1">
        <f>IF(C7964+1=Protocol!$V$21,0,C7964+1)</f>
        <v>7</v>
      </c>
      <c r="D7965" s="1">
        <f t="shared" si="265"/>
        <v>2</v>
      </c>
      <c r="E7965" s="1" t="str">
        <f>INDEX(Protocol[Mark],MATCH(C7965,Protocol[Step],0))</f>
        <v>6Oct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549010002</v>
      </c>
      <c r="H7965" s="134">
        <f>Systematic[[#This Row],[SampleVariableLabel]]+100*Systematic[[#This Row],[State]]</f>
        <v>549010702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549</v>
      </c>
      <c r="B7966" s="1">
        <f>IF(C7966=0,IF(B7965=Protocol!$V$20,1,B7965+1),B7965)</f>
        <v>1</v>
      </c>
      <c r="C7966" s="1">
        <f>IF(C7965+1=Protocol!$V$21,0,C7965+1)</f>
        <v>8</v>
      </c>
      <c r="D7966" s="1">
        <f t="shared" si="265"/>
        <v>3</v>
      </c>
      <c r="E7966" s="1" t="str">
        <f>INDEX(Protocol[Mark],MATCH(C7966,Protocol[Step],0))</f>
        <v>7Rot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549010003</v>
      </c>
      <c r="H7966" s="134">
        <f>Systematic[[#This Row],[SampleVariableLabel]]+100*Systematic[[#This Row],[State]]</f>
        <v>549010803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549</v>
      </c>
      <c r="B7967" s="1">
        <f>IF(C7967=0,IF(B7966=Protocol!$V$20,1,B7966+1),B7966)</f>
        <v>1</v>
      </c>
      <c r="C7967" s="1">
        <f>IF(C7966+1=Protocol!$V$21,0,C7966+1)</f>
        <v>9</v>
      </c>
      <c r="D7967" s="1">
        <f t="shared" si="265"/>
        <v>4</v>
      </c>
      <c r="E7967" s="1" t="str">
        <f>INDEX(Protocol[Mark],MATCH(C7967,Protocol[Step],0))</f>
        <v>8Gp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549010004</v>
      </c>
      <c r="H7967" s="134">
        <f>Systematic[[#This Row],[SampleVariableLabel]]+100*Systematic[[#This Row],[State]]</f>
        <v>549010904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549</v>
      </c>
      <c r="B7968" s="1">
        <f>IF(C7968=0,IF(B7967=Protocol!$V$20,1,B7967+1),B7967)</f>
        <v>1</v>
      </c>
      <c r="C7968" s="1">
        <f>IF(C7967+1=Protocol!$V$21,0,C7967+1)</f>
        <v>10</v>
      </c>
      <c r="D7968" s="1">
        <f t="shared" si="265"/>
        <v>5</v>
      </c>
      <c r="E7968" s="1" t="str">
        <f>INDEX(Protocol[Mark],MATCH(C7968,Protocol[Step],0))</f>
        <v>9Ama</v>
      </c>
      <c r="F7968" s="151" t="str">
        <f>INDEX(Variables[Variable],MATCH(Systematic[[#This Row],[VariableIndex]],Variables[Index],0))</f>
        <v>Specific flux (mt)</v>
      </c>
      <c r="G7968" s="134">
        <f>Systematic[[#This Row],[Sample]]*1000000+Systematic[[#This Row],[SubSample]]*10000+Systematic[[#This Row],[VariableIndex]]</f>
        <v>549010005</v>
      </c>
      <c r="H7968" s="134">
        <f>Systematic[[#This Row],[SampleVariableLabel]]+100*Systematic[[#This Row],[State]]</f>
        <v>549011005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549</v>
      </c>
      <c r="B7969" s="1">
        <f>IF(C7969=0,IF(B7968=Protocol!$V$20,1,B7968+1),B7968)</f>
        <v>1</v>
      </c>
      <c r="C7969" s="1">
        <f>IF(C7968+1=Protocol!$V$21,0,C7968+1)</f>
        <v>11</v>
      </c>
      <c r="D7969" s="1">
        <f t="shared" si="265"/>
        <v>6</v>
      </c>
      <c r="E7969" s="1" t="str">
        <f>INDEX(Protocol[Mark],MATCH(C7969,Protocol[Step],0))</f>
        <v>10Tm</v>
      </c>
      <c r="F7969" s="151" t="str">
        <f>INDEX(Variables[Variable],MATCH(Systematic[[#This Row],[VariableIndex]],Variables[Index],0))</f>
        <v>FCR (mt: ROX-corr.)</v>
      </c>
      <c r="G7969" s="134">
        <f>Systematic[[#This Row],[Sample]]*1000000+Systematic[[#This Row],[SubSample]]*10000+Systematic[[#This Row],[VariableIndex]]</f>
        <v>549010006</v>
      </c>
      <c r="H7969" s="134">
        <f>Systematic[[#This Row],[SampleVariableLabel]]+100*Systematic[[#This Row],[State]]</f>
        <v>549011106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549</v>
      </c>
      <c r="B7970" s="1">
        <f>IF(C7970=0,IF(B7969=Protocol!$V$20,1,B7969+1),B7969)</f>
        <v>1</v>
      </c>
      <c r="C7970" s="1">
        <f>IF(C7969+1=Protocol!$V$21,0,C7969+1)</f>
        <v>12</v>
      </c>
      <c r="D7970" s="1">
        <f t="shared" si="265"/>
        <v>1</v>
      </c>
      <c r="E7970" s="1" t="str">
        <f>INDEX(Protocol[Mark],MATCH(C7970,Protocol[Step],0))</f>
        <v>11Azd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549010001</v>
      </c>
      <c r="H7970" s="134">
        <f>Systematic[[#This Row],[SampleVariableLabel]]+100*Systematic[[#This Row],[State]]</f>
        <v>549011201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550</v>
      </c>
      <c r="B7971" s="1">
        <f>IF(C7971=0,IF(B7970=Protocol!$V$20,1,B7970+1),B7970)</f>
        <v>1</v>
      </c>
      <c r="C7971" s="1">
        <f>IF(C7970+1=Protocol!$V$21,0,C7970+1)</f>
        <v>0</v>
      </c>
      <c r="D7971" s="1">
        <f t="shared" si="265"/>
        <v>2</v>
      </c>
      <c r="E7971" s="1" t="str">
        <f>INDEX(Protocol[Mark],MATCH(C7971,Protocol[Step],0))</f>
        <v>1mt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550010002</v>
      </c>
      <c r="H7971" s="134">
        <f>Systematic[[#This Row],[SampleVariableLabel]]+100*Systematic[[#This Row],[State]]</f>
        <v>550010002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550</v>
      </c>
      <c r="B7972" s="1">
        <f>IF(C7972=0,IF(B7971=Protocol!$V$20,1,B7971+1),B7971)</f>
        <v>1</v>
      </c>
      <c r="C7972" s="1">
        <f>IF(C7971+1=Protocol!$V$21,0,C7971+1)</f>
        <v>1</v>
      </c>
      <c r="D7972" s="1">
        <f t="shared" si="265"/>
        <v>3</v>
      </c>
      <c r="E7972" s="1" t="str">
        <f>INDEX(Protocol[Mark],MATCH(C7972,Protocol[Step],0))</f>
        <v>1PM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550010003</v>
      </c>
      <c r="H7972" s="134">
        <f>Systematic[[#This Row],[SampleVariableLabel]]+100*Systematic[[#This Row],[State]]</f>
        <v>550010103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550</v>
      </c>
      <c r="B7973" s="1">
        <f>IF(C7973=0,IF(B7972=Protocol!$V$20,1,B7972+1),B7972)</f>
        <v>1</v>
      </c>
      <c r="C7973" s="1">
        <f>IF(C7972+1=Protocol!$V$21,0,C7972+1)</f>
        <v>2</v>
      </c>
      <c r="D7973" s="1">
        <f t="shared" si="265"/>
        <v>4</v>
      </c>
      <c r="E7973" s="1" t="str">
        <f>INDEX(Protocol[Mark],MATCH(C7973,Protocol[Step],0))</f>
        <v>2D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550010004</v>
      </c>
      <c r="H7973" s="134">
        <f>Systematic[[#This Row],[SampleVariableLabel]]+100*Systematic[[#This Row],[State]]</f>
        <v>550010204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550</v>
      </c>
      <c r="B7974" s="1">
        <f>IF(C7974=0,IF(B7973=Protocol!$V$20,1,B7973+1),B7973)</f>
        <v>1</v>
      </c>
      <c r="C7974" s="1">
        <f>IF(C7973+1=Protocol!$V$21,0,C7973+1)</f>
        <v>3</v>
      </c>
      <c r="D7974" s="1">
        <f t="shared" si="265"/>
        <v>5</v>
      </c>
      <c r="E7974" s="1" t="str">
        <f>INDEX(Protocol[Mark],MATCH(C7974,Protocol[Step],0))</f>
        <v>2c</v>
      </c>
      <c r="F7974" s="151" t="str">
        <f>INDEX(Variables[Variable],MATCH(Systematic[[#This Row],[VariableIndex]],Variables[Index],0))</f>
        <v>Specific flux (mt)</v>
      </c>
      <c r="G7974" s="134">
        <f>Systematic[[#This Row],[Sample]]*1000000+Systematic[[#This Row],[SubSample]]*10000+Systematic[[#This Row],[VariableIndex]]</f>
        <v>550010005</v>
      </c>
      <c r="H7974" s="134">
        <f>Systematic[[#This Row],[SampleVariableLabel]]+100*Systematic[[#This Row],[State]]</f>
        <v>550010305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550</v>
      </c>
      <c r="B7975" s="1">
        <f>IF(C7975=0,IF(B7974=Protocol!$V$20,1,B7974+1),B7974)</f>
        <v>1</v>
      </c>
      <c r="C7975" s="1">
        <f>IF(C7974+1=Protocol!$V$21,0,C7974+1)</f>
        <v>4</v>
      </c>
      <c r="D7975" s="1">
        <f t="shared" si="265"/>
        <v>6</v>
      </c>
      <c r="E7975" s="1" t="str">
        <f>INDEX(Protocol[Mark],MATCH(C7975,Protocol[Step],0))</f>
        <v>3U</v>
      </c>
      <c r="F7975" s="151" t="str">
        <f>INDEX(Variables[Variable],MATCH(Systematic[[#This Row],[VariableIndex]],Variables[Index],0))</f>
        <v>FCR (mt: ROX-corr.)</v>
      </c>
      <c r="G7975" s="134">
        <f>Systematic[[#This Row],[Sample]]*1000000+Systematic[[#This Row],[SubSample]]*10000+Systematic[[#This Row],[VariableIndex]]</f>
        <v>550010006</v>
      </c>
      <c r="H7975" s="134">
        <f>Systematic[[#This Row],[SampleVariableLabel]]+100*Systematic[[#This Row],[State]]</f>
        <v>550010406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550</v>
      </c>
      <c r="B7976" s="1">
        <f>IF(C7976=0,IF(B7975=Protocol!$V$20,1,B7975+1),B7975)</f>
        <v>1</v>
      </c>
      <c r="C7976" s="1">
        <f>IF(C7975+1=Protocol!$V$21,0,C7975+1)</f>
        <v>5</v>
      </c>
      <c r="D7976" s="1">
        <f t="shared" si="265"/>
        <v>1</v>
      </c>
      <c r="E7976" s="1" t="str">
        <f>INDEX(Protocol[Mark],MATCH(C7976,Protocol[Step],0))</f>
        <v>4G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550010001</v>
      </c>
      <c r="H7976" s="134">
        <f>Systematic[[#This Row],[SampleVariableLabel]]+100*Systematic[[#This Row],[State]]</f>
        <v>550010501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550</v>
      </c>
      <c r="B7977" s="1">
        <f>IF(C7977=0,IF(B7976=Protocol!$V$20,1,B7976+1),B7976)</f>
        <v>1</v>
      </c>
      <c r="C7977" s="1">
        <f>IF(C7976+1=Protocol!$V$21,0,C7976+1)</f>
        <v>6</v>
      </c>
      <c r="D7977" s="1">
        <f t="shared" si="265"/>
        <v>2</v>
      </c>
      <c r="E7977" s="1" t="str">
        <f>INDEX(Protocol[Mark],MATCH(C7977,Protocol[Step],0))</f>
        <v>5S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550010002</v>
      </c>
      <c r="H7977" s="134">
        <f>Systematic[[#This Row],[SampleVariableLabel]]+100*Systematic[[#This Row],[State]]</f>
        <v>550010602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550</v>
      </c>
      <c r="B7978" s="1">
        <f>IF(C7978=0,IF(B7977=Protocol!$V$20,1,B7977+1),B7977)</f>
        <v>1</v>
      </c>
      <c r="C7978" s="1">
        <f>IF(C7977+1=Protocol!$V$21,0,C7977+1)</f>
        <v>7</v>
      </c>
      <c r="D7978" s="1">
        <f t="shared" si="265"/>
        <v>3</v>
      </c>
      <c r="E7978" s="1" t="str">
        <f>INDEX(Protocol[Mark],MATCH(C7978,Protocol[Step],0))</f>
        <v>6Oct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550010003</v>
      </c>
      <c r="H7978" s="134">
        <f>Systematic[[#This Row],[SampleVariableLabel]]+100*Systematic[[#This Row],[State]]</f>
        <v>550010703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550</v>
      </c>
      <c r="B7979" s="1">
        <f>IF(C7979=0,IF(B7978=Protocol!$V$20,1,B7978+1),B7978)</f>
        <v>1</v>
      </c>
      <c r="C7979" s="1">
        <f>IF(C7978+1=Protocol!$V$21,0,C7978+1)</f>
        <v>8</v>
      </c>
      <c r="D7979" s="1">
        <f t="shared" si="265"/>
        <v>4</v>
      </c>
      <c r="E7979" s="1" t="str">
        <f>INDEX(Protocol[Mark],MATCH(C7979,Protocol[Step],0))</f>
        <v>7Rot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550010004</v>
      </c>
      <c r="H7979" s="134">
        <f>Systematic[[#This Row],[SampleVariableLabel]]+100*Systematic[[#This Row],[State]]</f>
        <v>550010804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550</v>
      </c>
      <c r="B7980" s="1">
        <f>IF(C7980=0,IF(B7979=Protocol!$V$20,1,B7979+1),B7979)</f>
        <v>1</v>
      </c>
      <c r="C7980" s="1">
        <f>IF(C7979+1=Protocol!$V$21,0,C7979+1)</f>
        <v>9</v>
      </c>
      <c r="D7980" s="1">
        <f t="shared" si="265"/>
        <v>5</v>
      </c>
      <c r="E7980" s="1" t="str">
        <f>INDEX(Protocol[Mark],MATCH(C7980,Protocol[Step],0))</f>
        <v>8Gp</v>
      </c>
      <c r="F7980" s="151" t="str">
        <f>INDEX(Variables[Variable],MATCH(Systematic[[#This Row],[VariableIndex]],Variables[Index],0))</f>
        <v>Specific flux (mt)</v>
      </c>
      <c r="G7980" s="134">
        <f>Systematic[[#This Row],[Sample]]*1000000+Systematic[[#This Row],[SubSample]]*10000+Systematic[[#This Row],[VariableIndex]]</f>
        <v>550010005</v>
      </c>
      <c r="H7980" s="134">
        <f>Systematic[[#This Row],[SampleVariableLabel]]+100*Systematic[[#This Row],[State]]</f>
        <v>550010905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550</v>
      </c>
      <c r="B7981" s="1">
        <f>IF(C7981=0,IF(B7980=Protocol!$V$20,1,B7980+1),B7980)</f>
        <v>1</v>
      </c>
      <c r="C7981" s="1">
        <f>IF(C7980+1=Protocol!$V$21,0,C7980+1)</f>
        <v>10</v>
      </c>
      <c r="D7981" s="1">
        <f t="shared" si="265"/>
        <v>6</v>
      </c>
      <c r="E7981" s="1" t="str">
        <f>INDEX(Protocol[Mark],MATCH(C7981,Protocol[Step],0))</f>
        <v>9Ama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550010006</v>
      </c>
      <c r="H7981" s="134">
        <f>Systematic[[#This Row],[SampleVariableLabel]]+100*Systematic[[#This Row],[State]]</f>
        <v>550011006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550</v>
      </c>
      <c r="B7982" s="1">
        <f>IF(C7982=0,IF(B7981=Protocol!$V$20,1,B7981+1),B7981)</f>
        <v>1</v>
      </c>
      <c r="C7982" s="1">
        <f>IF(C7981+1=Protocol!$V$21,0,C7981+1)</f>
        <v>11</v>
      </c>
      <c r="D7982" s="1">
        <f t="shared" si="265"/>
        <v>1</v>
      </c>
      <c r="E7982" s="1" t="str">
        <f>INDEX(Protocol[Mark],MATCH(C7982,Protocol[Step],0))</f>
        <v>10Tm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550010001</v>
      </c>
      <c r="H7982" s="134">
        <f>Systematic[[#This Row],[SampleVariableLabel]]+100*Systematic[[#This Row],[State]]</f>
        <v>550011101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550</v>
      </c>
      <c r="B7983" s="1">
        <f>IF(C7983=0,IF(B7982=Protocol!$V$20,1,B7982+1),B7982)</f>
        <v>1</v>
      </c>
      <c r="C7983" s="1">
        <f>IF(C7982+1=Protocol!$V$21,0,C7982+1)</f>
        <v>12</v>
      </c>
      <c r="D7983" s="1">
        <f t="shared" si="265"/>
        <v>2</v>
      </c>
      <c r="E7983" s="1" t="str">
        <f>INDEX(Protocol[Mark],MATCH(C7983,Protocol[Step],0))</f>
        <v>11Azd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550010002</v>
      </c>
      <c r="H7983" s="134">
        <f>Systematic[[#This Row],[SampleVariableLabel]]+100*Systematic[[#This Row],[State]]</f>
        <v>550011202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551</v>
      </c>
      <c r="B7984" s="1">
        <f>IF(C7984=0,IF(B7983=Protocol!$V$20,1,B7983+1),B7983)</f>
        <v>1</v>
      </c>
      <c r="C7984" s="1">
        <f>IF(C7983+1=Protocol!$V$21,0,C7983+1)</f>
        <v>0</v>
      </c>
      <c r="D7984" s="1">
        <f t="shared" si="265"/>
        <v>3</v>
      </c>
      <c r="E7984" s="1" t="str">
        <f>INDEX(Protocol[Mark],MATCH(C7984,Protocol[Step],0))</f>
        <v>1mt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551010003</v>
      </c>
      <c r="H7984" s="134">
        <f>Systematic[[#This Row],[SampleVariableLabel]]+100*Systematic[[#This Row],[State]]</f>
        <v>551010003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551</v>
      </c>
      <c r="B7985" s="1">
        <f>IF(C7985=0,IF(B7984=Protocol!$V$20,1,B7984+1),B7984)</f>
        <v>1</v>
      </c>
      <c r="C7985" s="1">
        <f>IF(C7984+1=Protocol!$V$21,0,C7984+1)</f>
        <v>1</v>
      </c>
      <c r="D7985" s="1">
        <f t="shared" si="265"/>
        <v>4</v>
      </c>
      <c r="E7985" s="1" t="str">
        <f>INDEX(Protocol[Mark],MATCH(C7985,Protocol[Step],0))</f>
        <v>1PM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551010004</v>
      </c>
      <c r="H7985" s="134">
        <f>Systematic[[#This Row],[SampleVariableLabel]]+100*Systematic[[#This Row],[State]]</f>
        <v>551010104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551</v>
      </c>
      <c r="B7986" s="1">
        <f>IF(C7986=0,IF(B7985=Protocol!$V$20,1,B7985+1),B7985)</f>
        <v>1</v>
      </c>
      <c r="C7986" s="1">
        <f>IF(C7985+1=Protocol!$V$21,0,C7985+1)</f>
        <v>2</v>
      </c>
      <c r="D7986" s="1">
        <f t="shared" si="265"/>
        <v>5</v>
      </c>
      <c r="E7986" s="1" t="str">
        <f>INDEX(Protocol[Mark],MATCH(C7986,Protocol[Step],0))</f>
        <v>2D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551010005</v>
      </c>
      <c r="H7986" s="134">
        <f>Systematic[[#This Row],[SampleVariableLabel]]+100*Systematic[[#This Row],[State]]</f>
        <v>551010205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551</v>
      </c>
      <c r="B7987" s="1">
        <f>IF(C7987=0,IF(B7986=Protocol!$V$20,1,B7986+1),B7986)</f>
        <v>1</v>
      </c>
      <c r="C7987" s="1">
        <f>IF(C7986+1=Protocol!$V$21,0,C7986+1)</f>
        <v>3</v>
      </c>
      <c r="D7987" s="1">
        <f t="shared" si="265"/>
        <v>6</v>
      </c>
      <c r="E7987" s="1" t="str">
        <f>INDEX(Protocol[Mark],MATCH(C7987,Protocol[Step],0))</f>
        <v>2c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551010006</v>
      </c>
      <c r="H7987" s="134">
        <f>Systematic[[#This Row],[SampleVariableLabel]]+100*Systematic[[#This Row],[State]]</f>
        <v>551010306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551</v>
      </c>
      <c r="B7988" s="1">
        <f>IF(C7988=0,IF(B7987=Protocol!$V$20,1,B7987+1),B7987)</f>
        <v>1</v>
      </c>
      <c r="C7988" s="1">
        <f>IF(C7987+1=Protocol!$V$21,0,C7987+1)</f>
        <v>4</v>
      </c>
      <c r="D7988" s="1">
        <f t="shared" si="265"/>
        <v>1</v>
      </c>
      <c r="E7988" s="1" t="str">
        <f>INDEX(Protocol[Mark],MATCH(C7988,Protocol[Step],0))</f>
        <v>3U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551010001</v>
      </c>
      <c r="H7988" s="134">
        <f>Systematic[[#This Row],[SampleVariableLabel]]+100*Systematic[[#This Row],[State]]</f>
        <v>551010401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551</v>
      </c>
      <c r="B7989" s="1">
        <f>IF(C7989=0,IF(B7988=Protocol!$V$20,1,B7988+1),B7988)</f>
        <v>1</v>
      </c>
      <c r="C7989" s="1">
        <f>IF(C7988+1=Protocol!$V$21,0,C7988+1)</f>
        <v>5</v>
      </c>
      <c r="D7989" s="1">
        <f t="shared" si="265"/>
        <v>2</v>
      </c>
      <c r="E7989" s="1" t="str">
        <f>INDEX(Protocol[Mark],MATCH(C7989,Protocol[Step],0))</f>
        <v>4G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551010002</v>
      </c>
      <c r="H7989" s="134">
        <f>Systematic[[#This Row],[SampleVariableLabel]]+100*Systematic[[#This Row],[State]]</f>
        <v>551010502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551</v>
      </c>
      <c r="B7990" s="1">
        <f>IF(C7990=0,IF(B7989=Protocol!$V$20,1,B7989+1),B7989)</f>
        <v>1</v>
      </c>
      <c r="C7990" s="1">
        <f>IF(C7989+1=Protocol!$V$21,0,C7989+1)</f>
        <v>6</v>
      </c>
      <c r="D7990" s="1">
        <f t="shared" si="265"/>
        <v>3</v>
      </c>
      <c r="E7990" s="1" t="str">
        <f>INDEX(Protocol[Mark],MATCH(C7990,Protocol[Step],0))</f>
        <v>5S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551010003</v>
      </c>
      <c r="H7990" s="134">
        <f>Systematic[[#This Row],[SampleVariableLabel]]+100*Systematic[[#This Row],[State]]</f>
        <v>551010603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551</v>
      </c>
      <c r="B7991" s="1">
        <f>IF(C7991=0,IF(B7990=Protocol!$V$20,1,B7990+1),B7990)</f>
        <v>1</v>
      </c>
      <c r="C7991" s="1">
        <f>IF(C7990+1=Protocol!$V$21,0,C7990+1)</f>
        <v>7</v>
      </c>
      <c r="D7991" s="1">
        <f t="shared" si="265"/>
        <v>4</v>
      </c>
      <c r="E7991" s="1" t="str">
        <f>INDEX(Protocol[Mark],MATCH(C7991,Protocol[Step],0))</f>
        <v>6Oct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551010004</v>
      </c>
      <c r="H7991" s="134">
        <f>Systematic[[#This Row],[SampleVariableLabel]]+100*Systematic[[#This Row],[State]]</f>
        <v>551010704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551</v>
      </c>
      <c r="B7992" s="1">
        <f>IF(C7992=0,IF(B7991=Protocol!$V$20,1,B7991+1),B7991)</f>
        <v>1</v>
      </c>
      <c r="C7992" s="1">
        <f>IF(C7991+1=Protocol!$V$21,0,C7991+1)</f>
        <v>8</v>
      </c>
      <c r="D7992" s="1">
        <f t="shared" si="265"/>
        <v>5</v>
      </c>
      <c r="E7992" s="1" t="str">
        <f>INDEX(Protocol[Mark],MATCH(C7992,Protocol[Step],0))</f>
        <v>7Rot</v>
      </c>
      <c r="F7992" s="151" t="str">
        <f>INDEX(Variables[Variable],MATCH(Systematic[[#This Row],[VariableIndex]],Variables[Index],0))</f>
        <v>Specific flux (mt)</v>
      </c>
      <c r="G7992" s="134">
        <f>Systematic[[#This Row],[Sample]]*1000000+Systematic[[#This Row],[SubSample]]*10000+Systematic[[#This Row],[VariableIndex]]</f>
        <v>551010005</v>
      </c>
      <c r="H7992" s="134">
        <f>Systematic[[#This Row],[SampleVariableLabel]]+100*Systematic[[#This Row],[State]]</f>
        <v>551010805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551</v>
      </c>
      <c r="B7993" s="1">
        <f>IF(C7993=0,IF(B7992=Protocol!$V$20,1,B7992+1),B7992)</f>
        <v>1</v>
      </c>
      <c r="C7993" s="1">
        <f>IF(C7992+1=Protocol!$V$21,0,C7992+1)</f>
        <v>9</v>
      </c>
      <c r="D7993" s="1">
        <f t="shared" si="265"/>
        <v>6</v>
      </c>
      <c r="E7993" s="1" t="str">
        <f>INDEX(Protocol[Mark],MATCH(C7993,Protocol[Step],0))</f>
        <v>8Gp</v>
      </c>
      <c r="F7993" s="151" t="str">
        <f>INDEX(Variables[Variable],MATCH(Systematic[[#This Row],[VariableIndex]],Variables[Index],0))</f>
        <v>FCR (mt: ROX-corr.)</v>
      </c>
      <c r="G7993" s="134">
        <f>Systematic[[#This Row],[Sample]]*1000000+Systematic[[#This Row],[SubSample]]*10000+Systematic[[#This Row],[VariableIndex]]</f>
        <v>551010006</v>
      </c>
      <c r="H7993" s="134">
        <f>Systematic[[#This Row],[SampleVariableLabel]]+100*Systematic[[#This Row],[State]]</f>
        <v>551010906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551</v>
      </c>
      <c r="B7994" s="1">
        <f>IF(C7994=0,IF(B7993=Protocol!$V$20,1,B7993+1),B7993)</f>
        <v>1</v>
      </c>
      <c r="C7994" s="1">
        <f>IF(C7993+1=Protocol!$V$21,0,C7993+1)</f>
        <v>10</v>
      </c>
      <c r="D7994" s="1">
        <f t="shared" si="265"/>
        <v>1</v>
      </c>
      <c r="E7994" s="1" t="str">
        <f>INDEX(Protocol[Mark],MATCH(C7994,Protocol[Step],0))</f>
        <v>9Ama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551010001</v>
      </c>
      <c r="H7994" s="134">
        <f>Systematic[[#This Row],[SampleVariableLabel]]+100*Systematic[[#This Row],[State]]</f>
        <v>551011001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551</v>
      </c>
      <c r="B7995" s="1">
        <f>IF(C7995=0,IF(B7994=Protocol!$V$20,1,B7994+1),B7994)</f>
        <v>1</v>
      </c>
      <c r="C7995" s="1">
        <f>IF(C7994+1=Protocol!$V$21,0,C7994+1)</f>
        <v>11</v>
      </c>
      <c r="D7995" s="1">
        <f t="shared" si="265"/>
        <v>2</v>
      </c>
      <c r="E7995" s="1" t="str">
        <f>INDEX(Protocol[Mark],MATCH(C7995,Protocol[Step],0))</f>
        <v>10Tm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551010002</v>
      </c>
      <c r="H7995" s="134">
        <f>Systematic[[#This Row],[SampleVariableLabel]]+100*Systematic[[#This Row],[State]]</f>
        <v>551011102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551</v>
      </c>
      <c r="B7996" s="1">
        <f>IF(C7996=0,IF(B7995=Protocol!$V$20,1,B7995+1),B7995)</f>
        <v>1</v>
      </c>
      <c r="C7996" s="1">
        <f>IF(C7995+1=Protocol!$V$21,0,C7995+1)</f>
        <v>12</v>
      </c>
      <c r="D7996" s="1">
        <f t="shared" si="265"/>
        <v>3</v>
      </c>
      <c r="E7996" s="1" t="str">
        <f>INDEX(Protocol[Mark],MATCH(C7996,Protocol[Step],0))</f>
        <v>11Azd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551010003</v>
      </c>
      <c r="H7996" s="134">
        <f>Systematic[[#This Row],[SampleVariableLabel]]+100*Systematic[[#This Row],[State]]</f>
        <v>551011203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552</v>
      </c>
      <c r="B7997" s="1">
        <f>IF(C7997=0,IF(B7996=Protocol!$V$20,1,B7996+1),B7996)</f>
        <v>1</v>
      </c>
      <c r="C7997" s="1">
        <f>IF(C7996+1=Protocol!$V$21,0,C7996+1)</f>
        <v>0</v>
      </c>
      <c r="D7997" s="1">
        <f t="shared" si="265"/>
        <v>4</v>
      </c>
      <c r="E7997" s="1" t="str">
        <f>INDEX(Protocol[Mark],MATCH(C7997,Protocol[Step],0))</f>
        <v>1mt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552010004</v>
      </c>
      <c r="H7997" s="134">
        <f>Systematic[[#This Row],[SampleVariableLabel]]+100*Systematic[[#This Row],[State]]</f>
        <v>552010004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552</v>
      </c>
      <c r="B7998" s="1">
        <f>IF(C7998=0,IF(B7997=Protocol!$V$20,1,B7997+1),B7997)</f>
        <v>1</v>
      </c>
      <c r="C7998" s="1">
        <f>IF(C7997+1=Protocol!$V$21,0,C7997+1)</f>
        <v>1</v>
      </c>
      <c r="D7998" s="1">
        <f t="shared" si="265"/>
        <v>5</v>
      </c>
      <c r="E7998" s="1" t="str">
        <f>INDEX(Protocol[Mark],MATCH(C7998,Protocol[Step],0))</f>
        <v>1PM</v>
      </c>
      <c r="F7998" s="151" t="str">
        <f>INDEX(Variables[Variable],MATCH(Systematic[[#This Row],[VariableIndex]],Variables[Index],0))</f>
        <v>Specific flux (mt)</v>
      </c>
      <c r="G7998" s="134">
        <f>Systematic[[#This Row],[Sample]]*1000000+Systematic[[#This Row],[SubSample]]*10000+Systematic[[#This Row],[VariableIndex]]</f>
        <v>552010005</v>
      </c>
      <c r="H7998" s="134">
        <f>Systematic[[#This Row],[SampleVariableLabel]]+100*Systematic[[#This Row],[State]]</f>
        <v>552010105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552</v>
      </c>
      <c r="B7999" s="1">
        <f>IF(C7999=0,IF(B7998=Protocol!$V$20,1,B7998+1),B7998)</f>
        <v>1</v>
      </c>
      <c r="C7999" s="1">
        <f>IF(C7998+1=Protocol!$V$21,0,C7998+1)</f>
        <v>2</v>
      </c>
      <c r="D7999" s="1">
        <f t="shared" si="265"/>
        <v>6</v>
      </c>
      <c r="E7999" s="1" t="str">
        <f>INDEX(Protocol[Mark],MATCH(C7999,Protocol[Step],0))</f>
        <v>2D</v>
      </c>
      <c r="F7999" s="151" t="str">
        <f>INDEX(Variables[Variable],MATCH(Systematic[[#This Row],[VariableIndex]],Variables[Index],0))</f>
        <v>FCR (mt: ROX-corr.)</v>
      </c>
      <c r="G7999" s="134">
        <f>Systematic[[#This Row],[Sample]]*1000000+Systematic[[#This Row],[SubSample]]*10000+Systematic[[#This Row],[VariableIndex]]</f>
        <v>552010006</v>
      </c>
      <c r="H7999" s="134">
        <f>Systematic[[#This Row],[SampleVariableLabel]]+100*Systematic[[#This Row],[State]]</f>
        <v>552010206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552</v>
      </c>
      <c r="B8000" s="1">
        <f>IF(C8000=0,IF(B7999=Protocol!$V$20,1,B7999+1),B7999)</f>
        <v>1</v>
      </c>
      <c r="C8000" s="1">
        <f>IF(C7999+1=Protocol!$V$21,0,C7999+1)</f>
        <v>3</v>
      </c>
      <c r="D8000" s="1">
        <f t="shared" si="265"/>
        <v>1</v>
      </c>
      <c r="E8000" s="1" t="str">
        <f>INDEX(Protocol[Mark],MATCH(C8000,Protocol[Step],0))</f>
        <v>2c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552010001</v>
      </c>
      <c r="H8000" s="134">
        <f>Systematic[[#This Row],[SampleVariableLabel]]+100*Systematic[[#This Row],[State]]</f>
        <v>552010301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552</v>
      </c>
      <c r="B8001" s="1">
        <f>IF(C8001=0,IF(B8000=Protocol!$V$20,1,B8000+1),B8000)</f>
        <v>1</v>
      </c>
      <c r="C8001" s="1">
        <f>IF(C8000+1=Protocol!$V$21,0,C8000+1)</f>
        <v>4</v>
      </c>
      <c r="D8001" s="1">
        <f t="shared" si="265"/>
        <v>2</v>
      </c>
      <c r="E8001" s="1" t="str">
        <f>INDEX(Protocol[Mark],MATCH(C8001,Protocol[Step],0))</f>
        <v>3U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552010002</v>
      </c>
      <c r="H8001" s="134">
        <f>Systematic[[#This Row],[SampleVariableLabel]]+100*Systematic[[#This Row],[State]]</f>
        <v>552010402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552</v>
      </c>
      <c r="B8002" s="1">
        <f>IF(C8002=0,IF(B8001=Protocol!$V$20,1,B8001+1),B8001)</f>
        <v>1</v>
      </c>
      <c r="C8002" s="1">
        <f>IF(C8001+1=Protocol!$V$21,0,C8001+1)</f>
        <v>5</v>
      </c>
      <c r="D8002" s="1">
        <f t="shared" si="265"/>
        <v>3</v>
      </c>
      <c r="E8002" s="1" t="str">
        <f>INDEX(Protocol[Mark],MATCH(C8002,Protocol[Step],0))</f>
        <v>4G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552010003</v>
      </c>
      <c r="H8002" s="134">
        <f>Systematic[[#This Row],[SampleVariableLabel]]+100*Systematic[[#This Row],[State]]</f>
        <v>552010503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552</v>
      </c>
      <c r="B8003" s="1">
        <f>IF(C8003=0,IF(B8002=Protocol!$V$20,1,B8002+1),B8002)</f>
        <v>1</v>
      </c>
      <c r="C8003" s="1">
        <f>IF(C8002+1=Protocol!$V$21,0,C8002+1)</f>
        <v>6</v>
      </c>
      <c r="D8003" s="1">
        <f t="shared" ref="D8003:D8066" si="267">IF(D8002=nVariables,1,D8002+1)</f>
        <v>4</v>
      </c>
      <c r="E8003" s="1" t="str">
        <f>INDEX(Protocol[Mark],MATCH(C8003,Protocol[Step],0))</f>
        <v>5S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552010004</v>
      </c>
      <c r="H8003" s="134">
        <f>Systematic[[#This Row],[SampleVariableLabel]]+100*Systematic[[#This Row],[State]]</f>
        <v>552010604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552</v>
      </c>
      <c r="B8004" s="1">
        <f>IF(C8004=0,IF(B8003=Protocol!$V$20,1,B8003+1),B8003)</f>
        <v>1</v>
      </c>
      <c r="C8004" s="1">
        <f>IF(C8003+1=Protocol!$V$21,0,C8003+1)</f>
        <v>7</v>
      </c>
      <c r="D8004" s="1">
        <f t="shared" si="267"/>
        <v>5</v>
      </c>
      <c r="E8004" s="1" t="str">
        <f>INDEX(Protocol[Mark],MATCH(C8004,Protocol[Step],0))</f>
        <v>6Oct</v>
      </c>
      <c r="F8004" s="151" t="str">
        <f>INDEX(Variables[Variable],MATCH(Systematic[[#This Row],[VariableIndex]],Variables[Index],0))</f>
        <v>Specific flux (mt)</v>
      </c>
      <c r="G8004" s="134">
        <f>Systematic[[#This Row],[Sample]]*1000000+Systematic[[#This Row],[SubSample]]*10000+Systematic[[#This Row],[VariableIndex]]</f>
        <v>552010005</v>
      </c>
      <c r="H8004" s="134">
        <f>Systematic[[#This Row],[SampleVariableLabel]]+100*Systematic[[#This Row],[State]]</f>
        <v>552010705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552</v>
      </c>
      <c r="B8005" s="1">
        <f>IF(C8005=0,IF(B8004=Protocol!$V$20,1,B8004+1),B8004)</f>
        <v>1</v>
      </c>
      <c r="C8005" s="1">
        <f>IF(C8004+1=Protocol!$V$21,0,C8004+1)</f>
        <v>8</v>
      </c>
      <c r="D8005" s="1">
        <f t="shared" si="267"/>
        <v>6</v>
      </c>
      <c r="E8005" s="1" t="str">
        <f>INDEX(Protocol[Mark],MATCH(C8005,Protocol[Step],0))</f>
        <v>7Rot</v>
      </c>
      <c r="F8005" s="151" t="str">
        <f>INDEX(Variables[Variable],MATCH(Systematic[[#This Row],[VariableIndex]],Variables[Index],0))</f>
        <v>FCR (mt: ROX-corr.)</v>
      </c>
      <c r="G8005" s="134">
        <f>Systematic[[#This Row],[Sample]]*1000000+Systematic[[#This Row],[SubSample]]*10000+Systematic[[#This Row],[VariableIndex]]</f>
        <v>552010006</v>
      </c>
      <c r="H8005" s="134">
        <f>Systematic[[#This Row],[SampleVariableLabel]]+100*Systematic[[#This Row],[State]]</f>
        <v>552010806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552</v>
      </c>
      <c r="B8006" s="1">
        <f>IF(C8006=0,IF(B8005=Protocol!$V$20,1,B8005+1),B8005)</f>
        <v>1</v>
      </c>
      <c r="C8006" s="1">
        <f>IF(C8005+1=Protocol!$V$21,0,C8005+1)</f>
        <v>9</v>
      </c>
      <c r="D8006" s="1">
        <f t="shared" si="267"/>
        <v>1</v>
      </c>
      <c r="E8006" s="1" t="str">
        <f>INDEX(Protocol[Mark],MATCH(C8006,Protocol[Step],0))</f>
        <v>8Gp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552010001</v>
      </c>
      <c r="H8006" s="134">
        <f>Systematic[[#This Row],[SampleVariableLabel]]+100*Systematic[[#This Row],[State]]</f>
        <v>552010901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552</v>
      </c>
      <c r="B8007" s="1">
        <f>IF(C8007=0,IF(B8006=Protocol!$V$20,1,B8006+1),B8006)</f>
        <v>1</v>
      </c>
      <c r="C8007" s="1">
        <f>IF(C8006+1=Protocol!$V$21,0,C8006+1)</f>
        <v>10</v>
      </c>
      <c r="D8007" s="1">
        <f t="shared" si="267"/>
        <v>2</v>
      </c>
      <c r="E8007" s="1" t="str">
        <f>INDEX(Protocol[Mark],MATCH(C8007,Protocol[Step],0))</f>
        <v>9Ama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552010002</v>
      </c>
      <c r="H8007" s="134">
        <f>Systematic[[#This Row],[SampleVariableLabel]]+100*Systematic[[#This Row],[State]]</f>
        <v>552011002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552</v>
      </c>
      <c r="B8008" s="1">
        <f>IF(C8008=0,IF(B8007=Protocol!$V$20,1,B8007+1),B8007)</f>
        <v>1</v>
      </c>
      <c r="C8008" s="1">
        <f>IF(C8007+1=Protocol!$V$21,0,C8007+1)</f>
        <v>11</v>
      </c>
      <c r="D8008" s="1">
        <f t="shared" si="267"/>
        <v>3</v>
      </c>
      <c r="E8008" s="1" t="str">
        <f>INDEX(Protocol[Mark],MATCH(C8008,Protocol[Step],0))</f>
        <v>10Tm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552010003</v>
      </c>
      <c r="H8008" s="134">
        <f>Systematic[[#This Row],[SampleVariableLabel]]+100*Systematic[[#This Row],[State]]</f>
        <v>552011103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552</v>
      </c>
      <c r="B8009" s="1">
        <f>IF(C8009=0,IF(B8008=Protocol!$V$20,1,B8008+1),B8008)</f>
        <v>1</v>
      </c>
      <c r="C8009" s="1">
        <f>IF(C8008+1=Protocol!$V$21,0,C8008+1)</f>
        <v>12</v>
      </c>
      <c r="D8009" s="1">
        <f t="shared" si="267"/>
        <v>4</v>
      </c>
      <c r="E8009" s="1" t="str">
        <f>INDEX(Protocol[Mark],MATCH(C8009,Protocol[Step],0))</f>
        <v>11Azd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552010004</v>
      </c>
      <c r="H8009" s="134">
        <f>Systematic[[#This Row],[SampleVariableLabel]]+100*Systematic[[#This Row],[State]]</f>
        <v>552011204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553</v>
      </c>
      <c r="B8010" s="1">
        <f>IF(C8010=0,IF(B8009=Protocol!$V$20,1,B8009+1),B8009)</f>
        <v>1</v>
      </c>
      <c r="C8010" s="1">
        <f>IF(C8009+1=Protocol!$V$21,0,C8009+1)</f>
        <v>0</v>
      </c>
      <c r="D8010" s="1">
        <f t="shared" si="267"/>
        <v>5</v>
      </c>
      <c r="E8010" s="1" t="str">
        <f>INDEX(Protocol[Mark],MATCH(C8010,Protocol[Step],0))</f>
        <v>1mt</v>
      </c>
      <c r="F8010" s="151" t="str">
        <f>INDEX(Variables[Variable],MATCH(Systematic[[#This Row],[VariableIndex]],Variables[Index],0))</f>
        <v>Specific flux (mt)</v>
      </c>
      <c r="G8010" s="134">
        <f>Systematic[[#This Row],[Sample]]*1000000+Systematic[[#This Row],[SubSample]]*10000+Systematic[[#This Row],[VariableIndex]]</f>
        <v>553010005</v>
      </c>
      <c r="H8010" s="134">
        <f>Systematic[[#This Row],[SampleVariableLabel]]+100*Systematic[[#This Row],[State]]</f>
        <v>553010005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553</v>
      </c>
      <c r="B8011" s="1">
        <f>IF(C8011=0,IF(B8010=Protocol!$V$20,1,B8010+1),B8010)</f>
        <v>1</v>
      </c>
      <c r="C8011" s="1">
        <f>IF(C8010+1=Protocol!$V$21,0,C8010+1)</f>
        <v>1</v>
      </c>
      <c r="D8011" s="1">
        <f t="shared" si="267"/>
        <v>6</v>
      </c>
      <c r="E8011" s="1" t="str">
        <f>INDEX(Protocol[Mark],MATCH(C8011,Protocol[Step],0))</f>
        <v>1PM</v>
      </c>
      <c r="F8011" s="151" t="str">
        <f>INDEX(Variables[Variable],MATCH(Systematic[[#This Row],[VariableIndex]],Variables[Index],0))</f>
        <v>FCR (mt: ROX-corr.)</v>
      </c>
      <c r="G8011" s="134">
        <f>Systematic[[#This Row],[Sample]]*1000000+Systematic[[#This Row],[SubSample]]*10000+Systematic[[#This Row],[VariableIndex]]</f>
        <v>553010006</v>
      </c>
      <c r="H8011" s="134">
        <f>Systematic[[#This Row],[SampleVariableLabel]]+100*Systematic[[#This Row],[State]]</f>
        <v>553010106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553</v>
      </c>
      <c r="B8012" s="1">
        <f>IF(C8012=0,IF(B8011=Protocol!$V$20,1,B8011+1),B8011)</f>
        <v>1</v>
      </c>
      <c r="C8012" s="1">
        <f>IF(C8011+1=Protocol!$V$21,0,C8011+1)</f>
        <v>2</v>
      </c>
      <c r="D8012" s="1">
        <f t="shared" si="267"/>
        <v>1</v>
      </c>
      <c r="E8012" s="1" t="str">
        <f>INDEX(Protocol[Mark],MATCH(C8012,Protocol[Step],0))</f>
        <v>2D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553010001</v>
      </c>
      <c r="H8012" s="134">
        <f>Systematic[[#This Row],[SampleVariableLabel]]+100*Systematic[[#This Row],[State]]</f>
        <v>553010201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553</v>
      </c>
      <c r="B8013" s="1">
        <f>IF(C8013=0,IF(B8012=Protocol!$V$20,1,B8012+1),B8012)</f>
        <v>1</v>
      </c>
      <c r="C8013" s="1">
        <f>IF(C8012+1=Protocol!$V$21,0,C8012+1)</f>
        <v>3</v>
      </c>
      <c r="D8013" s="1">
        <f t="shared" si="267"/>
        <v>2</v>
      </c>
      <c r="E8013" s="1" t="str">
        <f>INDEX(Protocol[Mark],MATCH(C8013,Protocol[Step],0))</f>
        <v>2c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553010002</v>
      </c>
      <c r="H8013" s="134">
        <f>Systematic[[#This Row],[SampleVariableLabel]]+100*Systematic[[#This Row],[State]]</f>
        <v>553010302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553</v>
      </c>
      <c r="B8014" s="1">
        <f>IF(C8014=0,IF(B8013=Protocol!$V$20,1,B8013+1),B8013)</f>
        <v>1</v>
      </c>
      <c r="C8014" s="1">
        <f>IF(C8013+1=Protocol!$V$21,0,C8013+1)</f>
        <v>4</v>
      </c>
      <c r="D8014" s="1">
        <f t="shared" si="267"/>
        <v>3</v>
      </c>
      <c r="E8014" s="1" t="str">
        <f>INDEX(Protocol[Mark],MATCH(C8014,Protocol[Step],0))</f>
        <v>3U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553010003</v>
      </c>
      <c r="H8014" s="134">
        <f>Systematic[[#This Row],[SampleVariableLabel]]+100*Systematic[[#This Row],[State]]</f>
        <v>553010403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553</v>
      </c>
      <c r="B8015" s="1">
        <f>IF(C8015=0,IF(B8014=Protocol!$V$20,1,B8014+1),B8014)</f>
        <v>1</v>
      </c>
      <c r="C8015" s="1">
        <f>IF(C8014+1=Protocol!$V$21,0,C8014+1)</f>
        <v>5</v>
      </c>
      <c r="D8015" s="1">
        <f t="shared" si="267"/>
        <v>4</v>
      </c>
      <c r="E8015" s="1" t="str">
        <f>INDEX(Protocol[Mark],MATCH(C8015,Protocol[Step],0))</f>
        <v>4G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553010004</v>
      </c>
      <c r="H8015" s="134">
        <f>Systematic[[#This Row],[SampleVariableLabel]]+100*Systematic[[#This Row],[State]]</f>
        <v>553010504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553</v>
      </c>
      <c r="B8016" s="1">
        <f>IF(C8016=0,IF(B8015=Protocol!$V$20,1,B8015+1),B8015)</f>
        <v>1</v>
      </c>
      <c r="C8016" s="1">
        <f>IF(C8015+1=Protocol!$V$21,0,C8015+1)</f>
        <v>6</v>
      </c>
      <c r="D8016" s="1">
        <f t="shared" si="267"/>
        <v>5</v>
      </c>
      <c r="E8016" s="1" t="str">
        <f>INDEX(Protocol[Mark],MATCH(C8016,Protocol[Step],0))</f>
        <v>5S</v>
      </c>
      <c r="F8016" s="151" t="str">
        <f>INDEX(Variables[Variable],MATCH(Systematic[[#This Row],[VariableIndex]],Variables[Index],0))</f>
        <v>Specific flux (mt)</v>
      </c>
      <c r="G8016" s="134">
        <f>Systematic[[#This Row],[Sample]]*1000000+Systematic[[#This Row],[SubSample]]*10000+Systematic[[#This Row],[VariableIndex]]</f>
        <v>553010005</v>
      </c>
      <c r="H8016" s="134">
        <f>Systematic[[#This Row],[SampleVariableLabel]]+100*Systematic[[#This Row],[State]]</f>
        <v>553010605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553</v>
      </c>
      <c r="B8017" s="1">
        <f>IF(C8017=0,IF(B8016=Protocol!$V$20,1,B8016+1),B8016)</f>
        <v>1</v>
      </c>
      <c r="C8017" s="1">
        <f>IF(C8016+1=Protocol!$V$21,0,C8016+1)</f>
        <v>7</v>
      </c>
      <c r="D8017" s="1">
        <f t="shared" si="267"/>
        <v>6</v>
      </c>
      <c r="E8017" s="1" t="str">
        <f>INDEX(Protocol[Mark],MATCH(C8017,Protocol[Step],0))</f>
        <v>6Oct</v>
      </c>
      <c r="F8017" s="151" t="str">
        <f>INDEX(Variables[Variable],MATCH(Systematic[[#This Row],[VariableIndex]],Variables[Index],0))</f>
        <v>FCR (mt: ROX-corr.)</v>
      </c>
      <c r="G8017" s="134">
        <f>Systematic[[#This Row],[Sample]]*1000000+Systematic[[#This Row],[SubSample]]*10000+Systematic[[#This Row],[VariableIndex]]</f>
        <v>553010006</v>
      </c>
      <c r="H8017" s="134">
        <f>Systematic[[#This Row],[SampleVariableLabel]]+100*Systematic[[#This Row],[State]]</f>
        <v>553010706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553</v>
      </c>
      <c r="B8018" s="1">
        <f>IF(C8018=0,IF(B8017=Protocol!$V$20,1,B8017+1),B8017)</f>
        <v>1</v>
      </c>
      <c r="C8018" s="1">
        <f>IF(C8017+1=Protocol!$V$21,0,C8017+1)</f>
        <v>8</v>
      </c>
      <c r="D8018" s="1">
        <f t="shared" si="267"/>
        <v>1</v>
      </c>
      <c r="E8018" s="1" t="str">
        <f>INDEX(Protocol[Mark],MATCH(C8018,Protocol[Step],0))</f>
        <v>7Rot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553010001</v>
      </c>
      <c r="H8018" s="134">
        <f>Systematic[[#This Row],[SampleVariableLabel]]+100*Systematic[[#This Row],[State]]</f>
        <v>553010801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553</v>
      </c>
      <c r="B8019" s="1">
        <f>IF(C8019=0,IF(B8018=Protocol!$V$20,1,B8018+1),B8018)</f>
        <v>1</v>
      </c>
      <c r="C8019" s="1">
        <f>IF(C8018+1=Protocol!$V$21,0,C8018+1)</f>
        <v>9</v>
      </c>
      <c r="D8019" s="1">
        <f t="shared" si="267"/>
        <v>2</v>
      </c>
      <c r="E8019" s="1" t="str">
        <f>INDEX(Protocol[Mark],MATCH(C8019,Protocol[Step],0))</f>
        <v>8Gp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553010002</v>
      </c>
      <c r="H8019" s="134">
        <f>Systematic[[#This Row],[SampleVariableLabel]]+100*Systematic[[#This Row],[State]]</f>
        <v>553010902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553</v>
      </c>
      <c r="B8020" s="1">
        <f>IF(C8020=0,IF(B8019=Protocol!$V$20,1,B8019+1),B8019)</f>
        <v>1</v>
      </c>
      <c r="C8020" s="1">
        <f>IF(C8019+1=Protocol!$V$21,0,C8019+1)</f>
        <v>10</v>
      </c>
      <c r="D8020" s="1">
        <f t="shared" si="267"/>
        <v>3</v>
      </c>
      <c r="E8020" s="1" t="str">
        <f>INDEX(Protocol[Mark],MATCH(C8020,Protocol[Step],0))</f>
        <v>9Ama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553010003</v>
      </c>
      <c r="H8020" s="134">
        <f>Systematic[[#This Row],[SampleVariableLabel]]+100*Systematic[[#This Row],[State]]</f>
        <v>553011003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553</v>
      </c>
      <c r="B8021" s="1">
        <f>IF(C8021=0,IF(B8020=Protocol!$V$20,1,B8020+1),B8020)</f>
        <v>1</v>
      </c>
      <c r="C8021" s="1">
        <f>IF(C8020+1=Protocol!$V$21,0,C8020+1)</f>
        <v>11</v>
      </c>
      <c r="D8021" s="1">
        <f t="shared" si="267"/>
        <v>4</v>
      </c>
      <c r="E8021" s="1" t="str">
        <f>INDEX(Protocol[Mark],MATCH(C8021,Protocol[Step],0))</f>
        <v>10Tm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553010004</v>
      </c>
      <c r="H8021" s="134">
        <f>Systematic[[#This Row],[SampleVariableLabel]]+100*Systematic[[#This Row],[State]]</f>
        <v>553011104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553</v>
      </c>
      <c r="B8022" s="1">
        <f>IF(C8022=0,IF(B8021=Protocol!$V$20,1,B8021+1),B8021)</f>
        <v>1</v>
      </c>
      <c r="C8022" s="1">
        <f>IF(C8021+1=Protocol!$V$21,0,C8021+1)</f>
        <v>12</v>
      </c>
      <c r="D8022" s="1">
        <f t="shared" si="267"/>
        <v>5</v>
      </c>
      <c r="E8022" s="1" t="str">
        <f>INDEX(Protocol[Mark],MATCH(C8022,Protocol[Step],0))</f>
        <v>11Azd</v>
      </c>
      <c r="F8022" s="151" t="str">
        <f>INDEX(Variables[Variable],MATCH(Systematic[[#This Row],[VariableIndex]],Variables[Index],0))</f>
        <v>Specific flux (mt)</v>
      </c>
      <c r="G8022" s="134">
        <f>Systematic[[#This Row],[Sample]]*1000000+Systematic[[#This Row],[SubSample]]*10000+Systematic[[#This Row],[VariableIndex]]</f>
        <v>553010005</v>
      </c>
      <c r="H8022" s="134">
        <f>Systematic[[#This Row],[SampleVariableLabel]]+100*Systematic[[#This Row],[State]]</f>
        <v>553011205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554</v>
      </c>
      <c r="B8023" s="1">
        <f>IF(C8023=0,IF(B8022=Protocol!$V$20,1,B8022+1),B8022)</f>
        <v>1</v>
      </c>
      <c r="C8023" s="1">
        <f>IF(C8022+1=Protocol!$V$21,0,C8022+1)</f>
        <v>0</v>
      </c>
      <c r="D8023" s="1">
        <f t="shared" si="267"/>
        <v>6</v>
      </c>
      <c r="E8023" s="1" t="str">
        <f>INDEX(Protocol[Mark],MATCH(C8023,Protocol[Step],0))</f>
        <v>1mt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554010006</v>
      </c>
      <c r="H8023" s="134">
        <f>Systematic[[#This Row],[SampleVariableLabel]]+100*Systematic[[#This Row],[State]]</f>
        <v>554010006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554</v>
      </c>
      <c r="B8024" s="1">
        <f>IF(C8024=0,IF(B8023=Protocol!$V$20,1,B8023+1),B8023)</f>
        <v>1</v>
      </c>
      <c r="C8024" s="1">
        <f>IF(C8023+1=Protocol!$V$21,0,C8023+1)</f>
        <v>1</v>
      </c>
      <c r="D8024" s="1">
        <f t="shared" si="267"/>
        <v>1</v>
      </c>
      <c r="E8024" s="1" t="str">
        <f>INDEX(Protocol[Mark],MATCH(C8024,Protocol[Step],0))</f>
        <v>1PM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554010001</v>
      </c>
      <c r="H8024" s="134">
        <f>Systematic[[#This Row],[SampleVariableLabel]]+100*Systematic[[#This Row],[State]]</f>
        <v>554010101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554</v>
      </c>
      <c r="B8025" s="1">
        <f>IF(C8025=0,IF(B8024=Protocol!$V$20,1,B8024+1),B8024)</f>
        <v>1</v>
      </c>
      <c r="C8025" s="1">
        <f>IF(C8024+1=Protocol!$V$21,0,C8024+1)</f>
        <v>2</v>
      </c>
      <c r="D8025" s="1">
        <f t="shared" si="267"/>
        <v>2</v>
      </c>
      <c r="E8025" s="1" t="str">
        <f>INDEX(Protocol[Mark],MATCH(C8025,Protocol[Step],0))</f>
        <v>2D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554010002</v>
      </c>
      <c r="H8025" s="134">
        <f>Systematic[[#This Row],[SampleVariableLabel]]+100*Systematic[[#This Row],[State]]</f>
        <v>554010202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554</v>
      </c>
      <c r="B8026" s="1">
        <f>IF(C8026=0,IF(B8025=Protocol!$V$20,1,B8025+1),B8025)</f>
        <v>1</v>
      </c>
      <c r="C8026" s="1">
        <f>IF(C8025+1=Protocol!$V$21,0,C8025+1)</f>
        <v>3</v>
      </c>
      <c r="D8026" s="1">
        <f t="shared" si="267"/>
        <v>3</v>
      </c>
      <c r="E8026" s="1" t="str">
        <f>INDEX(Protocol[Mark],MATCH(C8026,Protocol[Step],0))</f>
        <v>2c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554010003</v>
      </c>
      <c r="H8026" s="134">
        <f>Systematic[[#This Row],[SampleVariableLabel]]+100*Systematic[[#This Row],[State]]</f>
        <v>554010303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554</v>
      </c>
      <c r="B8027" s="1">
        <f>IF(C8027=0,IF(B8026=Protocol!$V$20,1,B8026+1),B8026)</f>
        <v>1</v>
      </c>
      <c r="C8027" s="1">
        <f>IF(C8026+1=Protocol!$V$21,0,C8026+1)</f>
        <v>4</v>
      </c>
      <c r="D8027" s="1">
        <f t="shared" si="267"/>
        <v>4</v>
      </c>
      <c r="E8027" s="1" t="str">
        <f>INDEX(Protocol[Mark],MATCH(C8027,Protocol[Step],0))</f>
        <v>3U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554010004</v>
      </c>
      <c r="H8027" s="134">
        <f>Systematic[[#This Row],[SampleVariableLabel]]+100*Systematic[[#This Row],[State]]</f>
        <v>554010404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554</v>
      </c>
      <c r="B8028" s="1">
        <f>IF(C8028=0,IF(B8027=Protocol!$V$20,1,B8027+1),B8027)</f>
        <v>1</v>
      </c>
      <c r="C8028" s="1">
        <f>IF(C8027+1=Protocol!$V$21,0,C8027+1)</f>
        <v>5</v>
      </c>
      <c r="D8028" s="1">
        <f t="shared" si="267"/>
        <v>5</v>
      </c>
      <c r="E8028" s="1" t="str">
        <f>INDEX(Protocol[Mark],MATCH(C8028,Protocol[Step],0))</f>
        <v>4G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554010005</v>
      </c>
      <c r="H8028" s="134">
        <f>Systematic[[#This Row],[SampleVariableLabel]]+100*Systematic[[#This Row],[State]]</f>
        <v>554010505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554</v>
      </c>
      <c r="B8029" s="1">
        <f>IF(C8029=0,IF(B8028=Protocol!$V$20,1,B8028+1),B8028)</f>
        <v>1</v>
      </c>
      <c r="C8029" s="1">
        <f>IF(C8028+1=Protocol!$V$21,0,C8028+1)</f>
        <v>6</v>
      </c>
      <c r="D8029" s="1">
        <f t="shared" si="267"/>
        <v>6</v>
      </c>
      <c r="E8029" s="1" t="str">
        <f>INDEX(Protocol[Mark],MATCH(C8029,Protocol[Step],0))</f>
        <v>5S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554010006</v>
      </c>
      <c r="H8029" s="134">
        <f>Systematic[[#This Row],[SampleVariableLabel]]+100*Systematic[[#This Row],[State]]</f>
        <v>554010606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554</v>
      </c>
      <c r="B8030" s="1">
        <f>IF(C8030=0,IF(B8029=Protocol!$V$20,1,B8029+1),B8029)</f>
        <v>1</v>
      </c>
      <c r="C8030" s="1">
        <f>IF(C8029+1=Protocol!$V$21,0,C8029+1)</f>
        <v>7</v>
      </c>
      <c r="D8030" s="1">
        <f t="shared" si="267"/>
        <v>1</v>
      </c>
      <c r="E8030" s="1" t="str">
        <f>INDEX(Protocol[Mark],MATCH(C8030,Protocol[Step],0))</f>
        <v>6Oct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554010001</v>
      </c>
      <c r="H8030" s="134">
        <f>Systematic[[#This Row],[SampleVariableLabel]]+100*Systematic[[#This Row],[State]]</f>
        <v>554010701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554</v>
      </c>
      <c r="B8031" s="1">
        <f>IF(C8031=0,IF(B8030=Protocol!$V$20,1,B8030+1),B8030)</f>
        <v>1</v>
      </c>
      <c r="C8031" s="1">
        <f>IF(C8030+1=Protocol!$V$21,0,C8030+1)</f>
        <v>8</v>
      </c>
      <c r="D8031" s="1">
        <f t="shared" si="267"/>
        <v>2</v>
      </c>
      <c r="E8031" s="1" t="str">
        <f>INDEX(Protocol[Mark],MATCH(C8031,Protocol[Step],0))</f>
        <v>7Rot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554010002</v>
      </c>
      <c r="H8031" s="134">
        <f>Systematic[[#This Row],[SampleVariableLabel]]+100*Systematic[[#This Row],[State]]</f>
        <v>554010802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554</v>
      </c>
      <c r="B8032" s="1">
        <f>IF(C8032=0,IF(B8031=Protocol!$V$20,1,B8031+1),B8031)</f>
        <v>1</v>
      </c>
      <c r="C8032" s="1">
        <f>IF(C8031+1=Protocol!$V$21,0,C8031+1)</f>
        <v>9</v>
      </c>
      <c r="D8032" s="1">
        <f t="shared" si="267"/>
        <v>3</v>
      </c>
      <c r="E8032" s="1" t="str">
        <f>INDEX(Protocol[Mark],MATCH(C8032,Protocol[Step],0))</f>
        <v>8Gp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554010003</v>
      </c>
      <c r="H8032" s="134">
        <f>Systematic[[#This Row],[SampleVariableLabel]]+100*Systematic[[#This Row],[State]]</f>
        <v>554010903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554</v>
      </c>
      <c r="B8033" s="1">
        <f>IF(C8033=0,IF(B8032=Protocol!$V$20,1,B8032+1),B8032)</f>
        <v>1</v>
      </c>
      <c r="C8033" s="1">
        <f>IF(C8032+1=Protocol!$V$21,0,C8032+1)</f>
        <v>10</v>
      </c>
      <c r="D8033" s="1">
        <f t="shared" si="267"/>
        <v>4</v>
      </c>
      <c r="E8033" s="1" t="str">
        <f>INDEX(Protocol[Mark],MATCH(C8033,Protocol[Step],0))</f>
        <v>9Ama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554010004</v>
      </c>
      <c r="H8033" s="134">
        <f>Systematic[[#This Row],[SampleVariableLabel]]+100*Systematic[[#This Row],[State]]</f>
        <v>554011004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554</v>
      </c>
      <c r="B8034" s="1">
        <f>IF(C8034=0,IF(B8033=Protocol!$V$20,1,B8033+1),B8033)</f>
        <v>1</v>
      </c>
      <c r="C8034" s="1">
        <f>IF(C8033+1=Protocol!$V$21,0,C8033+1)</f>
        <v>11</v>
      </c>
      <c r="D8034" s="1">
        <f t="shared" si="267"/>
        <v>5</v>
      </c>
      <c r="E8034" s="1" t="str">
        <f>INDEX(Protocol[Mark],MATCH(C8034,Protocol[Step],0))</f>
        <v>10Tm</v>
      </c>
      <c r="F8034" s="151" t="str">
        <f>INDEX(Variables[Variable],MATCH(Systematic[[#This Row],[VariableIndex]],Variables[Index],0))</f>
        <v>Specific flux (mt)</v>
      </c>
      <c r="G8034" s="134">
        <f>Systematic[[#This Row],[Sample]]*1000000+Systematic[[#This Row],[SubSample]]*10000+Systematic[[#This Row],[VariableIndex]]</f>
        <v>554010005</v>
      </c>
      <c r="H8034" s="134">
        <f>Systematic[[#This Row],[SampleVariableLabel]]+100*Systematic[[#This Row],[State]]</f>
        <v>554011105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554</v>
      </c>
      <c r="B8035" s="1">
        <f>IF(C8035=0,IF(B8034=Protocol!$V$20,1,B8034+1),B8034)</f>
        <v>1</v>
      </c>
      <c r="C8035" s="1">
        <f>IF(C8034+1=Protocol!$V$21,0,C8034+1)</f>
        <v>12</v>
      </c>
      <c r="D8035" s="1">
        <f t="shared" si="267"/>
        <v>6</v>
      </c>
      <c r="E8035" s="1" t="str">
        <f>INDEX(Protocol[Mark],MATCH(C8035,Protocol[Step],0))</f>
        <v>11Azd</v>
      </c>
      <c r="F8035" s="151" t="str">
        <f>INDEX(Variables[Variable],MATCH(Systematic[[#This Row],[VariableIndex]],Variables[Index],0))</f>
        <v>FCR (mt: ROX-corr.)</v>
      </c>
      <c r="G8035" s="134">
        <f>Systematic[[#This Row],[Sample]]*1000000+Systematic[[#This Row],[SubSample]]*10000+Systematic[[#This Row],[VariableIndex]]</f>
        <v>554010006</v>
      </c>
      <c r="H8035" s="134">
        <f>Systematic[[#This Row],[SampleVariableLabel]]+100*Systematic[[#This Row],[State]]</f>
        <v>554011206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555</v>
      </c>
      <c r="B8036" s="1">
        <f>IF(C8036=0,IF(B8035=Protocol!$V$20,1,B8035+1),B8035)</f>
        <v>1</v>
      </c>
      <c r="C8036" s="1">
        <f>IF(C8035+1=Protocol!$V$21,0,C8035+1)</f>
        <v>0</v>
      </c>
      <c r="D8036" s="1">
        <f t="shared" si="267"/>
        <v>1</v>
      </c>
      <c r="E8036" s="1" t="str">
        <f>INDEX(Protocol[Mark],MATCH(C8036,Protocol[Step],0))</f>
        <v>1mt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555010001</v>
      </c>
      <c r="H8036" s="134">
        <f>Systematic[[#This Row],[SampleVariableLabel]]+100*Systematic[[#This Row],[State]]</f>
        <v>555010001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555</v>
      </c>
      <c r="B8037" s="1">
        <f>IF(C8037=0,IF(B8036=Protocol!$V$20,1,B8036+1),B8036)</f>
        <v>1</v>
      </c>
      <c r="C8037" s="1">
        <f>IF(C8036+1=Protocol!$V$21,0,C8036+1)</f>
        <v>1</v>
      </c>
      <c r="D8037" s="1">
        <f t="shared" si="267"/>
        <v>2</v>
      </c>
      <c r="E8037" s="1" t="str">
        <f>INDEX(Protocol[Mark],MATCH(C8037,Protocol[Step],0))</f>
        <v>1PM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555010002</v>
      </c>
      <c r="H8037" s="134">
        <f>Systematic[[#This Row],[SampleVariableLabel]]+100*Systematic[[#This Row],[State]]</f>
        <v>555010102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555</v>
      </c>
      <c r="B8038" s="1">
        <f>IF(C8038=0,IF(B8037=Protocol!$V$20,1,B8037+1),B8037)</f>
        <v>1</v>
      </c>
      <c r="C8038" s="1">
        <f>IF(C8037+1=Protocol!$V$21,0,C8037+1)</f>
        <v>2</v>
      </c>
      <c r="D8038" s="1">
        <f t="shared" si="267"/>
        <v>3</v>
      </c>
      <c r="E8038" s="1" t="str">
        <f>INDEX(Protocol[Mark],MATCH(C8038,Protocol[Step],0))</f>
        <v>2D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555010003</v>
      </c>
      <c r="H8038" s="134">
        <f>Systematic[[#This Row],[SampleVariableLabel]]+100*Systematic[[#This Row],[State]]</f>
        <v>555010203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555</v>
      </c>
      <c r="B8039" s="1">
        <f>IF(C8039=0,IF(B8038=Protocol!$V$20,1,B8038+1),B8038)</f>
        <v>1</v>
      </c>
      <c r="C8039" s="1">
        <f>IF(C8038+1=Protocol!$V$21,0,C8038+1)</f>
        <v>3</v>
      </c>
      <c r="D8039" s="1">
        <f t="shared" si="267"/>
        <v>4</v>
      </c>
      <c r="E8039" s="1" t="str">
        <f>INDEX(Protocol[Mark],MATCH(C8039,Protocol[Step],0))</f>
        <v>2c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555010004</v>
      </c>
      <c r="H8039" s="134">
        <f>Systematic[[#This Row],[SampleVariableLabel]]+100*Systematic[[#This Row],[State]]</f>
        <v>555010304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555</v>
      </c>
      <c r="B8040" s="1">
        <f>IF(C8040=0,IF(B8039=Protocol!$V$20,1,B8039+1),B8039)</f>
        <v>1</v>
      </c>
      <c r="C8040" s="1">
        <f>IF(C8039+1=Protocol!$V$21,0,C8039+1)</f>
        <v>4</v>
      </c>
      <c r="D8040" s="1">
        <f t="shared" si="267"/>
        <v>5</v>
      </c>
      <c r="E8040" s="1" t="str">
        <f>INDEX(Protocol[Mark],MATCH(C8040,Protocol[Step],0))</f>
        <v>3U</v>
      </c>
      <c r="F8040" s="151" t="str">
        <f>INDEX(Variables[Variable],MATCH(Systematic[[#This Row],[VariableIndex]],Variables[Index],0))</f>
        <v>Specific flux (mt)</v>
      </c>
      <c r="G8040" s="134">
        <f>Systematic[[#This Row],[Sample]]*1000000+Systematic[[#This Row],[SubSample]]*10000+Systematic[[#This Row],[VariableIndex]]</f>
        <v>555010005</v>
      </c>
      <c r="H8040" s="134">
        <f>Systematic[[#This Row],[SampleVariableLabel]]+100*Systematic[[#This Row],[State]]</f>
        <v>555010405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555</v>
      </c>
      <c r="B8041" s="1">
        <f>IF(C8041=0,IF(B8040=Protocol!$V$20,1,B8040+1),B8040)</f>
        <v>1</v>
      </c>
      <c r="C8041" s="1">
        <f>IF(C8040+1=Protocol!$V$21,0,C8040+1)</f>
        <v>5</v>
      </c>
      <c r="D8041" s="1">
        <f t="shared" si="267"/>
        <v>6</v>
      </c>
      <c r="E8041" s="1" t="str">
        <f>INDEX(Protocol[Mark],MATCH(C8041,Protocol[Step],0))</f>
        <v>4G</v>
      </c>
      <c r="F8041" s="151" t="str">
        <f>INDEX(Variables[Variable],MATCH(Systematic[[#This Row],[VariableIndex]],Variables[Index],0))</f>
        <v>FCR (mt: ROX-corr.)</v>
      </c>
      <c r="G8041" s="134">
        <f>Systematic[[#This Row],[Sample]]*1000000+Systematic[[#This Row],[SubSample]]*10000+Systematic[[#This Row],[VariableIndex]]</f>
        <v>555010006</v>
      </c>
      <c r="H8041" s="134">
        <f>Systematic[[#This Row],[SampleVariableLabel]]+100*Systematic[[#This Row],[State]]</f>
        <v>555010506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555</v>
      </c>
      <c r="B8042" s="1">
        <f>IF(C8042=0,IF(B8041=Protocol!$V$20,1,B8041+1),B8041)</f>
        <v>1</v>
      </c>
      <c r="C8042" s="1">
        <f>IF(C8041+1=Protocol!$V$21,0,C8041+1)</f>
        <v>6</v>
      </c>
      <c r="D8042" s="1">
        <f t="shared" si="267"/>
        <v>1</v>
      </c>
      <c r="E8042" s="1" t="str">
        <f>INDEX(Protocol[Mark],MATCH(C8042,Protocol[Step],0))</f>
        <v>5S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555010001</v>
      </c>
      <c r="H8042" s="134">
        <f>Systematic[[#This Row],[SampleVariableLabel]]+100*Systematic[[#This Row],[State]]</f>
        <v>555010601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555</v>
      </c>
      <c r="B8043" s="1">
        <f>IF(C8043=0,IF(B8042=Protocol!$V$20,1,B8042+1),B8042)</f>
        <v>1</v>
      </c>
      <c r="C8043" s="1">
        <f>IF(C8042+1=Protocol!$V$21,0,C8042+1)</f>
        <v>7</v>
      </c>
      <c r="D8043" s="1">
        <f t="shared" si="267"/>
        <v>2</v>
      </c>
      <c r="E8043" s="1" t="str">
        <f>INDEX(Protocol[Mark],MATCH(C8043,Protocol[Step],0))</f>
        <v>6Oct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555010002</v>
      </c>
      <c r="H8043" s="134">
        <f>Systematic[[#This Row],[SampleVariableLabel]]+100*Systematic[[#This Row],[State]]</f>
        <v>555010702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555</v>
      </c>
      <c r="B8044" s="1">
        <f>IF(C8044=0,IF(B8043=Protocol!$V$20,1,B8043+1),B8043)</f>
        <v>1</v>
      </c>
      <c r="C8044" s="1">
        <f>IF(C8043+1=Protocol!$V$21,0,C8043+1)</f>
        <v>8</v>
      </c>
      <c r="D8044" s="1">
        <f t="shared" si="267"/>
        <v>3</v>
      </c>
      <c r="E8044" s="1" t="str">
        <f>INDEX(Protocol[Mark],MATCH(C8044,Protocol[Step],0))</f>
        <v>7Rot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555010003</v>
      </c>
      <c r="H8044" s="134">
        <f>Systematic[[#This Row],[SampleVariableLabel]]+100*Systematic[[#This Row],[State]]</f>
        <v>555010803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555</v>
      </c>
      <c r="B8045" s="1">
        <f>IF(C8045=0,IF(B8044=Protocol!$V$20,1,B8044+1),B8044)</f>
        <v>1</v>
      </c>
      <c r="C8045" s="1">
        <f>IF(C8044+1=Protocol!$V$21,0,C8044+1)</f>
        <v>9</v>
      </c>
      <c r="D8045" s="1">
        <f t="shared" si="267"/>
        <v>4</v>
      </c>
      <c r="E8045" s="1" t="str">
        <f>INDEX(Protocol[Mark],MATCH(C8045,Protocol[Step],0))</f>
        <v>8Gp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555010004</v>
      </c>
      <c r="H8045" s="134">
        <f>Systematic[[#This Row],[SampleVariableLabel]]+100*Systematic[[#This Row],[State]]</f>
        <v>555010904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555</v>
      </c>
      <c r="B8046" s="1">
        <f>IF(C8046=0,IF(B8045=Protocol!$V$20,1,B8045+1),B8045)</f>
        <v>1</v>
      </c>
      <c r="C8046" s="1">
        <f>IF(C8045+1=Protocol!$V$21,0,C8045+1)</f>
        <v>10</v>
      </c>
      <c r="D8046" s="1">
        <f t="shared" si="267"/>
        <v>5</v>
      </c>
      <c r="E8046" s="1" t="str">
        <f>INDEX(Protocol[Mark],MATCH(C8046,Protocol[Step],0))</f>
        <v>9Ama</v>
      </c>
      <c r="F8046" s="151" t="str">
        <f>INDEX(Variables[Variable],MATCH(Systematic[[#This Row],[VariableIndex]],Variables[Index],0))</f>
        <v>Specific flux (mt)</v>
      </c>
      <c r="G8046" s="134">
        <f>Systematic[[#This Row],[Sample]]*1000000+Systematic[[#This Row],[SubSample]]*10000+Systematic[[#This Row],[VariableIndex]]</f>
        <v>555010005</v>
      </c>
      <c r="H8046" s="134">
        <f>Systematic[[#This Row],[SampleVariableLabel]]+100*Systematic[[#This Row],[State]]</f>
        <v>555011005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555</v>
      </c>
      <c r="B8047" s="1">
        <f>IF(C8047=0,IF(B8046=Protocol!$V$20,1,B8046+1),B8046)</f>
        <v>1</v>
      </c>
      <c r="C8047" s="1">
        <f>IF(C8046+1=Protocol!$V$21,0,C8046+1)</f>
        <v>11</v>
      </c>
      <c r="D8047" s="1">
        <f t="shared" si="267"/>
        <v>6</v>
      </c>
      <c r="E8047" s="1" t="str">
        <f>INDEX(Protocol[Mark],MATCH(C8047,Protocol[Step],0))</f>
        <v>10Tm</v>
      </c>
      <c r="F8047" s="151" t="str">
        <f>INDEX(Variables[Variable],MATCH(Systematic[[#This Row],[VariableIndex]],Variables[Index],0))</f>
        <v>FCR (mt: ROX-corr.)</v>
      </c>
      <c r="G8047" s="134">
        <f>Systematic[[#This Row],[Sample]]*1000000+Systematic[[#This Row],[SubSample]]*10000+Systematic[[#This Row],[VariableIndex]]</f>
        <v>555010006</v>
      </c>
      <c r="H8047" s="134">
        <f>Systematic[[#This Row],[SampleVariableLabel]]+100*Systematic[[#This Row],[State]]</f>
        <v>555011106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555</v>
      </c>
      <c r="B8048" s="1">
        <f>IF(C8048=0,IF(B8047=Protocol!$V$20,1,B8047+1),B8047)</f>
        <v>1</v>
      </c>
      <c r="C8048" s="1">
        <f>IF(C8047+1=Protocol!$V$21,0,C8047+1)</f>
        <v>12</v>
      </c>
      <c r="D8048" s="1">
        <f t="shared" si="267"/>
        <v>1</v>
      </c>
      <c r="E8048" s="1" t="str">
        <f>INDEX(Protocol[Mark],MATCH(C8048,Protocol[Step],0))</f>
        <v>11Azd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555010001</v>
      </c>
      <c r="H8048" s="134">
        <f>Systematic[[#This Row],[SampleVariableLabel]]+100*Systematic[[#This Row],[State]]</f>
        <v>555011201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556</v>
      </c>
      <c r="B8049" s="1">
        <f>IF(C8049=0,IF(B8048=Protocol!$V$20,1,B8048+1),B8048)</f>
        <v>1</v>
      </c>
      <c r="C8049" s="1">
        <f>IF(C8048+1=Protocol!$V$21,0,C8048+1)</f>
        <v>0</v>
      </c>
      <c r="D8049" s="1">
        <f t="shared" si="267"/>
        <v>2</v>
      </c>
      <c r="E8049" s="1" t="str">
        <f>INDEX(Protocol[Mark],MATCH(C8049,Protocol[Step],0))</f>
        <v>1mt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556010002</v>
      </c>
      <c r="H8049" s="134">
        <f>Systematic[[#This Row],[SampleVariableLabel]]+100*Systematic[[#This Row],[State]]</f>
        <v>556010002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556</v>
      </c>
      <c r="B8050" s="1">
        <f>IF(C8050=0,IF(B8049=Protocol!$V$20,1,B8049+1),B8049)</f>
        <v>1</v>
      </c>
      <c r="C8050" s="1">
        <f>IF(C8049+1=Protocol!$V$21,0,C8049+1)</f>
        <v>1</v>
      </c>
      <c r="D8050" s="1">
        <f t="shared" si="267"/>
        <v>3</v>
      </c>
      <c r="E8050" s="1" t="str">
        <f>INDEX(Protocol[Mark],MATCH(C8050,Protocol[Step],0))</f>
        <v>1PM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556010003</v>
      </c>
      <c r="H8050" s="134">
        <f>Systematic[[#This Row],[SampleVariableLabel]]+100*Systematic[[#This Row],[State]]</f>
        <v>556010103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556</v>
      </c>
      <c r="B8051" s="1">
        <f>IF(C8051=0,IF(B8050=Protocol!$V$20,1,B8050+1),B8050)</f>
        <v>1</v>
      </c>
      <c r="C8051" s="1">
        <f>IF(C8050+1=Protocol!$V$21,0,C8050+1)</f>
        <v>2</v>
      </c>
      <c r="D8051" s="1">
        <f t="shared" si="267"/>
        <v>4</v>
      </c>
      <c r="E8051" s="1" t="str">
        <f>INDEX(Protocol[Mark],MATCH(C8051,Protocol[Step],0))</f>
        <v>2D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556010004</v>
      </c>
      <c r="H8051" s="134">
        <f>Systematic[[#This Row],[SampleVariableLabel]]+100*Systematic[[#This Row],[State]]</f>
        <v>556010204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556</v>
      </c>
      <c r="B8052" s="1">
        <f>IF(C8052=0,IF(B8051=Protocol!$V$20,1,B8051+1),B8051)</f>
        <v>1</v>
      </c>
      <c r="C8052" s="1">
        <f>IF(C8051+1=Protocol!$V$21,0,C8051+1)</f>
        <v>3</v>
      </c>
      <c r="D8052" s="1">
        <f t="shared" si="267"/>
        <v>5</v>
      </c>
      <c r="E8052" s="1" t="str">
        <f>INDEX(Protocol[Mark],MATCH(C8052,Protocol[Step],0))</f>
        <v>2c</v>
      </c>
      <c r="F8052" s="151" t="str">
        <f>INDEX(Variables[Variable],MATCH(Systematic[[#This Row],[VariableIndex]],Variables[Index],0))</f>
        <v>Specific flux (mt)</v>
      </c>
      <c r="G8052" s="134">
        <f>Systematic[[#This Row],[Sample]]*1000000+Systematic[[#This Row],[SubSample]]*10000+Systematic[[#This Row],[VariableIndex]]</f>
        <v>556010005</v>
      </c>
      <c r="H8052" s="134">
        <f>Systematic[[#This Row],[SampleVariableLabel]]+100*Systematic[[#This Row],[State]]</f>
        <v>556010305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556</v>
      </c>
      <c r="B8053" s="1">
        <f>IF(C8053=0,IF(B8052=Protocol!$V$20,1,B8052+1),B8052)</f>
        <v>1</v>
      </c>
      <c r="C8053" s="1">
        <f>IF(C8052+1=Protocol!$V$21,0,C8052+1)</f>
        <v>4</v>
      </c>
      <c r="D8053" s="1">
        <f t="shared" si="267"/>
        <v>6</v>
      </c>
      <c r="E8053" s="1" t="str">
        <f>INDEX(Protocol[Mark],MATCH(C8053,Protocol[Step],0))</f>
        <v>3U</v>
      </c>
      <c r="F8053" s="151" t="str">
        <f>INDEX(Variables[Variable],MATCH(Systematic[[#This Row],[VariableIndex]],Variables[Index],0))</f>
        <v>FCR (mt: ROX-corr.)</v>
      </c>
      <c r="G8053" s="134">
        <f>Systematic[[#This Row],[Sample]]*1000000+Systematic[[#This Row],[SubSample]]*10000+Systematic[[#This Row],[VariableIndex]]</f>
        <v>556010006</v>
      </c>
      <c r="H8053" s="134">
        <f>Systematic[[#This Row],[SampleVariableLabel]]+100*Systematic[[#This Row],[State]]</f>
        <v>556010406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556</v>
      </c>
      <c r="B8054" s="1">
        <f>IF(C8054=0,IF(B8053=Protocol!$V$20,1,B8053+1),B8053)</f>
        <v>1</v>
      </c>
      <c r="C8054" s="1">
        <f>IF(C8053+1=Protocol!$V$21,0,C8053+1)</f>
        <v>5</v>
      </c>
      <c r="D8054" s="1">
        <f t="shared" si="267"/>
        <v>1</v>
      </c>
      <c r="E8054" s="1" t="str">
        <f>INDEX(Protocol[Mark],MATCH(C8054,Protocol[Step],0))</f>
        <v>4G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556010001</v>
      </c>
      <c r="H8054" s="134">
        <f>Systematic[[#This Row],[SampleVariableLabel]]+100*Systematic[[#This Row],[State]]</f>
        <v>556010501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556</v>
      </c>
      <c r="B8055" s="1">
        <f>IF(C8055=0,IF(B8054=Protocol!$V$20,1,B8054+1),B8054)</f>
        <v>1</v>
      </c>
      <c r="C8055" s="1">
        <f>IF(C8054+1=Protocol!$V$21,0,C8054+1)</f>
        <v>6</v>
      </c>
      <c r="D8055" s="1">
        <f t="shared" si="267"/>
        <v>2</v>
      </c>
      <c r="E8055" s="1" t="str">
        <f>INDEX(Protocol[Mark],MATCH(C8055,Protocol[Step],0))</f>
        <v>5S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556010002</v>
      </c>
      <c r="H8055" s="134">
        <f>Systematic[[#This Row],[SampleVariableLabel]]+100*Systematic[[#This Row],[State]]</f>
        <v>556010602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556</v>
      </c>
      <c r="B8056" s="1">
        <f>IF(C8056=0,IF(B8055=Protocol!$V$20,1,B8055+1),B8055)</f>
        <v>1</v>
      </c>
      <c r="C8056" s="1">
        <f>IF(C8055+1=Protocol!$V$21,0,C8055+1)</f>
        <v>7</v>
      </c>
      <c r="D8056" s="1">
        <f t="shared" si="267"/>
        <v>3</v>
      </c>
      <c r="E8056" s="1" t="str">
        <f>INDEX(Protocol[Mark],MATCH(C8056,Protocol[Step],0))</f>
        <v>6Oct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556010003</v>
      </c>
      <c r="H8056" s="134">
        <f>Systematic[[#This Row],[SampleVariableLabel]]+100*Systematic[[#This Row],[State]]</f>
        <v>556010703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556</v>
      </c>
      <c r="B8057" s="1">
        <f>IF(C8057=0,IF(B8056=Protocol!$V$20,1,B8056+1),B8056)</f>
        <v>1</v>
      </c>
      <c r="C8057" s="1">
        <f>IF(C8056+1=Protocol!$V$21,0,C8056+1)</f>
        <v>8</v>
      </c>
      <c r="D8057" s="1">
        <f t="shared" si="267"/>
        <v>4</v>
      </c>
      <c r="E8057" s="1" t="str">
        <f>INDEX(Protocol[Mark],MATCH(C8057,Protocol[Step],0))</f>
        <v>7Rot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556010004</v>
      </c>
      <c r="H8057" s="134">
        <f>Systematic[[#This Row],[SampleVariableLabel]]+100*Systematic[[#This Row],[State]]</f>
        <v>556010804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556</v>
      </c>
      <c r="B8058" s="1">
        <f>IF(C8058=0,IF(B8057=Protocol!$V$20,1,B8057+1),B8057)</f>
        <v>1</v>
      </c>
      <c r="C8058" s="1">
        <f>IF(C8057+1=Protocol!$V$21,0,C8057+1)</f>
        <v>9</v>
      </c>
      <c r="D8058" s="1">
        <f t="shared" si="267"/>
        <v>5</v>
      </c>
      <c r="E8058" s="1" t="str">
        <f>INDEX(Protocol[Mark],MATCH(C8058,Protocol[Step],0))</f>
        <v>8Gp</v>
      </c>
      <c r="F8058" s="151" t="str">
        <f>INDEX(Variables[Variable],MATCH(Systematic[[#This Row],[VariableIndex]],Variables[Index],0))</f>
        <v>Specific flux (mt)</v>
      </c>
      <c r="G8058" s="134">
        <f>Systematic[[#This Row],[Sample]]*1000000+Systematic[[#This Row],[SubSample]]*10000+Systematic[[#This Row],[VariableIndex]]</f>
        <v>556010005</v>
      </c>
      <c r="H8058" s="134">
        <f>Systematic[[#This Row],[SampleVariableLabel]]+100*Systematic[[#This Row],[State]]</f>
        <v>556010905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556</v>
      </c>
      <c r="B8059" s="1">
        <f>IF(C8059=0,IF(B8058=Protocol!$V$20,1,B8058+1),B8058)</f>
        <v>1</v>
      </c>
      <c r="C8059" s="1">
        <f>IF(C8058+1=Protocol!$V$21,0,C8058+1)</f>
        <v>10</v>
      </c>
      <c r="D8059" s="1">
        <f t="shared" si="267"/>
        <v>6</v>
      </c>
      <c r="E8059" s="1" t="str">
        <f>INDEX(Protocol[Mark],MATCH(C8059,Protocol[Step],0))</f>
        <v>9Ama</v>
      </c>
      <c r="F8059" s="151" t="str">
        <f>INDEX(Variables[Variable],MATCH(Systematic[[#This Row],[VariableIndex]],Variables[Index],0))</f>
        <v>FCR (mt: ROX-corr.)</v>
      </c>
      <c r="G8059" s="134">
        <f>Systematic[[#This Row],[Sample]]*1000000+Systematic[[#This Row],[SubSample]]*10000+Systematic[[#This Row],[VariableIndex]]</f>
        <v>556010006</v>
      </c>
      <c r="H8059" s="134">
        <f>Systematic[[#This Row],[SampleVariableLabel]]+100*Systematic[[#This Row],[State]]</f>
        <v>556011006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556</v>
      </c>
      <c r="B8060" s="1">
        <f>IF(C8060=0,IF(B8059=Protocol!$V$20,1,B8059+1),B8059)</f>
        <v>1</v>
      </c>
      <c r="C8060" s="1">
        <f>IF(C8059+1=Protocol!$V$21,0,C8059+1)</f>
        <v>11</v>
      </c>
      <c r="D8060" s="1">
        <f t="shared" si="267"/>
        <v>1</v>
      </c>
      <c r="E8060" s="1" t="str">
        <f>INDEX(Protocol[Mark],MATCH(C8060,Protocol[Step],0))</f>
        <v>10Tm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556010001</v>
      </c>
      <c r="H8060" s="134">
        <f>Systematic[[#This Row],[SampleVariableLabel]]+100*Systematic[[#This Row],[State]]</f>
        <v>556011101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556</v>
      </c>
      <c r="B8061" s="1">
        <f>IF(C8061=0,IF(B8060=Protocol!$V$20,1,B8060+1),B8060)</f>
        <v>1</v>
      </c>
      <c r="C8061" s="1">
        <f>IF(C8060+1=Protocol!$V$21,0,C8060+1)</f>
        <v>12</v>
      </c>
      <c r="D8061" s="1">
        <f t="shared" si="267"/>
        <v>2</v>
      </c>
      <c r="E8061" s="1" t="str">
        <f>INDEX(Protocol[Mark],MATCH(C8061,Protocol[Step],0))</f>
        <v>11Azd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556010002</v>
      </c>
      <c r="H8061" s="134">
        <f>Systematic[[#This Row],[SampleVariableLabel]]+100*Systematic[[#This Row],[State]]</f>
        <v>556011202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557</v>
      </c>
      <c r="B8062" s="1">
        <f>IF(C8062=0,IF(B8061=Protocol!$V$20,1,B8061+1),B8061)</f>
        <v>1</v>
      </c>
      <c r="C8062" s="1">
        <f>IF(C8061+1=Protocol!$V$21,0,C8061+1)</f>
        <v>0</v>
      </c>
      <c r="D8062" s="1">
        <f t="shared" si="267"/>
        <v>3</v>
      </c>
      <c r="E8062" s="1" t="str">
        <f>INDEX(Protocol[Mark],MATCH(C8062,Protocol[Step],0))</f>
        <v>1mt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557010003</v>
      </c>
      <c r="H8062" s="134">
        <f>Systematic[[#This Row],[SampleVariableLabel]]+100*Systematic[[#This Row],[State]]</f>
        <v>557010003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557</v>
      </c>
      <c r="B8063" s="1">
        <f>IF(C8063=0,IF(B8062=Protocol!$V$20,1,B8062+1),B8062)</f>
        <v>1</v>
      </c>
      <c r="C8063" s="1">
        <f>IF(C8062+1=Protocol!$V$21,0,C8062+1)</f>
        <v>1</v>
      </c>
      <c r="D8063" s="1">
        <f t="shared" si="267"/>
        <v>4</v>
      </c>
      <c r="E8063" s="1" t="str">
        <f>INDEX(Protocol[Mark],MATCH(C8063,Protocol[Step],0))</f>
        <v>1PM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557010004</v>
      </c>
      <c r="H8063" s="134">
        <f>Systematic[[#This Row],[SampleVariableLabel]]+100*Systematic[[#This Row],[State]]</f>
        <v>557010104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557</v>
      </c>
      <c r="B8064" s="1">
        <f>IF(C8064=0,IF(B8063=Protocol!$V$20,1,B8063+1),B8063)</f>
        <v>1</v>
      </c>
      <c r="C8064" s="1">
        <f>IF(C8063+1=Protocol!$V$21,0,C8063+1)</f>
        <v>2</v>
      </c>
      <c r="D8064" s="1">
        <f t="shared" si="267"/>
        <v>5</v>
      </c>
      <c r="E8064" s="1" t="str">
        <f>INDEX(Protocol[Mark],MATCH(C8064,Protocol[Step],0))</f>
        <v>2D</v>
      </c>
      <c r="F8064" s="151" t="str">
        <f>INDEX(Variables[Variable],MATCH(Systematic[[#This Row],[VariableIndex]],Variables[Index],0))</f>
        <v>Specific flux (mt)</v>
      </c>
      <c r="G8064" s="134">
        <f>Systematic[[#This Row],[Sample]]*1000000+Systematic[[#This Row],[SubSample]]*10000+Systematic[[#This Row],[VariableIndex]]</f>
        <v>557010005</v>
      </c>
      <c r="H8064" s="134">
        <f>Systematic[[#This Row],[SampleVariableLabel]]+100*Systematic[[#This Row],[State]]</f>
        <v>557010205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557</v>
      </c>
      <c r="B8065" s="1">
        <f>IF(C8065=0,IF(B8064=Protocol!$V$20,1,B8064+1),B8064)</f>
        <v>1</v>
      </c>
      <c r="C8065" s="1">
        <f>IF(C8064+1=Protocol!$V$21,0,C8064+1)</f>
        <v>3</v>
      </c>
      <c r="D8065" s="1">
        <f t="shared" si="267"/>
        <v>6</v>
      </c>
      <c r="E8065" s="1" t="str">
        <f>INDEX(Protocol[Mark],MATCH(C8065,Protocol[Step],0))</f>
        <v>2c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557010006</v>
      </c>
      <c r="H8065" s="134">
        <f>Systematic[[#This Row],[SampleVariableLabel]]+100*Systematic[[#This Row],[State]]</f>
        <v>557010306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557</v>
      </c>
      <c r="B8066" s="1">
        <f>IF(C8066=0,IF(B8065=Protocol!$V$20,1,B8065+1),B8065)</f>
        <v>1</v>
      </c>
      <c r="C8066" s="1">
        <f>IF(C8065+1=Protocol!$V$21,0,C8065+1)</f>
        <v>4</v>
      </c>
      <c r="D8066" s="1">
        <f t="shared" si="267"/>
        <v>1</v>
      </c>
      <c r="E8066" s="1" t="str">
        <f>INDEX(Protocol[Mark],MATCH(C8066,Protocol[Step],0))</f>
        <v>3U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557010001</v>
      </c>
      <c r="H8066" s="134">
        <f>Systematic[[#This Row],[SampleVariableLabel]]+100*Systematic[[#This Row],[State]]</f>
        <v>557010401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557</v>
      </c>
      <c r="B8067" s="1">
        <f>IF(C8067=0,IF(B8066=Protocol!$V$20,1,B8066+1),B8066)</f>
        <v>1</v>
      </c>
      <c r="C8067" s="1">
        <f>IF(C8066+1=Protocol!$V$21,0,C8066+1)</f>
        <v>5</v>
      </c>
      <c r="D8067" s="1">
        <f t="shared" ref="D8067:D8130" si="269">IF(D8066=nVariables,1,D8066+1)</f>
        <v>2</v>
      </c>
      <c r="E8067" s="1" t="str">
        <f>INDEX(Protocol[Mark],MATCH(C8067,Protocol[Step],0))</f>
        <v>4G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557010002</v>
      </c>
      <c r="H8067" s="134">
        <f>Systematic[[#This Row],[SampleVariableLabel]]+100*Systematic[[#This Row],[State]]</f>
        <v>557010502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557</v>
      </c>
      <c r="B8068" s="1">
        <f>IF(C8068=0,IF(B8067=Protocol!$V$20,1,B8067+1),B8067)</f>
        <v>1</v>
      </c>
      <c r="C8068" s="1">
        <f>IF(C8067+1=Protocol!$V$21,0,C8067+1)</f>
        <v>6</v>
      </c>
      <c r="D8068" s="1">
        <f t="shared" si="269"/>
        <v>3</v>
      </c>
      <c r="E8068" s="1" t="str">
        <f>INDEX(Protocol[Mark],MATCH(C8068,Protocol[Step],0))</f>
        <v>5S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557010003</v>
      </c>
      <c r="H8068" s="134">
        <f>Systematic[[#This Row],[SampleVariableLabel]]+100*Systematic[[#This Row],[State]]</f>
        <v>557010603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557</v>
      </c>
      <c r="B8069" s="1">
        <f>IF(C8069=0,IF(B8068=Protocol!$V$20,1,B8068+1),B8068)</f>
        <v>1</v>
      </c>
      <c r="C8069" s="1">
        <f>IF(C8068+1=Protocol!$V$21,0,C8068+1)</f>
        <v>7</v>
      </c>
      <c r="D8069" s="1">
        <f t="shared" si="269"/>
        <v>4</v>
      </c>
      <c r="E8069" s="1" t="str">
        <f>INDEX(Protocol[Mark],MATCH(C8069,Protocol[Step],0))</f>
        <v>6Oct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557010004</v>
      </c>
      <c r="H8069" s="134">
        <f>Systematic[[#This Row],[SampleVariableLabel]]+100*Systematic[[#This Row],[State]]</f>
        <v>557010704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557</v>
      </c>
      <c r="B8070" s="1">
        <f>IF(C8070=0,IF(B8069=Protocol!$V$20,1,B8069+1),B8069)</f>
        <v>1</v>
      </c>
      <c r="C8070" s="1">
        <f>IF(C8069+1=Protocol!$V$21,0,C8069+1)</f>
        <v>8</v>
      </c>
      <c r="D8070" s="1">
        <f t="shared" si="269"/>
        <v>5</v>
      </c>
      <c r="E8070" s="1" t="str">
        <f>INDEX(Protocol[Mark],MATCH(C8070,Protocol[Step],0))</f>
        <v>7Rot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557010005</v>
      </c>
      <c r="H8070" s="134">
        <f>Systematic[[#This Row],[SampleVariableLabel]]+100*Systematic[[#This Row],[State]]</f>
        <v>557010805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557</v>
      </c>
      <c r="B8071" s="1">
        <f>IF(C8071=0,IF(B8070=Protocol!$V$20,1,B8070+1),B8070)</f>
        <v>1</v>
      </c>
      <c r="C8071" s="1">
        <f>IF(C8070+1=Protocol!$V$21,0,C8070+1)</f>
        <v>9</v>
      </c>
      <c r="D8071" s="1">
        <f t="shared" si="269"/>
        <v>6</v>
      </c>
      <c r="E8071" s="1" t="str">
        <f>INDEX(Protocol[Mark],MATCH(C8071,Protocol[Step],0))</f>
        <v>8Gp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557010006</v>
      </c>
      <c r="H8071" s="134">
        <f>Systematic[[#This Row],[SampleVariableLabel]]+100*Systematic[[#This Row],[State]]</f>
        <v>557010906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557</v>
      </c>
      <c r="B8072" s="1">
        <f>IF(C8072=0,IF(B8071=Protocol!$V$20,1,B8071+1),B8071)</f>
        <v>1</v>
      </c>
      <c r="C8072" s="1">
        <f>IF(C8071+1=Protocol!$V$21,0,C8071+1)</f>
        <v>10</v>
      </c>
      <c r="D8072" s="1">
        <f t="shared" si="269"/>
        <v>1</v>
      </c>
      <c r="E8072" s="1" t="str">
        <f>INDEX(Protocol[Mark],MATCH(C8072,Protocol[Step],0))</f>
        <v>9Ama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557010001</v>
      </c>
      <c r="H8072" s="134">
        <f>Systematic[[#This Row],[SampleVariableLabel]]+100*Systematic[[#This Row],[State]]</f>
        <v>557011001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557</v>
      </c>
      <c r="B8073" s="1">
        <f>IF(C8073=0,IF(B8072=Protocol!$V$20,1,B8072+1),B8072)</f>
        <v>1</v>
      </c>
      <c r="C8073" s="1">
        <f>IF(C8072+1=Protocol!$V$21,0,C8072+1)</f>
        <v>11</v>
      </c>
      <c r="D8073" s="1">
        <f t="shared" si="269"/>
        <v>2</v>
      </c>
      <c r="E8073" s="1" t="str">
        <f>INDEX(Protocol[Mark],MATCH(C8073,Protocol[Step],0))</f>
        <v>10Tm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557010002</v>
      </c>
      <c r="H8073" s="134">
        <f>Systematic[[#This Row],[SampleVariableLabel]]+100*Systematic[[#This Row],[State]]</f>
        <v>557011102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557</v>
      </c>
      <c r="B8074" s="1">
        <f>IF(C8074=0,IF(B8073=Protocol!$V$20,1,B8073+1),B8073)</f>
        <v>1</v>
      </c>
      <c r="C8074" s="1">
        <f>IF(C8073+1=Protocol!$V$21,0,C8073+1)</f>
        <v>12</v>
      </c>
      <c r="D8074" s="1">
        <f t="shared" si="269"/>
        <v>3</v>
      </c>
      <c r="E8074" s="1" t="str">
        <f>INDEX(Protocol[Mark],MATCH(C8074,Protocol[Step],0))</f>
        <v>11Azd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557010003</v>
      </c>
      <c r="H8074" s="134">
        <f>Systematic[[#This Row],[SampleVariableLabel]]+100*Systematic[[#This Row],[State]]</f>
        <v>557011203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558</v>
      </c>
      <c r="B8075" s="1">
        <f>IF(C8075=0,IF(B8074=Protocol!$V$20,1,B8074+1),B8074)</f>
        <v>1</v>
      </c>
      <c r="C8075" s="1">
        <f>IF(C8074+1=Protocol!$V$21,0,C8074+1)</f>
        <v>0</v>
      </c>
      <c r="D8075" s="1">
        <f t="shared" si="269"/>
        <v>4</v>
      </c>
      <c r="E8075" s="1" t="str">
        <f>INDEX(Protocol[Mark],MATCH(C8075,Protocol[Step],0))</f>
        <v>1mt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558010004</v>
      </c>
      <c r="H8075" s="134">
        <f>Systematic[[#This Row],[SampleVariableLabel]]+100*Systematic[[#This Row],[State]]</f>
        <v>558010004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558</v>
      </c>
      <c r="B8076" s="1">
        <f>IF(C8076=0,IF(B8075=Protocol!$V$20,1,B8075+1),B8075)</f>
        <v>1</v>
      </c>
      <c r="C8076" s="1">
        <f>IF(C8075+1=Protocol!$V$21,0,C8075+1)</f>
        <v>1</v>
      </c>
      <c r="D8076" s="1">
        <f t="shared" si="269"/>
        <v>5</v>
      </c>
      <c r="E8076" s="1" t="str">
        <f>INDEX(Protocol[Mark],MATCH(C8076,Protocol[Step],0))</f>
        <v>1PM</v>
      </c>
      <c r="F8076" s="151" t="str">
        <f>INDEX(Variables[Variable],MATCH(Systematic[[#This Row],[VariableIndex]],Variables[Index],0))</f>
        <v>Specific flux (mt)</v>
      </c>
      <c r="G8076" s="134">
        <f>Systematic[[#This Row],[Sample]]*1000000+Systematic[[#This Row],[SubSample]]*10000+Systematic[[#This Row],[VariableIndex]]</f>
        <v>558010005</v>
      </c>
      <c r="H8076" s="134">
        <f>Systematic[[#This Row],[SampleVariableLabel]]+100*Systematic[[#This Row],[State]]</f>
        <v>558010105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558</v>
      </c>
      <c r="B8077" s="1">
        <f>IF(C8077=0,IF(B8076=Protocol!$V$20,1,B8076+1),B8076)</f>
        <v>1</v>
      </c>
      <c r="C8077" s="1">
        <f>IF(C8076+1=Protocol!$V$21,0,C8076+1)</f>
        <v>2</v>
      </c>
      <c r="D8077" s="1">
        <f t="shared" si="269"/>
        <v>6</v>
      </c>
      <c r="E8077" s="1" t="str">
        <f>INDEX(Protocol[Mark],MATCH(C8077,Protocol[Step],0))</f>
        <v>2D</v>
      </c>
      <c r="F8077" s="151" t="str">
        <f>INDEX(Variables[Variable],MATCH(Systematic[[#This Row],[VariableIndex]],Variables[Index],0))</f>
        <v>FCR (mt: ROX-corr.)</v>
      </c>
      <c r="G8077" s="134">
        <f>Systematic[[#This Row],[Sample]]*1000000+Systematic[[#This Row],[SubSample]]*10000+Systematic[[#This Row],[VariableIndex]]</f>
        <v>558010006</v>
      </c>
      <c r="H8077" s="134">
        <f>Systematic[[#This Row],[SampleVariableLabel]]+100*Systematic[[#This Row],[State]]</f>
        <v>558010206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558</v>
      </c>
      <c r="B8078" s="1">
        <f>IF(C8078=0,IF(B8077=Protocol!$V$20,1,B8077+1),B8077)</f>
        <v>1</v>
      </c>
      <c r="C8078" s="1">
        <f>IF(C8077+1=Protocol!$V$21,0,C8077+1)</f>
        <v>3</v>
      </c>
      <c r="D8078" s="1">
        <f t="shared" si="269"/>
        <v>1</v>
      </c>
      <c r="E8078" s="1" t="str">
        <f>INDEX(Protocol[Mark],MATCH(C8078,Protocol[Step],0))</f>
        <v>2c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558010001</v>
      </c>
      <c r="H8078" s="134">
        <f>Systematic[[#This Row],[SampleVariableLabel]]+100*Systematic[[#This Row],[State]]</f>
        <v>558010301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558</v>
      </c>
      <c r="B8079" s="1">
        <f>IF(C8079=0,IF(B8078=Protocol!$V$20,1,B8078+1),B8078)</f>
        <v>1</v>
      </c>
      <c r="C8079" s="1">
        <f>IF(C8078+1=Protocol!$V$21,0,C8078+1)</f>
        <v>4</v>
      </c>
      <c r="D8079" s="1">
        <f t="shared" si="269"/>
        <v>2</v>
      </c>
      <c r="E8079" s="1" t="str">
        <f>INDEX(Protocol[Mark],MATCH(C8079,Protocol[Step],0))</f>
        <v>3U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558010002</v>
      </c>
      <c r="H8079" s="134">
        <f>Systematic[[#This Row],[SampleVariableLabel]]+100*Systematic[[#This Row],[State]]</f>
        <v>558010402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558</v>
      </c>
      <c r="B8080" s="1">
        <f>IF(C8080=0,IF(B8079=Protocol!$V$20,1,B8079+1),B8079)</f>
        <v>1</v>
      </c>
      <c r="C8080" s="1">
        <f>IF(C8079+1=Protocol!$V$21,0,C8079+1)</f>
        <v>5</v>
      </c>
      <c r="D8080" s="1">
        <f t="shared" si="269"/>
        <v>3</v>
      </c>
      <c r="E8080" s="1" t="str">
        <f>INDEX(Protocol[Mark],MATCH(C8080,Protocol[Step],0))</f>
        <v>4G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558010003</v>
      </c>
      <c r="H8080" s="134">
        <f>Systematic[[#This Row],[SampleVariableLabel]]+100*Systematic[[#This Row],[State]]</f>
        <v>558010503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558</v>
      </c>
      <c r="B8081" s="1">
        <f>IF(C8081=0,IF(B8080=Protocol!$V$20,1,B8080+1),B8080)</f>
        <v>1</v>
      </c>
      <c r="C8081" s="1">
        <f>IF(C8080+1=Protocol!$V$21,0,C8080+1)</f>
        <v>6</v>
      </c>
      <c r="D8081" s="1">
        <f t="shared" si="269"/>
        <v>4</v>
      </c>
      <c r="E8081" s="1" t="str">
        <f>INDEX(Protocol[Mark],MATCH(C8081,Protocol[Step],0))</f>
        <v>5S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558010004</v>
      </c>
      <c r="H8081" s="134">
        <f>Systematic[[#This Row],[SampleVariableLabel]]+100*Systematic[[#This Row],[State]]</f>
        <v>558010604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558</v>
      </c>
      <c r="B8082" s="1">
        <f>IF(C8082=0,IF(B8081=Protocol!$V$20,1,B8081+1),B8081)</f>
        <v>1</v>
      </c>
      <c r="C8082" s="1">
        <f>IF(C8081+1=Protocol!$V$21,0,C8081+1)</f>
        <v>7</v>
      </c>
      <c r="D8082" s="1">
        <f t="shared" si="269"/>
        <v>5</v>
      </c>
      <c r="E8082" s="1" t="str">
        <f>INDEX(Protocol[Mark],MATCH(C8082,Protocol[Step],0))</f>
        <v>6Oct</v>
      </c>
      <c r="F8082" s="151" t="str">
        <f>INDEX(Variables[Variable],MATCH(Systematic[[#This Row],[VariableIndex]],Variables[Index],0))</f>
        <v>Specific flux (mt)</v>
      </c>
      <c r="G8082" s="134">
        <f>Systematic[[#This Row],[Sample]]*1000000+Systematic[[#This Row],[SubSample]]*10000+Systematic[[#This Row],[VariableIndex]]</f>
        <v>558010005</v>
      </c>
      <c r="H8082" s="134">
        <f>Systematic[[#This Row],[SampleVariableLabel]]+100*Systematic[[#This Row],[State]]</f>
        <v>558010705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558</v>
      </c>
      <c r="B8083" s="1">
        <f>IF(C8083=0,IF(B8082=Protocol!$V$20,1,B8082+1),B8082)</f>
        <v>1</v>
      </c>
      <c r="C8083" s="1">
        <f>IF(C8082+1=Protocol!$V$21,0,C8082+1)</f>
        <v>8</v>
      </c>
      <c r="D8083" s="1">
        <f t="shared" si="269"/>
        <v>6</v>
      </c>
      <c r="E8083" s="1" t="str">
        <f>INDEX(Protocol[Mark],MATCH(C8083,Protocol[Step],0))</f>
        <v>7Rot</v>
      </c>
      <c r="F8083" s="151" t="str">
        <f>INDEX(Variables[Variable],MATCH(Systematic[[#This Row],[VariableIndex]],Variables[Index],0))</f>
        <v>FCR (mt: ROX-corr.)</v>
      </c>
      <c r="G8083" s="134">
        <f>Systematic[[#This Row],[Sample]]*1000000+Systematic[[#This Row],[SubSample]]*10000+Systematic[[#This Row],[VariableIndex]]</f>
        <v>558010006</v>
      </c>
      <c r="H8083" s="134">
        <f>Systematic[[#This Row],[SampleVariableLabel]]+100*Systematic[[#This Row],[State]]</f>
        <v>558010806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558</v>
      </c>
      <c r="B8084" s="1">
        <f>IF(C8084=0,IF(B8083=Protocol!$V$20,1,B8083+1),B8083)</f>
        <v>1</v>
      </c>
      <c r="C8084" s="1">
        <f>IF(C8083+1=Protocol!$V$21,0,C8083+1)</f>
        <v>9</v>
      </c>
      <c r="D8084" s="1">
        <f t="shared" si="269"/>
        <v>1</v>
      </c>
      <c r="E8084" s="1" t="str">
        <f>INDEX(Protocol[Mark],MATCH(C8084,Protocol[Step],0))</f>
        <v>8Gp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558010001</v>
      </c>
      <c r="H8084" s="134">
        <f>Systematic[[#This Row],[SampleVariableLabel]]+100*Systematic[[#This Row],[State]]</f>
        <v>558010901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558</v>
      </c>
      <c r="B8085" s="1">
        <f>IF(C8085=0,IF(B8084=Protocol!$V$20,1,B8084+1),B8084)</f>
        <v>1</v>
      </c>
      <c r="C8085" s="1">
        <f>IF(C8084+1=Protocol!$V$21,0,C8084+1)</f>
        <v>10</v>
      </c>
      <c r="D8085" s="1">
        <f t="shared" si="269"/>
        <v>2</v>
      </c>
      <c r="E8085" s="1" t="str">
        <f>INDEX(Protocol[Mark],MATCH(C8085,Protocol[Step],0))</f>
        <v>9Ama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558010002</v>
      </c>
      <c r="H8085" s="134">
        <f>Systematic[[#This Row],[SampleVariableLabel]]+100*Systematic[[#This Row],[State]]</f>
        <v>558011002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558</v>
      </c>
      <c r="B8086" s="1">
        <f>IF(C8086=0,IF(B8085=Protocol!$V$20,1,B8085+1),B8085)</f>
        <v>1</v>
      </c>
      <c r="C8086" s="1">
        <f>IF(C8085+1=Protocol!$V$21,0,C8085+1)</f>
        <v>11</v>
      </c>
      <c r="D8086" s="1">
        <f t="shared" si="269"/>
        <v>3</v>
      </c>
      <c r="E8086" s="1" t="str">
        <f>INDEX(Protocol[Mark],MATCH(C8086,Protocol[Step],0))</f>
        <v>10Tm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558010003</v>
      </c>
      <c r="H8086" s="134">
        <f>Systematic[[#This Row],[SampleVariableLabel]]+100*Systematic[[#This Row],[State]]</f>
        <v>558011103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558</v>
      </c>
      <c r="B8087" s="1">
        <f>IF(C8087=0,IF(B8086=Protocol!$V$20,1,B8086+1),B8086)</f>
        <v>1</v>
      </c>
      <c r="C8087" s="1">
        <f>IF(C8086+1=Protocol!$V$21,0,C8086+1)</f>
        <v>12</v>
      </c>
      <c r="D8087" s="1">
        <f t="shared" si="269"/>
        <v>4</v>
      </c>
      <c r="E8087" s="1" t="str">
        <f>INDEX(Protocol[Mark],MATCH(C8087,Protocol[Step],0))</f>
        <v>11Azd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558010004</v>
      </c>
      <c r="H8087" s="134">
        <f>Systematic[[#This Row],[SampleVariableLabel]]+100*Systematic[[#This Row],[State]]</f>
        <v>558011204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559</v>
      </c>
      <c r="B8088" s="1">
        <f>IF(C8088=0,IF(B8087=Protocol!$V$20,1,B8087+1),B8087)</f>
        <v>1</v>
      </c>
      <c r="C8088" s="1">
        <f>IF(C8087+1=Protocol!$V$21,0,C8087+1)</f>
        <v>0</v>
      </c>
      <c r="D8088" s="1">
        <f t="shared" si="269"/>
        <v>5</v>
      </c>
      <c r="E8088" s="1" t="str">
        <f>INDEX(Protocol[Mark],MATCH(C8088,Protocol[Step],0))</f>
        <v>1mt</v>
      </c>
      <c r="F8088" s="151" t="str">
        <f>INDEX(Variables[Variable],MATCH(Systematic[[#This Row],[VariableIndex]],Variables[Index],0))</f>
        <v>Specific flux (mt)</v>
      </c>
      <c r="G8088" s="134">
        <f>Systematic[[#This Row],[Sample]]*1000000+Systematic[[#This Row],[SubSample]]*10000+Systematic[[#This Row],[VariableIndex]]</f>
        <v>559010005</v>
      </c>
      <c r="H8088" s="134">
        <f>Systematic[[#This Row],[SampleVariableLabel]]+100*Systematic[[#This Row],[State]]</f>
        <v>559010005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559</v>
      </c>
      <c r="B8089" s="1">
        <f>IF(C8089=0,IF(B8088=Protocol!$V$20,1,B8088+1),B8088)</f>
        <v>1</v>
      </c>
      <c r="C8089" s="1">
        <f>IF(C8088+1=Protocol!$V$21,0,C8088+1)</f>
        <v>1</v>
      </c>
      <c r="D8089" s="1">
        <f t="shared" si="269"/>
        <v>6</v>
      </c>
      <c r="E8089" s="1" t="str">
        <f>INDEX(Protocol[Mark],MATCH(C8089,Protocol[Step],0))</f>
        <v>1PM</v>
      </c>
      <c r="F8089" s="151" t="str">
        <f>INDEX(Variables[Variable],MATCH(Systematic[[#This Row],[VariableIndex]],Variables[Index],0))</f>
        <v>FCR (mt: ROX-corr.)</v>
      </c>
      <c r="G8089" s="134">
        <f>Systematic[[#This Row],[Sample]]*1000000+Systematic[[#This Row],[SubSample]]*10000+Systematic[[#This Row],[VariableIndex]]</f>
        <v>559010006</v>
      </c>
      <c r="H8089" s="134">
        <f>Systematic[[#This Row],[SampleVariableLabel]]+100*Systematic[[#This Row],[State]]</f>
        <v>559010106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559</v>
      </c>
      <c r="B8090" s="1">
        <f>IF(C8090=0,IF(B8089=Protocol!$V$20,1,B8089+1),B8089)</f>
        <v>1</v>
      </c>
      <c r="C8090" s="1">
        <f>IF(C8089+1=Protocol!$V$21,0,C8089+1)</f>
        <v>2</v>
      </c>
      <c r="D8090" s="1">
        <f t="shared" si="269"/>
        <v>1</v>
      </c>
      <c r="E8090" s="1" t="str">
        <f>INDEX(Protocol[Mark],MATCH(C8090,Protocol[Step],0))</f>
        <v>2D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559010001</v>
      </c>
      <c r="H8090" s="134">
        <f>Systematic[[#This Row],[SampleVariableLabel]]+100*Systematic[[#This Row],[State]]</f>
        <v>559010201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559</v>
      </c>
      <c r="B8091" s="1">
        <f>IF(C8091=0,IF(B8090=Protocol!$V$20,1,B8090+1),B8090)</f>
        <v>1</v>
      </c>
      <c r="C8091" s="1">
        <f>IF(C8090+1=Protocol!$V$21,0,C8090+1)</f>
        <v>3</v>
      </c>
      <c r="D8091" s="1">
        <f t="shared" si="269"/>
        <v>2</v>
      </c>
      <c r="E8091" s="1" t="str">
        <f>INDEX(Protocol[Mark],MATCH(C8091,Protocol[Step],0))</f>
        <v>2c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559010002</v>
      </c>
      <c r="H8091" s="134">
        <f>Systematic[[#This Row],[SampleVariableLabel]]+100*Systematic[[#This Row],[State]]</f>
        <v>559010302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559</v>
      </c>
      <c r="B8092" s="1">
        <f>IF(C8092=0,IF(B8091=Protocol!$V$20,1,B8091+1),B8091)</f>
        <v>1</v>
      </c>
      <c r="C8092" s="1">
        <f>IF(C8091+1=Protocol!$V$21,0,C8091+1)</f>
        <v>4</v>
      </c>
      <c r="D8092" s="1">
        <f t="shared" si="269"/>
        <v>3</v>
      </c>
      <c r="E8092" s="1" t="str">
        <f>INDEX(Protocol[Mark],MATCH(C8092,Protocol[Step],0))</f>
        <v>3U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559010003</v>
      </c>
      <c r="H8092" s="134">
        <f>Systematic[[#This Row],[SampleVariableLabel]]+100*Systematic[[#This Row],[State]]</f>
        <v>559010403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559</v>
      </c>
      <c r="B8093" s="1">
        <f>IF(C8093=0,IF(B8092=Protocol!$V$20,1,B8092+1),B8092)</f>
        <v>1</v>
      </c>
      <c r="C8093" s="1">
        <f>IF(C8092+1=Protocol!$V$21,0,C8092+1)</f>
        <v>5</v>
      </c>
      <c r="D8093" s="1">
        <f t="shared" si="269"/>
        <v>4</v>
      </c>
      <c r="E8093" s="1" t="str">
        <f>INDEX(Protocol[Mark],MATCH(C8093,Protocol[Step],0))</f>
        <v>4G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559010004</v>
      </c>
      <c r="H8093" s="134">
        <f>Systematic[[#This Row],[SampleVariableLabel]]+100*Systematic[[#This Row],[State]]</f>
        <v>559010504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559</v>
      </c>
      <c r="B8094" s="1">
        <f>IF(C8094=0,IF(B8093=Protocol!$V$20,1,B8093+1),B8093)</f>
        <v>1</v>
      </c>
      <c r="C8094" s="1">
        <f>IF(C8093+1=Protocol!$V$21,0,C8093+1)</f>
        <v>6</v>
      </c>
      <c r="D8094" s="1">
        <f t="shared" si="269"/>
        <v>5</v>
      </c>
      <c r="E8094" s="1" t="str">
        <f>INDEX(Protocol[Mark],MATCH(C8094,Protocol[Step],0))</f>
        <v>5S</v>
      </c>
      <c r="F8094" s="151" t="str">
        <f>INDEX(Variables[Variable],MATCH(Systematic[[#This Row],[VariableIndex]],Variables[Index],0))</f>
        <v>Specific flux (mt)</v>
      </c>
      <c r="G8094" s="134">
        <f>Systematic[[#This Row],[Sample]]*1000000+Systematic[[#This Row],[SubSample]]*10000+Systematic[[#This Row],[VariableIndex]]</f>
        <v>559010005</v>
      </c>
      <c r="H8094" s="134">
        <f>Systematic[[#This Row],[SampleVariableLabel]]+100*Systematic[[#This Row],[State]]</f>
        <v>559010605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559</v>
      </c>
      <c r="B8095" s="1">
        <f>IF(C8095=0,IF(B8094=Protocol!$V$20,1,B8094+1),B8094)</f>
        <v>1</v>
      </c>
      <c r="C8095" s="1">
        <f>IF(C8094+1=Protocol!$V$21,0,C8094+1)</f>
        <v>7</v>
      </c>
      <c r="D8095" s="1">
        <f t="shared" si="269"/>
        <v>6</v>
      </c>
      <c r="E8095" s="1" t="str">
        <f>INDEX(Protocol[Mark],MATCH(C8095,Protocol[Step],0))</f>
        <v>6Oct</v>
      </c>
      <c r="F8095" s="151" t="str">
        <f>INDEX(Variables[Variable],MATCH(Systematic[[#This Row],[VariableIndex]],Variables[Index],0))</f>
        <v>FCR (mt: ROX-corr.)</v>
      </c>
      <c r="G8095" s="134">
        <f>Systematic[[#This Row],[Sample]]*1000000+Systematic[[#This Row],[SubSample]]*10000+Systematic[[#This Row],[VariableIndex]]</f>
        <v>559010006</v>
      </c>
      <c r="H8095" s="134">
        <f>Systematic[[#This Row],[SampleVariableLabel]]+100*Systematic[[#This Row],[State]]</f>
        <v>559010706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559</v>
      </c>
      <c r="B8096" s="1">
        <f>IF(C8096=0,IF(B8095=Protocol!$V$20,1,B8095+1),B8095)</f>
        <v>1</v>
      </c>
      <c r="C8096" s="1">
        <f>IF(C8095+1=Protocol!$V$21,0,C8095+1)</f>
        <v>8</v>
      </c>
      <c r="D8096" s="1">
        <f t="shared" si="269"/>
        <v>1</v>
      </c>
      <c r="E8096" s="1" t="str">
        <f>INDEX(Protocol[Mark],MATCH(C8096,Protocol[Step],0))</f>
        <v>7Rot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559010001</v>
      </c>
      <c r="H8096" s="134">
        <f>Systematic[[#This Row],[SampleVariableLabel]]+100*Systematic[[#This Row],[State]]</f>
        <v>559010801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559</v>
      </c>
      <c r="B8097" s="1">
        <f>IF(C8097=0,IF(B8096=Protocol!$V$20,1,B8096+1),B8096)</f>
        <v>1</v>
      </c>
      <c r="C8097" s="1">
        <f>IF(C8096+1=Protocol!$V$21,0,C8096+1)</f>
        <v>9</v>
      </c>
      <c r="D8097" s="1">
        <f t="shared" si="269"/>
        <v>2</v>
      </c>
      <c r="E8097" s="1" t="str">
        <f>INDEX(Protocol[Mark],MATCH(C8097,Protocol[Step],0))</f>
        <v>8Gp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559010002</v>
      </c>
      <c r="H8097" s="134">
        <f>Systematic[[#This Row],[SampleVariableLabel]]+100*Systematic[[#This Row],[State]]</f>
        <v>559010902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559</v>
      </c>
      <c r="B8098" s="1">
        <f>IF(C8098=0,IF(B8097=Protocol!$V$20,1,B8097+1),B8097)</f>
        <v>1</v>
      </c>
      <c r="C8098" s="1">
        <f>IF(C8097+1=Protocol!$V$21,0,C8097+1)</f>
        <v>10</v>
      </c>
      <c r="D8098" s="1">
        <f t="shared" si="269"/>
        <v>3</v>
      </c>
      <c r="E8098" s="1" t="str">
        <f>INDEX(Protocol[Mark],MATCH(C8098,Protocol[Step],0))</f>
        <v>9Ama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559010003</v>
      </c>
      <c r="H8098" s="134">
        <f>Systematic[[#This Row],[SampleVariableLabel]]+100*Systematic[[#This Row],[State]]</f>
        <v>559011003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559</v>
      </c>
      <c r="B8099" s="1">
        <f>IF(C8099=0,IF(B8098=Protocol!$V$20,1,B8098+1),B8098)</f>
        <v>1</v>
      </c>
      <c r="C8099" s="1">
        <f>IF(C8098+1=Protocol!$V$21,0,C8098+1)</f>
        <v>11</v>
      </c>
      <c r="D8099" s="1">
        <f t="shared" si="269"/>
        <v>4</v>
      </c>
      <c r="E8099" s="1" t="str">
        <f>INDEX(Protocol[Mark],MATCH(C8099,Protocol[Step],0))</f>
        <v>10Tm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559010004</v>
      </c>
      <c r="H8099" s="134">
        <f>Systematic[[#This Row],[SampleVariableLabel]]+100*Systematic[[#This Row],[State]]</f>
        <v>559011104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559</v>
      </c>
      <c r="B8100" s="1">
        <f>IF(C8100=0,IF(B8099=Protocol!$V$20,1,B8099+1),B8099)</f>
        <v>1</v>
      </c>
      <c r="C8100" s="1">
        <f>IF(C8099+1=Protocol!$V$21,0,C8099+1)</f>
        <v>12</v>
      </c>
      <c r="D8100" s="1">
        <f t="shared" si="269"/>
        <v>5</v>
      </c>
      <c r="E8100" s="1" t="str">
        <f>INDEX(Protocol[Mark],MATCH(C8100,Protocol[Step],0))</f>
        <v>11Azd</v>
      </c>
      <c r="F8100" s="151" t="str">
        <f>INDEX(Variables[Variable],MATCH(Systematic[[#This Row],[VariableIndex]],Variables[Index],0))</f>
        <v>Specific flux (mt)</v>
      </c>
      <c r="G8100" s="134">
        <f>Systematic[[#This Row],[Sample]]*1000000+Systematic[[#This Row],[SubSample]]*10000+Systematic[[#This Row],[VariableIndex]]</f>
        <v>559010005</v>
      </c>
      <c r="H8100" s="134">
        <f>Systematic[[#This Row],[SampleVariableLabel]]+100*Systematic[[#This Row],[State]]</f>
        <v>559011205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560</v>
      </c>
      <c r="B8101" s="1">
        <f>IF(C8101=0,IF(B8100=Protocol!$V$20,1,B8100+1),B8100)</f>
        <v>1</v>
      </c>
      <c r="C8101" s="1">
        <f>IF(C8100+1=Protocol!$V$21,0,C8100+1)</f>
        <v>0</v>
      </c>
      <c r="D8101" s="1">
        <f t="shared" si="269"/>
        <v>6</v>
      </c>
      <c r="E8101" s="1" t="str">
        <f>INDEX(Protocol[Mark],MATCH(C8101,Protocol[Step],0))</f>
        <v>1mt</v>
      </c>
      <c r="F8101" s="151" t="str">
        <f>INDEX(Variables[Variable],MATCH(Systematic[[#This Row],[VariableIndex]],Variables[Index],0))</f>
        <v>FCR (mt: ROX-corr.)</v>
      </c>
      <c r="G8101" s="134">
        <f>Systematic[[#This Row],[Sample]]*1000000+Systematic[[#This Row],[SubSample]]*10000+Systematic[[#This Row],[VariableIndex]]</f>
        <v>560010006</v>
      </c>
      <c r="H8101" s="134">
        <f>Systematic[[#This Row],[SampleVariableLabel]]+100*Systematic[[#This Row],[State]]</f>
        <v>560010006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560</v>
      </c>
      <c r="B8102" s="1">
        <f>IF(C8102=0,IF(B8101=Protocol!$V$20,1,B8101+1),B8101)</f>
        <v>1</v>
      </c>
      <c r="C8102" s="1">
        <f>IF(C8101+1=Protocol!$V$21,0,C8101+1)</f>
        <v>1</v>
      </c>
      <c r="D8102" s="1">
        <f t="shared" si="269"/>
        <v>1</v>
      </c>
      <c r="E8102" s="1" t="str">
        <f>INDEX(Protocol[Mark],MATCH(C8102,Protocol[Step],0))</f>
        <v>1PM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560010001</v>
      </c>
      <c r="H8102" s="134">
        <f>Systematic[[#This Row],[SampleVariableLabel]]+100*Systematic[[#This Row],[State]]</f>
        <v>560010101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560</v>
      </c>
      <c r="B8103" s="1">
        <f>IF(C8103=0,IF(B8102=Protocol!$V$20,1,B8102+1),B8102)</f>
        <v>1</v>
      </c>
      <c r="C8103" s="1">
        <f>IF(C8102+1=Protocol!$V$21,0,C8102+1)</f>
        <v>2</v>
      </c>
      <c r="D8103" s="1">
        <f t="shared" si="269"/>
        <v>2</v>
      </c>
      <c r="E8103" s="1" t="str">
        <f>INDEX(Protocol[Mark],MATCH(C8103,Protocol[Step],0))</f>
        <v>2D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560010002</v>
      </c>
      <c r="H8103" s="134">
        <f>Systematic[[#This Row],[SampleVariableLabel]]+100*Systematic[[#This Row],[State]]</f>
        <v>560010202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560</v>
      </c>
      <c r="B8104" s="1">
        <f>IF(C8104=0,IF(B8103=Protocol!$V$20,1,B8103+1),B8103)</f>
        <v>1</v>
      </c>
      <c r="C8104" s="1">
        <f>IF(C8103+1=Protocol!$V$21,0,C8103+1)</f>
        <v>3</v>
      </c>
      <c r="D8104" s="1">
        <f t="shared" si="269"/>
        <v>3</v>
      </c>
      <c r="E8104" s="1" t="str">
        <f>INDEX(Protocol[Mark],MATCH(C8104,Protocol[Step],0))</f>
        <v>2c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560010003</v>
      </c>
      <c r="H8104" s="134">
        <f>Systematic[[#This Row],[SampleVariableLabel]]+100*Systematic[[#This Row],[State]]</f>
        <v>560010303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560</v>
      </c>
      <c r="B8105" s="1">
        <f>IF(C8105=0,IF(B8104=Protocol!$V$20,1,B8104+1),B8104)</f>
        <v>1</v>
      </c>
      <c r="C8105" s="1">
        <f>IF(C8104+1=Protocol!$V$21,0,C8104+1)</f>
        <v>4</v>
      </c>
      <c r="D8105" s="1">
        <f t="shared" si="269"/>
        <v>4</v>
      </c>
      <c r="E8105" s="1" t="str">
        <f>INDEX(Protocol[Mark],MATCH(C8105,Protocol[Step],0))</f>
        <v>3U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560010004</v>
      </c>
      <c r="H8105" s="134">
        <f>Systematic[[#This Row],[SampleVariableLabel]]+100*Systematic[[#This Row],[State]]</f>
        <v>560010404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560</v>
      </c>
      <c r="B8106" s="1">
        <f>IF(C8106=0,IF(B8105=Protocol!$V$20,1,B8105+1),B8105)</f>
        <v>1</v>
      </c>
      <c r="C8106" s="1">
        <f>IF(C8105+1=Protocol!$V$21,0,C8105+1)</f>
        <v>5</v>
      </c>
      <c r="D8106" s="1">
        <f t="shared" si="269"/>
        <v>5</v>
      </c>
      <c r="E8106" s="1" t="str">
        <f>INDEX(Protocol[Mark],MATCH(C8106,Protocol[Step],0))</f>
        <v>4G</v>
      </c>
      <c r="F8106" s="151" t="str">
        <f>INDEX(Variables[Variable],MATCH(Systematic[[#This Row],[VariableIndex]],Variables[Index],0))</f>
        <v>Specific flux (mt)</v>
      </c>
      <c r="G8106" s="134">
        <f>Systematic[[#This Row],[Sample]]*1000000+Systematic[[#This Row],[SubSample]]*10000+Systematic[[#This Row],[VariableIndex]]</f>
        <v>560010005</v>
      </c>
      <c r="H8106" s="134">
        <f>Systematic[[#This Row],[SampleVariableLabel]]+100*Systematic[[#This Row],[State]]</f>
        <v>560010505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560</v>
      </c>
      <c r="B8107" s="1">
        <f>IF(C8107=0,IF(B8106=Protocol!$V$20,1,B8106+1),B8106)</f>
        <v>1</v>
      </c>
      <c r="C8107" s="1">
        <f>IF(C8106+1=Protocol!$V$21,0,C8106+1)</f>
        <v>6</v>
      </c>
      <c r="D8107" s="1">
        <f t="shared" si="269"/>
        <v>6</v>
      </c>
      <c r="E8107" s="1" t="str">
        <f>INDEX(Protocol[Mark],MATCH(C8107,Protocol[Step],0))</f>
        <v>5S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560010006</v>
      </c>
      <c r="H8107" s="134">
        <f>Systematic[[#This Row],[SampleVariableLabel]]+100*Systematic[[#This Row],[State]]</f>
        <v>560010606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560</v>
      </c>
      <c r="B8108" s="1">
        <f>IF(C8108=0,IF(B8107=Protocol!$V$20,1,B8107+1),B8107)</f>
        <v>1</v>
      </c>
      <c r="C8108" s="1">
        <f>IF(C8107+1=Protocol!$V$21,0,C8107+1)</f>
        <v>7</v>
      </c>
      <c r="D8108" s="1">
        <f t="shared" si="269"/>
        <v>1</v>
      </c>
      <c r="E8108" s="1" t="str">
        <f>INDEX(Protocol[Mark],MATCH(C8108,Protocol[Step],0))</f>
        <v>6Oct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560010001</v>
      </c>
      <c r="H8108" s="134">
        <f>Systematic[[#This Row],[SampleVariableLabel]]+100*Systematic[[#This Row],[State]]</f>
        <v>560010701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560</v>
      </c>
      <c r="B8109" s="1">
        <f>IF(C8109=0,IF(B8108=Protocol!$V$20,1,B8108+1),B8108)</f>
        <v>1</v>
      </c>
      <c r="C8109" s="1">
        <f>IF(C8108+1=Protocol!$V$21,0,C8108+1)</f>
        <v>8</v>
      </c>
      <c r="D8109" s="1">
        <f t="shared" si="269"/>
        <v>2</v>
      </c>
      <c r="E8109" s="1" t="str">
        <f>INDEX(Protocol[Mark],MATCH(C8109,Protocol[Step],0))</f>
        <v>7Rot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560010002</v>
      </c>
      <c r="H8109" s="134">
        <f>Systematic[[#This Row],[SampleVariableLabel]]+100*Systematic[[#This Row],[State]]</f>
        <v>560010802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560</v>
      </c>
      <c r="B8110" s="1">
        <f>IF(C8110=0,IF(B8109=Protocol!$V$20,1,B8109+1),B8109)</f>
        <v>1</v>
      </c>
      <c r="C8110" s="1">
        <f>IF(C8109+1=Protocol!$V$21,0,C8109+1)</f>
        <v>9</v>
      </c>
      <c r="D8110" s="1">
        <f t="shared" si="269"/>
        <v>3</v>
      </c>
      <c r="E8110" s="1" t="str">
        <f>INDEX(Protocol[Mark],MATCH(C8110,Protocol[Step],0))</f>
        <v>8Gp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560010003</v>
      </c>
      <c r="H8110" s="134">
        <f>Systematic[[#This Row],[SampleVariableLabel]]+100*Systematic[[#This Row],[State]]</f>
        <v>560010903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560</v>
      </c>
      <c r="B8111" s="1">
        <f>IF(C8111=0,IF(B8110=Protocol!$V$20,1,B8110+1),B8110)</f>
        <v>1</v>
      </c>
      <c r="C8111" s="1">
        <f>IF(C8110+1=Protocol!$V$21,0,C8110+1)</f>
        <v>10</v>
      </c>
      <c r="D8111" s="1">
        <f t="shared" si="269"/>
        <v>4</v>
      </c>
      <c r="E8111" s="1" t="str">
        <f>INDEX(Protocol[Mark],MATCH(C8111,Protocol[Step],0))</f>
        <v>9Ama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560010004</v>
      </c>
      <c r="H8111" s="134">
        <f>Systematic[[#This Row],[SampleVariableLabel]]+100*Systematic[[#This Row],[State]]</f>
        <v>560011004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560</v>
      </c>
      <c r="B8112" s="1">
        <f>IF(C8112=0,IF(B8111=Protocol!$V$20,1,B8111+1),B8111)</f>
        <v>1</v>
      </c>
      <c r="C8112" s="1">
        <f>IF(C8111+1=Protocol!$V$21,0,C8111+1)</f>
        <v>11</v>
      </c>
      <c r="D8112" s="1">
        <f t="shared" si="269"/>
        <v>5</v>
      </c>
      <c r="E8112" s="1" t="str">
        <f>INDEX(Protocol[Mark],MATCH(C8112,Protocol[Step],0))</f>
        <v>10Tm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560010005</v>
      </c>
      <c r="H8112" s="134">
        <f>Systematic[[#This Row],[SampleVariableLabel]]+100*Systematic[[#This Row],[State]]</f>
        <v>560011105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560</v>
      </c>
      <c r="B8113" s="1">
        <f>IF(C8113=0,IF(B8112=Protocol!$V$20,1,B8112+1),B8112)</f>
        <v>1</v>
      </c>
      <c r="C8113" s="1">
        <f>IF(C8112+1=Protocol!$V$21,0,C8112+1)</f>
        <v>12</v>
      </c>
      <c r="D8113" s="1">
        <f t="shared" si="269"/>
        <v>6</v>
      </c>
      <c r="E8113" s="1" t="str">
        <f>INDEX(Protocol[Mark],MATCH(C8113,Protocol[Step],0))</f>
        <v>11Azd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560010006</v>
      </c>
      <c r="H8113" s="134">
        <f>Systematic[[#This Row],[SampleVariableLabel]]+100*Systematic[[#This Row],[State]]</f>
        <v>560011206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561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1mt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561010001</v>
      </c>
      <c r="H8114" s="134">
        <f>Systematic[[#This Row],[SampleVariableLabel]]+100*Systematic[[#This Row],[State]]</f>
        <v>561010001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561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1PM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561010002</v>
      </c>
      <c r="H8115" s="134">
        <f>Systematic[[#This Row],[SampleVariableLabel]]+100*Systematic[[#This Row],[State]]</f>
        <v>561010102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561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2D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561010003</v>
      </c>
      <c r="H8116" s="134">
        <f>Systematic[[#This Row],[SampleVariableLabel]]+100*Systematic[[#This Row],[State]]</f>
        <v>561010203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561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2c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561010004</v>
      </c>
      <c r="H8117" s="134">
        <f>Systematic[[#This Row],[SampleVariableLabel]]+100*Systematic[[#This Row],[State]]</f>
        <v>561010304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561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3U</v>
      </c>
      <c r="F8118" s="151" t="str">
        <f>INDEX(Variables[Variable],MATCH(Systematic[[#This Row],[VariableIndex]],Variables[Index],0))</f>
        <v>Specific flux (mt)</v>
      </c>
      <c r="G8118" s="134">
        <f>Systematic[[#This Row],[Sample]]*1000000+Systematic[[#This Row],[SubSample]]*10000+Systematic[[#This Row],[VariableIndex]]</f>
        <v>561010005</v>
      </c>
      <c r="H8118" s="134">
        <f>Systematic[[#This Row],[SampleVariableLabel]]+100*Systematic[[#This Row],[State]]</f>
        <v>561010405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561</v>
      </c>
      <c r="B8119" s="1">
        <f>IF(C8119=0,IF(B8118=Protocol!$V$20,1,B8118+1),B8118)</f>
        <v>1</v>
      </c>
      <c r="C8119" s="1">
        <f>IF(C8118+1=Protocol!$V$21,0,C8118+1)</f>
        <v>5</v>
      </c>
      <c r="D8119" s="1">
        <f t="shared" si="269"/>
        <v>6</v>
      </c>
      <c r="E8119" s="1" t="str">
        <f>INDEX(Protocol[Mark],MATCH(C8119,Protocol[Step],0))</f>
        <v>4G</v>
      </c>
      <c r="F8119" s="151" t="str">
        <f>INDEX(Variables[Variable],MATCH(Systematic[[#This Row],[VariableIndex]],Variables[Index],0))</f>
        <v>FCR (mt: ROX-corr.)</v>
      </c>
      <c r="G8119" s="134">
        <f>Systematic[[#This Row],[Sample]]*1000000+Systematic[[#This Row],[SubSample]]*10000+Systematic[[#This Row],[VariableIndex]]</f>
        <v>561010006</v>
      </c>
      <c r="H8119" s="134">
        <f>Systematic[[#This Row],[SampleVariableLabel]]+100*Systematic[[#This Row],[State]]</f>
        <v>561010506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561</v>
      </c>
      <c r="B8120" s="1">
        <f>IF(C8120=0,IF(B8119=Protocol!$V$20,1,B8119+1),B8119)</f>
        <v>1</v>
      </c>
      <c r="C8120" s="1">
        <f>IF(C8119+1=Protocol!$V$21,0,C8119+1)</f>
        <v>6</v>
      </c>
      <c r="D8120" s="1">
        <f t="shared" si="269"/>
        <v>1</v>
      </c>
      <c r="E8120" s="1" t="str">
        <f>INDEX(Protocol[Mark],MATCH(C8120,Protocol[Step],0))</f>
        <v>5S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561010001</v>
      </c>
      <c r="H8120" s="134">
        <f>Systematic[[#This Row],[SampleVariableLabel]]+100*Systematic[[#This Row],[State]]</f>
        <v>561010601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561</v>
      </c>
      <c r="B8121" s="1">
        <f>IF(C8121=0,IF(B8120=Protocol!$V$20,1,B8120+1),B8120)</f>
        <v>1</v>
      </c>
      <c r="C8121" s="1">
        <f>IF(C8120+1=Protocol!$V$21,0,C8120+1)</f>
        <v>7</v>
      </c>
      <c r="D8121" s="1">
        <f t="shared" si="269"/>
        <v>2</v>
      </c>
      <c r="E8121" s="1" t="str">
        <f>INDEX(Protocol[Mark],MATCH(C8121,Protocol[Step],0))</f>
        <v>6Oct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561010002</v>
      </c>
      <c r="H8121" s="134">
        <f>Systematic[[#This Row],[SampleVariableLabel]]+100*Systematic[[#This Row],[State]]</f>
        <v>561010702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561</v>
      </c>
      <c r="B8122" s="1">
        <f>IF(C8122=0,IF(B8121=Protocol!$V$20,1,B8121+1),B8121)</f>
        <v>1</v>
      </c>
      <c r="C8122" s="1">
        <f>IF(C8121+1=Protocol!$V$21,0,C8121+1)</f>
        <v>8</v>
      </c>
      <c r="D8122" s="1">
        <f t="shared" si="269"/>
        <v>3</v>
      </c>
      <c r="E8122" s="1" t="str">
        <f>INDEX(Protocol[Mark],MATCH(C8122,Protocol[Step],0))</f>
        <v>7Rot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561010003</v>
      </c>
      <c r="H8122" s="134">
        <f>Systematic[[#This Row],[SampleVariableLabel]]+100*Systematic[[#This Row],[State]]</f>
        <v>561010803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561</v>
      </c>
      <c r="B8123" s="1">
        <f>IF(C8123=0,IF(B8122=Protocol!$V$20,1,B8122+1),B8122)</f>
        <v>1</v>
      </c>
      <c r="C8123" s="1">
        <f>IF(C8122+1=Protocol!$V$21,0,C8122+1)</f>
        <v>9</v>
      </c>
      <c r="D8123" s="1">
        <f t="shared" si="269"/>
        <v>4</v>
      </c>
      <c r="E8123" s="1" t="str">
        <f>INDEX(Protocol[Mark],MATCH(C8123,Protocol[Step],0))</f>
        <v>8Gp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561010004</v>
      </c>
      <c r="H8123" s="134">
        <f>Systematic[[#This Row],[SampleVariableLabel]]+100*Systematic[[#This Row],[State]]</f>
        <v>561010904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561</v>
      </c>
      <c r="B8124" s="1">
        <f>IF(C8124=0,IF(B8123=Protocol!$V$20,1,B8123+1),B8123)</f>
        <v>1</v>
      </c>
      <c r="C8124" s="1">
        <f>IF(C8123+1=Protocol!$V$21,0,C8123+1)</f>
        <v>10</v>
      </c>
      <c r="D8124" s="1">
        <f t="shared" si="269"/>
        <v>5</v>
      </c>
      <c r="E8124" s="1" t="str">
        <f>INDEX(Protocol[Mark],MATCH(C8124,Protocol[Step],0))</f>
        <v>9Ama</v>
      </c>
      <c r="F8124" s="151" t="str">
        <f>INDEX(Variables[Variable],MATCH(Systematic[[#This Row],[VariableIndex]],Variables[Index],0))</f>
        <v>Specific flux (mt)</v>
      </c>
      <c r="G8124" s="134">
        <f>Systematic[[#This Row],[Sample]]*1000000+Systematic[[#This Row],[SubSample]]*10000+Systematic[[#This Row],[VariableIndex]]</f>
        <v>561010005</v>
      </c>
      <c r="H8124" s="134">
        <f>Systematic[[#This Row],[SampleVariableLabel]]+100*Systematic[[#This Row],[State]]</f>
        <v>561011005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561</v>
      </c>
      <c r="B8125" s="1">
        <f>IF(C8125=0,IF(B8124=Protocol!$V$20,1,B8124+1),B8124)</f>
        <v>1</v>
      </c>
      <c r="C8125" s="1">
        <f>IF(C8124+1=Protocol!$V$21,0,C8124+1)</f>
        <v>11</v>
      </c>
      <c r="D8125" s="1">
        <f t="shared" si="269"/>
        <v>6</v>
      </c>
      <c r="E8125" s="1" t="str">
        <f>INDEX(Protocol[Mark],MATCH(C8125,Protocol[Step],0))</f>
        <v>10Tm</v>
      </c>
      <c r="F8125" s="151" t="str">
        <f>INDEX(Variables[Variable],MATCH(Systematic[[#This Row],[VariableIndex]],Variables[Index],0))</f>
        <v>FCR (mt: ROX-corr.)</v>
      </c>
      <c r="G8125" s="134">
        <f>Systematic[[#This Row],[Sample]]*1000000+Systematic[[#This Row],[SubSample]]*10000+Systematic[[#This Row],[VariableIndex]]</f>
        <v>561010006</v>
      </c>
      <c r="H8125" s="134">
        <f>Systematic[[#This Row],[SampleVariableLabel]]+100*Systematic[[#This Row],[State]]</f>
        <v>561011106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561</v>
      </c>
      <c r="B8126" s="1">
        <f>IF(C8126=0,IF(B8125=Protocol!$V$20,1,B8125+1),B8125)</f>
        <v>1</v>
      </c>
      <c r="C8126" s="1">
        <f>IF(C8125+1=Protocol!$V$21,0,C8125+1)</f>
        <v>12</v>
      </c>
      <c r="D8126" s="1">
        <f t="shared" si="269"/>
        <v>1</v>
      </c>
      <c r="E8126" s="1" t="str">
        <f>INDEX(Protocol[Mark],MATCH(C8126,Protocol[Step],0))</f>
        <v>11Azd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561010001</v>
      </c>
      <c r="H8126" s="134">
        <f>Systematic[[#This Row],[SampleVariableLabel]]+100*Systematic[[#This Row],[State]]</f>
        <v>561011201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562</v>
      </c>
      <c r="B8127" s="1">
        <f>IF(C8127=0,IF(B8126=Protocol!$V$20,1,B8126+1),B8126)</f>
        <v>1</v>
      </c>
      <c r="C8127" s="1">
        <f>IF(C8126+1=Protocol!$V$21,0,C8126+1)</f>
        <v>0</v>
      </c>
      <c r="D8127" s="1">
        <f t="shared" si="269"/>
        <v>2</v>
      </c>
      <c r="E8127" s="1" t="str">
        <f>INDEX(Protocol[Mark],MATCH(C8127,Protocol[Step],0))</f>
        <v>1mt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562010002</v>
      </c>
      <c r="H8127" s="134">
        <f>Systematic[[#This Row],[SampleVariableLabel]]+100*Systematic[[#This Row],[State]]</f>
        <v>562010002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562</v>
      </c>
      <c r="B8128" s="1">
        <f>IF(C8128=0,IF(B8127=Protocol!$V$20,1,B8127+1),B8127)</f>
        <v>1</v>
      </c>
      <c r="C8128" s="1">
        <f>IF(C8127+1=Protocol!$V$21,0,C8127+1)</f>
        <v>1</v>
      </c>
      <c r="D8128" s="1">
        <f t="shared" si="269"/>
        <v>3</v>
      </c>
      <c r="E8128" s="1" t="str">
        <f>INDEX(Protocol[Mark],MATCH(C8128,Protocol[Step],0))</f>
        <v>1PM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562010003</v>
      </c>
      <c r="H8128" s="134">
        <f>Systematic[[#This Row],[SampleVariableLabel]]+100*Systematic[[#This Row],[State]]</f>
        <v>562010103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562</v>
      </c>
      <c r="B8129" s="1">
        <f>IF(C8129=0,IF(B8128=Protocol!$V$20,1,B8128+1),B8128)</f>
        <v>1</v>
      </c>
      <c r="C8129" s="1">
        <f>IF(C8128+1=Protocol!$V$21,0,C8128+1)</f>
        <v>2</v>
      </c>
      <c r="D8129" s="1">
        <f t="shared" si="269"/>
        <v>4</v>
      </c>
      <c r="E8129" s="1" t="str">
        <f>INDEX(Protocol[Mark],MATCH(C8129,Protocol[Step],0))</f>
        <v>2D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562010004</v>
      </c>
      <c r="H8129" s="134">
        <f>Systematic[[#This Row],[SampleVariableLabel]]+100*Systematic[[#This Row],[State]]</f>
        <v>562010204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562</v>
      </c>
      <c r="B8130" s="1">
        <f>IF(C8130=0,IF(B8129=Protocol!$V$20,1,B8129+1),B8129)</f>
        <v>1</v>
      </c>
      <c r="C8130" s="1">
        <f>IF(C8129+1=Protocol!$V$21,0,C8129+1)</f>
        <v>3</v>
      </c>
      <c r="D8130" s="1">
        <f t="shared" si="269"/>
        <v>5</v>
      </c>
      <c r="E8130" s="1" t="str">
        <f>INDEX(Protocol[Mark],MATCH(C8130,Protocol[Step],0))</f>
        <v>2c</v>
      </c>
      <c r="F8130" s="151" t="str">
        <f>INDEX(Variables[Variable],MATCH(Systematic[[#This Row],[VariableIndex]],Variables[Index],0))</f>
        <v>Specific flux (mt)</v>
      </c>
      <c r="G8130" s="134">
        <f>Systematic[[#This Row],[Sample]]*1000000+Systematic[[#This Row],[SubSample]]*10000+Systematic[[#This Row],[VariableIndex]]</f>
        <v>562010005</v>
      </c>
      <c r="H8130" s="134">
        <f>Systematic[[#This Row],[SampleVariableLabel]]+100*Systematic[[#This Row],[State]]</f>
        <v>562010305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562</v>
      </c>
      <c r="B8131" s="1">
        <f>IF(C8131=0,IF(B8130=Protocol!$V$20,1,B8130+1),B8130)</f>
        <v>1</v>
      </c>
      <c r="C8131" s="1">
        <f>IF(C8130+1=Protocol!$V$21,0,C8130+1)</f>
        <v>4</v>
      </c>
      <c r="D8131" s="1">
        <f t="shared" ref="D8131:D8194" si="271">IF(D8130=nVariables,1,D8130+1)</f>
        <v>6</v>
      </c>
      <c r="E8131" s="1" t="str">
        <f>INDEX(Protocol[Mark],MATCH(C8131,Protocol[Step],0))</f>
        <v>3U</v>
      </c>
      <c r="F8131" s="151" t="str">
        <f>INDEX(Variables[Variable],MATCH(Systematic[[#This Row],[VariableIndex]],Variables[Index],0))</f>
        <v>FCR (mt: ROX-corr.)</v>
      </c>
      <c r="G8131" s="134">
        <f>Systematic[[#This Row],[Sample]]*1000000+Systematic[[#This Row],[SubSample]]*10000+Systematic[[#This Row],[VariableIndex]]</f>
        <v>562010006</v>
      </c>
      <c r="H8131" s="134">
        <f>Systematic[[#This Row],[SampleVariableLabel]]+100*Systematic[[#This Row],[State]]</f>
        <v>562010406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562</v>
      </c>
      <c r="B8132" s="1">
        <f>IF(C8132=0,IF(B8131=Protocol!$V$20,1,B8131+1),B8131)</f>
        <v>1</v>
      </c>
      <c r="C8132" s="1">
        <f>IF(C8131+1=Protocol!$V$21,0,C8131+1)</f>
        <v>5</v>
      </c>
      <c r="D8132" s="1">
        <f t="shared" si="271"/>
        <v>1</v>
      </c>
      <c r="E8132" s="1" t="str">
        <f>INDEX(Protocol[Mark],MATCH(C8132,Protocol[Step],0))</f>
        <v>4G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562010001</v>
      </c>
      <c r="H8132" s="134">
        <f>Systematic[[#This Row],[SampleVariableLabel]]+100*Systematic[[#This Row],[State]]</f>
        <v>562010501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562</v>
      </c>
      <c r="B8133" s="1">
        <f>IF(C8133=0,IF(B8132=Protocol!$V$20,1,B8132+1),B8132)</f>
        <v>1</v>
      </c>
      <c r="C8133" s="1">
        <f>IF(C8132+1=Protocol!$V$21,0,C8132+1)</f>
        <v>6</v>
      </c>
      <c r="D8133" s="1">
        <f t="shared" si="271"/>
        <v>2</v>
      </c>
      <c r="E8133" s="1" t="str">
        <f>INDEX(Protocol[Mark],MATCH(C8133,Protocol[Step],0))</f>
        <v>5S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562010002</v>
      </c>
      <c r="H8133" s="134">
        <f>Systematic[[#This Row],[SampleVariableLabel]]+100*Systematic[[#This Row],[State]]</f>
        <v>562010602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562</v>
      </c>
      <c r="B8134" s="1">
        <f>IF(C8134=0,IF(B8133=Protocol!$V$20,1,B8133+1),B8133)</f>
        <v>1</v>
      </c>
      <c r="C8134" s="1">
        <f>IF(C8133+1=Protocol!$V$21,0,C8133+1)</f>
        <v>7</v>
      </c>
      <c r="D8134" s="1">
        <f t="shared" si="271"/>
        <v>3</v>
      </c>
      <c r="E8134" s="1" t="str">
        <f>INDEX(Protocol[Mark],MATCH(C8134,Protocol[Step],0))</f>
        <v>6Oct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562010003</v>
      </c>
      <c r="H8134" s="134">
        <f>Systematic[[#This Row],[SampleVariableLabel]]+100*Systematic[[#This Row],[State]]</f>
        <v>562010703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562</v>
      </c>
      <c r="B8135" s="1">
        <f>IF(C8135=0,IF(B8134=Protocol!$V$20,1,B8134+1),B8134)</f>
        <v>1</v>
      </c>
      <c r="C8135" s="1">
        <f>IF(C8134+1=Protocol!$V$21,0,C8134+1)</f>
        <v>8</v>
      </c>
      <c r="D8135" s="1">
        <f t="shared" si="271"/>
        <v>4</v>
      </c>
      <c r="E8135" s="1" t="str">
        <f>INDEX(Protocol[Mark],MATCH(C8135,Protocol[Step],0))</f>
        <v>7Rot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562010004</v>
      </c>
      <c r="H8135" s="134">
        <f>Systematic[[#This Row],[SampleVariableLabel]]+100*Systematic[[#This Row],[State]]</f>
        <v>562010804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562</v>
      </c>
      <c r="B8136" s="1">
        <f>IF(C8136=0,IF(B8135=Protocol!$V$20,1,B8135+1),B8135)</f>
        <v>1</v>
      </c>
      <c r="C8136" s="1">
        <f>IF(C8135+1=Protocol!$V$21,0,C8135+1)</f>
        <v>9</v>
      </c>
      <c r="D8136" s="1">
        <f t="shared" si="271"/>
        <v>5</v>
      </c>
      <c r="E8136" s="1" t="str">
        <f>INDEX(Protocol[Mark],MATCH(C8136,Protocol[Step],0))</f>
        <v>8Gp</v>
      </c>
      <c r="F8136" s="151" t="str">
        <f>INDEX(Variables[Variable],MATCH(Systematic[[#This Row],[VariableIndex]],Variables[Index],0))</f>
        <v>Specific flux (mt)</v>
      </c>
      <c r="G8136" s="134">
        <f>Systematic[[#This Row],[Sample]]*1000000+Systematic[[#This Row],[SubSample]]*10000+Systematic[[#This Row],[VariableIndex]]</f>
        <v>562010005</v>
      </c>
      <c r="H8136" s="134">
        <f>Systematic[[#This Row],[SampleVariableLabel]]+100*Systematic[[#This Row],[State]]</f>
        <v>562010905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562</v>
      </c>
      <c r="B8137" s="1">
        <f>IF(C8137=0,IF(B8136=Protocol!$V$20,1,B8136+1),B8136)</f>
        <v>1</v>
      </c>
      <c r="C8137" s="1">
        <f>IF(C8136+1=Protocol!$V$21,0,C8136+1)</f>
        <v>10</v>
      </c>
      <c r="D8137" s="1">
        <f t="shared" si="271"/>
        <v>6</v>
      </c>
      <c r="E8137" s="1" t="str">
        <f>INDEX(Protocol[Mark],MATCH(C8137,Protocol[Step],0))</f>
        <v>9Ama</v>
      </c>
      <c r="F8137" s="151" t="str">
        <f>INDEX(Variables[Variable],MATCH(Systematic[[#This Row],[VariableIndex]],Variables[Index],0))</f>
        <v>FCR (mt: ROX-corr.)</v>
      </c>
      <c r="G8137" s="134">
        <f>Systematic[[#This Row],[Sample]]*1000000+Systematic[[#This Row],[SubSample]]*10000+Systematic[[#This Row],[VariableIndex]]</f>
        <v>562010006</v>
      </c>
      <c r="H8137" s="134">
        <f>Systematic[[#This Row],[SampleVariableLabel]]+100*Systematic[[#This Row],[State]]</f>
        <v>562011006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562</v>
      </c>
      <c r="B8138" s="1">
        <f>IF(C8138=0,IF(B8137=Protocol!$V$20,1,B8137+1),B8137)</f>
        <v>1</v>
      </c>
      <c r="C8138" s="1">
        <f>IF(C8137+1=Protocol!$V$21,0,C8137+1)</f>
        <v>11</v>
      </c>
      <c r="D8138" s="1">
        <f t="shared" si="271"/>
        <v>1</v>
      </c>
      <c r="E8138" s="1" t="str">
        <f>INDEX(Protocol[Mark],MATCH(C8138,Protocol[Step],0))</f>
        <v>10Tm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562010001</v>
      </c>
      <c r="H8138" s="134">
        <f>Systematic[[#This Row],[SampleVariableLabel]]+100*Systematic[[#This Row],[State]]</f>
        <v>562011101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562</v>
      </c>
      <c r="B8139" s="1">
        <f>IF(C8139=0,IF(B8138=Protocol!$V$20,1,B8138+1),B8138)</f>
        <v>1</v>
      </c>
      <c r="C8139" s="1">
        <f>IF(C8138+1=Protocol!$V$21,0,C8138+1)</f>
        <v>12</v>
      </c>
      <c r="D8139" s="1">
        <f t="shared" si="271"/>
        <v>2</v>
      </c>
      <c r="E8139" s="1" t="str">
        <f>INDEX(Protocol[Mark],MATCH(C8139,Protocol[Step],0))</f>
        <v>11Azd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562010002</v>
      </c>
      <c r="H8139" s="134">
        <f>Systematic[[#This Row],[SampleVariableLabel]]+100*Systematic[[#This Row],[State]]</f>
        <v>562011202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563</v>
      </c>
      <c r="B8140" s="1">
        <f>IF(C8140=0,IF(B8139=Protocol!$V$20,1,B8139+1),B8139)</f>
        <v>1</v>
      </c>
      <c r="C8140" s="1">
        <f>IF(C8139+1=Protocol!$V$21,0,C8139+1)</f>
        <v>0</v>
      </c>
      <c r="D8140" s="1">
        <f t="shared" si="271"/>
        <v>3</v>
      </c>
      <c r="E8140" s="1" t="str">
        <f>INDEX(Protocol[Mark],MATCH(C8140,Protocol[Step],0))</f>
        <v>1mt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563010003</v>
      </c>
      <c r="H8140" s="134">
        <f>Systematic[[#This Row],[SampleVariableLabel]]+100*Systematic[[#This Row],[State]]</f>
        <v>563010003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563</v>
      </c>
      <c r="B8141" s="1">
        <f>IF(C8141=0,IF(B8140=Protocol!$V$20,1,B8140+1),B8140)</f>
        <v>1</v>
      </c>
      <c r="C8141" s="1">
        <f>IF(C8140+1=Protocol!$V$21,0,C8140+1)</f>
        <v>1</v>
      </c>
      <c r="D8141" s="1">
        <f t="shared" si="271"/>
        <v>4</v>
      </c>
      <c r="E8141" s="1" t="str">
        <f>INDEX(Protocol[Mark],MATCH(C8141,Protocol[Step],0))</f>
        <v>1PM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563010004</v>
      </c>
      <c r="H8141" s="134">
        <f>Systematic[[#This Row],[SampleVariableLabel]]+100*Systematic[[#This Row],[State]]</f>
        <v>563010104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563</v>
      </c>
      <c r="B8142" s="1">
        <f>IF(C8142=0,IF(B8141=Protocol!$V$20,1,B8141+1),B8141)</f>
        <v>1</v>
      </c>
      <c r="C8142" s="1">
        <f>IF(C8141+1=Protocol!$V$21,0,C8141+1)</f>
        <v>2</v>
      </c>
      <c r="D8142" s="1">
        <f t="shared" si="271"/>
        <v>5</v>
      </c>
      <c r="E8142" s="1" t="str">
        <f>INDEX(Protocol[Mark],MATCH(C8142,Protocol[Step],0))</f>
        <v>2D</v>
      </c>
      <c r="F8142" s="151" t="str">
        <f>INDEX(Variables[Variable],MATCH(Systematic[[#This Row],[VariableIndex]],Variables[Index],0))</f>
        <v>Specific flux (mt)</v>
      </c>
      <c r="G8142" s="134">
        <f>Systematic[[#This Row],[Sample]]*1000000+Systematic[[#This Row],[SubSample]]*10000+Systematic[[#This Row],[VariableIndex]]</f>
        <v>563010005</v>
      </c>
      <c r="H8142" s="134">
        <f>Systematic[[#This Row],[SampleVariableLabel]]+100*Systematic[[#This Row],[State]]</f>
        <v>563010205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563</v>
      </c>
      <c r="B8143" s="1">
        <f>IF(C8143=0,IF(B8142=Protocol!$V$20,1,B8142+1),B8142)</f>
        <v>1</v>
      </c>
      <c r="C8143" s="1">
        <f>IF(C8142+1=Protocol!$V$21,0,C8142+1)</f>
        <v>3</v>
      </c>
      <c r="D8143" s="1">
        <f t="shared" si="271"/>
        <v>6</v>
      </c>
      <c r="E8143" s="1" t="str">
        <f>INDEX(Protocol[Mark],MATCH(C8143,Protocol[Step],0))</f>
        <v>2c</v>
      </c>
      <c r="F8143" s="151" t="str">
        <f>INDEX(Variables[Variable],MATCH(Systematic[[#This Row],[VariableIndex]],Variables[Index],0))</f>
        <v>FCR (mt: ROX-corr.)</v>
      </c>
      <c r="G8143" s="134">
        <f>Systematic[[#This Row],[Sample]]*1000000+Systematic[[#This Row],[SubSample]]*10000+Systematic[[#This Row],[VariableIndex]]</f>
        <v>563010006</v>
      </c>
      <c r="H8143" s="134">
        <f>Systematic[[#This Row],[SampleVariableLabel]]+100*Systematic[[#This Row],[State]]</f>
        <v>563010306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563</v>
      </c>
      <c r="B8144" s="1">
        <f>IF(C8144=0,IF(B8143=Protocol!$V$20,1,B8143+1),B8143)</f>
        <v>1</v>
      </c>
      <c r="C8144" s="1">
        <f>IF(C8143+1=Protocol!$V$21,0,C8143+1)</f>
        <v>4</v>
      </c>
      <c r="D8144" s="1">
        <f t="shared" si="271"/>
        <v>1</v>
      </c>
      <c r="E8144" s="1" t="str">
        <f>INDEX(Protocol[Mark],MATCH(C8144,Protocol[Step],0))</f>
        <v>3U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563010001</v>
      </c>
      <c r="H8144" s="134">
        <f>Systematic[[#This Row],[SampleVariableLabel]]+100*Systematic[[#This Row],[State]]</f>
        <v>563010401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563</v>
      </c>
      <c r="B8145" s="1">
        <f>IF(C8145=0,IF(B8144=Protocol!$V$20,1,B8144+1),B8144)</f>
        <v>1</v>
      </c>
      <c r="C8145" s="1">
        <f>IF(C8144+1=Protocol!$V$21,0,C8144+1)</f>
        <v>5</v>
      </c>
      <c r="D8145" s="1">
        <f t="shared" si="271"/>
        <v>2</v>
      </c>
      <c r="E8145" s="1" t="str">
        <f>INDEX(Protocol[Mark],MATCH(C8145,Protocol[Step],0))</f>
        <v>4G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563010002</v>
      </c>
      <c r="H8145" s="134">
        <f>Systematic[[#This Row],[SampleVariableLabel]]+100*Systematic[[#This Row],[State]]</f>
        <v>563010502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563</v>
      </c>
      <c r="B8146" s="1">
        <f>IF(C8146=0,IF(B8145=Protocol!$V$20,1,B8145+1),B8145)</f>
        <v>1</v>
      </c>
      <c r="C8146" s="1">
        <f>IF(C8145+1=Protocol!$V$21,0,C8145+1)</f>
        <v>6</v>
      </c>
      <c r="D8146" s="1">
        <f t="shared" si="271"/>
        <v>3</v>
      </c>
      <c r="E8146" s="1" t="str">
        <f>INDEX(Protocol[Mark],MATCH(C8146,Protocol[Step],0))</f>
        <v>5S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563010003</v>
      </c>
      <c r="H8146" s="134">
        <f>Systematic[[#This Row],[SampleVariableLabel]]+100*Systematic[[#This Row],[State]]</f>
        <v>563010603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563</v>
      </c>
      <c r="B8147" s="1">
        <f>IF(C8147=0,IF(B8146=Protocol!$V$20,1,B8146+1),B8146)</f>
        <v>1</v>
      </c>
      <c r="C8147" s="1">
        <f>IF(C8146+1=Protocol!$V$21,0,C8146+1)</f>
        <v>7</v>
      </c>
      <c r="D8147" s="1">
        <f t="shared" si="271"/>
        <v>4</v>
      </c>
      <c r="E8147" s="1" t="str">
        <f>INDEX(Protocol[Mark],MATCH(C8147,Protocol[Step],0))</f>
        <v>6Oct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563010004</v>
      </c>
      <c r="H8147" s="134">
        <f>Systematic[[#This Row],[SampleVariableLabel]]+100*Systematic[[#This Row],[State]]</f>
        <v>563010704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563</v>
      </c>
      <c r="B8148" s="1">
        <f>IF(C8148=0,IF(B8147=Protocol!$V$20,1,B8147+1),B8147)</f>
        <v>1</v>
      </c>
      <c r="C8148" s="1">
        <f>IF(C8147+1=Protocol!$V$21,0,C8147+1)</f>
        <v>8</v>
      </c>
      <c r="D8148" s="1">
        <f t="shared" si="271"/>
        <v>5</v>
      </c>
      <c r="E8148" s="1" t="str">
        <f>INDEX(Protocol[Mark],MATCH(C8148,Protocol[Step],0))</f>
        <v>7Rot</v>
      </c>
      <c r="F8148" s="151" t="str">
        <f>INDEX(Variables[Variable],MATCH(Systematic[[#This Row],[VariableIndex]],Variables[Index],0))</f>
        <v>Specific flux (mt)</v>
      </c>
      <c r="G8148" s="134">
        <f>Systematic[[#This Row],[Sample]]*1000000+Systematic[[#This Row],[SubSample]]*10000+Systematic[[#This Row],[VariableIndex]]</f>
        <v>563010005</v>
      </c>
      <c r="H8148" s="134">
        <f>Systematic[[#This Row],[SampleVariableLabel]]+100*Systematic[[#This Row],[State]]</f>
        <v>563010805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563</v>
      </c>
      <c r="B8149" s="1">
        <f>IF(C8149=0,IF(B8148=Protocol!$V$20,1,B8148+1),B8148)</f>
        <v>1</v>
      </c>
      <c r="C8149" s="1">
        <f>IF(C8148+1=Protocol!$V$21,0,C8148+1)</f>
        <v>9</v>
      </c>
      <c r="D8149" s="1">
        <f t="shared" si="271"/>
        <v>6</v>
      </c>
      <c r="E8149" s="1" t="str">
        <f>INDEX(Protocol[Mark],MATCH(C8149,Protocol[Step],0))</f>
        <v>8Gp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563010006</v>
      </c>
      <c r="H8149" s="134">
        <f>Systematic[[#This Row],[SampleVariableLabel]]+100*Systematic[[#This Row],[State]]</f>
        <v>563010906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563</v>
      </c>
      <c r="B8150" s="1">
        <f>IF(C8150=0,IF(B8149=Protocol!$V$20,1,B8149+1),B8149)</f>
        <v>1</v>
      </c>
      <c r="C8150" s="1">
        <f>IF(C8149+1=Protocol!$V$21,0,C8149+1)</f>
        <v>10</v>
      </c>
      <c r="D8150" s="1">
        <f t="shared" si="271"/>
        <v>1</v>
      </c>
      <c r="E8150" s="1" t="str">
        <f>INDEX(Protocol[Mark],MATCH(C8150,Protocol[Step],0))</f>
        <v>9Ama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563010001</v>
      </c>
      <c r="H8150" s="134">
        <f>Systematic[[#This Row],[SampleVariableLabel]]+100*Systematic[[#This Row],[State]]</f>
        <v>563011001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563</v>
      </c>
      <c r="B8151" s="1">
        <f>IF(C8151=0,IF(B8150=Protocol!$V$20,1,B8150+1),B8150)</f>
        <v>1</v>
      </c>
      <c r="C8151" s="1">
        <f>IF(C8150+1=Protocol!$V$21,0,C8150+1)</f>
        <v>11</v>
      </c>
      <c r="D8151" s="1">
        <f t="shared" si="271"/>
        <v>2</v>
      </c>
      <c r="E8151" s="1" t="str">
        <f>INDEX(Protocol[Mark],MATCH(C8151,Protocol[Step],0))</f>
        <v>10Tm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563010002</v>
      </c>
      <c r="H8151" s="134">
        <f>Systematic[[#This Row],[SampleVariableLabel]]+100*Systematic[[#This Row],[State]]</f>
        <v>563011102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563</v>
      </c>
      <c r="B8152" s="1">
        <f>IF(C8152=0,IF(B8151=Protocol!$V$20,1,B8151+1),B8151)</f>
        <v>1</v>
      </c>
      <c r="C8152" s="1">
        <f>IF(C8151+1=Protocol!$V$21,0,C8151+1)</f>
        <v>12</v>
      </c>
      <c r="D8152" s="1">
        <f t="shared" si="271"/>
        <v>3</v>
      </c>
      <c r="E8152" s="1" t="str">
        <f>INDEX(Protocol[Mark],MATCH(C8152,Protocol[Step],0))</f>
        <v>11Azd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563010003</v>
      </c>
      <c r="H8152" s="134">
        <f>Systematic[[#This Row],[SampleVariableLabel]]+100*Systematic[[#This Row],[State]]</f>
        <v>563011203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564</v>
      </c>
      <c r="B8153" s="1">
        <f>IF(C8153=0,IF(B8152=Protocol!$V$20,1,B8152+1),B8152)</f>
        <v>1</v>
      </c>
      <c r="C8153" s="1">
        <f>IF(C8152+1=Protocol!$V$21,0,C8152+1)</f>
        <v>0</v>
      </c>
      <c r="D8153" s="1">
        <f t="shared" si="271"/>
        <v>4</v>
      </c>
      <c r="E8153" s="1" t="str">
        <f>INDEX(Protocol[Mark],MATCH(C8153,Protocol[Step],0))</f>
        <v>1mt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564010004</v>
      </c>
      <c r="H8153" s="134">
        <f>Systematic[[#This Row],[SampleVariableLabel]]+100*Systematic[[#This Row],[State]]</f>
        <v>564010004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564</v>
      </c>
      <c r="B8154" s="1">
        <f>IF(C8154=0,IF(B8153=Protocol!$V$20,1,B8153+1),B8153)</f>
        <v>1</v>
      </c>
      <c r="C8154" s="1">
        <f>IF(C8153+1=Protocol!$V$21,0,C8153+1)</f>
        <v>1</v>
      </c>
      <c r="D8154" s="1">
        <f t="shared" si="271"/>
        <v>5</v>
      </c>
      <c r="E8154" s="1" t="str">
        <f>INDEX(Protocol[Mark],MATCH(C8154,Protocol[Step],0))</f>
        <v>1PM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564010005</v>
      </c>
      <c r="H8154" s="134">
        <f>Systematic[[#This Row],[SampleVariableLabel]]+100*Systematic[[#This Row],[State]]</f>
        <v>564010105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564</v>
      </c>
      <c r="B8155" s="1">
        <f>IF(C8155=0,IF(B8154=Protocol!$V$20,1,B8154+1),B8154)</f>
        <v>1</v>
      </c>
      <c r="C8155" s="1">
        <f>IF(C8154+1=Protocol!$V$21,0,C8154+1)</f>
        <v>2</v>
      </c>
      <c r="D8155" s="1">
        <f t="shared" si="271"/>
        <v>6</v>
      </c>
      <c r="E8155" s="1" t="str">
        <f>INDEX(Protocol[Mark],MATCH(C8155,Protocol[Step],0))</f>
        <v>2D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564010006</v>
      </c>
      <c r="H8155" s="134">
        <f>Systematic[[#This Row],[SampleVariableLabel]]+100*Systematic[[#This Row],[State]]</f>
        <v>564010206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564</v>
      </c>
      <c r="B8156" s="1">
        <f>IF(C8156=0,IF(B8155=Protocol!$V$20,1,B8155+1),B8155)</f>
        <v>1</v>
      </c>
      <c r="C8156" s="1">
        <f>IF(C8155+1=Protocol!$V$21,0,C8155+1)</f>
        <v>3</v>
      </c>
      <c r="D8156" s="1">
        <f t="shared" si="271"/>
        <v>1</v>
      </c>
      <c r="E8156" s="1" t="str">
        <f>INDEX(Protocol[Mark],MATCH(C8156,Protocol[Step],0))</f>
        <v>2c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564010001</v>
      </c>
      <c r="H8156" s="134">
        <f>Systematic[[#This Row],[SampleVariableLabel]]+100*Systematic[[#This Row],[State]]</f>
        <v>564010301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564</v>
      </c>
      <c r="B8157" s="1">
        <f>IF(C8157=0,IF(B8156=Protocol!$V$20,1,B8156+1),B8156)</f>
        <v>1</v>
      </c>
      <c r="C8157" s="1">
        <f>IF(C8156+1=Protocol!$V$21,0,C8156+1)</f>
        <v>4</v>
      </c>
      <c r="D8157" s="1">
        <f t="shared" si="271"/>
        <v>2</v>
      </c>
      <c r="E8157" s="1" t="str">
        <f>INDEX(Protocol[Mark],MATCH(C8157,Protocol[Step],0))</f>
        <v>3U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564010002</v>
      </c>
      <c r="H8157" s="134">
        <f>Systematic[[#This Row],[SampleVariableLabel]]+100*Systematic[[#This Row],[State]]</f>
        <v>564010402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564</v>
      </c>
      <c r="B8158" s="1">
        <f>IF(C8158=0,IF(B8157=Protocol!$V$20,1,B8157+1),B8157)</f>
        <v>1</v>
      </c>
      <c r="C8158" s="1">
        <f>IF(C8157+1=Protocol!$V$21,0,C8157+1)</f>
        <v>5</v>
      </c>
      <c r="D8158" s="1">
        <f t="shared" si="271"/>
        <v>3</v>
      </c>
      <c r="E8158" s="1" t="str">
        <f>INDEX(Protocol[Mark],MATCH(C8158,Protocol[Step],0))</f>
        <v>4G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564010003</v>
      </c>
      <c r="H8158" s="134">
        <f>Systematic[[#This Row],[SampleVariableLabel]]+100*Systematic[[#This Row],[State]]</f>
        <v>564010503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564</v>
      </c>
      <c r="B8159" s="1">
        <f>IF(C8159=0,IF(B8158=Protocol!$V$20,1,B8158+1),B8158)</f>
        <v>1</v>
      </c>
      <c r="C8159" s="1">
        <f>IF(C8158+1=Protocol!$V$21,0,C8158+1)</f>
        <v>6</v>
      </c>
      <c r="D8159" s="1">
        <f t="shared" si="271"/>
        <v>4</v>
      </c>
      <c r="E8159" s="1" t="str">
        <f>INDEX(Protocol[Mark],MATCH(C8159,Protocol[Step],0))</f>
        <v>5S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564010004</v>
      </c>
      <c r="H8159" s="134">
        <f>Systematic[[#This Row],[SampleVariableLabel]]+100*Systematic[[#This Row],[State]]</f>
        <v>564010604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564</v>
      </c>
      <c r="B8160" s="1">
        <f>IF(C8160=0,IF(B8159=Protocol!$V$20,1,B8159+1),B8159)</f>
        <v>1</v>
      </c>
      <c r="C8160" s="1">
        <f>IF(C8159+1=Protocol!$V$21,0,C8159+1)</f>
        <v>7</v>
      </c>
      <c r="D8160" s="1">
        <f t="shared" si="271"/>
        <v>5</v>
      </c>
      <c r="E8160" s="1" t="str">
        <f>INDEX(Protocol[Mark],MATCH(C8160,Protocol[Step],0))</f>
        <v>6Oct</v>
      </c>
      <c r="F8160" s="151" t="str">
        <f>INDEX(Variables[Variable],MATCH(Systematic[[#This Row],[VariableIndex]],Variables[Index],0))</f>
        <v>Specific flux (mt)</v>
      </c>
      <c r="G8160" s="134">
        <f>Systematic[[#This Row],[Sample]]*1000000+Systematic[[#This Row],[SubSample]]*10000+Systematic[[#This Row],[VariableIndex]]</f>
        <v>564010005</v>
      </c>
      <c r="H8160" s="134">
        <f>Systematic[[#This Row],[SampleVariableLabel]]+100*Systematic[[#This Row],[State]]</f>
        <v>564010705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564</v>
      </c>
      <c r="B8161" s="1">
        <f>IF(C8161=0,IF(B8160=Protocol!$V$20,1,B8160+1),B8160)</f>
        <v>1</v>
      </c>
      <c r="C8161" s="1">
        <f>IF(C8160+1=Protocol!$V$21,0,C8160+1)</f>
        <v>8</v>
      </c>
      <c r="D8161" s="1">
        <f t="shared" si="271"/>
        <v>6</v>
      </c>
      <c r="E8161" s="1" t="str">
        <f>INDEX(Protocol[Mark],MATCH(C8161,Protocol[Step],0))</f>
        <v>7Rot</v>
      </c>
      <c r="F8161" s="151" t="str">
        <f>INDEX(Variables[Variable],MATCH(Systematic[[#This Row],[VariableIndex]],Variables[Index],0))</f>
        <v>FCR (mt: ROX-corr.)</v>
      </c>
      <c r="G8161" s="134">
        <f>Systematic[[#This Row],[Sample]]*1000000+Systematic[[#This Row],[SubSample]]*10000+Systematic[[#This Row],[VariableIndex]]</f>
        <v>564010006</v>
      </c>
      <c r="H8161" s="134">
        <f>Systematic[[#This Row],[SampleVariableLabel]]+100*Systematic[[#This Row],[State]]</f>
        <v>564010806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564</v>
      </c>
      <c r="B8162" s="1">
        <f>IF(C8162=0,IF(B8161=Protocol!$V$20,1,B8161+1),B8161)</f>
        <v>1</v>
      </c>
      <c r="C8162" s="1">
        <f>IF(C8161+1=Protocol!$V$21,0,C8161+1)</f>
        <v>9</v>
      </c>
      <c r="D8162" s="1">
        <f t="shared" si="271"/>
        <v>1</v>
      </c>
      <c r="E8162" s="1" t="str">
        <f>INDEX(Protocol[Mark],MATCH(C8162,Protocol[Step],0))</f>
        <v>8Gp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564010001</v>
      </c>
      <c r="H8162" s="134">
        <f>Systematic[[#This Row],[SampleVariableLabel]]+100*Systematic[[#This Row],[State]]</f>
        <v>564010901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564</v>
      </c>
      <c r="B8163" s="1">
        <f>IF(C8163=0,IF(B8162=Protocol!$V$20,1,B8162+1),B8162)</f>
        <v>1</v>
      </c>
      <c r="C8163" s="1">
        <f>IF(C8162+1=Protocol!$V$21,0,C8162+1)</f>
        <v>10</v>
      </c>
      <c r="D8163" s="1">
        <f t="shared" si="271"/>
        <v>2</v>
      </c>
      <c r="E8163" s="1" t="str">
        <f>INDEX(Protocol[Mark],MATCH(C8163,Protocol[Step],0))</f>
        <v>9Ama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564010002</v>
      </c>
      <c r="H8163" s="134">
        <f>Systematic[[#This Row],[SampleVariableLabel]]+100*Systematic[[#This Row],[State]]</f>
        <v>564011002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564</v>
      </c>
      <c r="B8164" s="1">
        <f>IF(C8164=0,IF(B8163=Protocol!$V$20,1,B8163+1),B8163)</f>
        <v>1</v>
      </c>
      <c r="C8164" s="1">
        <f>IF(C8163+1=Protocol!$V$21,0,C8163+1)</f>
        <v>11</v>
      </c>
      <c r="D8164" s="1">
        <f t="shared" si="271"/>
        <v>3</v>
      </c>
      <c r="E8164" s="1" t="str">
        <f>INDEX(Protocol[Mark],MATCH(C8164,Protocol[Step],0))</f>
        <v>10Tm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564010003</v>
      </c>
      <c r="H8164" s="134">
        <f>Systematic[[#This Row],[SampleVariableLabel]]+100*Systematic[[#This Row],[State]]</f>
        <v>564011103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564</v>
      </c>
      <c r="B8165" s="1">
        <f>IF(C8165=0,IF(B8164=Protocol!$V$20,1,B8164+1),B8164)</f>
        <v>1</v>
      </c>
      <c r="C8165" s="1">
        <f>IF(C8164+1=Protocol!$V$21,0,C8164+1)</f>
        <v>12</v>
      </c>
      <c r="D8165" s="1">
        <f t="shared" si="271"/>
        <v>4</v>
      </c>
      <c r="E8165" s="1" t="str">
        <f>INDEX(Protocol[Mark],MATCH(C8165,Protocol[Step],0))</f>
        <v>11Azd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564010004</v>
      </c>
      <c r="H8165" s="134">
        <f>Systematic[[#This Row],[SampleVariableLabel]]+100*Systematic[[#This Row],[State]]</f>
        <v>564011204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565</v>
      </c>
      <c r="B8166" s="1">
        <f>IF(C8166=0,IF(B8165=Protocol!$V$20,1,B8165+1),B8165)</f>
        <v>1</v>
      </c>
      <c r="C8166" s="1">
        <f>IF(C8165+1=Protocol!$V$21,0,C8165+1)</f>
        <v>0</v>
      </c>
      <c r="D8166" s="1">
        <f t="shared" si="271"/>
        <v>5</v>
      </c>
      <c r="E8166" s="1" t="str">
        <f>INDEX(Protocol[Mark],MATCH(C8166,Protocol[Step],0))</f>
        <v>1mt</v>
      </c>
      <c r="F8166" s="151" t="str">
        <f>INDEX(Variables[Variable],MATCH(Systematic[[#This Row],[VariableIndex]],Variables[Index],0))</f>
        <v>Specific flux (mt)</v>
      </c>
      <c r="G8166" s="134">
        <f>Systematic[[#This Row],[Sample]]*1000000+Systematic[[#This Row],[SubSample]]*10000+Systematic[[#This Row],[VariableIndex]]</f>
        <v>565010005</v>
      </c>
      <c r="H8166" s="134">
        <f>Systematic[[#This Row],[SampleVariableLabel]]+100*Systematic[[#This Row],[State]]</f>
        <v>565010005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565</v>
      </c>
      <c r="B8167" s="1">
        <f>IF(C8167=0,IF(B8166=Protocol!$V$20,1,B8166+1),B8166)</f>
        <v>1</v>
      </c>
      <c r="C8167" s="1">
        <f>IF(C8166+1=Protocol!$V$21,0,C8166+1)</f>
        <v>1</v>
      </c>
      <c r="D8167" s="1">
        <f t="shared" si="271"/>
        <v>6</v>
      </c>
      <c r="E8167" s="1" t="str">
        <f>INDEX(Protocol[Mark],MATCH(C8167,Protocol[Step],0))</f>
        <v>1PM</v>
      </c>
      <c r="F8167" s="151" t="str">
        <f>INDEX(Variables[Variable],MATCH(Systematic[[#This Row],[VariableIndex]],Variables[Index],0))</f>
        <v>FCR (mt: ROX-corr.)</v>
      </c>
      <c r="G8167" s="134">
        <f>Systematic[[#This Row],[Sample]]*1000000+Systematic[[#This Row],[SubSample]]*10000+Systematic[[#This Row],[VariableIndex]]</f>
        <v>565010006</v>
      </c>
      <c r="H8167" s="134">
        <f>Systematic[[#This Row],[SampleVariableLabel]]+100*Systematic[[#This Row],[State]]</f>
        <v>565010106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565</v>
      </c>
      <c r="B8168" s="1">
        <f>IF(C8168=0,IF(B8167=Protocol!$V$20,1,B8167+1),B8167)</f>
        <v>1</v>
      </c>
      <c r="C8168" s="1">
        <f>IF(C8167+1=Protocol!$V$21,0,C8167+1)</f>
        <v>2</v>
      </c>
      <c r="D8168" s="1">
        <f t="shared" si="271"/>
        <v>1</v>
      </c>
      <c r="E8168" s="1" t="str">
        <f>INDEX(Protocol[Mark],MATCH(C8168,Protocol[Step],0))</f>
        <v>2D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565010001</v>
      </c>
      <c r="H8168" s="134">
        <f>Systematic[[#This Row],[SampleVariableLabel]]+100*Systematic[[#This Row],[State]]</f>
        <v>565010201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565</v>
      </c>
      <c r="B8169" s="1">
        <f>IF(C8169=0,IF(B8168=Protocol!$V$20,1,B8168+1),B8168)</f>
        <v>1</v>
      </c>
      <c r="C8169" s="1">
        <f>IF(C8168+1=Protocol!$V$21,0,C8168+1)</f>
        <v>3</v>
      </c>
      <c r="D8169" s="1">
        <f t="shared" si="271"/>
        <v>2</v>
      </c>
      <c r="E8169" s="1" t="str">
        <f>INDEX(Protocol[Mark],MATCH(C8169,Protocol[Step],0))</f>
        <v>2c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565010002</v>
      </c>
      <c r="H8169" s="134">
        <f>Systematic[[#This Row],[SampleVariableLabel]]+100*Systematic[[#This Row],[State]]</f>
        <v>565010302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565</v>
      </c>
      <c r="B8170" s="1">
        <f>IF(C8170=0,IF(B8169=Protocol!$V$20,1,B8169+1),B8169)</f>
        <v>1</v>
      </c>
      <c r="C8170" s="1">
        <f>IF(C8169+1=Protocol!$V$21,0,C8169+1)</f>
        <v>4</v>
      </c>
      <c r="D8170" s="1">
        <f t="shared" si="271"/>
        <v>3</v>
      </c>
      <c r="E8170" s="1" t="str">
        <f>INDEX(Protocol[Mark],MATCH(C8170,Protocol[Step],0))</f>
        <v>3U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565010003</v>
      </c>
      <c r="H8170" s="134">
        <f>Systematic[[#This Row],[SampleVariableLabel]]+100*Systematic[[#This Row],[State]]</f>
        <v>565010403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565</v>
      </c>
      <c r="B8171" s="1">
        <f>IF(C8171=0,IF(B8170=Protocol!$V$20,1,B8170+1),B8170)</f>
        <v>1</v>
      </c>
      <c r="C8171" s="1">
        <f>IF(C8170+1=Protocol!$V$21,0,C8170+1)</f>
        <v>5</v>
      </c>
      <c r="D8171" s="1">
        <f t="shared" si="271"/>
        <v>4</v>
      </c>
      <c r="E8171" s="1" t="str">
        <f>INDEX(Protocol[Mark],MATCH(C8171,Protocol[Step],0))</f>
        <v>4G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565010004</v>
      </c>
      <c r="H8171" s="134">
        <f>Systematic[[#This Row],[SampleVariableLabel]]+100*Systematic[[#This Row],[State]]</f>
        <v>565010504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565</v>
      </c>
      <c r="B8172" s="1">
        <f>IF(C8172=0,IF(B8171=Protocol!$V$20,1,B8171+1),B8171)</f>
        <v>1</v>
      </c>
      <c r="C8172" s="1">
        <f>IF(C8171+1=Protocol!$V$21,0,C8171+1)</f>
        <v>6</v>
      </c>
      <c r="D8172" s="1">
        <f t="shared" si="271"/>
        <v>5</v>
      </c>
      <c r="E8172" s="1" t="str">
        <f>INDEX(Protocol[Mark],MATCH(C8172,Protocol[Step],0))</f>
        <v>5S</v>
      </c>
      <c r="F8172" s="151" t="str">
        <f>INDEX(Variables[Variable],MATCH(Systematic[[#This Row],[VariableIndex]],Variables[Index],0))</f>
        <v>Specific flux (mt)</v>
      </c>
      <c r="G8172" s="134">
        <f>Systematic[[#This Row],[Sample]]*1000000+Systematic[[#This Row],[SubSample]]*10000+Systematic[[#This Row],[VariableIndex]]</f>
        <v>565010005</v>
      </c>
      <c r="H8172" s="134">
        <f>Systematic[[#This Row],[SampleVariableLabel]]+100*Systematic[[#This Row],[State]]</f>
        <v>565010605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565</v>
      </c>
      <c r="B8173" s="1">
        <f>IF(C8173=0,IF(B8172=Protocol!$V$20,1,B8172+1),B8172)</f>
        <v>1</v>
      </c>
      <c r="C8173" s="1">
        <f>IF(C8172+1=Protocol!$V$21,0,C8172+1)</f>
        <v>7</v>
      </c>
      <c r="D8173" s="1">
        <f t="shared" si="271"/>
        <v>6</v>
      </c>
      <c r="E8173" s="1" t="str">
        <f>INDEX(Protocol[Mark],MATCH(C8173,Protocol[Step],0))</f>
        <v>6Oct</v>
      </c>
      <c r="F8173" s="151" t="str">
        <f>INDEX(Variables[Variable],MATCH(Systematic[[#This Row],[VariableIndex]],Variables[Index],0))</f>
        <v>FCR (mt: ROX-corr.)</v>
      </c>
      <c r="G8173" s="134">
        <f>Systematic[[#This Row],[Sample]]*1000000+Systematic[[#This Row],[SubSample]]*10000+Systematic[[#This Row],[VariableIndex]]</f>
        <v>565010006</v>
      </c>
      <c r="H8173" s="134">
        <f>Systematic[[#This Row],[SampleVariableLabel]]+100*Systematic[[#This Row],[State]]</f>
        <v>565010706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565</v>
      </c>
      <c r="B8174" s="1">
        <f>IF(C8174=0,IF(B8173=Protocol!$V$20,1,B8173+1),B8173)</f>
        <v>1</v>
      </c>
      <c r="C8174" s="1">
        <f>IF(C8173+1=Protocol!$V$21,0,C8173+1)</f>
        <v>8</v>
      </c>
      <c r="D8174" s="1">
        <f t="shared" si="271"/>
        <v>1</v>
      </c>
      <c r="E8174" s="1" t="str">
        <f>INDEX(Protocol[Mark],MATCH(C8174,Protocol[Step],0))</f>
        <v>7Rot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565010001</v>
      </c>
      <c r="H8174" s="134">
        <f>Systematic[[#This Row],[SampleVariableLabel]]+100*Systematic[[#This Row],[State]]</f>
        <v>565010801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565</v>
      </c>
      <c r="B8175" s="1">
        <f>IF(C8175=0,IF(B8174=Protocol!$V$20,1,B8174+1),B8174)</f>
        <v>1</v>
      </c>
      <c r="C8175" s="1">
        <f>IF(C8174+1=Protocol!$V$21,0,C8174+1)</f>
        <v>9</v>
      </c>
      <c r="D8175" s="1">
        <f t="shared" si="271"/>
        <v>2</v>
      </c>
      <c r="E8175" s="1" t="str">
        <f>INDEX(Protocol[Mark],MATCH(C8175,Protocol[Step],0))</f>
        <v>8Gp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565010002</v>
      </c>
      <c r="H8175" s="134">
        <f>Systematic[[#This Row],[SampleVariableLabel]]+100*Systematic[[#This Row],[State]]</f>
        <v>565010902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565</v>
      </c>
      <c r="B8176" s="1">
        <f>IF(C8176=0,IF(B8175=Protocol!$V$20,1,B8175+1),B8175)</f>
        <v>1</v>
      </c>
      <c r="C8176" s="1">
        <f>IF(C8175+1=Protocol!$V$21,0,C8175+1)</f>
        <v>10</v>
      </c>
      <c r="D8176" s="1">
        <f t="shared" si="271"/>
        <v>3</v>
      </c>
      <c r="E8176" s="1" t="str">
        <f>INDEX(Protocol[Mark],MATCH(C8176,Protocol[Step],0))</f>
        <v>9Ama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565010003</v>
      </c>
      <c r="H8176" s="134">
        <f>Systematic[[#This Row],[SampleVariableLabel]]+100*Systematic[[#This Row],[State]]</f>
        <v>565011003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565</v>
      </c>
      <c r="B8177" s="1">
        <f>IF(C8177=0,IF(B8176=Protocol!$V$20,1,B8176+1),B8176)</f>
        <v>1</v>
      </c>
      <c r="C8177" s="1">
        <f>IF(C8176+1=Protocol!$V$21,0,C8176+1)</f>
        <v>11</v>
      </c>
      <c r="D8177" s="1">
        <f t="shared" si="271"/>
        <v>4</v>
      </c>
      <c r="E8177" s="1" t="str">
        <f>INDEX(Protocol[Mark],MATCH(C8177,Protocol[Step],0))</f>
        <v>10Tm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565010004</v>
      </c>
      <c r="H8177" s="134">
        <f>Systematic[[#This Row],[SampleVariableLabel]]+100*Systematic[[#This Row],[State]]</f>
        <v>565011104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565</v>
      </c>
      <c r="B8178" s="1">
        <f>IF(C8178=0,IF(B8177=Protocol!$V$20,1,B8177+1),B8177)</f>
        <v>1</v>
      </c>
      <c r="C8178" s="1">
        <f>IF(C8177+1=Protocol!$V$21,0,C8177+1)</f>
        <v>12</v>
      </c>
      <c r="D8178" s="1">
        <f t="shared" si="271"/>
        <v>5</v>
      </c>
      <c r="E8178" s="1" t="str">
        <f>INDEX(Protocol[Mark],MATCH(C8178,Protocol[Step],0))</f>
        <v>11Azd</v>
      </c>
      <c r="F8178" s="151" t="str">
        <f>INDEX(Variables[Variable],MATCH(Systematic[[#This Row],[VariableIndex]],Variables[Index],0))</f>
        <v>Specific flux (mt)</v>
      </c>
      <c r="G8178" s="134">
        <f>Systematic[[#This Row],[Sample]]*1000000+Systematic[[#This Row],[SubSample]]*10000+Systematic[[#This Row],[VariableIndex]]</f>
        <v>565010005</v>
      </c>
      <c r="H8178" s="134">
        <f>Systematic[[#This Row],[SampleVariableLabel]]+100*Systematic[[#This Row],[State]]</f>
        <v>565011205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566</v>
      </c>
      <c r="B8179" s="1">
        <f>IF(C8179=0,IF(B8178=Protocol!$V$20,1,B8178+1),B8178)</f>
        <v>1</v>
      </c>
      <c r="C8179" s="1">
        <f>IF(C8178+1=Protocol!$V$21,0,C8178+1)</f>
        <v>0</v>
      </c>
      <c r="D8179" s="1">
        <f t="shared" si="271"/>
        <v>6</v>
      </c>
      <c r="E8179" s="1" t="str">
        <f>INDEX(Protocol[Mark],MATCH(C8179,Protocol[Step],0))</f>
        <v>1mt</v>
      </c>
      <c r="F8179" s="151" t="str">
        <f>INDEX(Variables[Variable],MATCH(Systematic[[#This Row],[VariableIndex]],Variables[Index],0))</f>
        <v>FCR (mt: ROX-corr.)</v>
      </c>
      <c r="G8179" s="134">
        <f>Systematic[[#This Row],[Sample]]*1000000+Systematic[[#This Row],[SubSample]]*10000+Systematic[[#This Row],[VariableIndex]]</f>
        <v>566010006</v>
      </c>
      <c r="H8179" s="134">
        <f>Systematic[[#This Row],[SampleVariableLabel]]+100*Systematic[[#This Row],[State]]</f>
        <v>566010006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566</v>
      </c>
      <c r="B8180" s="1">
        <f>IF(C8180=0,IF(B8179=Protocol!$V$20,1,B8179+1),B8179)</f>
        <v>1</v>
      </c>
      <c r="C8180" s="1">
        <f>IF(C8179+1=Protocol!$V$21,0,C8179+1)</f>
        <v>1</v>
      </c>
      <c r="D8180" s="1">
        <f t="shared" si="271"/>
        <v>1</v>
      </c>
      <c r="E8180" s="1" t="str">
        <f>INDEX(Protocol[Mark],MATCH(C8180,Protocol[Step],0))</f>
        <v>1PM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566010001</v>
      </c>
      <c r="H8180" s="134">
        <f>Systematic[[#This Row],[SampleVariableLabel]]+100*Systematic[[#This Row],[State]]</f>
        <v>566010101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566</v>
      </c>
      <c r="B8181" s="1">
        <f>IF(C8181=0,IF(B8180=Protocol!$V$20,1,B8180+1),B8180)</f>
        <v>1</v>
      </c>
      <c r="C8181" s="1">
        <f>IF(C8180+1=Protocol!$V$21,0,C8180+1)</f>
        <v>2</v>
      </c>
      <c r="D8181" s="1">
        <f t="shared" si="271"/>
        <v>2</v>
      </c>
      <c r="E8181" s="1" t="str">
        <f>INDEX(Protocol[Mark],MATCH(C8181,Protocol[Step],0))</f>
        <v>2D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566010002</v>
      </c>
      <c r="H8181" s="134">
        <f>Systematic[[#This Row],[SampleVariableLabel]]+100*Systematic[[#This Row],[State]]</f>
        <v>566010202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566</v>
      </c>
      <c r="B8182" s="1">
        <f>IF(C8182=0,IF(B8181=Protocol!$V$20,1,B8181+1),B8181)</f>
        <v>1</v>
      </c>
      <c r="C8182" s="1">
        <f>IF(C8181+1=Protocol!$V$21,0,C8181+1)</f>
        <v>3</v>
      </c>
      <c r="D8182" s="1">
        <f t="shared" si="271"/>
        <v>3</v>
      </c>
      <c r="E8182" s="1" t="str">
        <f>INDEX(Protocol[Mark],MATCH(C8182,Protocol[Step],0))</f>
        <v>2c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566010003</v>
      </c>
      <c r="H8182" s="134">
        <f>Systematic[[#This Row],[SampleVariableLabel]]+100*Systematic[[#This Row],[State]]</f>
        <v>566010303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566</v>
      </c>
      <c r="B8183" s="1">
        <f>IF(C8183=0,IF(B8182=Protocol!$V$20,1,B8182+1),B8182)</f>
        <v>1</v>
      </c>
      <c r="C8183" s="1">
        <f>IF(C8182+1=Protocol!$V$21,0,C8182+1)</f>
        <v>4</v>
      </c>
      <c r="D8183" s="1">
        <f t="shared" si="271"/>
        <v>4</v>
      </c>
      <c r="E8183" s="1" t="str">
        <f>INDEX(Protocol[Mark],MATCH(C8183,Protocol[Step],0))</f>
        <v>3U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566010004</v>
      </c>
      <c r="H8183" s="134">
        <f>Systematic[[#This Row],[SampleVariableLabel]]+100*Systematic[[#This Row],[State]]</f>
        <v>566010404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566</v>
      </c>
      <c r="B8184" s="1">
        <f>IF(C8184=0,IF(B8183=Protocol!$V$20,1,B8183+1),B8183)</f>
        <v>1</v>
      </c>
      <c r="C8184" s="1">
        <f>IF(C8183+1=Protocol!$V$21,0,C8183+1)</f>
        <v>5</v>
      </c>
      <c r="D8184" s="1">
        <f t="shared" si="271"/>
        <v>5</v>
      </c>
      <c r="E8184" s="1" t="str">
        <f>INDEX(Protocol[Mark],MATCH(C8184,Protocol[Step],0))</f>
        <v>4G</v>
      </c>
      <c r="F8184" s="151" t="str">
        <f>INDEX(Variables[Variable],MATCH(Systematic[[#This Row],[VariableIndex]],Variables[Index],0))</f>
        <v>Specific flux (mt)</v>
      </c>
      <c r="G8184" s="134">
        <f>Systematic[[#This Row],[Sample]]*1000000+Systematic[[#This Row],[SubSample]]*10000+Systematic[[#This Row],[VariableIndex]]</f>
        <v>566010005</v>
      </c>
      <c r="H8184" s="134">
        <f>Systematic[[#This Row],[SampleVariableLabel]]+100*Systematic[[#This Row],[State]]</f>
        <v>566010505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566</v>
      </c>
      <c r="B8185" s="1">
        <f>IF(C8185=0,IF(B8184=Protocol!$V$20,1,B8184+1),B8184)</f>
        <v>1</v>
      </c>
      <c r="C8185" s="1">
        <f>IF(C8184+1=Protocol!$V$21,0,C8184+1)</f>
        <v>6</v>
      </c>
      <c r="D8185" s="1">
        <f t="shared" si="271"/>
        <v>6</v>
      </c>
      <c r="E8185" s="1" t="str">
        <f>INDEX(Protocol[Mark],MATCH(C8185,Protocol[Step],0))</f>
        <v>5S</v>
      </c>
      <c r="F8185" s="151" t="str">
        <f>INDEX(Variables[Variable],MATCH(Systematic[[#This Row],[VariableIndex]],Variables[Index],0))</f>
        <v>FCR (mt: ROX-corr.)</v>
      </c>
      <c r="G8185" s="134">
        <f>Systematic[[#This Row],[Sample]]*1000000+Systematic[[#This Row],[SubSample]]*10000+Systematic[[#This Row],[VariableIndex]]</f>
        <v>566010006</v>
      </c>
      <c r="H8185" s="134">
        <f>Systematic[[#This Row],[SampleVariableLabel]]+100*Systematic[[#This Row],[State]]</f>
        <v>566010606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566</v>
      </c>
      <c r="B8186" s="1">
        <f>IF(C8186=0,IF(B8185=Protocol!$V$20,1,B8185+1),B8185)</f>
        <v>1</v>
      </c>
      <c r="C8186" s="1">
        <f>IF(C8185+1=Protocol!$V$21,0,C8185+1)</f>
        <v>7</v>
      </c>
      <c r="D8186" s="1">
        <f t="shared" si="271"/>
        <v>1</v>
      </c>
      <c r="E8186" s="1" t="str">
        <f>INDEX(Protocol[Mark],MATCH(C8186,Protocol[Step],0))</f>
        <v>6Oct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566010001</v>
      </c>
      <c r="H8186" s="134">
        <f>Systematic[[#This Row],[SampleVariableLabel]]+100*Systematic[[#This Row],[State]]</f>
        <v>566010701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566</v>
      </c>
      <c r="B8187" s="1">
        <f>IF(C8187=0,IF(B8186=Protocol!$V$20,1,B8186+1),B8186)</f>
        <v>1</v>
      </c>
      <c r="C8187" s="1">
        <f>IF(C8186+1=Protocol!$V$21,0,C8186+1)</f>
        <v>8</v>
      </c>
      <c r="D8187" s="1">
        <f t="shared" si="271"/>
        <v>2</v>
      </c>
      <c r="E8187" s="1" t="str">
        <f>INDEX(Protocol[Mark],MATCH(C8187,Protocol[Step],0))</f>
        <v>7Rot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566010002</v>
      </c>
      <c r="H8187" s="134">
        <f>Systematic[[#This Row],[SampleVariableLabel]]+100*Systematic[[#This Row],[State]]</f>
        <v>566010802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566</v>
      </c>
      <c r="B8188" s="1">
        <f>IF(C8188=0,IF(B8187=Protocol!$V$20,1,B8187+1),B8187)</f>
        <v>1</v>
      </c>
      <c r="C8188" s="1">
        <f>IF(C8187+1=Protocol!$V$21,0,C8187+1)</f>
        <v>9</v>
      </c>
      <c r="D8188" s="1">
        <f t="shared" si="271"/>
        <v>3</v>
      </c>
      <c r="E8188" s="1" t="str">
        <f>INDEX(Protocol[Mark],MATCH(C8188,Protocol[Step],0))</f>
        <v>8Gp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566010003</v>
      </c>
      <c r="H8188" s="134">
        <f>Systematic[[#This Row],[SampleVariableLabel]]+100*Systematic[[#This Row],[State]]</f>
        <v>566010903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566</v>
      </c>
      <c r="B8189" s="1">
        <f>IF(C8189=0,IF(B8188=Protocol!$V$20,1,B8188+1),B8188)</f>
        <v>1</v>
      </c>
      <c r="C8189" s="1">
        <f>IF(C8188+1=Protocol!$V$21,0,C8188+1)</f>
        <v>10</v>
      </c>
      <c r="D8189" s="1">
        <f t="shared" si="271"/>
        <v>4</v>
      </c>
      <c r="E8189" s="1" t="str">
        <f>INDEX(Protocol[Mark],MATCH(C8189,Protocol[Step],0))</f>
        <v>9Ama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566010004</v>
      </c>
      <c r="H8189" s="134">
        <f>Systematic[[#This Row],[SampleVariableLabel]]+100*Systematic[[#This Row],[State]]</f>
        <v>566011004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566</v>
      </c>
      <c r="B8190" s="1">
        <f>IF(C8190=0,IF(B8189=Protocol!$V$20,1,B8189+1),B8189)</f>
        <v>1</v>
      </c>
      <c r="C8190" s="1">
        <f>IF(C8189+1=Protocol!$V$21,0,C8189+1)</f>
        <v>11</v>
      </c>
      <c r="D8190" s="1">
        <f t="shared" si="271"/>
        <v>5</v>
      </c>
      <c r="E8190" s="1" t="str">
        <f>INDEX(Protocol[Mark],MATCH(C8190,Protocol[Step],0))</f>
        <v>10Tm</v>
      </c>
      <c r="F8190" s="151" t="str">
        <f>INDEX(Variables[Variable],MATCH(Systematic[[#This Row],[VariableIndex]],Variables[Index],0))</f>
        <v>Specific flux (mt)</v>
      </c>
      <c r="G8190" s="134">
        <f>Systematic[[#This Row],[Sample]]*1000000+Systematic[[#This Row],[SubSample]]*10000+Systematic[[#This Row],[VariableIndex]]</f>
        <v>566010005</v>
      </c>
      <c r="H8190" s="134">
        <f>Systematic[[#This Row],[SampleVariableLabel]]+100*Systematic[[#This Row],[State]]</f>
        <v>566011105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566</v>
      </c>
      <c r="B8191" s="1">
        <f>IF(C8191=0,IF(B8190=Protocol!$V$20,1,B8190+1),B8190)</f>
        <v>1</v>
      </c>
      <c r="C8191" s="1">
        <f>IF(C8190+1=Protocol!$V$21,0,C8190+1)</f>
        <v>12</v>
      </c>
      <c r="D8191" s="1">
        <f t="shared" si="271"/>
        <v>6</v>
      </c>
      <c r="E8191" s="1" t="str">
        <f>INDEX(Protocol[Mark],MATCH(C8191,Protocol[Step],0))</f>
        <v>11Azd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566010006</v>
      </c>
      <c r="H8191" s="134">
        <f>Systematic[[#This Row],[SampleVariableLabel]]+100*Systematic[[#This Row],[State]]</f>
        <v>566011206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567</v>
      </c>
      <c r="B8192" s="1">
        <f>IF(C8192=0,IF(B8191=Protocol!$V$20,1,B8191+1),B8191)</f>
        <v>1</v>
      </c>
      <c r="C8192" s="1">
        <f>IF(C8191+1=Protocol!$V$21,0,C8191+1)</f>
        <v>0</v>
      </c>
      <c r="D8192" s="1">
        <f t="shared" si="271"/>
        <v>1</v>
      </c>
      <c r="E8192" s="1" t="str">
        <f>INDEX(Protocol[Mark],MATCH(C8192,Protocol[Step],0))</f>
        <v>1mt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567010001</v>
      </c>
      <c r="H8192" s="134">
        <f>Systematic[[#This Row],[SampleVariableLabel]]+100*Systematic[[#This Row],[State]]</f>
        <v>567010001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567</v>
      </c>
      <c r="B8193" s="1">
        <f>IF(C8193=0,IF(B8192=Protocol!$V$20,1,B8192+1),B8192)</f>
        <v>1</v>
      </c>
      <c r="C8193" s="1">
        <f>IF(C8192+1=Protocol!$V$21,0,C8192+1)</f>
        <v>1</v>
      </c>
      <c r="D8193" s="1">
        <f t="shared" si="271"/>
        <v>2</v>
      </c>
      <c r="E8193" s="1" t="str">
        <f>INDEX(Protocol[Mark],MATCH(C8193,Protocol[Step],0))</f>
        <v>1PM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567010002</v>
      </c>
      <c r="H8193" s="134">
        <f>Systematic[[#This Row],[SampleVariableLabel]]+100*Systematic[[#This Row],[State]]</f>
        <v>567010102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567</v>
      </c>
      <c r="B8194" s="1">
        <f>IF(C8194=0,IF(B8193=Protocol!$V$20,1,B8193+1),B8193)</f>
        <v>1</v>
      </c>
      <c r="C8194" s="1">
        <f>IF(C8193+1=Protocol!$V$21,0,C8193+1)</f>
        <v>2</v>
      </c>
      <c r="D8194" s="1">
        <f t="shared" si="271"/>
        <v>3</v>
      </c>
      <c r="E8194" s="1" t="str">
        <f>INDEX(Protocol[Mark],MATCH(C8194,Protocol[Step],0))</f>
        <v>2D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567010003</v>
      </c>
      <c r="H8194" s="134">
        <f>Systematic[[#This Row],[SampleVariableLabel]]+100*Systematic[[#This Row],[State]]</f>
        <v>567010203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567</v>
      </c>
      <c r="B8195" s="1">
        <f>IF(C8195=0,IF(B8194=Protocol!$V$20,1,B8194+1),B8194)</f>
        <v>1</v>
      </c>
      <c r="C8195" s="1">
        <f>IF(C8194+1=Protocol!$V$21,0,C8194+1)</f>
        <v>3</v>
      </c>
      <c r="D8195" s="1">
        <f t="shared" ref="D8195:D8258" si="273">IF(D8194=nVariables,1,D8194+1)</f>
        <v>4</v>
      </c>
      <c r="E8195" s="1" t="str">
        <f>INDEX(Protocol[Mark],MATCH(C8195,Protocol[Step],0))</f>
        <v>2c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567010004</v>
      </c>
      <c r="H8195" s="134">
        <f>Systematic[[#This Row],[SampleVariableLabel]]+100*Systematic[[#This Row],[State]]</f>
        <v>567010304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567</v>
      </c>
      <c r="B8196" s="1">
        <f>IF(C8196=0,IF(B8195=Protocol!$V$20,1,B8195+1),B8195)</f>
        <v>1</v>
      </c>
      <c r="C8196" s="1">
        <f>IF(C8195+1=Protocol!$V$21,0,C8195+1)</f>
        <v>4</v>
      </c>
      <c r="D8196" s="1">
        <f t="shared" si="273"/>
        <v>5</v>
      </c>
      <c r="E8196" s="1" t="str">
        <f>INDEX(Protocol[Mark],MATCH(C8196,Protocol[Step],0))</f>
        <v>3U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567010005</v>
      </c>
      <c r="H8196" s="134">
        <f>Systematic[[#This Row],[SampleVariableLabel]]+100*Systematic[[#This Row],[State]]</f>
        <v>567010405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567</v>
      </c>
      <c r="B8197" s="1">
        <f>IF(C8197=0,IF(B8196=Protocol!$V$20,1,B8196+1),B8196)</f>
        <v>1</v>
      </c>
      <c r="C8197" s="1">
        <f>IF(C8196+1=Protocol!$V$21,0,C8196+1)</f>
        <v>5</v>
      </c>
      <c r="D8197" s="1">
        <f t="shared" si="273"/>
        <v>6</v>
      </c>
      <c r="E8197" s="1" t="str">
        <f>INDEX(Protocol[Mark],MATCH(C8197,Protocol[Step],0))</f>
        <v>4G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567010006</v>
      </c>
      <c r="H8197" s="134">
        <f>Systematic[[#This Row],[SampleVariableLabel]]+100*Systematic[[#This Row],[State]]</f>
        <v>567010506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567</v>
      </c>
      <c r="B8198" s="1">
        <f>IF(C8198=0,IF(B8197=Protocol!$V$20,1,B8197+1),B8197)</f>
        <v>1</v>
      </c>
      <c r="C8198" s="1">
        <f>IF(C8197+1=Protocol!$V$21,0,C8197+1)</f>
        <v>6</v>
      </c>
      <c r="D8198" s="1">
        <f t="shared" si="273"/>
        <v>1</v>
      </c>
      <c r="E8198" s="1" t="str">
        <f>INDEX(Protocol[Mark],MATCH(C8198,Protocol[Step],0))</f>
        <v>5S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567010001</v>
      </c>
      <c r="H8198" s="134">
        <f>Systematic[[#This Row],[SampleVariableLabel]]+100*Systematic[[#This Row],[State]]</f>
        <v>567010601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567</v>
      </c>
      <c r="B8199" s="1">
        <f>IF(C8199=0,IF(B8198=Protocol!$V$20,1,B8198+1),B8198)</f>
        <v>1</v>
      </c>
      <c r="C8199" s="1">
        <f>IF(C8198+1=Protocol!$V$21,0,C8198+1)</f>
        <v>7</v>
      </c>
      <c r="D8199" s="1">
        <f t="shared" si="273"/>
        <v>2</v>
      </c>
      <c r="E8199" s="1" t="str">
        <f>INDEX(Protocol[Mark],MATCH(C8199,Protocol[Step],0))</f>
        <v>6Oct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567010002</v>
      </c>
      <c r="H8199" s="134">
        <f>Systematic[[#This Row],[SampleVariableLabel]]+100*Systematic[[#This Row],[State]]</f>
        <v>567010702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567</v>
      </c>
      <c r="B8200" s="1">
        <f>IF(C8200=0,IF(B8199=Protocol!$V$20,1,B8199+1),B8199)</f>
        <v>1</v>
      </c>
      <c r="C8200" s="1">
        <f>IF(C8199+1=Protocol!$V$21,0,C8199+1)</f>
        <v>8</v>
      </c>
      <c r="D8200" s="1">
        <f t="shared" si="273"/>
        <v>3</v>
      </c>
      <c r="E8200" s="1" t="str">
        <f>INDEX(Protocol[Mark],MATCH(C8200,Protocol[Step],0))</f>
        <v>7Rot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567010003</v>
      </c>
      <c r="H8200" s="134">
        <f>Systematic[[#This Row],[SampleVariableLabel]]+100*Systematic[[#This Row],[State]]</f>
        <v>567010803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567</v>
      </c>
      <c r="B8201" s="1">
        <f>IF(C8201=0,IF(B8200=Protocol!$V$20,1,B8200+1),B8200)</f>
        <v>1</v>
      </c>
      <c r="C8201" s="1">
        <f>IF(C8200+1=Protocol!$V$21,0,C8200+1)</f>
        <v>9</v>
      </c>
      <c r="D8201" s="1">
        <f t="shared" si="273"/>
        <v>4</v>
      </c>
      <c r="E8201" s="1" t="str">
        <f>INDEX(Protocol[Mark],MATCH(C8201,Protocol[Step],0))</f>
        <v>8Gp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567010004</v>
      </c>
      <c r="H8201" s="134">
        <f>Systematic[[#This Row],[SampleVariableLabel]]+100*Systematic[[#This Row],[State]]</f>
        <v>567010904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567</v>
      </c>
      <c r="B8202" s="1">
        <f>IF(C8202=0,IF(B8201=Protocol!$V$20,1,B8201+1),B8201)</f>
        <v>1</v>
      </c>
      <c r="C8202" s="1">
        <f>IF(C8201+1=Protocol!$V$21,0,C8201+1)</f>
        <v>10</v>
      </c>
      <c r="D8202" s="1">
        <f t="shared" si="273"/>
        <v>5</v>
      </c>
      <c r="E8202" s="1" t="str">
        <f>INDEX(Protocol[Mark],MATCH(C8202,Protocol[Step],0))</f>
        <v>9Ama</v>
      </c>
      <c r="F8202" s="151" t="str">
        <f>INDEX(Variables[Variable],MATCH(Systematic[[#This Row],[VariableIndex]],Variables[Index],0))</f>
        <v>Specific flux (mt)</v>
      </c>
      <c r="G8202" s="134">
        <f>Systematic[[#This Row],[Sample]]*1000000+Systematic[[#This Row],[SubSample]]*10000+Systematic[[#This Row],[VariableIndex]]</f>
        <v>567010005</v>
      </c>
      <c r="H8202" s="134">
        <f>Systematic[[#This Row],[SampleVariableLabel]]+100*Systematic[[#This Row],[State]]</f>
        <v>567011005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567</v>
      </c>
      <c r="B8203" s="1">
        <f>IF(C8203=0,IF(B8202=Protocol!$V$20,1,B8202+1),B8202)</f>
        <v>1</v>
      </c>
      <c r="C8203" s="1">
        <f>IF(C8202+1=Protocol!$V$21,0,C8202+1)</f>
        <v>11</v>
      </c>
      <c r="D8203" s="1">
        <f t="shared" si="273"/>
        <v>6</v>
      </c>
      <c r="E8203" s="1" t="str">
        <f>INDEX(Protocol[Mark],MATCH(C8203,Protocol[Step],0))</f>
        <v>10Tm</v>
      </c>
      <c r="F8203" s="151" t="str">
        <f>INDEX(Variables[Variable],MATCH(Systematic[[#This Row],[VariableIndex]],Variables[Index],0))</f>
        <v>FCR (mt: ROX-corr.)</v>
      </c>
      <c r="G8203" s="134">
        <f>Systematic[[#This Row],[Sample]]*1000000+Systematic[[#This Row],[SubSample]]*10000+Systematic[[#This Row],[VariableIndex]]</f>
        <v>567010006</v>
      </c>
      <c r="H8203" s="134">
        <f>Systematic[[#This Row],[SampleVariableLabel]]+100*Systematic[[#This Row],[State]]</f>
        <v>567011106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567</v>
      </c>
      <c r="B8204" s="1">
        <f>IF(C8204=0,IF(B8203=Protocol!$V$20,1,B8203+1),B8203)</f>
        <v>1</v>
      </c>
      <c r="C8204" s="1">
        <f>IF(C8203+1=Protocol!$V$21,0,C8203+1)</f>
        <v>12</v>
      </c>
      <c r="D8204" s="1">
        <f t="shared" si="273"/>
        <v>1</v>
      </c>
      <c r="E8204" s="1" t="str">
        <f>INDEX(Protocol[Mark],MATCH(C8204,Protocol[Step],0))</f>
        <v>11Azd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567010001</v>
      </c>
      <c r="H8204" s="134">
        <f>Systematic[[#This Row],[SampleVariableLabel]]+100*Systematic[[#This Row],[State]]</f>
        <v>567011201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568</v>
      </c>
      <c r="B8205" s="1">
        <f>IF(C8205=0,IF(B8204=Protocol!$V$20,1,B8204+1),B8204)</f>
        <v>1</v>
      </c>
      <c r="C8205" s="1">
        <f>IF(C8204+1=Protocol!$V$21,0,C8204+1)</f>
        <v>0</v>
      </c>
      <c r="D8205" s="1">
        <f t="shared" si="273"/>
        <v>2</v>
      </c>
      <c r="E8205" s="1" t="str">
        <f>INDEX(Protocol[Mark],MATCH(C8205,Protocol[Step],0))</f>
        <v>1mt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568010002</v>
      </c>
      <c r="H8205" s="134">
        <f>Systematic[[#This Row],[SampleVariableLabel]]+100*Systematic[[#This Row],[State]]</f>
        <v>568010002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568</v>
      </c>
      <c r="B8206" s="1">
        <f>IF(C8206=0,IF(B8205=Protocol!$V$20,1,B8205+1),B8205)</f>
        <v>1</v>
      </c>
      <c r="C8206" s="1">
        <f>IF(C8205+1=Protocol!$V$21,0,C8205+1)</f>
        <v>1</v>
      </c>
      <c r="D8206" s="1">
        <f t="shared" si="273"/>
        <v>3</v>
      </c>
      <c r="E8206" s="1" t="str">
        <f>INDEX(Protocol[Mark],MATCH(C8206,Protocol[Step],0))</f>
        <v>1PM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568010003</v>
      </c>
      <c r="H8206" s="134">
        <f>Systematic[[#This Row],[SampleVariableLabel]]+100*Systematic[[#This Row],[State]]</f>
        <v>568010103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568</v>
      </c>
      <c r="B8207" s="1">
        <f>IF(C8207=0,IF(B8206=Protocol!$V$20,1,B8206+1),B8206)</f>
        <v>1</v>
      </c>
      <c r="C8207" s="1">
        <f>IF(C8206+1=Protocol!$V$21,0,C8206+1)</f>
        <v>2</v>
      </c>
      <c r="D8207" s="1">
        <f t="shared" si="273"/>
        <v>4</v>
      </c>
      <c r="E8207" s="1" t="str">
        <f>INDEX(Protocol[Mark],MATCH(C8207,Protocol[Step],0))</f>
        <v>2D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568010004</v>
      </c>
      <c r="H8207" s="134">
        <f>Systematic[[#This Row],[SampleVariableLabel]]+100*Systematic[[#This Row],[State]]</f>
        <v>568010204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568</v>
      </c>
      <c r="B8208" s="1">
        <f>IF(C8208=0,IF(B8207=Protocol!$V$20,1,B8207+1),B8207)</f>
        <v>1</v>
      </c>
      <c r="C8208" s="1">
        <f>IF(C8207+1=Protocol!$V$21,0,C8207+1)</f>
        <v>3</v>
      </c>
      <c r="D8208" s="1">
        <f t="shared" si="273"/>
        <v>5</v>
      </c>
      <c r="E8208" s="1" t="str">
        <f>INDEX(Protocol[Mark],MATCH(C8208,Protocol[Step],0))</f>
        <v>2c</v>
      </c>
      <c r="F8208" s="151" t="str">
        <f>INDEX(Variables[Variable],MATCH(Systematic[[#This Row],[VariableIndex]],Variables[Index],0))</f>
        <v>Specific flux (mt)</v>
      </c>
      <c r="G8208" s="134">
        <f>Systematic[[#This Row],[Sample]]*1000000+Systematic[[#This Row],[SubSample]]*10000+Systematic[[#This Row],[VariableIndex]]</f>
        <v>568010005</v>
      </c>
      <c r="H8208" s="134">
        <f>Systematic[[#This Row],[SampleVariableLabel]]+100*Systematic[[#This Row],[State]]</f>
        <v>568010305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568</v>
      </c>
      <c r="B8209" s="1">
        <f>IF(C8209=0,IF(B8208=Protocol!$V$20,1,B8208+1),B8208)</f>
        <v>1</v>
      </c>
      <c r="C8209" s="1">
        <f>IF(C8208+1=Protocol!$V$21,0,C8208+1)</f>
        <v>4</v>
      </c>
      <c r="D8209" s="1">
        <f t="shared" si="273"/>
        <v>6</v>
      </c>
      <c r="E8209" s="1" t="str">
        <f>INDEX(Protocol[Mark],MATCH(C8209,Protocol[Step],0))</f>
        <v>3U</v>
      </c>
      <c r="F8209" s="151" t="str">
        <f>INDEX(Variables[Variable],MATCH(Systematic[[#This Row],[VariableIndex]],Variables[Index],0))</f>
        <v>FCR (mt: ROX-corr.)</v>
      </c>
      <c r="G8209" s="134">
        <f>Systematic[[#This Row],[Sample]]*1000000+Systematic[[#This Row],[SubSample]]*10000+Systematic[[#This Row],[VariableIndex]]</f>
        <v>568010006</v>
      </c>
      <c r="H8209" s="134">
        <f>Systematic[[#This Row],[SampleVariableLabel]]+100*Systematic[[#This Row],[State]]</f>
        <v>568010406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568</v>
      </c>
      <c r="B8210" s="1">
        <f>IF(C8210=0,IF(B8209=Protocol!$V$20,1,B8209+1),B8209)</f>
        <v>1</v>
      </c>
      <c r="C8210" s="1">
        <f>IF(C8209+1=Protocol!$V$21,0,C8209+1)</f>
        <v>5</v>
      </c>
      <c r="D8210" s="1">
        <f t="shared" si="273"/>
        <v>1</v>
      </c>
      <c r="E8210" s="1" t="str">
        <f>INDEX(Protocol[Mark],MATCH(C8210,Protocol[Step],0))</f>
        <v>4G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568010001</v>
      </c>
      <c r="H8210" s="134">
        <f>Systematic[[#This Row],[SampleVariableLabel]]+100*Systematic[[#This Row],[State]]</f>
        <v>568010501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568</v>
      </c>
      <c r="B8211" s="1">
        <f>IF(C8211=0,IF(B8210=Protocol!$V$20,1,B8210+1),B8210)</f>
        <v>1</v>
      </c>
      <c r="C8211" s="1">
        <f>IF(C8210+1=Protocol!$V$21,0,C8210+1)</f>
        <v>6</v>
      </c>
      <c r="D8211" s="1">
        <f t="shared" si="273"/>
        <v>2</v>
      </c>
      <c r="E8211" s="1" t="str">
        <f>INDEX(Protocol[Mark],MATCH(C8211,Protocol[Step],0))</f>
        <v>5S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568010002</v>
      </c>
      <c r="H8211" s="134">
        <f>Systematic[[#This Row],[SampleVariableLabel]]+100*Systematic[[#This Row],[State]]</f>
        <v>568010602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568</v>
      </c>
      <c r="B8212" s="1">
        <f>IF(C8212=0,IF(B8211=Protocol!$V$20,1,B8211+1),B8211)</f>
        <v>1</v>
      </c>
      <c r="C8212" s="1">
        <f>IF(C8211+1=Protocol!$V$21,0,C8211+1)</f>
        <v>7</v>
      </c>
      <c r="D8212" s="1">
        <f t="shared" si="273"/>
        <v>3</v>
      </c>
      <c r="E8212" s="1" t="str">
        <f>INDEX(Protocol[Mark],MATCH(C8212,Protocol[Step],0))</f>
        <v>6Oct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568010003</v>
      </c>
      <c r="H8212" s="134">
        <f>Systematic[[#This Row],[SampleVariableLabel]]+100*Systematic[[#This Row],[State]]</f>
        <v>568010703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568</v>
      </c>
      <c r="B8213" s="1">
        <f>IF(C8213=0,IF(B8212=Protocol!$V$20,1,B8212+1),B8212)</f>
        <v>1</v>
      </c>
      <c r="C8213" s="1">
        <f>IF(C8212+1=Protocol!$V$21,0,C8212+1)</f>
        <v>8</v>
      </c>
      <c r="D8213" s="1">
        <f t="shared" si="273"/>
        <v>4</v>
      </c>
      <c r="E8213" s="1" t="str">
        <f>INDEX(Protocol[Mark],MATCH(C8213,Protocol[Step],0))</f>
        <v>7Rot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568010004</v>
      </c>
      <c r="H8213" s="134">
        <f>Systematic[[#This Row],[SampleVariableLabel]]+100*Systematic[[#This Row],[State]]</f>
        <v>568010804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568</v>
      </c>
      <c r="B8214" s="1">
        <f>IF(C8214=0,IF(B8213=Protocol!$V$20,1,B8213+1),B8213)</f>
        <v>1</v>
      </c>
      <c r="C8214" s="1">
        <f>IF(C8213+1=Protocol!$V$21,0,C8213+1)</f>
        <v>9</v>
      </c>
      <c r="D8214" s="1">
        <f t="shared" si="273"/>
        <v>5</v>
      </c>
      <c r="E8214" s="1" t="str">
        <f>INDEX(Protocol[Mark],MATCH(C8214,Protocol[Step],0))</f>
        <v>8Gp</v>
      </c>
      <c r="F8214" s="151" t="str">
        <f>INDEX(Variables[Variable],MATCH(Systematic[[#This Row],[VariableIndex]],Variables[Index],0))</f>
        <v>Specific flux (mt)</v>
      </c>
      <c r="G8214" s="134">
        <f>Systematic[[#This Row],[Sample]]*1000000+Systematic[[#This Row],[SubSample]]*10000+Systematic[[#This Row],[VariableIndex]]</f>
        <v>568010005</v>
      </c>
      <c r="H8214" s="134">
        <f>Systematic[[#This Row],[SampleVariableLabel]]+100*Systematic[[#This Row],[State]]</f>
        <v>568010905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568</v>
      </c>
      <c r="B8215" s="1">
        <f>IF(C8215=0,IF(B8214=Protocol!$V$20,1,B8214+1),B8214)</f>
        <v>1</v>
      </c>
      <c r="C8215" s="1">
        <f>IF(C8214+1=Protocol!$V$21,0,C8214+1)</f>
        <v>10</v>
      </c>
      <c r="D8215" s="1">
        <f t="shared" si="273"/>
        <v>6</v>
      </c>
      <c r="E8215" s="1" t="str">
        <f>INDEX(Protocol[Mark],MATCH(C8215,Protocol[Step],0))</f>
        <v>9Ama</v>
      </c>
      <c r="F8215" s="151" t="str">
        <f>INDEX(Variables[Variable],MATCH(Systematic[[#This Row],[VariableIndex]],Variables[Index],0))</f>
        <v>FCR (mt: ROX-corr.)</v>
      </c>
      <c r="G8215" s="134">
        <f>Systematic[[#This Row],[Sample]]*1000000+Systematic[[#This Row],[SubSample]]*10000+Systematic[[#This Row],[VariableIndex]]</f>
        <v>568010006</v>
      </c>
      <c r="H8215" s="134">
        <f>Systematic[[#This Row],[SampleVariableLabel]]+100*Systematic[[#This Row],[State]]</f>
        <v>568011006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568</v>
      </c>
      <c r="B8216" s="1">
        <f>IF(C8216=0,IF(B8215=Protocol!$V$20,1,B8215+1),B8215)</f>
        <v>1</v>
      </c>
      <c r="C8216" s="1">
        <f>IF(C8215+1=Protocol!$V$21,0,C8215+1)</f>
        <v>11</v>
      </c>
      <c r="D8216" s="1">
        <f t="shared" si="273"/>
        <v>1</v>
      </c>
      <c r="E8216" s="1" t="str">
        <f>INDEX(Protocol[Mark],MATCH(C8216,Protocol[Step],0))</f>
        <v>10Tm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568010001</v>
      </c>
      <c r="H8216" s="134">
        <f>Systematic[[#This Row],[SampleVariableLabel]]+100*Systematic[[#This Row],[State]]</f>
        <v>568011101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568</v>
      </c>
      <c r="B8217" s="1">
        <f>IF(C8217=0,IF(B8216=Protocol!$V$20,1,B8216+1),B8216)</f>
        <v>1</v>
      </c>
      <c r="C8217" s="1">
        <f>IF(C8216+1=Protocol!$V$21,0,C8216+1)</f>
        <v>12</v>
      </c>
      <c r="D8217" s="1">
        <f t="shared" si="273"/>
        <v>2</v>
      </c>
      <c r="E8217" s="1" t="str">
        <f>INDEX(Protocol[Mark],MATCH(C8217,Protocol[Step],0))</f>
        <v>11Azd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568010002</v>
      </c>
      <c r="H8217" s="134">
        <f>Systematic[[#This Row],[SampleVariableLabel]]+100*Systematic[[#This Row],[State]]</f>
        <v>568011202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569</v>
      </c>
      <c r="B8218" s="1">
        <f>IF(C8218=0,IF(B8217=Protocol!$V$20,1,B8217+1),B8217)</f>
        <v>1</v>
      </c>
      <c r="C8218" s="1">
        <f>IF(C8217+1=Protocol!$V$21,0,C8217+1)</f>
        <v>0</v>
      </c>
      <c r="D8218" s="1">
        <f t="shared" si="273"/>
        <v>3</v>
      </c>
      <c r="E8218" s="1" t="str">
        <f>INDEX(Protocol[Mark],MATCH(C8218,Protocol[Step],0))</f>
        <v>1mt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569010003</v>
      </c>
      <c r="H8218" s="134">
        <f>Systematic[[#This Row],[SampleVariableLabel]]+100*Systematic[[#This Row],[State]]</f>
        <v>569010003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569</v>
      </c>
      <c r="B8219" s="1">
        <f>IF(C8219=0,IF(B8218=Protocol!$V$20,1,B8218+1),B8218)</f>
        <v>1</v>
      </c>
      <c r="C8219" s="1">
        <f>IF(C8218+1=Protocol!$V$21,0,C8218+1)</f>
        <v>1</v>
      </c>
      <c r="D8219" s="1">
        <f t="shared" si="273"/>
        <v>4</v>
      </c>
      <c r="E8219" s="1" t="str">
        <f>INDEX(Protocol[Mark],MATCH(C8219,Protocol[Step],0))</f>
        <v>1PM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569010004</v>
      </c>
      <c r="H8219" s="134">
        <f>Systematic[[#This Row],[SampleVariableLabel]]+100*Systematic[[#This Row],[State]]</f>
        <v>569010104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569</v>
      </c>
      <c r="B8220" s="1">
        <f>IF(C8220=0,IF(B8219=Protocol!$V$20,1,B8219+1),B8219)</f>
        <v>1</v>
      </c>
      <c r="C8220" s="1">
        <f>IF(C8219+1=Protocol!$V$21,0,C8219+1)</f>
        <v>2</v>
      </c>
      <c r="D8220" s="1">
        <f t="shared" si="273"/>
        <v>5</v>
      </c>
      <c r="E8220" s="1" t="str">
        <f>INDEX(Protocol[Mark],MATCH(C8220,Protocol[Step],0))</f>
        <v>2D</v>
      </c>
      <c r="F8220" s="151" t="str">
        <f>INDEX(Variables[Variable],MATCH(Systematic[[#This Row],[VariableIndex]],Variables[Index],0))</f>
        <v>Specific flux (mt)</v>
      </c>
      <c r="G8220" s="134">
        <f>Systematic[[#This Row],[Sample]]*1000000+Systematic[[#This Row],[SubSample]]*10000+Systematic[[#This Row],[VariableIndex]]</f>
        <v>569010005</v>
      </c>
      <c r="H8220" s="134">
        <f>Systematic[[#This Row],[SampleVariableLabel]]+100*Systematic[[#This Row],[State]]</f>
        <v>569010205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569</v>
      </c>
      <c r="B8221" s="1">
        <f>IF(C8221=0,IF(B8220=Protocol!$V$20,1,B8220+1),B8220)</f>
        <v>1</v>
      </c>
      <c r="C8221" s="1">
        <f>IF(C8220+1=Protocol!$V$21,0,C8220+1)</f>
        <v>3</v>
      </c>
      <c r="D8221" s="1">
        <f t="shared" si="273"/>
        <v>6</v>
      </c>
      <c r="E8221" s="1" t="str">
        <f>INDEX(Protocol[Mark],MATCH(C8221,Protocol[Step],0))</f>
        <v>2c</v>
      </c>
      <c r="F8221" s="151" t="str">
        <f>INDEX(Variables[Variable],MATCH(Systematic[[#This Row],[VariableIndex]],Variables[Index],0))</f>
        <v>FCR (mt: ROX-corr.)</v>
      </c>
      <c r="G8221" s="134">
        <f>Systematic[[#This Row],[Sample]]*1000000+Systematic[[#This Row],[SubSample]]*10000+Systematic[[#This Row],[VariableIndex]]</f>
        <v>569010006</v>
      </c>
      <c r="H8221" s="134">
        <f>Systematic[[#This Row],[SampleVariableLabel]]+100*Systematic[[#This Row],[State]]</f>
        <v>569010306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569</v>
      </c>
      <c r="B8222" s="1">
        <f>IF(C8222=0,IF(B8221=Protocol!$V$20,1,B8221+1),B8221)</f>
        <v>1</v>
      </c>
      <c r="C8222" s="1">
        <f>IF(C8221+1=Protocol!$V$21,0,C8221+1)</f>
        <v>4</v>
      </c>
      <c r="D8222" s="1">
        <f t="shared" si="273"/>
        <v>1</v>
      </c>
      <c r="E8222" s="1" t="str">
        <f>INDEX(Protocol[Mark],MATCH(C8222,Protocol[Step],0))</f>
        <v>3U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569010001</v>
      </c>
      <c r="H8222" s="134">
        <f>Systematic[[#This Row],[SampleVariableLabel]]+100*Systematic[[#This Row],[State]]</f>
        <v>569010401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569</v>
      </c>
      <c r="B8223" s="1">
        <f>IF(C8223=0,IF(B8222=Protocol!$V$20,1,B8222+1),B8222)</f>
        <v>1</v>
      </c>
      <c r="C8223" s="1">
        <f>IF(C8222+1=Protocol!$V$21,0,C8222+1)</f>
        <v>5</v>
      </c>
      <c r="D8223" s="1">
        <f t="shared" si="273"/>
        <v>2</v>
      </c>
      <c r="E8223" s="1" t="str">
        <f>INDEX(Protocol[Mark],MATCH(C8223,Protocol[Step],0))</f>
        <v>4G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569010002</v>
      </c>
      <c r="H8223" s="134">
        <f>Systematic[[#This Row],[SampleVariableLabel]]+100*Systematic[[#This Row],[State]]</f>
        <v>569010502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569</v>
      </c>
      <c r="B8224" s="1">
        <f>IF(C8224=0,IF(B8223=Protocol!$V$20,1,B8223+1),B8223)</f>
        <v>1</v>
      </c>
      <c r="C8224" s="1">
        <f>IF(C8223+1=Protocol!$V$21,0,C8223+1)</f>
        <v>6</v>
      </c>
      <c r="D8224" s="1">
        <f t="shared" si="273"/>
        <v>3</v>
      </c>
      <c r="E8224" s="1" t="str">
        <f>INDEX(Protocol[Mark],MATCH(C8224,Protocol[Step],0))</f>
        <v>5S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569010003</v>
      </c>
      <c r="H8224" s="134">
        <f>Systematic[[#This Row],[SampleVariableLabel]]+100*Systematic[[#This Row],[State]]</f>
        <v>569010603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569</v>
      </c>
      <c r="B8225" s="1">
        <f>IF(C8225=0,IF(B8224=Protocol!$V$20,1,B8224+1),B8224)</f>
        <v>1</v>
      </c>
      <c r="C8225" s="1">
        <f>IF(C8224+1=Protocol!$V$21,0,C8224+1)</f>
        <v>7</v>
      </c>
      <c r="D8225" s="1">
        <f t="shared" si="273"/>
        <v>4</v>
      </c>
      <c r="E8225" s="1" t="str">
        <f>INDEX(Protocol[Mark],MATCH(C8225,Protocol[Step],0))</f>
        <v>6Oct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569010004</v>
      </c>
      <c r="H8225" s="134">
        <f>Systematic[[#This Row],[SampleVariableLabel]]+100*Systematic[[#This Row],[State]]</f>
        <v>569010704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569</v>
      </c>
      <c r="B8226" s="1">
        <f>IF(C8226=0,IF(B8225=Protocol!$V$20,1,B8225+1),B8225)</f>
        <v>1</v>
      </c>
      <c r="C8226" s="1">
        <f>IF(C8225+1=Protocol!$V$21,0,C8225+1)</f>
        <v>8</v>
      </c>
      <c r="D8226" s="1">
        <f t="shared" si="273"/>
        <v>5</v>
      </c>
      <c r="E8226" s="1" t="str">
        <f>INDEX(Protocol[Mark],MATCH(C8226,Protocol[Step],0))</f>
        <v>7Rot</v>
      </c>
      <c r="F8226" s="151" t="str">
        <f>INDEX(Variables[Variable],MATCH(Systematic[[#This Row],[VariableIndex]],Variables[Index],0))</f>
        <v>Specific flux (mt)</v>
      </c>
      <c r="G8226" s="134">
        <f>Systematic[[#This Row],[Sample]]*1000000+Systematic[[#This Row],[SubSample]]*10000+Systematic[[#This Row],[VariableIndex]]</f>
        <v>569010005</v>
      </c>
      <c r="H8226" s="134">
        <f>Systematic[[#This Row],[SampleVariableLabel]]+100*Systematic[[#This Row],[State]]</f>
        <v>569010805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569</v>
      </c>
      <c r="B8227" s="1">
        <f>IF(C8227=0,IF(B8226=Protocol!$V$20,1,B8226+1),B8226)</f>
        <v>1</v>
      </c>
      <c r="C8227" s="1">
        <f>IF(C8226+1=Protocol!$V$21,0,C8226+1)</f>
        <v>9</v>
      </c>
      <c r="D8227" s="1">
        <f t="shared" si="273"/>
        <v>6</v>
      </c>
      <c r="E8227" s="1" t="str">
        <f>INDEX(Protocol[Mark],MATCH(C8227,Protocol[Step],0))</f>
        <v>8Gp</v>
      </c>
      <c r="F8227" s="151" t="str">
        <f>INDEX(Variables[Variable],MATCH(Systematic[[#This Row],[VariableIndex]],Variables[Index],0))</f>
        <v>FCR (mt: ROX-corr.)</v>
      </c>
      <c r="G8227" s="134">
        <f>Systematic[[#This Row],[Sample]]*1000000+Systematic[[#This Row],[SubSample]]*10000+Systematic[[#This Row],[VariableIndex]]</f>
        <v>569010006</v>
      </c>
      <c r="H8227" s="134">
        <f>Systematic[[#This Row],[SampleVariableLabel]]+100*Systematic[[#This Row],[State]]</f>
        <v>569010906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569</v>
      </c>
      <c r="B8228" s="1">
        <f>IF(C8228=0,IF(B8227=Protocol!$V$20,1,B8227+1),B8227)</f>
        <v>1</v>
      </c>
      <c r="C8228" s="1">
        <f>IF(C8227+1=Protocol!$V$21,0,C8227+1)</f>
        <v>10</v>
      </c>
      <c r="D8228" s="1">
        <f t="shared" si="273"/>
        <v>1</v>
      </c>
      <c r="E8228" s="1" t="str">
        <f>INDEX(Protocol[Mark],MATCH(C8228,Protocol[Step],0))</f>
        <v>9Ama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569010001</v>
      </c>
      <c r="H8228" s="134">
        <f>Systematic[[#This Row],[SampleVariableLabel]]+100*Systematic[[#This Row],[State]]</f>
        <v>569011001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569</v>
      </c>
      <c r="B8229" s="1">
        <f>IF(C8229=0,IF(B8228=Protocol!$V$20,1,B8228+1),B8228)</f>
        <v>1</v>
      </c>
      <c r="C8229" s="1">
        <f>IF(C8228+1=Protocol!$V$21,0,C8228+1)</f>
        <v>11</v>
      </c>
      <c r="D8229" s="1">
        <f t="shared" si="273"/>
        <v>2</v>
      </c>
      <c r="E8229" s="1" t="str">
        <f>INDEX(Protocol[Mark],MATCH(C8229,Protocol[Step],0))</f>
        <v>10Tm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569010002</v>
      </c>
      <c r="H8229" s="134">
        <f>Systematic[[#This Row],[SampleVariableLabel]]+100*Systematic[[#This Row],[State]]</f>
        <v>569011102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569</v>
      </c>
      <c r="B8230" s="1">
        <f>IF(C8230=0,IF(B8229=Protocol!$V$20,1,B8229+1),B8229)</f>
        <v>1</v>
      </c>
      <c r="C8230" s="1">
        <f>IF(C8229+1=Protocol!$V$21,0,C8229+1)</f>
        <v>12</v>
      </c>
      <c r="D8230" s="1">
        <f t="shared" si="273"/>
        <v>3</v>
      </c>
      <c r="E8230" s="1" t="str">
        <f>INDEX(Protocol[Mark],MATCH(C8230,Protocol[Step],0))</f>
        <v>11Azd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569010003</v>
      </c>
      <c r="H8230" s="134">
        <f>Systematic[[#This Row],[SampleVariableLabel]]+100*Systematic[[#This Row],[State]]</f>
        <v>569011203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570</v>
      </c>
      <c r="B8231" s="1">
        <f>IF(C8231=0,IF(B8230=Protocol!$V$20,1,B8230+1),B8230)</f>
        <v>1</v>
      </c>
      <c r="C8231" s="1">
        <f>IF(C8230+1=Protocol!$V$21,0,C8230+1)</f>
        <v>0</v>
      </c>
      <c r="D8231" s="1">
        <f t="shared" si="273"/>
        <v>4</v>
      </c>
      <c r="E8231" s="1" t="str">
        <f>INDEX(Protocol[Mark],MATCH(C8231,Protocol[Step],0))</f>
        <v>1mt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570010004</v>
      </c>
      <c r="H8231" s="134">
        <f>Systematic[[#This Row],[SampleVariableLabel]]+100*Systematic[[#This Row],[State]]</f>
        <v>570010004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570</v>
      </c>
      <c r="B8232" s="1">
        <f>IF(C8232=0,IF(B8231=Protocol!$V$20,1,B8231+1),B8231)</f>
        <v>1</v>
      </c>
      <c r="C8232" s="1">
        <f>IF(C8231+1=Protocol!$V$21,0,C8231+1)</f>
        <v>1</v>
      </c>
      <c r="D8232" s="1">
        <f t="shared" si="273"/>
        <v>5</v>
      </c>
      <c r="E8232" s="1" t="str">
        <f>INDEX(Protocol[Mark],MATCH(C8232,Protocol[Step],0))</f>
        <v>1PM</v>
      </c>
      <c r="F8232" s="151" t="str">
        <f>INDEX(Variables[Variable],MATCH(Systematic[[#This Row],[VariableIndex]],Variables[Index],0))</f>
        <v>Specific flux (mt)</v>
      </c>
      <c r="G8232" s="134">
        <f>Systematic[[#This Row],[Sample]]*1000000+Systematic[[#This Row],[SubSample]]*10000+Systematic[[#This Row],[VariableIndex]]</f>
        <v>570010005</v>
      </c>
      <c r="H8232" s="134">
        <f>Systematic[[#This Row],[SampleVariableLabel]]+100*Systematic[[#This Row],[State]]</f>
        <v>570010105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570</v>
      </c>
      <c r="B8233" s="1">
        <f>IF(C8233=0,IF(B8232=Protocol!$V$20,1,B8232+1),B8232)</f>
        <v>1</v>
      </c>
      <c r="C8233" s="1">
        <f>IF(C8232+1=Protocol!$V$21,0,C8232+1)</f>
        <v>2</v>
      </c>
      <c r="D8233" s="1">
        <f t="shared" si="273"/>
        <v>6</v>
      </c>
      <c r="E8233" s="1" t="str">
        <f>INDEX(Protocol[Mark],MATCH(C8233,Protocol[Step],0))</f>
        <v>2D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570010006</v>
      </c>
      <c r="H8233" s="134">
        <f>Systematic[[#This Row],[SampleVariableLabel]]+100*Systematic[[#This Row],[State]]</f>
        <v>570010206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570</v>
      </c>
      <c r="B8234" s="1">
        <f>IF(C8234=0,IF(B8233=Protocol!$V$20,1,B8233+1),B8233)</f>
        <v>1</v>
      </c>
      <c r="C8234" s="1">
        <f>IF(C8233+1=Protocol!$V$21,0,C8233+1)</f>
        <v>3</v>
      </c>
      <c r="D8234" s="1">
        <f t="shared" si="273"/>
        <v>1</v>
      </c>
      <c r="E8234" s="1" t="str">
        <f>INDEX(Protocol[Mark],MATCH(C8234,Protocol[Step],0))</f>
        <v>2c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570010001</v>
      </c>
      <c r="H8234" s="134">
        <f>Systematic[[#This Row],[SampleVariableLabel]]+100*Systematic[[#This Row],[State]]</f>
        <v>570010301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570</v>
      </c>
      <c r="B8235" s="1">
        <f>IF(C8235=0,IF(B8234=Protocol!$V$20,1,B8234+1),B8234)</f>
        <v>1</v>
      </c>
      <c r="C8235" s="1">
        <f>IF(C8234+1=Protocol!$V$21,0,C8234+1)</f>
        <v>4</v>
      </c>
      <c r="D8235" s="1">
        <f t="shared" si="273"/>
        <v>2</v>
      </c>
      <c r="E8235" s="1" t="str">
        <f>INDEX(Protocol[Mark],MATCH(C8235,Protocol[Step],0))</f>
        <v>3U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570010002</v>
      </c>
      <c r="H8235" s="134">
        <f>Systematic[[#This Row],[SampleVariableLabel]]+100*Systematic[[#This Row],[State]]</f>
        <v>570010402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570</v>
      </c>
      <c r="B8236" s="1">
        <f>IF(C8236=0,IF(B8235=Protocol!$V$20,1,B8235+1),B8235)</f>
        <v>1</v>
      </c>
      <c r="C8236" s="1">
        <f>IF(C8235+1=Protocol!$V$21,0,C8235+1)</f>
        <v>5</v>
      </c>
      <c r="D8236" s="1">
        <f t="shared" si="273"/>
        <v>3</v>
      </c>
      <c r="E8236" s="1" t="str">
        <f>INDEX(Protocol[Mark],MATCH(C8236,Protocol[Step],0))</f>
        <v>4G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570010003</v>
      </c>
      <c r="H8236" s="134">
        <f>Systematic[[#This Row],[SampleVariableLabel]]+100*Systematic[[#This Row],[State]]</f>
        <v>570010503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570</v>
      </c>
      <c r="B8237" s="1">
        <f>IF(C8237=0,IF(B8236=Protocol!$V$20,1,B8236+1),B8236)</f>
        <v>1</v>
      </c>
      <c r="C8237" s="1">
        <f>IF(C8236+1=Protocol!$V$21,0,C8236+1)</f>
        <v>6</v>
      </c>
      <c r="D8237" s="1">
        <f t="shared" si="273"/>
        <v>4</v>
      </c>
      <c r="E8237" s="1" t="str">
        <f>INDEX(Protocol[Mark],MATCH(C8237,Protocol[Step],0))</f>
        <v>5S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570010004</v>
      </c>
      <c r="H8237" s="134">
        <f>Systematic[[#This Row],[SampleVariableLabel]]+100*Systematic[[#This Row],[State]]</f>
        <v>570010604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570</v>
      </c>
      <c r="B8238" s="1">
        <f>IF(C8238=0,IF(B8237=Protocol!$V$20,1,B8237+1),B8237)</f>
        <v>1</v>
      </c>
      <c r="C8238" s="1">
        <f>IF(C8237+1=Protocol!$V$21,0,C8237+1)</f>
        <v>7</v>
      </c>
      <c r="D8238" s="1">
        <f t="shared" si="273"/>
        <v>5</v>
      </c>
      <c r="E8238" s="1" t="str">
        <f>INDEX(Protocol[Mark],MATCH(C8238,Protocol[Step],0))</f>
        <v>6Oct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570010005</v>
      </c>
      <c r="H8238" s="134">
        <f>Systematic[[#This Row],[SampleVariableLabel]]+100*Systematic[[#This Row],[State]]</f>
        <v>570010705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570</v>
      </c>
      <c r="B8239" s="1">
        <f>IF(C8239=0,IF(B8238=Protocol!$V$20,1,B8238+1),B8238)</f>
        <v>1</v>
      </c>
      <c r="C8239" s="1">
        <f>IF(C8238+1=Protocol!$V$21,0,C8238+1)</f>
        <v>8</v>
      </c>
      <c r="D8239" s="1">
        <f t="shared" si="273"/>
        <v>6</v>
      </c>
      <c r="E8239" s="1" t="str">
        <f>INDEX(Protocol[Mark],MATCH(C8239,Protocol[Step],0))</f>
        <v>7Rot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570010006</v>
      </c>
      <c r="H8239" s="134">
        <f>Systematic[[#This Row],[SampleVariableLabel]]+100*Systematic[[#This Row],[State]]</f>
        <v>570010806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570</v>
      </c>
      <c r="B8240" s="1">
        <f>IF(C8240=0,IF(B8239=Protocol!$V$20,1,B8239+1),B8239)</f>
        <v>1</v>
      </c>
      <c r="C8240" s="1">
        <f>IF(C8239+1=Protocol!$V$21,0,C8239+1)</f>
        <v>9</v>
      </c>
      <c r="D8240" s="1">
        <f t="shared" si="273"/>
        <v>1</v>
      </c>
      <c r="E8240" s="1" t="str">
        <f>INDEX(Protocol[Mark],MATCH(C8240,Protocol[Step],0))</f>
        <v>8Gp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570010001</v>
      </c>
      <c r="H8240" s="134">
        <f>Systematic[[#This Row],[SampleVariableLabel]]+100*Systematic[[#This Row],[State]]</f>
        <v>570010901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570</v>
      </c>
      <c r="B8241" s="1">
        <f>IF(C8241=0,IF(B8240=Protocol!$V$20,1,B8240+1),B8240)</f>
        <v>1</v>
      </c>
      <c r="C8241" s="1">
        <f>IF(C8240+1=Protocol!$V$21,0,C8240+1)</f>
        <v>10</v>
      </c>
      <c r="D8241" s="1">
        <f t="shared" si="273"/>
        <v>2</v>
      </c>
      <c r="E8241" s="1" t="str">
        <f>INDEX(Protocol[Mark],MATCH(C8241,Protocol[Step],0))</f>
        <v>9Ama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570010002</v>
      </c>
      <c r="H8241" s="134">
        <f>Systematic[[#This Row],[SampleVariableLabel]]+100*Systematic[[#This Row],[State]]</f>
        <v>570011002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570</v>
      </c>
      <c r="B8242" s="1">
        <f>IF(C8242=0,IF(B8241=Protocol!$V$20,1,B8241+1),B8241)</f>
        <v>1</v>
      </c>
      <c r="C8242" s="1">
        <f>IF(C8241+1=Protocol!$V$21,0,C8241+1)</f>
        <v>11</v>
      </c>
      <c r="D8242" s="1">
        <f t="shared" si="273"/>
        <v>3</v>
      </c>
      <c r="E8242" s="1" t="str">
        <f>INDEX(Protocol[Mark],MATCH(C8242,Protocol[Step],0))</f>
        <v>10Tm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570010003</v>
      </c>
      <c r="H8242" s="134">
        <f>Systematic[[#This Row],[SampleVariableLabel]]+100*Systematic[[#This Row],[State]]</f>
        <v>570011103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570</v>
      </c>
      <c r="B8243" s="1">
        <f>IF(C8243=0,IF(B8242=Protocol!$V$20,1,B8242+1),B8242)</f>
        <v>1</v>
      </c>
      <c r="C8243" s="1">
        <f>IF(C8242+1=Protocol!$V$21,0,C8242+1)</f>
        <v>12</v>
      </c>
      <c r="D8243" s="1">
        <f t="shared" si="273"/>
        <v>4</v>
      </c>
      <c r="E8243" s="1" t="str">
        <f>INDEX(Protocol[Mark],MATCH(C8243,Protocol[Step],0))</f>
        <v>11Azd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570010004</v>
      </c>
      <c r="H8243" s="134">
        <f>Systematic[[#This Row],[SampleVariableLabel]]+100*Systematic[[#This Row],[State]]</f>
        <v>570011204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571</v>
      </c>
      <c r="B8244" s="1">
        <f>IF(C8244=0,IF(B8243=Protocol!$V$20,1,B8243+1),B8243)</f>
        <v>1</v>
      </c>
      <c r="C8244" s="1">
        <f>IF(C8243+1=Protocol!$V$21,0,C8243+1)</f>
        <v>0</v>
      </c>
      <c r="D8244" s="1">
        <f t="shared" si="273"/>
        <v>5</v>
      </c>
      <c r="E8244" s="1" t="str">
        <f>INDEX(Protocol[Mark],MATCH(C8244,Protocol[Step],0))</f>
        <v>1mt</v>
      </c>
      <c r="F8244" s="151" t="str">
        <f>INDEX(Variables[Variable],MATCH(Systematic[[#This Row],[VariableIndex]],Variables[Index],0))</f>
        <v>Specific flux (mt)</v>
      </c>
      <c r="G8244" s="134">
        <f>Systematic[[#This Row],[Sample]]*1000000+Systematic[[#This Row],[SubSample]]*10000+Systematic[[#This Row],[VariableIndex]]</f>
        <v>571010005</v>
      </c>
      <c r="H8244" s="134">
        <f>Systematic[[#This Row],[SampleVariableLabel]]+100*Systematic[[#This Row],[State]]</f>
        <v>571010005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571</v>
      </c>
      <c r="B8245" s="1">
        <f>IF(C8245=0,IF(B8244=Protocol!$V$20,1,B8244+1),B8244)</f>
        <v>1</v>
      </c>
      <c r="C8245" s="1">
        <f>IF(C8244+1=Protocol!$V$21,0,C8244+1)</f>
        <v>1</v>
      </c>
      <c r="D8245" s="1">
        <f t="shared" si="273"/>
        <v>6</v>
      </c>
      <c r="E8245" s="1" t="str">
        <f>INDEX(Protocol[Mark],MATCH(C8245,Protocol[Step],0))</f>
        <v>1PM</v>
      </c>
      <c r="F8245" s="151" t="str">
        <f>INDEX(Variables[Variable],MATCH(Systematic[[#This Row],[VariableIndex]],Variables[Index],0))</f>
        <v>FCR (mt: ROX-corr.)</v>
      </c>
      <c r="G8245" s="134">
        <f>Systematic[[#This Row],[Sample]]*1000000+Systematic[[#This Row],[SubSample]]*10000+Systematic[[#This Row],[VariableIndex]]</f>
        <v>571010006</v>
      </c>
      <c r="H8245" s="134">
        <f>Systematic[[#This Row],[SampleVariableLabel]]+100*Systematic[[#This Row],[State]]</f>
        <v>571010106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571</v>
      </c>
      <c r="B8246" s="1">
        <f>IF(C8246=0,IF(B8245=Protocol!$V$20,1,B8245+1),B8245)</f>
        <v>1</v>
      </c>
      <c r="C8246" s="1">
        <f>IF(C8245+1=Protocol!$V$21,0,C8245+1)</f>
        <v>2</v>
      </c>
      <c r="D8246" s="1">
        <f t="shared" si="273"/>
        <v>1</v>
      </c>
      <c r="E8246" s="1" t="str">
        <f>INDEX(Protocol[Mark],MATCH(C8246,Protocol[Step],0))</f>
        <v>2D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571010001</v>
      </c>
      <c r="H8246" s="134">
        <f>Systematic[[#This Row],[SampleVariableLabel]]+100*Systematic[[#This Row],[State]]</f>
        <v>571010201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571</v>
      </c>
      <c r="B8247" s="1">
        <f>IF(C8247=0,IF(B8246=Protocol!$V$20,1,B8246+1),B8246)</f>
        <v>1</v>
      </c>
      <c r="C8247" s="1">
        <f>IF(C8246+1=Protocol!$V$21,0,C8246+1)</f>
        <v>3</v>
      </c>
      <c r="D8247" s="1">
        <f t="shared" si="273"/>
        <v>2</v>
      </c>
      <c r="E8247" s="1" t="str">
        <f>INDEX(Protocol[Mark],MATCH(C8247,Protocol[Step],0))</f>
        <v>2c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571010002</v>
      </c>
      <c r="H8247" s="134">
        <f>Systematic[[#This Row],[SampleVariableLabel]]+100*Systematic[[#This Row],[State]]</f>
        <v>571010302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571</v>
      </c>
      <c r="B8248" s="1">
        <f>IF(C8248=0,IF(B8247=Protocol!$V$20,1,B8247+1),B8247)</f>
        <v>1</v>
      </c>
      <c r="C8248" s="1">
        <f>IF(C8247+1=Protocol!$V$21,0,C8247+1)</f>
        <v>4</v>
      </c>
      <c r="D8248" s="1">
        <f t="shared" si="273"/>
        <v>3</v>
      </c>
      <c r="E8248" s="1" t="str">
        <f>INDEX(Protocol[Mark],MATCH(C8248,Protocol[Step],0))</f>
        <v>3U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571010003</v>
      </c>
      <c r="H8248" s="134">
        <f>Systematic[[#This Row],[SampleVariableLabel]]+100*Systematic[[#This Row],[State]]</f>
        <v>571010403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571</v>
      </c>
      <c r="B8249" s="1">
        <f>IF(C8249=0,IF(B8248=Protocol!$V$20,1,B8248+1),B8248)</f>
        <v>1</v>
      </c>
      <c r="C8249" s="1">
        <f>IF(C8248+1=Protocol!$V$21,0,C8248+1)</f>
        <v>5</v>
      </c>
      <c r="D8249" s="1">
        <f t="shared" si="273"/>
        <v>4</v>
      </c>
      <c r="E8249" s="1" t="str">
        <f>INDEX(Protocol[Mark],MATCH(C8249,Protocol[Step],0))</f>
        <v>4G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571010004</v>
      </c>
      <c r="H8249" s="134">
        <f>Systematic[[#This Row],[SampleVariableLabel]]+100*Systematic[[#This Row],[State]]</f>
        <v>571010504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571</v>
      </c>
      <c r="B8250" s="1">
        <f>IF(C8250=0,IF(B8249=Protocol!$V$20,1,B8249+1),B8249)</f>
        <v>1</v>
      </c>
      <c r="C8250" s="1">
        <f>IF(C8249+1=Protocol!$V$21,0,C8249+1)</f>
        <v>6</v>
      </c>
      <c r="D8250" s="1">
        <f t="shared" si="273"/>
        <v>5</v>
      </c>
      <c r="E8250" s="1" t="str">
        <f>INDEX(Protocol[Mark],MATCH(C8250,Protocol[Step],0))</f>
        <v>5S</v>
      </c>
      <c r="F8250" s="151" t="str">
        <f>INDEX(Variables[Variable],MATCH(Systematic[[#This Row],[VariableIndex]],Variables[Index],0))</f>
        <v>Specific flux (mt)</v>
      </c>
      <c r="G8250" s="134">
        <f>Systematic[[#This Row],[Sample]]*1000000+Systematic[[#This Row],[SubSample]]*10000+Systematic[[#This Row],[VariableIndex]]</f>
        <v>571010005</v>
      </c>
      <c r="H8250" s="134">
        <f>Systematic[[#This Row],[SampleVariableLabel]]+100*Systematic[[#This Row],[State]]</f>
        <v>571010605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571</v>
      </c>
      <c r="B8251" s="1">
        <f>IF(C8251=0,IF(B8250=Protocol!$V$20,1,B8250+1),B8250)</f>
        <v>1</v>
      </c>
      <c r="C8251" s="1">
        <f>IF(C8250+1=Protocol!$V$21,0,C8250+1)</f>
        <v>7</v>
      </c>
      <c r="D8251" s="1">
        <f t="shared" si="273"/>
        <v>6</v>
      </c>
      <c r="E8251" s="1" t="str">
        <f>INDEX(Protocol[Mark],MATCH(C8251,Protocol[Step],0))</f>
        <v>6Oct</v>
      </c>
      <c r="F8251" s="151" t="str">
        <f>INDEX(Variables[Variable],MATCH(Systematic[[#This Row],[VariableIndex]],Variables[Index],0))</f>
        <v>FCR (mt: ROX-corr.)</v>
      </c>
      <c r="G8251" s="134">
        <f>Systematic[[#This Row],[Sample]]*1000000+Systematic[[#This Row],[SubSample]]*10000+Systematic[[#This Row],[VariableIndex]]</f>
        <v>571010006</v>
      </c>
      <c r="H8251" s="134">
        <f>Systematic[[#This Row],[SampleVariableLabel]]+100*Systematic[[#This Row],[State]]</f>
        <v>571010706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571</v>
      </c>
      <c r="B8252" s="1">
        <f>IF(C8252=0,IF(B8251=Protocol!$V$20,1,B8251+1),B8251)</f>
        <v>1</v>
      </c>
      <c r="C8252" s="1">
        <f>IF(C8251+1=Protocol!$V$21,0,C8251+1)</f>
        <v>8</v>
      </c>
      <c r="D8252" s="1">
        <f t="shared" si="273"/>
        <v>1</v>
      </c>
      <c r="E8252" s="1" t="str">
        <f>INDEX(Protocol[Mark],MATCH(C8252,Protocol[Step],0))</f>
        <v>7Rot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571010001</v>
      </c>
      <c r="H8252" s="134">
        <f>Systematic[[#This Row],[SampleVariableLabel]]+100*Systematic[[#This Row],[State]]</f>
        <v>571010801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571</v>
      </c>
      <c r="B8253" s="1">
        <f>IF(C8253=0,IF(B8252=Protocol!$V$20,1,B8252+1),B8252)</f>
        <v>1</v>
      </c>
      <c r="C8253" s="1">
        <f>IF(C8252+1=Protocol!$V$21,0,C8252+1)</f>
        <v>9</v>
      </c>
      <c r="D8253" s="1">
        <f t="shared" si="273"/>
        <v>2</v>
      </c>
      <c r="E8253" s="1" t="str">
        <f>INDEX(Protocol[Mark],MATCH(C8253,Protocol[Step],0))</f>
        <v>8Gp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571010002</v>
      </c>
      <c r="H8253" s="134">
        <f>Systematic[[#This Row],[SampleVariableLabel]]+100*Systematic[[#This Row],[State]]</f>
        <v>571010902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571</v>
      </c>
      <c r="B8254" s="1">
        <f>IF(C8254=0,IF(B8253=Protocol!$V$20,1,B8253+1),B8253)</f>
        <v>1</v>
      </c>
      <c r="C8254" s="1">
        <f>IF(C8253+1=Protocol!$V$21,0,C8253+1)</f>
        <v>10</v>
      </c>
      <c r="D8254" s="1">
        <f t="shared" si="273"/>
        <v>3</v>
      </c>
      <c r="E8254" s="1" t="str">
        <f>INDEX(Protocol[Mark],MATCH(C8254,Protocol[Step],0))</f>
        <v>9Ama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571010003</v>
      </c>
      <c r="H8254" s="134">
        <f>Systematic[[#This Row],[SampleVariableLabel]]+100*Systematic[[#This Row],[State]]</f>
        <v>571011003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571</v>
      </c>
      <c r="B8255" s="1">
        <f>IF(C8255=0,IF(B8254=Protocol!$V$20,1,B8254+1),B8254)</f>
        <v>1</v>
      </c>
      <c r="C8255" s="1">
        <f>IF(C8254+1=Protocol!$V$21,0,C8254+1)</f>
        <v>11</v>
      </c>
      <c r="D8255" s="1">
        <f t="shared" si="273"/>
        <v>4</v>
      </c>
      <c r="E8255" s="1" t="str">
        <f>INDEX(Protocol[Mark],MATCH(C8255,Protocol[Step],0))</f>
        <v>10Tm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571010004</v>
      </c>
      <c r="H8255" s="134">
        <f>Systematic[[#This Row],[SampleVariableLabel]]+100*Systematic[[#This Row],[State]]</f>
        <v>571011104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571</v>
      </c>
      <c r="B8256" s="1">
        <f>IF(C8256=0,IF(B8255=Protocol!$V$20,1,B8255+1),B8255)</f>
        <v>1</v>
      </c>
      <c r="C8256" s="1">
        <f>IF(C8255+1=Protocol!$V$21,0,C8255+1)</f>
        <v>12</v>
      </c>
      <c r="D8256" s="1">
        <f t="shared" si="273"/>
        <v>5</v>
      </c>
      <c r="E8256" s="1" t="str">
        <f>INDEX(Protocol[Mark],MATCH(C8256,Protocol[Step],0))</f>
        <v>11Azd</v>
      </c>
      <c r="F8256" s="151" t="str">
        <f>INDEX(Variables[Variable],MATCH(Systematic[[#This Row],[VariableIndex]],Variables[Index],0))</f>
        <v>Specific flux (mt)</v>
      </c>
      <c r="G8256" s="134">
        <f>Systematic[[#This Row],[Sample]]*1000000+Systematic[[#This Row],[SubSample]]*10000+Systematic[[#This Row],[VariableIndex]]</f>
        <v>571010005</v>
      </c>
      <c r="H8256" s="134">
        <f>Systematic[[#This Row],[SampleVariableLabel]]+100*Systematic[[#This Row],[State]]</f>
        <v>571011205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572</v>
      </c>
      <c r="B8257" s="1">
        <f>IF(C8257=0,IF(B8256=Protocol!$V$20,1,B8256+1),B8256)</f>
        <v>1</v>
      </c>
      <c r="C8257" s="1">
        <f>IF(C8256+1=Protocol!$V$21,0,C8256+1)</f>
        <v>0</v>
      </c>
      <c r="D8257" s="1">
        <f t="shared" si="273"/>
        <v>6</v>
      </c>
      <c r="E8257" s="1" t="str">
        <f>INDEX(Protocol[Mark],MATCH(C8257,Protocol[Step],0))</f>
        <v>1mt</v>
      </c>
      <c r="F8257" s="151" t="str">
        <f>INDEX(Variables[Variable],MATCH(Systematic[[#This Row],[VariableIndex]],Variables[Index],0))</f>
        <v>FCR (mt: ROX-corr.)</v>
      </c>
      <c r="G8257" s="134">
        <f>Systematic[[#This Row],[Sample]]*1000000+Systematic[[#This Row],[SubSample]]*10000+Systematic[[#This Row],[VariableIndex]]</f>
        <v>572010006</v>
      </c>
      <c r="H8257" s="134">
        <f>Systematic[[#This Row],[SampleVariableLabel]]+100*Systematic[[#This Row],[State]]</f>
        <v>572010006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572</v>
      </c>
      <c r="B8258" s="1">
        <f>IF(C8258=0,IF(B8257=Protocol!$V$20,1,B8257+1),B8257)</f>
        <v>1</v>
      </c>
      <c r="C8258" s="1">
        <f>IF(C8257+1=Protocol!$V$21,0,C8257+1)</f>
        <v>1</v>
      </c>
      <c r="D8258" s="1">
        <f t="shared" si="273"/>
        <v>1</v>
      </c>
      <c r="E8258" s="1" t="str">
        <f>INDEX(Protocol[Mark],MATCH(C8258,Protocol[Step],0))</f>
        <v>1PM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572010001</v>
      </c>
      <c r="H8258" s="134">
        <f>Systematic[[#This Row],[SampleVariableLabel]]+100*Systematic[[#This Row],[State]]</f>
        <v>572010101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572</v>
      </c>
      <c r="B8259" s="1">
        <f>IF(C8259=0,IF(B8258=Protocol!$V$20,1,B8258+1),B8258)</f>
        <v>1</v>
      </c>
      <c r="C8259" s="1">
        <f>IF(C8258+1=Protocol!$V$21,0,C8258+1)</f>
        <v>2</v>
      </c>
      <c r="D8259" s="1">
        <f t="shared" ref="D8259:D8322" si="275">IF(D8258=nVariables,1,D8258+1)</f>
        <v>2</v>
      </c>
      <c r="E8259" s="1" t="str">
        <f>INDEX(Protocol[Mark],MATCH(C8259,Protocol[Step],0))</f>
        <v>2D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572010002</v>
      </c>
      <c r="H8259" s="134">
        <f>Systematic[[#This Row],[SampleVariableLabel]]+100*Systematic[[#This Row],[State]]</f>
        <v>572010202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572</v>
      </c>
      <c r="B8260" s="1">
        <f>IF(C8260=0,IF(B8259=Protocol!$V$20,1,B8259+1),B8259)</f>
        <v>1</v>
      </c>
      <c r="C8260" s="1">
        <f>IF(C8259+1=Protocol!$V$21,0,C8259+1)</f>
        <v>3</v>
      </c>
      <c r="D8260" s="1">
        <f t="shared" si="275"/>
        <v>3</v>
      </c>
      <c r="E8260" s="1" t="str">
        <f>INDEX(Protocol[Mark],MATCH(C8260,Protocol[Step],0))</f>
        <v>2c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572010003</v>
      </c>
      <c r="H8260" s="134">
        <f>Systematic[[#This Row],[SampleVariableLabel]]+100*Systematic[[#This Row],[State]]</f>
        <v>572010303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572</v>
      </c>
      <c r="B8261" s="1">
        <f>IF(C8261=0,IF(B8260=Protocol!$V$20,1,B8260+1),B8260)</f>
        <v>1</v>
      </c>
      <c r="C8261" s="1">
        <f>IF(C8260+1=Protocol!$V$21,0,C8260+1)</f>
        <v>4</v>
      </c>
      <c r="D8261" s="1">
        <f t="shared" si="275"/>
        <v>4</v>
      </c>
      <c r="E8261" s="1" t="str">
        <f>INDEX(Protocol[Mark],MATCH(C8261,Protocol[Step],0))</f>
        <v>3U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572010004</v>
      </c>
      <c r="H8261" s="134">
        <f>Systematic[[#This Row],[SampleVariableLabel]]+100*Systematic[[#This Row],[State]]</f>
        <v>572010404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572</v>
      </c>
      <c r="B8262" s="1">
        <f>IF(C8262=0,IF(B8261=Protocol!$V$20,1,B8261+1),B8261)</f>
        <v>1</v>
      </c>
      <c r="C8262" s="1">
        <f>IF(C8261+1=Protocol!$V$21,0,C8261+1)</f>
        <v>5</v>
      </c>
      <c r="D8262" s="1">
        <f t="shared" si="275"/>
        <v>5</v>
      </c>
      <c r="E8262" s="1" t="str">
        <f>INDEX(Protocol[Mark],MATCH(C8262,Protocol[Step],0))</f>
        <v>4G</v>
      </c>
      <c r="F8262" s="151" t="str">
        <f>INDEX(Variables[Variable],MATCH(Systematic[[#This Row],[VariableIndex]],Variables[Index],0))</f>
        <v>Specific flux (mt)</v>
      </c>
      <c r="G8262" s="134">
        <f>Systematic[[#This Row],[Sample]]*1000000+Systematic[[#This Row],[SubSample]]*10000+Systematic[[#This Row],[VariableIndex]]</f>
        <v>572010005</v>
      </c>
      <c r="H8262" s="134">
        <f>Systematic[[#This Row],[SampleVariableLabel]]+100*Systematic[[#This Row],[State]]</f>
        <v>572010505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572</v>
      </c>
      <c r="B8263" s="1">
        <f>IF(C8263=0,IF(B8262=Protocol!$V$20,1,B8262+1),B8262)</f>
        <v>1</v>
      </c>
      <c r="C8263" s="1">
        <f>IF(C8262+1=Protocol!$V$21,0,C8262+1)</f>
        <v>6</v>
      </c>
      <c r="D8263" s="1">
        <f t="shared" si="275"/>
        <v>6</v>
      </c>
      <c r="E8263" s="1" t="str">
        <f>INDEX(Protocol[Mark],MATCH(C8263,Protocol[Step],0))</f>
        <v>5S</v>
      </c>
      <c r="F8263" s="151" t="str">
        <f>INDEX(Variables[Variable],MATCH(Systematic[[#This Row],[VariableIndex]],Variables[Index],0))</f>
        <v>FCR (mt: ROX-corr.)</v>
      </c>
      <c r="G8263" s="134">
        <f>Systematic[[#This Row],[Sample]]*1000000+Systematic[[#This Row],[SubSample]]*10000+Systematic[[#This Row],[VariableIndex]]</f>
        <v>572010006</v>
      </c>
      <c r="H8263" s="134">
        <f>Systematic[[#This Row],[SampleVariableLabel]]+100*Systematic[[#This Row],[State]]</f>
        <v>572010606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572</v>
      </c>
      <c r="B8264" s="1">
        <f>IF(C8264=0,IF(B8263=Protocol!$V$20,1,B8263+1),B8263)</f>
        <v>1</v>
      </c>
      <c r="C8264" s="1">
        <f>IF(C8263+1=Protocol!$V$21,0,C8263+1)</f>
        <v>7</v>
      </c>
      <c r="D8264" s="1">
        <f t="shared" si="275"/>
        <v>1</v>
      </c>
      <c r="E8264" s="1" t="str">
        <f>INDEX(Protocol[Mark],MATCH(C8264,Protocol[Step],0))</f>
        <v>6Oct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572010001</v>
      </c>
      <c r="H8264" s="134">
        <f>Systematic[[#This Row],[SampleVariableLabel]]+100*Systematic[[#This Row],[State]]</f>
        <v>572010701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572</v>
      </c>
      <c r="B8265" s="1">
        <f>IF(C8265=0,IF(B8264=Protocol!$V$20,1,B8264+1),B8264)</f>
        <v>1</v>
      </c>
      <c r="C8265" s="1">
        <f>IF(C8264+1=Protocol!$V$21,0,C8264+1)</f>
        <v>8</v>
      </c>
      <c r="D8265" s="1">
        <f t="shared" si="275"/>
        <v>2</v>
      </c>
      <c r="E8265" s="1" t="str">
        <f>INDEX(Protocol[Mark],MATCH(C8265,Protocol[Step],0))</f>
        <v>7Rot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572010002</v>
      </c>
      <c r="H8265" s="134">
        <f>Systematic[[#This Row],[SampleVariableLabel]]+100*Systematic[[#This Row],[State]]</f>
        <v>572010802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572</v>
      </c>
      <c r="B8266" s="1">
        <f>IF(C8266=0,IF(B8265=Protocol!$V$20,1,B8265+1),B8265)</f>
        <v>1</v>
      </c>
      <c r="C8266" s="1">
        <f>IF(C8265+1=Protocol!$V$21,0,C8265+1)</f>
        <v>9</v>
      </c>
      <c r="D8266" s="1">
        <f t="shared" si="275"/>
        <v>3</v>
      </c>
      <c r="E8266" s="1" t="str">
        <f>INDEX(Protocol[Mark],MATCH(C8266,Protocol[Step],0))</f>
        <v>8Gp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572010003</v>
      </c>
      <c r="H8266" s="134">
        <f>Systematic[[#This Row],[SampleVariableLabel]]+100*Systematic[[#This Row],[State]]</f>
        <v>572010903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572</v>
      </c>
      <c r="B8267" s="1">
        <f>IF(C8267=0,IF(B8266=Protocol!$V$20,1,B8266+1),B8266)</f>
        <v>1</v>
      </c>
      <c r="C8267" s="1">
        <f>IF(C8266+1=Protocol!$V$21,0,C8266+1)</f>
        <v>10</v>
      </c>
      <c r="D8267" s="1">
        <f t="shared" si="275"/>
        <v>4</v>
      </c>
      <c r="E8267" s="1" t="str">
        <f>INDEX(Protocol[Mark],MATCH(C8267,Protocol[Step],0))</f>
        <v>9Ama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572010004</v>
      </c>
      <c r="H8267" s="134">
        <f>Systematic[[#This Row],[SampleVariableLabel]]+100*Systematic[[#This Row],[State]]</f>
        <v>572011004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572</v>
      </c>
      <c r="B8268" s="1">
        <f>IF(C8268=0,IF(B8267=Protocol!$V$20,1,B8267+1),B8267)</f>
        <v>1</v>
      </c>
      <c r="C8268" s="1">
        <f>IF(C8267+1=Protocol!$V$21,0,C8267+1)</f>
        <v>11</v>
      </c>
      <c r="D8268" s="1">
        <f t="shared" si="275"/>
        <v>5</v>
      </c>
      <c r="E8268" s="1" t="str">
        <f>INDEX(Protocol[Mark],MATCH(C8268,Protocol[Step],0))</f>
        <v>10Tm</v>
      </c>
      <c r="F8268" s="151" t="str">
        <f>INDEX(Variables[Variable],MATCH(Systematic[[#This Row],[VariableIndex]],Variables[Index],0))</f>
        <v>Specific flux (mt)</v>
      </c>
      <c r="G8268" s="134">
        <f>Systematic[[#This Row],[Sample]]*1000000+Systematic[[#This Row],[SubSample]]*10000+Systematic[[#This Row],[VariableIndex]]</f>
        <v>572010005</v>
      </c>
      <c r="H8268" s="134">
        <f>Systematic[[#This Row],[SampleVariableLabel]]+100*Systematic[[#This Row],[State]]</f>
        <v>572011105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572</v>
      </c>
      <c r="B8269" s="1">
        <f>IF(C8269=0,IF(B8268=Protocol!$V$20,1,B8268+1),B8268)</f>
        <v>1</v>
      </c>
      <c r="C8269" s="1">
        <f>IF(C8268+1=Protocol!$V$21,0,C8268+1)</f>
        <v>12</v>
      </c>
      <c r="D8269" s="1">
        <f t="shared" si="275"/>
        <v>6</v>
      </c>
      <c r="E8269" s="1" t="str">
        <f>INDEX(Protocol[Mark],MATCH(C8269,Protocol[Step],0))</f>
        <v>11Azd</v>
      </c>
      <c r="F8269" s="151" t="str">
        <f>INDEX(Variables[Variable],MATCH(Systematic[[#This Row],[VariableIndex]],Variables[Index],0))</f>
        <v>FCR (mt: ROX-corr.)</v>
      </c>
      <c r="G8269" s="134">
        <f>Systematic[[#This Row],[Sample]]*1000000+Systematic[[#This Row],[SubSample]]*10000+Systematic[[#This Row],[VariableIndex]]</f>
        <v>572010006</v>
      </c>
      <c r="H8269" s="134">
        <f>Systematic[[#This Row],[SampleVariableLabel]]+100*Systematic[[#This Row],[State]]</f>
        <v>572011206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573</v>
      </c>
      <c r="B8270" s="1">
        <f>IF(C8270=0,IF(B8269=Protocol!$V$20,1,B8269+1),B8269)</f>
        <v>1</v>
      </c>
      <c r="C8270" s="1">
        <f>IF(C8269+1=Protocol!$V$21,0,C8269+1)</f>
        <v>0</v>
      </c>
      <c r="D8270" s="1">
        <f t="shared" si="275"/>
        <v>1</v>
      </c>
      <c r="E8270" s="1" t="str">
        <f>INDEX(Protocol[Mark],MATCH(C8270,Protocol[Step],0))</f>
        <v>1mt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573010001</v>
      </c>
      <c r="H8270" s="134">
        <f>Systematic[[#This Row],[SampleVariableLabel]]+100*Systematic[[#This Row],[State]]</f>
        <v>573010001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573</v>
      </c>
      <c r="B8271" s="1">
        <f>IF(C8271=0,IF(B8270=Protocol!$V$20,1,B8270+1),B8270)</f>
        <v>1</v>
      </c>
      <c r="C8271" s="1">
        <f>IF(C8270+1=Protocol!$V$21,0,C8270+1)</f>
        <v>1</v>
      </c>
      <c r="D8271" s="1">
        <f t="shared" si="275"/>
        <v>2</v>
      </c>
      <c r="E8271" s="1" t="str">
        <f>INDEX(Protocol[Mark],MATCH(C8271,Protocol[Step],0))</f>
        <v>1PM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573010002</v>
      </c>
      <c r="H8271" s="134">
        <f>Systematic[[#This Row],[SampleVariableLabel]]+100*Systematic[[#This Row],[State]]</f>
        <v>573010102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573</v>
      </c>
      <c r="B8272" s="1">
        <f>IF(C8272=0,IF(B8271=Protocol!$V$20,1,B8271+1),B8271)</f>
        <v>1</v>
      </c>
      <c r="C8272" s="1">
        <f>IF(C8271+1=Protocol!$V$21,0,C8271+1)</f>
        <v>2</v>
      </c>
      <c r="D8272" s="1">
        <f t="shared" si="275"/>
        <v>3</v>
      </c>
      <c r="E8272" s="1" t="str">
        <f>INDEX(Protocol[Mark],MATCH(C8272,Protocol[Step],0))</f>
        <v>2D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573010003</v>
      </c>
      <c r="H8272" s="134">
        <f>Systematic[[#This Row],[SampleVariableLabel]]+100*Systematic[[#This Row],[State]]</f>
        <v>573010203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573</v>
      </c>
      <c r="B8273" s="1">
        <f>IF(C8273=0,IF(B8272=Protocol!$V$20,1,B8272+1),B8272)</f>
        <v>1</v>
      </c>
      <c r="C8273" s="1">
        <f>IF(C8272+1=Protocol!$V$21,0,C8272+1)</f>
        <v>3</v>
      </c>
      <c r="D8273" s="1">
        <f t="shared" si="275"/>
        <v>4</v>
      </c>
      <c r="E8273" s="1" t="str">
        <f>INDEX(Protocol[Mark],MATCH(C8273,Protocol[Step],0))</f>
        <v>2c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573010004</v>
      </c>
      <c r="H8273" s="134">
        <f>Systematic[[#This Row],[SampleVariableLabel]]+100*Systematic[[#This Row],[State]]</f>
        <v>573010304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573</v>
      </c>
      <c r="B8274" s="1">
        <f>IF(C8274=0,IF(B8273=Protocol!$V$20,1,B8273+1),B8273)</f>
        <v>1</v>
      </c>
      <c r="C8274" s="1">
        <f>IF(C8273+1=Protocol!$V$21,0,C8273+1)</f>
        <v>4</v>
      </c>
      <c r="D8274" s="1">
        <f t="shared" si="275"/>
        <v>5</v>
      </c>
      <c r="E8274" s="1" t="str">
        <f>INDEX(Protocol[Mark],MATCH(C8274,Protocol[Step],0))</f>
        <v>3U</v>
      </c>
      <c r="F8274" s="151" t="str">
        <f>INDEX(Variables[Variable],MATCH(Systematic[[#This Row],[VariableIndex]],Variables[Index],0))</f>
        <v>Specific flux (mt)</v>
      </c>
      <c r="G8274" s="134">
        <f>Systematic[[#This Row],[Sample]]*1000000+Systematic[[#This Row],[SubSample]]*10000+Systematic[[#This Row],[VariableIndex]]</f>
        <v>573010005</v>
      </c>
      <c r="H8274" s="134">
        <f>Systematic[[#This Row],[SampleVariableLabel]]+100*Systematic[[#This Row],[State]]</f>
        <v>573010405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573</v>
      </c>
      <c r="B8275" s="1">
        <f>IF(C8275=0,IF(B8274=Protocol!$V$20,1,B8274+1),B8274)</f>
        <v>1</v>
      </c>
      <c r="C8275" s="1">
        <f>IF(C8274+1=Protocol!$V$21,0,C8274+1)</f>
        <v>5</v>
      </c>
      <c r="D8275" s="1">
        <f t="shared" si="275"/>
        <v>6</v>
      </c>
      <c r="E8275" s="1" t="str">
        <f>INDEX(Protocol[Mark],MATCH(C8275,Protocol[Step],0))</f>
        <v>4G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573010006</v>
      </c>
      <c r="H8275" s="134">
        <f>Systematic[[#This Row],[SampleVariableLabel]]+100*Systematic[[#This Row],[State]]</f>
        <v>573010506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573</v>
      </c>
      <c r="B8276" s="1">
        <f>IF(C8276=0,IF(B8275=Protocol!$V$20,1,B8275+1),B8275)</f>
        <v>1</v>
      </c>
      <c r="C8276" s="1">
        <f>IF(C8275+1=Protocol!$V$21,0,C8275+1)</f>
        <v>6</v>
      </c>
      <c r="D8276" s="1">
        <f t="shared" si="275"/>
        <v>1</v>
      </c>
      <c r="E8276" s="1" t="str">
        <f>INDEX(Protocol[Mark],MATCH(C8276,Protocol[Step],0))</f>
        <v>5S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573010001</v>
      </c>
      <c r="H8276" s="134">
        <f>Systematic[[#This Row],[SampleVariableLabel]]+100*Systematic[[#This Row],[State]]</f>
        <v>573010601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573</v>
      </c>
      <c r="B8277" s="1">
        <f>IF(C8277=0,IF(B8276=Protocol!$V$20,1,B8276+1),B8276)</f>
        <v>1</v>
      </c>
      <c r="C8277" s="1">
        <f>IF(C8276+1=Protocol!$V$21,0,C8276+1)</f>
        <v>7</v>
      </c>
      <c r="D8277" s="1">
        <f t="shared" si="275"/>
        <v>2</v>
      </c>
      <c r="E8277" s="1" t="str">
        <f>INDEX(Protocol[Mark],MATCH(C8277,Protocol[Step],0))</f>
        <v>6Oct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573010002</v>
      </c>
      <c r="H8277" s="134">
        <f>Systematic[[#This Row],[SampleVariableLabel]]+100*Systematic[[#This Row],[State]]</f>
        <v>573010702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573</v>
      </c>
      <c r="B8278" s="1">
        <f>IF(C8278=0,IF(B8277=Protocol!$V$20,1,B8277+1),B8277)</f>
        <v>1</v>
      </c>
      <c r="C8278" s="1">
        <f>IF(C8277+1=Protocol!$V$21,0,C8277+1)</f>
        <v>8</v>
      </c>
      <c r="D8278" s="1">
        <f t="shared" si="275"/>
        <v>3</v>
      </c>
      <c r="E8278" s="1" t="str">
        <f>INDEX(Protocol[Mark],MATCH(C8278,Protocol[Step],0))</f>
        <v>7Rot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573010003</v>
      </c>
      <c r="H8278" s="134">
        <f>Systematic[[#This Row],[SampleVariableLabel]]+100*Systematic[[#This Row],[State]]</f>
        <v>573010803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573</v>
      </c>
      <c r="B8279" s="1">
        <f>IF(C8279=0,IF(B8278=Protocol!$V$20,1,B8278+1),B8278)</f>
        <v>1</v>
      </c>
      <c r="C8279" s="1">
        <f>IF(C8278+1=Protocol!$V$21,0,C8278+1)</f>
        <v>9</v>
      </c>
      <c r="D8279" s="1">
        <f t="shared" si="275"/>
        <v>4</v>
      </c>
      <c r="E8279" s="1" t="str">
        <f>INDEX(Protocol[Mark],MATCH(C8279,Protocol[Step],0))</f>
        <v>8Gp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573010004</v>
      </c>
      <c r="H8279" s="134">
        <f>Systematic[[#This Row],[SampleVariableLabel]]+100*Systematic[[#This Row],[State]]</f>
        <v>573010904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573</v>
      </c>
      <c r="B8280" s="1">
        <f>IF(C8280=0,IF(B8279=Protocol!$V$20,1,B8279+1),B8279)</f>
        <v>1</v>
      </c>
      <c r="C8280" s="1">
        <f>IF(C8279+1=Protocol!$V$21,0,C8279+1)</f>
        <v>10</v>
      </c>
      <c r="D8280" s="1">
        <f t="shared" si="275"/>
        <v>5</v>
      </c>
      <c r="E8280" s="1" t="str">
        <f>INDEX(Protocol[Mark],MATCH(C8280,Protocol[Step],0))</f>
        <v>9Ama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573010005</v>
      </c>
      <c r="H8280" s="134">
        <f>Systematic[[#This Row],[SampleVariableLabel]]+100*Systematic[[#This Row],[State]]</f>
        <v>573011005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573</v>
      </c>
      <c r="B8281" s="1">
        <f>IF(C8281=0,IF(B8280=Protocol!$V$20,1,B8280+1),B8280)</f>
        <v>1</v>
      </c>
      <c r="C8281" s="1">
        <f>IF(C8280+1=Protocol!$V$21,0,C8280+1)</f>
        <v>11</v>
      </c>
      <c r="D8281" s="1">
        <f t="shared" si="275"/>
        <v>6</v>
      </c>
      <c r="E8281" s="1" t="str">
        <f>INDEX(Protocol[Mark],MATCH(C8281,Protocol[Step],0))</f>
        <v>10Tm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573010006</v>
      </c>
      <c r="H8281" s="134">
        <f>Systematic[[#This Row],[SampleVariableLabel]]+100*Systematic[[#This Row],[State]]</f>
        <v>573011106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573</v>
      </c>
      <c r="B8282" s="1">
        <f>IF(C8282=0,IF(B8281=Protocol!$V$20,1,B8281+1),B8281)</f>
        <v>1</v>
      </c>
      <c r="C8282" s="1">
        <f>IF(C8281+1=Protocol!$V$21,0,C8281+1)</f>
        <v>12</v>
      </c>
      <c r="D8282" s="1">
        <f t="shared" si="275"/>
        <v>1</v>
      </c>
      <c r="E8282" s="1" t="str">
        <f>INDEX(Protocol[Mark],MATCH(C8282,Protocol[Step],0))</f>
        <v>11Azd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573010001</v>
      </c>
      <c r="H8282" s="134">
        <f>Systematic[[#This Row],[SampleVariableLabel]]+100*Systematic[[#This Row],[State]]</f>
        <v>573011201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574</v>
      </c>
      <c r="B8283" s="1">
        <f>IF(C8283=0,IF(B8282=Protocol!$V$20,1,B8282+1),B8282)</f>
        <v>1</v>
      </c>
      <c r="C8283" s="1">
        <f>IF(C8282+1=Protocol!$V$21,0,C8282+1)</f>
        <v>0</v>
      </c>
      <c r="D8283" s="1">
        <f t="shared" si="275"/>
        <v>2</v>
      </c>
      <c r="E8283" s="1" t="str">
        <f>INDEX(Protocol[Mark],MATCH(C8283,Protocol[Step],0))</f>
        <v>1mt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574010002</v>
      </c>
      <c r="H8283" s="134">
        <f>Systematic[[#This Row],[SampleVariableLabel]]+100*Systematic[[#This Row],[State]]</f>
        <v>574010002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574</v>
      </c>
      <c r="B8284" s="1">
        <f>IF(C8284=0,IF(B8283=Protocol!$V$20,1,B8283+1),B8283)</f>
        <v>1</v>
      </c>
      <c r="C8284" s="1">
        <f>IF(C8283+1=Protocol!$V$21,0,C8283+1)</f>
        <v>1</v>
      </c>
      <c r="D8284" s="1">
        <f t="shared" si="275"/>
        <v>3</v>
      </c>
      <c r="E8284" s="1" t="str">
        <f>INDEX(Protocol[Mark],MATCH(C8284,Protocol[Step],0))</f>
        <v>1PM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574010003</v>
      </c>
      <c r="H8284" s="134">
        <f>Systematic[[#This Row],[SampleVariableLabel]]+100*Systematic[[#This Row],[State]]</f>
        <v>574010103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574</v>
      </c>
      <c r="B8285" s="1">
        <f>IF(C8285=0,IF(B8284=Protocol!$V$20,1,B8284+1),B8284)</f>
        <v>1</v>
      </c>
      <c r="C8285" s="1">
        <f>IF(C8284+1=Protocol!$V$21,0,C8284+1)</f>
        <v>2</v>
      </c>
      <c r="D8285" s="1">
        <f t="shared" si="275"/>
        <v>4</v>
      </c>
      <c r="E8285" s="1" t="str">
        <f>INDEX(Protocol[Mark],MATCH(C8285,Protocol[Step],0))</f>
        <v>2D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574010004</v>
      </c>
      <c r="H8285" s="134">
        <f>Systematic[[#This Row],[SampleVariableLabel]]+100*Systematic[[#This Row],[State]]</f>
        <v>574010204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574</v>
      </c>
      <c r="B8286" s="1">
        <f>IF(C8286=0,IF(B8285=Protocol!$V$20,1,B8285+1),B8285)</f>
        <v>1</v>
      </c>
      <c r="C8286" s="1">
        <f>IF(C8285+1=Protocol!$V$21,0,C8285+1)</f>
        <v>3</v>
      </c>
      <c r="D8286" s="1">
        <f t="shared" si="275"/>
        <v>5</v>
      </c>
      <c r="E8286" s="1" t="str">
        <f>INDEX(Protocol[Mark],MATCH(C8286,Protocol[Step],0))</f>
        <v>2c</v>
      </c>
      <c r="F8286" s="151" t="str">
        <f>INDEX(Variables[Variable],MATCH(Systematic[[#This Row],[VariableIndex]],Variables[Index],0))</f>
        <v>Specific flux (mt)</v>
      </c>
      <c r="G8286" s="134">
        <f>Systematic[[#This Row],[Sample]]*1000000+Systematic[[#This Row],[SubSample]]*10000+Systematic[[#This Row],[VariableIndex]]</f>
        <v>574010005</v>
      </c>
      <c r="H8286" s="134">
        <f>Systematic[[#This Row],[SampleVariableLabel]]+100*Systematic[[#This Row],[State]]</f>
        <v>574010305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574</v>
      </c>
      <c r="B8287" s="1">
        <f>IF(C8287=0,IF(B8286=Protocol!$V$20,1,B8286+1),B8286)</f>
        <v>1</v>
      </c>
      <c r="C8287" s="1">
        <f>IF(C8286+1=Protocol!$V$21,0,C8286+1)</f>
        <v>4</v>
      </c>
      <c r="D8287" s="1">
        <f t="shared" si="275"/>
        <v>6</v>
      </c>
      <c r="E8287" s="1" t="str">
        <f>INDEX(Protocol[Mark],MATCH(C8287,Protocol[Step],0))</f>
        <v>3U</v>
      </c>
      <c r="F8287" s="151" t="str">
        <f>INDEX(Variables[Variable],MATCH(Systematic[[#This Row],[VariableIndex]],Variables[Index],0))</f>
        <v>FCR (mt: ROX-corr.)</v>
      </c>
      <c r="G8287" s="134">
        <f>Systematic[[#This Row],[Sample]]*1000000+Systematic[[#This Row],[SubSample]]*10000+Systematic[[#This Row],[VariableIndex]]</f>
        <v>574010006</v>
      </c>
      <c r="H8287" s="134">
        <f>Systematic[[#This Row],[SampleVariableLabel]]+100*Systematic[[#This Row],[State]]</f>
        <v>574010406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574</v>
      </c>
      <c r="B8288" s="1">
        <f>IF(C8288=0,IF(B8287=Protocol!$V$20,1,B8287+1),B8287)</f>
        <v>1</v>
      </c>
      <c r="C8288" s="1">
        <f>IF(C8287+1=Protocol!$V$21,0,C8287+1)</f>
        <v>5</v>
      </c>
      <c r="D8288" s="1">
        <f t="shared" si="275"/>
        <v>1</v>
      </c>
      <c r="E8288" s="1" t="str">
        <f>INDEX(Protocol[Mark],MATCH(C8288,Protocol[Step],0))</f>
        <v>4G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574010001</v>
      </c>
      <c r="H8288" s="134">
        <f>Systematic[[#This Row],[SampleVariableLabel]]+100*Systematic[[#This Row],[State]]</f>
        <v>574010501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574</v>
      </c>
      <c r="B8289" s="1">
        <f>IF(C8289=0,IF(B8288=Protocol!$V$20,1,B8288+1),B8288)</f>
        <v>1</v>
      </c>
      <c r="C8289" s="1">
        <f>IF(C8288+1=Protocol!$V$21,0,C8288+1)</f>
        <v>6</v>
      </c>
      <c r="D8289" s="1">
        <f t="shared" si="275"/>
        <v>2</v>
      </c>
      <c r="E8289" s="1" t="str">
        <f>INDEX(Protocol[Mark],MATCH(C8289,Protocol[Step],0))</f>
        <v>5S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574010002</v>
      </c>
      <c r="H8289" s="134">
        <f>Systematic[[#This Row],[SampleVariableLabel]]+100*Systematic[[#This Row],[State]]</f>
        <v>574010602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574</v>
      </c>
      <c r="B8290" s="1">
        <f>IF(C8290=0,IF(B8289=Protocol!$V$20,1,B8289+1),B8289)</f>
        <v>1</v>
      </c>
      <c r="C8290" s="1">
        <f>IF(C8289+1=Protocol!$V$21,0,C8289+1)</f>
        <v>7</v>
      </c>
      <c r="D8290" s="1">
        <f t="shared" si="275"/>
        <v>3</v>
      </c>
      <c r="E8290" s="1" t="str">
        <f>INDEX(Protocol[Mark],MATCH(C8290,Protocol[Step],0))</f>
        <v>6Oct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574010003</v>
      </c>
      <c r="H8290" s="134">
        <f>Systematic[[#This Row],[SampleVariableLabel]]+100*Systematic[[#This Row],[State]]</f>
        <v>574010703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574</v>
      </c>
      <c r="B8291" s="1">
        <f>IF(C8291=0,IF(B8290=Protocol!$V$20,1,B8290+1),B8290)</f>
        <v>1</v>
      </c>
      <c r="C8291" s="1">
        <f>IF(C8290+1=Protocol!$V$21,0,C8290+1)</f>
        <v>8</v>
      </c>
      <c r="D8291" s="1">
        <f t="shared" si="275"/>
        <v>4</v>
      </c>
      <c r="E8291" s="1" t="str">
        <f>INDEX(Protocol[Mark],MATCH(C8291,Protocol[Step],0))</f>
        <v>7Rot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574010004</v>
      </c>
      <c r="H8291" s="134">
        <f>Systematic[[#This Row],[SampleVariableLabel]]+100*Systematic[[#This Row],[State]]</f>
        <v>574010804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574</v>
      </c>
      <c r="B8292" s="1">
        <f>IF(C8292=0,IF(B8291=Protocol!$V$20,1,B8291+1),B8291)</f>
        <v>1</v>
      </c>
      <c r="C8292" s="1">
        <f>IF(C8291+1=Protocol!$V$21,0,C8291+1)</f>
        <v>9</v>
      </c>
      <c r="D8292" s="1">
        <f t="shared" si="275"/>
        <v>5</v>
      </c>
      <c r="E8292" s="1" t="str">
        <f>INDEX(Protocol[Mark],MATCH(C8292,Protocol[Step],0))</f>
        <v>8Gp</v>
      </c>
      <c r="F8292" s="151" t="str">
        <f>INDEX(Variables[Variable],MATCH(Systematic[[#This Row],[VariableIndex]],Variables[Index],0))</f>
        <v>Specific flux (mt)</v>
      </c>
      <c r="G8292" s="134">
        <f>Systematic[[#This Row],[Sample]]*1000000+Systematic[[#This Row],[SubSample]]*10000+Systematic[[#This Row],[VariableIndex]]</f>
        <v>574010005</v>
      </c>
      <c r="H8292" s="134">
        <f>Systematic[[#This Row],[SampleVariableLabel]]+100*Systematic[[#This Row],[State]]</f>
        <v>574010905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574</v>
      </c>
      <c r="B8293" s="1">
        <f>IF(C8293=0,IF(B8292=Protocol!$V$20,1,B8292+1),B8292)</f>
        <v>1</v>
      </c>
      <c r="C8293" s="1">
        <f>IF(C8292+1=Protocol!$V$21,0,C8292+1)</f>
        <v>10</v>
      </c>
      <c r="D8293" s="1">
        <f t="shared" si="275"/>
        <v>6</v>
      </c>
      <c r="E8293" s="1" t="str">
        <f>INDEX(Protocol[Mark],MATCH(C8293,Protocol[Step],0))</f>
        <v>9Ama</v>
      </c>
      <c r="F8293" s="151" t="str">
        <f>INDEX(Variables[Variable],MATCH(Systematic[[#This Row],[VariableIndex]],Variables[Index],0))</f>
        <v>FCR (mt: ROX-corr.)</v>
      </c>
      <c r="G8293" s="134">
        <f>Systematic[[#This Row],[Sample]]*1000000+Systematic[[#This Row],[SubSample]]*10000+Systematic[[#This Row],[VariableIndex]]</f>
        <v>574010006</v>
      </c>
      <c r="H8293" s="134">
        <f>Systematic[[#This Row],[SampleVariableLabel]]+100*Systematic[[#This Row],[State]]</f>
        <v>574011006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574</v>
      </c>
      <c r="B8294" s="1">
        <f>IF(C8294=0,IF(B8293=Protocol!$V$20,1,B8293+1),B8293)</f>
        <v>1</v>
      </c>
      <c r="C8294" s="1">
        <f>IF(C8293+1=Protocol!$V$21,0,C8293+1)</f>
        <v>11</v>
      </c>
      <c r="D8294" s="1">
        <f t="shared" si="275"/>
        <v>1</v>
      </c>
      <c r="E8294" s="1" t="str">
        <f>INDEX(Protocol[Mark],MATCH(C8294,Protocol[Step],0))</f>
        <v>10Tm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574010001</v>
      </c>
      <c r="H8294" s="134">
        <f>Systematic[[#This Row],[SampleVariableLabel]]+100*Systematic[[#This Row],[State]]</f>
        <v>574011101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574</v>
      </c>
      <c r="B8295" s="1">
        <f>IF(C8295=0,IF(B8294=Protocol!$V$20,1,B8294+1),B8294)</f>
        <v>1</v>
      </c>
      <c r="C8295" s="1">
        <f>IF(C8294+1=Protocol!$V$21,0,C8294+1)</f>
        <v>12</v>
      </c>
      <c r="D8295" s="1">
        <f t="shared" si="275"/>
        <v>2</v>
      </c>
      <c r="E8295" s="1" t="str">
        <f>INDEX(Protocol[Mark],MATCH(C8295,Protocol[Step],0))</f>
        <v>11Azd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574010002</v>
      </c>
      <c r="H8295" s="134">
        <f>Systematic[[#This Row],[SampleVariableLabel]]+100*Systematic[[#This Row],[State]]</f>
        <v>574011202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575</v>
      </c>
      <c r="B8296" s="1">
        <f>IF(C8296=0,IF(B8295=Protocol!$V$20,1,B8295+1),B8295)</f>
        <v>1</v>
      </c>
      <c r="C8296" s="1">
        <f>IF(C8295+1=Protocol!$V$21,0,C8295+1)</f>
        <v>0</v>
      </c>
      <c r="D8296" s="1">
        <f t="shared" si="275"/>
        <v>3</v>
      </c>
      <c r="E8296" s="1" t="str">
        <f>INDEX(Protocol[Mark],MATCH(C8296,Protocol[Step],0))</f>
        <v>1mt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575010003</v>
      </c>
      <c r="H8296" s="134">
        <f>Systematic[[#This Row],[SampleVariableLabel]]+100*Systematic[[#This Row],[State]]</f>
        <v>575010003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575</v>
      </c>
      <c r="B8297" s="1">
        <f>IF(C8297=0,IF(B8296=Protocol!$V$20,1,B8296+1),B8296)</f>
        <v>1</v>
      </c>
      <c r="C8297" s="1">
        <f>IF(C8296+1=Protocol!$V$21,0,C8296+1)</f>
        <v>1</v>
      </c>
      <c r="D8297" s="1">
        <f t="shared" si="275"/>
        <v>4</v>
      </c>
      <c r="E8297" s="1" t="str">
        <f>INDEX(Protocol[Mark],MATCH(C8297,Protocol[Step],0))</f>
        <v>1PM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575010004</v>
      </c>
      <c r="H8297" s="134">
        <f>Systematic[[#This Row],[SampleVariableLabel]]+100*Systematic[[#This Row],[State]]</f>
        <v>575010104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575</v>
      </c>
      <c r="B8298" s="1">
        <f>IF(C8298=0,IF(B8297=Protocol!$V$20,1,B8297+1),B8297)</f>
        <v>1</v>
      </c>
      <c r="C8298" s="1">
        <f>IF(C8297+1=Protocol!$V$21,0,C8297+1)</f>
        <v>2</v>
      </c>
      <c r="D8298" s="1">
        <f t="shared" si="275"/>
        <v>5</v>
      </c>
      <c r="E8298" s="1" t="str">
        <f>INDEX(Protocol[Mark],MATCH(C8298,Protocol[Step],0))</f>
        <v>2D</v>
      </c>
      <c r="F8298" s="151" t="str">
        <f>INDEX(Variables[Variable],MATCH(Systematic[[#This Row],[VariableIndex]],Variables[Index],0))</f>
        <v>Specific flux (mt)</v>
      </c>
      <c r="G8298" s="134">
        <f>Systematic[[#This Row],[Sample]]*1000000+Systematic[[#This Row],[SubSample]]*10000+Systematic[[#This Row],[VariableIndex]]</f>
        <v>575010005</v>
      </c>
      <c r="H8298" s="134">
        <f>Systematic[[#This Row],[SampleVariableLabel]]+100*Systematic[[#This Row],[State]]</f>
        <v>575010205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575</v>
      </c>
      <c r="B8299" s="1">
        <f>IF(C8299=0,IF(B8298=Protocol!$V$20,1,B8298+1),B8298)</f>
        <v>1</v>
      </c>
      <c r="C8299" s="1">
        <f>IF(C8298+1=Protocol!$V$21,0,C8298+1)</f>
        <v>3</v>
      </c>
      <c r="D8299" s="1">
        <f t="shared" si="275"/>
        <v>6</v>
      </c>
      <c r="E8299" s="1" t="str">
        <f>INDEX(Protocol[Mark],MATCH(C8299,Protocol[Step],0))</f>
        <v>2c</v>
      </c>
      <c r="F8299" s="151" t="str">
        <f>INDEX(Variables[Variable],MATCH(Systematic[[#This Row],[VariableIndex]],Variables[Index],0))</f>
        <v>FCR (mt: ROX-corr.)</v>
      </c>
      <c r="G8299" s="134">
        <f>Systematic[[#This Row],[Sample]]*1000000+Systematic[[#This Row],[SubSample]]*10000+Systematic[[#This Row],[VariableIndex]]</f>
        <v>575010006</v>
      </c>
      <c r="H8299" s="134">
        <f>Systematic[[#This Row],[SampleVariableLabel]]+100*Systematic[[#This Row],[State]]</f>
        <v>575010306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575</v>
      </c>
      <c r="B8300" s="1">
        <f>IF(C8300=0,IF(B8299=Protocol!$V$20,1,B8299+1),B8299)</f>
        <v>1</v>
      </c>
      <c r="C8300" s="1">
        <f>IF(C8299+1=Protocol!$V$21,0,C8299+1)</f>
        <v>4</v>
      </c>
      <c r="D8300" s="1">
        <f t="shared" si="275"/>
        <v>1</v>
      </c>
      <c r="E8300" s="1" t="str">
        <f>INDEX(Protocol[Mark],MATCH(C8300,Protocol[Step],0))</f>
        <v>3U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575010001</v>
      </c>
      <c r="H8300" s="134">
        <f>Systematic[[#This Row],[SampleVariableLabel]]+100*Systematic[[#This Row],[State]]</f>
        <v>575010401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575</v>
      </c>
      <c r="B8301" s="1">
        <f>IF(C8301=0,IF(B8300=Protocol!$V$20,1,B8300+1),B8300)</f>
        <v>1</v>
      </c>
      <c r="C8301" s="1">
        <f>IF(C8300+1=Protocol!$V$21,0,C8300+1)</f>
        <v>5</v>
      </c>
      <c r="D8301" s="1">
        <f t="shared" si="275"/>
        <v>2</v>
      </c>
      <c r="E8301" s="1" t="str">
        <f>INDEX(Protocol[Mark],MATCH(C8301,Protocol[Step],0))</f>
        <v>4G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575010002</v>
      </c>
      <c r="H8301" s="134">
        <f>Systematic[[#This Row],[SampleVariableLabel]]+100*Systematic[[#This Row],[State]]</f>
        <v>575010502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575</v>
      </c>
      <c r="B8302" s="1">
        <f>IF(C8302=0,IF(B8301=Protocol!$V$20,1,B8301+1),B8301)</f>
        <v>1</v>
      </c>
      <c r="C8302" s="1">
        <f>IF(C8301+1=Protocol!$V$21,0,C8301+1)</f>
        <v>6</v>
      </c>
      <c r="D8302" s="1">
        <f t="shared" si="275"/>
        <v>3</v>
      </c>
      <c r="E8302" s="1" t="str">
        <f>INDEX(Protocol[Mark],MATCH(C8302,Protocol[Step],0))</f>
        <v>5S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575010003</v>
      </c>
      <c r="H8302" s="134">
        <f>Systematic[[#This Row],[SampleVariableLabel]]+100*Systematic[[#This Row],[State]]</f>
        <v>575010603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575</v>
      </c>
      <c r="B8303" s="1">
        <f>IF(C8303=0,IF(B8302=Protocol!$V$20,1,B8302+1),B8302)</f>
        <v>1</v>
      </c>
      <c r="C8303" s="1">
        <f>IF(C8302+1=Protocol!$V$21,0,C8302+1)</f>
        <v>7</v>
      </c>
      <c r="D8303" s="1">
        <f t="shared" si="275"/>
        <v>4</v>
      </c>
      <c r="E8303" s="1" t="str">
        <f>INDEX(Protocol[Mark],MATCH(C8303,Protocol[Step],0))</f>
        <v>6Oct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575010004</v>
      </c>
      <c r="H8303" s="134">
        <f>Systematic[[#This Row],[SampleVariableLabel]]+100*Systematic[[#This Row],[State]]</f>
        <v>575010704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575</v>
      </c>
      <c r="B8304" s="1">
        <f>IF(C8304=0,IF(B8303=Protocol!$V$20,1,B8303+1),B8303)</f>
        <v>1</v>
      </c>
      <c r="C8304" s="1">
        <f>IF(C8303+1=Protocol!$V$21,0,C8303+1)</f>
        <v>8</v>
      </c>
      <c r="D8304" s="1">
        <f t="shared" si="275"/>
        <v>5</v>
      </c>
      <c r="E8304" s="1" t="str">
        <f>INDEX(Protocol[Mark],MATCH(C8304,Protocol[Step],0))</f>
        <v>7Rot</v>
      </c>
      <c r="F8304" s="151" t="str">
        <f>INDEX(Variables[Variable],MATCH(Systematic[[#This Row],[VariableIndex]],Variables[Index],0))</f>
        <v>Specific flux (mt)</v>
      </c>
      <c r="G8304" s="134">
        <f>Systematic[[#This Row],[Sample]]*1000000+Systematic[[#This Row],[SubSample]]*10000+Systematic[[#This Row],[VariableIndex]]</f>
        <v>575010005</v>
      </c>
      <c r="H8304" s="134">
        <f>Systematic[[#This Row],[SampleVariableLabel]]+100*Systematic[[#This Row],[State]]</f>
        <v>575010805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575</v>
      </c>
      <c r="B8305" s="1">
        <f>IF(C8305=0,IF(B8304=Protocol!$V$20,1,B8304+1),B8304)</f>
        <v>1</v>
      </c>
      <c r="C8305" s="1">
        <f>IF(C8304+1=Protocol!$V$21,0,C8304+1)</f>
        <v>9</v>
      </c>
      <c r="D8305" s="1">
        <f t="shared" si="275"/>
        <v>6</v>
      </c>
      <c r="E8305" s="1" t="str">
        <f>INDEX(Protocol[Mark],MATCH(C8305,Protocol[Step],0))</f>
        <v>8Gp</v>
      </c>
      <c r="F8305" s="151" t="str">
        <f>INDEX(Variables[Variable],MATCH(Systematic[[#This Row],[VariableIndex]],Variables[Index],0))</f>
        <v>FCR (mt: ROX-corr.)</v>
      </c>
      <c r="G8305" s="134">
        <f>Systematic[[#This Row],[Sample]]*1000000+Systematic[[#This Row],[SubSample]]*10000+Systematic[[#This Row],[VariableIndex]]</f>
        <v>575010006</v>
      </c>
      <c r="H8305" s="134">
        <f>Systematic[[#This Row],[SampleVariableLabel]]+100*Systematic[[#This Row],[State]]</f>
        <v>575010906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575</v>
      </c>
      <c r="B8306" s="1">
        <f>IF(C8306=0,IF(B8305=Protocol!$V$20,1,B8305+1),B8305)</f>
        <v>1</v>
      </c>
      <c r="C8306" s="1">
        <f>IF(C8305+1=Protocol!$V$21,0,C8305+1)</f>
        <v>10</v>
      </c>
      <c r="D8306" s="1">
        <f t="shared" si="275"/>
        <v>1</v>
      </c>
      <c r="E8306" s="1" t="str">
        <f>INDEX(Protocol[Mark],MATCH(C8306,Protocol[Step],0))</f>
        <v>9Ama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575010001</v>
      </c>
      <c r="H8306" s="134">
        <f>Systematic[[#This Row],[SampleVariableLabel]]+100*Systematic[[#This Row],[State]]</f>
        <v>575011001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575</v>
      </c>
      <c r="B8307" s="1">
        <f>IF(C8307=0,IF(B8306=Protocol!$V$20,1,B8306+1),B8306)</f>
        <v>1</v>
      </c>
      <c r="C8307" s="1">
        <f>IF(C8306+1=Protocol!$V$21,0,C8306+1)</f>
        <v>11</v>
      </c>
      <c r="D8307" s="1">
        <f t="shared" si="275"/>
        <v>2</v>
      </c>
      <c r="E8307" s="1" t="str">
        <f>INDEX(Protocol[Mark],MATCH(C8307,Protocol[Step],0))</f>
        <v>10Tm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575010002</v>
      </c>
      <c r="H8307" s="134">
        <f>Systematic[[#This Row],[SampleVariableLabel]]+100*Systematic[[#This Row],[State]]</f>
        <v>575011102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575</v>
      </c>
      <c r="B8308" s="1">
        <f>IF(C8308=0,IF(B8307=Protocol!$V$20,1,B8307+1),B8307)</f>
        <v>1</v>
      </c>
      <c r="C8308" s="1">
        <f>IF(C8307+1=Protocol!$V$21,0,C8307+1)</f>
        <v>12</v>
      </c>
      <c r="D8308" s="1">
        <f t="shared" si="275"/>
        <v>3</v>
      </c>
      <c r="E8308" s="1" t="str">
        <f>INDEX(Protocol[Mark],MATCH(C8308,Protocol[Step],0))</f>
        <v>11Azd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575010003</v>
      </c>
      <c r="H8308" s="134">
        <f>Systematic[[#This Row],[SampleVariableLabel]]+100*Systematic[[#This Row],[State]]</f>
        <v>575011203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576</v>
      </c>
      <c r="B8309" s="1">
        <f>IF(C8309=0,IF(B8308=Protocol!$V$20,1,B8308+1),B8308)</f>
        <v>1</v>
      </c>
      <c r="C8309" s="1">
        <f>IF(C8308+1=Protocol!$V$21,0,C8308+1)</f>
        <v>0</v>
      </c>
      <c r="D8309" s="1">
        <f t="shared" si="275"/>
        <v>4</v>
      </c>
      <c r="E8309" s="1" t="str">
        <f>INDEX(Protocol[Mark],MATCH(C8309,Protocol[Step],0))</f>
        <v>1mt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576010004</v>
      </c>
      <c r="H8309" s="134">
        <f>Systematic[[#This Row],[SampleVariableLabel]]+100*Systematic[[#This Row],[State]]</f>
        <v>576010004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576</v>
      </c>
      <c r="B8310" s="1">
        <f>IF(C8310=0,IF(B8309=Protocol!$V$20,1,B8309+1),B8309)</f>
        <v>1</v>
      </c>
      <c r="C8310" s="1">
        <f>IF(C8309+1=Protocol!$V$21,0,C8309+1)</f>
        <v>1</v>
      </c>
      <c r="D8310" s="1">
        <f t="shared" si="275"/>
        <v>5</v>
      </c>
      <c r="E8310" s="1" t="str">
        <f>INDEX(Protocol[Mark],MATCH(C8310,Protocol[Step],0))</f>
        <v>1PM</v>
      </c>
      <c r="F8310" s="151" t="str">
        <f>INDEX(Variables[Variable],MATCH(Systematic[[#This Row],[VariableIndex]],Variables[Index],0))</f>
        <v>Specific flux (mt)</v>
      </c>
      <c r="G8310" s="134">
        <f>Systematic[[#This Row],[Sample]]*1000000+Systematic[[#This Row],[SubSample]]*10000+Systematic[[#This Row],[VariableIndex]]</f>
        <v>576010005</v>
      </c>
      <c r="H8310" s="134">
        <f>Systematic[[#This Row],[SampleVariableLabel]]+100*Systematic[[#This Row],[State]]</f>
        <v>576010105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576</v>
      </c>
      <c r="B8311" s="1">
        <f>IF(C8311=0,IF(B8310=Protocol!$V$20,1,B8310+1),B8310)</f>
        <v>1</v>
      </c>
      <c r="C8311" s="1">
        <f>IF(C8310+1=Protocol!$V$21,0,C8310+1)</f>
        <v>2</v>
      </c>
      <c r="D8311" s="1">
        <f t="shared" si="275"/>
        <v>6</v>
      </c>
      <c r="E8311" s="1" t="str">
        <f>INDEX(Protocol[Mark],MATCH(C8311,Protocol[Step],0))</f>
        <v>2D</v>
      </c>
      <c r="F8311" s="151" t="str">
        <f>INDEX(Variables[Variable],MATCH(Systematic[[#This Row],[VariableIndex]],Variables[Index],0))</f>
        <v>FCR (mt: ROX-corr.)</v>
      </c>
      <c r="G8311" s="134">
        <f>Systematic[[#This Row],[Sample]]*1000000+Systematic[[#This Row],[SubSample]]*10000+Systematic[[#This Row],[VariableIndex]]</f>
        <v>576010006</v>
      </c>
      <c r="H8311" s="134">
        <f>Systematic[[#This Row],[SampleVariableLabel]]+100*Systematic[[#This Row],[State]]</f>
        <v>576010206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576</v>
      </c>
      <c r="B8312" s="1">
        <f>IF(C8312=0,IF(B8311=Protocol!$V$20,1,B8311+1),B8311)</f>
        <v>1</v>
      </c>
      <c r="C8312" s="1">
        <f>IF(C8311+1=Protocol!$V$21,0,C8311+1)</f>
        <v>3</v>
      </c>
      <c r="D8312" s="1">
        <f t="shared" si="275"/>
        <v>1</v>
      </c>
      <c r="E8312" s="1" t="str">
        <f>INDEX(Protocol[Mark],MATCH(C8312,Protocol[Step],0))</f>
        <v>2c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576010001</v>
      </c>
      <c r="H8312" s="134">
        <f>Systematic[[#This Row],[SampleVariableLabel]]+100*Systematic[[#This Row],[State]]</f>
        <v>576010301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576</v>
      </c>
      <c r="B8313" s="1">
        <f>IF(C8313=0,IF(B8312=Protocol!$V$20,1,B8312+1),B8312)</f>
        <v>1</v>
      </c>
      <c r="C8313" s="1">
        <f>IF(C8312+1=Protocol!$V$21,0,C8312+1)</f>
        <v>4</v>
      </c>
      <c r="D8313" s="1">
        <f t="shared" si="275"/>
        <v>2</v>
      </c>
      <c r="E8313" s="1" t="str">
        <f>INDEX(Protocol[Mark],MATCH(C8313,Protocol[Step],0))</f>
        <v>3U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576010002</v>
      </c>
      <c r="H8313" s="134">
        <f>Systematic[[#This Row],[SampleVariableLabel]]+100*Systematic[[#This Row],[State]]</f>
        <v>576010402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576</v>
      </c>
      <c r="B8314" s="1">
        <f>IF(C8314=0,IF(B8313=Protocol!$V$20,1,B8313+1),B8313)</f>
        <v>1</v>
      </c>
      <c r="C8314" s="1">
        <f>IF(C8313+1=Protocol!$V$21,0,C8313+1)</f>
        <v>5</v>
      </c>
      <c r="D8314" s="1">
        <f t="shared" si="275"/>
        <v>3</v>
      </c>
      <c r="E8314" s="1" t="str">
        <f>INDEX(Protocol[Mark],MATCH(C8314,Protocol[Step],0))</f>
        <v>4G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576010003</v>
      </c>
      <c r="H8314" s="134">
        <f>Systematic[[#This Row],[SampleVariableLabel]]+100*Systematic[[#This Row],[State]]</f>
        <v>576010503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576</v>
      </c>
      <c r="B8315" s="1">
        <f>IF(C8315=0,IF(B8314=Protocol!$V$20,1,B8314+1),B8314)</f>
        <v>1</v>
      </c>
      <c r="C8315" s="1">
        <f>IF(C8314+1=Protocol!$V$21,0,C8314+1)</f>
        <v>6</v>
      </c>
      <c r="D8315" s="1">
        <f t="shared" si="275"/>
        <v>4</v>
      </c>
      <c r="E8315" s="1" t="str">
        <f>INDEX(Protocol[Mark],MATCH(C8315,Protocol[Step],0))</f>
        <v>5S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576010004</v>
      </c>
      <c r="H8315" s="134">
        <f>Systematic[[#This Row],[SampleVariableLabel]]+100*Systematic[[#This Row],[State]]</f>
        <v>576010604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576</v>
      </c>
      <c r="B8316" s="1">
        <f>IF(C8316=0,IF(B8315=Protocol!$V$20,1,B8315+1),B8315)</f>
        <v>1</v>
      </c>
      <c r="C8316" s="1">
        <f>IF(C8315+1=Protocol!$V$21,0,C8315+1)</f>
        <v>7</v>
      </c>
      <c r="D8316" s="1">
        <f t="shared" si="275"/>
        <v>5</v>
      </c>
      <c r="E8316" s="1" t="str">
        <f>INDEX(Protocol[Mark],MATCH(C8316,Protocol[Step],0))</f>
        <v>6Oct</v>
      </c>
      <c r="F8316" s="151" t="str">
        <f>INDEX(Variables[Variable],MATCH(Systematic[[#This Row],[VariableIndex]],Variables[Index],0))</f>
        <v>Specific flux (mt)</v>
      </c>
      <c r="G8316" s="134">
        <f>Systematic[[#This Row],[Sample]]*1000000+Systematic[[#This Row],[SubSample]]*10000+Systematic[[#This Row],[VariableIndex]]</f>
        <v>576010005</v>
      </c>
      <c r="H8316" s="134">
        <f>Systematic[[#This Row],[SampleVariableLabel]]+100*Systematic[[#This Row],[State]]</f>
        <v>576010705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576</v>
      </c>
      <c r="B8317" s="1">
        <f>IF(C8317=0,IF(B8316=Protocol!$V$20,1,B8316+1),B8316)</f>
        <v>1</v>
      </c>
      <c r="C8317" s="1">
        <f>IF(C8316+1=Protocol!$V$21,0,C8316+1)</f>
        <v>8</v>
      </c>
      <c r="D8317" s="1">
        <f t="shared" si="275"/>
        <v>6</v>
      </c>
      <c r="E8317" s="1" t="str">
        <f>INDEX(Protocol[Mark],MATCH(C8317,Protocol[Step],0))</f>
        <v>7Rot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576010006</v>
      </c>
      <c r="H8317" s="134">
        <f>Systematic[[#This Row],[SampleVariableLabel]]+100*Systematic[[#This Row],[State]]</f>
        <v>576010806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576</v>
      </c>
      <c r="B8318" s="1">
        <f>IF(C8318=0,IF(B8317=Protocol!$V$20,1,B8317+1),B8317)</f>
        <v>1</v>
      </c>
      <c r="C8318" s="1">
        <f>IF(C8317+1=Protocol!$V$21,0,C8317+1)</f>
        <v>9</v>
      </c>
      <c r="D8318" s="1">
        <f t="shared" si="275"/>
        <v>1</v>
      </c>
      <c r="E8318" s="1" t="str">
        <f>INDEX(Protocol[Mark],MATCH(C8318,Protocol[Step],0))</f>
        <v>8Gp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576010001</v>
      </c>
      <c r="H8318" s="134">
        <f>Systematic[[#This Row],[SampleVariableLabel]]+100*Systematic[[#This Row],[State]]</f>
        <v>576010901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576</v>
      </c>
      <c r="B8319" s="1">
        <f>IF(C8319=0,IF(B8318=Protocol!$V$20,1,B8318+1),B8318)</f>
        <v>1</v>
      </c>
      <c r="C8319" s="1">
        <f>IF(C8318+1=Protocol!$V$21,0,C8318+1)</f>
        <v>10</v>
      </c>
      <c r="D8319" s="1">
        <f t="shared" si="275"/>
        <v>2</v>
      </c>
      <c r="E8319" s="1" t="str">
        <f>INDEX(Protocol[Mark],MATCH(C8319,Protocol[Step],0))</f>
        <v>9Ama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576010002</v>
      </c>
      <c r="H8319" s="134">
        <f>Systematic[[#This Row],[SampleVariableLabel]]+100*Systematic[[#This Row],[State]]</f>
        <v>576011002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576</v>
      </c>
      <c r="B8320" s="1">
        <f>IF(C8320=0,IF(B8319=Protocol!$V$20,1,B8319+1),B8319)</f>
        <v>1</v>
      </c>
      <c r="C8320" s="1">
        <f>IF(C8319+1=Protocol!$V$21,0,C8319+1)</f>
        <v>11</v>
      </c>
      <c r="D8320" s="1">
        <f t="shared" si="275"/>
        <v>3</v>
      </c>
      <c r="E8320" s="1" t="str">
        <f>INDEX(Protocol[Mark],MATCH(C8320,Protocol[Step],0))</f>
        <v>10Tm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576010003</v>
      </c>
      <c r="H8320" s="134">
        <f>Systematic[[#This Row],[SampleVariableLabel]]+100*Systematic[[#This Row],[State]]</f>
        <v>576011103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576</v>
      </c>
      <c r="B8321" s="1">
        <f>IF(C8321=0,IF(B8320=Protocol!$V$20,1,B8320+1),B8320)</f>
        <v>1</v>
      </c>
      <c r="C8321" s="1">
        <f>IF(C8320+1=Protocol!$V$21,0,C8320+1)</f>
        <v>12</v>
      </c>
      <c r="D8321" s="1">
        <f t="shared" si="275"/>
        <v>4</v>
      </c>
      <c r="E8321" s="1" t="str">
        <f>INDEX(Protocol[Mark],MATCH(C8321,Protocol[Step],0))</f>
        <v>11Azd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576010004</v>
      </c>
      <c r="H8321" s="134">
        <f>Systematic[[#This Row],[SampleVariableLabel]]+100*Systematic[[#This Row],[State]]</f>
        <v>576011204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577</v>
      </c>
      <c r="B8322" s="1">
        <f>IF(C8322=0,IF(B8321=Protocol!$V$20,1,B8321+1),B8321)</f>
        <v>1</v>
      </c>
      <c r="C8322" s="1">
        <f>IF(C8321+1=Protocol!$V$21,0,C8321+1)</f>
        <v>0</v>
      </c>
      <c r="D8322" s="1">
        <f t="shared" si="275"/>
        <v>5</v>
      </c>
      <c r="E8322" s="1" t="str">
        <f>INDEX(Protocol[Mark],MATCH(C8322,Protocol[Step],0))</f>
        <v>1mt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577010005</v>
      </c>
      <c r="H8322" s="134">
        <f>Systematic[[#This Row],[SampleVariableLabel]]+100*Systematic[[#This Row],[State]]</f>
        <v>577010005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577</v>
      </c>
      <c r="B8323" s="1">
        <f>IF(C8323=0,IF(B8322=Protocol!$V$20,1,B8322+1),B8322)</f>
        <v>1</v>
      </c>
      <c r="C8323" s="1">
        <f>IF(C8322+1=Protocol!$V$21,0,C8322+1)</f>
        <v>1</v>
      </c>
      <c r="D8323" s="1">
        <f t="shared" ref="D8323:D8386" si="277">IF(D8322=nVariables,1,D8322+1)</f>
        <v>6</v>
      </c>
      <c r="E8323" s="1" t="str">
        <f>INDEX(Protocol[Mark],MATCH(C8323,Protocol[Step],0))</f>
        <v>1PM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577010006</v>
      </c>
      <c r="H8323" s="134">
        <f>Systematic[[#This Row],[SampleVariableLabel]]+100*Systematic[[#This Row],[State]]</f>
        <v>577010106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577</v>
      </c>
      <c r="B8324" s="1">
        <f>IF(C8324=0,IF(B8323=Protocol!$V$20,1,B8323+1),B8323)</f>
        <v>1</v>
      </c>
      <c r="C8324" s="1">
        <f>IF(C8323+1=Protocol!$V$21,0,C8323+1)</f>
        <v>2</v>
      </c>
      <c r="D8324" s="1">
        <f t="shared" si="277"/>
        <v>1</v>
      </c>
      <c r="E8324" s="1" t="str">
        <f>INDEX(Protocol[Mark],MATCH(C8324,Protocol[Step],0))</f>
        <v>2D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577010001</v>
      </c>
      <c r="H8324" s="134">
        <f>Systematic[[#This Row],[SampleVariableLabel]]+100*Systematic[[#This Row],[State]]</f>
        <v>577010201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577</v>
      </c>
      <c r="B8325" s="1">
        <f>IF(C8325=0,IF(B8324=Protocol!$V$20,1,B8324+1),B8324)</f>
        <v>1</v>
      </c>
      <c r="C8325" s="1">
        <f>IF(C8324+1=Protocol!$V$21,0,C8324+1)</f>
        <v>3</v>
      </c>
      <c r="D8325" s="1">
        <f t="shared" si="277"/>
        <v>2</v>
      </c>
      <c r="E8325" s="1" t="str">
        <f>INDEX(Protocol[Mark],MATCH(C8325,Protocol[Step],0))</f>
        <v>2c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577010002</v>
      </c>
      <c r="H8325" s="134">
        <f>Systematic[[#This Row],[SampleVariableLabel]]+100*Systematic[[#This Row],[State]]</f>
        <v>577010302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577</v>
      </c>
      <c r="B8326" s="1">
        <f>IF(C8326=0,IF(B8325=Protocol!$V$20,1,B8325+1),B8325)</f>
        <v>1</v>
      </c>
      <c r="C8326" s="1">
        <f>IF(C8325+1=Protocol!$V$21,0,C8325+1)</f>
        <v>4</v>
      </c>
      <c r="D8326" s="1">
        <f t="shared" si="277"/>
        <v>3</v>
      </c>
      <c r="E8326" s="1" t="str">
        <f>INDEX(Protocol[Mark],MATCH(C8326,Protocol[Step],0))</f>
        <v>3U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577010003</v>
      </c>
      <c r="H8326" s="134">
        <f>Systematic[[#This Row],[SampleVariableLabel]]+100*Systematic[[#This Row],[State]]</f>
        <v>577010403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577</v>
      </c>
      <c r="B8327" s="1">
        <f>IF(C8327=0,IF(B8326=Protocol!$V$20,1,B8326+1),B8326)</f>
        <v>1</v>
      </c>
      <c r="C8327" s="1">
        <f>IF(C8326+1=Protocol!$V$21,0,C8326+1)</f>
        <v>5</v>
      </c>
      <c r="D8327" s="1">
        <f t="shared" si="277"/>
        <v>4</v>
      </c>
      <c r="E8327" s="1" t="str">
        <f>INDEX(Protocol[Mark],MATCH(C8327,Protocol[Step],0))</f>
        <v>4G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577010004</v>
      </c>
      <c r="H8327" s="134">
        <f>Systematic[[#This Row],[SampleVariableLabel]]+100*Systematic[[#This Row],[State]]</f>
        <v>577010504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577</v>
      </c>
      <c r="B8328" s="1">
        <f>IF(C8328=0,IF(B8327=Protocol!$V$20,1,B8327+1),B8327)</f>
        <v>1</v>
      </c>
      <c r="C8328" s="1">
        <f>IF(C8327+1=Protocol!$V$21,0,C8327+1)</f>
        <v>6</v>
      </c>
      <c r="D8328" s="1">
        <f t="shared" si="277"/>
        <v>5</v>
      </c>
      <c r="E8328" s="1" t="str">
        <f>INDEX(Protocol[Mark],MATCH(C8328,Protocol[Step],0))</f>
        <v>5S</v>
      </c>
      <c r="F8328" s="151" t="str">
        <f>INDEX(Variables[Variable],MATCH(Systematic[[#This Row],[VariableIndex]],Variables[Index],0))</f>
        <v>Specific flux (mt)</v>
      </c>
      <c r="G8328" s="134">
        <f>Systematic[[#This Row],[Sample]]*1000000+Systematic[[#This Row],[SubSample]]*10000+Systematic[[#This Row],[VariableIndex]]</f>
        <v>577010005</v>
      </c>
      <c r="H8328" s="134">
        <f>Systematic[[#This Row],[SampleVariableLabel]]+100*Systematic[[#This Row],[State]]</f>
        <v>577010605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577</v>
      </c>
      <c r="B8329" s="1">
        <f>IF(C8329=0,IF(B8328=Protocol!$V$20,1,B8328+1),B8328)</f>
        <v>1</v>
      </c>
      <c r="C8329" s="1">
        <f>IF(C8328+1=Protocol!$V$21,0,C8328+1)</f>
        <v>7</v>
      </c>
      <c r="D8329" s="1">
        <f t="shared" si="277"/>
        <v>6</v>
      </c>
      <c r="E8329" s="1" t="str">
        <f>INDEX(Protocol[Mark],MATCH(C8329,Protocol[Step],0))</f>
        <v>6Oct</v>
      </c>
      <c r="F8329" s="151" t="str">
        <f>INDEX(Variables[Variable],MATCH(Systematic[[#This Row],[VariableIndex]],Variables[Index],0))</f>
        <v>FCR (mt: ROX-corr.)</v>
      </c>
      <c r="G8329" s="134">
        <f>Systematic[[#This Row],[Sample]]*1000000+Systematic[[#This Row],[SubSample]]*10000+Systematic[[#This Row],[VariableIndex]]</f>
        <v>577010006</v>
      </c>
      <c r="H8329" s="134">
        <f>Systematic[[#This Row],[SampleVariableLabel]]+100*Systematic[[#This Row],[State]]</f>
        <v>577010706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577</v>
      </c>
      <c r="B8330" s="1">
        <f>IF(C8330=0,IF(B8329=Protocol!$V$20,1,B8329+1),B8329)</f>
        <v>1</v>
      </c>
      <c r="C8330" s="1">
        <f>IF(C8329+1=Protocol!$V$21,0,C8329+1)</f>
        <v>8</v>
      </c>
      <c r="D8330" s="1">
        <f t="shared" si="277"/>
        <v>1</v>
      </c>
      <c r="E8330" s="1" t="str">
        <f>INDEX(Protocol[Mark],MATCH(C8330,Protocol[Step],0))</f>
        <v>7Rot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577010001</v>
      </c>
      <c r="H8330" s="134">
        <f>Systematic[[#This Row],[SampleVariableLabel]]+100*Systematic[[#This Row],[State]]</f>
        <v>577010801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577</v>
      </c>
      <c r="B8331" s="1">
        <f>IF(C8331=0,IF(B8330=Protocol!$V$20,1,B8330+1),B8330)</f>
        <v>1</v>
      </c>
      <c r="C8331" s="1">
        <f>IF(C8330+1=Protocol!$V$21,0,C8330+1)</f>
        <v>9</v>
      </c>
      <c r="D8331" s="1">
        <f t="shared" si="277"/>
        <v>2</v>
      </c>
      <c r="E8331" s="1" t="str">
        <f>INDEX(Protocol[Mark],MATCH(C8331,Protocol[Step],0))</f>
        <v>8Gp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577010002</v>
      </c>
      <c r="H8331" s="134">
        <f>Systematic[[#This Row],[SampleVariableLabel]]+100*Systematic[[#This Row],[State]]</f>
        <v>577010902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577</v>
      </c>
      <c r="B8332" s="1">
        <f>IF(C8332=0,IF(B8331=Protocol!$V$20,1,B8331+1),B8331)</f>
        <v>1</v>
      </c>
      <c r="C8332" s="1">
        <f>IF(C8331+1=Protocol!$V$21,0,C8331+1)</f>
        <v>10</v>
      </c>
      <c r="D8332" s="1">
        <f t="shared" si="277"/>
        <v>3</v>
      </c>
      <c r="E8332" s="1" t="str">
        <f>INDEX(Protocol[Mark],MATCH(C8332,Protocol[Step],0))</f>
        <v>9Ama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577010003</v>
      </c>
      <c r="H8332" s="134">
        <f>Systematic[[#This Row],[SampleVariableLabel]]+100*Systematic[[#This Row],[State]]</f>
        <v>577011003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577</v>
      </c>
      <c r="B8333" s="1">
        <f>IF(C8333=0,IF(B8332=Protocol!$V$20,1,B8332+1),B8332)</f>
        <v>1</v>
      </c>
      <c r="C8333" s="1">
        <f>IF(C8332+1=Protocol!$V$21,0,C8332+1)</f>
        <v>11</v>
      </c>
      <c r="D8333" s="1">
        <f t="shared" si="277"/>
        <v>4</v>
      </c>
      <c r="E8333" s="1" t="str">
        <f>INDEX(Protocol[Mark],MATCH(C8333,Protocol[Step],0))</f>
        <v>10Tm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577010004</v>
      </c>
      <c r="H8333" s="134">
        <f>Systematic[[#This Row],[SampleVariableLabel]]+100*Systematic[[#This Row],[State]]</f>
        <v>577011104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577</v>
      </c>
      <c r="B8334" s="1">
        <f>IF(C8334=0,IF(B8333=Protocol!$V$20,1,B8333+1),B8333)</f>
        <v>1</v>
      </c>
      <c r="C8334" s="1">
        <f>IF(C8333+1=Protocol!$V$21,0,C8333+1)</f>
        <v>12</v>
      </c>
      <c r="D8334" s="1">
        <f t="shared" si="277"/>
        <v>5</v>
      </c>
      <c r="E8334" s="1" t="str">
        <f>INDEX(Protocol[Mark],MATCH(C8334,Protocol[Step],0))</f>
        <v>11Azd</v>
      </c>
      <c r="F8334" s="151" t="str">
        <f>INDEX(Variables[Variable],MATCH(Systematic[[#This Row],[VariableIndex]],Variables[Index],0))</f>
        <v>Specific flux (mt)</v>
      </c>
      <c r="G8334" s="134">
        <f>Systematic[[#This Row],[Sample]]*1000000+Systematic[[#This Row],[SubSample]]*10000+Systematic[[#This Row],[VariableIndex]]</f>
        <v>577010005</v>
      </c>
      <c r="H8334" s="134">
        <f>Systematic[[#This Row],[SampleVariableLabel]]+100*Systematic[[#This Row],[State]]</f>
        <v>577011205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578</v>
      </c>
      <c r="B8335" s="1">
        <f>IF(C8335=0,IF(B8334=Protocol!$V$20,1,B8334+1),B8334)</f>
        <v>1</v>
      </c>
      <c r="C8335" s="1">
        <f>IF(C8334+1=Protocol!$V$21,0,C8334+1)</f>
        <v>0</v>
      </c>
      <c r="D8335" s="1">
        <f t="shared" si="277"/>
        <v>6</v>
      </c>
      <c r="E8335" s="1" t="str">
        <f>INDEX(Protocol[Mark],MATCH(C8335,Protocol[Step],0))</f>
        <v>1mt</v>
      </c>
      <c r="F8335" s="151" t="str">
        <f>INDEX(Variables[Variable],MATCH(Systematic[[#This Row],[VariableIndex]],Variables[Index],0))</f>
        <v>FCR (mt: ROX-corr.)</v>
      </c>
      <c r="G8335" s="134">
        <f>Systematic[[#This Row],[Sample]]*1000000+Systematic[[#This Row],[SubSample]]*10000+Systematic[[#This Row],[VariableIndex]]</f>
        <v>578010006</v>
      </c>
      <c r="H8335" s="134">
        <f>Systematic[[#This Row],[SampleVariableLabel]]+100*Systematic[[#This Row],[State]]</f>
        <v>578010006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578</v>
      </c>
      <c r="B8336" s="1">
        <f>IF(C8336=0,IF(B8335=Protocol!$V$20,1,B8335+1),B8335)</f>
        <v>1</v>
      </c>
      <c r="C8336" s="1">
        <f>IF(C8335+1=Protocol!$V$21,0,C8335+1)</f>
        <v>1</v>
      </c>
      <c r="D8336" s="1">
        <f t="shared" si="277"/>
        <v>1</v>
      </c>
      <c r="E8336" s="1" t="str">
        <f>INDEX(Protocol[Mark],MATCH(C8336,Protocol[Step],0))</f>
        <v>1PM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578010001</v>
      </c>
      <c r="H8336" s="134">
        <f>Systematic[[#This Row],[SampleVariableLabel]]+100*Systematic[[#This Row],[State]]</f>
        <v>578010101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578</v>
      </c>
      <c r="B8337" s="1">
        <f>IF(C8337=0,IF(B8336=Protocol!$V$20,1,B8336+1),B8336)</f>
        <v>1</v>
      </c>
      <c r="C8337" s="1">
        <f>IF(C8336+1=Protocol!$V$21,0,C8336+1)</f>
        <v>2</v>
      </c>
      <c r="D8337" s="1">
        <f t="shared" si="277"/>
        <v>2</v>
      </c>
      <c r="E8337" s="1" t="str">
        <f>INDEX(Protocol[Mark],MATCH(C8337,Protocol[Step],0))</f>
        <v>2D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578010002</v>
      </c>
      <c r="H8337" s="134">
        <f>Systematic[[#This Row],[SampleVariableLabel]]+100*Systematic[[#This Row],[State]]</f>
        <v>578010202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578</v>
      </c>
      <c r="B8338" s="1">
        <f>IF(C8338=0,IF(B8337=Protocol!$V$20,1,B8337+1),B8337)</f>
        <v>1</v>
      </c>
      <c r="C8338" s="1">
        <f>IF(C8337+1=Protocol!$V$21,0,C8337+1)</f>
        <v>3</v>
      </c>
      <c r="D8338" s="1">
        <f t="shared" si="277"/>
        <v>3</v>
      </c>
      <c r="E8338" s="1" t="str">
        <f>INDEX(Protocol[Mark],MATCH(C8338,Protocol[Step],0))</f>
        <v>2c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578010003</v>
      </c>
      <c r="H8338" s="134">
        <f>Systematic[[#This Row],[SampleVariableLabel]]+100*Systematic[[#This Row],[State]]</f>
        <v>578010303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578</v>
      </c>
      <c r="B8339" s="1">
        <f>IF(C8339=0,IF(B8338=Protocol!$V$20,1,B8338+1),B8338)</f>
        <v>1</v>
      </c>
      <c r="C8339" s="1">
        <f>IF(C8338+1=Protocol!$V$21,0,C8338+1)</f>
        <v>4</v>
      </c>
      <c r="D8339" s="1">
        <f t="shared" si="277"/>
        <v>4</v>
      </c>
      <c r="E8339" s="1" t="str">
        <f>INDEX(Protocol[Mark],MATCH(C8339,Protocol[Step],0))</f>
        <v>3U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578010004</v>
      </c>
      <c r="H8339" s="134">
        <f>Systematic[[#This Row],[SampleVariableLabel]]+100*Systematic[[#This Row],[State]]</f>
        <v>578010404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578</v>
      </c>
      <c r="B8340" s="1">
        <f>IF(C8340=0,IF(B8339=Protocol!$V$20,1,B8339+1),B8339)</f>
        <v>1</v>
      </c>
      <c r="C8340" s="1">
        <f>IF(C8339+1=Protocol!$V$21,0,C8339+1)</f>
        <v>5</v>
      </c>
      <c r="D8340" s="1">
        <f t="shared" si="277"/>
        <v>5</v>
      </c>
      <c r="E8340" s="1" t="str">
        <f>INDEX(Protocol[Mark],MATCH(C8340,Protocol[Step],0))</f>
        <v>4G</v>
      </c>
      <c r="F8340" s="151" t="str">
        <f>INDEX(Variables[Variable],MATCH(Systematic[[#This Row],[VariableIndex]],Variables[Index],0))</f>
        <v>Specific flux (mt)</v>
      </c>
      <c r="G8340" s="134">
        <f>Systematic[[#This Row],[Sample]]*1000000+Systematic[[#This Row],[SubSample]]*10000+Systematic[[#This Row],[VariableIndex]]</f>
        <v>578010005</v>
      </c>
      <c r="H8340" s="134">
        <f>Systematic[[#This Row],[SampleVariableLabel]]+100*Systematic[[#This Row],[State]]</f>
        <v>578010505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578</v>
      </c>
      <c r="B8341" s="1">
        <f>IF(C8341=0,IF(B8340=Protocol!$V$20,1,B8340+1),B8340)</f>
        <v>1</v>
      </c>
      <c r="C8341" s="1">
        <f>IF(C8340+1=Protocol!$V$21,0,C8340+1)</f>
        <v>6</v>
      </c>
      <c r="D8341" s="1">
        <f t="shared" si="277"/>
        <v>6</v>
      </c>
      <c r="E8341" s="1" t="str">
        <f>INDEX(Protocol[Mark],MATCH(C8341,Protocol[Step],0))</f>
        <v>5S</v>
      </c>
      <c r="F8341" s="151" t="str">
        <f>INDEX(Variables[Variable],MATCH(Systematic[[#This Row],[VariableIndex]],Variables[Index],0))</f>
        <v>FCR (mt: ROX-corr.)</v>
      </c>
      <c r="G8341" s="134">
        <f>Systematic[[#This Row],[Sample]]*1000000+Systematic[[#This Row],[SubSample]]*10000+Systematic[[#This Row],[VariableIndex]]</f>
        <v>578010006</v>
      </c>
      <c r="H8341" s="134">
        <f>Systematic[[#This Row],[SampleVariableLabel]]+100*Systematic[[#This Row],[State]]</f>
        <v>578010606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578</v>
      </c>
      <c r="B8342" s="1">
        <f>IF(C8342=0,IF(B8341=Protocol!$V$20,1,B8341+1),B8341)</f>
        <v>1</v>
      </c>
      <c r="C8342" s="1">
        <f>IF(C8341+1=Protocol!$V$21,0,C8341+1)</f>
        <v>7</v>
      </c>
      <c r="D8342" s="1">
        <f t="shared" si="277"/>
        <v>1</v>
      </c>
      <c r="E8342" s="1" t="str">
        <f>INDEX(Protocol[Mark],MATCH(C8342,Protocol[Step],0))</f>
        <v>6Oct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578010001</v>
      </c>
      <c r="H8342" s="134">
        <f>Systematic[[#This Row],[SampleVariableLabel]]+100*Systematic[[#This Row],[State]]</f>
        <v>578010701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578</v>
      </c>
      <c r="B8343" s="1">
        <f>IF(C8343=0,IF(B8342=Protocol!$V$20,1,B8342+1),B8342)</f>
        <v>1</v>
      </c>
      <c r="C8343" s="1">
        <f>IF(C8342+1=Protocol!$V$21,0,C8342+1)</f>
        <v>8</v>
      </c>
      <c r="D8343" s="1">
        <f t="shared" si="277"/>
        <v>2</v>
      </c>
      <c r="E8343" s="1" t="str">
        <f>INDEX(Protocol[Mark],MATCH(C8343,Protocol[Step],0))</f>
        <v>7Rot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578010002</v>
      </c>
      <c r="H8343" s="134">
        <f>Systematic[[#This Row],[SampleVariableLabel]]+100*Systematic[[#This Row],[State]]</f>
        <v>578010802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578</v>
      </c>
      <c r="B8344" s="1">
        <f>IF(C8344=0,IF(B8343=Protocol!$V$20,1,B8343+1),B8343)</f>
        <v>1</v>
      </c>
      <c r="C8344" s="1">
        <f>IF(C8343+1=Protocol!$V$21,0,C8343+1)</f>
        <v>9</v>
      </c>
      <c r="D8344" s="1">
        <f t="shared" si="277"/>
        <v>3</v>
      </c>
      <c r="E8344" s="1" t="str">
        <f>INDEX(Protocol[Mark],MATCH(C8344,Protocol[Step],0))</f>
        <v>8Gp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578010003</v>
      </c>
      <c r="H8344" s="134">
        <f>Systematic[[#This Row],[SampleVariableLabel]]+100*Systematic[[#This Row],[State]]</f>
        <v>578010903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578</v>
      </c>
      <c r="B8345" s="1">
        <f>IF(C8345=0,IF(B8344=Protocol!$V$20,1,B8344+1),B8344)</f>
        <v>1</v>
      </c>
      <c r="C8345" s="1">
        <f>IF(C8344+1=Protocol!$V$21,0,C8344+1)</f>
        <v>10</v>
      </c>
      <c r="D8345" s="1">
        <f t="shared" si="277"/>
        <v>4</v>
      </c>
      <c r="E8345" s="1" t="str">
        <f>INDEX(Protocol[Mark],MATCH(C8345,Protocol[Step],0))</f>
        <v>9Ama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578010004</v>
      </c>
      <c r="H8345" s="134">
        <f>Systematic[[#This Row],[SampleVariableLabel]]+100*Systematic[[#This Row],[State]]</f>
        <v>578011004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578</v>
      </c>
      <c r="B8346" s="1">
        <f>IF(C8346=0,IF(B8345=Protocol!$V$20,1,B8345+1),B8345)</f>
        <v>1</v>
      </c>
      <c r="C8346" s="1">
        <f>IF(C8345+1=Protocol!$V$21,0,C8345+1)</f>
        <v>11</v>
      </c>
      <c r="D8346" s="1">
        <f t="shared" si="277"/>
        <v>5</v>
      </c>
      <c r="E8346" s="1" t="str">
        <f>INDEX(Protocol[Mark],MATCH(C8346,Protocol[Step],0))</f>
        <v>10Tm</v>
      </c>
      <c r="F8346" s="151" t="str">
        <f>INDEX(Variables[Variable],MATCH(Systematic[[#This Row],[VariableIndex]],Variables[Index],0))</f>
        <v>Specific flux (mt)</v>
      </c>
      <c r="G8346" s="134">
        <f>Systematic[[#This Row],[Sample]]*1000000+Systematic[[#This Row],[SubSample]]*10000+Systematic[[#This Row],[VariableIndex]]</f>
        <v>578010005</v>
      </c>
      <c r="H8346" s="134">
        <f>Systematic[[#This Row],[SampleVariableLabel]]+100*Systematic[[#This Row],[State]]</f>
        <v>578011105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578</v>
      </c>
      <c r="B8347" s="1">
        <f>IF(C8347=0,IF(B8346=Protocol!$V$20,1,B8346+1),B8346)</f>
        <v>1</v>
      </c>
      <c r="C8347" s="1">
        <f>IF(C8346+1=Protocol!$V$21,0,C8346+1)</f>
        <v>12</v>
      </c>
      <c r="D8347" s="1">
        <f t="shared" si="277"/>
        <v>6</v>
      </c>
      <c r="E8347" s="1" t="str">
        <f>INDEX(Protocol[Mark],MATCH(C8347,Protocol[Step],0))</f>
        <v>11Azd</v>
      </c>
      <c r="F8347" s="151" t="str">
        <f>INDEX(Variables[Variable],MATCH(Systematic[[#This Row],[VariableIndex]],Variables[Index],0))</f>
        <v>FCR (mt: ROX-corr.)</v>
      </c>
      <c r="G8347" s="134">
        <f>Systematic[[#This Row],[Sample]]*1000000+Systematic[[#This Row],[SubSample]]*10000+Systematic[[#This Row],[VariableIndex]]</f>
        <v>578010006</v>
      </c>
      <c r="H8347" s="134">
        <f>Systematic[[#This Row],[SampleVariableLabel]]+100*Systematic[[#This Row],[State]]</f>
        <v>578011206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579</v>
      </c>
      <c r="B8348" s="1">
        <f>IF(C8348=0,IF(B8347=Protocol!$V$20,1,B8347+1),B8347)</f>
        <v>1</v>
      </c>
      <c r="C8348" s="1">
        <f>IF(C8347+1=Protocol!$V$21,0,C8347+1)</f>
        <v>0</v>
      </c>
      <c r="D8348" s="1">
        <f t="shared" si="277"/>
        <v>1</v>
      </c>
      <c r="E8348" s="1" t="str">
        <f>INDEX(Protocol[Mark],MATCH(C8348,Protocol[Step],0))</f>
        <v>1mt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579010001</v>
      </c>
      <c r="H8348" s="134">
        <f>Systematic[[#This Row],[SampleVariableLabel]]+100*Systematic[[#This Row],[State]]</f>
        <v>579010001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579</v>
      </c>
      <c r="B8349" s="1">
        <f>IF(C8349=0,IF(B8348=Protocol!$V$20,1,B8348+1),B8348)</f>
        <v>1</v>
      </c>
      <c r="C8349" s="1">
        <f>IF(C8348+1=Protocol!$V$21,0,C8348+1)</f>
        <v>1</v>
      </c>
      <c r="D8349" s="1">
        <f t="shared" si="277"/>
        <v>2</v>
      </c>
      <c r="E8349" s="1" t="str">
        <f>INDEX(Protocol[Mark],MATCH(C8349,Protocol[Step],0))</f>
        <v>1PM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579010002</v>
      </c>
      <c r="H8349" s="134">
        <f>Systematic[[#This Row],[SampleVariableLabel]]+100*Systematic[[#This Row],[State]]</f>
        <v>579010102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579</v>
      </c>
      <c r="B8350" s="1">
        <f>IF(C8350=0,IF(B8349=Protocol!$V$20,1,B8349+1),B8349)</f>
        <v>1</v>
      </c>
      <c r="C8350" s="1">
        <f>IF(C8349+1=Protocol!$V$21,0,C8349+1)</f>
        <v>2</v>
      </c>
      <c r="D8350" s="1">
        <f t="shared" si="277"/>
        <v>3</v>
      </c>
      <c r="E8350" s="1" t="str">
        <f>INDEX(Protocol[Mark],MATCH(C8350,Protocol[Step],0))</f>
        <v>2D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579010003</v>
      </c>
      <c r="H8350" s="134">
        <f>Systematic[[#This Row],[SampleVariableLabel]]+100*Systematic[[#This Row],[State]]</f>
        <v>579010203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579</v>
      </c>
      <c r="B8351" s="1">
        <f>IF(C8351=0,IF(B8350=Protocol!$V$20,1,B8350+1),B8350)</f>
        <v>1</v>
      </c>
      <c r="C8351" s="1">
        <f>IF(C8350+1=Protocol!$V$21,0,C8350+1)</f>
        <v>3</v>
      </c>
      <c r="D8351" s="1">
        <f t="shared" si="277"/>
        <v>4</v>
      </c>
      <c r="E8351" s="1" t="str">
        <f>INDEX(Protocol[Mark],MATCH(C8351,Protocol[Step],0))</f>
        <v>2c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579010004</v>
      </c>
      <c r="H8351" s="134">
        <f>Systematic[[#This Row],[SampleVariableLabel]]+100*Systematic[[#This Row],[State]]</f>
        <v>579010304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579</v>
      </c>
      <c r="B8352" s="1">
        <f>IF(C8352=0,IF(B8351=Protocol!$V$20,1,B8351+1),B8351)</f>
        <v>1</v>
      </c>
      <c r="C8352" s="1">
        <f>IF(C8351+1=Protocol!$V$21,0,C8351+1)</f>
        <v>4</v>
      </c>
      <c r="D8352" s="1">
        <f t="shared" si="277"/>
        <v>5</v>
      </c>
      <c r="E8352" s="1" t="str">
        <f>INDEX(Protocol[Mark],MATCH(C8352,Protocol[Step],0))</f>
        <v>3U</v>
      </c>
      <c r="F8352" s="151" t="str">
        <f>INDEX(Variables[Variable],MATCH(Systematic[[#This Row],[VariableIndex]],Variables[Index],0))</f>
        <v>Specific flux (mt)</v>
      </c>
      <c r="G8352" s="134">
        <f>Systematic[[#This Row],[Sample]]*1000000+Systematic[[#This Row],[SubSample]]*10000+Systematic[[#This Row],[VariableIndex]]</f>
        <v>579010005</v>
      </c>
      <c r="H8352" s="134">
        <f>Systematic[[#This Row],[SampleVariableLabel]]+100*Systematic[[#This Row],[State]]</f>
        <v>579010405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579</v>
      </c>
      <c r="B8353" s="1">
        <f>IF(C8353=0,IF(B8352=Protocol!$V$20,1,B8352+1),B8352)</f>
        <v>1</v>
      </c>
      <c r="C8353" s="1">
        <f>IF(C8352+1=Protocol!$V$21,0,C8352+1)</f>
        <v>5</v>
      </c>
      <c r="D8353" s="1">
        <f t="shared" si="277"/>
        <v>6</v>
      </c>
      <c r="E8353" s="1" t="str">
        <f>INDEX(Protocol[Mark],MATCH(C8353,Protocol[Step],0))</f>
        <v>4G</v>
      </c>
      <c r="F8353" s="151" t="str">
        <f>INDEX(Variables[Variable],MATCH(Systematic[[#This Row],[VariableIndex]],Variables[Index],0))</f>
        <v>FCR (mt: ROX-corr.)</v>
      </c>
      <c r="G8353" s="134">
        <f>Systematic[[#This Row],[Sample]]*1000000+Systematic[[#This Row],[SubSample]]*10000+Systematic[[#This Row],[VariableIndex]]</f>
        <v>579010006</v>
      </c>
      <c r="H8353" s="134">
        <f>Systematic[[#This Row],[SampleVariableLabel]]+100*Systematic[[#This Row],[State]]</f>
        <v>579010506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579</v>
      </c>
      <c r="B8354" s="1">
        <f>IF(C8354=0,IF(B8353=Protocol!$V$20,1,B8353+1),B8353)</f>
        <v>1</v>
      </c>
      <c r="C8354" s="1">
        <f>IF(C8353+1=Protocol!$V$21,0,C8353+1)</f>
        <v>6</v>
      </c>
      <c r="D8354" s="1">
        <f t="shared" si="277"/>
        <v>1</v>
      </c>
      <c r="E8354" s="1" t="str">
        <f>INDEX(Protocol[Mark],MATCH(C8354,Protocol[Step],0))</f>
        <v>5S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579010001</v>
      </c>
      <c r="H8354" s="134">
        <f>Systematic[[#This Row],[SampleVariableLabel]]+100*Systematic[[#This Row],[State]]</f>
        <v>579010601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579</v>
      </c>
      <c r="B8355" s="1">
        <f>IF(C8355=0,IF(B8354=Protocol!$V$20,1,B8354+1),B8354)</f>
        <v>1</v>
      </c>
      <c r="C8355" s="1">
        <f>IF(C8354+1=Protocol!$V$21,0,C8354+1)</f>
        <v>7</v>
      </c>
      <c r="D8355" s="1">
        <f t="shared" si="277"/>
        <v>2</v>
      </c>
      <c r="E8355" s="1" t="str">
        <f>INDEX(Protocol[Mark],MATCH(C8355,Protocol[Step],0))</f>
        <v>6Oct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579010002</v>
      </c>
      <c r="H8355" s="134">
        <f>Systematic[[#This Row],[SampleVariableLabel]]+100*Systematic[[#This Row],[State]]</f>
        <v>579010702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579</v>
      </c>
      <c r="B8356" s="1">
        <f>IF(C8356=0,IF(B8355=Protocol!$V$20,1,B8355+1),B8355)</f>
        <v>1</v>
      </c>
      <c r="C8356" s="1">
        <f>IF(C8355+1=Protocol!$V$21,0,C8355+1)</f>
        <v>8</v>
      </c>
      <c r="D8356" s="1">
        <f t="shared" si="277"/>
        <v>3</v>
      </c>
      <c r="E8356" s="1" t="str">
        <f>INDEX(Protocol[Mark],MATCH(C8356,Protocol[Step],0))</f>
        <v>7Rot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579010003</v>
      </c>
      <c r="H8356" s="134">
        <f>Systematic[[#This Row],[SampleVariableLabel]]+100*Systematic[[#This Row],[State]]</f>
        <v>579010803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579</v>
      </c>
      <c r="B8357" s="1">
        <f>IF(C8357=0,IF(B8356=Protocol!$V$20,1,B8356+1),B8356)</f>
        <v>1</v>
      </c>
      <c r="C8357" s="1">
        <f>IF(C8356+1=Protocol!$V$21,0,C8356+1)</f>
        <v>9</v>
      </c>
      <c r="D8357" s="1">
        <f t="shared" si="277"/>
        <v>4</v>
      </c>
      <c r="E8357" s="1" t="str">
        <f>INDEX(Protocol[Mark],MATCH(C8357,Protocol[Step],0))</f>
        <v>8Gp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579010004</v>
      </c>
      <c r="H8357" s="134">
        <f>Systematic[[#This Row],[SampleVariableLabel]]+100*Systematic[[#This Row],[State]]</f>
        <v>579010904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579</v>
      </c>
      <c r="B8358" s="1">
        <f>IF(C8358=0,IF(B8357=Protocol!$V$20,1,B8357+1),B8357)</f>
        <v>1</v>
      </c>
      <c r="C8358" s="1">
        <f>IF(C8357+1=Protocol!$V$21,0,C8357+1)</f>
        <v>10</v>
      </c>
      <c r="D8358" s="1">
        <f t="shared" si="277"/>
        <v>5</v>
      </c>
      <c r="E8358" s="1" t="str">
        <f>INDEX(Protocol[Mark],MATCH(C8358,Protocol[Step],0))</f>
        <v>9Ama</v>
      </c>
      <c r="F8358" s="151" t="str">
        <f>INDEX(Variables[Variable],MATCH(Systematic[[#This Row],[VariableIndex]],Variables[Index],0))</f>
        <v>Specific flux (mt)</v>
      </c>
      <c r="G8358" s="134">
        <f>Systematic[[#This Row],[Sample]]*1000000+Systematic[[#This Row],[SubSample]]*10000+Systematic[[#This Row],[VariableIndex]]</f>
        <v>579010005</v>
      </c>
      <c r="H8358" s="134">
        <f>Systematic[[#This Row],[SampleVariableLabel]]+100*Systematic[[#This Row],[State]]</f>
        <v>579011005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579</v>
      </c>
      <c r="B8359" s="1">
        <f>IF(C8359=0,IF(B8358=Protocol!$V$20,1,B8358+1),B8358)</f>
        <v>1</v>
      </c>
      <c r="C8359" s="1">
        <f>IF(C8358+1=Protocol!$V$21,0,C8358+1)</f>
        <v>11</v>
      </c>
      <c r="D8359" s="1">
        <f t="shared" si="277"/>
        <v>6</v>
      </c>
      <c r="E8359" s="1" t="str">
        <f>INDEX(Protocol[Mark],MATCH(C8359,Protocol[Step],0))</f>
        <v>10Tm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579010006</v>
      </c>
      <c r="H8359" s="134">
        <f>Systematic[[#This Row],[SampleVariableLabel]]+100*Systematic[[#This Row],[State]]</f>
        <v>579011106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579</v>
      </c>
      <c r="B8360" s="1">
        <f>IF(C8360=0,IF(B8359=Protocol!$V$20,1,B8359+1),B8359)</f>
        <v>1</v>
      </c>
      <c r="C8360" s="1">
        <f>IF(C8359+1=Protocol!$V$21,0,C8359+1)</f>
        <v>12</v>
      </c>
      <c r="D8360" s="1">
        <f t="shared" si="277"/>
        <v>1</v>
      </c>
      <c r="E8360" s="1" t="str">
        <f>INDEX(Protocol[Mark],MATCH(C8360,Protocol[Step],0))</f>
        <v>11Azd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579010001</v>
      </c>
      <c r="H8360" s="134">
        <f>Systematic[[#This Row],[SampleVariableLabel]]+100*Systematic[[#This Row],[State]]</f>
        <v>579011201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580</v>
      </c>
      <c r="B8361" s="1">
        <f>IF(C8361=0,IF(B8360=Protocol!$V$20,1,B8360+1),B8360)</f>
        <v>1</v>
      </c>
      <c r="C8361" s="1">
        <f>IF(C8360+1=Protocol!$V$21,0,C8360+1)</f>
        <v>0</v>
      </c>
      <c r="D8361" s="1">
        <f t="shared" si="277"/>
        <v>2</v>
      </c>
      <c r="E8361" s="1" t="str">
        <f>INDEX(Protocol[Mark],MATCH(C8361,Protocol[Step],0))</f>
        <v>1mt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580010002</v>
      </c>
      <c r="H8361" s="134">
        <f>Systematic[[#This Row],[SampleVariableLabel]]+100*Systematic[[#This Row],[State]]</f>
        <v>580010002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580</v>
      </c>
      <c r="B8362" s="1">
        <f>IF(C8362=0,IF(B8361=Protocol!$V$20,1,B8361+1),B8361)</f>
        <v>1</v>
      </c>
      <c r="C8362" s="1">
        <f>IF(C8361+1=Protocol!$V$21,0,C8361+1)</f>
        <v>1</v>
      </c>
      <c r="D8362" s="1">
        <f t="shared" si="277"/>
        <v>3</v>
      </c>
      <c r="E8362" s="1" t="str">
        <f>INDEX(Protocol[Mark],MATCH(C8362,Protocol[Step],0))</f>
        <v>1PM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580010003</v>
      </c>
      <c r="H8362" s="134">
        <f>Systematic[[#This Row],[SampleVariableLabel]]+100*Systematic[[#This Row],[State]]</f>
        <v>580010103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580</v>
      </c>
      <c r="B8363" s="1">
        <f>IF(C8363=0,IF(B8362=Protocol!$V$20,1,B8362+1),B8362)</f>
        <v>1</v>
      </c>
      <c r="C8363" s="1">
        <f>IF(C8362+1=Protocol!$V$21,0,C8362+1)</f>
        <v>2</v>
      </c>
      <c r="D8363" s="1">
        <f t="shared" si="277"/>
        <v>4</v>
      </c>
      <c r="E8363" s="1" t="str">
        <f>INDEX(Protocol[Mark],MATCH(C8363,Protocol[Step],0))</f>
        <v>2D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580010004</v>
      </c>
      <c r="H8363" s="134">
        <f>Systematic[[#This Row],[SampleVariableLabel]]+100*Systematic[[#This Row],[State]]</f>
        <v>580010204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580</v>
      </c>
      <c r="B8364" s="1">
        <f>IF(C8364=0,IF(B8363=Protocol!$V$20,1,B8363+1),B8363)</f>
        <v>1</v>
      </c>
      <c r="C8364" s="1">
        <f>IF(C8363+1=Protocol!$V$21,0,C8363+1)</f>
        <v>3</v>
      </c>
      <c r="D8364" s="1">
        <f t="shared" si="277"/>
        <v>5</v>
      </c>
      <c r="E8364" s="1" t="str">
        <f>INDEX(Protocol[Mark],MATCH(C8364,Protocol[Step],0))</f>
        <v>2c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580010005</v>
      </c>
      <c r="H8364" s="134">
        <f>Systematic[[#This Row],[SampleVariableLabel]]+100*Systematic[[#This Row],[State]]</f>
        <v>580010305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580</v>
      </c>
      <c r="B8365" s="1">
        <f>IF(C8365=0,IF(B8364=Protocol!$V$20,1,B8364+1),B8364)</f>
        <v>1</v>
      </c>
      <c r="C8365" s="1">
        <f>IF(C8364+1=Protocol!$V$21,0,C8364+1)</f>
        <v>4</v>
      </c>
      <c r="D8365" s="1">
        <f t="shared" si="277"/>
        <v>6</v>
      </c>
      <c r="E8365" s="1" t="str">
        <f>INDEX(Protocol[Mark],MATCH(C8365,Protocol[Step],0))</f>
        <v>3U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580010006</v>
      </c>
      <c r="H8365" s="134">
        <f>Systematic[[#This Row],[SampleVariableLabel]]+100*Systematic[[#This Row],[State]]</f>
        <v>580010406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580</v>
      </c>
      <c r="B8366" s="1">
        <f>IF(C8366=0,IF(B8365=Protocol!$V$20,1,B8365+1),B8365)</f>
        <v>1</v>
      </c>
      <c r="C8366" s="1">
        <f>IF(C8365+1=Protocol!$V$21,0,C8365+1)</f>
        <v>5</v>
      </c>
      <c r="D8366" s="1">
        <f t="shared" si="277"/>
        <v>1</v>
      </c>
      <c r="E8366" s="1" t="str">
        <f>INDEX(Protocol[Mark],MATCH(C8366,Protocol[Step],0))</f>
        <v>4G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580010001</v>
      </c>
      <c r="H8366" s="134">
        <f>Systematic[[#This Row],[SampleVariableLabel]]+100*Systematic[[#This Row],[State]]</f>
        <v>580010501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580</v>
      </c>
      <c r="B8367" s="1">
        <f>IF(C8367=0,IF(B8366=Protocol!$V$20,1,B8366+1),B8366)</f>
        <v>1</v>
      </c>
      <c r="C8367" s="1">
        <f>IF(C8366+1=Protocol!$V$21,0,C8366+1)</f>
        <v>6</v>
      </c>
      <c r="D8367" s="1">
        <f t="shared" si="277"/>
        <v>2</v>
      </c>
      <c r="E8367" s="1" t="str">
        <f>INDEX(Protocol[Mark],MATCH(C8367,Protocol[Step],0))</f>
        <v>5S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580010002</v>
      </c>
      <c r="H8367" s="134">
        <f>Systematic[[#This Row],[SampleVariableLabel]]+100*Systematic[[#This Row],[State]]</f>
        <v>580010602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580</v>
      </c>
      <c r="B8368" s="1">
        <f>IF(C8368=0,IF(B8367=Protocol!$V$20,1,B8367+1),B8367)</f>
        <v>1</v>
      </c>
      <c r="C8368" s="1">
        <f>IF(C8367+1=Protocol!$V$21,0,C8367+1)</f>
        <v>7</v>
      </c>
      <c r="D8368" s="1">
        <f t="shared" si="277"/>
        <v>3</v>
      </c>
      <c r="E8368" s="1" t="str">
        <f>INDEX(Protocol[Mark],MATCH(C8368,Protocol[Step],0))</f>
        <v>6Oct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580010003</v>
      </c>
      <c r="H8368" s="134">
        <f>Systematic[[#This Row],[SampleVariableLabel]]+100*Systematic[[#This Row],[State]]</f>
        <v>580010703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580</v>
      </c>
      <c r="B8369" s="1">
        <f>IF(C8369=0,IF(B8368=Protocol!$V$20,1,B8368+1),B8368)</f>
        <v>1</v>
      </c>
      <c r="C8369" s="1">
        <f>IF(C8368+1=Protocol!$V$21,0,C8368+1)</f>
        <v>8</v>
      </c>
      <c r="D8369" s="1">
        <f t="shared" si="277"/>
        <v>4</v>
      </c>
      <c r="E8369" s="1" t="str">
        <f>INDEX(Protocol[Mark],MATCH(C8369,Protocol[Step],0))</f>
        <v>7Rot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580010004</v>
      </c>
      <c r="H8369" s="134">
        <f>Systematic[[#This Row],[SampleVariableLabel]]+100*Systematic[[#This Row],[State]]</f>
        <v>580010804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580</v>
      </c>
      <c r="B8370" s="1">
        <f>IF(C8370=0,IF(B8369=Protocol!$V$20,1,B8369+1),B8369)</f>
        <v>1</v>
      </c>
      <c r="C8370" s="1">
        <f>IF(C8369+1=Protocol!$V$21,0,C8369+1)</f>
        <v>9</v>
      </c>
      <c r="D8370" s="1">
        <f t="shared" si="277"/>
        <v>5</v>
      </c>
      <c r="E8370" s="1" t="str">
        <f>INDEX(Protocol[Mark],MATCH(C8370,Protocol[Step],0))</f>
        <v>8Gp</v>
      </c>
      <c r="F8370" s="151" t="str">
        <f>INDEX(Variables[Variable],MATCH(Systematic[[#This Row],[VariableIndex]],Variables[Index],0))</f>
        <v>Specific flux (mt)</v>
      </c>
      <c r="G8370" s="134">
        <f>Systematic[[#This Row],[Sample]]*1000000+Systematic[[#This Row],[SubSample]]*10000+Systematic[[#This Row],[VariableIndex]]</f>
        <v>580010005</v>
      </c>
      <c r="H8370" s="134">
        <f>Systematic[[#This Row],[SampleVariableLabel]]+100*Systematic[[#This Row],[State]]</f>
        <v>580010905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580</v>
      </c>
      <c r="B8371" s="1">
        <f>IF(C8371=0,IF(B8370=Protocol!$V$20,1,B8370+1),B8370)</f>
        <v>1</v>
      </c>
      <c r="C8371" s="1">
        <f>IF(C8370+1=Protocol!$V$21,0,C8370+1)</f>
        <v>10</v>
      </c>
      <c r="D8371" s="1">
        <f t="shared" si="277"/>
        <v>6</v>
      </c>
      <c r="E8371" s="1" t="str">
        <f>INDEX(Protocol[Mark],MATCH(C8371,Protocol[Step],0))</f>
        <v>9Ama</v>
      </c>
      <c r="F8371" s="151" t="str">
        <f>INDEX(Variables[Variable],MATCH(Systematic[[#This Row],[VariableIndex]],Variables[Index],0))</f>
        <v>FCR (mt: ROX-corr.)</v>
      </c>
      <c r="G8371" s="134">
        <f>Systematic[[#This Row],[Sample]]*1000000+Systematic[[#This Row],[SubSample]]*10000+Systematic[[#This Row],[VariableIndex]]</f>
        <v>580010006</v>
      </c>
      <c r="H8371" s="134">
        <f>Systematic[[#This Row],[SampleVariableLabel]]+100*Systematic[[#This Row],[State]]</f>
        <v>580011006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580</v>
      </c>
      <c r="B8372" s="1">
        <f>IF(C8372=0,IF(B8371=Protocol!$V$20,1,B8371+1),B8371)</f>
        <v>1</v>
      </c>
      <c r="C8372" s="1">
        <f>IF(C8371+1=Protocol!$V$21,0,C8371+1)</f>
        <v>11</v>
      </c>
      <c r="D8372" s="1">
        <f t="shared" si="277"/>
        <v>1</v>
      </c>
      <c r="E8372" s="1" t="str">
        <f>INDEX(Protocol[Mark],MATCH(C8372,Protocol[Step],0))</f>
        <v>10Tm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580010001</v>
      </c>
      <c r="H8372" s="134">
        <f>Systematic[[#This Row],[SampleVariableLabel]]+100*Systematic[[#This Row],[State]]</f>
        <v>580011101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580</v>
      </c>
      <c r="B8373" s="1">
        <f>IF(C8373=0,IF(B8372=Protocol!$V$20,1,B8372+1),B8372)</f>
        <v>1</v>
      </c>
      <c r="C8373" s="1">
        <f>IF(C8372+1=Protocol!$V$21,0,C8372+1)</f>
        <v>12</v>
      </c>
      <c r="D8373" s="1">
        <f t="shared" si="277"/>
        <v>2</v>
      </c>
      <c r="E8373" s="1" t="str">
        <f>INDEX(Protocol[Mark],MATCH(C8373,Protocol[Step],0))</f>
        <v>11Azd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580010002</v>
      </c>
      <c r="H8373" s="134">
        <f>Systematic[[#This Row],[SampleVariableLabel]]+100*Systematic[[#This Row],[State]]</f>
        <v>580011202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581</v>
      </c>
      <c r="B8374" s="1">
        <f>IF(C8374=0,IF(B8373=Protocol!$V$20,1,B8373+1),B8373)</f>
        <v>1</v>
      </c>
      <c r="C8374" s="1">
        <f>IF(C8373+1=Protocol!$V$21,0,C8373+1)</f>
        <v>0</v>
      </c>
      <c r="D8374" s="1">
        <f t="shared" si="277"/>
        <v>3</v>
      </c>
      <c r="E8374" s="1" t="str">
        <f>INDEX(Protocol[Mark],MATCH(C8374,Protocol[Step],0))</f>
        <v>1mt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581010003</v>
      </c>
      <c r="H8374" s="134">
        <f>Systematic[[#This Row],[SampleVariableLabel]]+100*Systematic[[#This Row],[State]]</f>
        <v>581010003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581</v>
      </c>
      <c r="B8375" s="1">
        <f>IF(C8375=0,IF(B8374=Protocol!$V$20,1,B8374+1),B8374)</f>
        <v>1</v>
      </c>
      <c r="C8375" s="1">
        <f>IF(C8374+1=Protocol!$V$21,0,C8374+1)</f>
        <v>1</v>
      </c>
      <c r="D8375" s="1">
        <f t="shared" si="277"/>
        <v>4</v>
      </c>
      <c r="E8375" s="1" t="str">
        <f>INDEX(Protocol[Mark],MATCH(C8375,Protocol[Step],0))</f>
        <v>1PM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581010004</v>
      </c>
      <c r="H8375" s="134">
        <f>Systematic[[#This Row],[SampleVariableLabel]]+100*Systematic[[#This Row],[State]]</f>
        <v>581010104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581</v>
      </c>
      <c r="B8376" s="1">
        <f>IF(C8376=0,IF(B8375=Protocol!$V$20,1,B8375+1),B8375)</f>
        <v>1</v>
      </c>
      <c r="C8376" s="1">
        <f>IF(C8375+1=Protocol!$V$21,0,C8375+1)</f>
        <v>2</v>
      </c>
      <c r="D8376" s="1">
        <f t="shared" si="277"/>
        <v>5</v>
      </c>
      <c r="E8376" s="1" t="str">
        <f>INDEX(Protocol[Mark],MATCH(C8376,Protocol[Step],0))</f>
        <v>2D</v>
      </c>
      <c r="F8376" s="151" t="str">
        <f>INDEX(Variables[Variable],MATCH(Systematic[[#This Row],[VariableIndex]],Variables[Index],0))</f>
        <v>Specific flux (mt)</v>
      </c>
      <c r="G8376" s="134">
        <f>Systematic[[#This Row],[Sample]]*1000000+Systematic[[#This Row],[SubSample]]*10000+Systematic[[#This Row],[VariableIndex]]</f>
        <v>581010005</v>
      </c>
      <c r="H8376" s="134">
        <f>Systematic[[#This Row],[SampleVariableLabel]]+100*Systematic[[#This Row],[State]]</f>
        <v>581010205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581</v>
      </c>
      <c r="B8377" s="1">
        <f>IF(C8377=0,IF(B8376=Protocol!$V$20,1,B8376+1),B8376)</f>
        <v>1</v>
      </c>
      <c r="C8377" s="1">
        <f>IF(C8376+1=Protocol!$V$21,0,C8376+1)</f>
        <v>3</v>
      </c>
      <c r="D8377" s="1">
        <f t="shared" si="277"/>
        <v>6</v>
      </c>
      <c r="E8377" s="1" t="str">
        <f>INDEX(Protocol[Mark],MATCH(C8377,Protocol[Step],0))</f>
        <v>2c</v>
      </c>
      <c r="F8377" s="151" t="str">
        <f>INDEX(Variables[Variable],MATCH(Systematic[[#This Row],[VariableIndex]],Variables[Index],0))</f>
        <v>FCR (mt: ROX-corr.)</v>
      </c>
      <c r="G8377" s="134">
        <f>Systematic[[#This Row],[Sample]]*1000000+Systematic[[#This Row],[SubSample]]*10000+Systematic[[#This Row],[VariableIndex]]</f>
        <v>581010006</v>
      </c>
      <c r="H8377" s="134">
        <f>Systematic[[#This Row],[SampleVariableLabel]]+100*Systematic[[#This Row],[State]]</f>
        <v>581010306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581</v>
      </c>
      <c r="B8378" s="1">
        <f>IF(C8378=0,IF(B8377=Protocol!$V$20,1,B8377+1),B8377)</f>
        <v>1</v>
      </c>
      <c r="C8378" s="1">
        <f>IF(C8377+1=Protocol!$V$21,0,C8377+1)</f>
        <v>4</v>
      </c>
      <c r="D8378" s="1">
        <f t="shared" si="277"/>
        <v>1</v>
      </c>
      <c r="E8378" s="1" t="str">
        <f>INDEX(Protocol[Mark],MATCH(C8378,Protocol[Step],0))</f>
        <v>3U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581010001</v>
      </c>
      <c r="H8378" s="134">
        <f>Systematic[[#This Row],[SampleVariableLabel]]+100*Systematic[[#This Row],[State]]</f>
        <v>581010401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581</v>
      </c>
      <c r="B8379" s="1">
        <f>IF(C8379=0,IF(B8378=Protocol!$V$20,1,B8378+1),B8378)</f>
        <v>1</v>
      </c>
      <c r="C8379" s="1">
        <f>IF(C8378+1=Protocol!$V$21,0,C8378+1)</f>
        <v>5</v>
      </c>
      <c r="D8379" s="1">
        <f t="shared" si="277"/>
        <v>2</v>
      </c>
      <c r="E8379" s="1" t="str">
        <f>INDEX(Protocol[Mark],MATCH(C8379,Protocol[Step],0))</f>
        <v>4G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581010002</v>
      </c>
      <c r="H8379" s="134">
        <f>Systematic[[#This Row],[SampleVariableLabel]]+100*Systematic[[#This Row],[State]]</f>
        <v>581010502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581</v>
      </c>
      <c r="B8380" s="1">
        <f>IF(C8380=0,IF(B8379=Protocol!$V$20,1,B8379+1),B8379)</f>
        <v>1</v>
      </c>
      <c r="C8380" s="1">
        <f>IF(C8379+1=Protocol!$V$21,0,C8379+1)</f>
        <v>6</v>
      </c>
      <c r="D8380" s="1">
        <f t="shared" si="277"/>
        <v>3</v>
      </c>
      <c r="E8380" s="1" t="str">
        <f>INDEX(Protocol[Mark],MATCH(C8380,Protocol[Step],0))</f>
        <v>5S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581010003</v>
      </c>
      <c r="H8380" s="134">
        <f>Systematic[[#This Row],[SampleVariableLabel]]+100*Systematic[[#This Row],[State]]</f>
        <v>581010603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581</v>
      </c>
      <c r="B8381" s="1">
        <f>IF(C8381=0,IF(B8380=Protocol!$V$20,1,B8380+1),B8380)</f>
        <v>1</v>
      </c>
      <c r="C8381" s="1">
        <f>IF(C8380+1=Protocol!$V$21,0,C8380+1)</f>
        <v>7</v>
      </c>
      <c r="D8381" s="1">
        <f t="shared" si="277"/>
        <v>4</v>
      </c>
      <c r="E8381" s="1" t="str">
        <f>INDEX(Protocol[Mark],MATCH(C8381,Protocol[Step],0))</f>
        <v>6Oct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581010004</v>
      </c>
      <c r="H8381" s="134">
        <f>Systematic[[#This Row],[SampleVariableLabel]]+100*Systematic[[#This Row],[State]]</f>
        <v>581010704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581</v>
      </c>
      <c r="B8382" s="1">
        <f>IF(C8382=0,IF(B8381=Protocol!$V$20,1,B8381+1),B8381)</f>
        <v>1</v>
      </c>
      <c r="C8382" s="1">
        <f>IF(C8381+1=Protocol!$V$21,0,C8381+1)</f>
        <v>8</v>
      </c>
      <c r="D8382" s="1">
        <f t="shared" si="277"/>
        <v>5</v>
      </c>
      <c r="E8382" s="1" t="str">
        <f>INDEX(Protocol[Mark],MATCH(C8382,Protocol[Step],0))</f>
        <v>7Rot</v>
      </c>
      <c r="F8382" s="151" t="str">
        <f>INDEX(Variables[Variable],MATCH(Systematic[[#This Row],[VariableIndex]],Variables[Index],0))</f>
        <v>Specific flux (mt)</v>
      </c>
      <c r="G8382" s="134">
        <f>Systematic[[#This Row],[Sample]]*1000000+Systematic[[#This Row],[SubSample]]*10000+Systematic[[#This Row],[VariableIndex]]</f>
        <v>581010005</v>
      </c>
      <c r="H8382" s="134">
        <f>Systematic[[#This Row],[SampleVariableLabel]]+100*Systematic[[#This Row],[State]]</f>
        <v>581010805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581</v>
      </c>
      <c r="B8383" s="1">
        <f>IF(C8383=0,IF(B8382=Protocol!$V$20,1,B8382+1),B8382)</f>
        <v>1</v>
      </c>
      <c r="C8383" s="1">
        <f>IF(C8382+1=Protocol!$V$21,0,C8382+1)</f>
        <v>9</v>
      </c>
      <c r="D8383" s="1">
        <f t="shared" si="277"/>
        <v>6</v>
      </c>
      <c r="E8383" s="1" t="str">
        <f>INDEX(Protocol[Mark],MATCH(C8383,Protocol[Step],0))</f>
        <v>8Gp</v>
      </c>
      <c r="F8383" s="151" t="str">
        <f>INDEX(Variables[Variable],MATCH(Systematic[[#This Row],[VariableIndex]],Variables[Index],0))</f>
        <v>FCR (mt: ROX-corr.)</v>
      </c>
      <c r="G8383" s="134">
        <f>Systematic[[#This Row],[Sample]]*1000000+Systematic[[#This Row],[SubSample]]*10000+Systematic[[#This Row],[VariableIndex]]</f>
        <v>581010006</v>
      </c>
      <c r="H8383" s="134">
        <f>Systematic[[#This Row],[SampleVariableLabel]]+100*Systematic[[#This Row],[State]]</f>
        <v>581010906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581</v>
      </c>
      <c r="B8384" s="1">
        <f>IF(C8384=0,IF(B8383=Protocol!$V$20,1,B8383+1),B8383)</f>
        <v>1</v>
      </c>
      <c r="C8384" s="1">
        <f>IF(C8383+1=Protocol!$V$21,0,C8383+1)</f>
        <v>10</v>
      </c>
      <c r="D8384" s="1">
        <f t="shared" si="277"/>
        <v>1</v>
      </c>
      <c r="E8384" s="1" t="str">
        <f>INDEX(Protocol[Mark],MATCH(C8384,Protocol[Step],0))</f>
        <v>9Ama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581010001</v>
      </c>
      <c r="H8384" s="134">
        <f>Systematic[[#This Row],[SampleVariableLabel]]+100*Systematic[[#This Row],[State]]</f>
        <v>581011001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581</v>
      </c>
      <c r="B8385" s="1">
        <f>IF(C8385=0,IF(B8384=Protocol!$V$20,1,B8384+1),B8384)</f>
        <v>1</v>
      </c>
      <c r="C8385" s="1">
        <f>IF(C8384+1=Protocol!$V$21,0,C8384+1)</f>
        <v>11</v>
      </c>
      <c r="D8385" s="1">
        <f t="shared" si="277"/>
        <v>2</v>
      </c>
      <c r="E8385" s="1" t="str">
        <f>INDEX(Protocol[Mark],MATCH(C8385,Protocol[Step],0))</f>
        <v>10Tm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581010002</v>
      </c>
      <c r="H8385" s="134">
        <f>Systematic[[#This Row],[SampleVariableLabel]]+100*Systematic[[#This Row],[State]]</f>
        <v>581011102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581</v>
      </c>
      <c r="B8386" s="1">
        <f>IF(C8386=0,IF(B8385=Protocol!$V$20,1,B8385+1),B8385)</f>
        <v>1</v>
      </c>
      <c r="C8386" s="1">
        <f>IF(C8385+1=Protocol!$V$21,0,C8385+1)</f>
        <v>12</v>
      </c>
      <c r="D8386" s="1">
        <f t="shared" si="277"/>
        <v>3</v>
      </c>
      <c r="E8386" s="1" t="str">
        <f>INDEX(Protocol[Mark],MATCH(C8386,Protocol[Step],0))</f>
        <v>11Azd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581010003</v>
      </c>
      <c r="H8386" s="134">
        <f>Systematic[[#This Row],[SampleVariableLabel]]+100*Systematic[[#This Row],[State]]</f>
        <v>581011203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582</v>
      </c>
      <c r="B8387" s="1">
        <f>IF(C8387=0,IF(B8386=Protocol!$V$20,1,B8386+1),B8386)</f>
        <v>1</v>
      </c>
      <c r="C8387" s="1">
        <f>IF(C8386+1=Protocol!$V$21,0,C8386+1)</f>
        <v>0</v>
      </c>
      <c r="D8387" s="1">
        <f t="shared" ref="D8387:D8450" si="279">IF(D8386=nVariables,1,D8386+1)</f>
        <v>4</v>
      </c>
      <c r="E8387" s="1" t="str">
        <f>INDEX(Protocol[Mark],MATCH(C8387,Protocol[Step],0))</f>
        <v>1mt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582010004</v>
      </c>
      <c r="H8387" s="134">
        <f>Systematic[[#This Row],[SampleVariableLabel]]+100*Systematic[[#This Row],[State]]</f>
        <v>582010004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582</v>
      </c>
      <c r="B8388" s="1">
        <f>IF(C8388=0,IF(B8387=Protocol!$V$20,1,B8387+1),B8387)</f>
        <v>1</v>
      </c>
      <c r="C8388" s="1">
        <f>IF(C8387+1=Protocol!$V$21,0,C8387+1)</f>
        <v>1</v>
      </c>
      <c r="D8388" s="1">
        <f t="shared" si="279"/>
        <v>5</v>
      </c>
      <c r="E8388" s="1" t="str">
        <f>INDEX(Protocol[Mark],MATCH(C8388,Protocol[Step],0))</f>
        <v>1PM</v>
      </c>
      <c r="F8388" s="151" t="str">
        <f>INDEX(Variables[Variable],MATCH(Systematic[[#This Row],[VariableIndex]],Variables[Index],0))</f>
        <v>Specific flux (mt)</v>
      </c>
      <c r="G8388" s="134">
        <f>Systematic[[#This Row],[Sample]]*1000000+Systematic[[#This Row],[SubSample]]*10000+Systematic[[#This Row],[VariableIndex]]</f>
        <v>582010005</v>
      </c>
      <c r="H8388" s="134">
        <f>Systematic[[#This Row],[SampleVariableLabel]]+100*Systematic[[#This Row],[State]]</f>
        <v>582010105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582</v>
      </c>
      <c r="B8389" s="1">
        <f>IF(C8389=0,IF(B8388=Protocol!$V$20,1,B8388+1),B8388)</f>
        <v>1</v>
      </c>
      <c r="C8389" s="1">
        <f>IF(C8388+1=Protocol!$V$21,0,C8388+1)</f>
        <v>2</v>
      </c>
      <c r="D8389" s="1">
        <f t="shared" si="279"/>
        <v>6</v>
      </c>
      <c r="E8389" s="1" t="str">
        <f>INDEX(Protocol[Mark],MATCH(C8389,Protocol[Step],0))</f>
        <v>2D</v>
      </c>
      <c r="F8389" s="151" t="str">
        <f>INDEX(Variables[Variable],MATCH(Systematic[[#This Row],[VariableIndex]],Variables[Index],0))</f>
        <v>FCR (mt: ROX-corr.)</v>
      </c>
      <c r="G8389" s="134">
        <f>Systematic[[#This Row],[Sample]]*1000000+Systematic[[#This Row],[SubSample]]*10000+Systematic[[#This Row],[VariableIndex]]</f>
        <v>582010006</v>
      </c>
      <c r="H8389" s="134">
        <f>Systematic[[#This Row],[SampleVariableLabel]]+100*Systematic[[#This Row],[State]]</f>
        <v>582010206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582</v>
      </c>
      <c r="B8390" s="1">
        <f>IF(C8390=0,IF(B8389=Protocol!$V$20,1,B8389+1),B8389)</f>
        <v>1</v>
      </c>
      <c r="C8390" s="1">
        <f>IF(C8389+1=Protocol!$V$21,0,C8389+1)</f>
        <v>3</v>
      </c>
      <c r="D8390" s="1">
        <f t="shared" si="279"/>
        <v>1</v>
      </c>
      <c r="E8390" s="1" t="str">
        <f>INDEX(Protocol[Mark],MATCH(C8390,Protocol[Step],0))</f>
        <v>2c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582010001</v>
      </c>
      <c r="H8390" s="134">
        <f>Systematic[[#This Row],[SampleVariableLabel]]+100*Systematic[[#This Row],[State]]</f>
        <v>582010301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582</v>
      </c>
      <c r="B8391" s="1">
        <f>IF(C8391=0,IF(B8390=Protocol!$V$20,1,B8390+1),B8390)</f>
        <v>1</v>
      </c>
      <c r="C8391" s="1">
        <f>IF(C8390+1=Protocol!$V$21,0,C8390+1)</f>
        <v>4</v>
      </c>
      <c r="D8391" s="1">
        <f t="shared" si="279"/>
        <v>2</v>
      </c>
      <c r="E8391" s="1" t="str">
        <f>INDEX(Protocol[Mark],MATCH(C8391,Protocol[Step],0))</f>
        <v>3U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582010002</v>
      </c>
      <c r="H8391" s="134">
        <f>Systematic[[#This Row],[SampleVariableLabel]]+100*Systematic[[#This Row],[State]]</f>
        <v>582010402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582</v>
      </c>
      <c r="B8392" s="1">
        <f>IF(C8392=0,IF(B8391=Protocol!$V$20,1,B8391+1),B8391)</f>
        <v>1</v>
      </c>
      <c r="C8392" s="1">
        <f>IF(C8391+1=Protocol!$V$21,0,C8391+1)</f>
        <v>5</v>
      </c>
      <c r="D8392" s="1">
        <f t="shared" si="279"/>
        <v>3</v>
      </c>
      <c r="E8392" s="1" t="str">
        <f>INDEX(Protocol[Mark],MATCH(C8392,Protocol[Step],0))</f>
        <v>4G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582010003</v>
      </c>
      <c r="H8392" s="134">
        <f>Systematic[[#This Row],[SampleVariableLabel]]+100*Systematic[[#This Row],[State]]</f>
        <v>582010503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582</v>
      </c>
      <c r="B8393" s="1">
        <f>IF(C8393=0,IF(B8392=Protocol!$V$20,1,B8392+1),B8392)</f>
        <v>1</v>
      </c>
      <c r="C8393" s="1">
        <f>IF(C8392+1=Protocol!$V$21,0,C8392+1)</f>
        <v>6</v>
      </c>
      <c r="D8393" s="1">
        <f t="shared" si="279"/>
        <v>4</v>
      </c>
      <c r="E8393" s="1" t="str">
        <f>INDEX(Protocol[Mark],MATCH(C8393,Protocol[Step],0))</f>
        <v>5S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582010004</v>
      </c>
      <c r="H8393" s="134">
        <f>Systematic[[#This Row],[SampleVariableLabel]]+100*Systematic[[#This Row],[State]]</f>
        <v>582010604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582</v>
      </c>
      <c r="B8394" s="1">
        <f>IF(C8394=0,IF(B8393=Protocol!$V$20,1,B8393+1),B8393)</f>
        <v>1</v>
      </c>
      <c r="C8394" s="1">
        <f>IF(C8393+1=Protocol!$V$21,0,C8393+1)</f>
        <v>7</v>
      </c>
      <c r="D8394" s="1">
        <f t="shared" si="279"/>
        <v>5</v>
      </c>
      <c r="E8394" s="1" t="str">
        <f>INDEX(Protocol[Mark],MATCH(C8394,Protocol[Step],0))</f>
        <v>6Oct</v>
      </c>
      <c r="F8394" s="151" t="str">
        <f>INDEX(Variables[Variable],MATCH(Systematic[[#This Row],[VariableIndex]],Variables[Index],0))</f>
        <v>Specific flux (mt)</v>
      </c>
      <c r="G8394" s="134">
        <f>Systematic[[#This Row],[Sample]]*1000000+Systematic[[#This Row],[SubSample]]*10000+Systematic[[#This Row],[VariableIndex]]</f>
        <v>582010005</v>
      </c>
      <c r="H8394" s="134">
        <f>Systematic[[#This Row],[SampleVariableLabel]]+100*Systematic[[#This Row],[State]]</f>
        <v>582010705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582</v>
      </c>
      <c r="B8395" s="1">
        <f>IF(C8395=0,IF(B8394=Protocol!$V$20,1,B8394+1),B8394)</f>
        <v>1</v>
      </c>
      <c r="C8395" s="1">
        <f>IF(C8394+1=Protocol!$V$21,0,C8394+1)</f>
        <v>8</v>
      </c>
      <c r="D8395" s="1">
        <f t="shared" si="279"/>
        <v>6</v>
      </c>
      <c r="E8395" s="1" t="str">
        <f>INDEX(Protocol[Mark],MATCH(C8395,Protocol[Step],0))</f>
        <v>7Rot</v>
      </c>
      <c r="F8395" s="151" t="str">
        <f>INDEX(Variables[Variable],MATCH(Systematic[[#This Row],[VariableIndex]],Variables[Index],0))</f>
        <v>FCR (mt: ROX-corr.)</v>
      </c>
      <c r="G8395" s="134">
        <f>Systematic[[#This Row],[Sample]]*1000000+Systematic[[#This Row],[SubSample]]*10000+Systematic[[#This Row],[VariableIndex]]</f>
        <v>582010006</v>
      </c>
      <c r="H8395" s="134">
        <f>Systematic[[#This Row],[SampleVariableLabel]]+100*Systematic[[#This Row],[State]]</f>
        <v>582010806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582</v>
      </c>
      <c r="B8396" s="1">
        <f>IF(C8396=0,IF(B8395=Protocol!$V$20,1,B8395+1),B8395)</f>
        <v>1</v>
      </c>
      <c r="C8396" s="1">
        <f>IF(C8395+1=Protocol!$V$21,0,C8395+1)</f>
        <v>9</v>
      </c>
      <c r="D8396" s="1">
        <f t="shared" si="279"/>
        <v>1</v>
      </c>
      <c r="E8396" s="1" t="str">
        <f>INDEX(Protocol[Mark],MATCH(C8396,Protocol[Step],0))</f>
        <v>8Gp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582010001</v>
      </c>
      <c r="H8396" s="134">
        <f>Systematic[[#This Row],[SampleVariableLabel]]+100*Systematic[[#This Row],[State]]</f>
        <v>582010901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582</v>
      </c>
      <c r="B8397" s="1">
        <f>IF(C8397=0,IF(B8396=Protocol!$V$20,1,B8396+1),B8396)</f>
        <v>1</v>
      </c>
      <c r="C8397" s="1">
        <f>IF(C8396+1=Protocol!$V$21,0,C8396+1)</f>
        <v>10</v>
      </c>
      <c r="D8397" s="1">
        <f t="shared" si="279"/>
        <v>2</v>
      </c>
      <c r="E8397" s="1" t="str">
        <f>INDEX(Protocol[Mark],MATCH(C8397,Protocol[Step],0))</f>
        <v>9Ama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582010002</v>
      </c>
      <c r="H8397" s="134">
        <f>Systematic[[#This Row],[SampleVariableLabel]]+100*Systematic[[#This Row],[State]]</f>
        <v>582011002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582</v>
      </c>
      <c r="B8398" s="1">
        <f>IF(C8398=0,IF(B8397=Protocol!$V$20,1,B8397+1),B8397)</f>
        <v>1</v>
      </c>
      <c r="C8398" s="1">
        <f>IF(C8397+1=Protocol!$V$21,0,C8397+1)</f>
        <v>11</v>
      </c>
      <c r="D8398" s="1">
        <f t="shared" si="279"/>
        <v>3</v>
      </c>
      <c r="E8398" s="1" t="str">
        <f>INDEX(Protocol[Mark],MATCH(C8398,Protocol[Step],0))</f>
        <v>10Tm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582010003</v>
      </c>
      <c r="H8398" s="134">
        <f>Systematic[[#This Row],[SampleVariableLabel]]+100*Systematic[[#This Row],[State]]</f>
        <v>582011103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582</v>
      </c>
      <c r="B8399" s="1">
        <f>IF(C8399=0,IF(B8398=Protocol!$V$20,1,B8398+1),B8398)</f>
        <v>1</v>
      </c>
      <c r="C8399" s="1">
        <f>IF(C8398+1=Protocol!$V$21,0,C8398+1)</f>
        <v>12</v>
      </c>
      <c r="D8399" s="1">
        <f t="shared" si="279"/>
        <v>4</v>
      </c>
      <c r="E8399" s="1" t="str">
        <f>INDEX(Protocol[Mark],MATCH(C8399,Protocol[Step],0))</f>
        <v>11Azd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582010004</v>
      </c>
      <c r="H8399" s="134">
        <f>Systematic[[#This Row],[SampleVariableLabel]]+100*Systematic[[#This Row],[State]]</f>
        <v>582011204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583</v>
      </c>
      <c r="B8400" s="1">
        <f>IF(C8400=0,IF(B8399=Protocol!$V$20,1,B8399+1),B8399)</f>
        <v>1</v>
      </c>
      <c r="C8400" s="1">
        <f>IF(C8399+1=Protocol!$V$21,0,C8399+1)</f>
        <v>0</v>
      </c>
      <c r="D8400" s="1">
        <f t="shared" si="279"/>
        <v>5</v>
      </c>
      <c r="E8400" s="1" t="str">
        <f>INDEX(Protocol[Mark],MATCH(C8400,Protocol[Step],0))</f>
        <v>1mt</v>
      </c>
      <c r="F8400" s="151" t="str">
        <f>INDEX(Variables[Variable],MATCH(Systematic[[#This Row],[VariableIndex]],Variables[Index],0))</f>
        <v>Specific flux (mt)</v>
      </c>
      <c r="G8400" s="134">
        <f>Systematic[[#This Row],[Sample]]*1000000+Systematic[[#This Row],[SubSample]]*10000+Systematic[[#This Row],[VariableIndex]]</f>
        <v>583010005</v>
      </c>
      <c r="H8400" s="134">
        <f>Systematic[[#This Row],[SampleVariableLabel]]+100*Systematic[[#This Row],[State]]</f>
        <v>583010005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583</v>
      </c>
      <c r="B8401" s="1">
        <f>IF(C8401=0,IF(B8400=Protocol!$V$20,1,B8400+1),B8400)</f>
        <v>1</v>
      </c>
      <c r="C8401" s="1">
        <f>IF(C8400+1=Protocol!$V$21,0,C8400+1)</f>
        <v>1</v>
      </c>
      <c r="D8401" s="1">
        <f t="shared" si="279"/>
        <v>6</v>
      </c>
      <c r="E8401" s="1" t="str">
        <f>INDEX(Protocol[Mark],MATCH(C8401,Protocol[Step],0))</f>
        <v>1PM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583010006</v>
      </c>
      <c r="H8401" s="134">
        <f>Systematic[[#This Row],[SampleVariableLabel]]+100*Systematic[[#This Row],[State]]</f>
        <v>583010106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583</v>
      </c>
      <c r="B8402" s="1">
        <f>IF(C8402=0,IF(B8401=Protocol!$V$20,1,B8401+1),B8401)</f>
        <v>1</v>
      </c>
      <c r="C8402" s="1">
        <f>IF(C8401+1=Protocol!$V$21,0,C8401+1)</f>
        <v>2</v>
      </c>
      <c r="D8402" s="1">
        <f t="shared" si="279"/>
        <v>1</v>
      </c>
      <c r="E8402" s="1" t="str">
        <f>INDEX(Protocol[Mark],MATCH(C8402,Protocol[Step],0))</f>
        <v>2D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583010001</v>
      </c>
      <c r="H8402" s="134">
        <f>Systematic[[#This Row],[SampleVariableLabel]]+100*Systematic[[#This Row],[State]]</f>
        <v>583010201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583</v>
      </c>
      <c r="B8403" s="1">
        <f>IF(C8403=0,IF(B8402=Protocol!$V$20,1,B8402+1),B8402)</f>
        <v>1</v>
      </c>
      <c r="C8403" s="1">
        <f>IF(C8402+1=Protocol!$V$21,0,C8402+1)</f>
        <v>3</v>
      </c>
      <c r="D8403" s="1">
        <f t="shared" si="279"/>
        <v>2</v>
      </c>
      <c r="E8403" s="1" t="str">
        <f>INDEX(Protocol[Mark],MATCH(C8403,Protocol[Step],0))</f>
        <v>2c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583010002</v>
      </c>
      <c r="H8403" s="134">
        <f>Systematic[[#This Row],[SampleVariableLabel]]+100*Systematic[[#This Row],[State]]</f>
        <v>583010302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583</v>
      </c>
      <c r="B8404" s="1">
        <f>IF(C8404=0,IF(B8403=Protocol!$V$20,1,B8403+1),B8403)</f>
        <v>1</v>
      </c>
      <c r="C8404" s="1">
        <f>IF(C8403+1=Protocol!$V$21,0,C8403+1)</f>
        <v>4</v>
      </c>
      <c r="D8404" s="1">
        <f t="shared" si="279"/>
        <v>3</v>
      </c>
      <c r="E8404" s="1" t="str">
        <f>INDEX(Protocol[Mark],MATCH(C8404,Protocol[Step],0))</f>
        <v>3U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583010003</v>
      </c>
      <c r="H8404" s="134">
        <f>Systematic[[#This Row],[SampleVariableLabel]]+100*Systematic[[#This Row],[State]]</f>
        <v>583010403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583</v>
      </c>
      <c r="B8405" s="1">
        <f>IF(C8405=0,IF(B8404=Protocol!$V$20,1,B8404+1),B8404)</f>
        <v>1</v>
      </c>
      <c r="C8405" s="1">
        <f>IF(C8404+1=Protocol!$V$21,0,C8404+1)</f>
        <v>5</v>
      </c>
      <c r="D8405" s="1">
        <f t="shared" si="279"/>
        <v>4</v>
      </c>
      <c r="E8405" s="1" t="str">
        <f>INDEX(Protocol[Mark],MATCH(C8405,Protocol[Step],0))</f>
        <v>4G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583010004</v>
      </c>
      <c r="H8405" s="134">
        <f>Systematic[[#This Row],[SampleVariableLabel]]+100*Systematic[[#This Row],[State]]</f>
        <v>583010504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583</v>
      </c>
      <c r="B8406" s="1">
        <f>IF(C8406=0,IF(B8405=Protocol!$V$20,1,B8405+1),B8405)</f>
        <v>1</v>
      </c>
      <c r="C8406" s="1">
        <f>IF(C8405+1=Protocol!$V$21,0,C8405+1)</f>
        <v>6</v>
      </c>
      <c r="D8406" s="1">
        <f t="shared" si="279"/>
        <v>5</v>
      </c>
      <c r="E8406" s="1" t="str">
        <f>INDEX(Protocol[Mark],MATCH(C8406,Protocol[Step],0))</f>
        <v>5S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583010005</v>
      </c>
      <c r="H8406" s="134">
        <f>Systematic[[#This Row],[SampleVariableLabel]]+100*Systematic[[#This Row],[State]]</f>
        <v>583010605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583</v>
      </c>
      <c r="B8407" s="1">
        <f>IF(C8407=0,IF(B8406=Protocol!$V$20,1,B8406+1),B8406)</f>
        <v>1</v>
      </c>
      <c r="C8407" s="1">
        <f>IF(C8406+1=Protocol!$V$21,0,C8406+1)</f>
        <v>7</v>
      </c>
      <c r="D8407" s="1">
        <f t="shared" si="279"/>
        <v>6</v>
      </c>
      <c r="E8407" s="1" t="str">
        <f>INDEX(Protocol[Mark],MATCH(C8407,Protocol[Step],0))</f>
        <v>6Oct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583010006</v>
      </c>
      <c r="H8407" s="134">
        <f>Systematic[[#This Row],[SampleVariableLabel]]+100*Systematic[[#This Row],[State]]</f>
        <v>583010706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583</v>
      </c>
      <c r="B8408" s="1">
        <f>IF(C8408=0,IF(B8407=Protocol!$V$20,1,B8407+1),B8407)</f>
        <v>1</v>
      </c>
      <c r="C8408" s="1">
        <f>IF(C8407+1=Protocol!$V$21,0,C8407+1)</f>
        <v>8</v>
      </c>
      <c r="D8408" s="1">
        <f t="shared" si="279"/>
        <v>1</v>
      </c>
      <c r="E8408" s="1" t="str">
        <f>INDEX(Protocol[Mark],MATCH(C8408,Protocol[Step],0))</f>
        <v>7Rot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583010001</v>
      </c>
      <c r="H8408" s="134">
        <f>Systematic[[#This Row],[SampleVariableLabel]]+100*Systematic[[#This Row],[State]]</f>
        <v>583010801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583</v>
      </c>
      <c r="B8409" s="1">
        <f>IF(C8409=0,IF(B8408=Protocol!$V$20,1,B8408+1),B8408)</f>
        <v>1</v>
      </c>
      <c r="C8409" s="1">
        <f>IF(C8408+1=Protocol!$V$21,0,C8408+1)</f>
        <v>9</v>
      </c>
      <c r="D8409" s="1">
        <f t="shared" si="279"/>
        <v>2</v>
      </c>
      <c r="E8409" s="1" t="str">
        <f>INDEX(Protocol[Mark],MATCH(C8409,Protocol[Step],0))</f>
        <v>8Gp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583010002</v>
      </c>
      <c r="H8409" s="134">
        <f>Systematic[[#This Row],[SampleVariableLabel]]+100*Systematic[[#This Row],[State]]</f>
        <v>583010902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583</v>
      </c>
      <c r="B8410" s="1">
        <f>IF(C8410=0,IF(B8409=Protocol!$V$20,1,B8409+1),B8409)</f>
        <v>1</v>
      </c>
      <c r="C8410" s="1">
        <f>IF(C8409+1=Protocol!$V$21,0,C8409+1)</f>
        <v>10</v>
      </c>
      <c r="D8410" s="1">
        <f t="shared" si="279"/>
        <v>3</v>
      </c>
      <c r="E8410" s="1" t="str">
        <f>INDEX(Protocol[Mark],MATCH(C8410,Protocol[Step],0))</f>
        <v>9Ama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583010003</v>
      </c>
      <c r="H8410" s="134">
        <f>Systematic[[#This Row],[SampleVariableLabel]]+100*Systematic[[#This Row],[State]]</f>
        <v>583011003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583</v>
      </c>
      <c r="B8411" s="1">
        <f>IF(C8411=0,IF(B8410=Protocol!$V$20,1,B8410+1),B8410)</f>
        <v>1</v>
      </c>
      <c r="C8411" s="1">
        <f>IF(C8410+1=Protocol!$V$21,0,C8410+1)</f>
        <v>11</v>
      </c>
      <c r="D8411" s="1">
        <f t="shared" si="279"/>
        <v>4</v>
      </c>
      <c r="E8411" s="1" t="str">
        <f>INDEX(Protocol[Mark],MATCH(C8411,Protocol[Step],0))</f>
        <v>10Tm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583010004</v>
      </c>
      <c r="H8411" s="134">
        <f>Systematic[[#This Row],[SampleVariableLabel]]+100*Systematic[[#This Row],[State]]</f>
        <v>583011104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583</v>
      </c>
      <c r="B8412" s="1">
        <f>IF(C8412=0,IF(B8411=Protocol!$V$20,1,B8411+1),B8411)</f>
        <v>1</v>
      </c>
      <c r="C8412" s="1">
        <f>IF(C8411+1=Protocol!$V$21,0,C8411+1)</f>
        <v>12</v>
      </c>
      <c r="D8412" s="1">
        <f t="shared" si="279"/>
        <v>5</v>
      </c>
      <c r="E8412" s="1" t="str">
        <f>INDEX(Protocol[Mark],MATCH(C8412,Protocol[Step],0))</f>
        <v>11Azd</v>
      </c>
      <c r="F8412" s="151" t="str">
        <f>INDEX(Variables[Variable],MATCH(Systematic[[#This Row],[VariableIndex]],Variables[Index],0))</f>
        <v>Specific flux (mt)</v>
      </c>
      <c r="G8412" s="134">
        <f>Systematic[[#This Row],[Sample]]*1000000+Systematic[[#This Row],[SubSample]]*10000+Systematic[[#This Row],[VariableIndex]]</f>
        <v>583010005</v>
      </c>
      <c r="H8412" s="134">
        <f>Systematic[[#This Row],[SampleVariableLabel]]+100*Systematic[[#This Row],[State]]</f>
        <v>583011205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584</v>
      </c>
      <c r="B8413" s="1">
        <f>IF(C8413=0,IF(B8412=Protocol!$V$20,1,B8412+1),B8412)</f>
        <v>1</v>
      </c>
      <c r="C8413" s="1">
        <f>IF(C8412+1=Protocol!$V$21,0,C8412+1)</f>
        <v>0</v>
      </c>
      <c r="D8413" s="1">
        <f t="shared" si="279"/>
        <v>6</v>
      </c>
      <c r="E8413" s="1" t="str">
        <f>INDEX(Protocol[Mark],MATCH(C8413,Protocol[Step],0))</f>
        <v>1mt</v>
      </c>
      <c r="F8413" s="151" t="str">
        <f>INDEX(Variables[Variable],MATCH(Systematic[[#This Row],[VariableIndex]],Variables[Index],0))</f>
        <v>FCR (mt: ROX-corr.)</v>
      </c>
      <c r="G8413" s="134">
        <f>Systematic[[#This Row],[Sample]]*1000000+Systematic[[#This Row],[SubSample]]*10000+Systematic[[#This Row],[VariableIndex]]</f>
        <v>584010006</v>
      </c>
      <c r="H8413" s="134">
        <f>Systematic[[#This Row],[SampleVariableLabel]]+100*Systematic[[#This Row],[State]]</f>
        <v>584010006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584</v>
      </c>
      <c r="B8414" s="1">
        <f>IF(C8414=0,IF(B8413=Protocol!$V$20,1,B8413+1),B8413)</f>
        <v>1</v>
      </c>
      <c r="C8414" s="1">
        <f>IF(C8413+1=Protocol!$V$21,0,C8413+1)</f>
        <v>1</v>
      </c>
      <c r="D8414" s="1">
        <f t="shared" si="279"/>
        <v>1</v>
      </c>
      <c r="E8414" s="1" t="str">
        <f>INDEX(Protocol[Mark],MATCH(C8414,Protocol[Step],0))</f>
        <v>1PM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584010001</v>
      </c>
      <c r="H8414" s="134">
        <f>Systematic[[#This Row],[SampleVariableLabel]]+100*Systematic[[#This Row],[State]]</f>
        <v>584010101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584</v>
      </c>
      <c r="B8415" s="1">
        <f>IF(C8415=0,IF(B8414=Protocol!$V$20,1,B8414+1),B8414)</f>
        <v>1</v>
      </c>
      <c r="C8415" s="1">
        <f>IF(C8414+1=Protocol!$V$21,0,C8414+1)</f>
        <v>2</v>
      </c>
      <c r="D8415" s="1">
        <f t="shared" si="279"/>
        <v>2</v>
      </c>
      <c r="E8415" s="1" t="str">
        <f>INDEX(Protocol[Mark],MATCH(C8415,Protocol[Step],0))</f>
        <v>2D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584010002</v>
      </c>
      <c r="H8415" s="134">
        <f>Systematic[[#This Row],[SampleVariableLabel]]+100*Systematic[[#This Row],[State]]</f>
        <v>584010202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584</v>
      </c>
      <c r="B8416" s="1">
        <f>IF(C8416=0,IF(B8415=Protocol!$V$20,1,B8415+1),B8415)</f>
        <v>1</v>
      </c>
      <c r="C8416" s="1">
        <f>IF(C8415+1=Protocol!$V$21,0,C8415+1)</f>
        <v>3</v>
      </c>
      <c r="D8416" s="1">
        <f t="shared" si="279"/>
        <v>3</v>
      </c>
      <c r="E8416" s="1" t="str">
        <f>INDEX(Protocol[Mark],MATCH(C8416,Protocol[Step],0))</f>
        <v>2c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584010003</v>
      </c>
      <c r="H8416" s="134">
        <f>Systematic[[#This Row],[SampleVariableLabel]]+100*Systematic[[#This Row],[State]]</f>
        <v>584010303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584</v>
      </c>
      <c r="B8417" s="1">
        <f>IF(C8417=0,IF(B8416=Protocol!$V$20,1,B8416+1),B8416)</f>
        <v>1</v>
      </c>
      <c r="C8417" s="1">
        <f>IF(C8416+1=Protocol!$V$21,0,C8416+1)</f>
        <v>4</v>
      </c>
      <c r="D8417" s="1">
        <f t="shared" si="279"/>
        <v>4</v>
      </c>
      <c r="E8417" s="1" t="str">
        <f>INDEX(Protocol[Mark],MATCH(C8417,Protocol[Step],0))</f>
        <v>3U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584010004</v>
      </c>
      <c r="H8417" s="134">
        <f>Systematic[[#This Row],[SampleVariableLabel]]+100*Systematic[[#This Row],[State]]</f>
        <v>584010404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584</v>
      </c>
      <c r="B8418" s="1">
        <f>IF(C8418=0,IF(B8417=Protocol!$V$20,1,B8417+1),B8417)</f>
        <v>1</v>
      </c>
      <c r="C8418" s="1">
        <f>IF(C8417+1=Protocol!$V$21,0,C8417+1)</f>
        <v>5</v>
      </c>
      <c r="D8418" s="1">
        <f t="shared" si="279"/>
        <v>5</v>
      </c>
      <c r="E8418" s="1" t="str">
        <f>INDEX(Protocol[Mark],MATCH(C8418,Protocol[Step],0))</f>
        <v>4G</v>
      </c>
      <c r="F8418" s="151" t="str">
        <f>INDEX(Variables[Variable],MATCH(Systematic[[#This Row],[VariableIndex]],Variables[Index],0))</f>
        <v>Specific flux (mt)</v>
      </c>
      <c r="G8418" s="134">
        <f>Systematic[[#This Row],[Sample]]*1000000+Systematic[[#This Row],[SubSample]]*10000+Systematic[[#This Row],[VariableIndex]]</f>
        <v>584010005</v>
      </c>
      <c r="H8418" s="134">
        <f>Systematic[[#This Row],[SampleVariableLabel]]+100*Systematic[[#This Row],[State]]</f>
        <v>584010505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584</v>
      </c>
      <c r="B8419" s="1">
        <f>IF(C8419=0,IF(B8418=Protocol!$V$20,1,B8418+1),B8418)</f>
        <v>1</v>
      </c>
      <c r="C8419" s="1">
        <f>IF(C8418+1=Protocol!$V$21,0,C8418+1)</f>
        <v>6</v>
      </c>
      <c r="D8419" s="1">
        <f t="shared" si="279"/>
        <v>6</v>
      </c>
      <c r="E8419" s="1" t="str">
        <f>INDEX(Protocol[Mark],MATCH(C8419,Protocol[Step],0))</f>
        <v>5S</v>
      </c>
      <c r="F8419" s="151" t="str">
        <f>INDEX(Variables[Variable],MATCH(Systematic[[#This Row],[VariableIndex]],Variables[Index],0))</f>
        <v>FCR (mt: ROX-corr.)</v>
      </c>
      <c r="G8419" s="134">
        <f>Systematic[[#This Row],[Sample]]*1000000+Systematic[[#This Row],[SubSample]]*10000+Systematic[[#This Row],[VariableIndex]]</f>
        <v>584010006</v>
      </c>
      <c r="H8419" s="134">
        <f>Systematic[[#This Row],[SampleVariableLabel]]+100*Systematic[[#This Row],[State]]</f>
        <v>584010606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584</v>
      </c>
      <c r="B8420" s="1">
        <f>IF(C8420=0,IF(B8419=Protocol!$V$20,1,B8419+1),B8419)</f>
        <v>1</v>
      </c>
      <c r="C8420" s="1">
        <f>IF(C8419+1=Protocol!$V$21,0,C8419+1)</f>
        <v>7</v>
      </c>
      <c r="D8420" s="1">
        <f t="shared" si="279"/>
        <v>1</v>
      </c>
      <c r="E8420" s="1" t="str">
        <f>INDEX(Protocol[Mark],MATCH(C8420,Protocol[Step],0))</f>
        <v>6Oct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584010001</v>
      </c>
      <c r="H8420" s="134">
        <f>Systematic[[#This Row],[SampleVariableLabel]]+100*Systematic[[#This Row],[State]]</f>
        <v>584010701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584</v>
      </c>
      <c r="B8421" s="1">
        <f>IF(C8421=0,IF(B8420=Protocol!$V$20,1,B8420+1),B8420)</f>
        <v>1</v>
      </c>
      <c r="C8421" s="1">
        <f>IF(C8420+1=Protocol!$V$21,0,C8420+1)</f>
        <v>8</v>
      </c>
      <c r="D8421" s="1">
        <f t="shared" si="279"/>
        <v>2</v>
      </c>
      <c r="E8421" s="1" t="str">
        <f>INDEX(Protocol[Mark],MATCH(C8421,Protocol[Step],0))</f>
        <v>7Rot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584010002</v>
      </c>
      <c r="H8421" s="134">
        <f>Systematic[[#This Row],[SampleVariableLabel]]+100*Systematic[[#This Row],[State]]</f>
        <v>584010802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584</v>
      </c>
      <c r="B8422" s="1">
        <f>IF(C8422=0,IF(B8421=Protocol!$V$20,1,B8421+1),B8421)</f>
        <v>1</v>
      </c>
      <c r="C8422" s="1">
        <f>IF(C8421+1=Protocol!$V$21,0,C8421+1)</f>
        <v>9</v>
      </c>
      <c r="D8422" s="1">
        <f t="shared" si="279"/>
        <v>3</v>
      </c>
      <c r="E8422" s="1" t="str">
        <f>INDEX(Protocol[Mark],MATCH(C8422,Protocol[Step],0))</f>
        <v>8Gp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584010003</v>
      </c>
      <c r="H8422" s="134">
        <f>Systematic[[#This Row],[SampleVariableLabel]]+100*Systematic[[#This Row],[State]]</f>
        <v>584010903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584</v>
      </c>
      <c r="B8423" s="1">
        <f>IF(C8423=0,IF(B8422=Protocol!$V$20,1,B8422+1),B8422)</f>
        <v>1</v>
      </c>
      <c r="C8423" s="1">
        <f>IF(C8422+1=Protocol!$V$21,0,C8422+1)</f>
        <v>10</v>
      </c>
      <c r="D8423" s="1">
        <f t="shared" si="279"/>
        <v>4</v>
      </c>
      <c r="E8423" s="1" t="str">
        <f>INDEX(Protocol[Mark],MATCH(C8423,Protocol[Step],0))</f>
        <v>9Ama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584010004</v>
      </c>
      <c r="H8423" s="134">
        <f>Systematic[[#This Row],[SampleVariableLabel]]+100*Systematic[[#This Row],[State]]</f>
        <v>584011004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584</v>
      </c>
      <c r="B8424" s="1">
        <f>IF(C8424=0,IF(B8423=Protocol!$V$20,1,B8423+1),B8423)</f>
        <v>1</v>
      </c>
      <c r="C8424" s="1">
        <f>IF(C8423+1=Protocol!$V$21,0,C8423+1)</f>
        <v>11</v>
      </c>
      <c r="D8424" s="1">
        <f t="shared" si="279"/>
        <v>5</v>
      </c>
      <c r="E8424" s="1" t="str">
        <f>INDEX(Protocol[Mark],MATCH(C8424,Protocol[Step],0))</f>
        <v>10Tm</v>
      </c>
      <c r="F8424" s="151" t="str">
        <f>INDEX(Variables[Variable],MATCH(Systematic[[#This Row],[VariableIndex]],Variables[Index],0))</f>
        <v>Specific flux (mt)</v>
      </c>
      <c r="G8424" s="134">
        <f>Systematic[[#This Row],[Sample]]*1000000+Systematic[[#This Row],[SubSample]]*10000+Systematic[[#This Row],[VariableIndex]]</f>
        <v>584010005</v>
      </c>
      <c r="H8424" s="134">
        <f>Systematic[[#This Row],[SampleVariableLabel]]+100*Systematic[[#This Row],[State]]</f>
        <v>584011105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584</v>
      </c>
      <c r="B8425" s="1">
        <f>IF(C8425=0,IF(B8424=Protocol!$V$20,1,B8424+1),B8424)</f>
        <v>1</v>
      </c>
      <c r="C8425" s="1">
        <f>IF(C8424+1=Protocol!$V$21,0,C8424+1)</f>
        <v>12</v>
      </c>
      <c r="D8425" s="1">
        <f t="shared" si="279"/>
        <v>6</v>
      </c>
      <c r="E8425" s="1" t="str">
        <f>INDEX(Protocol[Mark],MATCH(C8425,Protocol[Step],0))</f>
        <v>11Azd</v>
      </c>
      <c r="F8425" s="151" t="str">
        <f>INDEX(Variables[Variable],MATCH(Systematic[[#This Row],[VariableIndex]],Variables[Index],0))</f>
        <v>FCR (mt: ROX-corr.)</v>
      </c>
      <c r="G8425" s="134">
        <f>Systematic[[#This Row],[Sample]]*1000000+Systematic[[#This Row],[SubSample]]*10000+Systematic[[#This Row],[VariableIndex]]</f>
        <v>584010006</v>
      </c>
      <c r="H8425" s="134">
        <f>Systematic[[#This Row],[SampleVariableLabel]]+100*Systematic[[#This Row],[State]]</f>
        <v>584011206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585</v>
      </c>
      <c r="B8426" s="1">
        <f>IF(C8426=0,IF(B8425=Protocol!$V$20,1,B8425+1),B8425)</f>
        <v>1</v>
      </c>
      <c r="C8426" s="1">
        <f>IF(C8425+1=Protocol!$V$21,0,C8425+1)</f>
        <v>0</v>
      </c>
      <c r="D8426" s="1">
        <f t="shared" si="279"/>
        <v>1</v>
      </c>
      <c r="E8426" s="1" t="str">
        <f>INDEX(Protocol[Mark],MATCH(C8426,Protocol[Step],0))</f>
        <v>1mt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585010001</v>
      </c>
      <c r="H8426" s="134">
        <f>Systematic[[#This Row],[SampleVariableLabel]]+100*Systematic[[#This Row],[State]]</f>
        <v>585010001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585</v>
      </c>
      <c r="B8427" s="1">
        <f>IF(C8427=0,IF(B8426=Protocol!$V$20,1,B8426+1),B8426)</f>
        <v>1</v>
      </c>
      <c r="C8427" s="1">
        <f>IF(C8426+1=Protocol!$V$21,0,C8426+1)</f>
        <v>1</v>
      </c>
      <c r="D8427" s="1">
        <f t="shared" si="279"/>
        <v>2</v>
      </c>
      <c r="E8427" s="1" t="str">
        <f>INDEX(Protocol[Mark],MATCH(C8427,Protocol[Step],0))</f>
        <v>1PM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585010002</v>
      </c>
      <c r="H8427" s="134">
        <f>Systematic[[#This Row],[SampleVariableLabel]]+100*Systematic[[#This Row],[State]]</f>
        <v>585010102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585</v>
      </c>
      <c r="B8428" s="1">
        <f>IF(C8428=0,IF(B8427=Protocol!$V$20,1,B8427+1),B8427)</f>
        <v>1</v>
      </c>
      <c r="C8428" s="1">
        <f>IF(C8427+1=Protocol!$V$21,0,C8427+1)</f>
        <v>2</v>
      </c>
      <c r="D8428" s="1">
        <f t="shared" si="279"/>
        <v>3</v>
      </c>
      <c r="E8428" s="1" t="str">
        <f>INDEX(Protocol[Mark],MATCH(C8428,Protocol[Step],0))</f>
        <v>2D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585010003</v>
      </c>
      <c r="H8428" s="134">
        <f>Systematic[[#This Row],[SampleVariableLabel]]+100*Systematic[[#This Row],[State]]</f>
        <v>585010203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585</v>
      </c>
      <c r="B8429" s="1">
        <f>IF(C8429=0,IF(B8428=Protocol!$V$20,1,B8428+1),B8428)</f>
        <v>1</v>
      </c>
      <c r="C8429" s="1">
        <f>IF(C8428+1=Protocol!$V$21,0,C8428+1)</f>
        <v>3</v>
      </c>
      <c r="D8429" s="1">
        <f t="shared" si="279"/>
        <v>4</v>
      </c>
      <c r="E8429" s="1" t="str">
        <f>INDEX(Protocol[Mark],MATCH(C8429,Protocol[Step],0))</f>
        <v>2c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585010004</v>
      </c>
      <c r="H8429" s="134">
        <f>Systematic[[#This Row],[SampleVariableLabel]]+100*Systematic[[#This Row],[State]]</f>
        <v>585010304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585</v>
      </c>
      <c r="B8430" s="1">
        <f>IF(C8430=0,IF(B8429=Protocol!$V$20,1,B8429+1),B8429)</f>
        <v>1</v>
      </c>
      <c r="C8430" s="1">
        <f>IF(C8429+1=Protocol!$V$21,0,C8429+1)</f>
        <v>4</v>
      </c>
      <c r="D8430" s="1">
        <f t="shared" si="279"/>
        <v>5</v>
      </c>
      <c r="E8430" s="1" t="str">
        <f>INDEX(Protocol[Mark],MATCH(C8430,Protocol[Step],0))</f>
        <v>3U</v>
      </c>
      <c r="F8430" s="151" t="str">
        <f>INDEX(Variables[Variable],MATCH(Systematic[[#This Row],[VariableIndex]],Variables[Index],0))</f>
        <v>Specific flux (mt)</v>
      </c>
      <c r="G8430" s="134">
        <f>Systematic[[#This Row],[Sample]]*1000000+Systematic[[#This Row],[SubSample]]*10000+Systematic[[#This Row],[VariableIndex]]</f>
        <v>585010005</v>
      </c>
      <c r="H8430" s="134">
        <f>Systematic[[#This Row],[SampleVariableLabel]]+100*Systematic[[#This Row],[State]]</f>
        <v>585010405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585</v>
      </c>
      <c r="B8431" s="1">
        <f>IF(C8431=0,IF(B8430=Protocol!$V$20,1,B8430+1),B8430)</f>
        <v>1</v>
      </c>
      <c r="C8431" s="1">
        <f>IF(C8430+1=Protocol!$V$21,0,C8430+1)</f>
        <v>5</v>
      </c>
      <c r="D8431" s="1">
        <f t="shared" si="279"/>
        <v>6</v>
      </c>
      <c r="E8431" s="1" t="str">
        <f>INDEX(Protocol[Mark],MATCH(C8431,Protocol[Step],0))</f>
        <v>4G</v>
      </c>
      <c r="F8431" s="151" t="str">
        <f>INDEX(Variables[Variable],MATCH(Systematic[[#This Row],[VariableIndex]],Variables[Index],0))</f>
        <v>FCR (mt: ROX-corr.)</v>
      </c>
      <c r="G8431" s="134">
        <f>Systematic[[#This Row],[Sample]]*1000000+Systematic[[#This Row],[SubSample]]*10000+Systematic[[#This Row],[VariableIndex]]</f>
        <v>585010006</v>
      </c>
      <c r="H8431" s="134">
        <f>Systematic[[#This Row],[SampleVariableLabel]]+100*Systematic[[#This Row],[State]]</f>
        <v>585010506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585</v>
      </c>
      <c r="B8432" s="1">
        <f>IF(C8432=0,IF(B8431=Protocol!$V$20,1,B8431+1),B8431)</f>
        <v>1</v>
      </c>
      <c r="C8432" s="1">
        <f>IF(C8431+1=Protocol!$V$21,0,C8431+1)</f>
        <v>6</v>
      </c>
      <c r="D8432" s="1">
        <f t="shared" si="279"/>
        <v>1</v>
      </c>
      <c r="E8432" s="1" t="str">
        <f>INDEX(Protocol[Mark],MATCH(C8432,Protocol[Step],0))</f>
        <v>5S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585010001</v>
      </c>
      <c r="H8432" s="134">
        <f>Systematic[[#This Row],[SampleVariableLabel]]+100*Systematic[[#This Row],[State]]</f>
        <v>585010601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585</v>
      </c>
      <c r="B8433" s="1">
        <f>IF(C8433=0,IF(B8432=Protocol!$V$20,1,B8432+1),B8432)</f>
        <v>1</v>
      </c>
      <c r="C8433" s="1">
        <f>IF(C8432+1=Protocol!$V$21,0,C8432+1)</f>
        <v>7</v>
      </c>
      <c r="D8433" s="1">
        <f t="shared" si="279"/>
        <v>2</v>
      </c>
      <c r="E8433" s="1" t="str">
        <f>INDEX(Protocol[Mark],MATCH(C8433,Protocol[Step],0))</f>
        <v>6Oct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585010002</v>
      </c>
      <c r="H8433" s="134">
        <f>Systematic[[#This Row],[SampleVariableLabel]]+100*Systematic[[#This Row],[State]]</f>
        <v>585010702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585</v>
      </c>
      <c r="B8434" s="1">
        <f>IF(C8434=0,IF(B8433=Protocol!$V$20,1,B8433+1),B8433)</f>
        <v>1</v>
      </c>
      <c r="C8434" s="1">
        <f>IF(C8433+1=Protocol!$V$21,0,C8433+1)</f>
        <v>8</v>
      </c>
      <c r="D8434" s="1">
        <f t="shared" si="279"/>
        <v>3</v>
      </c>
      <c r="E8434" s="1" t="str">
        <f>INDEX(Protocol[Mark],MATCH(C8434,Protocol[Step],0))</f>
        <v>7Rot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585010003</v>
      </c>
      <c r="H8434" s="134">
        <f>Systematic[[#This Row],[SampleVariableLabel]]+100*Systematic[[#This Row],[State]]</f>
        <v>585010803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585</v>
      </c>
      <c r="B8435" s="1">
        <f>IF(C8435=0,IF(B8434=Protocol!$V$20,1,B8434+1),B8434)</f>
        <v>1</v>
      </c>
      <c r="C8435" s="1">
        <f>IF(C8434+1=Protocol!$V$21,0,C8434+1)</f>
        <v>9</v>
      </c>
      <c r="D8435" s="1">
        <f t="shared" si="279"/>
        <v>4</v>
      </c>
      <c r="E8435" s="1" t="str">
        <f>INDEX(Protocol[Mark],MATCH(C8435,Protocol[Step],0))</f>
        <v>8Gp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585010004</v>
      </c>
      <c r="H8435" s="134">
        <f>Systematic[[#This Row],[SampleVariableLabel]]+100*Systematic[[#This Row],[State]]</f>
        <v>585010904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585</v>
      </c>
      <c r="B8436" s="1">
        <f>IF(C8436=0,IF(B8435=Protocol!$V$20,1,B8435+1),B8435)</f>
        <v>1</v>
      </c>
      <c r="C8436" s="1">
        <f>IF(C8435+1=Protocol!$V$21,0,C8435+1)</f>
        <v>10</v>
      </c>
      <c r="D8436" s="1">
        <f t="shared" si="279"/>
        <v>5</v>
      </c>
      <c r="E8436" s="1" t="str">
        <f>INDEX(Protocol[Mark],MATCH(C8436,Protocol[Step],0))</f>
        <v>9Ama</v>
      </c>
      <c r="F8436" s="151" t="str">
        <f>INDEX(Variables[Variable],MATCH(Systematic[[#This Row],[VariableIndex]],Variables[Index],0))</f>
        <v>Specific flux (mt)</v>
      </c>
      <c r="G8436" s="134">
        <f>Systematic[[#This Row],[Sample]]*1000000+Systematic[[#This Row],[SubSample]]*10000+Systematic[[#This Row],[VariableIndex]]</f>
        <v>585010005</v>
      </c>
      <c r="H8436" s="134">
        <f>Systematic[[#This Row],[SampleVariableLabel]]+100*Systematic[[#This Row],[State]]</f>
        <v>585011005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585</v>
      </c>
      <c r="B8437" s="1">
        <f>IF(C8437=0,IF(B8436=Protocol!$V$20,1,B8436+1),B8436)</f>
        <v>1</v>
      </c>
      <c r="C8437" s="1">
        <f>IF(C8436+1=Protocol!$V$21,0,C8436+1)</f>
        <v>11</v>
      </c>
      <c r="D8437" s="1">
        <f t="shared" si="279"/>
        <v>6</v>
      </c>
      <c r="E8437" s="1" t="str">
        <f>INDEX(Protocol[Mark],MATCH(C8437,Protocol[Step],0))</f>
        <v>10Tm</v>
      </c>
      <c r="F8437" s="151" t="str">
        <f>INDEX(Variables[Variable],MATCH(Systematic[[#This Row],[VariableIndex]],Variables[Index],0))</f>
        <v>FCR (mt: ROX-corr.)</v>
      </c>
      <c r="G8437" s="134">
        <f>Systematic[[#This Row],[Sample]]*1000000+Systematic[[#This Row],[SubSample]]*10000+Systematic[[#This Row],[VariableIndex]]</f>
        <v>585010006</v>
      </c>
      <c r="H8437" s="134">
        <f>Systematic[[#This Row],[SampleVariableLabel]]+100*Systematic[[#This Row],[State]]</f>
        <v>585011106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585</v>
      </c>
      <c r="B8438" s="1">
        <f>IF(C8438=0,IF(B8437=Protocol!$V$20,1,B8437+1),B8437)</f>
        <v>1</v>
      </c>
      <c r="C8438" s="1">
        <f>IF(C8437+1=Protocol!$V$21,0,C8437+1)</f>
        <v>12</v>
      </c>
      <c r="D8438" s="1">
        <f t="shared" si="279"/>
        <v>1</v>
      </c>
      <c r="E8438" s="1" t="str">
        <f>INDEX(Protocol[Mark],MATCH(C8438,Protocol[Step],0))</f>
        <v>11Azd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585010001</v>
      </c>
      <c r="H8438" s="134">
        <f>Systematic[[#This Row],[SampleVariableLabel]]+100*Systematic[[#This Row],[State]]</f>
        <v>585011201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586</v>
      </c>
      <c r="B8439" s="1">
        <f>IF(C8439=0,IF(B8438=Protocol!$V$20,1,B8438+1),B8438)</f>
        <v>1</v>
      </c>
      <c r="C8439" s="1">
        <f>IF(C8438+1=Protocol!$V$21,0,C8438+1)</f>
        <v>0</v>
      </c>
      <c r="D8439" s="1">
        <f t="shared" si="279"/>
        <v>2</v>
      </c>
      <c r="E8439" s="1" t="str">
        <f>INDEX(Protocol[Mark],MATCH(C8439,Protocol[Step],0))</f>
        <v>1mt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586010002</v>
      </c>
      <c r="H8439" s="134">
        <f>Systematic[[#This Row],[SampleVariableLabel]]+100*Systematic[[#This Row],[State]]</f>
        <v>586010002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586</v>
      </c>
      <c r="B8440" s="1">
        <f>IF(C8440=0,IF(B8439=Protocol!$V$20,1,B8439+1),B8439)</f>
        <v>1</v>
      </c>
      <c r="C8440" s="1">
        <f>IF(C8439+1=Protocol!$V$21,0,C8439+1)</f>
        <v>1</v>
      </c>
      <c r="D8440" s="1">
        <f t="shared" si="279"/>
        <v>3</v>
      </c>
      <c r="E8440" s="1" t="str">
        <f>INDEX(Protocol[Mark],MATCH(C8440,Protocol[Step],0))</f>
        <v>1PM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586010003</v>
      </c>
      <c r="H8440" s="134">
        <f>Systematic[[#This Row],[SampleVariableLabel]]+100*Systematic[[#This Row],[State]]</f>
        <v>586010103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586</v>
      </c>
      <c r="B8441" s="1">
        <f>IF(C8441=0,IF(B8440=Protocol!$V$20,1,B8440+1),B8440)</f>
        <v>1</v>
      </c>
      <c r="C8441" s="1">
        <f>IF(C8440+1=Protocol!$V$21,0,C8440+1)</f>
        <v>2</v>
      </c>
      <c r="D8441" s="1">
        <f t="shared" si="279"/>
        <v>4</v>
      </c>
      <c r="E8441" s="1" t="str">
        <f>INDEX(Protocol[Mark],MATCH(C8441,Protocol[Step],0))</f>
        <v>2D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586010004</v>
      </c>
      <c r="H8441" s="134">
        <f>Systematic[[#This Row],[SampleVariableLabel]]+100*Systematic[[#This Row],[State]]</f>
        <v>586010204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586</v>
      </c>
      <c r="B8442" s="1">
        <f>IF(C8442=0,IF(B8441=Protocol!$V$20,1,B8441+1),B8441)</f>
        <v>1</v>
      </c>
      <c r="C8442" s="1">
        <f>IF(C8441+1=Protocol!$V$21,0,C8441+1)</f>
        <v>3</v>
      </c>
      <c r="D8442" s="1">
        <f t="shared" si="279"/>
        <v>5</v>
      </c>
      <c r="E8442" s="1" t="str">
        <f>INDEX(Protocol[Mark],MATCH(C8442,Protocol[Step],0))</f>
        <v>2c</v>
      </c>
      <c r="F8442" s="151" t="str">
        <f>INDEX(Variables[Variable],MATCH(Systematic[[#This Row],[VariableIndex]],Variables[Index],0))</f>
        <v>Specific flux (mt)</v>
      </c>
      <c r="G8442" s="134">
        <f>Systematic[[#This Row],[Sample]]*1000000+Systematic[[#This Row],[SubSample]]*10000+Systematic[[#This Row],[VariableIndex]]</f>
        <v>586010005</v>
      </c>
      <c r="H8442" s="134">
        <f>Systematic[[#This Row],[SampleVariableLabel]]+100*Systematic[[#This Row],[State]]</f>
        <v>586010305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586</v>
      </c>
      <c r="B8443" s="1">
        <f>IF(C8443=0,IF(B8442=Protocol!$V$20,1,B8442+1),B8442)</f>
        <v>1</v>
      </c>
      <c r="C8443" s="1">
        <f>IF(C8442+1=Protocol!$V$21,0,C8442+1)</f>
        <v>4</v>
      </c>
      <c r="D8443" s="1">
        <f t="shared" si="279"/>
        <v>6</v>
      </c>
      <c r="E8443" s="1" t="str">
        <f>INDEX(Protocol[Mark],MATCH(C8443,Protocol[Step],0))</f>
        <v>3U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586010006</v>
      </c>
      <c r="H8443" s="134">
        <f>Systematic[[#This Row],[SampleVariableLabel]]+100*Systematic[[#This Row],[State]]</f>
        <v>586010406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586</v>
      </c>
      <c r="B8444" s="1">
        <f>IF(C8444=0,IF(B8443=Protocol!$V$20,1,B8443+1),B8443)</f>
        <v>1</v>
      </c>
      <c r="C8444" s="1">
        <f>IF(C8443+1=Protocol!$V$21,0,C8443+1)</f>
        <v>5</v>
      </c>
      <c r="D8444" s="1">
        <f t="shared" si="279"/>
        <v>1</v>
      </c>
      <c r="E8444" s="1" t="str">
        <f>INDEX(Protocol[Mark],MATCH(C8444,Protocol[Step],0))</f>
        <v>4G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586010001</v>
      </c>
      <c r="H8444" s="134">
        <f>Systematic[[#This Row],[SampleVariableLabel]]+100*Systematic[[#This Row],[State]]</f>
        <v>586010501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586</v>
      </c>
      <c r="B8445" s="1">
        <f>IF(C8445=0,IF(B8444=Protocol!$V$20,1,B8444+1),B8444)</f>
        <v>1</v>
      </c>
      <c r="C8445" s="1">
        <f>IF(C8444+1=Protocol!$V$21,0,C8444+1)</f>
        <v>6</v>
      </c>
      <c r="D8445" s="1">
        <f t="shared" si="279"/>
        <v>2</v>
      </c>
      <c r="E8445" s="1" t="str">
        <f>INDEX(Protocol[Mark],MATCH(C8445,Protocol[Step],0))</f>
        <v>5S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586010002</v>
      </c>
      <c r="H8445" s="134">
        <f>Systematic[[#This Row],[SampleVariableLabel]]+100*Systematic[[#This Row],[State]]</f>
        <v>586010602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586</v>
      </c>
      <c r="B8446" s="1">
        <f>IF(C8446=0,IF(B8445=Protocol!$V$20,1,B8445+1),B8445)</f>
        <v>1</v>
      </c>
      <c r="C8446" s="1">
        <f>IF(C8445+1=Protocol!$V$21,0,C8445+1)</f>
        <v>7</v>
      </c>
      <c r="D8446" s="1">
        <f t="shared" si="279"/>
        <v>3</v>
      </c>
      <c r="E8446" s="1" t="str">
        <f>INDEX(Protocol[Mark],MATCH(C8446,Protocol[Step],0))</f>
        <v>6Oct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586010003</v>
      </c>
      <c r="H8446" s="134">
        <f>Systematic[[#This Row],[SampleVariableLabel]]+100*Systematic[[#This Row],[State]]</f>
        <v>586010703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586</v>
      </c>
      <c r="B8447" s="1">
        <f>IF(C8447=0,IF(B8446=Protocol!$V$20,1,B8446+1),B8446)</f>
        <v>1</v>
      </c>
      <c r="C8447" s="1">
        <f>IF(C8446+1=Protocol!$V$21,0,C8446+1)</f>
        <v>8</v>
      </c>
      <c r="D8447" s="1">
        <f t="shared" si="279"/>
        <v>4</v>
      </c>
      <c r="E8447" s="1" t="str">
        <f>INDEX(Protocol[Mark],MATCH(C8447,Protocol[Step],0))</f>
        <v>7Rot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586010004</v>
      </c>
      <c r="H8447" s="134">
        <f>Systematic[[#This Row],[SampleVariableLabel]]+100*Systematic[[#This Row],[State]]</f>
        <v>586010804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586</v>
      </c>
      <c r="B8448" s="1">
        <f>IF(C8448=0,IF(B8447=Protocol!$V$20,1,B8447+1),B8447)</f>
        <v>1</v>
      </c>
      <c r="C8448" s="1">
        <f>IF(C8447+1=Protocol!$V$21,0,C8447+1)</f>
        <v>9</v>
      </c>
      <c r="D8448" s="1">
        <f t="shared" si="279"/>
        <v>5</v>
      </c>
      <c r="E8448" s="1" t="str">
        <f>INDEX(Protocol[Mark],MATCH(C8448,Protocol[Step],0))</f>
        <v>8Gp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586010005</v>
      </c>
      <c r="H8448" s="134">
        <f>Systematic[[#This Row],[SampleVariableLabel]]+100*Systematic[[#This Row],[State]]</f>
        <v>586010905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586</v>
      </c>
      <c r="B8449" s="1">
        <f>IF(C8449=0,IF(B8448=Protocol!$V$20,1,B8448+1),B8448)</f>
        <v>1</v>
      </c>
      <c r="C8449" s="1">
        <f>IF(C8448+1=Protocol!$V$21,0,C8448+1)</f>
        <v>10</v>
      </c>
      <c r="D8449" s="1">
        <f t="shared" si="279"/>
        <v>6</v>
      </c>
      <c r="E8449" s="1" t="str">
        <f>INDEX(Protocol[Mark],MATCH(C8449,Protocol[Step],0))</f>
        <v>9Ama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586010006</v>
      </c>
      <c r="H8449" s="134">
        <f>Systematic[[#This Row],[SampleVariableLabel]]+100*Systematic[[#This Row],[State]]</f>
        <v>586011006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586</v>
      </c>
      <c r="B8450" s="1">
        <f>IF(C8450=0,IF(B8449=Protocol!$V$20,1,B8449+1),B8449)</f>
        <v>1</v>
      </c>
      <c r="C8450" s="1">
        <f>IF(C8449+1=Protocol!$V$21,0,C8449+1)</f>
        <v>11</v>
      </c>
      <c r="D8450" s="1">
        <f t="shared" si="279"/>
        <v>1</v>
      </c>
      <c r="E8450" s="1" t="str">
        <f>INDEX(Protocol[Mark],MATCH(C8450,Protocol[Step],0))</f>
        <v>10Tm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586010001</v>
      </c>
      <c r="H8450" s="134">
        <f>Systematic[[#This Row],[SampleVariableLabel]]+100*Systematic[[#This Row],[State]]</f>
        <v>586011101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586</v>
      </c>
      <c r="B8451" s="1">
        <f>IF(C8451=0,IF(B8450=Protocol!$V$20,1,B8450+1),B8450)</f>
        <v>1</v>
      </c>
      <c r="C8451" s="1">
        <f>IF(C8450+1=Protocol!$V$21,0,C8450+1)</f>
        <v>12</v>
      </c>
      <c r="D8451" s="1">
        <f t="shared" ref="D8451:D8514" si="281">IF(D8450=nVariables,1,D8450+1)</f>
        <v>2</v>
      </c>
      <c r="E8451" s="1" t="str">
        <f>INDEX(Protocol[Mark],MATCH(C8451,Protocol[Step],0))</f>
        <v>11Azd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586010002</v>
      </c>
      <c r="H8451" s="134">
        <f>Systematic[[#This Row],[SampleVariableLabel]]+100*Systematic[[#This Row],[State]]</f>
        <v>586011202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587</v>
      </c>
      <c r="B8452" s="1">
        <f>IF(C8452=0,IF(B8451=Protocol!$V$20,1,B8451+1),B8451)</f>
        <v>1</v>
      </c>
      <c r="C8452" s="1">
        <f>IF(C8451+1=Protocol!$V$21,0,C8451+1)</f>
        <v>0</v>
      </c>
      <c r="D8452" s="1">
        <f t="shared" si="281"/>
        <v>3</v>
      </c>
      <c r="E8452" s="1" t="str">
        <f>INDEX(Protocol[Mark],MATCH(C8452,Protocol[Step],0))</f>
        <v>1mt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587010003</v>
      </c>
      <c r="H8452" s="134">
        <f>Systematic[[#This Row],[SampleVariableLabel]]+100*Systematic[[#This Row],[State]]</f>
        <v>587010003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587</v>
      </c>
      <c r="B8453" s="1">
        <f>IF(C8453=0,IF(B8452=Protocol!$V$20,1,B8452+1),B8452)</f>
        <v>1</v>
      </c>
      <c r="C8453" s="1">
        <f>IF(C8452+1=Protocol!$V$21,0,C8452+1)</f>
        <v>1</v>
      </c>
      <c r="D8453" s="1">
        <f t="shared" si="281"/>
        <v>4</v>
      </c>
      <c r="E8453" s="1" t="str">
        <f>INDEX(Protocol[Mark],MATCH(C8453,Protocol[Step],0))</f>
        <v>1PM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587010004</v>
      </c>
      <c r="H8453" s="134">
        <f>Systematic[[#This Row],[SampleVariableLabel]]+100*Systematic[[#This Row],[State]]</f>
        <v>587010104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587</v>
      </c>
      <c r="B8454" s="1">
        <f>IF(C8454=0,IF(B8453=Protocol!$V$20,1,B8453+1),B8453)</f>
        <v>1</v>
      </c>
      <c r="C8454" s="1">
        <f>IF(C8453+1=Protocol!$V$21,0,C8453+1)</f>
        <v>2</v>
      </c>
      <c r="D8454" s="1">
        <f t="shared" si="281"/>
        <v>5</v>
      </c>
      <c r="E8454" s="1" t="str">
        <f>INDEX(Protocol[Mark],MATCH(C8454,Protocol[Step],0))</f>
        <v>2D</v>
      </c>
      <c r="F8454" s="151" t="str">
        <f>INDEX(Variables[Variable],MATCH(Systematic[[#This Row],[VariableIndex]],Variables[Index],0))</f>
        <v>Specific flux (mt)</v>
      </c>
      <c r="G8454" s="134">
        <f>Systematic[[#This Row],[Sample]]*1000000+Systematic[[#This Row],[SubSample]]*10000+Systematic[[#This Row],[VariableIndex]]</f>
        <v>587010005</v>
      </c>
      <c r="H8454" s="134">
        <f>Systematic[[#This Row],[SampleVariableLabel]]+100*Systematic[[#This Row],[State]]</f>
        <v>587010205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587</v>
      </c>
      <c r="B8455" s="1">
        <f>IF(C8455=0,IF(B8454=Protocol!$V$20,1,B8454+1),B8454)</f>
        <v>1</v>
      </c>
      <c r="C8455" s="1">
        <f>IF(C8454+1=Protocol!$V$21,0,C8454+1)</f>
        <v>3</v>
      </c>
      <c r="D8455" s="1">
        <f t="shared" si="281"/>
        <v>6</v>
      </c>
      <c r="E8455" s="1" t="str">
        <f>INDEX(Protocol[Mark],MATCH(C8455,Protocol[Step],0))</f>
        <v>2c</v>
      </c>
      <c r="F8455" s="151" t="str">
        <f>INDEX(Variables[Variable],MATCH(Systematic[[#This Row],[VariableIndex]],Variables[Index],0))</f>
        <v>FCR (mt: ROX-corr.)</v>
      </c>
      <c r="G8455" s="134">
        <f>Systematic[[#This Row],[Sample]]*1000000+Systematic[[#This Row],[SubSample]]*10000+Systematic[[#This Row],[VariableIndex]]</f>
        <v>587010006</v>
      </c>
      <c r="H8455" s="134">
        <f>Systematic[[#This Row],[SampleVariableLabel]]+100*Systematic[[#This Row],[State]]</f>
        <v>587010306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587</v>
      </c>
      <c r="B8456" s="1">
        <f>IF(C8456=0,IF(B8455=Protocol!$V$20,1,B8455+1),B8455)</f>
        <v>1</v>
      </c>
      <c r="C8456" s="1">
        <f>IF(C8455+1=Protocol!$V$21,0,C8455+1)</f>
        <v>4</v>
      </c>
      <c r="D8456" s="1">
        <f t="shared" si="281"/>
        <v>1</v>
      </c>
      <c r="E8456" s="1" t="str">
        <f>INDEX(Protocol[Mark],MATCH(C8456,Protocol[Step],0))</f>
        <v>3U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587010001</v>
      </c>
      <c r="H8456" s="134">
        <f>Systematic[[#This Row],[SampleVariableLabel]]+100*Systematic[[#This Row],[State]]</f>
        <v>587010401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587</v>
      </c>
      <c r="B8457" s="1">
        <f>IF(C8457=0,IF(B8456=Protocol!$V$20,1,B8456+1),B8456)</f>
        <v>1</v>
      </c>
      <c r="C8457" s="1">
        <f>IF(C8456+1=Protocol!$V$21,0,C8456+1)</f>
        <v>5</v>
      </c>
      <c r="D8457" s="1">
        <f t="shared" si="281"/>
        <v>2</v>
      </c>
      <c r="E8457" s="1" t="str">
        <f>INDEX(Protocol[Mark],MATCH(C8457,Protocol[Step],0))</f>
        <v>4G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587010002</v>
      </c>
      <c r="H8457" s="134">
        <f>Systematic[[#This Row],[SampleVariableLabel]]+100*Systematic[[#This Row],[State]]</f>
        <v>587010502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587</v>
      </c>
      <c r="B8458" s="1">
        <f>IF(C8458=0,IF(B8457=Protocol!$V$20,1,B8457+1),B8457)</f>
        <v>1</v>
      </c>
      <c r="C8458" s="1">
        <f>IF(C8457+1=Protocol!$V$21,0,C8457+1)</f>
        <v>6</v>
      </c>
      <c r="D8458" s="1">
        <f t="shared" si="281"/>
        <v>3</v>
      </c>
      <c r="E8458" s="1" t="str">
        <f>INDEX(Protocol[Mark],MATCH(C8458,Protocol[Step],0))</f>
        <v>5S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587010003</v>
      </c>
      <c r="H8458" s="134">
        <f>Systematic[[#This Row],[SampleVariableLabel]]+100*Systematic[[#This Row],[State]]</f>
        <v>587010603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587</v>
      </c>
      <c r="B8459" s="1">
        <f>IF(C8459=0,IF(B8458=Protocol!$V$20,1,B8458+1),B8458)</f>
        <v>1</v>
      </c>
      <c r="C8459" s="1">
        <f>IF(C8458+1=Protocol!$V$21,0,C8458+1)</f>
        <v>7</v>
      </c>
      <c r="D8459" s="1">
        <f t="shared" si="281"/>
        <v>4</v>
      </c>
      <c r="E8459" s="1" t="str">
        <f>INDEX(Protocol[Mark],MATCH(C8459,Protocol[Step],0))</f>
        <v>6Oct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587010004</v>
      </c>
      <c r="H8459" s="134">
        <f>Systematic[[#This Row],[SampleVariableLabel]]+100*Systematic[[#This Row],[State]]</f>
        <v>587010704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587</v>
      </c>
      <c r="B8460" s="1">
        <f>IF(C8460=0,IF(B8459=Protocol!$V$20,1,B8459+1),B8459)</f>
        <v>1</v>
      </c>
      <c r="C8460" s="1">
        <f>IF(C8459+1=Protocol!$V$21,0,C8459+1)</f>
        <v>8</v>
      </c>
      <c r="D8460" s="1">
        <f t="shared" si="281"/>
        <v>5</v>
      </c>
      <c r="E8460" s="1" t="str">
        <f>INDEX(Protocol[Mark],MATCH(C8460,Protocol[Step],0))</f>
        <v>7Rot</v>
      </c>
      <c r="F8460" s="151" t="str">
        <f>INDEX(Variables[Variable],MATCH(Systematic[[#This Row],[VariableIndex]],Variables[Index],0))</f>
        <v>Specific flux (mt)</v>
      </c>
      <c r="G8460" s="134">
        <f>Systematic[[#This Row],[Sample]]*1000000+Systematic[[#This Row],[SubSample]]*10000+Systematic[[#This Row],[VariableIndex]]</f>
        <v>587010005</v>
      </c>
      <c r="H8460" s="134">
        <f>Systematic[[#This Row],[SampleVariableLabel]]+100*Systematic[[#This Row],[State]]</f>
        <v>587010805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587</v>
      </c>
      <c r="B8461" s="1">
        <f>IF(C8461=0,IF(B8460=Protocol!$V$20,1,B8460+1),B8460)</f>
        <v>1</v>
      </c>
      <c r="C8461" s="1">
        <f>IF(C8460+1=Protocol!$V$21,0,C8460+1)</f>
        <v>9</v>
      </c>
      <c r="D8461" s="1">
        <f t="shared" si="281"/>
        <v>6</v>
      </c>
      <c r="E8461" s="1" t="str">
        <f>INDEX(Protocol[Mark],MATCH(C8461,Protocol[Step],0))</f>
        <v>8Gp</v>
      </c>
      <c r="F8461" s="151" t="str">
        <f>INDEX(Variables[Variable],MATCH(Systematic[[#This Row],[VariableIndex]],Variables[Index],0))</f>
        <v>FCR (mt: ROX-corr.)</v>
      </c>
      <c r="G8461" s="134">
        <f>Systematic[[#This Row],[Sample]]*1000000+Systematic[[#This Row],[SubSample]]*10000+Systematic[[#This Row],[VariableIndex]]</f>
        <v>587010006</v>
      </c>
      <c r="H8461" s="134">
        <f>Systematic[[#This Row],[SampleVariableLabel]]+100*Systematic[[#This Row],[State]]</f>
        <v>587010906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587</v>
      </c>
      <c r="B8462" s="1">
        <f>IF(C8462=0,IF(B8461=Protocol!$V$20,1,B8461+1),B8461)</f>
        <v>1</v>
      </c>
      <c r="C8462" s="1">
        <f>IF(C8461+1=Protocol!$V$21,0,C8461+1)</f>
        <v>10</v>
      </c>
      <c r="D8462" s="1">
        <f t="shared" si="281"/>
        <v>1</v>
      </c>
      <c r="E8462" s="1" t="str">
        <f>INDEX(Protocol[Mark],MATCH(C8462,Protocol[Step],0))</f>
        <v>9Ama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587010001</v>
      </c>
      <c r="H8462" s="134">
        <f>Systematic[[#This Row],[SampleVariableLabel]]+100*Systematic[[#This Row],[State]]</f>
        <v>587011001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587</v>
      </c>
      <c r="B8463" s="1">
        <f>IF(C8463=0,IF(B8462=Protocol!$V$20,1,B8462+1),B8462)</f>
        <v>1</v>
      </c>
      <c r="C8463" s="1">
        <f>IF(C8462+1=Protocol!$V$21,0,C8462+1)</f>
        <v>11</v>
      </c>
      <c r="D8463" s="1">
        <f t="shared" si="281"/>
        <v>2</v>
      </c>
      <c r="E8463" s="1" t="str">
        <f>INDEX(Protocol[Mark],MATCH(C8463,Protocol[Step],0))</f>
        <v>10Tm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587010002</v>
      </c>
      <c r="H8463" s="134">
        <f>Systematic[[#This Row],[SampleVariableLabel]]+100*Systematic[[#This Row],[State]]</f>
        <v>587011102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587</v>
      </c>
      <c r="B8464" s="1">
        <f>IF(C8464=0,IF(B8463=Protocol!$V$20,1,B8463+1),B8463)</f>
        <v>1</v>
      </c>
      <c r="C8464" s="1">
        <f>IF(C8463+1=Protocol!$V$21,0,C8463+1)</f>
        <v>12</v>
      </c>
      <c r="D8464" s="1">
        <f t="shared" si="281"/>
        <v>3</v>
      </c>
      <c r="E8464" s="1" t="str">
        <f>INDEX(Protocol[Mark],MATCH(C8464,Protocol[Step],0))</f>
        <v>11Azd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587010003</v>
      </c>
      <c r="H8464" s="134">
        <f>Systematic[[#This Row],[SampleVariableLabel]]+100*Systematic[[#This Row],[State]]</f>
        <v>587011203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588</v>
      </c>
      <c r="B8465" s="1">
        <f>IF(C8465=0,IF(B8464=Protocol!$V$20,1,B8464+1),B8464)</f>
        <v>1</v>
      </c>
      <c r="C8465" s="1">
        <f>IF(C8464+1=Protocol!$V$21,0,C8464+1)</f>
        <v>0</v>
      </c>
      <c r="D8465" s="1">
        <f t="shared" si="281"/>
        <v>4</v>
      </c>
      <c r="E8465" s="1" t="str">
        <f>INDEX(Protocol[Mark],MATCH(C8465,Protocol[Step],0))</f>
        <v>1mt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588010004</v>
      </c>
      <c r="H8465" s="134">
        <f>Systematic[[#This Row],[SampleVariableLabel]]+100*Systematic[[#This Row],[State]]</f>
        <v>588010004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588</v>
      </c>
      <c r="B8466" s="1">
        <f>IF(C8466=0,IF(B8465=Protocol!$V$20,1,B8465+1),B8465)</f>
        <v>1</v>
      </c>
      <c r="C8466" s="1">
        <f>IF(C8465+1=Protocol!$V$21,0,C8465+1)</f>
        <v>1</v>
      </c>
      <c r="D8466" s="1">
        <f t="shared" si="281"/>
        <v>5</v>
      </c>
      <c r="E8466" s="1" t="str">
        <f>INDEX(Protocol[Mark],MATCH(C8466,Protocol[Step],0))</f>
        <v>1PM</v>
      </c>
      <c r="F8466" s="151" t="str">
        <f>INDEX(Variables[Variable],MATCH(Systematic[[#This Row],[VariableIndex]],Variables[Index],0))</f>
        <v>Specific flux (mt)</v>
      </c>
      <c r="G8466" s="134">
        <f>Systematic[[#This Row],[Sample]]*1000000+Systematic[[#This Row],[SubSample]]*10000+Systematic[[#This Row],[VariableIndex]]</f>
        <v>588010005</v>
      </c>
      <c r="H8466" s="134">
        <f>Systematic[[#This Row],[SampleVariableLabel]]+100*Systematic[[#This Row],[State]]</f>
        <v>588010105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588</v>
      </c>
      <c r="B8467" s="1">
        <f>IF(C8467=0,IF(B8466=Protocol!$V$20,1,B8466+1),B8466)</f>
        <v>1</v>
      </c>
      <c r="C8467" s="1">
        <f>IF(C8466+1=Protocol!$V$21,0,C8466+1)</f>
        <v>2</v>
      </c>
      <c r="D8467" s="1">
        <f t="shared" si="281"/>
        <v>6</v>
      </c>
      <c r="E8467" s="1" t="str">
        <f>INDEX(Protocol[Mark],MATCH(C8467,Protocol[Step],0))</f>
        <v>2D</v>
      </c>
      <c r="F8467" s="151" t="str">
        <f>INDEX(Variables[Variable],MATCH(Systematic[[#This Row],[VariableIndex]],Variables[Index],0))</f>
        <v>FCR (mt: ROX-corr.)</v>
      </c>
      <c r="G8467" s="134">
        <f>Systematic[[#This Row],[Sample]]*1000000+Systematic[[#This Row],[SubSample]]*10000+Systematic[[#This Row],[VariableIndex]]</f>
        <v>588010006</v>
      </c>
      <c r="H8467" s="134">
        <f>Systematic[[#This Row],[SampleVariableLabel]]+100*Systematic[[#This Row],[State]]</f>
        <v>588010206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588</v>
      </c>
      <c r="B8468" s="1">
        <f>IF(C8468=0,IF(B8467=Protocol!$V$20,1,B8467+1),B8467)</f>
        <v>1</v>
      </c>
      <c r="C8468" s="1">
        <f>IF(C8467+1=Protocol!$V$21,0,C8467+1)</f>
        <v>3</v>
      </c>
      <c r="D8468" s="1">
        <f t="shared" si="281"/>
        <v>1</v>
      </c>
      <c r="E8468" s="1" t="str">
        <f>INDEX(Protocol[Mark],MATCH(C8468,Protocol[Step],0))</f>
        <v>2c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588010001</v>
      </c>
      <c r="H8468" s="134">
        <f>Systematic[[#This Row],[SampleVariableLabel]]+100*Systematic[[#This Row],[State]]</f>
        <v>588010301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588</v>
      </c>
      <c r="B8469" s="1">
        <f>IF(C8469=0,IF(B8468=Protocol!$V$20,1,B8468+1),B8468)</f>
        <v>1</v>
      </c>
      <c r="C8469" s="1">
        <f>IF(C8468+1=Protocol!$V$21,0,C8468+1)</f>
        <v>4</v>
      </c>
      <c r="D8469" s="1">
        <f t="shared" si="281"/>
        <v>2</v>
      </c>
      <c r="E8469" s="1" t="str">
        <f>INDEX(Protocol[Mark],MATCH(C8469,Protocol[Step],0))</f>
        <v>3U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588010002</v>
      </c>
      <c r="H8469" s="134">
        <f>Systematic[[#This Row],[SampleVariableLabel]]+100*Systematic[[#This Row],[State]]</f>
        <v>588010402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588</v>
      </c>
      <c r="B8470" s="1">
        <f>IF(C8470=0,IF(B8469=Protocol!$V$20,1,B8469+1),B8469)</f>
        <v>1</v>
      </c>
      <c r="C8470" s="1">
        <f>IF(C8469+1=Protocol!$V$21,0,C8469+1)</f>
        <v>5</v>
      </c>
      <c r="D8470" s="1">
        <f t="shared" si="281"/>
        <v>3</v>
      </c>
      <c r="E8470" s="1" t="str">
        <f>INDEX(Protocol[Mark],MATCH(C8470,Protocol[Step],0))</f>
        <v>4G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588010003</v>
      </c>
      <c r="H8470" s="134">
        <f>Systematic[[#This Row],[SampleVariableLabel]]+100*Systematic[[#This Row],[State]]</f>
        <v>588010503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588</v>
      </c>
      <c r="B8471" s="1">
        <f>IF(C8471=0,IF(B8470=Protocol!$V$20,1,B8470+1),B8470)</f>
        <v>1</v>
      </c>
      <c r="C8471" s="1">
        <f>IF(C8470+1=Protocol!$V$21,0,C8470+1)</f>
        <v>6</v>
      </c>
      <c r="D8471" s="1">
        <f t="shared" si="281"/>
        <v>4</v>
      </c>
      <c r="E8471" s="1" t="str">
        <f>INDEX(Protocol[Mark],MATCH(C8471,Protocol[Step],0))</f>
        <v>5S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588010004</v>
      </c>
      <c r="H8471" s="134">
        <f>Systematic[[#This Row],[SampleVariableLabel]]+100*Systematic[[#This Row],[State]]</f>
        <v>588010604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588</v>
      </c>
      <c r="B8472" s="1">
        <f>IF(C8472=0,IF(B8471=Protocol!$V$20,1,B8471+1),B8471)</f>
        <v>1</v>
      </c>
      <c r="C8472" s="1">
        <f>IF(C8471+1=Protocol!$V$21,0,C8471+1)</f>
        <v>7</v>
      </c>
      <c r="D8472" s="1">
        <f t="shared" si="281"/>
        <v>5</v>
      </c>
      <c r="E8472" s="1" t="str">
        <f>INDEX(Protocol[Mark],MATCH(C8472,Protocol[Step],0))</f>
        <v>6Oct</v>
      </c>
      <c r="F8472" s="151" t="str">
        <f>INDEX(Variables[Variable],MATCH(Systematic[[#This Row],[VariableIndex]],Variables[Index],0))</f>
        <v>Specific flux (mt)</v>
      </c>
      <c r="G8472" s="134">
        <f>Systematic[[#This Row],[Sample]]*1000000+Systematic[[#This Row],[SubSample]]*10000+Systematic[[#This Row],[VariableIndex]]</f>
        <v>588010005</v>
      </c>
      <c r="H8472" s="134">
        <f>Systematic[[#This Row],[SampleVariableLabel]]+100*Systematic[[#This Row],[State]]</f>
        <v>588010705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588</v>
      </c>
      <c r="B8473" s="1">
        <f>IF(C8473=0,IF(B8472=Protocol!$V$20,1,B8472+1),B8472)</f>
        <v>1</v>
      </c>
      <c r="C8473" s="1">
        <f>IF(C8472+1=Protocol!$V$21,0,C8472+1)</f>
        <v>8</v>
      </c>
      <c r="D8473" s="1">
        <f t="shared" si="281"/>
        <v>6</v>
      </c>
      <c r="E8473" s="1" t="str">
        <f>INDEX(Protocol[Mark],MATCH(C8473,Protocol[Step],0))</f>
        <v>7Rot</v>
      </c>
      <c r="F8473" s="151" t="str">
        <f>INDEX(Variables[Variable],MATCH(Systematic[[#This Row],[VariableIndex]],Variables[Index],0))</f>
        <v>FCR (mt: ROX-corr.)</v>
      </c>
      <c r="G8473" s="134">
        <f>Systematic[[#This Row],[Sample]]*1000000+Systematic[[#This Row],[SubSample]]*10000+Systematic[[#This Row],[VariableIndex]]</f>
        <v>588010006</v>
      </c>
      <c r="H8473" s="134">
        <f>Systematic[[#This Row],[SampleVariableLabel]]+100*Systematic[[#This Row],[State]]</f>
        <v>588010806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588</v>
      </c>
      <c r="B8474" s="1">
        <f>IF(C8474=0,IF(B8473=Protocol!$V$20,1,B8473+1),B8473)</f>
        <v>1</v>
      </c>
      <c r="C8474" s="1">
        <f>IF(C8473+1=Protocol!$V$21,0,C8473+1)</f>
        <v>9</v>
      </c>
      <c r="D8474" s="1">
        <f t="shared" si="281"/>
        <v>1</v>
      </c>
      <c r="E8474" s="1" t="str">
        <f>INDEX(Protocol[Mark],MATCH(C8474,Protocol[Step],0))</f>
        <v>8Gp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588010001</v>
      </c>
      <c r="H8474" s="134">
        <f>Systematic[[#This Row],[SampleVariableLabel]]+100*Systematic[[#This Row],[State]]</f>
        <v>588010901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588</v>
      </c>
      <c r="B8475" s="1">
        <f>IF(C8475=0,IF(B8474=Protocol!$V$20,1,B8474+1),B8474)</f>
        <v>1</v>
      </c>
      <c r="C8475" s="1">
        <f>IF(C8474+1=Protocol!$V$21,0,C8474+1)</f>
        <v>10</v>
      </c>
      <c r="D8475" s="1">
        <f t="shared" si="281"/>
        <v>2</v>
      </c>
      <c r="E8475" s="1" t="str">
        <f>INDEX(Protocol[Mark],MATCH(C8475,Protocol[Step],0))</f>
        <v>9Ama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588010002</v>
      </c>
      <c r="H8475" s="134">
        <f>Systematic[[#This Row],[SampleVariableLabel]]+100*Systematic[[#This Row],[State]]</f>
        <v>588011002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588</v>
      </c>
      <c r="B8476" s="1">
        <f>IF(C8476=0,IF(B8475=Protocol!$V$20,1,B8475+1),B8475)</f>
        <v>1</v>
      </c>
      <c r="C8476" s="1">
        <f>IF(C8475+1=Protocol!$V$21,0,C8475+1)</f>
        <v>11</v>
      </c>
      <c r="D8476" s="1">
        <f t="shared" si="281"/>
        <v>3</v>
      </c>
      <c r="E8476" s="1" t="str">
        <f>INDEX(Protocol[Mark],MATCH(C8476,Protocol[Step],0))</f>
        <v>10Tm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588010003</v>
      </c>
      <c r="H8476" s="134">
        <f>Systematic[[#This Row],[SampleVariableLabel]]+100*Systematic[[#This Row],[State]]</f>
        <v>588011103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588</v>
      </c>
      <c r="B8477" s="1">
        <f>IF(C8477=0,IF(B8476=Protocol!$V$20,1,B8476+1),B8476)</f>
        <v>1</v>
      </c>
      <c r="C8477" s="1">
        <f>IF(C8476+1=Protocol!$V$21,0,C8476+1)</f>
        <v>12</v>
      </c>
      <c r="D8477" s="1">
        <f t="shared" si="281"/>
        <v>4</v>
      </c>
      <c r="E8477" s="1" t="str">
        <f>INDEX(Protocol[Mark],MATCH(C8477,Protocol[Step],0))</f>
        <v>11Azd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588010004</v>
      </c>
      <c r="H8477" s="134">
        <f>Systematic[[#This Row],[SampleVariableLabel]]+100*Systematic[[#This Row],[State]]</f>
        <v>588011204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589</v>
      </c>
      <c r="B8478" s="1">
        <f>IF(C8478=0,IF(B8477=Protocol!$V$20,1,B8477+1),B8477)</f>
        <v>1</v>
      </c>
      <c r="C8478" s="1">
        <f>IF(C8477+1=Protocol!$V$21,0,C8477+1)</f>
        <v>0</v>
      </c>
      <c r="D8478" s="1">
        <f t="shared" si="281"/>
        <v>5</v>
      </c>
      <c r="E8478" s="1" t="str">
        <f>INDEX(Protocol[Mark],MATCH(C8478,Protocol[Step],0))</f>
        <v>1mt</v>
      </c>
      <c r="F8478" s="151" t="str">
        <f>INDEX(Variables[Variable],MATCH(Systematic[[#This Row],[VariableIndex]],Variables[Index],0))</f>
        <v>Specific flux (mt)</v>
      </c>
      <c r="G8478" s="134">
        <f>Systematic[[#This Row],[Sample]]*1000000+Systematic[[#This Row],[SubSample]]*10000+Systematic[[#This Row],[VariableIndex]]</f>
        <v>589010005</v>
      </c>
      <c r="H8478" s="134">
        <f>Systematic[[#This Row],[SampleVariableLabel]]+100*Systematic[[#This Row],[State]]</f>
        <v>589010005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589</v>
      </c>
      <c r="B8479" s="1">
        <f>IF(C8479=0,IF(B8478=Protocol!$V$20,1,B8478+1),B8478)</f>
        <v>1</v>
      </c>
      <c r="C8479" s="1">
        <f>IF(C8478+1=Protocol!$V$21,0,C8478+1)</f>
        <v>1</v>
      </c>
      <c r="D8479" s="1">
        <f t="shared" si="281"/>
        <v>6</v>
      </c>
      <c r="E8479" s="1" t="str">
        <f>INDEX(Protocol[Mark],MATCH(C8479,Protocol[Step],0))</f>
        <v>1PM</v>
      </c>
      <c r="F8479" s="151" t="str">
        <f>INDEX(Variables[Variable],MATCH(Systematic[[#This Row],[VariableIndex]],Variables[Index],0))</f>
        <v>FCR (mt: ROX-corr.)</v>
      </c>
      <c r="G8479" s="134">
        <f>Systematic[[#This Row],[Sample]]*1000000+Systematic[[#This Row],[SubSample]]*10000+Systematic[[#This Row],[VariableIndex]]</f>
        <v>589010006</v>
      </c>
      <c r="H8479" s="134">
        <f>Systematic[[#This Row],[SampleVariableLabel]]+100*Systematic[[#This Row],[State]]</f>
        <v>589010106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589</v>
      </c>
      <c r="B8480" s="1">
        <f>IF(C8480=0,IF(B8479=Protocol!$V$20,1,B8479+1),B8479)</f>
        <v>1</v>
      </c>
      <c r="C8480" s="1">
        <f>IF(C8479+1=Protocol!$V$21,0,C8479+1)</f>
        <v>2</v>
      </c>
      <c r="D8480" s="1">
        <f t="shared" si="281"/>
        <v>1</v>
      </c>
      <c r="E8480" s="1" t="str">
        <f>INDEX(Protocol[Mark],MATCH(C8480,Protocol[Step],0))</f>
        <v>2D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589010001</v>
      </c>
      <c r="H8480" s="134">
        <f>Systematic[[#This Row],[SampleVariableLabel]]+100*Systematic[[#This Row],[State]]</f>
        <v>589010201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589</v>
      </c>
      <c r="B8481" s="1">
        <f>IF(C8481=0,IF(B8480=Protocol!$V$20,1,B8480+1),B8480)</f>
        <v>1</v>
      </c>
      <c r="C8481" s="1">
        <f>IF(C8480+1=Protocol!$V$21,0,C8480+1)</f>
        <v>3</v>
      </c>
      <c r="D8481" s="1">
        <f t="shared" si="281"/>
        <v>2</v>
      </c>
      <c r="E8481" s="1" t="str">
        <f>INDEX(Protocol[Mark],MATCH(C8481,Protocol[Step],0))</f>
        <v>2c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589010002</v>
      </c>
      <c r="H8481" s="134">
        <f>Systematic[[#This Row],[SampleVariableLabel]]+100*Systematic[[#This Row],[State]]</f>
        <v>589010302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589</v>
      </c>
      <c r="B8482" s="1">
        <f>IF(C8482=0,IF(B8481=Protocol!$V$20,1,B8481+1),B8481)</f>
        <v>1</v>
      </c>
      <c r="C8482" s="1">
        <f>IF(C8481+1=Protocol!$V$21,0,C8481+1)</f>
        <v>4</v>
      </c>
      <c r="D8482" s="1">
        <f t="shared" si="281"/>
        <v>3</v>
      </c>
      <c r="E8482" s="1" t="str">
        <f>INDEX(Protocol[Mark],MATCH(C8482,Protocol[Step],0))</f>
        <v>3U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589010003</v>
      </c>
      <c r="H8482" s="134">
        <f>Systematic[[#This Row],[SampleVariableLabel]]+100*Systematic[[#This Row],[State]]</f>
        <v>589010403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589</v>
      </c>
      <c r="B8483" s="1">
        <f>IF(C8483=0,IF(B8482=Protocol!$V$20,1,B8482+1),B8482)</f>
        <v>1</v>
      </c>
      <c r="C8483" s="1">
        <f>IF(C8482+1=Protocol!$V$21,0,C8482+1)</f>
        <v>5</v>
      </c>
      <c r="D8483" s="1">
        <f t="shared" si="281"/>
        <v>4</v>
      </c>
      <c r="E8483" s="1" t="str">
        <f>INDEX(Protocol[Mark],MATCH(C8483,Protocol[Step],0))</f>
        <v>4G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589010004</v>
      </c>
      <c r="H8483" s="134">
        <f>Systematic[[#This Row],[SampleVariableLabel]]+100*Systematic[[#This Row],[State]]</f>
        <v>589010504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589</v>
      </c>
      <c r="B8484" s="1">
        <f>IF(C8484=0,IF(B8483=Protocol!$V$20,1,B8483+1),B8483)</f>
        <v>1</v>
      </c>
      <c r="C8484" s="1">
        <f>IF(C8483+1=Protocol!$V$21,0,C8483+1)</f>
        <v>6</v>
      </c>
      <c r="D8484" s="1">
        <f t="shared" si="281"/>
        <v>5</v>
      </c>
      <c r="E8484" s="1" t="str">
        <f>INDEX(Protocol[Mark],MATCH(C8484,Protocol[Step],0))</f>
        <v>5S</v>
      </c>
      <c r="F8484" s="151" t="str">
        <f>INDEX(Variables[Variable],MATCH(Systematic[[#This Row],[VariableIndex]],Variables[Index],0))</f>
        <v>Specific flux (mt)</v>
      </c>
      <c r="G8484" s="134">
        <f>Systematic[[#This Row],[Sample]]*1000000+Systematic[[#This Row],[SubSample]]*10000+Systematic[[#This Row],[VariableIndex]]</f>
        <v>589010005</v>
      </c>
      <c r="H8484" s="134">
        <f>Systematic[[#This Row],[SampleVariableLabel]]+100*Systematic[[#This Row],[State]]</f>
        <v>589010605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589</v>
      </c>
      <c r="B8485" s="1">
        <f>IF(C8485=0,IF(B8484=Protocol!$V$20,1,B8484+1),B8484)</f>
        <v>1</v>
      </c>
      <c r="C8485" s="1">
        <f>IF(C8484+1=Protocol!$V$21,0,C8484+1)</f>
        <v>7</v>
      </c>
      <c r="D8485" s="1">
        <f t="shared" si="281"/>
        <v>6</v>
      </c>
      <c r="E8485" s="1" t="str">
        <f>INDEX(Protocol[Mark],MATCH(C8485,Protocol[Step],0))</f>
        <v>6Oct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589010006</v>
      </c>
      <c r="H8485" s="134">
        <f>Systematic[[#This Row],[SampleVariableLabel]]+100*Systematic[[#This Row],[State]]</f>
        <v>589010706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589</v>
      </c>
      <c r="B8486" s="1">
        <f>IF(C8486=0,IF(B8485=Protocol!$V$20,1,B8485+1),B8485)</f>
        <v>1</v>
      </c>
      <c r="C8486" s="1">
        <f>IF(C8485+1=Protocol!$V$21,0,C8485+1)</f>
        <v>8</v>
      </c>
      <c r="D8486" s="1">
        <f t="shared" si="281"/>
        <v>1</v>
      </c>
      <c r="E8486" s="1" t="str">
        <f>INDEX(Protocol[Mark],MATCH(C8486,Protocol[Step],0))</f>
        <v>7Rot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589010001</v>
      </c>
      <c r="H8486" s="134">
        <f>Systematic[[#This Row],[SampleVariableLabel]]+100*Systematic[[#This Row],[State]]</f>
        <v>589010801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589</v>
      </c>
      <c r="B8487" s="1">
        <f>IF(C8487=0,IF(B8486=Protocol!$V$20,1,B8486+1),B8486)</f>
        <v>1</v>
      </c>
      <c r="C8487" s="1">
        <f>IF(C8486+1=Protocol!$V$21,0,C8486+1)</f>
        <v>9</v>
      </c>
      <c r="D8487" s="1">
        <f t="shared" si="281"/>
        <v>2</v>
      </c>
      <c r="E8487" s="1" t="str">
        <f>INDEX(Protocol[Mark],MATCH(C8487,Protocol[Step],0))</f>
        <v>8Gp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589010002</v>
      </c>
      <c r="H8487" s="134">
        <f>Systematic[[#This Row],[SampleVariableLabel]]+100*Systematic[[#This Row],[State]]</f>
        <v>589010902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589</v>
      </c>
      <c r="B8488" s="1">
        <f>IF(C8488=0,IF(B8487=Protocol!$V$20,1,B8487+1),B8487)</f>
        <v>1</v>
      </c>
      <c r="C8488" s="1">
        <f>IF(C8487+1=Protocol!$V$21,0,C8487+1)</f>
        <v>10</v>
      </c>
      <c r="D8488" s="1">
        <f t="shared" si="281"/>
        <v>3</v>
      </c>
      <c r="E8488" s="1" t="str">
        <f>INDEX(Protocol[Mark],MATCH(C8488,Protocol[Step],0))</f>
        <v>9Ama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589010003</v>
      </c>
      <c r="H8488" s="134">
        <f>Systematic[[#This Row],[SampleVariableLabel]]+100*Systematic[[#This Row],[State]]</f>
        <v>589011003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589</v>
      </c>
      <c r="B8489" s="1">
        <f>IF(C8489=0,IF(B8488=Protocol!$V$20,1,B8488+1),B8488)</f>
        <v>1</v>
      </c>
      <c r="C8489" s="1">
        <f>IF(C8488+1=Protocol!$V$21,0,C8488+1)</f>
        <v>11</v>
      </c>
      <c r="D8489" s="1">
        <f t="shared" si="281"/>
        <v>4</v>
      </c>
      <c r="E8489" s="1" t="str">
        <f>INDEX(Protocol[Mark],MATCH(C8489,Protocol[Step],0))</f>
        <v>10Tm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589010004</v>
      </c>
      <c r="H8489" s="134">
        <f>Systematic[[#This Row],[SampleVariableLabel]]+100*Systematic[[#This Row],[State]]</f>
        <v>589011104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589</v>
      </c>
      <c r="B8490" s="1">
        <f>IF(C8490=0,IF(B8489=Protocol!$V$20,1,B8489+1),B8489)</f>
        <v>1</v>
      </c>
      <c r="C8490" s="1">
        <f>IF(C8489+1=Protocol!$V$21,0,C8489+1)</f>
        <v>12</v>
      </c>
      <c r="D8490" s="1">
        <f t="shared" si="281"/>
        <v>5</v>
      </c>
      <c r="E8490" s="1" t="str">
        <f>INDEX(Protocol[Mark],MATCH(C8490,Protocol[Step],0))</f>
        <v>11Azd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589010005</v>
      </c>
      <c r="H8490" s="134">
        <f>Systematic[[#This Row],[SampleVariableLabel]]+100*Systematic[[#This Row],[State]]</f>
        <v>589011205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590</v>
      </c>
      <c r="B8491" s="1">
        <f>IF(C8491=0,IF(B8490=Protocol!$V$20,1,B8490+1),B8490)</f>
        <v>1</v>
      </c>
      <c r="C8491" s="1">
        <f>IF(C8490+1=Protocol!$V$21,0,C8490+1)</f>
        <v>0</v>
      </c>
      <c r="D8491" s="1">
        <f t="shared" si="281"/>
        <v>6</v>
      </c>
      <c r="E8491" s="1" t="str">
        <f>INDEX(Protocol[Mark],MATCH(C8491,Protocol[Step],0))</f>
        <v>1mt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590010006</v>
      </c>
      <c r="H8491" s="134">
        <f>Systematic[[#This Row],[SampleVariableLabel]]+100*Systematic[[#This Row],[State]]</f>
        <v>590010006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590</v>
      </c>
      <c r="B8492" s="1">
        <f>IF(C8492=0,IF(B8491=Protocol!$V$20,1,B8491+1),B8491)</f>
        <v>1</v>
      </c>
      <c r="C8492" s="1">
        <f>IF(C8491+1=Protocol!$V$21,0,C8491+1)</f>
        <v>1</v>
      </c>
      <c r="D8492" s="1">
        <f t="shared" si="281"/>
        <v>1</v>
      </c>
      <c r="E8492" s="1" t="str">
        <f>INDEX(Protocol[Mark],MATCH(C8492,Protocol[Step],0))</f>
        <v>1PM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590010001</v>
      </c>
      <c r="H8492" s="134">
        <f>Systematic[[#This Row],[SampleVariableLabel]]+100*Systematic[[#This Row],[State]]</f>
        <v>590010101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590</v>
      </c>
      <c r="B8493" s="1">
        <f>IF(C8493=0,IF(B8492=Protocol!$V$20,1,B8492+1),B8492)</f>
        <v>1</v>
      </c>
      <c r="C8493" s="1">
        <f>IF(C8492+1=Protocol!$V$21,0,C8492+1)</f>
        <v>2</v>
      </c>
      <c r="D8493" s="1">
        <f t="shared" si="281"/>
        <v>2</v>
      </c>
      <c r="E8493" s="1" t="str">
        <f>INDEX(Protocol[Mark],MATCH(C8493,Protocol[Step],0))</f>
        <v>2D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590010002</v>
      </c>
      <c r="H8493" s="134">
        <f>Systematic[[#This Row],[SampleVariableLabel]]+100*Systematic[[#This Row],[State]]</f>
        <v>590010202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590</v>
      </c>
      <c r="B8494" s="1">
        <f>IF(C8494=0,IF(B8493=Protocol!$V$20,1,B8493+1),B8493)</f>
        <v>1</v>
      </c>
      <c r="C8494" s="1">
        <f>IF(C8493+1=Protocol!$V$21,0,C8493+1)</f>
        <v>3</v>
      </c>
      <c r="D8494" s="1">
        <f t="shared" si="281"/>
        <v>3</v>
      </c>
      <c r="E8494" s="1" t="str">
        <f>INDEX(Protocol[Mark],MATCH(C8494,Protocol[Step],0))</f>
        <v>2c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590010003</v>
      </c>
      <c r="H8494" s="134">
        <f>Systematic[[#This Row],[SampleVariableLabel]]+100*Systematic[[#This Row],[State]]</f>
        <v>590010303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590</v>
      </c>
      <c r="B8495" s="1">
        <f>IF(C8495=0,IF(B8494=Protocol!$V$20,1,B8494+1),B8494)</f>
        <v>1</v>
      </c>
      <c r="C8495" s="1">
        <f>IF(C8494+1=Protocol!$V$21,0,C8494+1)</f>
        <v>4</v>
      </c>
      <c r="D8495" s="1">
        <f t="shared" si="281"/>
        <v>4</v>
      </c>
      <c r="E8495" s="1" t="str">
        <f>INDEX(Protocol[Mark],MATCH(C8495,Protocol[Step],0))</f>
        <v>3U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590010004</v>
      </c>
      <c r="H8495" s="134">
        <f>Systematic[[#This Row],[SampleVariableLabel]]+100*Systematic[[#This Row],[State]]</f>
        <v>590010404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590</v>
      </c>
      <c r="B8496" s="1">
        <f>IF(C8496=0,IF(B8495=Protocol!$V$20,1,B8495+1),B8495)</f>
        <v>1</v>
      </c>
      <c r="C8496" s="1">
        <f>IF(C8495+1=Protocol!$V$21,0,C8495+1)</f>
        <v>5</v>
      </c>
      <c r="D8496" s="1">
        <f t="shared" si="281"/>
        <v>5</v>
      </c>
      <c r="E8496" s="1" t="str">
        <f>INDEX(Protocol[Mark],MATCH(C8496,Protocol[Step],0))</f>
        <v>4G</v>
      </c>
      <c r="F8496" s="151" t="str">
        <f>INDEX(Variables[Variable],MATCH(Systematic[[#This Row],[VariableIndex]],Variables[Index],0))</f>
        <v>Specific flux (mt)</v>
      </c>
      <c r="G8496" s="134">
        <f>Systematic[[#This Row],[Sample]]*1000000+Systematic[[#This Row],[SubSample]]*10000+Systematic[[#This Row],[VariableIndex]]</f>
        <v>590010005</v>
      </c>
      <c r="H8496" s="134">
        <f>Systematic[[#This Row],[SampleVariableLabel]]+100*Systematic[[#This Row],[State]]</f>
        <v>590010505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590</v>
      </c>
      <c r="B8497" s="1">
        <f>IF(C8497=0,IF(B8496=Protocol!$V$20,1,B8496+1),B8496)</f>
        <v>1</v>
      </c>
      <c r="C8497" s="1">
        <f>IF(C8496+1=Protocol!$V$21,0,C8496+1)</f>
        <v>6</v>
      </c>
      <c r="D8497" s="1">
        <f t="shared" si="281"/>
        <v>6</v>
      </c>
      <c r="E8497" s="1" t="str">
        <f>INDEX(Protocol[Mark],MATCH(C8497,Protocol[Step],0))</f>
        <v>5S</v>
      </c>
      <c r="F8497" s="151" t="str">
        <f>INDEX(Variables[Variable],MATCH(Systematic[[#This Row],[VariableIndex]],Variables[Index],0))</f>
        <v>FCR (mt: ROX-corr.)</v>
      </c>
      <c r="G8497" s="134">
        <f>Systematic[[#This Row],[Sample]]*1000000+Systematic[[#This Row],[SubSample]]*10000+Systematic[[#This Row],[VariableIndex]]</f>
        <v>590010006</v>
      </c>
      <c r="H8497" s="134">
        <f>Systematic[[#This Row],[SampleVariableLabel]]+100*Systematic[[#This Row],[State]]</f>
        <v>590010606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590</v>
      </c>
      <c r="B8498" s="1">
        <f>IF(C8498=0,IF(B8497=Protocol!$V$20,1,B8497+1),B8497)</f>
        <v>1</v>
      </c>
      <c r="C8498" s="1">
        <f>IF(C8497+1=Protocol!$V$21,0,C8497+1)</f>
        <v>7</v>
      </c>
      <c r="D8498" s="1">
        <f t="shared" si="281"/>
        <v>1</v>
      </c>
      <c r="E8498" s="1" t="str">
        <f>INDEX(Protocol[Mark],MATCH(C8498,Protocol[Step],0))</f>
        <v>6Oct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590010001</v>
      </c>
      <c r="H8498" s="134">
        <f>Systematic[[#This Row],[SampleVariableLabel]]+100*Systematic[[#This Row],[State]]</f>
        <v>590010701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590</v>
      </c>
      <c r="B8499" s="1">
        <f>IF(C8499=0,IF(B8498=Protocol!$V$20,1,B8498+1),B8498)</f>
        <v>1</v>
      </c>
      <c r="C8499" s="1">
        <f>IF(C8498+1=Protocol!$V$21,0,C8498+1)</f>
        <v>8</v>
      </c>
      <c r="D8499" s="1">
        <f t="shared" si="281"/>
        <v>2</v>
      </c>
      <c r="E8499" s="1" t="str">
        <f>INDEX(Protocol[Mark],MATCH(C8499,Protocol[Step],0))</f>
        <v>7Rot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590010002</v>
      </c>
      <c r="H8499" s="134">
        <f>Systematic[[#This Row],[SampleVariableLabel]]+100*Systematic[[#This Row],[State]]</f>
        <v>590010802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590</v>
      </c>
      <c r="B8500" s="1">
        <f>IF(C8500=0,IF(B8499=Protocol!$V$20,1,B8499+1),B8499)</f>
        <v>1</v>
      </c>
      <c r="C8500" s="1">
        <f>IF(C8499+1=Protocol!$V$21,0,C8499+1)</f>
        <v>9</v>
      </c>
      <c r="D8500" s="1">
        <f t="shared" si="281"/>
        <v>3</v>
      </c>
      <c r="E8500" s="1" t="str">
        <f>INDEX(Protocol[Mark],MATCH(C8500,Protocol[Step],0))</f>
        <v>8Gp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590010003</v>
      </c>
      <c r="H8500" s="134">
        <f>Systematic[[#This Row],[SampleVariableLabel]]+100*Systematic[[#This Row],[State]]</f>
        <v>590010903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590</v>
      </c>
      <c r="B8501" s="1">
        <f>IF(C8501=0,IF(B8500=Protocol!$V$20,1,B8500+1),B8500)</f>
        <v>1</v>
      </c>
      <c r="C8501" s="1">
        <f>IF(C8500+1=Protocol!$V$21,0,C8500+1)</f>
        <v>10</v>
      </c>
      <c r="D8501" s="1">
        <f t="shared" si="281"/>
        <v>4</v>
      </c>
      <c r="E8501" s="1" t="str">
        <f>INDEX(Protocol[Mark],MATCH(C8501,Protocol[Step],0))</f>
        <v>9Ama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590010004</v>
      </c>
      <c r="H8501" s="134">
        <f>Systematic[[#This Row],[SampleVariableLabel]]+100*Systematic[[#This Row],[State]]</f>
        <v>590011004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590</v>
      </c>
      <c r="B8502" s="1">
        <f>IF(C8502=0,IF(B8501=Protocol!$V$20,1,B8501+1),B8501)</f>
        <v>1</v>
      </c>
      <c r="C8502" s="1">
        <f>IF(C8501+1=Protocol!$V$21,0,C8501+1)</f>
        <v>11</v>
      </c>
      <c r="D8502" s="1">
        <f t="shared" si="281"/>
        <v>5</v>
      </c>
      <c r="E8502" s="1" t="str">
        <f>INDEX(Protocol[Mark],MATCH(C8502,Protocol[Step],0))</f>
        <v>10Tm</v>
      </c>
      <c r="F8502" s="151" t="str">
        <f>INDEX(Variables[Variable],MATCH(Systematic[[#This Row],[VariableIndex]],Variables[Index],0))</f>
        <v>Specific flux (mt)</v>
      </c>
      <c r="G8502" s="134">
        <f>Systematic[[#This Row],[Sample]]*1000000+Systematic[[#This Row],[SubSample]]*10000+Systematic[[#This Row],[VariableIndex]]</f>
        <v>590010005</v>
      </c>
      <c r="H8502" s="134">
        <f>Systematic[[#This Row],[SampleVariableLabel]]+100*Systematic[[#This Row],[State]]</f>
        <v>590011105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590</v>
      </c>
      <c r="B8503" s="1">
        <f>IF(C8503=0,IF(B8502=Protocol!$V$20,1,B8502+1),B8502)</f>
        <v>1</v>
      </c>
      <c r="C8503" s="1">
        <f>IF(C8502+1=Protocol!$V$21,0,C8502+1)</f>
        <v>12</v>
      </c>
      <c r="D8503" s="1">
        <f t="shared" si="281"/>
        <v>6</v>
      </c>
      <c r="E8503" s="1" t="str">
        <f>INDEX(Protocol[Mark],MATCH(C8503,Protocol[Step],0))</f>
        <v>11Azd</v>
      </c>
      <c r="F8503" s="151" t="str">
        <f>INDEX(Variables[Variable],MATCH(Systematic[[#This Row],[VariableIndex]],Variables[Index],0))</f>
        <v>FCR (mt: ROX-corr.)</v>
      </c>
      <c r="G8503" s="134">
        <f>Systematic[[#This Row],[Sample]]*1000000+Systematic[[#This Row],[SubSample]]*10000+Systematic[[#This Row],[VariableIndex]]</f>
        <v>590010006</v>
      </c>
      <c r="H8503" s="134">
        <f>Systematic[[#This Row],[SampleVariableLabel]]+100*Systematic[[#This Row],[State]]</f>
        <v>590011206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591</v>
      </c>
      <c r="B8504" s="1">
        <f>IF(C8504=0,IF(B8503=Protocol!$V$20,1,B8503+1),B8503)</f>
        <v>1</v>
      </c>
      <c r="C8504" s="1">
        <f>IF(C8503+1=Protocol!$V$21,0,C8503+1)</f>
        <v>0</v>
      </c>
      <c r="D8504" s="1">
        <f t="shared" si="281"/>
        <v>1</v>
      </c>
      <c r="E8504" s="1" t="str">
        <f>INDEX(Protocol[Mark],MATCH(C8504,Protocol[Step],0))</f>
        <v>1mt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591010001</v>
      </c>
      <c r="H8504" s="134">
        <f>Systematic[[#This Row],[SampleVariableLabel]]+100*Systematic[[#This Row],[State]]</f>
        <v>591010001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591</v>
      </c>
      <c r="B8505" s="1">
        <f>IF(C8505=0,IF(B8504=Protocol!$V$20,1,B8504+1),B8504)</f>
        <v>1</v>
      </c>
      <c r="C8505" s="1">
        <f>IF(C8504+1=Protocol!$V$21,0,C8504+1)</f>
        <v>1</v>
      </c>
      <c r="D8505" s="1">
        <f t="shared" si="281"/>
        <v>2</v>
      </c>
      <c r="E8505" s="1" t="str">
        <f>INDEX(Protocol[Mark],MATCH(C8505,Protocol[Step],0))</f>
        <v>1PM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591010002</v>
      </c>
      <c r="H8505" s="134">
        <f>Systematic[[#This Row],[SampleVariableLabel]]+100*Systematic[[#This Row],[State]]</f>
        <v>591010102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591</v>
      </c>
      <c r="B8506" s="1">
        <f>IF(C8506=0,IF(B8505=Protocol!$V$20,1,B8505+1),B8505)</f>
        <v>1</v>
      </c>
      <c r="C8506" s="1">
        <f>IF(C8505+1=Protocol!$V$21,0,C8505+1)</f>
        <v>2</v>
      </c>
      <c r="D8506" s="1">
        <f t="shared" si="281"/>
        <v>3</v>
      </c>
      <c r="E8506" s="1" t="str">
        <f>INDEX(Protocol[Mark],MATCH(C8506,Protocol[Step],0))</f>
        <v>2D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591010003</v>
      </c>
      <c r="H8506" s="134">
        <f>Systematic[[#This Row],[SampleVariableLabel]]+100*Systematic[[#This Row],[State]]</f>
        <v>591010203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591</v>
      </c>
      <c r="B8507" s="1">
        <f>IF(C8507=0,IF(B8506=Protocol!$V$20,1,B8506+1),B8506)</f>
        <v>1</v>
      </c>
      <c r="C8507" s="1">
        <f>IF(C8506+1=Protocol!$V$21,0,C8506+1)</f>
        <v>3</v>
      </c>
      <c r="D8507" s="1">
        <f t="shared" si="281"/>
        <v>4</v>
      </c>
      <c r="E8507" s="1" t="str">
        <f>INDEX(Protocol[Mark],MATCH(C8507,Protocol[Step],0))</f>
        <v>2c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591010004</v>
      </c>
      <c r="H8507" s="134">
        <f>Systematic[[#This Row],[SampleVariableLabel]]+100*Systematic[[#This Row],[State]]</f>
        <v>591010304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591</v>
      </c>
      <c r="B8508" s="1">
        <f>IF(C8508=0,IF(B8507=Protocol!$V$20,1,B8507+1),B8507)</f>
        <v>1</v>
      </c>
      <c r="C8508" s="1">
        <f>IF(C8507+1=Protocol!$V$21,0,C8507+1)</f>
        <v>4</v>
      </c>
      <c r="D8508" s="1">
        <f t="shared" si="281"/>
        <v>5</v>
      </c>
      <c r="E8508" s="1" t="str">
        <f>INDEX(Protocol[Mark],MATCH(C8508,Protocol[Step],0))</f>
        <v>3U</v>
      </c>
      <c r="F8508" s="151" t="str">
        <f>INDEX(Variables[Variable],MATCH(Systematic[[#This Row],[VariableIndex]],Variables[Index],0))</f>
        <v>Specific flux (mt)</v>
      </c>
      <c r="G8508" s="134">
        <f>Systematic[[#This Row],[Sample]]*1000000+Systematic[[#This Row],[SubSample]]*10000+Systematic[[#This Row],[VariableIndex]]</f>
        <v>591010005</v>
      </c>
      <c r="H8508" s="134">
        <f>Systematic[[#This Row],[SampleVariableLabel]]+100*Systematic[[#This Row],[State]]</f>
        <v>591010405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591</v>
      </c>
      <c r="B8509" s="1">
        <f>IF(C8509=0,IF(B8508=Protocol!$V$20,1,B8508+1),B8508)</f>
        <v>1</v>
      </c>
      <c r="C8509" s="1">
        <f>IF(C8508+1=Protocol!$V$21,0,C8508+1)</f>
        <v>5</v>
      </c>
      <c r="D8509" s="1">
        <f t="shared" si="281"/>
        <v>6</v>
      </c>
      <c r="E8509" s="1" t="str">
        <f>INDEX(Protocol[Mark],MATCH(C8509,Protocol[Step],0))</f>
        <v>4G</v>
      </c>
      <c r="F8509" s="151" t="str">
        <f>INDEX(Variables[Variable],MATCH(Systematic[[#This Row],[VariableIndex]],Variables[Index],0))</f>
        <v>FCR (mt: ROX-corr.)</v>
      </c>
      <c r="G8509" s="134">
        <f>Systematic[[#This Row],[Sample]]*1000000+Systematic[[#This Row],[SubSample]]*10000+Systematic[[#This Row],[VariableIndex]]</f>
        <v>591010006</v>
      </c>
      <c r="H8509" s="134">
        <f>Systematic[[#This Row],[SampleVariableLabel]]+100*Systematic[[#This Row],[State]]</f>
        <v>591010506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591</v>
      </c>
      <c r="B8510" s="1">
        <f>IF(C8510=0,IF(B8509=Protocol!$V$20,1,B8509+1),B8509)</f>
        <v>1</v>
      </c>
      <c r="C8510" s="1">
        <f>IF(C8509+1=Protocol!$V$21,0,C8509+1)</f>
        <v>6</v>
      </c>
      <c r="D8510" s="1">
        <f t="shared" si="281"/>
        <v>1</v>
      </c>
      <c r="E8510" s="1" t="str">
        <f>INDEX(Protocol[Mark],MATCH(C8510,Protocol[Step],0))</f>
        <v>5S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591010001</v>
      </c>
      <c r="H8510" s="134">
        <f>Systematic[[#This Row],[SampleVariableLabel]]+100*Systematic[[#This Row],[State]]</f>
        <v>591010601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591</v>
      </c>
      <c r="B8511" s="1">
        <f>IF(C8511=0,IF(B8510=Protocol!$V$20,1,B8510+1),B8510)</f>
        <v>1</v>
      </c>
      <c r="C8511" s="1">
        <f>IF(C8510+1=Protocol!$V$21,0,C8510+1)</f>
        <v>7</v>
      </c>
      <c r="D8511" s="1">
        <f t="shared" si="281"/>
        <v>2</v>
      </c>
      <c r="E8511" s="1" t="str">
        <f>INDEX(Protocol[Mark],MATCH(C8511,Protocol[Step],0))</f>
        <v>6Oct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591010002</v>
      </c>
      <c r="H8511" s="134">
        <f>Systematic[[#This Row],[SampleVariableLabel]]+100*Systematic[[#This Row],[State]]</f>
        <v>591010702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591</v>
      </c>
      <c r="B8512" s="1">
        <f>IF(C8512=0,IF(B8511=Protocol!$V$20,1,B8511+1),B8511)</f>
        <v>1</v>
      </c>
      <c r="C8512" s="1">
        <f>IF(C8511+1=Protocol!$V$21,0,C8511+1)</f>
        <v>8</v>
      </c>
      <c r="D8512" s="1">
        <f t="shared" si="281"/>
        <v>3</v>
      </c>
      <c r="E8512" s="1" t="str">
        <f>INDEX(Protocol[Mark],MATCH(C8512,Protocol[Step],0))</f>
        <v>7Rot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591010003</v>
      </c>
      <c r="H8512" s="134">
        <f>Systematic[[#This Row],[SampleVariableLabel]]+100*Systematic[[#This Row],[State]]</f>
        <v>591010803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591</v>
      </c>
      <c r="B8513" s="1">
        <f>IF(C8513=0,IF(B8512=Protocol!$V$20,1,B8512+1),B8512)</f>
        <v>1</v>
      </c>
      <c r="C8513" s="1">
        <f>IF(C8512+1=Protocol!$V$21,0,C8512+1)</f>
        <v>9</v>
      </c>
      <c r="D8513" s="1">
        <f t="shared" si="281"/>
        <v>4</v>
      </c>
      <c r="E8513" s="1" t="str">
        <f>INDEX(Protocol[Mark],MATCH(C8513,Protocol[Step],0))</f>
        <v>8Gp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591010004</v>
      </c>
      <c r="H8513" s="134">
        <f>Systematic[[#This Row],[SampleVariableLabel]]+100*Systematic[[#This Row],[State]]</f>
        <v>591010904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591</v>
      </c>
      <c r="B8514" s="1">
        <f>IF(C8514=0,IF(B8513=Protocol!$V$20,1,B8513+1),B8513)</f>
        <v>1</v>
      </c>
      <c r="C8514" s="1">
        <f>IF(C8513+1=Protocol!$V$21,0,C8513+1)</f>
        <v>10</v>
      </c>
      <c r="D8514" s="1">
        <f t="shared" si="281"/>
        <v>5</v>
      </c>
      <c r="E8514" s="1" t="str">
        <f>INDEX(Protocol[Mark],MATCH(C8514,Protocol[Step],0))</f>
        <v>9Ama</v>
      </c>
      <c r="F8514" s="151" t="str">
        <f>INDEX(Variables[Variable],MATCH(Systematic[[#This Row],[VariableIndex]],Variables[Index],0))</f>
        <v>Specific flux (mt)</v>
      </c>
      <c r="G8514" s="134">
        <f>Systematic[[#This Row],[Sample]]*1000000+Systematic[[#This Row],[SubSample]]*10000+Systematic[[#This Row],[VariableIndex]]</f>
        <v>591010005</v>
      </c>
      <c r="H8514" s="134">
        <f>Systematic[[#This Row],[SampleVariableLabel]]+100*Systematic[[#This Row],[State]]</f>
        <v>591011005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591</v>
      </c>
      <c r="B8515" s="1">
        <f>IF(C8515=0,IF(B8514=Protocol!$V$20,1,B8514+1),B8514)</f>
        <v>1</v>
      </c>
      <c r="C8515" s="1">
        <f>IF(C8514+1=Protocol!$V$21,0,C8514+1)</f>
        <v>11</v>
      </c>
      <c r="D8515" s="1">
        <f t="shared" ref="D8515:D8578" si="283">IF(D8514=nVariables,1,D8514+1)</f>
        <v>6</v>
      </c>
      <c r="E8515" s="1" t="str">
        <f>INDEX(Protocol[Mark],MATCH(C8515,Protocol[Step],0))</f>
        <v>10Tm</v>
      </c>
      <c r="F8515" s="151" t="str">
        <f>INDEX(Variables[Variable],MATCH(Systematic[[#This Row],[VariableIndex]],Variables[Index],0))</f>
        <v>FCR (mt: ROX-corr.)</v>
      </c>
      <c r="G8515" s="134">
        <f>Systematic[[#This Row],[Sample]]*1000000+Systematic[[#This Row],[SubSample]]*10000+Systematic[[#This Row],[VariableIndex]]</f>
        <v>591010006</v>
      </c>
      <c r="H8515" s="134">
        <f>Systematic[[#This Row],[SampleVariableLabel]]+100*Systematic[[#This Row],[State]]</f>
        <v>591011106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591</v>
      </c>
      <c r="B8516" s="1">
        <f>IF(C8516=0,IF(B8515=Protocol!$V$20,1,B8515+1),B8515)</f>
        <v>1</v>
      </c>
      <c r="C8516" s="1">
        <f>IF(C8515+1=Protocol!$V$21,0,C8515+1)</f>
        <v>12</v>
      </c>
      <c r="D8516" s="1">
        <f t="shared" si="283"/>
        <v>1</v>
      </c>
      <c r="E8516" s="1" t="str">
        <f>INDEX(Protocol[Mark],MATCH(C8516,Protocol[Step],0))</f>
        <v>11Azd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591010001</v>
      </c>
      <c r="H8516" s="134">
        <f>Systematic[[#This Row],[SampleVariableLabel]]+100*Systematic[[#This Row],[State]]</f>
        <v>591011201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592</v>
      </c>
      <c r="B8517" s="1">
        <f>IF(C8517=0,IF(B8516=Protocol!$V$20,1,B8516+1),B8516)</f>
        <v>1</v>
      </c>
      <c r="C8517" s="1">
        <f>IF(C8516+1=Protocol!$V$21,0,C8516+1)</f>
        <v>0</v>
      </c>
      <c r="D8517" s="1">
        <f t="shared" si="283"/>
        <v>2</v>
      </c>
      <c r="E8517" s="1" t="str">
        <f>INDEX(Protocol[Mark],MATCH(C8517,Protocol[Step],0))</f>
        <v>1mt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592010002</v>
      </c>
      <c r="H8517" s="134">
        <f>Systematic[[#This Row],[SampleVariableLabel]]+100*Systematic[[#This Row],[State]]</f>
        <v>592010002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592</v>
      </c>
      <c r="B8518" s="1">
        <f>IF(C8518=0,IF(B8517=Protocol!$V$20,1,B8517+1),B8517)</f>
        <v>1</v>
      </c>
      <c r="C8518" s="1">
        <f>IF(C8517+1=Protocol!$V$21,0,C8517+1)</f>
        <v>1</v>
      </c>
      <c r="D8518" s="1">
        <f t="shared" si="283"/>
        <v>3</v>
      </c>
      <c r="E8518" s="1" t="str">
        <f>INDEX(Protocol[Mark],MATCH(C8518,Protocol[Step],0))</f>
        <v>1PM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592010003</v>
      </c>
      <c r="H8518" s="134">
        <f>Systematic[[#This Row],[SampleVariableLabel]]+100*Systematic[[#This Row],[State]]</f>
        <v>592010103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592</v>
      </c>
      <c r="B8519" s="1">
        <f>IF(C8519=0,IF(B8518=Protocol!$V$20,1,B8518+1),B8518)</f>
        <v>1</v>
      </c>
      <c r="C8519" s="1">
        <f>IF(C8518+1=Protocol!$V$21,0,C8518+1)</f>
        <v>2</v>
      </c>
      <c r="D8519" s="1">
        <f t="shared" si="283"/>
        <v>4</v>
      </c>
      <c r="E8519" s="1" t="str">
        <f>INDEX(Protocol[Mark],MATCH(C8519,Protocol[Step],0))</f>
        <v>2D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592010004</v>
      </c>
      <c r="H8519" s="134">
        <f>Systematic[[#This Row],[SampleVariableLabel]]+100*Systematic[[#This Row],[State]]</f>
        <v>592010204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592</v>
      </c>
      <c r="B8520" s="1">
        <f>IF(C8520=0,IF(B8519=Protocol!$V$20,1,B8519+1),B8519)</f>
        <v>1</v>
      </c>
      <c r="C8520" s="1">
        <f>IF(C8519+1=Protocol!$V$21,0,C8519+1)</f>
        <v>3</v>
      </c>
      <c r="D8520" s="1">
        <f t="shared" si="283"/>
        <v>5</v>
      </c>
      <c r="E8520" s="1" t="str">
        <f>INDEX(Protocol[Mark],MATCH(C8520,Protocol[Step],0))</f>
        <v>2c</v>
      </c>
      <c r="F8520" s="151" t="str">
        <f>INDEX(Variables[Variable],MATCH(Systematic[[#This Row],[VariableIndex]],Variables[Index],0))</f>
        <v>Specific flux (mt)</v>
      </c>
      <c r="G8520" s="134">
        <f>Systematic[[#This Row],[Sample]]*1000000+Systematic[[#This Row],[SubSample]]*10000+Systematic[[#This Row],[VariableIndex]]</f>
        <v>592010005</v>
      </c>
      <c r="H8520" s="134">
        <f>Systematic[[#This Row],[SampleVariableLabel]]+100*Systematic[[#This Row],[State]]</f>
        <v>592010305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592</v>
      </c>
      <c r="B8521" s="1">
        <f>IF(C8521=0,IF(B8520=Protocol!$V$20,1,B8520+1),B8520)</f>
        <v>1</v>
      </c>
      <c r="C8521" s="1">
        <f>IF(C8520+1=Protocol!$V$21,0,C8520+1)</f>
        <v>4</v>
      </c>
      <c r="D8521" s="1">
        <f t="shared" si="283"/>
        <v>6</v>
      </c>
      <c r="E8521" s="1" t="str">
        <f>INDEX(Protocol[Mark],MATCH(C8521,Protocol[Step],0))</f>
        <v>3U</v>
      </c>
      <c r="F8521" s="151" t="str">
        <f>INDEX(Variables[Variable],MATCH(Systematic[[#This Row],[VariableIndex]],Variables[Index],0))</f>
        <v>FCR (mt: ROX-corr.)</v>
      </c>
      <c r="G8521" s="134">
        <f>Systematic[[#This Row],[Sample]]*1000000+Systematic[[#This Row],[SubSample]]*10000+Systematic[[#This Row],[VariableIndex]]</f>
        <v>592010006</v>
      </c>
      <c r="H8521" s="134">
        <f>Systematic[[#This Row],[SampleVariableLabel]]+100*Systematic[[#This Row],[State]]</f>
        <v>592010406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592</v>
      </c>
      <c r="B8522" s="1">
        <f>IF(C8522=0,IF(B8521=Protocol!$V$20,1,B8521+1),B8521)</f>
        <v>1</v>
      </c>
      <c r="C8522" s="1">
        <f>IF(C8521+1=Protocol!$V$21,0,C8521+1)</f>
        <v>5</v>
      </c>
      <c r="D8522" s="1">
        <f t="shared" si="283"/>
        <v>1</v>
      </c>
      <c r="E8522" s="1" t="str">
        <f>INDEX(Protocol[Mark],MATCH(C8522,Protocol[Step],0))</f>
        <v>4G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592010001</v>
      </c>
      <c r="H8522" s="134">
        <f>Systematic[[#This Row],[SampleVariableLabel]]+100*Systematic[[#This Row],[State]]</f>
        <v>592010501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592</v>
      </c>
      <c r="B8523" s="1">
        <f>IF(C8523=0,IF(B8522=Protocol!$V$20,1,B8522+1),B8522)</f>
        <v>1</v>
      </c>
      <c r="C8523" s="1">
        <f>IF(C8522+1=Protocol!$V$21,0,C8522+1)</f>
        <v>6</v>
      </c>
      <c r="D8523" s="1">
        <f t="shared" si="283"/>
        <v>2</v>
      </c>
      <c r="E8523" s="1" t="str">
        <f>INDEX(Protocol[Mark],MATCH(C8523,Protocol[Step],0))</f>
        <v>5S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592010002</v>
      </c>
      <c r="H8523" s="134">
        <f>Systematic[[#This Row],[SampleVariableLabel]]+100*Systematic[[#This Row],[State]]</f>
        <v>592010602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592</v>
      </c>
      <c r="B8524" s="1">
        <f>IF(C8524=0,IF(B8523=Protocol!$V$20,1,B8523+1),B8523)</f>
        <v>1</v>
      </c>
      <c r="C8524" s="1">
        <f>IF(C8523+1=Protocol!$V$21,0,C8523+1)</f>
        <v>7</v>
      </c>
      <c r="D8524" s="1">
        <f t="shared" si="283"/>
        <v>3</v>
      </c>
      <c r="E8524" s="1" t="str">
        <f>INDEX(Protocol[Mark],MATCH(C8524,Protocol[Step],0))</f>
        <v>6Oct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592010003</v>
      </c>
      <c r="H8524" s="134">
        <f>Systematic[[#This Row],[SampleVariableLabel]]+100*Systematic[[#This Row],[State]]</f>
        <v>592010703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592</v>
      </c>
      <c r="B8525" s="1">
        <f>IF(C8525=0,IF(B8524=Protocol!$V$20,1,B8524+1),B8524)</f>
        <v>1</v>
      </c>
      <c r="C8525" s="1">
        <f>IF(C8524+1=Protocol!$V$21,0,C8524+1)</f>
        <v>8</v>
      </c>
      <c r="D8525" s="1">
        <f t="shared" si="283"/>
        <v>4</v>
      </c>
      <c r="E8525" s="1" t="str">
        <f>INDEX(Protocol[Mark],MATCH(C8525,Protocol[Step],0))</f>
        <v>7Rot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592010004</v>
      </c>
      <c r="H8525" s="134">
        <f>Systematic[[#This Row],[SampleVariableLabel]]+100*Systematic[[#This Row],[State]]</f>
        <v>592010804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592</v>
      </c>
      <c r="B8526" s="1">
        <f>IF(C8526=0,IF(B8525=Protocol!$V$20,1,B8525+1),B8525)</f>
        <v>1</v>
      </c>
      <c r="C8526" s="1">
        <f>IF(C8525+1=Protocol!$V$21,0,C8525+1)</f>
        <v>9</v>
      </c>
      <c r="D8526" s="1">
        <f t="shared" si="283"/>
        <v>5</v>
      </c>
      <c r="E8526" s="1" t="str">
        <f>INDEX(Protocol[Mark],MATCH(C8526,Protocol[Step],0))</f>
        <v>8Gp</v>
      </c>
      <c r="F8526" s="151" t="str">
        <f>INDEX(Variables[Variable],MATCH(Systematic[[#This Row],[VariableIndex]],Variables[Index],0))</f>
        <v>Specific flux (mt)</v>
      </c>
      <c r="G8526" s="134">
        <f>Systematic[[#This Row],[Sample]]*1000000+Systematic[[#This Row],[SubSample]]*10000+Systematic[[#This Row],[VariableIndex]]</f>
        <v>592010005</v>
      </c>
      <c r="H8526" s="134">
        <f>Systematic[[#This Row],[SampleVariableLabel]]+100*Systematic[[#This Row],[State]]</f>
        <v>592010905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592</v>
      </c>
      <c r="B8527" s="1">
        <f>IF(C8527=0,IF(B8526=Protocol!$V$20,1,B8526+1),B8526)</f>
        <v>1</v>
      </c>
      <c r="C8527" s="1">
        <f>IF(C8526+1=Protocol!$V$21,0,C8526+1)</f>
        <v>10</v>
      </c>
      <c r="D8527" s="1">
        <f t="shared" si="283"/>
        <v>6</v>
      </c>
      <c r="E8527" s="1" t="str">
        <f>INDEX(Protocol[Mark],MATCH(C8527,Protocol[Step],0))</f>
        <v>9Ama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592010006</v>
      </c>
      <c r="H8527" s="134">
        <f>Systematic[[#This Row],[SampleVariableLabel]]+100*Systematic[[#This Row],[State]]</f>
        <v>592011006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592</v>
      </c>
      <c r="B8528" s="1">
        <f>IF(C8528=0,IF(B8527=Protocol!$V$20,1,B8527+1),B8527)</f>
        <v>1</v>
      </c>
      <c r="C8528" s="1">
        <f>IF(C8527+1=Protocol!$V$21,0,C8527+1)</f>
        <v>11</v>
      </c>
      <c r="D8528" s="1">
        <f t="shared" si="283"/>
        <v>1</v>
      </c>
      <c r="E8528" s="1" t="str">
        <f>INDEX(Protocol[Mark],MATCH(C8528,Protocol[Step],0))</f>
        <v>10Tm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592010001</v>
      </c>
      <c r="H8528" s="134">
        <f>Systematic[[#This Row],[SampleVariableLabel]]+100*Systematic[[#This Row],[State]]</f>
        <v>592011101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592</v>
      </c>
      <c r="B8529" s="1">
        <f>IF(C8529=0,IF(B8528=Protocol!$V$20,1,B8528+1),B8528)</f>
        <v>1</v>
      </c>
      <c r="C8529" s="1">
        <f>IF(C8528+1=Protocol!$V$21,0,C8528+1)</f>
        <v>12</v>
      </c>
      <c r="D8529" s="1">
        <f t="shared" si="283"/>
        <v>2</v>
      </c>
      <c r="E8529" s="1" t="str">
        <f>INDEX(Protocol[Mark],MATCH(C8529,Protocol[Step],0))</f>
        <v>11Azd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592010002</v>
      </c>
      <c r="H8529" s="134">
        <f>Systematic[[#This Row],[SampleVariableLabel]]+100*Systematic[[#This Row],[State]]</f>
        <v>592011202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593</v>
      </c>
      <c r="B8530" s="1">
        <f>IF(C8530=0,IF(B8529=Protocol!$V$20,1,B8529+1),B8529)</f>
        <v>1</v>
      </c>
      <c r="C8530" s="1">
        <f>IF(C8529+1=Protocol!$V$21,0,C8529+1)</f>
        <v>0</v>
      </c>
      <c r="D8530" s="1">
        <f t="shared" si="283"/>
        <v>3</v>
      </c>
      <c r="E8530" s="1" t="str">
        <f>INDEX(Protocol[Mark],MATCH(C8530,Protocol[Step],0))</f>
        <v>1mt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593010003</v>
      </c>
      <c r="H8530" s="134">
        <f>Systematic[[#This Row],[SampleVariableLabel]]+100*Systematic[[#This Row],[State]]</f>
        <v>593010003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593</v>
      </c>
      <c r="B8531" s="1">
        <f>IF(C8531=0,IF(B8530=Protocol!$V$20,1,B8530+1),B8530)</f>
        <v>1</v>
      </c>
      <c r="C8531" s="1">
        <f>IF(C8530+1=Protocol!$V$21,0,C8530+1)</f>
        <v>1</v>
      </c>
      <c r="D8531" s="1">
        <f t="shared" si="283"/>
        <v>4</v>
      </c>
      <c r="E8531" s="1" t="str">
        <f>INDEX(Protocol[Mark],MATCH(C8531,Protocol[Step],0))</f>
        <v>1PM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593010004</v>
      </c>
      <c r="H8531" s="134">
        <f>Systematic[[#This Row],[SampleVariableLabel]]+100*Systematic[[#This Row],[State]]</f>
        <v>593010104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593</v>
      </c>
      <c r="B8532" s="1">
        <f>IF(C8532=0,IF(B8531=Protocol!$V$20,1,B8531+1),B8531)</f>
        <v>1</v>
      </c>
      <c r="C8532" s="1">
        <f>IF(C8531+1=Protocol!$V$21,0,C8531+1)</f>
        <v>2</v>
      </c>
      <c r="D8532" s="1">
        <f t="shared" si="283"/>
        <v>5</v>
      </c>
      <c r="E8532" s="1" t="str">
        <f>INDEX(Protocol[Mark],MATCH(C8532,Protocol[Step],0))</f>
        <v>2D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593010005</v>
      </c>
      <c r="H8532" s="134">
        <f>Systematic[[#This Row],[SampleVariableLabel]]+100*Systematic[[#This Row],[State]]</f>
        <v>593010205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593</v>
      </c>
      <c r="B8533" s="1">
        <f>IF(C8533=0,IF(B8532=Protocol!$V$20,1,B8532+1),B8532)</f>
        <v>1</v>
      </c>
      <c r="C8533" s="1">
        <f>IF(C8532+1=Protocol!$V$21,0,C8532+1)</f>
        <v>3</v>
      </c>
      <c r="D8533" s="1">
        <f t="shared" si="283"/>
        <v>6</v>
      </c>
      <c r="E8533" s="1" t="str">
        <f>INDEX(Protocol[Mark],MATCH(C8533,Protocol[Step],0))</f>
        <v>2c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593010006</v>
      </c>
      <c r="H8533" s="134">
        <f>Systematic[[#This Row],[SampleVariableLabel]]+100*Systematic[[#This Row],[State]]</f>
        <v>593010306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593</v>
      </c>
      <c r="B8534" s="1">
        <f>IF(C8534=0,IF(B8533=Protocol!$V$20,1,B8533+1),B8533)</f>
        <v>1</v>
      </c>
      <c r="C8534" s="1">
        <f>IF(C8533+1=Protocol!$V$21,0,C8533+1)</f>
        <v>4</v>
      </c>
      <c r="D8534" s="1">
        <f t="shared" si="283"/>
        <v>1</v>
      </c>
      <c r="E8534" s="1" t="str">
        <f>INDEX(Protocol[Mark],MATCH(C8534,Protocol[Step],0))</f>
        <v>3U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593010001</v>
      </c>
      <c r="H8534" s="134">
        <f>Systematic[[#This Row],[SampleVariableLabel]]+100*Systematic[[#This Row],[State]]</f>
        <v>593010401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593</v>
      </c>
      <c r="B8535" s="1">
        <f>IF(C8535=0,IF(B8534=Protocol!$V$20,1,B8534+1),B8534)</f>
        <v>1</v>
      </c>
      <c r="C8535" s="1">
        <f>IF(C8534+1=Protocol!$V$21,0,C8534+1)</f>
        <v>5</v>
      </c>
      <c r="D8535" s="1">
        <f t="shared" si="283"/>
        <v>2</v>
      </c>
      <c r="E8535" s="1" t="str">
        <f>INDEX(Protocol[Mark],MATCH(C8535,Protocol[Step],0))</f>
        <v>4G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593010002</v>
      </c>
      <c r="H8535" s="134">
        <f>Systematic[[#This Row],[SampleVariableLabel]]+100*Systematic[[#This Row],[State]]</f>
        <v>593010502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593</v>
      </c>
      <c r="B8536" s="1">
        <f>IF(C8536=0,IF(B8535=Protocol!$V$20,1,B8535+1),B8535)</f>
        <v>1</v>
      </c>
      <c r="C8536" s="1">
        <f>IF(C8535+1=Protocol!$V$21,0,C8535+1)</f>
        <v>6</v>
      </c>
      <c r="D8536" s="1">
        <f t="shared" si="283"/>
        <v>3</v>
      </c>
      <c r="E8536" s="1" t="str">
        <f>INDEX(Protocol[Mark],MATCH(C8536,Protocol[Step],0))</f>
        <v>5S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593010003</v>
      </c>
      <c r="H8536" s="134">
        <f>Systematic[[#This Row],[SampleVariableLabel]]+100*Systematic[[#This Row],[State]]</f>
        <v>593010603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593</v>
      </c>
      <c r="B8537" s="1">
        <f>IF(C8537=0,IF(B8536=Protocol!$V$20,1,B8536+1),B8536)</f>
        <v>1</v>
      </c>
      <c r="C8537" s="1">
        <f>IF(C8536+1=Protocol!$V$21,0,C8536+1)</f>
        <v>7</v>
      </c>
      <c r="D8537" s="1">
        <f t="shared" si="283"/>
        <v>4</v>
      </c>
      <c r="E8537" s="1" t="str">
        <f>INDEX(Protocol[Mark],MATCH(C8537,Protocol[Step],0))</f>
        <v>6Oct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593010004</v>
      </c>
      <c r="H8537" s="134">
        <f>Systematic[[#This Row],[SampleVariableLabel]]+100*Systematic[[#This Row],[State]]</f>
        <v>593010704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593</v>
      </c>
      <c r="B8538" s="1">
        <f>IF(C8538=0,IF(B8537=Protocol!$V$20,1,B8537+1),B8537)</f>
        <v>1</v>
      </c>
      <c r="C8538" s="1">
        <f>IF(C8537+1=Protocol!$V$21,0,C8537+1)</f>
        <v>8</v>
      </c>
      <c r="D8538" s="1">
        <f t="shared" si="283"/>
        <v>5</v>
      </c>
      <c r="E8538" s="1" t="str">
        <f>INDEX(Protocol[Mark],MATCH(C8538,Protocol[Step],0))</f>
        <v>7Rot</v>
      </c>
      <c r="F8538" s="151" t="str">
        <f>INDEX(Variables[Variable],MATCH(Systematic[[#This Row],[VariableIndex]],Variables[Index],0))</f>
        <v>Specific flux (mt)</v>
      </c>
      <c r="G8538" s="134">
        <f>Systematic[[#This Row],[Sample]]*1000000+Systematic[[#This Row],[SubSample]]*10000+Systematic[[#This Row],[VariableIndex]]</f>
        <v>593010005</v>
      </c>
      <c r="H8538" s="134">
        <f>Systematic[[#This Row],[SampleVariableLabel]]+100*Systematic[[#This Row],[State]]</f>
        <v>593010805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593</v>
      </c>
      <c r="B8539" s="1">
        <f>IF(C8539=0,IF(B8538=Protocol!$V$20,1,B8538+1),B8538)</f>
        <v>1</v>
      </c>
      <c r="C8539" s="1">
        <f>IF(C8538+1=Protocol!$V$21,0,C8538+1)</f>
        <v>9</v>
      </c>
      <c r="D8539" s="1">
        <f t="shared" si="283"/>
        <v>6</v>
      </c>
      <c r="E8539" s="1" t="str">
        <f>INDEX(Protocol[Mark],MATCH(C8539,Protocol[Step],0))</f>
        <v>8Gp</v>
      </c>
      <c r="F8539" s="151" t="str">
        <f>INDEX(Variables[Variable],MATCH(Systematic[[#This Row],[VariableIndex]],Variables[Index],0))</f>
        <v>FCR (mt: ROX-corr.)</v>
      </c>
      <c r="G8539" s="134">
        <f>Systematic[[#This Row],[Sample]]*1000000+Systematic[[#This Row],[SubSample]]*10000+Systematic[[#This Row],[VariableIndex]]</f>
        <v>593010006</v>
      </c>
      <c r="H8539" s="134">
        <f>Systematic[[#This Row],[SampleVariableLabel]]+100*Systematic[[#This Row],[State]]</f>
        <v>593010906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593</v>
      </c>
      <c r="B8540" s="1">
        <f>IF(C8540=0,IF(B8539=Protocol!$V$20,1,B8539+1),B8539)</f>
        <v>1</v>
      </c>
      <c r="C8540" s="1">
        <f>IF(C8539+1=Protocol!$V$21,0,C8539+1)</f>
        <v>10</v>
      </c>
      <c r="D8540" s="1">
        <f t="shared" si="283"/>
        <v>1</v>
      </c>
      <c r="E8540" s="1" t="str">
        <f>INDEX(Protocol[Mark],MATCH(C8540,Protocol[Step],0))</f>
        <v>9Ama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593010001</v>
      </c>
      <c r="H8540" s="134">
        <f>Systematic[[#This Row],[SampleVariableLabel]]+100*Systematic[[#This Row],[State]]</f>
        <v>593011001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593</v>
      </c>
      <c r="B8541" s="1">
        <f>IF(C8541=0,IF(B8540=Protocol!$V$20,1,B8540+1),B8540)</f>
        <v>1</v>
      </c>
      <c r="C8541" s="1">
        <f>IF(C8540+1=Protocol!$V$21,0,C8540+1)</f>
        <v>11</v>
      </c>
      <c r="D8541" s="1">
        <f t="shared" si="283"/>
        <v>2</v>
      </c>
      <c r="E8541" s="1" t="str">
        <f>INDEX(Protocol[Mark],MATCH(C8541,Protocol[Step],0))</f>
        <v>10Tm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593010002</v>
      </c>
      <c r="H8541" s="134">
        <f>Systematic[[#This Row],[SampleVariableLabel]]+100*Systematic[[#This Row],[State]]</f>
        <v>593011102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593</v>
      </c>
      <c r="B8542" s="1">
        <f>IF(C8542=0,IF(B8541=Protocol!$V$20,1,B8541+1),B8541)</f>
        <v>1</v>
      </c>
      <c r="C8542" s="1">
        <f>IF(C8541+1=Protocol!$V$21,0,C8541+1)</f>
        <v>12</v>
      </c>
      <c r="D8542" s="1">
        <f t="shared" si="283"/>
        <v>3</v>
      </c>
      <c r="E8542" s="1" t="str">
        <f>INDEX(Protocol[Mark],MATCH(C8542,Protocol[Step],0))</f>
        <v>11Azd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593010003</v>
      </c>
      <c r="H8542" s="134">
        <f>Systematic[[#This Row],[SampleVariableLabel]]+100*Systematic[[#This Row],[State]]</f>
        <v>593011203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594</v>
      </c>
      <c r="B8543" s="1">
        <f>IF(C8543=0,IF(B8542=Protocol!$V$20,1,B8542+1),B8542)</f>
        <v>1</v>
      </c>
      <c r="C8543" s="1">
        <f>IF(C8542+1=Protocol!$V$21,0,C8542+1)</f>
        <v>0</v>
      </c>
      <c r="D8543" s="1">
        <f t="shared" si="283"/>
        <v>4</v>
      </c>
      <c r="E8543" s="1" t="str">
        <f>INDEX(Protocol[Mark],MATCH(C8543,Protocol[Step],0))</f>
        <v>1mt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594010004</v>
      </c>
      <c r="H8543" s="134">
        <f>Systematic[[#This Row],[SampleVariableLabel]]+100*Systematic[[#This Row],[State]]</f>
        <v>594010004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594</v>
      </c>
      <c r="B8544" s="1">
        <f>IF(C8544=0,IF(B8543=Protocol!$V$20,1,B8543+1),B8543)</f>
        <v>1</v>
      </c>
      <c r="C8544" s="1">
        <f>IF(C8543+1=Protocol!$V$21,0,C8543+1)</f>
        <v>1</v>
      </c>
      <c r="D8544" s="1">
        <f t="shared" si="283"/>
        <v>5</v>
      </c>
      <c r="E8544" s="1" t="str">
        <f>INDEX(Protocol[Mark],MATCH(C8544,Protocol[Step],0))</f>
        <v>1PM</v>
      </c>
      <c r="F8544" s="151" t="str">
        <f>INDEX(Variables[Variable],MATCH(Systematic[[#This Row],[VariableIndex]],Variables[Index],0))</f>
        <v>Specific flux (mt)</v>
      </c>
      <c r="G8544" s="134">
        <f>Systematic[[#This Row],[Sample]]*1000000+Systematic[[#This Row],[SubSample]]*10000+Systematic[[#This Row],[VariableIndex]]</f>
        <v>594010005</v>
      </c>
      <c r="H8544" s="134">
        <f>Systematic[[#This Row],[SampleVariableLabel]]+100*Systematic[[#This Row],[State]]</f>
        <v>594010105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594</v>
      </c>
      <c r="B8545" s="1">
        <f>IF(C8545=0,IF(B8544=Protocol!$V$20,1,B8544+1),B8544)</f>
        <v>1</v>
      </c>
      <c r="C8545" s="1">
        <f>IF(C8544+1=Protocol!$V$21,0,C8544+1)</f>
        <v>2</v>
      </c>
      <c r="D8545" s="1">
        <f t="shared" si="283"/>
        <v>6</v>
      </c>
      <c r="E8545" s="1" t="str">
        <f>INDEX(Protocol[Mark],MATCH(C8545,Protocol[Step],0))</f>
        <v>2D</v>
      </c>
      <c r="F8545" s="151" t="str">
        <f>INDEX(Variables[Variable],MATCH(Systematic[[#This Row],[VariableIndex]],Variables[Index],0))</f>
        <v>FCR (mt: ROX-corr.)</v>
      </c>
      <c r="G8545" s="134">
        <f>Systematic[[#This Row],[Sample]]*1000000+Systematic[[#This Row],[SubSample]]*10000+Systematic[[#This Row],[VariableIndex]]</f>
        <v>594010006</v>
      </c>
      <c r="H8545" s="134">
        <f>Systematic[[#This Row],[SampleVariableLabel]]+100*Systematic[[#This Row],[State]]</f>
        <v>594010206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594</v>
      </c>
      <c r="B8546" s="1">
        <f>IF(C8546=0,IF(B8545=Protocol!$V$20,1,B8545+1),B8545)</f>
        <v>1</v>
      </c>
      <c r="C8546" s="1">
        <f>IF(C8545+1=Protocol!$V$21,0,C8545+1)</f>
        <v>3</v>
      </c>
      <c r="D8546" s="1">
        <f t="shared" si="283"/>
        <v>1</v>
      </c>
      <c r="E8546" s="1" t="str">
        <f>INDEX(Protocol[Mark],MATCH(C8546,Protocol[Step],0))</f>
        <v>2c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594010001</v>
      </c>
      <c r="H8546" s="134">
        <f>Systematic[[#This Row],[SampleVariableLabel]]+100*Systematic[[#This Row],[State]]</f>
        <v>594010301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594</v>
      </c>
      <c r="B8547" s="1">
        <f>IF(C8547=0,IF(B8546=Protocol!$V$20,1,B8546+1),B8546)</f>
        <v>1</v>
      </c>
      <c r="C8547" s="1">
        <f>IF(C8546+1=Protocol!$V$21,0,C8546+1)</f>
        <v>4</v>
      </c>
      <c r="D8547" s="1">
        <f t="shared" si="283"/>
        <v>2</v>
      </c>
      <c r="E8547" s="1" t="str">
        <f>INDEX(Protocol[Mark],MATCH(C8547,Protocol[Step],0))</f>
        <v>3U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594010002</v>
      </c>
      <c r="H8547" s="134">
        <f>Systematic[[#This Row],[SampleVariableLabel]]+100*Systematic[[#This Row],[State]]</f>
        <v>594010402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594</v>
      </c>
      <c r="B8548" s="1">
        <f>IF(C8548=0,IF(B8547=Protocol!$V$20,1,B8547+1),B8547)</f>
        <v>1</v>
      </c>
      <c r="C8548" s="1">
        <f>IF(C8547+1=Protocol!$V$21,0,C8547+1)</f>
        <v>5</v>
      </c>
      <c r="D8548" s="1">
        <f t="shared" si="283"/>
        <v>3</v>
      </c>
      <c r="E8548" s="1" t="str">
        <f>INDEX(Protocol[Mark],MATCH(C8548,Protocol[Step],0))</f>
        <v>4G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594010003</v>
      </c>
      <c r="H8548" s="134">
        <f>Systematic[[#This Row],[SampleVariableLabel]]+100*Systematic[[#This Row],[State]]</f>
        <v>594010503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594</v>
      </c>
      <c r="B8549" s="1">
        <f>IF(C8549=0,IF(B8548=Protocol!$V$20,1,B8548+1),B8548)</f>
        <v>1</v>
      </c>
      <c r="C8549" s="1">
        <f>IF(C8548+1=Protocol!$V$21,0,C8548+1)</f>
        <v>6</v>
      </c>
      <c r="D8549" s="1">
        <f t="shared" si="283"/>
        <v>4</v>
      </c>
      <c r="E8549" s="1" t="str">
        <f>INDEX(Protocol[Mark],MATCH(C8549,Protocol[Step],0))</f>
        <v>5S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594010004</v>
      </c>
      <c r="H8549" s="134">
        <f>Systematic[[#This Row],[SampleVariableLabel]]+100*Systematic[[#This Row],[State]]</f>
        <v>594010604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594</v>
      </c>
      <c r="B8550" s="1">
        <f>IF(C8550=0,IF(B8549=Protocol!$V$20,1,B8549+1),B8549)</f>
        <v>1</v>
      </c>
      <c r="C8550" s="1">
        <f>IF(C8549+1=Protocol!$V$21,0,C8549+1)</f>
        <v>7</v>
      </c>
      <c r="D8550" s="1">
        <f t="shared" si="283"/>
        <v>5</v>
      </c>
      <c r="E8550" s="1" t="str">
        <f>INDEX(Protocol[Mark],MATCH(C8550,Protocol[Step],0))</f>
        <v>6Oct</v>
      </c>
      <c r="F8550" s="151" t="str">
        <f>INDEX(Variables[Variable],MATCH(Systematic[[#This Row],[VariableIndex]],Variables[Index],0))</f>
        <v>Specific flux (mt)</v>
      </c>
      <c r="G8550" s="134">
        <f>Systematic[[#This Row],[Sample]]*1000000+Systematic[[#This Row],[SubSample]]*10000+Systematic[[#This Row],[VariableIndex]]</f>
        <v>594010005</v>
      </c>
      <c r="H8550" s="134">
        <f>Systematic[[#This Row],[SampleVariableLabel]]+100*Systematic[[#This Row],[State]]</f>
        <v>594010705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594</v>
      </c>
      <c r="B8551" s="1">
        <f>IF(C8551=0,IF(B8550=Protocol!$V$20,1,B8550+1),B8550)</f>
        <v>1</v>
      </c>
      <c r="C8551" s="1">
        <f>IF(C8550+1=Protocol!$V$21,0,C8550+1)</f>
        <v>8</v>
      </c>
      <c r="D8551" s="1">
        <f t="shared" si="283"/>
        <v>6</v>
      </c>
      <c r="E8551" s="1" t="str">
        <f>INDEX(Protocol[Mark],MATCH(C8551,Protocol[Step],0))</f>
        <v>7Rot</v>
      </c>
      <c r="F8551" s="151" t="str">
        <f>INDEX(Variables[Variable],MATCH(Systematic[[#This Row],[VariableIndex]],Variables[Index],0))</f>
        <v>FCR (mt: ROX-corr.)</v>
      </c>
      <c r="G8551" s="134">
        <f>Systematic[[#This Row],[Sample]]*1000000+Systematic[[#This Row],[SubSample]]*10000+Systematic[[#This Row],[VariableIndex]]</f>
        <v>594010006</v>
      </c>
      <c r="H8551" s="134">
        <f>Systematic[[#This Row],[SampleVariableLabel]]+100*Systematic[[#This Row],[State]]</f>
        <v>594010806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594</v>
      </c>
      <c r="B8552" s="1">
        <f>IF(C8552=0,IF(B8551=Protocol!$V$20,1,B8551+1),B8551)</f>
        <v>1</v>
      </c>
      <c r="C8552" s="1">
        <f>IF(C8551+1=Protocol!$V$21,0,C8551+1)</f>
        <v>9</v>
      </c>
      <c r="D8552" s="1">
        <f t="shared" si="283"/>
        <v>1</v>
      </c>
      <c r="E8552" s="1" t="str">
        <f>INDEX(Protocol[Mark],MATCH(C8552,Protocol[Step],0))</f>
        <v>8Gp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594010001</v>
      </c>
      <c r="H8552" s="134">
        <f>Systematic[[#This Row],[SampleVariableLabel]]+100*Systematic[[#This Row],[State]]</f>
        <v>594010901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594</v>
      </c>
      <c r="B8553" s="1">
        <f>IF(C8553=0,IF(B8552=Protocol!$V$20,1,B8552+1),B8552)</f>
        <v>1</v>
      </c>
      <c r="C8553" s="1">
        <f>IF(C8552+1=Protocol!$V$21,0,C8552+1)</f>
        <v>10</v>
      </c>
      <c r="D8553" s="1">
        <f t="shared" si="283"/>
        <v>2</v>
      </c>
      <c r="E8553" s="1" t="str">
        <f>INDEX(Protocol[Mark],MATCH(C8553,Protocol[Step],0))</f>
        <v>9Ama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594010002</v>
      </c>
      <c r="H8553" s="134">
        <f>Systematic[[#This Row],[SampleVariableLabel]]+100*Systematic[[#This Row],[State]]</f>
        <v>594011002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594</v>
      </c>
      <c r="B8554" s="1">
        <f>IF(C8554=0,IF(B8553=Protocol!$V$20,1,B8553+1),B8553)</f>
        <v>1</v>
      </c>
      <c r="C8554" s="1">
        <f>IF(C8553+1=Protocol!$V$21,0,C8553+1)</f>
        <v>11</v>
      </c>
      <c r="D8554" s="1">
        <f t="shared" si="283"/>
        <v>3</v>
      </c>
      <c r="E8554" s="1" t="str">
        <f>INDEX(Protocol[Mark],MATCH(C8554,Protocol[Step],0))</f>
        <v>10Tm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594010003</v>
      </c>
      <c r="H8554" s="134">
        <f>Systematic[[#This Row],[SampleVariableLabel]]+100*Systematic[[#This Row],[State]]</f>
        <v>594011103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594</v>
      </c>
      <c r="B8555" s="1">
        <f>IF(C8555=0,IF(B8554=Protocol!$V$20,1,B8554+1),B8554)</f>
        <v>1</v>
      </c>
      <c r="C8555" s="1">
        <f>IF(C8554+1=Protocol!$V$21,0,C8554+1)</f>
        <v>12</v>
      </c>
      <c r="D8555" s="1">
        <f t="shared" si="283"/>
        <v>4</v>
      </c>
      <c r="E8555" s="1" t="str">
        <f>INDEX(Protocol[Mark],MATCH(C8555,Protocol[Step],0))</f>
        <v>11Azd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594010004</v>
      </c>
      <c r="H8555" s="134">
        <f>Systematic[[#This Row],[SampleVariableLabel]]+100*Systematic[[#This Row],[State]]</f>
        <v>594011204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595</v>
      </c>
      <c r="B8556" s="1">
        <f>IF(C8556=0,IF(B8555=Protocol!$V$20,1,B8555+1),B8555)</f>
        <v>1</v>
      </c>
      <c r="C8556" s="1">
        <f>IF(C8555+1=Protocol!$V$21,0,C8555+1)</f>
        <v>0</v>
      </c>
      <c r="D8556" s="1">
        <f t="shared" si="283"/>
        <v>5</v>
      </c>
      <c r="E8556" s="1" t="str">
        <f>INDEX(Protocol[Mark],MATCH(C8556,Protocol[Step],0))</f>
        <v>1mt</v>
      </c>
      <c r="F8556" s="151" t="str">
        <f>INDEX(Variables[Variable],MATCH(Systematic[[#This Row],[VariableIndex]],Variables[Index],0))</f>
        <v>Specific flux (mt)</v>
      </c>
      <c r="G8556" s="134">
        <f>Systematic[[#This Row],[Sample]]*1000000+Systematic[[#This Row],[SubSample]]*10000+Systematic[[#This Row],[VariableIndex]]</f>
        <v>595010005</v>
      </c>
      <c r="H8556" s="134">
        <f>Systematic[[#This Row],[SampleVariableLabel]]+100*Systematic[[#This Row],[State]]</f>
        <v>595010005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595</v>
      </c>
      <c r="B8557" s="1">
        <f>IF(C8557=0,IF(B8556=Protocol!$V$20,1,B8556+1),B8556)</f>
        <v>1</v>
      </c>
      <c r="C8557" s="1">
        <f>IF(C8556+1=Protocol!$V$21,0,C8556+1)</f>
        <v>1</v>
      </c>
      <c r="D8557" s="1">
        <f t="shared" si="283"/>
        <v>6</v>
      </c>
      <c r="E8557" s="1" t="str">
        <f>INDEX(Protocol[Mark],MATCH(C8557,Protocol[Step],0))</f>
        <v>1PM</v>
      </c>
      <c r="F8557" s="151" t="str">
        <f>INDEX(Variables[Variable],MATCH(Systematic[[#This Row],[VariableIndex]],Variables[Index],0))</f>
        <v>FCR (mt: ROX-corr.)</v>
      </c>
      <c r="G8557" s="134">
        <f>Systematic[[#This Row],[Sample]]*1000000+Systematic[[#This Row],[SubSample]]*10000+Systematic[[#This Row],[VariableIndex]]</f>
        <v>595010006</v>
      </c>
      <c r="H8557" s="134">
        <f>Systematic[[#This Row],[SampleVariableLabel]]+100*Systematic[[#This Row],[State]]</f>
        <v>595010106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595</v>
      </c>
      <c r="B8558" s="1">
        <f>IF(C8558=0,IF(B8557=Protocol!$V$20,1,B8557+1),B8557)</f>
        <v>1</v>
      </c>
      <c r="C8558" s="1">
        <f>IF(C8557+1=Protocol!$V$21,0,C8557+1)</f>
        <v>2</v>
      </c>
      <c r="D8558" s="1">
        <f t="shared" si="283"/>
        <v>1</v>
      </c>
      <c r="E8558" s="1" t="str">
        <f>INDEX(Protocol[Mark],MATCH(C8558,Protocol[Step],0))</f>
        <v>2D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595010001</v>
      </c>
      <c r="H8558" s="134">
        <f>Systematic[[#This Row],[SampleVariableLabel]]+100*Systematic[[#This Row],[State]]</f>
        <v>595010201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595</v>
      </c>
      <c r="B8559" s="1">
        <f>IF(C8559=0,IF(B8558=Protocol!$V$20,1,B8558+1),B8558)</f>
        <v>1</v>
      </c>
      <c r="C8559" s="1">
        <f>IF(C8558+1=Protocol!$V$21,0,C8558+1)</f>
        <v>3</v>
      </c>
      <c r="D8559" s="1">
        <f t="shared" si="283"/>
        <v>2</v>
      </c>
      <c r="E8559" s="1" t="str">
        <f>INDEX(Protocol[Mark],MATCH(C8559,Protocol[Step],0))</f>
        <v>2c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595010002</v>
      </c>
      <c r="H8559" s="134">
        <f>Systematic[[#This Row],[SampleVariableLabel]]+100*Systematic[[#This Row],[State]]</f>
        <v>595010302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595</v>
      </c>
      <c r="B8560" s="1">
        <f>IF(C8560=0,IF(B8559=Protocol!$V$20,1,B8559+1),B8559)</f>
        <v>1</v>
      </c>
      <c r="C8560" s="1">
        <f>IF(C8559+1=Protocol!$V$21,0,C8559+1)</f>
        <v>4</v>
      </c>
      <c r="D8560" s="1">
        <f t="shared" si="283"/>
        <v>3</v>
      </c>
      <c r="E8560" s="1" t="str">
        <f>INDEX(Protocol[Mark],MATCH(C8560,Protocol[Step],0))</f>
        <v>3U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595010003</v>
      </c>
      <c r="H8560" s="134">
        <f>Systematic[[#This Row],[SampleVariableLabel]]+100*Systematic[[#This Row],[State]]</f>
        <v>595010403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595</v>
      </c>
      <c r="B8561" s="1">
        <f>IF(C8561=0,IF(B8560=Protocol!$V$20,1,B8560+1),B8560)</f>
        <v>1</v>
      </c>
      <c r="C8561" s="1">
        <f>IF(C8560+1=Protocol!$V$21,0,C8560+1)</f>
        <v>5</v>
      </c>
      <c r="D8561" s="1">
        <f t="shared" si="283"/>
        <v>4</v>
      </c>
      <c r="E8561" s="1" t="str">
        <f>INDEX(Protocol[Mark],MATCH(C8561,Protocol[Step],0))</f>
        <v>4G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595010004</v>
      </c>
      <c r="H8561" s="134">
        <f>Systematic[[#This Row],[SampleVariableLabel]]+100*Systematic[[#This Row],[State]]</f>
        <v>595010504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595</v>
      </c>
      <c r="B8562" s="1">
        <f>IF(C8562=0,IF(B8561=Protocol!$V$20,1,B8561+1),B8561)</f>
        <v>1</v>
      </c>
      <c r="C8562" s="1">
        <f>IF(C8561+1=Protocol!$V$21,0,C8561+1)</f>
        <v>6</v>
      </c>
      <c r="D8562" s="1">
        <f t="shared" si="283"/>
        <v>5</v>
      </c>
      <c r="E8562" s="1" t="str">
        <f>INDEX(Protocol[Mark],MATCH(C8562,Protocol[Step],0))</f>
        <v>5S</v>
      </c>
      <c r="F8562" s="151" t="str">
        <f>INDEX(Variables[Variable],MATCH(Systematic[[#This Row],[VariableIndex]],Variables[Index],0))</f>
        <v>Specific flux (mt)</v>
      </c>
      <c r="G8562" s="134">
        <f>Systematic[[#This Row],[Sample]]*1000000+Systematic[[#This Row],[SubSample]]*10000+Systematic[[#This Row],[VariableIndex]]</f>
        <v>595010005</v>
      </c>
      <c r="H8562" s="134">
        <f>Systematic[[#This Row],[SampleVariableLabel]]+100*Systematic[[#This Row],[State]]</f>
        <v>595010605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595</v>
      </c>
      <c r="B8563" s="1">
        <f>IF(C8563=0,IF(B8562=Protocol!$V$20,1,B8562+1),B8562)</f>
        <v>1</v>
      </c>
      <c r="C8563" s="1">
        <f>IF(C8562+1=Protocol!$V$21,0,C8562+1)</f>
        <v>7</v>
      </c>
      <c r="D8563" s="1">
        <f t="shared" si="283"/>
        <v>6</v>
      </c>
      <c r="E8563" s="1" t="str">
        <f>INDEX(Protocol[Mark],MATCH(C8563,Protocol[Step],0))</f>
        <v>6Oct</v>
      </c>
      <c r="F8563" s="151" t="str">
        <f>INDEX(Variables[Variable],MATCH(Systematic[[#This Row],[VariableIndex]],Variables[Index],0))</f>
        <v>FCR (mt: ROX-corr.)</v>
      </c>
      <c r="G8563" s="134">
        <f>Systematic[[#This Row],[Sample]]*1000000+Systematic[[#This Row],[SubSample]]*10000+Systematic[[#This Row],[VariableIndex]]</f>
        <v>595010006</v>
      </c>
      <c r="H8563" s="134">
        <f>Systematic[[#This Row],[SampleVariableLabel]]+100*Systematic[[#This Row],[State]]</f>
        <v>595010706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595</v>
      </c>
      <c r="B8564" s="1">
        <f>IF(C8564=0,IF(B8563=Protocol!$V$20,1,B8563+1),B8563)</f>
        <v>1</v>
      </c>
      <c r="C8564" s="1">
        <f>IF(C8563+1=Protocol!$V$21,0,C8563+1)</f>
        <v>8</v>
      </c>
      <c r="D8564" s="1">
        <f t="shared" si="283"/>
        <v>1</v>
      </c>
      <c r="E8564" s="1" t="str">
        <f>INDEX(Protocol[Mark],MATCH(C8564,Protocol[Step],0))</f>
        <v>7Rot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595010001</v>
      </c>
      <c r="H8564" s="134">
        <f>Systematic[[#This Row],[SampleVariableLabel]]+100*Systematic[[#This Row],[State]]</f>
        <v>595010801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595</v>
      </c>
      <c r="B8565" s="1">
        <f>IF(C8565=0,IF(B8564=Protocol!$V$20,1,B8564+1),B8564)</f>
        <v>1</v>
      </c>
      <c r="C8565" s="1">
        <f>IF(C8564+1=Protocol!$V$21,0,C8564+1)</f>
        <v>9</v>
      </c>
      <c r="D8565" s="1">
        <f t="shared" si="283"/>
        <v>2</v>
      </c>
      <c r="E8565" s="1" t="str">
        <f>INDEX(Protocol[Mark],MATCH(C8565,Protocol[Step],0))</f>
        <v>8Gp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595010002</v>
      </c>
      <c r="H8565" s="134">
        <f>Systematic[[#This Row],[SampleVariableLabel]]+100*Systematic[[#This Row],[State]]</f>
        <v>595010902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595</v>
      </c>
      <c r="B8566" s="1">
        <f>IF(C8566=0,IF(B8565=Protocol!$V$20,1,B8565+1),B8565)</f>
        <v>1</v>
      </c>
      <c r="C8566" s="1">
        <f>IF(C8565+1=Protocol!$V$21,0,C8565+1)</f>
        <v>10</v>
      </c>
      <c r="D8566" s="1">
        <f t="shared" si="283"/>
        <v>3</v>
      </c>
      <c r="E8566" s="1" t="str">
        <f>INDEX(Protocol[Mark],MATCH(C8566,Protocol[Step],0))</f>
        <v>9Ama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595010003</v>
      </c>
      <c r="H8566" s="134">
        <f>Systematic[[#This Row],[SampleVariableLabel]]+100*Systematic[[#This Row],[State]]</f>
        <v>595011003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595</v>
      </c>
      <c r="B8567" s="1">
        <f>IF(C8567=0,IF(B8566=Protocol!$V$20,1,B8566+1),B8566)</f>
        <v>1</v>
      </c>
      <c r="C8567" s="1">
        <f>IF(C8566+1=Protocol!$V$21,0,C8566+1)</f>
        <v>11</v>
      </c>
      <c r="D8567" s="1">
        <f t="shared" si="283"/>
        <v>4</v>
      </c>
      <c r="E8567" s="1" t="str">
        <f>INDEX(Protocol[Mark],MATCH(C8567,Protocol[Step],0))</f>
        <v>10Tm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595010004</v>
      </c>
      <c r="H8567" s="134">
        <f>Systematic[[#This Row],[SampleVariableLabel]]+100*Systematic[[#This Row],[State]]</f>
        <v>595011104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595</v>
      </c>
      <c r="B8568" s="1">
        <f>IF(C8568=0,IF(B8567=Protocol!$V$20,1,B8567+1),B8567)</f>
        <v>1</v>
      </c>
      <c r="C8568" s="1">
        <f>IF(C8567+1=Protocol!$V$21,0,C8567+1)</f>
        <v>12</v>
      </c>
      <c r="D8568" s="1">
        <f t="shared" si="283"/>
        <v>5</v>
      </c>
      <c r="E8568" s="1" t="str">
        <f>INDEX(Protocol[Mark],MATCH(C8568,Protocol[Step],0))</f>
        <v>11Azd</v>
      </c>
      <c r="F8568" s="151" t="str">
        <f>INDEX(Variables[Variable],MATCH(Systematic[[#This Row],[VariableIndex]],Variables[Index],0))</f>
        <v>Specific flux (mt)</v>
      </c>
      <c r="G8568" s="134">
        <f>Systematic[[#This Row],[Sample]]*1000000+Systematic[[#This Row],[SubSample]]*10000+Systematic[[#This Row],[VariableIndex]]</f>
        <v>595010005</v>
      </c>
      <c r="H8568" s="134">
        <f>Systematic[[#This Row],[SampleVariableLabel]]+100*Systematic[[#This Row],[State]]</f>
        <v>595011205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596</v>
      </c>
      <c r="B8569" s="1">
        <f>IF(C8569=0,IF(B8568=Protocol!$V$20,1,B8568+1),B8568)</f>
        <v>1</v>
      </c>
      <c r="C8569" s="1">
        <f>IF(C8568+1=Protocol!$V$21,0,C8568+1)</f>
        <v>0</v>
      </c>
      <c r="D8569" s="1">
        <f t="shared" si="283"/>
        <v>6</v>
      </c>
      <c r="E8569" s="1" t="str">
        <f>INDEX(Protocol[Mark],MATCH(C8569,Protocol[Step],0))</f>
        <v>1mt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596010006</v>
      </c>
      <c r="H8569" s="134">
        <f>Systematic[[#This Row],[SampleVariableLabel]]+100*Systematic[[#This Row],[State]]</f>
        <v>596010006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596</v>
      </c>
      <c r="B8570" s="1">
        <f>IF(C8570=0,IF(B8569=Protocol!$V$20,1,B8569+1),B8569)</f>
        <v>1</v>
      </c>
      <c r="C8570" s="1">
        <f>IF(C8569+1=Protocol!$V$21,0,C8569+1)</f>
        <v>1</v>
      </c>
      <c r="D8570" s="1">
        <f t="shared" si="283"/>
        <v>1</v>
      </c>
      <c r="E8570" s="1" t="str">
        <f>INDEX(Protocol[Mark],MATCH(C8570,Protocol[Step],0))</f>
        <v>1PM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596010001</v>
      </c>
      <c r="H8570" s="134">
        <f>Systematic[[#This Row],[SampleVariableLabel]]+100*Systematic[[#This Row],[State]]</f>
        <v>596010101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596</v>
      </c>
      <c r="B8571" s="1">
        <f>IF(C8571=0,IF(B8570=Protocol!$V$20,1,B8570+1),B8570)</f>
        <v>1</v>
      </c>
      <c r="C8571" s="1">
        <f>IF(C8570+1=Protocol!$V$21,0,C8570+1)</f>
        <v>2</v>
      </c>
      <c r="D8571" s="1">
        <f t="shared" si="283"/>
        <v>2</v>
      </c>
      <c r="E8571" s="1" t="str">
        <f>INDEX(Protocol[Mark],MATCH(C8571,Protocol[Step],0))</f>
        <v>2D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596010002</v>
      </c>
      <c r="H8571" s="134">
        <f>Systematic[[#This Row],[SampleVariableLabel]]+100*Systematic[[#This Row],[State]]</f>
        <v>596010202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596</v>
      </c>
      <c r="B8572" s="1">
        <f>IF(C8572=0,IF(B8571=Protocol!$V$20,1,B8571+1),B8571)</f>
        <v>1</v>
      </c>
      <c r="C8572" s="1">
        <f>IF(C8571+1=Protocol!$V$21,0,C8571+1)</f>
        <v>3</v>
      </c>
      <c r="D8572" s="1">
        <f t="shared" si="283"/>
        <v>3</v>
      </c>
      <c r="E8572" s="1" t="str">
        <f>INDEX(Protocol[Mark],MATCH(C8572,Protocol[Step],0))</f>
        <v>2c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596010003</v>
      </c>
      <c r="H8572" s="134">
        <f>Systematic[[#This Row],[SampleVariableLabel]]+100*Systematic[[#This Row],[State]]</f>
        <v>596010303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596</v>
      </c>
      <c r="B8573" s="1">
        <f>IF(C8573=0,IF(B8572=Protocol!$V$20,1,B8572+1),B8572)</f>
        <v>1</v>
      </c>
      <c r="C8573" s="1">
        <f>IF(C8572+1=Protocol!$V$21,0,C8572+1)</f>
        <v>4</v>
      </c>
      <c r="D8573" s="1">
        <f t="shared" si="283"/>
        <v>4</v>
      </c>
      <c r="E8573" s="1" t="str">
        <f>INDEX(Protocol[Mark],MATCH(C8573,Protocol[Step],0))</f>
        <v>3U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596010004</v>
      </c>
      <c r="H8573" s="134">
        <f>Systematic[[#This Row],[SampleVariableLabel]]+100*Systematic[[#This Row],[State]]</f>
        <v>596010404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596</v>
      </c>
      <c r="B8574" s="1">
        <f>IF(C8574=0,IF(B8573=Protocol!$V$20,1,B8573+1),B8573)</f>
        <v>1</v>
      </c>
      <c r="C8574" s="1">
        <f>IF(C8573+1=Protocol!$V$21,0,C8573+1)</f>
        <v>5</v>
      </c>
      <c r="D8574" s="1">
        <f t="shared" si="283"/>
        <v>5</v>
      </c>
      <c r="E8574" s="1" t="str">
        <f>INDEX(Protocol[Mark],MATCH(C8574,Protocol[Step],0))</f>
        <v>4G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596010005</v>
      </c>
      <c r="H8574" s="134">
        <f>Systematic[[#This Row],[SampleVariableLabel]]+100*Systematic[[#This Row],[State]]</f>
        <v>596010505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596</v>
      </c>
      <c r="B8575" s="1">
        <f>IF(C8575=0,IF(B8574=Protocol!$V$20,1,B8574+1),B8574)</f>
        <v>1</v>
      </c>
      <c r="C8575" s="1">
        <f>IF(C8574+1=Protocol!$V$21,0,C8574+1)</f>
        <v>6</v>
      </c>
      <c r="D8575" s="1">
        <f t="shared" si="283"/>
        <v>6</v>
      </c>
      <c r="E8575" s="1" t="str">
        <f>INDEX(Protocol[Mark],MATCH(C8575,Protocol[Step],0))</f>
        <v>5S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596010006</v>
      </c>
      <c r="H8575" s="134">
        <f>Systematic[[#This Row],[SampleVariableLabel]]+100*Systematic[[#This Row],[State]]</f>
        <v>596010606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596</v>
      </c>
      <c r="B8576" s="1">
        <f>IF(C8576=0,IF(B8575=Protocol!$V$20,1,B8575+1),B8575)</f>
        <v>1</v>
      </c>
      <c r="C8576" s="1">
        <f>IF(C8575+1=Protocol!$V$21,0,C8575+1)</f>
        <v>7</v>
      </c>
      <c r="D8576" s="1">
        <f t="shared" si="283"/>
        <v>1</v>
      </c>
      <c r="E8576" s="1" t="str">
        <f>INDEX(Protocol[Mark],MATCH(C8576,Protocol[Step],0))</f>
        <v>6Oct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596010001</v>
      </c>
      <c r="H8576" s="134">
        <f>Systematic[[#This Row],[SampleVariableLabel]]+100*Systematic[[#This Row],[State]]</f>
        <v>596010701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596</v>
      </c>
      <c r="B8577" s="1">
        <f>IF(C8577=0,IF(B8576=Protocol!$V$20,1,B8576+1),B8576)</f>
        <v>1</v>
      </c>
      <c r="C8577" s="1">
        <f>IF(C8576+1=Protocol!$V$21,0,C8576+1)</f>
        <v>8</v>
      </c>
      <c r="D8577" s="1">
        <f t="shared" si="283"/>
        <v>2</v>
      </c>
      <c r="E8577" s="1" t="str">
        <f>INDEX(Protocol[Mark],MATCH(C8577,Protocol[Step],0))</f>
        <v>7Rot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596010002</v>
      </c>
      <c r="H8577" s="134">
        <f>Systematic[[#This Row],[SampleVariableLabel]]+100*Systematic[[#This Row],[State]]</f>
        <v>596010802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596</v>
      </c>
      <c r="B8578" s="1">
        <f>IF(C8578=0,IF(B8577=Protocol!$V$20,1,B8577+1),B8577)</f>
        <v>1</v>
      </c>
      <c r="C8578" s="1">
        <f>IF(C8577+1=Protocol!$V$21,0,C8577+1)</f>
        <v>9</v>
      </c>
      <c r="D8578" s="1">
        <f t="shared" si="283"/>
        <v>3</v>
      </c>
      <c r="E8578" s="1" t="str">
        <f>INDEX(Protocol[Mark],MATCH(C8578,Protocol[Step],0))</f>
        <v>8Gp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596010003</v>
      </c>
      <c r="H8578" s="134">
        <f>Systematic[[#This Row],[SampleVariableLabel]]+100*Systematic[[#This Row],[State]]</f>
        <v>596010903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596</v>
      </c>
      <c r="B8579" s="1">
        <f>IF(C8579=0,IF(B8578=Protocol!$V$20,1,B8578+1),B8578)</f>
        <v>1</v>
      </c>
      <c r="C8579" s="1">
        <f>IF(C8578+1=Protocol!$V$21,0,C8578+1)</f>
        <v>10</v>
      </c>
      <c r="D8579" s="1">
        <f t="shared" ref="D8579:D8642" si="285">IF(D8578=nVariables,1,D8578+1)</f>
        <v>4</v>
      </c>
      <c r="E8579" s="1" t="str">
        <f>INDEX(Protocol[Mark],MATCH(C8579,Protocol[Step],0))</f>
        <v>9Ama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596010004</v>
      </c>
      <c r="H8579" s="134">
        <f>Systematic[[#This Row],[SampleVariableLabel]]+100*Systematic[[#This Row],[State]]</f>
        <v>596011004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596</v>
      </c>
      <c r="B8580" s="1">
        <f>IF(C8580=0,IF(B8579=Protocol!$V$20,1,B8579+1),B8579)</f>
        <v>1</v>
      </c>
      <c r="C8580" s="1">
        <f>IF(C8579+1=Protocol!$V$21,0,C8579+1)</f>
        <v>11</v>
      </c>
      <c r="D8580" s="1">
        <f t="shared" si="285"/>
        <v>5</v>
      </c>
      <c r="E8580" s="1" t="str">
        <f>INDEX(Protocol[Mark],MATCH(C8580,Protocol[Step],0))</f>
        <v>10Tm</v>
      </c>
      <c r="F8580" s="151" t="str">
        <f>INDEX(Variables[Variable],MATCH(Systematic[[#This Row],[VariableIndex]],Variables[Index],0))</f>
        <v>Specific flux (mt)</v>
      </c>
      <c r="G8580" s="134">
        <f>Systematic[[#This Row],[Sample]]*1000000+Systematic[[#This Row],[SubSample]]*10000+Systematic[[#This Row],[VariableIndex]]</f>
        <v>596010005</v>
      </c>
      <c r="H8580" s="134">
        <f>Systematic[[#This Row],[SampleVariableLabel]]+100*Systematic[[#This Row],[State]]</f>
        <v>596011105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596</v>
      </c>
      <c r="B8581" s="1">
        <f>IF(C8581=0,IF(B8580=Protocol!$V$20,1,B8580+1),B8580)</f>
        <v>1</v>
      </c>
      <c r="C8581" s="1">
        <f>IF(C8580+1=Protocol!$V$21,0,C8580+1)</f>
        <v>12</v>
      </c>
      <c r="D8581" s="1">
        <f t="shared" si="285"/>
        <v>6</v>
      </c>
      <c r="E8581" s="1" t="str">
        <f>INDEX(Protocol[Mark],MATCH(C8581,Protocol[Step],0))</f>
        <v>11Azd</v>
      </c>
      <c r="F8581" s="151" t="str">
        <f>INDEX(Variables[Variable],MATCH(Systematic[[#This Row],[VariableIndex]],Variables[Index],0))</f>
        <v>FCR (mt: ROX-corr.)</v>
      </c>
      <c r="G8581" s="134">
        <f>Systematic[[#This Row],[Sample]]*1000000+Systematic[[#This Row],[SubSample]]*10000+Systematic[[#This Row],[VariableIndex]]</f>
        <v>596010006</v>
      </c>
      <c r="H8581" s="134">
        <f>Systematic[[#This Row],[SampleVariableLabel]]+100*Systematic[[#This Row],[State]]</f>
        <v>596011206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597</v>
      </c>
      <c r="B8582" s="1">
        <f>IF(C8582=0,IF(B8581=Protocol!$V$20,1,B8581+1),B8581)</f>
        <v>1</v>
      </c>
      <c r="C8582" s="1">
        <f>IF(C8581+1=Protocol!$V$21,0,C8581+1)</f>
        <v>0</v>
      </c>
      <c r="D8582" s="1">
        <f t="shared" si="285"/>
        <v>1</v>
      </c>
      <c r="E8582" s="1" t="str">
        <f>INDEX(Protocol[Mark],MATCH(C8582,Protocol[Step],0))</f>
        <v>1mt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597010001</v>
      </c>
      <c r="H8582" s="134">
        <f>Systematic[[#This Row],[SampleVariableLabel]]+100*Systematic[[#This Row],[State]]</f>
        <v>597010001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597</v>
      </c>
      <c r="B8583" s="1">
        <f>IF(C8583=0,IF(B8582=Protocol!$V$20,1,B8582+1),B8582)</f>
        <v>1</v>
      </c>
      <c r="C8583" s="1">
        <f>IF(C8582+1=Protocol!$V$21,0,C8582+1)</f>
        <v>1</v>
      </c>
      <c r="D8583" s="1">
        <f t="shared" si="285"/>
        <v>2</v>
      </c>
      <c r="E8583" s="1" t="str">
        <f>INDEX(Protocol[Mark],MATCH(C8583,Protocol[Step],0))</f>
        <v>1PM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597010002</v>
      </c>
      <c r="H8583" s="134">
        <f>Systematic[[#This Row],[SampleVariableLabel]]+100*Systematic[[#This Row],[State]]</f>
        <v>597010102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597</v>
      </c>
      <c r="B8584" s="1">
        <f>IF(C8584=0,IF(B8583=Protocol!$V$20,1,B8583+1),B8583)</f>
        <v>1</v>
      </c>
      <c r="C8584" s="1">
        <f>IF(C8583+1=Protocol!$V$21,0,C8583+1)</f>
        <v>2</v>
      </c>
      <c r="D8584" s="1">
        <f t="shared" si="285"/>
        <v>3</v>
      </c>
      <c r="E8584" s="1" t="str">
        <f>INDEX(Protocol[Mark],MATCH(C8584,Protocol[Step],0))</f>
        <v>2D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597010003</v>
      </c>
      <c r="H8584" s="134">
        <f>Systematic[[#This Row],[SampleVariableLabel]]+100*Systematic[[#This Row],[State]]</f>
        <v>597010203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597</v>
      </c>
      <c r="B8585" s="1">
        <f>IF(C8585=0,IF(B8584=Protocol!$V$20,1,B8584+1),B8584)</f>
        <v>1</v>
      </c>
      <c r="C8585" s="1">
        <f>IF(C8584+1=Protocol!$V$21,0,C8584+1)</f>
        <v>3</v>
      </c>
      <c r="D8585" s="1">
        <f t="shared" si="285"/>
        <v>4</v>
      </c>
      <c r="E8585" s="1" t="str">
        <f>INDEX(Protocol[Mark],MATCH(C8585,Protocol[Step],0))</f>
        <v>2c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597010004</v>
      </c>
      <c r="H8585" s="134">
        <f>Systematic[[#This Row],[SampleVariableLabel]]+100*Systematic[[#This Row],[State]]</f>
        <v>597010304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597</v>
      </c>
      <c r="B8586" s="1">
        <f>IF(C8586=0,IF(B8585=Protocol!$V$20,1,B8585+1),B8585)</f>
        <v>1</v>
      </c>
      <c r="C8586" s="1">
        <f>IF(C8585+1=Protocol!$V$21,0,C8585+1)</f>
        <v>4</v>
      </c>
      <c r="D8586" s="1">
        <f t="shared" si="285"/>
        <v>5</v>
      </c>
      <c r="E8586" s="1" t="str">
        <f>INDEX(Protocol[Mark],MATCH(C8586,Protocol[Step],0))</f>
        <v>3U</v>
      </c>
      <c r="F8586" s="151" t="str">
        <f>INDEX(Variables[Variable],MATCH(Systematic[[#This Row],[VariableIndex]],Variables[Index],0))</f>
        <v>Specific flux (mt)</v>
      </c>
      <c r="G8586" s="134">
        <f>Systematic[[#This Row],[Sample]]*1000000+Systematic[[#This Row],[SubSample]]*10000+Systematic[[#This Row],[VariableIndex]]</f>
        <v>597010005</v>
      </c>
      <c r="H8586" s="134">
        <f>Systematic[[#This Row],[SampleVariableLabel]]+100*Systematic[[#This Row],[State]]</f>
        <v>597010405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597</v>
      </c>
      <c r="B8587" s="1">
        <f>IF(C8587=0,IF(B8586=Protocol!$V$20,1,B8586+1),B8586)</f>
        <v>1</v>
      </c>
      <c r="C8587" s="1">
        <f>IF(C8586+1=Protocol!$V$21,0,C8586+1)</f>
        <v>5</v>
      </c>
      <c r="D8587" s="1">
        <f t="shared" si="285"/>
        <v>6</v>
      </c>
      <c r="E8587" s="1" t="str">
        <f>INDEX(Protocol[Mark],MATCH(C8587,Protocol[Step],0))</f>
        <v>4G</v>
      </c>
      <c r="F8587" s="151" t="str">
        <f>INDEX(Variables[Variable],MATCH(Systematic[[#This Row],[VariableIndex]],Variables[Index],0))</f>
        <v>FCR (mt: ROX-corr.)</v>
      </c>
      <c r="G8587" s="134">
        <f>Systematic[[#This Row],[Sample]]*1000000+Systematic[[#This Row],[SubSample]]*10000+Systematic[[#This Row],[VariableIndex]]</f>
        <v>597010006</v>
      </c>
      <c r="H8587" s="134">
        <f>Systematic[[#This Row],[SampleVariableLabel]]+100*Systematic[[#This Row],[State]]</f>
        <v>597010506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597</v>
      </c>
      <c r="B8588" s="1">
        <f>IF(C8588=0,IF(B8587=Protocol!$V$20,1,B8587+1),B8587)</f>
        <v>1</v>
      </c>
      <c r="C8588" s="1">
        <f>IF(C8587+1=Protocol!$V$21,0,C8587+1)</f>
        <v>6</v>
      </c>
      <c r="D8588" s="1">
        <f t="shared" si="285"/>
        <v>1</v>
      </c>
      <c r="E8588" s="1" t="str">
        <f>INDEX(Protocol[Mark],MATCH(C8588,Protocol[Step],0))</f>
        <v>5S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597010001</v>
      </c>
      <c r="H8588" s="134">
        <f>Systematic[[#This Row],[SampleVariableLabel]]+100*Systematic[[#This Row],[State]]</f>
        <v>597010601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597</v>
      </c>
      <c r="B8589" s="1">
        <f>IF(C8589=0,IF(B8588=Protocol!$V$20,1,B8588+1),B8588)</f>
        <v>1</v>
      </c>
      <c r="C8589" s="1">
        <f>IF(C8588+1=Protocol!$V$21,0,C8588+1)</f>
        <v>7</v>
      </c>
      <c r="D8589" s="1">
        <f t="shared" si="285"/>
        <v>2</v>
      </c>
      <c r="E8589" s="1" t="str">
        <f>INDEX(Protocol[Mark],MATCH(C8589,Protocol[Step],0))</f>
        <v>6Oct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597010002</v>
      </c>
      <c r="H8589" s="134">
        <f>Systematic[[#This Row],[SampleVariableLabel]]+100*Systematic[[#This Row],[State]]</f>
        <v>597010702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597</v>
      </c>
      <c r="B8590" s="1">
        <f>IF(C8590=0,IF(B8589=Protocol!$V$20,1,B8589+1),B8589)</f>
        <v>1</v>
      </c>
      <c r="C8590" s="1">
        <f>IF(C8589+1=Protocol!$V$21,0,C8589+1)</f>
        <v>8</v>
      </c>
      <c r="D8590" s="1">
        <f t="shared" si="285"/>
        <v>3</v>
      </c>
      <c r="E8590" s="1" t="str">
        <f>INDEX(Protocol[Mark],MATCH(C8590,Protocol[Step],0))</f>
        <v>7Rot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597010003</v>
      </c>
      <c r="H8590" s="134">
        <f>Systematic[[#This Row],[SampleVariableLabel]]+100*Systematic[[#This Row],[State]]</f>
        <v>597010803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597</v>
      </c>
      <c r="B8591" s="1">
        <f>IF(C8591=0,IF(B8590=Protocol!$V$20,1,B8590+1),B8590)</f>
        <v>1</v>
      </c>
      <c r="C8591" s="1">
        <f>IF(C8590+1=Protocol!$V$21,0,C8590+1)</f>
        <v>9</v>
      </c>
      <c r="D8591" s="1">
        <f t="shared" si="285"/>
        <v>4</v>
      </c>
      <c r="E8591" s="1" t="str">
        <f>INDEX(Protocol[Mark],MATCH(C8591,Protocol[Step],0))</f>
        <v>8Gp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597010004</v>
      </c>
      <c r="H8591" s="134">
        <f>Systematic[[#This Row],[SampleVariableLabel]]+100*Systematic[[#This Row],[State]]</f>
        <v>597010904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597</v>
      </c>
      <c r="B8592" s="1">
        <f>IF(C8592=0,IF(B8591=Protocol!$V$20,1,B8591+1),B8591)</f>
        <v>1</v>
      </c>
      <c r="C8592" s="1">
        <f>IF(C8591+1=Protocol!$V$21,0,C8591+1)</f>
        <v>10</v>
      </c>
      <c r="D8592" s="1">
        <f t="shared" si="285"/>
        <v>5</v>
      </c>
      <c r="E8592" s="1" t="str">
        <f>INDEX(Protocol[Mark],MATCH(C8592,Protocol[Step],0))</f>
        <v>9Ama</v>
      </c>
      <c r="F8592" s="151" t="str">
        <f>INDEX(Variables[Variable],MATCH(Systematic[[#This Row],[VariableIndex]],Variables[Index],0))</f>
        <v>Specific flux (mt)</v>
      </c>
      <c r="G8592" s="134">
        <f>Systematic[[#This Row],[Sample]]*1000000+Systematic[[#This Row],[SubSample]]*10000+Systematic[[#This Row],[VariableIndex]]</f>
        <v>597010005</v>
      </c>
      <c r="H8592" s="134">
        <f>Systematic[[#This Row],[SampleVariableLabel]]+100*Systematic[[#This Row],[State]]</f>
        <v>597011005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597</v>
      </c>
      <c r="B8593" s="1">
        <f>IF(C8593=0,IF(B8592=Protocol!$V$20,1,B8592+1),B8592)</f>
        <v>1</v>
      </c>
      <c r="C8593" s="1">
        <f>IF(C8592+1=Protocol!$V$21,0,C8592+1)</f>
        <v>11</v>
      </c>
      <c r="D8593" s="1">
        <f t="shared" si="285"/>
        <v>6</v>
      </c>
      <c r="E8593" s="1" t="str">
        <f>INDEX(Protocol[Mark],MATCH(C8593,Protocol[Step],0))</f>
        <v>10Tm</v>
      </c>
      <c r="F8593" s="151" t="str">
        <f>INDEX(Variables[Variable],MATCH(Systematic[[#This Row],[VariableIndex]],Variables[Index],0))</f>
        <v>FCR (mt: ROX-corr.)</v>
      </c>
      <c r="G8593" s="134">
        <f>Systematic[[#This Row],[Sample]]*1000000+Systematic[[#This Row],[SubSample]]*10000+Systematic[[#This Row],[VariableIndex]]</f>
        <v>597010006</v>
      </c>
      <c r="H8593" s="134">
        <f>Systematic[[#This Row],[SampleVariableLabel]]+100*Systematic[[#This Row],[State]]</f>
        <v>597011106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597</v>
      </c>
      <c r="B8594" s="1">
        <f>IF(C8594=0,IF(B8593=Protocol!$V$20,1,B8593+1),B8593)</f>
        <v>1</v>
      </c>
      <c r="C8594" s="1">
        <f>IF(C8593+1=Protocol!$V$21,0,C8593+1)</f>
        <v>12</v>
      </c>
      <c r="D8594" s="1">
        <f t="shared" si="285"/>
        <v>1</v>
      </c>
      <c r="E8594" s="1" t="str">
        <f>INDEX(Protocol[Mark],MATCH(C8594,Protocol[Step],0))</f>
        <v>11Azd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597010001</v>
      </c>
      <c r="H8594" s="134">
        <f>Systematic[[#This Row],[SampleVariableLabel]]+100*Systematic[[#This Row],[State]]</f>
        <v>597011201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598</v>
      </c>
      <c r="B8595" s="1">
        <f>IF(C8595=0,IF(B8594=Protocol!$V$20,1,B8594+1),B8594)</f>
        <v>1</v>
      </c>
      <c r="C8595" s="1">
        <f>IF(C8594+1=Protocol!$V$21,0,C8594+1)</f>
        <v>0</v>
      </c>
      <c r="D8595" s="1">
        <f t="shared" si="285"/>
        <v>2</v>
      </c>
      <c r="E8595" s="1" t="str">
        <f>INDEX(Protocol[Mark],MATCH(C8595,Protocol[Step],0))</f>
        <v>1mt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598010002</v>
      </c>
      <c r="H8595" s="134">
        <f>Systematic[[#This Row],[SampleVariableLabel]]+100*Systematic[[#This Row],[State]]</f>
        <v>598010002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598</v>
      </c>
      <c r="B8596" s="1">
        <f>IF(C8596=0,IF(B8595=Protocol!$V$20,1,B8595+1),B8595)</f>
        <v>1</v>
      </c>
      <c r="C8596" s="1">
        <f>IF(C8595+1=Protocol!$V$21,0,C8595+1)</f>
        <v>1</v>
      </c>
      <c r="D8596" s="1">
        <f t="shared" si="285"/>
        <v>3</v>
      </c>
      <c r="E8596" s="1" t="str">
        <f>INDEX(Protocol[Mark],MATCH(C8596,Protocol[Step],0))</f>
        <v>1PM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598010003</v>
      </c>
      <c r="H8596" s="134">
        <f>Systematic[[#This Row],[SampleVariableLabel]]+100*Systematic[[#This Row],[State]]</f>
        <v>598010103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598</v>
      </c>
      <c r="B8597" s="1">
        <f>IF(C8597=0,IF(B8596=Protocol!$V$20,1,B8596+1),B8596)</f>
        <v>1</v>
      </c>
      <c r="C8597" s="1">
        <f>IF(C8596+1=Protocol!$V$21,0,C8596+1)</f>
        <v>2</v>
      </c>
      <c r="D8597" s="1">
        <f t="shared" si="285"/>
        <v>4</v>
      </c>
      <c r="E8597" s="1" t="str">
        <f>INDEX(Protocol[Mark],MATCH(C8597,Protocol[Step],0))</f>
        <v>2D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598010004</v>
      </c>
      <c r="H8597" s="134">
        <f>Systematic[[#This Row],[SampleVariableLabel]]+100*Systematic[[#This Row],[State]]</f>
        <v>598010204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598</v>
      </c>
      <c r="B8598" s="1">
        <f>IF(C8598=0,IF(B8597=Protocol!$V$20,1,B8597+1),B8597)</f>
        <v>1</v>
      </c>
      <c r="C8598" s="1">
        <f>IF(C8597+1=Protocol!$V$21,0,C8597+1)</f>
        <v>3</v>
      </c>
      <c r="D8598" s="1">
        <f t="shared" si="285"/>
        <v>5</v>
      </c>
      <c r="E8598" s="1" t="str">
        <f>INDEX(Protocol[Mark],MATCH(C8598,Protocol[Step],0))</f>
        <v>2c</v>
      </c>
      <c r="F8598" s="151" t="str">
        <f>INDEX(Variables[Variable],MATCH(Systematic[[#This Row],[VariableIndex]],Variables[Index],0))</f>
        <v>Specific flux (mt)</v>
      </c>
      <c r="G8598" s="134">
        <f>Systematic[[#This Row],[Sample]]*1000000+Systematic[[#This Row],[SubSample]]*10000+Systematic[[#This Row],[VariableIndex]]</f>
        <v>598010005</v>
      </c>
      <c r="H8598" s="134">
        <f>Systematic[[#This Row],[SampleVariableLabel]]+100*Systematic[[#This Row],[State]]</f>
        <v>598010305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598</v>
      </c>
      <c r="B8599" s="1">
        <f>IF(C8599=0,IF(B8598=Protocol!$V$20,1,B8598+1),B8598)</f>
        <v>1</v>
      </c>
      <c r="C8599" s="1">
        <f>IF(C8598+1=Protocol!$V$21,0,C8598+1)</f>
        <v>4</v>
      </c>
      <c r="D8599" s="1">
        <f t="shared" si="285"/>
        <v>6</v>
      </c>
      <c r="E8599" s="1" t="str">
        <f>INDEX(Protocol[Mark],MATCH(C8599,Protocol[Step],0))</f>
        <v>3U</v>
      </c>
      <c r="F8599" s="151" t="str">
        <f>INDEX(Variables[Variable],MATCH(Systematic[[#This Row],[VariableIndex]],Variables[Index],0))</f>
        <v>FCR (mt: ROX-corr.)</v>
      </c>
      <c r="G8599" s="134">
        <f>Systematic[[#This Row],[Sample]]*1000000+Systematic[[#This Row],[SubSample]]*10000+Systematic[[#This Row],[VariableIndex]]</f>
        <v>598010006</v>
      </c>
      <c r="H8599" s="134">
        <f>Systematic[[#This Row],[SampleVariableLabel]]+100*Systematic[[#This Row],[State]]</f>
        <v>598010406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598</v>
      </c>
      <c r="B8600" s="1">
        <f>IF(C8600=0,IF(B8599=Protocol!$V$20,1,B8599+1),B8599)</f>
        <v>1</v>
      </c>
      <c r="C8600" s="1">
        <f>IF(C8599+1=Protocol!$V$21,0,C8599+1)</f>
        <v>5</v>
      </c>
      <c r="D8600" s="1">
        <f t="shared" si="285"/>
        <v>1</v>
      </c>
      <c r="E8600" s="1" t="str">
        <f>INDEX(Protocol[Mark],MATCH(C8600,Protocol[Step],0))</f>
        <v>4G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598010001</v>
      </c>
      <c r="H8600" s="134">
        <f>Systematic[[#This Row],[SampleVariableLabel]]+100*Systematic[[#This Row],[State]]</f>
        <v>598010501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598</v>
      </c>
      <c r="B8601" s="1">
        <f>IF(C8601=0,IF(B8600=Protocol!$V$20,1,B8600+1),B8600)</f>
        <v>1</v>
      </c>
      <c r="C8601" s="1">
        <f>IF(C8600+1=Protocol!$V$21,0,C8600+1)</f>
        <v>6</v>
      </c>
      <c r="D8601" s="1">
        <f t="shared" si="285"/>
        <v>2</v>
      </c>
      <c r="E8601" s="1" t="str">
        <f>INDEX(Protocol[Mark],MATCH(C8601,Protocol[Step],0))</f>
        <v>5S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598010002</v>
      </c>
      <c r="H8601" s="134">
        <f>Systematic[[#This Row],[SampleVariableLabel]]+100*Systematic[[#This Row],[State]]</f>
        <v>598010602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598</v>
      </c>
      <c r="B8602" s="1">
        <f>IF(C8602=0,IF(B8601=Protocol!$V$20,1,B8601+1),B8601)</f>
        <v>1</v>
      </c>
      <c r="C8602" s="1">
        <f>IF(C8601+1=Protocol!$V$21,0,C8601+1)</f>
        <v>7</v>
      </c>
      <c r="D8602" s="1">
        <f t="shared" si="285"/>
        <v>3</v>
      </c>
      <c r="E8602" s="1" t="str">
        <f>INDEX(Protocol[Mark],MATCH(C8602,Protocol[Step],0))</f>
        <v>6Oct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598010003</v>
      </c>
      <c r="H8602" s="134">
        <f>Systematic[[#This Row],[SampleVariableLabel]]+100*Systematic[[#This Row],[State]]</f>
        <v>598010703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598</v>
      </c>
      <c r="B8603" s="1">
        <f>IF(C8603=0,IF(B8602=Protocol!$V$20,1,B8602+1),B8602)</f>
        <v>1</v>
      </c>
      <c r="C8603" s="1">
        <f>IF(C8602+1=Protocol!$V$21,0,C8602+1)</f>
        <v>8</v>
      </c>
      <c r="D8603" s="1">
        <f t="shared" si="285"/>
        <v>4</v>
      </c>
      <c r="E8603" s="1" t="str">
        <f>INDEX(Protocol[Mark],MATCH(C8603,Protocol[Step],0))</f>
        <v>7Rot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598010004</v>
      </c>
      <c r="H8603" s="134">
        <f>Systematic[[#This Row],[SampleVariableLabel]]+100*Systematic[[#This Row],[State]]</f>
        <v>598010804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598</v>
      </c>
      <c r="B8604" s="1">
        <f>IF(C8604=0,IF(B8603=Protocol!$V$20,1,B8603+1),B8603)</f>
        <v>1</v>
      </c>
      <c r="C8604" s="1">
        <f>IF(C8603+1=Protocol!$V$21,0,C8603+1)</f>
        <v>9</v>
      </c>
      <c r="D8604" s="1">
        <f t="shared" si="285"/>
        <v>5</v>
      </c>
      <c r="E8604" s="1" t="str">
        <f>INDEX(Protocol[Mark],MATCH(C8604,Protocol[Step],0))</f>
        <v>8Gp</v>
      </c>
      <c r="F8604" s="151" t="str">
        <f>INDEX(Variables[Variable],MATCH(Systematic[[#This Row],[VariableIndex]],Variables[Index],0))</f>
        <v>Specific flux (mt)</v>
      </c>
      <c r="G8604" s="134">
        <f>Systematic[[#This Row],[Sample]]*1000000+Systematic[[#This Row],[SubSample]]*10000+Systematic[[#This Row],[VariableIndex]]</f>
        <v>598010005</v>
      </c>
      <c r="H8604" s="134">
        <f>Systematic[[#This Row],[SampleVariableLabel]]+100*Systematic[[#This Row],[State]]</f>
        <v>598010905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598</v>
      </c>
      <c r="B8605" s="1">
        <f>IF(C8605=0,IF(B8604=Protocol!$V$20,1,B8604+1),B8604)</f>
        <v>1</v>
      </c>
      <c r="C8605" s="1">
        <f>IF(C8604+1=Protocol!$V$21,0,C8604+1)</f>
        <v>10</v>
      </c>
      <c r="D8605" s="1">
        <f t="shared" si="285"/>
        <v>6</v>
      </c>
      <c r="E8605" s="1" t="str">
        <f>INDEX(Protocol[Mark],MATCH(C8605,Protocol[Step],0))</f>
        <v>9Ama</v>
      </c>
      <c r="F8605" s="151" t="str">
        <f>INDEX(Variables[Variable],MATCH(Systematic[[#This Row],[VariableIndex]],Variables[Index],0))</f>
        <v>FCR (mt: ROX-corr.)</v>
      </c>
      <c r="G8605" s="134">
        <f>Systematic[[#This Row],[Sample]]*1000000+Systematic[[#This Row],[SubSample]]*10000+Systematic[[#This Row],[VariableIndex]]</f>
        <v>598010006</v>
      </c>
      <c r="H8605" s="134">
        <f>Systematic[[#This Row],[SampleVariableLabel]]+100*Systematic[[#This Row],[State]]</f>
        <v>598011006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598</v>
      </c>
      <c r="B8606" s="1">
        <f>IF(C8606=0,IF(B8605=Protocol!$V$20,1,B8605+1),B8605)</f>
        <v>1</v>
      </c>
      <c r="C8606" s="1">
        <f>IF(C8605+1=Protocol!$V$21,0,C8605+1)</f>
        <v>11</v>
      </c>
      <c r="D8606" s="1">
        <f t="shared" si="285"/>
        <v>1</v>
      </c>
      <c r="E8606" s="1" t="str">
        <f>INDEX(Protocol[Mark],MATCH(C8606,Protocol[Step],0))</f>
        <v>10Tm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598010001</v>
      </c>
      <c r="H8606" s="134">
        <f>Systematic[[#This Row],[SampleVariableLabel]]+100*Systematic[[#This Row],[State]]</f>
        <v>598011101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598</v>
      </c>
      <c r="B8607" s="1">
        <f>IF(C8607=0,IF(B8606=Protocol!$V$20,1,B8606+1),B8606)</f>
        <v>1</v>
      </c>
      <c r="C8607" s="1">
        <f>IF(C8606+1=Protocol!$V$21,0,C8606+1)</f>
        <v>12</v>
      </c>
      <c r="D8607" s="1">
        <f t="shared" si="285"/>
        <v>2</v>
      </c>
      <c r="E8607" s="1" t="str">
        <f>INDEX(Protocol[Mark],MATCH(C8607,Protocol[Step],0))</f>
        <v>11Azd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598010002</v>
      </c>
      <c r="H8607" s="134">
        <f>Systematic[[#This Row],[SampleVariableLabel]]+100*Systematic[[#This Row],[State]]</f>
        <v>598011202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599</v>
      </c>
      <c r="B8608" s="1">
        <f>IF(C8608=0,IF(B8607=Protocol!$V$20,1,B8607+1),B8607)</f>
        <v>1</v>
      </c>
      <c r="C8608" s="1">
        <f>IF(C8607+1=Protocol!$V$21,0,C8607+1)</f>
        <v>0</v>
      </c>
      <c r="D8608" s="1">
        <f t="shared" si="285"/>
        <v>3</v>
      </c>
      <c r="E8608" s="1" t="str">
        <f>INDEX(Protocol[Mark],MATCH(C8608,Protocol[Step],0))</f>
        <v>1mt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599010003</v>
      </c>
      <c r="H8608" s="134">
        <f>Systematic[[#This Row],[SampleVariableLabel]]+100*Systematic[[#This Row],[State]]</f>
        <v>599010003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599</v>
      </c>
      <c r="B8609" s="1">
        <f>IF(C8609=0,IF(B8608=Protocol!$V$20,1,B8608+1),B8608)</f>
        <v>1</v>
      </c>
      <c r="C8609" s="1">
        <f>IF(C8608+1=Protocol!$V$21,0,C8608+1)</f>
        <v>1</v>
      </c>
      <c r="D8609" s="1">
        <f t="shared" si="285"/>
        <v>4</v>
      </c>
      <c r="E8609" s="1" t="str">
        <f>INDEX(Protocol[Mark],MATCH(C8609,Protocol[Step],0))</f>
        <v>1PM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599010004</v>
      </c>
      <c r="H8609" s="134">
        <f>Systematic[[#This Row],[SampleVariableLabel]]+100*Systematic[[#This Row],[State]]</f>
        <v>599010104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599</v>
      </c>
      <c r="B8610" s="1">
        <f>IF(C8610=0,IF(B8609=Protocol!$V$20,1,B8609+1),B8609)</f>
        <v>1</v>
      </c>
      <c r="C8610" s="1">
        <f>IF(C8609+1=Protocol!$V$21,0,C8609+1)</f>
        <v>2</v>
      </c>
      <c r="D8610" s="1">
        <f t="shared" si="285"/>
        <v>5</v>
      </c>
      <c r="E8610" s="1" t="str">
        <f>INDEX(Protocol[Mark],MATCH(C8610,Protocol[Step],0))</f>
        <v>2D</v>
      </c>
      <c r="F8610" s="151" t="str">
        <f>INDEX(Variables[Variable],MATCH(Systematic[[#This Row],[VariableIndex]],Variables[Index],0))</f>
        <v>Specific flux (mt)</v>
      </c>
      <c r="G8610" s="134">
        <f>Systematic[[#This Row],[Sample]]*1000000+Systematic[[#This Row],[SubSample]]*10000+Systematic[[#This Row],[VariableIndex]]</f>
        <v>599010005</v>
      </c>
      <c r="H8610" s="134">
        <f>Systematic[[#This Row],[SampleVariableLabel]]+100*Systematic[[#This Row],[State]]</f>
        <v>599010205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599</v>
      </c>
      <c r="B8611" s="1">
        <f>IF(C8611=0,IF(B8610=Protocol!$V$20,1,B8610+1),B8610)</f>
        <v>1</v>
      </c>
      <c r="C8611" s="1">
        <f>IF(C8610+1=Protocol!$V$21,0,C8610+1)</f>
        <v>3</v>
      </c>
      <c r="D8611" s="1">
        <f t="shared" si="285"/>
        <v>6</v>
      </c>
      <c r="E8611" s="1" t="str">
        <f>INDEX(Protocol[Mark],MATCH(C8611,Protocol[Step],0))</f>
        <v>2c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599010006</v>
      </c>
      <c r="H8611" s="134">
        <f>Systematic[[#This Row],[SampleVariableLabel]]+100*Systematic[[#This Row],[State]]</f>
        <v>599010306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599</v>
      </c>
      <c r="B8612" s="1">
        <f>IF(C8612=0,IF(B8611=Protocol!$V$20,1,B8611+1),B8611)</f>
        <v>1</v>
      </c>
      <c r="C8612" s="1">
        <f>IF(C8611+1=Protocol!$V$21,0,C8611+1)</f>
        <v>4</v>
      </c>
      <c r="D8612" s="1">
        <f t="shared" si="285"/>
        <v>1</v>
      </c>
      <c r="E8612" s="1" t="str">
        <f>INDEX(Protocol[Mark],MATCH(C8612,Protocol[Step],0))</f>
        <v>3U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599010001</v>
      </c>
      <c r="H8612" s="134">
        <f>Systematic[[#This Row],[SampleVariableLabel]]+100*Systematic[[#This Row],[State]]</f>
        <v>599010401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599</v>
      </c>
      <c r="B8613" s="1">
        <f>IF(C8613=0,IF(B8612=Protocol!$V$20,1,B8612+1),B8612)</f>
        <v>1</v>
      </c>
      <c r="C8613" s="1">
        <f>IF(C8612+1=Protocol!$V$21,0,C8612+1)</f>
        <v>5</v>
      </c>
      <c r="D8613" s="1">
        <f t="shared" si="285"/>
        <v>2</v>
      </c>
      <c r="E8613" s="1" t="str">
        <f>INDEX(Protocol[Mark],MATCH(C8613,Protocol[Step],0))</f>
        <v>4G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599010002</v>
      </c>
      <c r="H8613" s="134">
        <f>Systematic[[#This Row],[SampleVariableLabel]]+100*Systematic[[#This Row],[State]]</f>
        <v>599010502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599</v>
      </c>
      <c r="B8614" s="1">
        <f>IF(C8614=0,IF(B8613=Protocol!$V$20,1,B8613+1),B8613)</f>
        <v>1</v>
      </c>
      <c r="C8614" s="1">
        <f>IF(C8613+1=Protocol!$V$21,0,C8613+1)</f>
        <v>6</v>
      </c>
      <c r="D8614" s="1">
        <f t="shared" si="285"/>
        <v>3</v>
      </c>
      <c r="E8614" s="1" t="str">
        <f>INDEX(Protocol[Mark],MATCH(C8614,Protocol[Step],0))</f>
        <v>5S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599010003</v>
      </c>
      <c r="H8614" s="134">
        <f>Systematic[[#This Row],[SampleVariableLabel]]+100*Systematic[[#This Row],[State]]</f>
        <v>599010603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599</v>
      </c>
      <c r="B8615" s="1">
        <f>IF(C8615=0,IF(B8614=Protocol!$V$20,1,B8614+1),B8614)</f>
        <v>1</v>
      </c>
      <c r="C8615" s="1">
        <f>IF(C8614+1=Protocol!$V$21,0,C8614+1)</f>
        <v>7</v>
      </c>
      <c r="D8615" s="1">
        <f t="shared" si="285"/>
        <v>4</v>
      </c>
      <c r="E8615" s="1" t="str">
        <f>INDEX(Protocol[Mark],MATCH(C8615,Protocol[Step],0))</f>
        <v>6Oct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599010004</v>
      </c>
      <c r="H8615" s="134">
        <f>Systematic[[#This Row],[SampleVariableLabel]]+100*Systematic[[#This Row],[State]]</f>
        <v>599010704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599</v>
      </c>
      <c r="B8616" s="1">
        <f>IF(C8616=0,IF(B8615=Protocol!$V$20,1,B8615+1),B8615)</f>
        <v>1</v>
      </c>
      <c r="C8616" s="1">
        <f>IF(C8615+1=Protocol!$V$21,0,C8615+1)</f>
        <v>8</v>
      </c>
      <c r="D8616" s="1">
        <f t="shared" si="285"/>
        <v>5</v>
      </c>
      <c r="E8616" s="1" t="str">
        <f>INDEX(Protocol[Mark],MATCH(C8616,Protocol[Step],0))</f>
        <v>7Rot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599010005</v>
      </c>
      <c r="H8616" s="134">
        <f>Systematic[[#This Row],[SampleVariableLabel]]+100*Systematic[[#This Row],[State]]</f>
        <v>599010805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599</v>
      </c>
      <c r="B8617" s="1">
        <f>IF(C8617=0,IF(B8616=Protocol!$V$20,1,B8616+1),B8616)</f>
        <v>1</v>
      </c>
      <c r="C8617" s="1">
        <f>IF(C8616+1=Protocol!$V$21,0,C8616+1)</f>
        <v>9</v>
      </c>
      <c r="D8617" s="1">
        <f t="shared" si="285"/>
        <v>6</v>
      </c>
      <c r="E8617" s="1" t="str">
        <f>INDEX(Protocol[Mark],MATCH(C8617,Protocol[Step],0))</f>
        <v>8Gp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599010006</v>
      </c>
      <c r="H8617" s="134">
        <f>Systematic[[#This Row],[SampleVariableLabel]]+100*Systematic[[#This Row],[State]]</f>
        <v>599010906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599</v>
      </c>
      <c r="B8618" s="1">
        <f>IF(C8618=0,IF(B8617=Protocol!$V$20,1,B8617+1),B8617)</f>
        <v>1</v>
      </c>
      <c r="C8618" s="1">
        <f>IF(C8617+1=Protocol!$V$21,0,C8617+1)</f>
        <v>10</v>
      </c>
      <c r="D8618" s="1">
        <f t="shared" si="285"/>
        <v>1</v>
      </c>
      <c r="E8618" s="1" t="str">
        <f>INDEX(Protocol[Mark],MATCH(C8618,Protocol[Step],0))</f>
        <v>9Ama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599010001</v>
      </c>
      <c r="H8618" s="134">
        <f>Systematic[[#This Row],[SampleVariableLabel]]+100*Systematic[[#This Row],[State]]</f>
        <v>599011001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599</v>
      </c>
      <c r="B8619" s="1">
        <f>IF(C8619=0,IF(B8618=Protocol!$V$20,1,B8618+1),B8618)</f>
        <v>1</v>
      </c>
      <c r="C8619" s="1">
        <f>IF(C8618+1=Protocol!$V$21,0,C8618+1)</f>
        <v>11</v>
      </c>
      <c r="D8619" s="1">
        <f t="shared" si="285"/>
        <v>2</v>
      </c>
      <c r="E8619" s="1" t="str">
        <f>INDEX(Protocol[Mark],MATCH(C8619,Protocol[Step],0))</f>
        <v>10Tm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599010002</v>
      </c>
      <c r="H8619" s="134">
        <f>Systematic[[#This Row],[SampleVariableLabel]]+100*Systematic[[#This Row],[State]]</f>
        <v>599011102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599</v>
      </c>
      <c r="B8620" s="1">
        <f>IF(C8620=0,IF(B8619=Protocol!$V$20,1,B8619+1),B8619)</f>
        <v>1</v>
      </c>
      <c r="C8620" s="1">
        <f>IF(C8619+1=Protocol!$V$21,0,C8619+1)</f>
        <v>12</v>
      </c>
      <c r="D8620" s="1">
        <f t="shared" si="285"/>
        <v>3</v>
      </c>
      <c r="E8620" s="1" t="str">
        <f>INDEX(Protocol[Mark],MATCH(C8620,Protocol[Step],0))</f>
        <v>11Azd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599010003</v>
      </c>
      <c r="H8620" s="134">
        <f>Systematic[[#This Row],[SampleVariableLabel]]+100*Systematic[[#This Row],[State]]</f>
        <v>599011203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600</v>
      </c>
      <c r="B8621" s="1">
        <f>IF(C8621=0,IF(B8620=Protocol!$V$20,1,B8620+1),B8620)</f>
        <v>1</v>
      </c>
      <c r="C8621" s="1">
        <f>IF(C8620+1=Protocol!$V$21,0,C8620+1)</f>
        <v>0</v>
      </c>
      <c r="D8621" s="1">
        <f t="shared" si="285"/>
        <v>4</v>
      </c>
      <c r="E8621" s="1" t="str">
        <f>INDEX(Protocol[Mark],MATCH(C8621,Protocol[Step],0))</f>
        <v>1mt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600010004</v>
      </c>
      <c r="H8621" s="134">
        <f>Systematic[[#This Row],[SampleVariableLabel]]+100*Systematic[[#This Row],[State]]</f>
        <v>600010004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600</v>
      </c>
      <c r="B8622" s="1">
        <f>IF(C8622=0,IF(B8621=Protocol!$V$20,1,B8621+1),B8621)</f>
        <v>1</v>
      </c>
      <c r="C8622" s="1">
        <f>IF(C8621+1=Protocol!$V$21,0,C8621+1)</f>
        <v>1</v>
      </c>
      <c r="D8622" s="1">
        <f t="shared" si="285"/>
        <v>5</v>
      </c>
      <c r="E8622" s="1" t="str">
        <f>INDEX(Protocol[Mark],MATCH(C8622,Protocol[Step],0))</f>
        <v>1PM</v>
      </c>
      <c r="F8622" s="151" t="str">
        <f>INDEX(Variables[Variable],MATCH(Systematic[[#This Row],[VariableIndex]],Variables[Index],0))</f>
        <v>Specific flux (mt)</v>
      </c>
      <c r="G8622" s="134">
        <f>Systematic[[#This Row],[Sample]]*1000000+Systematic[[#This Row],[SubSample]]*10000+Systematic[[#This Row],[VariableIndex]]</f>
        <v>600010005</v>
      </c>
      <c r="H8622" s="134">
        <f>Systematic[[#This Row],[SampleVariableLabel]]+100*Systematic[[#This Row],[State]]</f>
        <v>600010105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600</v>
      </c>
      <c r="B8623" s="1">
        <f>IF(C8623=0,IF(B8622=Protocol!$V$20,1,B8622+1),B8622)</f>
        <v>1</v>
      </c>
      <c r="C8623" s="1">
        <f>IF(C8622+1=Protocol!$V$21,0,C8622+1)</f>
        <v>2</v>
      </c>
      <c r="D8623" s="1">
        <f t="shared" si="285"/>
        <v>6</v>
      </c>
      <c r="E8623" s="1" t="str">
        <f>INDEX(Protocol[Mark],MATCH(C8623,Protocol[Step],0))</f>
        <v>2D</v>
      </c>
      <c r="F8623" s="151" t="str">
        <f>INDEX(Variables[Variable],MATCH(Systematic[[#This Row],[VariableIndex]],Variables[Index],0))</f>
        <v>FCR (mt: ROX-corr.)</v>
      </c>
      <c r="G8623" s="134">
        <f>Systematic[[#This Row],[Sample]]*1000000+Systematic[[#This Row],[SubSample]]*10000+Systematic[[#This Row],[VariableIndex]]</f>
        <v>600010006</v>
      </c>
      <c r="H8623" s="134">
        <f>Systematic[[#This Row],[SampleVariableLabel]]+100*Systematic[[#This Row],[State]]</f>
        <v>600010206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600</v>
      </c>
      <c r="B8624" s="1">
        <f>IF(C8624=0,IF(B8623=Protocol!$V$20,1,B8623+1),B8623)</f>
        <v>1</v>
      </c>
      <c r="C8624" s="1">
        <f>IF(C8623+1=Protocol!$V$21,0,C8623+1)</f>
        <v>3</v>
      </c>
      <c r="D8624" s="1">
        <f t="shared" si="285"/>
        <v>1</v>
      </c>
      <c r="E8624" s="1" t="str">
        <f>INDEX(Protocol[Mark],MATCH(C8624,Protocol[Step],0))</f>
        <v>2c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600010001</v>
      </c>
      <c r="H8624" s="134">
        <f>Systematic[[#This Row],[SampleVariableLabel]]+100*Systematic[[#This Row],[State]]</f>
        <v>600010301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600</v>
      </c>
      <c r="B8625" s="1">
        <f>IF(C8625=0,IF(B8624=Protocol!$V$20,1,B8624+1),B8624)</f>
        <v>1</v>
      </c>
      <c r="C8625" s="1">
        <f>IF(C8624+1=Protocol!$V$21,0,C8624+1)</f>
        <v>4</v>
      </c>
      <c r="D8625" s="1">
        <f t="shared" si="285"/>
        <v>2</v>
      </c>
      <c r="E8625" s="1" t="str">
        <f>INDEX(Protocol[Mark],MATCH(C8625,Protocol[Step],0))</f>
        <v>3U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600010002</v>
      </c>
      <c r="H8625" s="134">
        <f>Systematic[[#This Row],[SampleVariableLabel]]+100*Systematic[[#This Row],[State]]</f>
        <v>600010402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600</v>
      </c>
      <c r="B8626" s="1">
        <f>IF(C8626=0,IF(B8625=Protocol!$V$20,1,B8625+1),B8625)</f>
        <v>1</v>
      </c>
      <c r="C8626" s="1">
        <f>IF(C8625+1=Protocol!$V$21,0,C8625+1)</f>
        <v>5</v>
      </c>
      <c r="D8626" s="1">
        <f t="shared" si="285"/>
        <v>3</v>
      </c>
      <c r="E8626" s="1" t="str">
        <f>INDEX(Protocol[Mark],MATCH(C8626,Protocol[Step],0))</f>
        <v>4G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600010003</v>
      </c>
      <c r="H8626" s="134">
        <f>Systematic[[#This Row],[SampleVariableLabel]]+100*Systematic[[#This Row],[State]]</f>
        <v>600010503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600</v>
      </c>
      <c r="B8627" s="1">
        <f>IF(C8627=0,IF(B8626=Protocol!$V$20,1,B8626+1),B8626)</f>
        <v>1</v>
      </c>
      <c r="C8627" s="1">
        <f>IF(C8626+1=Protocol!$V$21,0,C8626+1)</f>
        <v>6</v>
      </c>
      <c r="D8627" s="1">
        <f t="shared" si="285"/>
        <v>4</v>
      </c>
      <c r="E8627" s="1" t="str">
        <f>INDEX(Protocol[Mark],MATCH(C8627,Protocol[Step],0))</f>
        <v>5S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600010004</v>
      </c>
      <c r="H8627" s="134">
        <f>Systematic[[#This Row],[SampleVariableLabel]]+100*Systematic[[#This Row],[State]]</f>
        <v>600010604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600</v>
      </c>
      <c r="B8628" s="1">
        <f>IF(C8628=0,IF(B8627=Protocol!$V$20,1,B8627+1),B8627)</f>
        <v>1</v>
      </c>
      <c r="C8628" s="1">
        <f>IF(C8627+1=Protocol!$V$21,0,C8627+1)</f>
        <v>7</v>
      </c>
      <c r="D8628" s="1">
        <f t="shared" si="285"/>
        <v>5</v>
      </c>
      <c r="E8628" s="1" t="str">
        <f>INDEX(Protocol[Mark],MATCH(C8628,Protocol[Step],0))</f>
        <v>6Oct</v>
      </c>
      <c r="F8628" s="151" t="str">
        <f>INDEX(Variables[Variable],MATCH(Systematic[[#This Row],[VariableIndex]],Variables[Index],0))</f>
        <v>Specific flux (mt)</v>
      </c>
      <c r="G8628" s="134">
        <f>Systematic[[#This Row],[Sample]]*1000000+Systematic[[#This Row],[SubSample]]*10000+Systematic[[#This Row],[VariableIndex]]</f>
        <v>600010005</v>
      </c>
      <c r="H8628" s="134">
        <f>Systematic[[#This Row],[SampleVariableLabel]]+100*Systematic[[#This Row],[State]]</f>
        <v>600010705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600</v>
      </c>
      <c r="B8629" s="1">
        <f>IF(C8629=0,IF(B8628=Protocol!$V$20,1,B8628+1),B8628)</f>
        <v>1</v>
      </c>
      <c r="C8629" s="1">
        <f>IF(C8628+1=Protocol!$V$21,0,C8628+1)</f>
        <v>8</v>
      </c>
      <c r="D8629" s="1">
        <f t="shared" si="285"/>
        <v>6</v>
      </c>
      <c r="E8629" s="1" t="str">
        <f>INDEX(Protocol[Mark],MATCH(C8629,Protocol[Step],0))</f>
        <v>7Rot</v>
      </c>
      <c r="F8629" s="151" t="str">
        <f>INDEX(Variables[Variable],MATCH(Systematic[[#This Row],[VariableIndex]],Variables[Index],0))</f>
        <v>FCR (mt: ROX-corr.)</v>
      </c>
      <c r="G8629" s="134">
        <f>Systematic[[#This Row],[Sample]]*1000000+Systematic[[#This Row],[SubSample]]*10000+Systematic[[#This Row],[VariableIndex]]</f>
        <v>600010006</v>
      </c>
      <c r="H8629" s="134">
        <f>Systematic[[#This Row],[SampleVariableLabel]]+100*Systematic[[#This Row],[State]]</f>
        <v>600010806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600</v>
      </c>
      <c r="B8630" s="1">
        <f>IF(C8630=0,IF(B8629=Protocol!$V$20,1,B8629+1),B8629)</f>
        <v>1</v>
      </c>
      <c r="C8630" s="1">
        <f>IF(C8629+1=Protocol!$V$21,0,C8629+1)</f>
        <v>9</v>
      </c>
      <c r="D8630" s="1">
        <f t="shared" si="285"/>
        <v>1</v>
      </c>
      <c r="E8630" s="1" t="str">
        <f>INDEX(Protocol[Mark],MATCH(C8630,Protocol[Step],0))</f>
        <v>8Gp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600010001</v>
      </c>
      <c r="H8630" s="134">
        <f>Systematic[[#This Row],[SampleVariableLabel]]+100*Systematic[[#This Row],[State]]</f>
        <v>600010901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600</v>
      </c>
      <c r="B8631" s="1">
        <f>IF(C8631=0,IF(B8630=Protocol!$V$20,1,B8630+1),B8630)</f>
        <v>1</v>
      </c>
      <c r="C8631" s="1">
        <f>IF(C8630+1=Protocol!$V$21,0,C8630+1)</f>
        <v>10</v>
      </c>
      <c r="D8631" s="1">
        <f t="shared" si="285"/>
        <v>2</v>
      </c>
      <c r="E8631" s="1" t="str">
        <f>INDEX(Protocol[Mark],MATCH(C8631,Protocol[Step],0))</f>
        <v>9Ama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600010002</v>
      </c>
      <c r="H8631" s="134">
        <f>Systematic[[#This Row],[SampleVariableLabel]]+100*Systematic[[#This Row],[State]]</f>
        <v>600011002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600</v>
      </c>
      <c r="B8632" s="1">
        <f>IF(C8632=0,IF(B8631=Protocol!$V$20,1,B8631+1),B8631)</f>
        <v>1</v>
      </c>
      <c r="C8632" s="1">
        <f>IF(C8631+1=Protocol!$V$21,0,C8631+1)</f>
        <v>11</v>
      </c>
      <c r="D8632" s="1">
        <f t="shared" si="285"/>
        <v>3</v>
      </c>
      <c r="E8632" s="1" t="str">
        <f>INDEX(Protocol[Mark],MATCH(C8632,Protocol[Step],0))</f>
        <v>10Tm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600010003</v>
      </c>
      <c r="H8632" s="134">
        <f>Systematic[[#This Row],[SampleVariableLabel]]+100*Systematic[[#This Row],[State]]</f>
        <v>600011103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600</v>
      </c>
      <c r="B8633" s="1">
        <f>IF(C8633=0,IF(B8632=Protocol!$V$20,1,B8632+1),B8632)</f>
        <v>1</v>
      </c>
      <c r="C8633" s="1">
        <f>IF(C8632+1=Protocol!$V$21,0,C8632+1)</f>
        <v>12</v>
      </c>
      <c r="D8633" s="1">
        <f t="shared" si="285"/>
        <v>4</v>
      </c>
      <c r="E8633" s="1" t="str">
        <f>INDEX(Protocol[Mark],MATCH(C8633,Protocol[Step],0))</f>
        <v>11Azd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600010004</v>
      </c>
      <c r="H8633" s="134">
        <f>Systematic[[#This Row],[SampleVariableLabel]]+100*Systematic[[#This Row],[State]]</f>
        <v>600011204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601</v>
      </c>
      <c r="B8634" s="1">
        <f>IF(C8634=0,IF(B8633=Protocol!$V$20,1,B8633+1),B8633)</f>
        <v>1</v>
      </c>
      <c r="C8634" s="1">
        <f>IF(C8633+1=Protocol!$V$21,0,C8633+1)</f>
        <v>0</v>
      </c>
      <c r="D8634" s="1">
        <f t="shared" si="285"/>
        <v>5</v>
      </c>
      <c r="E8634" s="1" t="str">
        <f>INDEX(Protocol[Mark],MATCH(C8634,Protocol[Step],0))</f>
        <v>1mt</v>
      </c>
      <c r="F8634" s="151" t="str">
        <f>INDEX(Variables[Variable],MATCH(Systematic[[#This Row],[VariableIndex]],Variables[Index],0))</f>
        <v>Specific flux (mt)</v>
      </c>
      <c r="G8634" s="134">
        <f>Systematic[[#This Row],[Sample]]*1000000+Systematic[[#This Row],[SubSample]]*10000+Systematic[[#This Row],[VariableIndex]]</f>
        <v>601010005</v>
      </c>
      <c r="H8634" s="134">
        <f>Systematic[[#This Row],[SampleVariableLabel]]+100*Systematic[[#This Row],[State]]</f>
        <v>601010005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601</v>
      </c>
      <c r="B8635" s="1">
        <f>IF(C8635=0,IF(B8634=Protocol!$V$20,1,B8634+1),B8634)</f>
        <v>1</v>
      </c>
      <c r="C8635" s="1">
        <f>IF(C8634+1=Protocol!$V$21,0,C8634+1)</f>
        <v>1</v>
      </c>
      <c r="D8635" s="1">
        <f t="shared" si="285"/>
        <v>6</v>
      </c>
      <c r="E8635" s="1" t="str">
        <f>INDEX(Protocol[Mark],MATCH(C8635,Protocol[Step],0))</f>
        <v>1PM</v>
      </c>
      <c r="F8635" s="151" t="str">
        <f>INDEX(Variables[Variable],MATCH(Systematic[[#This Row],[VariableIndex]],Variables[Index],0))</f>
        <v>FCR (mt: ROX-corr.)</v>
      </c>
      <c r="G8635" s="134">
        <f>Systematic[[#This Row],[Sample]]*1000000+Systematic[[#This Row],[SubSample]]*10000+Systematic[[#This Row],[VariableIndex]]</f>
        <v>601010006</v>
      </c>
      <c r="H8635" s="134">
        <f>Systematic[[#This Row],[SampleVariableLabel]]+100*Systematic[[#This Row],[State]]</f>
        <v>601010106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601</v>
      </c>
      <c r="B8636" s="1">
        <f>IF(C8636=0,IF(B8635=Protocol!$V$20,1,B8635+1),B8635)</f>
        <v>1</v>
      </c>
      <c r="C8636" s="1">
        <f>IF(C8635+1=Protocol!$V$21,0,C8635+1)</f>
        <v>2</v>
      </c>
      <c r="D8636" s="1">
        <f t="shared" si="285"/>
        <v>1</v>
      </c>
      <c r="E8636" s="1" t="str">
        <f>INDEX(Protocol[Mark],MATCH(C8636,Protocol[Step],0))</f>
        <v>2D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601010001</v>
      </c>
      <c r="H8636" s="134">
        <f>Systematic[[#This Row],[SampleVariableLabel]]+100*Systematic[[#This Row],[State]]</f>
        <v>601010201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601</v>
      </c>
      <c r="B8637" s="1">
        <f>IF(C8637=0,IF(B8636=Protocol!$V$20,1,B8636+1),B8636)</f>
        <v>1</v>
      </c>
      <c r="C8637" s="1">
        <f>IF(C8636+1=Protocol!$V$21,0,C8636+1)</f>
        <v>3</v>
      </c>
      <c r="D8637" s="1">
        <f t="shared" si="285"/>
        <v>2</v>
      </c>
      <c r="E8637" s="1" t="str">
        <f>INDEX(Protocol[Mark],MATCH(C8637,Protocol[Step],0))</f>
        <v>2c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601010002</v>
      </c>
      <c r="H8637" s="134">
        <f>Systematic[[#This Row],[SampleVariableLabel]]+100*Systematic[[#This Row],[State]]</f>
        <v>601010302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601</v>
      </c>
      <c r="B8638" s="1">
        <f>IF(C8638=0,IF(B8637=Protocol!$V$20,1,B8637+1),B8637)</f>
        <v>1</v>
      </c>
      <c r="C8638" s="1">
        <f>IF(C8637+1=Protocol!$V$21,0,C8637+1)</f>
        <v>4</v>
      </c>
      <c r="D8638" s="1">
        <f t="shared" si="285"/>
        <v>3</v>
      </c>
      <c r="E8638" s="1" t="str">
        <f>INDEX(Protocol[Mark],MATCH(C8638,Protocol[Step],0))</f>
        <v>3U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601010003</v>
      </c>
      <c r="H8638" s="134">
        <f>Systematic[[#This Row],[SampleVariableLabel]]+100*Systematic[[#This Row],[State]]</f>
        <v>601010403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601</v>
      </c>
      <c r="B8639" s="1">
        <f>IF(C8639=0,IF(B8638=Protocol!$V$20,1,B8638+1),B8638)</f>
        <v>1</v>
      </c>
      <c r="C8639" s="1">
        <f>IF(C8638+1=Protocol!$V$21,0,C8638+1)</f>
        <v>5</v>
      </c>
      <c r="D8639" s="1">
        <f t="shared" si="285"/>
        <v>4</v>
      </c>
      <c r="E8639" s="1" t="str">
        <f>INDEX(Protocol[Mark],MATCH(C8639,Protocol[Step],0))</f>
        <v>4G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601010004</v>
      </c>
      <c r="H8639" s="134">
        <f>Systematic[[#This Row],[SampleVariableLabel]]+100*Systematic[[#This Row],[State]]</f>
        <v>601010504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601</v>
      </c>
      <c r="B8640" s="1">
        <f>IF(C8640=0,IF(B8639=Protocol!$V$20,1,B8639+1),B8639)</f>
        <v>1</v>
      </c>
      <c r="C8640" s="1">
        <f>IF(C8639+1=Protocol!$V$21,0,C8639+1)</f>
        <v>6</v>
      </c>
      <c r="D8640" s="1">
        <f t="shared" si="285"/>
        <v>5</v>
      </c>
      <c r="E8640" s="1" t="str">
        <f>INDEX(Protocol[Mark],MATCH(C8640,Protocol[Step],0))</f>
        <v>5S</v>
      </c>
      <c r="F8640" s="151" t="str">
        <f>INDEX(Variables[Variable],MATCH(Systematic[[#This Row],[VariableIndex]],Variables[Index],0))</f>
        <v>Specific flux (mt)</v>
      </c>
      <c r="G8640" s="134">
        <f>Systematic[[#This Row],[Sample]]*1000000+Systematic[[#This Row],[SubSample]]*10000+Systematic[[#This Row],[VariableIndex]]</f>
        <v>601010005</v>
      </c>
      <c r="H8640" s="134">
        <f>Systematic[[#This Row],[SampleVariableLabel]]+100*Systematic[[#This Row],[State]]</f>
        <v>601010605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601</v>
      </c>
      <c r="B8641" s="1">
        <f>IF(C8641=0,IF(B8640=Protocol!$V$20,1,B8640+1),B8640)</f>
        <v>1</v>
      </c>
      <c r="C8641" s="1">
        <f>IF(C8640+1=Protocol!$V$21,0,C8640+1)</f>
        <v>7</v>
      </c>
      <c r="D8641" s="1">
        <f t="shared" si="285"/>
        <v>6</v>
      </c>
      <c r="E8641" s="1" t="str">
        <f>INDEX(Protocol[Mark],MATCH(C8641,Protocol[Step],0))</f>
        <v>6Oct</v>
      </c>
      <c r="F8641" s="151" t="str">
        <f>INDEX(Variables[Variable],MATCH(Systematic[[#This Row],[VariableIndex]],Variables[Index],0))</f>
        <v>FCR (mt: ROX-corr.)</v>
      </c>
      <c r="G8641" s="134">
        <f>Systematic[[#This Row],[Sample]]*1000000+Systematic[[#This Row],[SubSample]]*10000+Systematic[[#This Row],[VariableIndex]]</f>
        <v>601010006</v>
      </c>
      <c r="H8641" s="134">
        <f>Systematic[[#This Row],[SampleVariableLabel]]+100*Systematic[[#This Row],[State]]</f>
        <v>601010706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601</v>
      </c>
      <c r="B8642" s="1">
        <f>IF(C8642=0,IF(B8641=Protocol!$V$20,1,B8641+1),B8641)</f>
        <v>1</v>
      </c>
      <c r="C8642" s="1">
        <f>IF(C8641+1=Protocol!$V$21,0,C8641+1)</f>
        <v>8</v>
      </c>
      <c r="D8642" s="1">
        <f t="shared" si="285"/>
        <v>1</v>
      </c>
      <c r="E8642" s="1" t="str">
        <f>INDEX(Protocol[Mark],MATCH(C8642,Protocol[Step],0))</f>
        <v>7Rot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601010001</v>
      </c>
      <c r="H8642" s="134">
        <f>Systematic[[#This Row],[SampleVariableLabel]]+100*Systematic[[#This Row],[State]]</f>
        <v>601010801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601</v>
      </c>
      <c r="B8643" s="1">
        <f>IF(C8643=0,IF(B8642=Protocol!$V$20,1,B8642+1),B8642)</f>
        <v>1</v>
      </c>
      <c r="C8643" s="1">
        <f>IF(C8642+1=Protocol!$V$21,0,C8642+1)</f>
        <v>9</v>
      </c>
      <c r="D8643" s="1">
        <f t="shared" ref="D8643:D8706" si="287">IF(D8642=nVariables,1,D8642+1)</f>
        <v>2</v>
      </c>
      <c r="E8643" s="1" t="str">
        <f>INDEX(Protocol[Mark],MATCH(C8643,Protocol[Step],0))</f>
        <v>8Gp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601010002</v>
      </c>
      <c r="H8643" s="134">
        <f>Systematic[[#This Row],[SampleVariableLabel]]+100*Systematic[[#This Row],[State]]</f>
        <v>601010902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601</v>
      </c>
      <c r="B8644" s="1">
        <f>IF(C8644=0,IF(B8643=Protocol!$V$20,1,B8643+1),B8643)</f>
        <v>1</v>
      </c>
      <c r="C8644" s="1">
        <f>IF(C8643+1=Protocol!$V$21,0,C8643+1)</f>
        <v>10</v>
      </c>
      <c r="D8644" s="1">
        <f t="shared" si="287"/>
        <v>3</v>
      </c>
      <c r="E8644" s="1" t="str">
        <f>INDEX(Protocol[Mark],MATCH(C8644,Protocol[Step],0))</f>
        <v>9Ama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601010003</v>
      </c>
      <c r="H8644" s="134">
        <f>Systematic[[#This Row],[SampleVariableLabel]]+100*Systematic[[#This Row],[State]]</f>
        <v>601011003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601</v>
      </c>
      <c r="B8645" s="1">
        <f>IF(C8645=0,IF(B8644=Protocol!$V$20,1,B8644+1),B8644)</f>
        <v>1</v>
      </c>
      <c r="C8645" s="1">
        <f>IF(C8644+1=Protocol!$V$21,0,C8644+1)</f>
        <v>11</v>
      </c>
      <c r="D8645" s="1">
        <f t="shared" si="287"/>
        <v>4</v>
      </c>
      <c r="E8645" s="1" t="str">
        <f>INDEX(Protocol[Mark],MATCH(C8645,Protocol[Step],0))</f>
        <v>10Tm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601010004</v>
      </c>
      <c r="H8645" s="134">
        <f>Systematic[[#This Row],[SampleVariableLabel]]+100*Systematic[[#This Row],[State]]</f>
        <v>601011104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601</v>
      </c>
      <c r="B8646" s="1">
        <f>IF(C8646=0,IF(B8645=Protocol!$V$20,1,B8645+1),B8645)</f>
        <v>1</v>
      </c>
      <c r="C8646" s="1">
        <f>IF(C8645+1=Protocol!$V$21,0,C8645+1)</f>
        <v>12</v>
      </c>
      <c r="D8646" s="1">
        <f t="shared" si="287"/>
        <v>5</v>
      </c>
      <c r="E8646" s="1" t="str">
        <f>INDEX(Protocol[Mark],MATCH(C8646,Protocol[Step],0))</f>
        <v>11Azd</v>
      </c>
      <c r="F8646" s="151" t="str">
        <f>INDEX(Variables[Variable],MATCH(Systematic[[#This Row],[VariableIndex]],Variables[Index],0))</f>
        <v>Specific flux (mt)</v>
      </c>
      <c r="G8646" s="134">
        <f>Systematic[[#This Row],[Sample]]*1000000+Systematic[[#This Row],[SubSample]]*10000+Systematic[[#This Row],[VariableIndex]]</f>
        <v>601010005</v>
      </c>
      <c r="H8646" s="134">
        <f>Systematic[[#This Row],[SampleVariableLabel]]+100*Systematic[[#This Row],[State]]</f>
        <v>601011205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602</v>
      </c>
      <c r="B8647" s="1">
        <f>IF(C8647=0,IF(B8646=Protocol!$V$20,1,B8646+1),B8646)</f>
        <v>1</v>
      </c>
      <c r="C8647" s="1">
        <f>IF(C8646+1=Protocol!$V$21,0,C8646+1)</f>
        <v>0</v>
      </c>
      <c r="D8647" s="1">
        <f t="shared" si="287"/>
        <v>6</v>
      </c>
      <c r="E8647" s="1" t="str">
        <f>INDEX(Protocol[Mark],MATCH(C8647,Protocol[Step],0))</f>
        <v>1mt</v>
      </c>
      <c r="F8647" s="151" t="str">
        <f>INDEX(Variables[Variable],MATCH(Systematic[[#This Row],[VariableIndex]],Variables[Index],0))</f>
        <v>FCR (mt: ROX-corr.)</v>
      </c>
      <c r="G8647" s="134">
        <f>Systematic[[#This Row],[Sample]]*1000000+Systematic[[#This Row],[SubSample]]*10000+Systematic[[#This Row],[VariableIndex]]</f>
        <v>602010006</v>
      </c>
      <c r="H8647" s="134">
        <f>Systematic[[#This Row],[SampleVariableLabel]]+100*Systematic[[#This Row],[State]]</f>
        <v>602010006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602</v>
      </c>
      <c r="B8648" s="1">
        <f>IF(C8648=0,IF(B8647=Protocol!$V$20,1,B8647+1),B8647)</f>
        <v>1</v>
      </c>
      <c r="C8648" s="1">
        <f>IF(C8647+1=Protocol!$V$21,0,C8647+1)</f>
        <v>1</v>
      </c>
      <c r="D8648" s="1">
        <f t="shared" si="287"/>
        <v>1</v>
      </c>
      <c r="E8648" s="1" t="str">
        <f>INDEX(Protocol[Mark],MATCH(C8648,Protocol[Step],0))</f>
        <v>1PM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602010001</v>
      </c>
      <c r="H8648" s="134">
        <f>Systematic[[#This Row],[SampleVariableLabel]]+100*Systematic[[#This Row],[State]]</f>
        <v>602010101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602</v>
      </c>
      <c r="B8649" s="1">
        <f>IF(C8649=0,IF(B8648=Protocol!$V$20,1,B8648+1),B8648)</f>
        <v>1</v>
      </c>
      <c r="C8649" s="1">
        <f>IF(C8648+1=Protocol!$V$21,0,C8648+1)</f>
        <v>2</v>
      </c>
      <c r="D8649" s="1">
        <f t="shared" si="287"/>
        <v>2</v>
      </c>
      <c r="E8649" s="1" t="str">
        <f>INDEX(Protocol[Mark],MATCH(C8649,Protocol[Step],0))</f>
        <v>2D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602010002</v>
      </c>
      <c r="H8649" s="134">
        <f>Systematic[[#This Row],[SampleVariableLabel]]+100*Systematic[[#This Row],[State]]</f>
        <v>602010202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602</v>
      </c>
      <c r="B8650" s="1">
        <f>IF(C8650=0,IF(B8649=Protocol!$V$20,1,B8649+1),B8649)</f>
        <v>1</v>
      </c>
      <c r="C8650" s="1">
        <f>IF(C8649+1=Protocol!$V$21,0,C8649+1)</f>
        <v>3</v>
      </c>
      <c r="D8650" s="1">
        <f t="shared" si="287"/>
        <v>3</v>
      </c>
      <c r="E8650" s="1" t="str">
        <f>INDEX(Protocol[Mark],MATCH(C8650,Protocol[Step],0))</f>
        <v>2c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602010003</v>
      </c>
      <c r="H8650" s="134">
        <f>Systematic[[#This Row],[SampleVariableLabel]]+100*Systematic[[#This Row],[State]]</f>
        <v>602010303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602</v>
      </c>
      <c r="B8651" s="1">
        <f>IF(C8651=0,IF(B8650=Protocol!$V$20,1,B8650+1),B8650)</f>
        <v>1</v>
      </c>
      <c r="C8651" s="1">
        <f>IF(C8650+1=Protocol!$V$21,0,C8650+1)</f>
        <v>4</v>
      </c>
      <c r="D8651" s="1">
        <f t="shared" si="287"/>
        <v>4</v>
      </c>
      <c r="E8651" s="1" t="str">
        <f>INDEX(Protocol[Mark],MATCH(C8651,Protocol[Step],0))</f>
        <v>3U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602010004</v>
      </c>
      <c r="H8651" s="134">
        <f>Systematic[[#This Row],[SampleVariableLabel]]+100*Systematic[[#This Row],[State]]</f>
        <v>602010404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602</v>
      </c>
      <c r="B8652" s="1">
        <f>IF(C8652=0,IF(B8651=Protocol!$V$20,1,B8651+1),B8651)</f>
        <v>1</v>
      </c>
      <c r="C8652" s="1">
        <f>IF(C8651+1=Protocol!$V$21,0,C8651+1)</f>
        <v>5</v>
      </c>
      <c r="D8652" s="1">
        <f t="shared" si="287"/>
        <v>5</v>
      </c>
      <c r="E8652" s="1" t="str">
        <f>INDEX(Protocol[Mark],MATCH(C8652,Protocol[Step],0))</f>
        <v>4G</v>
      </c>
      <c r="F8652" s="151" t="str">
        <f>INDEX(Variables[Variable],MATCH(Systematic[[#This Row],[VariableIndex]],Variables[Index],0))</f>
        <v>Specific flux (mt)</v>
      </c>
      <c r="G8652" s="134">
        <f>Systematic[[#This Row],[Sample]]*1000000+Systematic[[#This Row],[SubSample]]*10000+Systematic[[#This Row],[VariableIndex]]</f>
        <v>602010005</v>
      </c>
      <c r="H8652" s="134">
        <f>Systematic[[#This Row],[SampleVariableLabel]]+100*Systematic[[#This Row],[State]]</f>
        <v>602010505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602</v>
      </c>
      <c r="B8653" s="1">
        <f>IF(C8653=0,IF(B8652=Protocol!$V$20,1,B8652+1),B8652)</f>
        <v>1</v>
      </c>
      <c r="C8653" s="1">
        <f>IF(C8652+1=Protocol!$V$21,0,C8652+1)</f>
        <v>6</v>
      </c>
      <c r="D8653" s="1">
        <f t="shared" si="287"/>
        <v>6</v>
      </c>
      <c r="E8653" s="1" t="str">
        <f>INDEX(Protocol[Mark],MATCH(C8653,Protocol[Step],0))</f>
        <v>5S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602010006</v>
      </c>
      <c r="H8653" s="134">
        <f>Systematic[[#This Row],[SampleVariableLabel]]+100*Systematic[[#This Row],[State]]</f>
        <v>602010606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602</v>
      </c>
      <c r="B8654" s="1">
        <f>IF(C8654=0,IF(B8653=Protocol!$V$20,1,B8653+1),B8653)</f>
        <v>1</v>
      </c>
      <c r="C8654" s="1">
        <f>IF(C8653+1=Protocol!$V$21,0,C8653+1)</f>
        <v>7</v>
      </c>
      <c r="D8654" s="1">
        <f t="shared" si="287"/>
        <v>1</v>
      </c>
      <c r="E8654" s="1" t="str">
        <f>INDEX(Protocol[Mark],MATCH(C8654,Protocol[Step],0))</f>
        <v>6Oct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602010001</v>
      </c>
      <c r="H8654" s="134">
        <f>Systematic[[#This Row],[SampleVariableLabel]]+100*Systematic[[#This Row],[State]]</f>
        <v>602010701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602</v>
      </c>
      <c r="B8655" s="1">
        <f>IF(C8655=0,IF(B8654=Protocol!$V$20,1,B8654+1),B8654)</f>
        <v>1</v>
      </c>
      <c r="C8655" s="1">
        <f>IF(C8654+1=Protocol!$V$21,0,C8654+1)</f>
        <v>8</v>
      </c>
      <c r="D8655" s="1">
        <f t="shared" si="287"/>
        <v>2</v>
      </c>
      <c r="E8655" s="1" t="str">
        <f>INDEX(Protocol[Mark],MATCH(C8655,Protocol[Step],0))</f>
        <v>7Rot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602010002</v>
      </c>
      <c r="H8655" s="134">
        <f>Systematic[[#This Row],[SampleVariableLabel]]+100*Systematic[[#This Row],[State]]</f>
        <v>602010802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602</v>
      </c>
      <c r="B8656" s="1">
        <f>IF(C8656=0,IF(B8655=Protocol!$V$20,1,B8655+1),B8655)</f>
        <v>1</v>
      </c>
      <c r="C8656" s="1">
        <f>IF(C8655+1=Protocol!$V$21,0,C8655+1)</f>
        <v>9</v>
      </c>
      <c r="D8656" s="1">
        <f t="shared" si="287"/>
        <v>3</v>
      </c>
      <c r="E8656" s="1" t="str">
        <f>INDEX(Protocol[Mark],MATCH(C8656,Protocol[Step],0))</f>
        <v>8Gp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602010003</v>
      </c>
      <c r="H8656" s="134">
        <f>Systematic[[#This Row],[SampleVariableLabel]]+100*Systematic[[#This Row],[State]]</f>
        <v>602010903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602</v>
      </c>
      <c r="B8657" s="1">
        <f>IF(C8657=0,IF(B8656=Protocol!$V$20,1,B8656+1),B8656)</f>
        <v>1</v>
      </c>
      <c r="C8657" s="1">
        <f>IF(C8656+1=Protocol!$V$21,0,C8656+1)</f>
        <v>10</v>
      </c>
      <c r="D8657" s="1">
        <f t="shared" si="287"/>
        <v>4</v>
      </c>
      <c r="E8657" s="1" t="str">
        <f>INDEX(Protocol[Mark],MATCH(C8657,Protocol[Step],0))</f>
        <v>9Ama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602010004</v>
      </c>
      <c r="H8657" s="134">
        <f>Systematic[[#This Row],[SampleVariableLabel]]+100*Systematic[[#This Row],[State]]</f>
        <v>602011004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602</v>
      </c>
      <c r="B8658" s="1">
        <f>IF(C8658=0,IF(B8657=Protocol!$V$20,1,B8657+1),B8657)</f>
        <v>1</v>
      </c>
      <c r="C8658" s="1">
        <f>IF(C8657+1=Protocol!$V$21,0,C8657+1)</f>
        <v>11</v>
      </c>
      <c r="D8658" s="1">
        <f t="shared" si="287"/>
        <v>5</v>
      </c>
      <c r="E8658" s="1" t="str">
        <f>INDEX(Protocol[Mark],MATCH(C8658,Protocol[Step],0))</f>
        <v>10Tm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602010005</v>
      </c>
      <c r="H8658" s="134">
        <f>Systematic[[#This Row],[SampleVariableLabel]]+100*Systematic[[#This Row],[State]]</f>
        <v>602011105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602</v>
      </c>
      <c r="B8659" s="1">
        <f>IF(C8659=0,IF(B8658=Protocol!$V$20,1,B8658+1),B8658)</f>
        <v>1</v>
      </c>
      <c r="C8659" s="1">
        <f>IF(C8658+1=Protocol!$V$21,0,C8658+1)</f>
        <v>12</v>
      </c>
      <c r="D8659" s="1">
        <f t="shared" si="287"/>
        <v>6</v>
      </c>
      <c r="E8659" s="1" t="str">
        <f>INDEX(Protocol[Mark],MATCH(C8659,Protocol[Step],0))</f>
        <v>11Azd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602010006</v>
      </c>
      <c r="H8659" s="134">
        <f>Systematic[[#This Row],[SampleVariableLabel]]+100*Systematic[[#This Row],[State]]</f>
        <v>602011206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603</v>
      </c>
      <c r="B8660" s="1">
        <f>IF(C8660=0,IF(B8659=Protocol!$V$20,1,B8659+1),B8659)</f>
        <v>1</v>
      </c>
      <c r="C8660" s="1">
        <f>IF(C8659+1=Protocol!$V$21,0,C8659+1)</f>
        <v>0</v>
      </c>
      <c r="D8660" s="1">
        <f t="shared" si="287"/>
        <v>1</v>
      </c>
      <c r="E8660" s="1" t="str">
        <f>INDEX(Protocol[Mark],MATCH(C8660,Protocol[Step],0))</f>
        <v>1mt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603010001</v>
      </c>
      <c r="H8660" s="134">
        <f>Systematic[[#This Row],[SampleVariableLabel]]+100*Systematic[[#This Row],[State]]</f>
        <v>603010001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603</v>
      </c>
      <c r="B8661" s="1">
        <f>IF(C8661=0,IF(B8660=Protocol!$V$20,1,B8660+1),B8660)</f>
        <v>1</v>
      </c>
      <c r="C8661" s="1">
        <f>IF(C8660+1=Protocol!$V$21,0,C8660+1)</f>
        <v>1</v>
      </c>
      <c r="D8661" s="1">
        <f t="shared" si="287"/>
        <v>2</v>
      </c>
      <c r="E8661" s="1" t="str">
        <f>INDEX(Protocol[Mark],MATCH(C8661,Protocol[Step],0))</f>
        <v>1PM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603010002</v>
      </c>
      <c r="H8661" s="134">
        <f>Systematic[[#This Row],[SampleVariableLabel]]+100*Systematic[[#This Row],[State]]</f>
        <v>603010102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603</v>
      </c>
      <c r="B8662" s="1">
        <f>IF(C8662=0,IF(B8661=Protocol!$V$20,1,B8661+1),B8661)</f>
        <v>1</v>
      </c>
      <c r="C8662" s="1">
        <f>IF(C8661+1=Protocol!$V$21,0,C8661+1)</f>
        <v>2</v>
      </c>
      <c r="D8662" s="1">
        <f t="shared" si="287"/>
        <v>3</v>
      </c>
      <c r="E8662" s="1" t="str">
        <f>INDEX(Protocol[Mark],MATCH(C8662,Protocol[Step],0))</f>
        <v>2D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603010003</v>
      </c>
      <c r="H8662" s="134">
        <f>Systematic[[#This Row],[SampleVariableLabel]]+100*Systematic[[#This Row],[State]]</f>
        <v>603010203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603</v>
      </c>
      <c r="B8663" s="1">
        <f>IF(C8663=0,IF(B8662=Protocol!$V$20,1,B8662+1),B8662)</f>
        <v>1</v>
      </c>
      <c r="C8663" s="1">
        <f>IF(C8662+1=Protocol!$V$21,0,C8662+1)</f>
        <v>3</v>
      </c>
      <c r="D8663" s="1">
        <f t="shared" si="287"/>
        <v>4</v>
      </c>
      <c r="E8663" s="1" t="str">
        <f>INDEX(Protocol[Mark],MATCH(C8663,Protocol[Step],0))</f>
        <v>2c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603010004</v>
      </c>
      <c r="H8663" s="134">
        <f>Systematic[[#This Row],[SampleVariableLabel]]+100*Systematic[[#This Row],[State]]</f>
        <v>603010304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603</v>
      </c>
      <c r="B8664" s="1">
        <f>IF(C8664=0,IF(B8663=Protocol!$V$20,1,B8663+1),B8663)</f>
        <v>1</v>
      </c>
      <c r="C8664" s="1">
        <f>IF(C8663+1=Protocol!$V$21,0,C8663+1)</f>
        <v>4</v>
      </c>
      <c r="D8664" s="1">
        <f t="shared" si="287"/>
        <v>5</v>
      </c>
      <c r="E8664" s="1" t="str">
        <f>INDEX(Protocol[Mark],MATCH(C8664,Protocol[Step],0))</f>
        <v>3U</v>
      </c>
      <c r="F8664" s="151" t="str">
        <f>INDEX(Variables[Variable],MATCH(Systematic[[#This Row],[VariableIndex]],Variables[Index],0))</f>
        <v>Specific flux (mt)</v>
      </c>
      <c r="G8664" s="134">
        <f>Systematic[[#This Row],[Sample]]*1000000+Systematic[[#This Row],[SubSample]]*10000+Systematic[[#This Row],[VariableIndex]]</f>
        <v>603010005</v>
      </c>
      <c r="H8664" s="134">
        <f>Systematic[[#This Row],[SampleVariableLabel]]+100*Systematic[[#This Row],[State]]</f>
        <v>603010405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603</v>
      </c>
      <c r="B8665" s="1">
        <f>IF(C8665=0,IF(B8664=Protocol!$V$20,1,B8664+1),B8664)</f>
        <v>1</v>
      </c>
      <c r="C8665" s="1">
        <f>IF(C8664+1=Protocol!$V$21,0,C8664+1)</f>
        <v>5</v>
      </c>
      <c r="D8665" s="1">
        <f t="shared" si="287"/>
        <v>6</v>
      </c>
      <c r="E8665" s="1" t="str">
        <f>INDEX(Protocol[Mark],MATCH(C8665,Protocol[Step],0))</f>
        <v>4G</v>
      </c>
      <c r="F8665" s="151" t="str">
        <f>INDEX(Variables[Variable],MATCH(Systematic[[#This Row],[VariableIndex]],Variables[Index],0))</f>
        <v>FCR (mt: ROX-corr.)</v>
      </c>
      <c r="G8665" s="134">
        <f>Systematic[[#This Row],[Sample]]*1000000+Systematic[[#This Row],[SubSample]]*10000+Systematic[[#This Row],[VariableIndex]]</f>
        <v>603010006</v>
      </c>
      <c r="H8665" s="134">
        <f>Systematic[[#This Row],[SampleVariableLabel]]+100*Systematic[[#This Row],[State]]</f>
        <v>603010506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603</v>
      </c>
      <c r="B8666" s="1">
        <f>IF(C8666=0,IF(B8665=Protocol!$V$20,1,B8665+1),B8665)</f>
        <v>1</v>
      </c>
      <c r="C8666" s="1">
        <f>IF(C8665+1=Protocol!$V$21,0,C8665+1)</f>
        <v>6</v>
      </c>
      <c r="D8666" s="1">
        <f t="shared" si="287"/>
        <v>1</v>
      </c>
      <c r="E8666" s="1" t="str">
        <f>INDEX(Protocol[Mark],MATCH(C8666,Protocol[Step],0))</f>
        <v>5S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603010001</v>
      </c>
      <c r="H8666" s="134">
        <f>Systematic[[#This Row],[SampleVariableLabel]]+100*Systematic[[#This Row],[State]]</f>
        <v>603010601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603</v>
      </c>
      <c r="B8667" s="1">
        <f>IF(C8667=0,IF(B8666=Protocol!$V$20,1,B8666+1),B8666)</f>
        <v>1</v>
      </c>
      <c r="C8667" s="1">
        <f>IF(C8666+1=Protocol!$V$21,0,C8666+1)</f>
        <v>7</v>
      </c>
      <c r="D8667" s="1">
        <f t="shared" si="287"/>
        <v>2</v>
      </c>
      <c r="E8667" s="1" t="str">
        <f>INDEX(Protocol[Mark],MATCH(C8667,Protocol[Step],0))</f>
        <v>6Oct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603010002</v>
      </c>
      <c r="H8667" s="134">
        <f>Systematic[[#This Row],[SampleVariableLabel]]+100*Systematic[[#This Row],[State]]</f>
        <v>603010702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603</v>
      </c>
      <c r="B8668" s="1">
        <f>IF(C8668=0,IF(B8667=Protocol!$V$20,1,B8667+1),B8667)</f>
        <v>1</v>
      </c>
      <c r="C8668" s="1">
        <f>IF(C8667+1=Protocol!$V$21,0,C8667+1)</f>
        <v>8</v>
      </c>
      <c r="D8668" s="1">
        <f t="shared" si="287"/>
        <v>3</v>
      </c>
      <c r="E8668" s="1" t="str">
        <f>INDEX(Protocol[Mark],MATCH(C8668,Protocol[Step],0))</f>
        <v>7Rot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603010003</v>
      </c>
      <c r="H8668" s="134">
        <f>Systematic[[#This Row],[SampleVariableLabel]]+100*Systematic[[#This Row],[State]]</f>
        <v>603010803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603</v>
      </c>
      <c r="B8669" s="1">
        <f>IF(C8669=0,IF(B8668=Protocol!$V$20,1,B8668+1),B8668)</f>
        <v>1</v>
      </c>
      <c r="C8669" s="1">
        <f>IF(C8668+1=Protocol!$V$21,0,C8668+1)</f>
        <v>9</v>
      </c>
      <c r="D8669" s="1">
        <f t="shared" si="287"/>
        <v>4</v>
      </c>
      <c r="E8669" s="1" t="str">
        <f>INDEX(Protocol[Mark],MATCH(C8669,Protocol[Step],0))</f>
        <v>8Gp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603010004</v>
      </c>
      <c r="H8669" s="134">
        <f>Systematic[[#This Row],[SampleVariableLabel]]+100*Systematic[[#This Row],[State]]</f>
        <v>603010904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603</v>
      </c>
      <c r="B8670" s="1">
        <f>IF(C8670=0,IF(B8669=Protocol!$V$20,1,B8669+1),B8669)</f>
        <v>1</v>
      </c>
      <c r="C8670" s="1">
        <f>IF(C8669+1=Protocol!$V$21,0,C8669+1)</f>
        <v>10</v>
      </c>
      <c r="D8670" s="1">
        <f t="shared" si="287"/>
        <v>5</v>
      </c>
      <c r="E8670" s="1" t="str">
        <f>INDEX(Protocol[Mark],MATCH(C8670,Protocol[Step],0))</f>
        <v>9Ama</v>
      </c>
      <c r="F8670" s="151" t="str">
        <f>INDEX(Variables[Variable],MATCH(Systematic[[#This Row],[VariableIndex]],Variables[Index],0))</f>
        <v>Specific flux (mt)</v>
      </c>
      <c r="G8670" s="134">
        <f>Systematic[[#This Row],[Sample]]*1000000+Systematic[[#This Row],[SubSample]]*10000+Systematic[[#This Row],[VariableIndex]]</f>
        <v>603010005</v>
      </c>
      <c r="H8670" s="134">
        <f>Systematic[[#This Row],[SampleVariableLabel]]+100*Systematic[[#This Row],[State]]</f>
        <v>603011005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603</v>
      </c>
      <c r="B8671" s="1">
        <f>IF(C8671=0,IF(B8670=Protocol!$V$20,1,B8670+1),B8670)</f>
        <v>1</v>
      </c>
      <c r="C8671" s="1">
        <f>IF(C8670+1=Protocol!$V$21,0,C8670+1)</f>
        <v>11</v>
      </c>
      <c r="D8671" s="1">
        <f t="shared" si="287"/>
        <v>6</v>
      </c>
      <c r="E8671" s="1" t="str">
        <f>INDEX(Protocol[Mark],MATCH(C8671,Protocol[Step],0))</f>
        <v>10Tm</v>
      </c>
      <c r="F8671" s="151" t="str">
        <f>INDEX(Variables[Variable],MATCH(Systematic[[#This Row],[VariableIndex]],Variables[Index],0))</f>
        <v>FCR (mt: ROX-corr.)</v>
      </c>
      <c r="G8671" s="134">
        <f>Systematic[[#This Row],[Sample]]*1000000+Systematic[[#This Row],[SubSample]]*10000+Systematic[[#This Row],[VariableIndex]]</f>
        <v>603010006</v>
      </c>
      <c r="H8671" s="134">
        <f>Systematic[[#This Row],[SampleVariableLabel]]+100*Systematic[[#This Row],[State]]</f>
        <v>603011106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603</v>
      </c>
      <c r="B8672" s="1">
        <f>IF(C8672=0,IF(B8671=Protocol!$V$20,1,B8671+1),B8671)</f>
        <v>1</v>
      </c>
      <c r="C8672" s="1">
        <f>IF(C8671+1=Protocol!$V$21,0,C8671+1)</f>
        <v>12</v>
      </c>
      <c r="D8672" s="1">
        <f t="shared" si="287"/>
        <v>1</v>
      </c>
      <c r="E8672" s="1" t="str">
        <f>INDEX(Protocol[Mark],MATCH(C8672,Protocol[Step],0))</f>
        <v>11Azd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603010001</v>
      </c>
      <c r="H8672" s="134">
        <f>Systematic[[#This Row],[SampleVariableLabel]]+100*Systematic[[#This Row],[State]]</f>
        <v>603011201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604</v>
      </c>
      <c r="B8673" s="1">
        <f>IF(C8673=0,IF(B8672=Protocol!$V$20,1,B8672+1),B8672)</f>
        <v>1</v>
      </c>
      <c r="C8673" s="1">
        <f>IF(C8672+1=Protocol!$V$21,0,C8672+1)</f>
        <v>0</v>
      </c>
      <c r="D8673" s="1">
        <f t="shared" si="287"/>
        <v>2</v>
      </c>
      <c r="E8673" s="1" t="str">
        <f>INDEX(Protocol[Mark],MATCH(C8673,Protocol[Step],0))</f>
        <v>1mt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604010002</v>
      </c>
      <c r="H8673" s="134">
        <f>Systematic[[#This Row],[SampleVariableLabel]]+100*Systematic[[#This Row],[State]]</f>
        <v>604010002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604</v>
      </c>
      <c r="B8674" s="1">
        <f>IF(C8674=0,IF(B8673=Protocol!$V$20,1,B8673+1),B8673)</f>
        <v>1</v>
      </c>
      <c r="C8674" s="1">
        <f>IF(C8673+1=Protocol!$V$21,0,C8673+1)</f>
        <v>1</v>
      </c>
      <c r="D8674" s="1">
        <f t="shared" si="287"/>
        <v>3</v>
      </c>
      <c r="E8674" s="1" t="str">
        <f>INDEX(Protocol[Mark],MATCH(C8674,Protocol[Step],0))</f>
        <v>1PM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604010003</v>
      </c>
      <c r="H8674" s="134">
        <f>Systematic[[#This Row],[SampleVariableLabel]]+100*Systematic[[#This Row],[State]]</f>
        <v>604010103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604</v>
      </c>
      <c r="B8675" s="1">
        <f>IF(C8675=0,IF(B8674=Protocol!$V$20,1,B8674+1),B8674)</f>
        <v>1</v>
      </c>
      <c r="C8675" s="1">
        <f>IF(C8674+1=Protocol!$V$21,0,C8674+1)</f>
        <v>2</v>
      </c>
      <c r="D8675" s="1">
        <f t="shared" si="287"/>
        <v>4</v>
      </c>
      <c r="E8675" s="1" t="str">
        <f>INDEX(Protocol[Mark],MATCH(C8675,Protocol[Step],0))</f>
        <v>2D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604010004</v>
      </c>
      <c r="H8675" s="134">
        <f>Systematic[[#This Row],[SampleVariableLabel]]+100*Systematic[[#This Row],[State]]</f>
        <v>604010204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604</v>
      </c>
      <c r="B8676" s="1">
        <f>IF(C8676=0,IF(B8675=Protocol!$V$20,1,B8675+1),B8675)</f>
        <v>1</v>
      </c>
      <c r="C8676" s="1">
        <f>IF(C8675+1=Protocol!$V$21,0,C8675+1)</f>
        <v>3</v>
      </c>
      <c r="D8676" s="1">
        <f t="shared" si="287"/>
        <v>5</v>
      </c>
      <c r="E8676" s="1" t="str">
        <f>INDEX(Protocol[Mark],MATCH(C8676,Protocol[Step],0))</f>
        <v>2c</v>
      </c>
      <c r="F8676" s="151" t="str">
        <f>INDEX(Variables[Variable],MATCH(Systematic[[#This Row],[VariableIndex]],Variables[Index],0))</f>
        <v>Specific flux (mt)</v>
      </c>
      <c r="G8676" s="134">
        <f>Systematic[[#This Row],[Sample]]*1000000+Systematic[[#This Row],[SubSample]]*10000+Systematic[[#This Row],[VariableIndex]]</f>
        <v>604010005</v>
      </c>
      <c r="H8676" s="134">
        <f>Systematic[[#This Row],[SampleVariableLabel]]+100*Systematic[[#This Row],[State]]</f>
        <v>604010305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604</v>
      </c>
      <c r="B8677" s="1">
        <f>IF(C8677=0,IF(B8676=Protocol!$V$20,1,B8676+1),B8676)</f>
        <v>1</v>
      </c>
      <c r="C8677" s="1">
        <f>IF(C8676+1=Protocol!$V$21,0,C8676+1)</f>
        <v>4</v>
      </c>
      <c r="D8677" s="1">
        <f t="shared" si="287"/>
        <v>6</v>
      </c>
      <c r="E8677" s="1" t="str">
        <f>INDEX(Protocol[Mark],MATCH(C8677,Protocol[Step],0))</f>
        <v>3U</v>
      </c>
      <c r="F8677" s="151" t="str">
        <f>INDEX(Variables[Variable],MATCH(Systematic[[#This Row],[VariableIndex]],Variables[Index],0))</f>
        <v>FCR (mt: ROX-corr.)</v>
      </c>
      <c r="G8677" s="134">
        <f>Systematic[[#This Row],[Sample]]*1000000+Systematic[[#This Row],[SubSample]]*10000+Systematic[[#This Row],[VariableIndex]]</f>
        <v>604010006</v>
      </c>
      <c r="H8677" s="134">
        <f>Systematic[[#This Row],[SampleVariableLabel]]+100*Systematic[[#This Row],[State]]</f>
        <v>604010406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604</v>
      </c>
      <c r="B8678" s="1">
        <f>IF(C8678=0,IF(B8677=Protocol!$V$20,1,B8677+1),B8677)</f>
        <v>1</v>
      </c>
      <c r="C8678" s="1">
        <f>IF(C8677+1=Protocol!$V$21,0,C8677+1)</f>
        <v>5</v>
      </c>
      <c r="D8678" s="1">
        <f t="shared" si="287"/>
        <v>1</v>
      </c>
      <c r="E8678" s="1" t="str">
        <f>INDEX(Protocol[Mark],MATCH(C8678,Protocol[Step],0))</f>
        <v>4G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604010001</v>
      </c>
      <c r="H8678" s="134">
        <f>Systematic[[#This Row],[SampleVariableLabel]]+100*Systematic[[#This Row],[State]]</f>
        <v>604010501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604</v>
      </c>
      <c r="B8679" s="1">
        <f>IF(C8679=0,IF(B8678=Protocol!$V$20,1,B8678+1),B8678)</f>
        <v>1</v>
      </c>
      <c r="C8679" s="1">
        <f>IF(C8678+1=Protocol!$V$21,0,C8678+1)</f>
        <v>6</v>
      </c>
      <c r="D8679" s="1">
        <f t="shared" si="287"/>
        <v>2</v>
      </c>
      <c r="E8679" s="1" t="str">
        <f>INDEX(Protocol[Mark],MATCH(C8679,Protocol[Step],0))</f>
        <v>5S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604010002</v>
      </c>
      <c r="H8679" s="134">
        <f>Systematic[[#This Row],[SampleVariableLabel]]+100*Systematic[[#This Row],[State]]</f>
        <v>604010602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604</v>
      </c>
      <c r="B8680" s="1">
        <f>IF(C8680=0,IF(B8679=Protocol!$V$20,1,B8679+1),B8679)</f>
        <v>1</v>
      </c>
      <c r="C8680" s="1">
        <f>IF(C8679+1=Protocol!$V$21,0,C8679+1)</f>
        <v>7</v>
      </c>
      <c r="D8680" s="1">
        <f t="shared" si="287"/>
        <v>3</v>
      </c>
      <c r="E8680" s="1" t="str">
        <f>INDEX(Protocol[Mark],MATCH(C8680,Protocol[Step],0))</f>
        <v>6Oct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604010003</v>
      </c>
      <c r="H8680" s="134">
        <f>Systematic[[#This Row],[SampleVariableLabel]]+100*Systematic[[#This Row],[State]]</f>
        <v>604010703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604</v>
      </c>
      <c r="B8681" s="1">
        <f>IF(C8681=0,IF(B8680=Protocol!$V$20,1,B8680+1),B8680)</f>
        <v>1</v>
      </c>
      <c r="C8681" s="1">
        <f>IF(C8680+1=Protocol!$V$21,0,C8680+1)</f>
        <v>8</v>
      </c>
      <c r="D8681" s="1">
        <f t="shared" si="287"/>
        <v>4</v>
      </c>
      <c r="E8681" s="1" t="str">
        <f>INDEX(Protocol[Mark],MATCH(C8681,Protocol[Step],0))</f>
        <v>7Rot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604010004</v>
      </c>
      <c r="H8681" s="134">
        <f>Systematic[[#This Row],[SampleVariableLabel]]+100*Systematic[[#This Row],[State]]</f>
        <v>604010804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604</v>
      </c>
      <c r="B8682" s="1">
        <f>IF(C8682=0,IF(B8681=Protocol!$V$20,1,B8681+1),B8681)</f>
        <v>1</v>
      </c>
      <c r="C8682" s="1">
        <f>IF(C8681+1=Protocol!$V$21,0,C8681+1)</f>
        <v>9</v>
      </c>
      <c r="D8682" s="1">
        <f t="shared" si="287"/>
        <v>5</v>
      </c>
      <c r="E8682" s="1" t="str">
        <f>INDEX(Protocol[Mark],MATCH(C8682,Protocol[Step],0))</f>
        <v>8Gp</v>
      </c>
      <c r="F8682" s="151" t="str">
        <f>INDEX(Variables[Variable],MATCH(Systematic[[#This Row],[VariableIndex]],Variables[Index],0))</f>
        <v>Specific flux (mt)</v>
      </c>
      <c r="G8682" s="134">
        <f>Systematic[[#This Row],[Sample]]*1000000+Systematic[[#This Row],[SubSample]]*10000+Systematic[[#This Row],[VariableIndex]]</f>
        <v>604010005</v>
      </c>
      <c r="H8682" s="134">
        <f>Systematic[[#This Row],[SampleVariableLabel]]+100*Systematic[[#This Row],[State]]</f>
        <v>604010905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604</v>
      </c>
      <c r="B8683" s="1">
        <f>IF(C8683=0,IF(B8682=Protocol!$V$20,1,B8682+1),B8682)</f>
        <v>1</v>
      </c>
      <c r="C8683" s="1">
        <f>IF(C8682+1=Protocol!$V$21,0,C8682+1)</f>
        <v>10</v>
      </c>
      <c r="D8683" s="1">
        <f t="shared" si="287"/>
        <v>6</v>
      </c>
      <c r="E8683" s="1" t="str">
        <f>INDEX(Protocol[Mark],MATCH(C8683,Protocol[Step],0))</f>
        <v>9Ama</v>
      </c>
      <c r="F8683" s="151" t="str">
        <f>INDEX(Variables[Variable],MATCH(Systematic[[#This Row],[VariableIndex]],Variables[Index],0))</f>
        <v>FCR (mt: ROX-corr.)</v>
      </c>
      <c r="G8683" s="134">
        <f>Systematic[[#This Row],[Sample]]*1000000+Systematic[[#This Row],[SubSample]]*10000+Systematic[[#This Row],[VariableIndex]]</f>
        <v>604010006</v>
      </c>
      <c r="H8683" s="134">
        <f>Systematic[[#This Row],[SampleVariableLabel]]+100*Systematic[[#This Row],[State]]</f>
        <v>604011006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604</v>
      </c>
      <c r="B8684" s="1">
        <f>IF(C8684=0,IF(B8683=Protocol!$V$20,1,B8683+1),B8683)</f>
        <v>1</v>
      </c>
      <c r="C8684" s="1">
        <f>IF(C8683+1=Protocol!$V$21,0,C8683+1)</f>
        <v>11</v>
      </c>
      <c r="D8684" s="1">
        <f t="shared" si="287"/>
        <v>1</v>
      </c>
      <c r="E8684" s="1" t="str">
        <f>INDEX(Protocol[Mark],MATCH(C8684,Protocol[Step],0))</f>
        <v>10Tm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604010001</v>
      </c>
      <c r="H8684" s="134">
        <f>Systematic[[#This Row],[SampleVariableLabel]]+100*Systematic[[#This Row],[State]]</f>
        <v>604011101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604</v>
      </c>
      <c r="B8685" s="1">
        <f>IF(C8685=0,IF(B8684=Protocol!$V$20,1,B8684+1),B8684)</f>
        <v>1</v>
      </c>
      <c r="C8685" s="1">
        <f>IF(C8684+1=Protocol!$V$21,0,C8684+1)</f>
        <v>12</v>
      </c>
      <c r="D8685" s="1">
        <f t="shared" si="287"/>
        <v>2</v>
      </c>
      <c r="E8685" s="1" t="str">
        <f>INDEX(Protocol[Mark],MATCH(C8685,Protocol[Step],0))</f>
        <v>11Azd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604010002</v>
      </c>
      <c r="H8685" s="134">
        <f>Systematic[[#This Row],[SampleVariableLabel]]+100*Systematic[[#This Row],[State]]</f>
        <v>604011202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605</v>
      </c>
      <c r="B8686" s="1">
        <f>IF(C8686=0,IF(B8685=Protocol!$V$20,1,B8685+1),B8685)</f>
        <v>1</v>
      </c>
      <c r="C8686" s="1">
        <f>IF(C8685+1=Protocol!$V$21,0,C8685+1)</f>
        <v>0</v>
      </c>
      <c r="D8686" s="1">
        <f t="shared" si="287"/>
        <v>3</v>
      </c>
      <c r="E8686" s="1" t="str">
        <f>INDEX(Protocol[Mark],MATCH(C8686,Protocol[Step],0))</f>
        <v>1mt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605010003</v>
      </c>
      <c r="H8686" s="134">
        <f>Systematic[[#This Row],[SampleVariableLabel]]+100*Systematic[[#This Row],[State]]</f>
        <v>605010003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605</v>
      </c>
      <c r="B8687" s="1">
        <f>IF(C8687=0,IF(B8686=Protocol!$V$20,1,B8686+1),B8686)</f>
        <v>1</v>
      </c>
      <c r="C8687" s="1">
        <f>IF(C8686+1=Protocol!$V$21,0,C8686+1)</f>
        <v>1</v>
      </c>
      <c r="D8687" s="1">
        <f t="shared" si="287"/>
        <v>4</v>
      </c>
      <c r="E8687" s="1" t="str">
        <f>INDEX(Protocol[Mark],MATCH(C8687,Protocol[Step],0))</f>
        <v>1PM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605010004</v>
      </c>
      <c r="H8687" s="134">
        <f>Systematic[[#This Row],[SampleVariableLabel]]+100*Systematic[[#This Row],[State]]</f>
        <v>605010104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605</v>
      </c>
      <c r="B8688" s="1">
        <f>IF(C8688=0,IF(B8687=Protocol!$V$20,1,B8687+1),B8687)</f>
        <v>1</v>
      </c>
      <c r="C8688" s="1">
        <f>IF(C8687+1=Protocol!$V$21,0,C8687+1)</f>
        <v>2</v>
      </c>
      <c r="D8688" s="1">
        <f t="shared" si="287"/>
        <v>5</v>
      </c>
      <c r="E8688" s="1" t="str">
        <f>INDEX(Protocol[Mark],MATCH(C8688,Protocol[Step],0))</f>
        <v>2D</v>
      </c>
      <c r="F8688" s="151" t="str">
        <f>INDEX(Variables[Variable],MATCH(Systematic[[#This Row],[VariableIndex]],Variables[Index],0))</f>
        <v>Specific flux (mt)</v>
      </c>
      <c r="G8688" s="134">
        <f>Systematic[[#This Row],[Sample]]*1000000+Systematic[[#This Row],[SubSample]]*10000+Systematic[[#This Row],[VariableIndex]]</f>
        <v>605010005</v>
      </c>
      <c r="H8688" s="134">
        <f>Systematic[[#This Row],[SampleVariableLabel]]+100*Systematic[[#This Row],[State]]</f>
        <v>605010205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605</v>
      </c>
      <c r="B8689" s="1">
        <f>IF(C8689=0,IF(B8688=Protocol!$V$20,1,B8688+1),B8688)</f>
        <v>1</v>
      </c>
      <c r="C8689" s="1">
        <f>IF(C8688+1=Protocol!$V$21,0,C8688+1)</f>
        <v>3</v>
      </c>
      <c r="D8689" s="1">
        <f t="shared" si="287"/>
        <v>6</v>
      </c>
      <c r="E8689" s="1" t="str">
        <f>INDEX(Protocol[Mark],MATCH(C8689,Protocol[Step],0))</f>
        <v>2c</v>
      </c>
      <c r="F8689" s="151" t="str">
        <f>INDEX(Variables[Variable],MATCH(Systematic[[#This Row],[VariableIndex]],Variables[Index],0))</f>
        <v>FCR (mt: ROX-corr.)</v>
      </c>
      <c r="G8689" s="134">
        <f>Systematic[[#This Row],[Sample]]*1000000+Systematic[[#This Row],[SubSample]]*10000+Systematic[[#This Row],[VariableIndex]]</f>
        <v>605010006</v>
      </c>
      <c r="H8689" s="134">
        <f>Systematic[[#This Row],[SampleVariableLabel]]+100*Systematic[[#This Row],[State]]</f>
        <v>605010306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605</v>
      </c>
      <c r="B8690" s="1">
        <f>IF(C8690=0,IF(B8689=Protocol!$V$20,1,B8689+1),B8689)</f>
        <v>1</v>
      </c>
      <c r="C8690" s="1">
        <f>IF(C8689+1=Protocol!$V$21,0,C8689+1)</f>
        <v>4</v>
      </c>
      <c r="D8690" s="1">
        <f t="shared" si="287"/>
        <v>1</v>
      </c>
      <c r="E8690" s="1" t="str">
        <f>INDEX(Protocol[Mark],MATCH(C8690,Protocol[Step],0))</f>
        <v>3U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605010001</v>
      </c>
      <c r="H8690" s="134">
        <f>Systematic[[#This Row],[SampleVariableLabel]]+100*Systematic[[#This Row],[State]]</f>
        <v>605010401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605</v>
      </c>
      <c r="B8691" s="1">
        <f>IF(C8691=0,IF(B8690=Protocol!$V$20,1,B8690+1),B8690)</f>
        <v>1</v>
      </c>
      <c r="C8691" s="1">
        <f>IF(C8690+1=Protocol!$V$21,0,C8690+1)</f>
        <v>5</v>
      </c>
      <c r="D8691" s="1">
        <f t="shared" si="287"/>
        <v>2</v>
      </c>
      <c r="E8691" s="1" t="str">
        <f>INDEX(Protocol[Mark],MATCH(C8691,Protocol[Step],0))</f>
        <v>4G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605010002</v>
      </c>
      <c r="H8691" s="134">
        <f>Systematic[[#This Row],[SampleVariableLabel]]+100*Systematic[[#This Row],[State]]</f>
        <v>605010502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605</v>
      </c>
      <c r="B8692" s="1">
        <f>IF(C8692=0,IF(B8691=Protocol!$V$20,1,B8691+1),B8691)</f>
        <v>1</v>
      </c>
      <c r="C8692" s="1">
        <f>IF(C8691+1=Protocol!$V$21,0,C8691+1)</f>
        <v>6</v>
      </c>
      <c r="D8692" s="1">
        <f t="shared" si="287"/>
        <v>3</v>
      </c>
      <c r="E8692" s="1" t="str">
        <f>INDEX(Protocol[Mark],MATCH(C8692,Protocol[Step],0))</f>
        <v>5S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605010003</v>
      </c>
      <c r="H8692" s="134">
        <f>Systematic[[#This Row],[SampleVariableLabel]]+100*Systematic[[#This Row],[State]]</f>
        <v>605010603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605</v>
      </c>
      <c r="B8693" s="1">
        <f>IF(C8693=0,IF(B8692=Protocol!$V$20,1,B8692+1),B8692)</f>
        <v>1</v>
      </c>
      <c r="C8693" s="1">
        <f>IF(C8692+1=Protocol!$V$21,0,C8692+1)</f>
        <v>7</v>
      </c>
      <c r="D8693" s="1">
        <f t="shared" si="287"/>
        <v>4</v>
      </c>
      <c r="E8693" s="1" t="str">
        <f>INDEX(Protocol[Mark],MATCH(C8693,Protocol[Step],0))</f>
        <v>6Oct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605010004</v>
      </c>
      <c r="H8693" s="134">
        <f>Systematic[[#This Row],[SampleVariableLabel]]+100*Systematic[[#This Row],[State]]</f>
        <v>605010704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605</v>
      </c>
      <c r="B8694" s="1">
        <f>IF(C8694=0,IF(B8693=Protocol!$V$20,1,B8693+1),B8693)</f>
        <v>1</v>
      </c>
      <c r="C8694" s="1">
        <f>IF(C8693+1=Protocol!$V$21,0,C8693+1)</f>
        <v>8</v>
      </c>
      <c r="D8694" s="1">
        <f t="shared" si="287"/>
        <v>5</v>
      </c>
      <c r="E8694" s="1" t="str">
        <f>INDEX(Protocol[Mark],MATCH(C8694,Protocol[Step],0))</f>
        <v>7Rot</v>
      </c>
      <c r="F8694" s="151" t="str">
        <f>INDEX(Variables[Variable],MATCH(Systematic[[#This Row],[VariableIndex]],Variables[Index],0))</f>
        <v>Specific flux (mt)</v>
      </c>
      <c r="G8694" s="134">
        <f>Systematic[[#This Row],[Sample]]*1000000+Systematic[[#This Row],[SubSample]]*10000+Systematic[[#This Row],[VariableIndex]]</f>
        <v>605010005</v>
      </c>
      <c r="H8694" s="134">
        <f>Systematic[[#This Row],[SampleVariableLabel]]+100*Systematic[[#This Row],[State]]</f>
        <v>605010805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605</v>
      </c>
      <c r="B8695" s="1">
        <f>IF(C8695=0,IF(B8694=Protocol!$V$20,1,B8694+1),B8694)</f>
        <v>1</v>
      </c>
      <c r="C8695" s="1">
        <f>IF(C8694+1=Protocol!$V$21,0,C8694+1)</f>
        <v>9</v>
      </c>
      <c r="D8695" s="1">
        <f t="shared" si="287"/>
        <v>6</v>
      </c>
      <c r="E8695" s="1" t="str">
        <f>INDEX(Protocol[Mark],MATCH(C8695,Protocol[Step],0))</f>
        <v>8Gp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605010006</v>
      </c>
      <c r="H8695" s="134">
        <f>Systematic[[#This Row],[SampleVariableLabel]]+100*Systematic[[#This Row],[State]]</f>
        <v>605010906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605</v>
      </c>
      <c r="B8696" s="1">
        <f>IF(C8696=0,IF(B8695=Protocol!$V$20,1,B8695+1),B8695)</f>
        <v>1</v>
      </c>
      <c r="C8696" s="1">
        <f>IF(C8695+1=Protocol!$V$21,0,C8695+1)</f>
        <v>10</v>
      </c>
      <c r="D8696" s="1">
        <f t="shared" si="287"/>
        <v>1</v>
      </c>
      <c r="E8696" s="1" t="str">
        <f>INDEX(Protocol[Mark],MATCH(C8696,Protocol[Step],0))</f>
        <v>9Ama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605010001</v>
      </c>
      <c r="H8696" s="134">
        <f>Systematic[[#This Row],[SampleVariableLabel]]+100*Systematic[[#This Row],[State]]</f>
        <v>605011001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605</v>
      </c>
      <c r="B8697" s="1">
        <f>IF(C8697=0,IF(B8696=Protocol!$V$20,1,B8696+1),B8696)</f>
        <v>1</v>
      </c>
      <c r="C8697" s="1">
        <f>IF(C8696+1=Protocol!$V$21,0,C8696+1)</f>
        <v>11</v>
      </c>
      <c r="D8697" s="1">
        <f t="shared" si="287"/>
        <v>2</v>
      </c>
      <c r="E8697" s="1" t="str">
        <f>INDEX(Protocol[Mark],MATCH(C8697,Protocol[Step],0))</f>
        <v>10Tm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605010002</v>
      </c>
      <c r="H8697" s="134">
        <f>Systematic[[#This Row],[SampleVariableLabel]]+100*Systematic[[#This Row],[State]]</f>
        <v>605011102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605</v>
      </c>
      <c r="B8698" s="1">
        <f>IF(C8698=0,IF(B8697=Protocol!$V$20,1,B8697+1),B8697)</f>
        <v>1</v>
      </c>
      <c r="C8698" s="1">
        <f>IF(C8697+1=Protocol!$V$21,0,C8697+1)</f>
        <v>12</v>
      </c>
      <c r="D8698" s="1">
        <f t="shared" si="287"/>
        <v>3</v>
      </c>
      <c r="E8698" s="1" t="str">
        <f>INDEX(Protocol[Mark],MATCH(C8698,Protocol[Step],0))</f>
        <v>11Azd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605010003</v>
      </c>
      <c r="H8698" s="134">
        <f>Systematic[[#This Row],[SampleVariableLabel]]+100*Systematic[[#This Row],[State]]</f>
        <v>605011203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606</v>
      </c>
      <c r="B8699" s="1">
        <f>IF(C8699=0,IF(B8698=Protocol!$V$20,1,B8698+1),B8698)</f>
        <v>1</v>
      </c>
      <c r="C8699" s="1">
        <f>IF(C8698+1=Protocol!$V$21,0,C8698+1)</f>
        <v>0</v>
      </c>
      <c r="D8699" s="1">
        <f t="shared" si="287"/>
        <v>4</v>
      </c>
      <c r="E8699" s="1" t="str">
        <f>INDEX(Protocol[Mark],MATCH(C8699,Protocol[Step],0))</f>
        <v>1mt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606010004</v>
      </c>
      <c r="H8699" s="134">
        <f>Systematic[[#This Row],[SampleVariableLabel]]+100*Systematic[[#This Row],[State]]</f>
        <v>606010004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606</v>
      </c>
      <c r="B8700" s="1">
        <f>IF(C8700=0,IF(B8699=Protocol!$V$20,1,B8699+1),B8699)</f>
        <v>1</v>
      </c>
      <c r="C8700" s="1">
        <f>IF(C8699+1=Protocol!$V$21,0,C8699+1)</f>
        <v>1</v>
      </c>
      <c r="D8700" s="1">
        <f t="shared" si="287"/>
        <v>5</v>
      </c>
      <c r="E8700" s="1" t="str">
        <f>INDEX(Protocol[Mark],MATCH(C8700,Protocol[Step],0))</f>
        <v>1PM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606010005</v>
      </c>
      <c r="H8700" s="134">
        <f>Systematic[[#This Row],[SampleVariableLabel]]+100*Systematic[[#This Row],[State]]</f>
        <v>606010105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606</v>
      </c>
      <c r="B8701" s="1">
        <f>IF(C8701=0,IF(B8700=Protocol!$V$20,1,B8700+1),B8700)</f>
        <v>1</v>
      </c>
      <c r="C8701" s="1">
        <f>IF(C8700+1=Protocol!$V$21,0,C8700+1)</f>
        <v>2</v>
      </c>
      <c r="D8701" s="1">
        <f t="shared" si="287"/>
        <v>6</v>
      </c>
      <c r="E8701" s="1" t="str">
        <f>INDEX(Protocol[Mark],MATCH(C8701,Protocol[Step],0))</f>
        <v>2D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606010006</v>
      </c>
      <c r="H8701" s="134">
        <f>Systematic[[#This Row],[SampleVariableLabel]]+100*Systematic[[#This Row],[State]]</f>
        <v>606010206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606</v>
      </c>
      <c r="B8702" s="1">
        <f>IF(C8702=0,IF(B8701=Protocol!$V$20,1,B8701+1),B8701)</f>
        <v>1</v>
      </c>
      <c r="C8702" s="1">
        <f>IF(C8701+1=Protocol!$V$21,0,C8701+1)</f>
        <v>3</v>
      </c>
      <c r="D8702" s="1">
        <f t="shared" si="287"/>
        <v>1</v>
      </c>
      <c r="E8702" s="1" t="str">
        <f>INDEX(Protocol[Mark],MATCH(C8702,Protocol[Step],0))</f>
        <v>2c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606010001</v>
      </c>
      <c r="H8702" s="134">
        <f>Systematic[[#This Row],[SampleVariableLabel]]+100*Systematic[[#This Row],[State]]</f>
        <v>606010301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606</v>
      </c>
      <c r="B8703" s="1">
        <f>IF(C8703=0,IF(B8702=Protocol!$V$20,1,B8702+1),B8702)</f>
        <v>1</v>
      </c>
      <c r="C8703" s="1">
        <f>IF(C8702+1=Protocol!$V$21,0,C8702+1)</f>
        <v>4</v>
      </c>
      <c r="D8703" s="1">
        <f t="shared" si="287"/>
        <v>2</v>
      </c>
      <c r="E8703" s="1" t="str">
        <f>INDEX(Protocol[Mark],MATCH(C8703,Protocol[Step],0))</f>
        <v>3U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606010002</v>
      </c>
      <c r="H8703" s="134">
        <f>Systematic[[#This Row],[SampleVariableLabel]]+100*Systematic[[#This Row],[State]]</f>
        <v>606010402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606</v>
      </c>
      <c r="B8704" s="1">
        <f>IF(C8704=0,IF(B8703=Protocol!$V$20,1,B8703+1),B8703)</f>
        <v>1</v>
      </c>
      <c r="C8704" s="1">
        <f>IF(C8703+1=Protocol!$V$21,0,C8703+1)</f>
        <v>5</v>
      </c>
      <c r="D8704" s="1">
        <f t="shared" si="287"/>
        <v>3</v>
      </c>
      <c r="E8704" s="1" t="str">
        <f>INDEX(Protocol[Mark],MATCH(C8704,Protocol[Step],0))</f>
        <v>4G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606010003</v>
      </c>
      <c r="H8704" s="134">
        <f>Systematic[[#This Row],[SampleVariableLabel]]+100*Systematic[[#This Row],[State]]</f>
        <v>606010503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606</v>
      </c>
      <c r="B8705" s="1">
        <f>IF(C8705=0,IF(B8704=Protocol!$V$20,1,B8704+1),B8704)</f>
        <v>1</v>
      </c>
      <c r="C8705" s="1">
        <f>IF(C8704+1=Protocol!$V$21,0,C8704+1)</f>
        <v>6</v>
      </c>
      <c r="D8705" s="1">
        <f t="shared" si="287"/>
        <v>4</v>
      </c>
      <c r="E8705" s="1" t="str">
        <f>INDEX(Protocol[Mark],MATCH(C8705,Protocol[Step],0))</f>
        <v>5S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606010004</v>
      </c>
      <c r="H8705" s="134">
        <f>Systematic[[#This Row],[SampleVariableLabel]]+100*Systematic[[#This Row],[State]]</f>
        <v>606010604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606</v>
      </c>
      <c r="B8706" s="1">
        <f>IF(C8706=0,IF(B8705=Protocol!$V$20,1,B8705+1),B8705)</f>
        <v>1</v>
      </c>
      <c r="C8706" s="1">
        <f>IF(C8705+1=Protocol!$V$21,0,C8705+1)</f>
        <v>7</v>
      </c>
      <c r="D8706" s="1">
        <f t="shared" si="287"/>
        <v>5</v>
      </c>
      <c r="E8706" s="1" t="str">
        <f>INDEX(Protocol[Mark],MATCH(C8706,Protocol[Step],0))</f>
        <v>6Oct</v>
      </c>
      <c r="F8706" s="151" t="str">
        <f>INDEX(Variables[Variable],MATCH(Systematic[[#This Row],[VariableIndex]],Variables[Index],0))</f>
        <v>Specific flux (mt)</v>
      </c>
      <c r="G8706" s="134">
        <f>Systematic[[#This Row],[Sample]]*1000000+Systematic[[#This Row],[SubSample]]*10000+Systematic[[#This Row],[VariableIndex]]</f>
        <v>606010005</v>
      </c>
      <c r="H8706" s="134">
        <f>Systematic[[#This Row],[SampleVariableLabel]]+100*Systematic[[#This Row],[State]]</f>
        <v>606010705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606</v>
      </c>
      <c r="B8707" s="1">
        <f>IF(C8707=0,IF(B8706=Protocol!$V$20,1,B8706+1),B8706)</f>
        <v>1</v>
      </c>
      <c r="C8707" s="1">
        <f>IF(C8706+1=Protocol!$V$21,0,C8706+1)</f>
        <v>8</v>
      </c>
      <c r="D8707" s="1">
        <f t="shared" ref="D8707:D8770" si="289">IF(D8706=nVariables,1,D8706+1)</f>
        <v>6</v>
      </c>
      <c r="E8707" s="1" t="str">
        <f>INDEX(Protocol[Mark],MATCH(C8707,Protocol[Step],0))</f>
        <v>7Rot</v>
      </c>
      <c r="F8707" s="151" t="str">
        <f>INDEX(Variables[Variable],MATCH(Systematic[[#This Row],[VariableIndex]],Variables[Index],0))</f>
        <v>FCR (mt: ROX-corr.)</v>
      </c>
      <c r="G8707" s="134">
        <f>Systematic[[#This Row],[Sample]]*1000000+Systematic[[#This Row],[SubSample]]*10000+Systematic[[#This Row],[VariableIndex]]</f>
        <v>606010006</v>
      </c>
      <c r="H8707" s="134">
        <f>Systematic[[#This Row],[SampleVariableLabel]]+100*Systematic[[#This Row],[State]]</f>
        <v>606010806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606</v>
      </c>
      <c r="B8708" s="1">
        <f>IF(C8708=0,IF(B8707=Protocol!$V$20,1,B8707+1),B8707)</f>
        <v>1</v>
      </c>
      <c r="C8708" s="1">
        <f>IF(C8707+1=Protocol!$V$21,0,C8707+1)</f>
        <v>9</v>
      </c>
      <c r="D8708" s="1">
        <f t="shared" si="289"/>
        <v>1</v>
      </c>
      <c r="E8708" s="1" t="str">
        <f>INDEX(Protocol[Mark],MATCH(C8708,Protocol[Step],0))</f>
        <v>8Gp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606010001</v>
      </c>
      <c r="H8708" s="134">
        <f>Systematic[[#This Row],[SampleVariableLabel]]+100*Systematic[[#This Row],[State]]</f>
        <v>606010901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606</v>
      </c>
      <c r="B8709" s="1">
        <f>IF(C8709=0,IF(B8708=Protocol!$V$20,1,B8708+1),B8708)</f>
        <v>1</v>
      </c>
      <c r="C8709" s="1">
        <f>IF(C8708+1=Protocol!$V$21,0,C8708+1)</f>
        <v>10</v>
      </c>
      <c r="D8709" s="1">
        <f t="shared" si="289"/>
        <v>2</v>
      </c>
      <c r="E8709" s="1" t="str">
        <f>INDEX(Protocol[Mark],MATCH(C8709,Protocol[Step],0))</f>
        <v>9Ama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606010002</v>
      </c>
      <c r="H8709" s="134">
        <f>Systematic[[#This Row],[SampleVariableLabel]]+100*Systematic[[#This Row],[State]]</f>
        <v>606011002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606</v>
      </c>
      <c r="B8710" s="1">
        <f>IF(C8710=0,IF(B8709=Protocol!$V$20,1,B8709+1),B8709)</f>
        <v>1</v>
      </c>
      <c r="C8710" s="1">
        <f>IF(C8709+1=Protocol!$V$21,0,C8709+1)</f>
        <v>11</v>
      </c>
      <c r="D8710" s="1">
        <f t="shared" si="289"/>
        <v>3</v>
      </c>
      <c r="E8710" s="1" t="str">
        <f>INDEX(Protocol[Mark],MATCH(C8710,Protocol[Step],0))</f>
        <v>10Tm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606010003</v>
      </c>
      <c r="H8710" s="134">
        <f>Systematic[[#This Row],[SampleVariableLabel]]+100*Systematic[[#This Row],[State]]</f>
        <v>606011103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606</v>
      </c>
      <c r="B8711" s="1">
        <f>IF(C8711=0,IF(B8710=Protocol!$V$20,1,B8710+1),B8710)</f>
        <v>1</v>
      </c>
      <c r="C8711" s="1">
        <f>IF(C8710+1=Protocol!$V$21,0,C8710+1)</f>
        <v>12</v>
      </c>
      <c r="D8711" s="1">
        <f t="shared" si="289"/>
        <v>4</v>
      </c>
      <c r="E8711" s="1" t="str">
        <f>INDEX(Protocol[Mark],MATCH(C8711,Protocol[Step],0))</f>
        <v>11Azd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606010004</v>
      </c>
      <c r="H8711" s="134">
        <f>Systematic[[#This Row],[SampleVariableLabel]]+100*Systematic[[#This Row],[State]]</f>
        <v>606011204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607</v>
      </c>
      <c r="B8712" s="1">
        <f>IF(C8712=0,IF(B8711=Protocol!$V$20,1,B8711+1),B8711)</f>
        <v>1</v>
      </c>
      <c r="C8712" s="1">
        <f>IF(C8711+1=Protocol!$V$21,0,C8711+1)</f>
        <v>0</v>
      </c>
      <c r="D8712" s="1">
        <f t="shared" si="289"/>
        <v>5</v>
      </c>
      <c r="E8712" s="1" t="str">
        <f>INDEX(Protocol[Mark],MATCH(C8712,Protocol[Step],0))</f>
        <v>1mt</v>
      </c>
      <c r="F8712" s="151" t="str">
        <f>INDEX(Variables[Variable],MATCH(Systematic[[#This Row],[VariableIndex]],Variables[Index],0))</f>
        <v>Specific flux (mt)</v>
      </c>
      <c r="G8712" s="134">
        <f>Systematic[[#This Row],[Sample]]*1000000+Systematic[[#This Row],[SubSample]]*10000+Systematic[[#This Row],[VariableIndex]]</f>
        <v>607010005</v>
      </c>
      <c r="H8712" s="134">
        <f>Systematic[[#This Row],[SampleVariableLabel]]+100*Systematic[[#This Row],[State]]</f>
        <v>607010005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607</v>
      </c>
      <c r="B8713" s="1">
        <f>IF(C8713=0,IF(B8712=Protocol!$V$20,1,B8712+1),B8712)</f>
        <v>1</v>
      </c>
      <c r="C8713" s="1">
        <f>IF(C8712+1=Protocol!$V$21,0,C8712+1)</f>
        <v>1</v>
      </c>
      <c r="D8713" s="1">
        <f t="shared" si="289"/>
        <v>6</v>
      </c>
      <c r="E8713" s="1" t="str">
        <f>INDEX(Protocol[Mark],MATCH(C8713,Protocol[Step],0))</f>
        <v>1PM</v>
      </c>
      <c r="F8713" s="151" t="str">
        <f>INDEX(Variables[Variable],MATCH(Systematic[[#This Row],[VariableIndex]],Variables[Index],0))</f>
        <v>FCR (mt: ROX-corr.)</v>
      </c>
      <c r="G8713" s="134">
        <f>Systematic[[#This Row],[Sample]]*1000000+Systematic[[#This Row],[SubSample]]*10000+Systematic[[#This Row],[VariableIndex]]</f>
        <v>607010006</v>
      </c>
      <c r="H8713" s="134">
        <f>Systematic[[#This Row],[SampleVariableLabel]]+100*Systematic[[#This Row],[State]]</f>
        <v>607010106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607</v>
      </c>
      <c r="B8714" s="1">
        <f>IF(C8714=0,IF(B8713=Protocol!$V$20,1,B8713+1),B8713)</f>
        <v>1</v>
      </c>
      <c r="C8714" s="1">
        <f>IF(C8713+1=Protocol!$V$21,0,C8713+1)</f>
        <v>2</v>
      </c>
      <c r="D8714" s="1">
        <f t="shared" si="289"/>
        <v>1</v>
      </c>
      <c r="E8714" s="1" t="str">
        <f>INDEX(Protocol[Mark],MATCH(C8714,Protocol[Step],0))</f>
        <v>2D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607010001</v>
      </c>
      <c r="H8714" s="134">
        <f>Systematic[[#This Row],[SampleVariableLabel]]+100*Systematic[[#This Row],[State]]</f>
        <v>607010201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607</v>
      </c>
      <c r="B8715" s="1">
        <f>IF(C8715=0,IF(B8714=Protocol!$V$20,1,B8714+1),B8714)</f>
        <v>1</v>
      </c>
      <c r="C8715" s="1">
        <f>IF(C8714+1=Protocol!$V$21,0,C8714+1)</f>
        <v>3</v>
      </c>
      <c r="D8715" s="1">
        <f t="shared" si="289"/>
        <v>2</v>
      </c>
      <c r="E8715" s="1" t="str">
        <f>INDEX(Protocol[Mark],MATCH(C8715,Protocol[Step],0))</f>
        <v>2c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607010002</v>
      </c>
      <c r="H8715" s="134">
        <f>Systematic[[#This Row],[SampleVariableLabel]]+100*Systematic[[#This Row],[State]]</f>
        <v>607010302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607</v>
      </c>
      <c r="B8716" s="1">
        <f>IF(C8716=0,IF(B8715=Protocol!$V$20,1,B8715+1),B8715)</f>
        <v>1</v>
      </c>
      <c r="C8716" s="1">
        <f>IF(C8715+1=Protocol!$V$21,0,C8715+1)</f>
        <v>4</v>
      </c>
      <c r="D8716" s="1">
        <f t="shared" si="289"/>
        <v>3</v>
      </c>
      <c r="E8716" s="1" t="str">
        <f>INDEX(Protocol[Mark],MATCH(C8716,Protocol[Step],0))</f>
        <v>3U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607010003</v>
      </c>
      <c r="H8716" s="134">
        <f>Systematic[[#This Row],[SampleVariableLabel]]+100*Systematic[[#This Row],[State]]</f>
        <v>607010403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607</v>
      </c>
      <c r="B8717" s="1">
        <f>IF(C8717=0,IF(B8716=Protocol!$V$20,1,B8716+1),B8716)</f>
        <v>1</v>
      </c>
      <c r="C8717" s="1">
        <f>IF(C8716+1=Protocol!$V$21,0,C8716+1)</f>
        <v>5</v>
      </c>
      <c r="D8717" s="1">
        <f t="shared" si="289"/>
        <v>4</v>
      </c>
      <c r="E8717" s="1" t="str">
        <f>INDEX(Protocol[Mark],MATCH(C8717,Protocol[Step],0))</f>
        <v>4G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607010004</v>
      </c>
      <c r="H8717" s="134">
        <f>Systematic[[#This Row],[SampleVariableLabel]]+100*Systematic[[#This Row],[State]]</f>
        <v>607010504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607</v>
      </c>
      <c r="B8718" s="1">
        <f>IF(C8718=0,IF(B8717=Protocol!$V$20,1,B8717+1),B8717)</f>
        <v>1</v>
      </c>
      <c r="C8718" s="1">
        <f>IF(C8717+1=Protocol!$V$21,0,C8717+1)</f>
        <v>6</v>
      </c>
      <c r="D8718" s="1">
        <f t="shared" si="289"/>
        <v>5</v>
      </c>
      <c r="E8718" s="1" t="str">
        <f>INDEX(Protocol[Mark],MATCH(C8718,Protocol[Step],0))</f>
        <v>5S</v>
      </c>
      <c r="F8718" s="151" t="str">
        <f>INDEX(Variables[Variable],MATCH(Systematic[[#This Row],[VariableIndex]],Variables[Index],0))</f>
        <v>Specific flux (mt)</v>
      </c>
      <c r="G8718" s="134">
        <f>Systematic[[#This Row],[Sample]]*1000000+Systematic[[#This Row],[SubSample]]*10000+Systematic[[#This Row],[VariableIndex]]</f>
        <v>607010005</v>
      </c>
      <c r="H8718" s="134">
        <f>Systematic[[#This Row],[SampleVariableLabel]]+100*Systematic[[#This Row],[State]]</f>
        <v>607010605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607</v>
      </c>
      <c r="B8719" s="1">
        <f>IF(C8719=0,IF(B8718=Protocol!$V$20,1,B8718+1),B8718)</f>
        <v>1</v>
      </c>
      <c r="C8719" s="1">
        <f>IF(C8718+1=Protocol!$V$21,0,C8718+1)</f>
        <v>7</v>
      </c>
      <c r="D8719" s="1">
        <f t="shared" si="289"/>
        <v>6</v>
      </c>
      <c r="E8719" s="1" t="str">
        <f>INDEX(Protocol[Mark],MATCH(C8719,Protocol[Step],0))</f>
        <v>6Oct</v>
      </c>
      <c r="F8719" s="151" t="str">
        <f>INDEX(Variables[Variable],MATCH(Systematic[[#This Row],[VariableIndex]],Variables[Index],0))</f>
        <v>FCR (mt: ROX-corr.)</v>
      </c>
      <c r="G8719" s="134">
        <f>Systematic[[#This Row],[Sample]]*1000000+Systematic[[#This Row],[SubSample]]*10000+Systematic[[#This Row],[VariableIndex]]</f>
        <v>607010006</v>
      </c>
      <c r="H8719" s="134">
        <f>Systematic[[#This Row],[SampleVariableLabel]]+100*Systematic[[#This Row],[State]]</f>
        <v>607010706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607</v>
      </c>
      <c r="B8720" s="1">
        <f>IF(C8720=0,IF(B8719=Protocol!$V$20,1,B8719+1),B8719)</f>
        <v>1</v>
      </c>
      <c r="C8720" s="1">
        <f>IF(C8719+1=Protocol!$V$21,0,C8719+1)</f>
        <v>8</v>
      </c>
      <c r="D8720" s="1">
        <f t="shared" si="289"/>
        <v>1</v>
      </c>
      <c r="E8720" s="1" t="str">
        <f>INDEX(Protocol[Mark],MATCH(C8720,Protocol[Step],0))</f>
        <v>7Rot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607010001</v>
      </c>
      <c r="H8720" s="134">
        <f>Systematic[[#This Row],[SampleVariableLabel]]+100*Systematic[[#This Row],[State]]</f>
        <v>607010801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607</v>
      </c>
      <c r="B8721" s="1">
        <f>IF(C8721=0,IF(B8720=Protocol!$V$20,1,B8720+1),B8720)</f>
        <v>1</v>
      </c>
      <c r="C8721" s="1">
        <f>IF(C8720+1=Protocol!$V$21,0,C8720+1)</f>
        <v>9</v>
      </c>
      <c r="D8721" s="1">
        <f t="shared" si="289"/>
        <v>2</v>
      </c>
      <c r="E8721" s="1" t="str">
        <f>INDEX(Protocol[Mark],MATCH(C8721,Protocol[Step],0))</f>
        <v>8Gp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607010002</v>
      </c>
      <c r="H8721" s="134">
        <f>Systematic[[#This Row],[SampleVariableLabel]]+100*Systematic[[#This Row],[State]]</f>
        <v>607010902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607</v>
      </c>
      <c r="B8722" s="1">
        <f>IF(C8722=0,IF(B8721=Protocol!$V$20,1,B8721+1),B8721)</f>
        <v>1</v>
      </c>
      <c r="C8722" s="1">
        <f>IF(C8721+1=Protocol!$V$21,0,C8721+1)</f>
        <v>10</v>
      </c>
      <c r="D8722" s="1">
        <f t="shared" si="289"/>
        <v>3</v>
      </c>
      <c r="E8722" s="1" t="str">
        <f>INDEX(Protocol[Mark],MATCH(C8722,Protocol[Step],0))</f>
        <v>9Ama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607010003</v>
      </c>
      <c r="H8722" s="134">
        <f>Systematic[[#This Row],[SampleVariableLabel]]+100*Systematic[[#This Row],[State]]</f>
        <v>607011003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607</v>
      </c>
      <c r="B8723" s="1">
        <f>IF(C8723=0,IF(B8722=Protocol!$V$20,1,B8722+1),B8722)</f>
        <v>1</v>
      </c>
      <c r="C8723" s="1">
        <f>IF(C8722+1=Protocol!$V$21,0,C8722+1)</f>
        <v>11</v>
      </c>
      <c r="D8723" s="1">
        <f t="shared" si="289"/>
        <v>4</v>
      </c>
      <c r="E8723" s="1" t="str">
        <f>INDEX(Protocol[Mark],MATCH(C8723,Protocol[Step],0))</f>
        <v>10Tm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607010004</v>
      </c>
      <c r="H8723" s="134">
        <f>Systematic[[#This Row],[SampleVariableLabel]]+100*Systematic[[#This Row],[State]]</f>
        <v>607011104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607</v>
      </c>
      <c r="B8724" s="1">
        <f>IF(C8724=0,IF(B8723=Protocol!$V$20,1,B8723+1),B8723)</f>
        <v>1</v>
      </c>
      <c r="C8724" s="1">
        <f>IF(C8723+1=Protocol!$V$21,0,C8723+1)</f>
        <v>12</v>
      </c>
      <c r="D8724" s="1">
        <f t="shared" si="289"/>
        <v>5</v>
      </c>
      <c r="E8724" s="1" t="str">
        <f>INDEX(Protocol[Mark],MATCH(C8724,Protocol[Step],0))</f>
        <v>11Azd</v>
      </c>
      <c r="F8724" s="151" t="str">
        <f>INDEX(Variables[Variable],MATCH(Systematic[[#This Row],[VariableIndex]],Variables[Index],0))</f>
        <v>Specific flux (mt)</v>
      </c>
      <c r="G8724" s="134">
        <f>Systematic[[#This Row],[Sample]]*1000000+Systematic[[#This Row],[SubSample]]*10000+Systematic[[#This Row],[VariableIndex]]</f>
        <v>607010005</v>
      </c>
      <c r="H8724" s="134">
        <f>Systematic[[#This Row],[SampleVariableLabel]]+100*Systematic[[#This Row],[State]]</f>
        <v>607011205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608</v>
      </c>
      <c r="B8725" s="1">
        <f>IF(C8725=0,IF(B8724=Protocol!$V$20,1,B8724+1),B8724)</f>
        <v>1</v>
      </c>
      <c r="C8725" s="1">
        <f>IF(C8724+1=Protocol!$V$21,0,C8724+1)</f>
        <v>0</v>
      </c>
      <c r="D8725" s="1">
        <f t="shared" si="289"/>
        <v>6</v>
      </c>
      <c r="E8725" s="1" t="str">
        <f>INDEX(Protocol[Mark],MATCH(C8725,Protocol[Step],0))</f>
        <v>1mt</v>
      </c>
      <c r="F8725" s="151" t="str">
        <f>INDEX(Variables[Variable],MATCH(Systematic[[#This Row],[VariableIndex]],Variables[Index],0))</f>
        <v>FCR (mt: ROX-corr.)</v>
      </c>
      <c r="G8725" s="134">
        <f>Systematic[[#This Row],[Sample]]*1000000+Systematic[[#This Row],[SubSample]]*10000+Systematic[[#This Row],[VariableIndex]]</f>
        <v>608010006</v>
      </c>
      <c r="H8725" s="134">
        <f>Systematic[[#This Row],[SampleVariableLabel]]+100*Systematic[[#This Row],[State]]</f>
        <v>608010006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608</v>
      </c>
      <c r="B8726" s="1">
        <f>IF(C8726=0,IF(B8725=Protocol!$V$20,1,B8725+1),B8725)</f>
        <v>1</v>
      </c>
      <c r="C8726" s="1">
        <f>IF(C8725+1=Protocol!$V$21,0,C8725+1)</f>
        <v>1</v>
      </c>
      <c r="D8726" s="1">
        <f t="shared" si="289"/>
        <v>1</v>
      </c>
      <c r="E8726" s="1" t="str">
        <f>INDEX(Protocol[Mark],MATCH(C8726,Protocol[Step],0))</f>
        <v>1PM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608010001</v>
      </c>
      <c r="H8726" s="134">
        <f>Systematic[[#This Row],[SampleVariableLabel]]+100*Systematic[[#This Row],[State]]</f>
        <v>608010101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608</v>
      </c>
      <c r="B8727" s="1">
        <f>IF(C8727=0,IF(B8726=Protocol!$V$20,1,B8726+1),B8726)</f>
        <v>1</v>
      </c>
      <c r="C8727" s="1">
        <f>IF(C8726+1=Protocol!$V$21,0,C8726+1)</f>
        <v>2</v>
      </c>
      <c r="D8727" s="1">
        <f t="shared" si="289"/>
        <v>2</v>
      </c>
      <c r="E8727" s="1" t="str">
        <f>INDEX(Protocol[Mark],MATCH(C8727,Protocol[Step],0))</f>
        <v>2D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608010002</v>
      </c>
      <c r="H8727" s="134">
        <f>Systematic[[#This Row],[SampleVariableLabel]]+100*Systematic[[#This Row],[State]]</f>
        <v>608010202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608</v>
      </c>
      <c r="B8728" s="1">
        <f>IF(C8728=0,IF(B8727=Protocol!$V$20,1,B8727+1),B8727)</f>
        <v>1</v>
      </c>
      <c r="C8728" s="1">
        <f>IF(C8727+1=Protocol!$V$21,0,C8727+1)</f>
        <v>3</v>
      </c>
      <c r="D8728" s="1">
        <f t="shared" si="289"/>
        <v>3</v>
      </c>
      <c r="E8728" s="1" t="str">
        <f>INDEX(Protocol[Mark],MATCH(C8728,Protocol[Step],0))</f>
        <v>2c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608010003</v>
      </c>
      <c r="H8728" s="134">
        <f>Systematic[[#This Row],[SampleVariableLabel]]+100*Systematic[[#This Row],[State]]</f>
        <v>608010303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608</v>
      </c>
      <c r="B8729" s="1">
        <f>IF(C8729=0,IF(B8728=Protocol!$V$20,1,B8728+1),B8728)</f>
        <v>1</v>
      </c>
      <c r="C8729" s="1">
        <f>IF(C8728+1=Protocol!$V$21,0,C8728+1)</f>
        <v>4</v>
      </c>
      <c r="D8729" s="1">
        <f t="shared" si="289"/>
        <v>4</v>
      </c>
      <c r="E8729" s="1" t="str">
        <f>INDEX(Protocol[Mark],MATCH(C8729,Protocol[Step],0))</f>
        <v>3U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608010004</v>
      </c>
      <c r="H8729" s="134">
        <f>Systematic[[#This Row],[SampleVariableLabel]]+100*Systematic[[#This Row],[State]]</f>
        <v>608010404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608</v>
      </c>
      <c r="B8730" s="1">
        <f>IF(C8730=0,IF(B8729=Protocol!$V$20,1,B8729+1),B8729)</f>
        <v>1</v>
      </c>
      <c r="C8730" s="1">
        <f>IF(C8729+1=Protocol!$V$21,0,C8729+1)</f>
        <v>5</v>
      </c>
      <c r="D8730" s="1">
        <f t="shared" si="289"/>
        <v>5</v>
      </c>
      <c r="E8730" s="1" t="str">
        <f>INDEX(Protocol[Mark],MATCH(C8730,Protocol[Step],0))</f>
        <v>4G</v>
      </c>
      <c r="F8730" s="151" t="str">
        <f>INDEX(Variables[Variable],MATCH(Systematic[[#This Row],[VariableIndex]],Variables[Index],0))</f>
        <v>Specific flux (mt)</v>
      </c>
      <c r="G8730" s="134">
        <f>Systematic[[#This Row],[Sample]]*1000000+Systematic[[#This Row],[SubSample]]*10000+Systematic[[#This Row],[VariableIndex]]</f>
        <v>608010005</v>
      </c>
      <c r="H8730" s="134">
        <f>Systematic[[#This Row],[SampleVariableLabel]]+100*Systematic[[#This Row],[State]]</f>
        <v>608010505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608</v>
      </c>
      <c r="B8731" s="1">
        <f>IF(C8731=0,IF(B8730=Protocol!$V$20,1,B8730+1),B8730)</f>
        <v>1</v>
      </c>
      <c r="C8731" s="1">
        <f>IF(C8730+1=Protocol!$V$21,0,C8730+1)</f>
        <v>6</v>
      </c>
      <c r="D8731" s="1">
        <f t="shared" si="289"/>
        <v>6</v>
      </c>
      <c r="E8731" s="1" t="str">
        <f>INDEX(Protocol[Mark],MATCH(C8731,Protocol[Step],0))</f>
        <v>5S</v>
      </c>
      <c r="F8731" s="151" t="str">
        <f>INDEX(Variables[Variable],MATCH(Systematic[[#This Row],[VariableIndex]],Variables[Index],0))</f>
        <v>FCR (mt: ROX-corr.)</v>
      </c>
      <c r="G8731" s="134">
        <f>Systematic[[#This Row],[Sample]]*1000000+Systematic[[#This Row],[SubSample]]*10000+Systematic[[#This Row],[VariableIndex]]</f>
        <v>608010006</v>
      </c>
      <c r="H8731" s="134">
        <f>Systematic[[#This Row],[SampleVariableLabel]]+100*Systematic[[#This Row],[State]]</f>
        <v>608010606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608</v>
      </c>
      <c r="B8732" s="1">
        <f>IF(C8732=0,IF(B8731=Protocol!$V$20,1,B8731+1),B8731)</f>
        <v>1</v>
      </c>
      <c r="C8732" s="1">
        <f>IF(C8731+1=Protocol!$V$21,0,C8731+1)</f>
        <v>7</v>
      </c>
      <c r="D8732" s="1">
        <f t="shared" si="289"/>
        <v>1</v>
      </c>
      <c r="E8732" s="1" t="str">
        <f>INDEX(Protocol[Mark],MATCH(C8732,Protocol[Step],0))</f>
        <v>6Oct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608010001</v>
      </c>
      <c r="H8732" s="134">
        <f>Systematic[[#This Row],[SampleVariableLabel]]+100*Systematic[[#This Row],[State]]</f>
        <v>608010701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608</v>
      </c>
      <c r="B8733" s="1">
        <f>IF(C8733=0,IF(B8732=Protocol!$V$20,1,B8732+1),B8732)</f>
        <v>1</v>
      </c>
      <c r="C8733" s="1">
        <f>IF(C8732+1=Protocol!$V$21,0,C8732+1)</f>
        <v>8</v>
      </c>
      <c r="D8733" s="1">
        <f t="shared" si="289"/>
        <v>2</v>
      </c>
      <c r="E8733" s="1" t="str">
        <f>INDEX(Protocol[Mark],MATCH(C8733,Protocol[Step],0))</f>
        <v>7Rot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608010002</v>
      </c>
      <c r="H8733" s="134">
        <f>Systematic[[#This Row],[SampleVariableLabel]]+100*Systematic[[#This Row],[State]]</f>
        <v>608010802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608</v>
      </c>
      <c r="B8734" s="1">
        <f>IF(C8734=0,IF(B8733=Protocol!$V$20,1,B8733+1),B8733)</f>
        <v>1</v>
      </c>
      <c r="C8734" s="1">
        <f>IF(C8733+1=Protocol!$V$21,0,C8733+1)</f>
        <v>9</v>
      </c>
      <c r="D8734" s="1">
        <f t="shared" si="289"/>
        <v>3</v>
      </c>
      <c r="E8734" s="1" t="str">
        <f>INDEX(Protocol[Mark],MATCH(C8734,Protocol[Step],0))</f>
        <v>8Gp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608010003</v>
      </c>
      <c r="H8734" s="134">
        <f>Systematic[[#This Row],[SampleVariableLabel]]+100*Systematic[[#This Row],[State]]</f>
        <v>608010903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608</v>
      </c>
      <c r="B8735" s="1">
        <f>IF(C8735=0,IF(B8734=Protocol!$V$20,1,B8734+1),B8734)</f>
        <v>1</v>
      </c>
      <c r="C8735" s="1">
        <f>IF(C8734+1=Protocol!$V$21,0,C8734+1)</f>
        <v>10</v>
      </c>
      <c r="D8735" s="1">
        <f t="shared" si="289"/>
        <v>4</v>
      </c>
      <c r="E8735" s="1" t="str">
        <f>INDEX(Protocol[Mark],MATCH(C8735,Protocol[Step],0))</f>
        <v>9Ama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608010004</v>
      </c>
      <c r="H8735" s="134">
        <f>Systematic[[#This Row],[SampleVariableLabel]]+100*Systematic[[#This Row],[State]]</f>
        <v>608011004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608</v>
      </c>
      <c r="B8736" s="1">
        <f>IF(C8736=0,IF(B8735=Protocol!$V$20,1,B8735+1),B8735)</f>
        <v>1</v>
      </c>
      <c r="C8736" s="1">
        <f>IF(C8735+1=Protocol!$V$21,0,C8735+1)</f>
        <v>11</v>
      </c>
      <c r="D8736" s="1">
        <f t="shared" si="289"/>
        <v>5</v>
      </c>
      <c r="E8736" s="1" t="str">
        <f>INDEX(Protocol[Mark],MATCH(C8736,Protocol[Step],0))</f>
        <v>10Tm</v>
      </c>
      <c r="F8736" s="151" t="str">
        <f>INDEX(Variables[Variable],MATCH(Systematic[[#This Row],[VariableIndex]],Variables[Index],0))</f>
        <v>Specific flux (mt)</v>
      </c>
      <c r="G8736" s="134">
        <f>Systematic[[#This Row],[Sample]]*1000000+Systematic[[#This Row],[SubSample]]*10000+Systematic[[#This Row],[VariableIndex]]</f>
        <v>608010005</v>
      </c>
      <c r="H8736" s="134">
        <f>Systematic[[#This Row],[SampleVariableLabel]]+100*Systematic[[#This Row],[State]]</f>
        <v>608011105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608</v>
      </c>
      <c r="B8737" s="1">
        <f>IF(C8737=0,IF(B8736=Protocol!$V$20,1,B8736+1),B8736)</f>
        <v>1</v>
      </c>
      <c r="C8737" s="1">
        <f>IF(C8736+1=Protocol!$V$21,0,C8736+1)</f>
        <v>12</v>
      </c>
      <c r="D8737" s="1">
        <f t="shared" si="289"/>
        <v>6</v>
      </c>
      <c r="E8737" s="1" t="str">
        <f>INDEX(Protocol[Mark],MATCH(C8737,Protocol[Step],0))</f>
        <v>11Azd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608010006</v>
      </c>
      <c r="H8737" s="134">
        <f>Systematic[[#This Row],[SampleVariableLabel]]+100*Systematic[[#This Row],[State]]</f>
        <v>608011206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609</v>
      </c>
      <c r="B8738" s="1">
        <f>IF(C8738=0,IF(B8737=Protocol!$V$20,1,B8737+1),B8737)</f>
        <v>1</v>
      </c>
      <c r="C8738" s="1">
        <f>IF(C8737+1=Protocol!$V$21,0,C8737+1)</f>
        <v>0</v>
      </c>
      <c r="D8738" s="1">
        <f t="shared" si="289"/>
        <v>1</v>
      </c>
      <c r="E8738" s="1" t="str">
        <f>INDEX(Protocol[Mark],MATCH(C8738,Protocol[Step],0))</f>
        <v>1mt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609010001</v>
      </c>
      <c r="H8738" s="134">
        <f>Systematic[[#This Row],[SampleVariableLabel]]+100*Systematic[[#This Row],[State]]</f>
        <v>609010001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609</v>
      </c>
      <c r="B8739" s="1">
        <f>IF(C8739=0,IF(B8738=Protocol!$V$20,1,B8738+1),B8738)</f>
        <v>1</v>
      </c>
      <c r="C8739" s="1">
        <f>IF(C8738+1=Protocol!$V$21,0,C8738+1)</f>
        <v>1</v>
      </c>
      <c r="D8739" s="1">
        <f t="shared" si="289"/>
        <v>2</v>
      </c>
      <c r="E8739" s="1" t="str">
        <f>INDEX(Protocol[Mark],MATCH(C8739,Protocol[Step],0))</f>
        <v>1PM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609010002</v>
      </c>
      <c r="H8739" s="134">
        <f>Systematic[[#This Row],[SampleVariableLabel]]+100*Systematic[[#This Row],[State]]</f>
        <v>609010102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609</v>
      </c>
      <c r="B8740" s="1">
        <f>IF(C8740=0,IF(B8739=Protocol!$V$20,1,B8739+1),B8739)</f>
        <v>1</v>
      </c>
      <c r="C8740" s="1">
        <f>IF(C8739+1=Protocol!$V$21,0,C8739+1)</f>
        <v>2</v>
      </c>
      <c r="D8740" s="1">
        <f t="shared" si="289"/>
        <v>3</v>
      </c>
      <c r="E8740" s="1" t="str">
        <f>INDEX(Protocol[Mark],MATCH(C8740,Protocol[Step],0))</f>
        <v>2D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609010003</v>
      </c>
      <c r="H8740" s="134">
        <f>Systematic[[#This Row],[SampleVariableLabel]]+100*Systematic[[#This Row],[State]]</f>
        <v>609010203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609</v>
      </c>
      <c r="B8741" s="1">
        <f>IF(C8741=0,IF(B8740=Protocol!$V$20,1,B8740+1),B8740)</f>
        <v>1</v>
      </c>
      <c r="C8741" s="1">
        <f>IF(C8740+1=Protocol!$V$21,0,C8740+1)</f>
        <v>3</v>
      </c>
      <c r="D8741" s="1">
        <f t="shared" si="289"/>
        <v>4</v>
      </c>
      <c r="E8741" s="1" t="str">
        <f>INDEX(Protocol[Mark],MATCH(C8741,Protocol[Step],0))</f>
        <v>2c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609010004</v>
      </c>
      <c r="H8741" s="134">
        <f>Systematic[[#This Row],[SampleVariableLabel]]+100*Systematic[[#This Row],[State]]</f>
        <v>609010304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609</v>
      </c>
      <c r="B8742" s="1">
        <f>IF(C8742=0,IF(B8741=Protocol!$V$20,1,B8741+1),B8741)</f>
        <v>1</v>
      </c>
      <c r="C8742" s="1">
        <f>IF(C8741+1=Protocol!$V$21,0,C8741+1)</f>
        <v>4</v>
      </c>
      <c r="D8742" s="1">
        <f t="shared" si="289"/>
        <v>5</v>
      </c>
      <c r="E8742" s="1" t="str">
        <f>INDEX(Protocol[Mark],MATCH(C8742,Protocol[Step],0))</f>
        <v>3U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609010005</v>
      </c>
      <c r="H8742" s="134">
        <f>Systematic[[#This Row],[SampleVariableLabel]]+100*Systematic[[#This Row],[State]]</f>
        <v>609010405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609</v>
      </c>
      <c r="B8743" s="1">
        <f>IF(C8743=0,IF(B8742=Protocol!$V$20,1,B8742+1),B8742)</f>
        <v>1</v>
      </c>
      <c r="C8743" s="1">
        <f>IF(C8742+1=Protocol!$V$21,0,C8742+1)</f>
        <v>5</v>
      </c>
      <c r="D8743" s="1">
        <f t="shared" si="289"/>
        <v>6</v>
      </c>
      <c r="E8743" s="1" t="str">
        <f>INDEX(Protocol[Mark],MATCH(C8743,Protocol[Step],0))</f>
        <v>4G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609010006</v>
      </c>
      <c r="H8743" s="134">
        <f>Systematic[[#This Row],[SampleVariableLabel]]+100*Systematic[[#This Row],[State]]</f>
        <v>609010506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609</v>
      </c>
      <c r="B8744" s="1">
        <f>IF(C8744=0,IF(B8743=Protocol!$V$20,1,B8743+1),B8743)</f>
        <v>1</v>
      </c>
      <c r="C8744" s="1">
        <f>IF(C8743+1=Protocol!$V$21,0,C8743+1)</f>
        <v>6</v>
      </c>
      <c r="D8744" s="1">
        <f t="shared" si="289"/>
        <v>1</v>
      </c>
      <c r="E8744" s="1" t="str">
        <f>INDEX(Protocol[Mark],MATCH(C8744,Protocol[Step],0))</f>
        <v>5S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609010001</v>
      </c>
      <c r="H8744" s="134">
        <f>Systematic[[#This Row],[SampleVariableLabel]]+100*Systematic[[#This Row],[State]]</f>
        <v>609010601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609</v>
      </c>
      <c r="B8745" s="1">
        <f>IF(C8745=0,IF(B8744=Protocol!$V$20,1,B8744+1),B8744)</f>
        <v>1</v>
      </c>
      <c r="C8745" s="1">
        <f>IF(C8744+1=Protocol!$V$21,0,C8744+1)</f>
        <v>7</v>
      </c>
      <c r="D8745" s="1">
        <f t="shared" si="289"/>
        <v>2</v>
      </c>
      <c r="E8745" s="1" t="str">
        <f>INDEX(Protocol[Mark],MATCH(C8745,Protocol[Step],0))</f>
        <v>6Oct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609010002</v>
      </c>
      <c r="H8745" s="134">
        <f>Systematic[[#This Row],[SampleVariableLabel]]+100*Systematic[[#This Row],[State]]</f>
        <v>609010702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609</v>
      </c>
      <c r="B8746" s="1">
        <f>IF(C8746=0,IF(B8745=Protocol!$V$20,1,B8745+1),B8745)</f>
        <v>1</v>
      </c>
      <c r="C8746" s="1">
        <f>IF(C8745+1=Protocol!$V$21,0,C8745+1)</f>
        <v>8</v>
      </c>
      <c r="D8746" s="1">
        <f t="shared" si="289"/>
        <v>3</v>
      </c>
      <c r="E8746" s="1" t="str">
        <f>INDEX(Protocol[Mark],MATCH(C8746,Protocol[Step],0))</f>
        <v>7Rot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609010003</v>
      </c>
      <c r="H8746" s="134">
        <f>Systematic[[#This Row],[SampleVariableLabel]]+100*Systematic[[#This Row],[State]]</f>
        <v>609010803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609</v>
      </c>
      <c r="B8747" s="1">
        <f>IF(C8747=0,IF(B8746=Protocol!$V$20,1,B8746+1),B8746)</f>
        <v>1</v>
      </c>
      <c r="C8747" s="1">
        <f>IF(C8746+1=Protocol!$V$21,0,C8746+1)</f>
        <v>9</v>
      </c>
      <c r="D8747" s="1">
        <f t="shared" si="289"/>
        <v>4</v>
      </c>
      <c r="E8747" s="1" t="str">
        <f>INDEX(Protocol[Mark],MATCH(C8747,Protocol[Step],0))</f>
        <v>8Gp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609010004</v>
      </c>
      <c r="H8747" s="134">
        <f>Systematic[[#This Row],[SampleVariableLabel]]+100*Systematic[[#This Row],[State]]</f>
        <v>609010904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609</v>
      </c>
      <c r="B8748" s="1">
        <f>IF(C8748=0,IF(B8747=Protocol!$V$20,1,B8747+1),B8747)</f>
        <v>1</v>
      </c>
      <c r="C8748" s="1">
        <f>IF(C8747+1=Protocol!$V$21,0,C8747+1)</f>
        <v>10</v>
      </c>
      <c r="D8748" s="1">
        <f t="shared" si="289"/>
        <v>5</v>
      </c>
      <c r="E8748" s="1" t="str">
        <f>INDEX(Protocol[Mark],MATCH(C8748,Protocol[Step],0))</f>
        <v>9Ama</v>
      </c>
      <c r="F8748" s="151" t="str">
        <f>INDEX(Variables[Variable],MATCH(Systematic[[#This Row],[VariableIndex]],Variables[Index],0))</f>
        <v>Specific flux (mt)</v>
      </c>
      <c r="G8748" s="134">
        <f>Systematic[[#This Row],[Sample]]*1000000+Systematic[[#This Row],[SubSample]]*10000+Systematic[[#This Row],[VariableIndex]]</f>
        <v>609010005</v>
      </c>
      <c r="H8748" s="134">
        <f>Systematic[[#This Row],[SampleVariableLabel]]+100*Systematic[[#This Row],[State]]</f>
        <v>609011005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609</v>
      </c>
      <c r="B8749" s="1">
        <f>IF(C8749=0,IF(B8748=Protocol!$V$20,1,B8748+1),B8748)</f>
        <v>1</v>
      </c>
      <c r="C8749" s="1">
        <f>IF(C8748+1=Protocol!$V$21,0,C8748+1)</f>
        <v>11</v>
      </c>
      <c r="D8749" s="1">
        <f t="shared" si="289"/>
        <v>6</v>
      </c>
      <c r="E8749" s="1" t="str">
        <f>INDEX(Protocol[Mark],MATCH(C8749,Protocol[Step],0))</f>
        <v>10Tm</v>
      </c>
      <c r="F8749" s="151" t="str">
        <f>INDEX(Variables[Variable],MATCH(Systematic[[#This Row],[VariableIndex]],Variables[Index],0))</f>
        <v>FCR (mt: ROX-corr.)</v>
      </c>
      <c r="G8749" s="134">
        <f>Systematic[[#This Row],[Sample]]*1000000+Systematic[[#This Row],[SubSample]]*10000+Systematic[[#This Row],[VariableIndex]]</f>
        <v>609010006</v>
      </c>
      <c r="H8749" s="134">
        <f>Systematic[[#This Row],[SampleVariableLabel]]+100*Systematic[[#This Row],[State]]</f>
        <v>609011106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609</v>
      </c>
      <c r="B8750" s="1">
        <f>IF(C8750=0,IF(B8749=Protocol!$V$20,1,B8749+1),B8749)</f>
        <v>1</v>
      </c>
      <c r="C8750" s="1">
        <f>IF(C8749+1=Protocol!$V$21,0,C8749+1)</f>
        <v>12</v>
      </c>
      <c r="D8750" s="1">
        <f t="shared" si="289"/>
        <v>1</v>
      </c>
      <c r="E8750" s="1" t="str">
        <f>INDEX(Protocol[Mark],MATCH(C8750,Protocol[Step],0))</f>
        <v>11Azd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609010001</v>
      </c>
      <c r="H8750" s="134">
        <f>Systematic[[#This Row],[SampleVariableLabel]]+100*Systematic[[#This Row],[State]]</f>
        <v>609011201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610</v>
      </c>
      <c r="B8751" s="1">
        <f>IF(C8751=0,IF(B8750=Protocol!$V$20,1,B8750+1),B8750)</f>
        <v>1</v>
      </c>
      <c r="C8751" s="1">
        <f>IF(C8750+1=Protocol!$V$21,0,C8750+1)</f>
        <v>0</v>
      </c>
      <c r="D8751" s="1">
        <f t="shared" si="289"/>
        <v>2</v>
      </c>
      <c r="E8751" s="1" t="str">
        <f>INDEX(Protocol[Mark],MATCH(C8751,Protocol[Step],0))</f>
        <v>1mt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610010002</v>
      </c>
      <c r="H8751" s="134">
        <f>Systematic[[#This Row],[SampleVariableLabel]]+100*Systematic[[#This Row],[State]]</f>
        <v>610010002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610</v>
      </c>
      <c r="B8752" s="1">
        <f>IF(C8752=0,IF(B8751=Protocol!$V$20,1,B8751+1),B8751)</f>
        <v>1</v>
      </c>
      <c r="C8752" s="1">
        <f>IF(C8751+1=Protocol!$V$21,0,C8751+1)</f>
        <v>1</v>
      </c>
      <c r="D8752" s="1">
        <f t="shared" si="289"/>
        <v>3</v>
      </c>
      <c r="E8752" s="1" t="str">
        <f>INDEX(Protocol[Mark],MATCH(C8752,Protocol[Step],0))</f>
        <v>1PM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610010003</v>
      </c>
      <c r="H8752" s="134">
        <f>Systematic[[#This Row],[SampleVariableLabel]]+100*Systematic[[#This Row],[State]]</f>
        <v>610010103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610</v>
      </c>
      <c r="B8753" s="1">
        <f>IF(C8753=0,IF(B8752=Protocol!$V$20,1,B8752+1),B8752)</f>
        <v>1</v>
      </c>
      <c r="C8753" s="1">
        <f>IF(C8752+1=Protocol!$V$21,0,C8752+1)</f>
        <v>2</v>
      </c>
      <c r="D8753" s="1">
        <f t="shared" si="289"/>
        <v>4</v>
      </c>
      <c r="E8753" s="1" t="str">
        <f>INDEX(Protocol[Mark],MATCH(C8753,Protocol[Step],0))</f>
        <v>2D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610010004</v>
      </c>
      <c r="H8753" s="134">
        <f>Systematic[[#This Row],[SampleVariableLabel]]+100*Systematic[[#This Row],[State]]</f>
        <v>610010204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610</v>
      </c>
      <c r="B8754" s="1">
        <f>IF(C8754=0,IF(B8753=Protocol!$V$20,1,B8753+1),B8753)</f>
        <v>1</v>
      </c>
      <c r="C8754" s="1">
        <f>IF(C8753+1=Protocol!$V$21,0,C8753+1)</f>
        <v>3</v>
      </c>
      <c r="D8754" s="1">
        <f t="shared" si="289"/>
        <v>5</v>
      </c>
      <c r="E8754" s="1" t="str">
        <f>INDEX(Protocol[Mark],MATCH(C8754,Protocol[Step],0))</f>
        <v>2c</v>
      </c>
      <c r="F8754" s="151" t="str">
        <f>INDEX(Variables[Variable],MATCH(Systematic[[#This Row],[VariableIndex]],Variables[Index],0))</f>
        <v>Specific flux (mt)</v>
      </c>
      <c r="G8754" s="134">
        <f>Systematic[[#This Row],[Sample]]*1000000+Systematic[[#This Row],[SubSample]]*10000+Systematic[[#This Row],[VariableIndex]]</f>
        <v>610010005</v>
      </c>
      <c r="H8754" s="134">
        <f>Systematic[[#This Row],[SampleVariableLabel]]+100*Systematic[[#This Row],[State]]</f>
        <v>610010305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610</v>
      </c>
      <c r="B8755" s="1">
        <f>IF(C8755=0,IF(B8754=Protocol!$V$20,1,B8754+1),B8754)</f>
        <v>1</v>
      </c>
      <c r="C8755" s="1">
        <f>IF(C8754+1=Protocol!$V$21,0,C8754+1)</f>
        <v>4</v>
      </c>
      <c r="D8755" s="1">
        <f t="shared" si="289"/>
        <v>6</v>
      </c>
      <c r="E8755" s="1" t="str">
        <f>INDEX(Protocol[Mark],MATCH(C8755,Protocol[Step],0))</f>
        <v>3U</v>
      </c>
      <c r="F8755" s="151" t="str">
        <f>INDEX(Variables[Variable],MATCH(Systematic[[#This Row],[VariableIndex]],Variables[Index],0))</f>
        <v>FCR (mt: ROX-corr.)</v>
      </c>
      <c r="G8755" s="134">
        <f>Systematic[[#This Row],[Sample]]*1000000+Systematic[[#This Row],[SubSample]]*10000+Systematic[[#This Row],[VariableIndex]]</f>
        <v>610010006</v>
      </c>
      <c r="H8755" s="134">
        <f>Systematic[[#This Row],[SampleVariableLabel]]+100*Systematic[[#This Row],[State]]</f>
        <v>610010406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610</v>
      </c>
      <c r="B8756" s="1">
        <f>IF(C8756=0,IF(B8755=Protocol!$V$20,1,B8755+1),B8755)</f>
        <v>1</v>
      </c>
      <c r="C8756" s="1">
        <f>IF(C8755+1=Protocol!$V$21,0,C8755+1)</f>
        <v>5</v>
      </c>
      <c r="D8756" s="1">
        <f t="shared" si="289"/>
        <v>1</v>
      </c>
      <c r="E8756" s="1" t="str">
        <f>INDEX(Protocol[Mark],MATCH(C8756,Protocol[Step],0))</f>
        <v>4G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610010001</v>
      </c>
      <c r="H8756" s="134">
        <f>Systematic[[#This Row],[SampleVariableLabel]]+100*Systematic[[#This Row],[State]]</f>
        <v>610010501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610</v>
      </c>
      <c r="B8757" s="1">
        <f>IF(C8757=0,IF(B8756=Protocol!$V$20,1,B8756+1),B8756)</f>
        <v>1</v>
      </c>
      <c r="C8757" s="1">
        <f>IF(C8756+1=Protocol!$V$21,0,C8756+1)</f>
        <v>6</v>
      </c>
      <c r="D8757" s="1">
        <f t="shared" si="289"/>
        <v>2</v>
      </c>
      <c r="E8757" s="1" t="str">
        <f>INDEX(Protocol[Mark],MATCH(C8757,Protocol[Step],0))</f>
        <v>5S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610010002</v>
      </c>
      <c r="H8757" s="134">
        <f>Systematic[[#This Row],[SampleVariableLabel]]+100*Systematic[[#This Row],[State]]</f>
        <v>610010602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610</v>
      </c>
      <c r="B8758" s="1">
        <f>IF(C8758=0,IF(B8757=Protocol!$V$20,1,B8757+1),B8757)</f>
        <v>1</v>
      </c>
      <c r="C8758" s="1">
        <f>IF(C8757+1=Protocol!$V$21,0,C8757+1)</f>
        <v>7</v>
      </c>
      <c r="D8758" s="1">
        <f t="shared" si="289"/>
        <v>3</v>
      </c>
      <c r="E8758" s="1" t="str">
        <f>INDEX(Protocol[Mark],MATCH(C8758,Protocol[Step],0))</f>
        <v>6Oct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610010003</v>
      </c>
      <c r="H8758" s="134">
        <f>Systematic[[#This Row],[SampleVariableLabel]]+100*Systematic[[#This Row],[State]]</f>
        <v>610010703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610</v>
      </c>
      <c r="B8759" s="1">
        <f>IF(C8759=0,IF(B8758=Protocol!$V$20,1,B8758+1),B8758)</f>
        <v>1</v>
      </c>
      <c r="C8759" s="1">
        <f>IF(C8758+1=Protocol!$V$21,0,C8758+1)</f>
        <v>8</v>
      </c>
      <c r="D8759" s="1">
        <f t="shared" si="289"/>
        <v>4</v>
      </c>
      <c r="E8759" s="1" t="str">
        <f>INDEX(Protocol[Mark],MATCH(C8759,Protocol[Step],0))</f>
        <v>7Rot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610010004</v>
      </c>
      <c r="H8759" s="134">
        <f>Systematic[[#This Row],[SampleVariableLabel]]+100*Systematic[[#This Row],[State]]</f>
        <v>610010804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610</v>
      </c>
      <c r="B8760" s="1">
        <f>IF(C8760=0,IF(B8759=Protocol!$V$20,1,B8759+1),B8759)</f>
        <v>1</v>
      </c>
      <c r="C8760" s="1">
        <f>IF(C8759+1=Protocol!$V$21,0,C8759+1)</f>
        <v>9</v>
      </c>
      <c r="D8760" s="1">
        <f t="shared" si="289"/>
        <v>5</v>
      </c>
      <c r="E8760" s="1" t="str">
        <f>INDEX(Protocol[Mark],MATCH(C8760,Protocol[Step],0))</f>
        <v>8Gp</v>
      </c>
      <c r="F8760" s="151" t="str">
        <f>INDEX(Variables[Variable],MATCH(Systematic[[#This Row],[VariableIndex]],Variables[Index],0))</f>
        <v>Specific flux (mt)</v>
      </c>
      <c r="G8760" s="134">
        <f>Systematic[[#This Row],[Sample]]*1000000+Systematic[[#This Row],[SubSample]]*10000+Systematic[[#This Row],[VariableIndex]]</f>
        <v>610010005</v>
      </c>
      <c r="H8760" s="134">
        <f>Systematic[[#This Row],[SampleVariableLabel]]+100*Systematic[[#This Row],[State]]</f>
        <v>610010905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610</v>
      </c>
      <c r="B8761" s="1">
        <f>IF(C8761=0,IF(B8760=Protocol!$V$20,1,B8760+1),B8760)</f>
        <v>1</v>
      </c>
      <c r="C8761" s="1">
        <f>IF(C8760+1=Protocol!$V$21,0,C8760+1)</f>
        <v>10</v>
      </c>
      <c r="D8761" s="1">
        <f t="shared" si="289"/>
        <v>6</v>
      </c>
      <c r="E8761" s="1" t="str">
        <f>INDEX(Protocol[Mark],MATCH(C8761,Protocol[Step],0))</f>
        <v>9Ama</v>
      </c>
      <c r="F8761" s="151" t="str">
        <f>INDEX(Variables[Variable],MATCH(Systematic[[#This Row],[VariableIndex]],Variables[Index],0))</f>
        <v>FCR (mt: ROX-corr.)</v>
      </c>
      <c r="G8761" s="134">
        <f>Systematic[[#This Row],[Sample]]*1000000+Systematic[[#This Row],[SubSample]]*10000+Systematic[[#This Row],[VariableIndex]]</f>
        <v>610010006</v>
      </c>
      <c r="H8761" s="134">
        <f>Systematic[[#This Row],[SampleVariableLabel]]+100*Systematic[[#This Row],[State]]</f>
        <v>610011006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610</v>
      </c>
      <c r="B8762" s="1">
        <f>IF(C8762=0,IF(B8761=Protocol!$V$20,1,B8761+1),B8761)</f>
        <v>1</v>
      </c>
      <c r="C8762" s="1">
        <f>IF(C8761+1=Protocol!$V$21,0,C8761+1)</f>
        <v>11</v>
      </c>
      <c r="D8762" s="1">
        <f t="shared" si="289"/>
        <v>1</v>
      </c>
      <c r="E8762" s="1" t="str">
        <f>INDEX(Protocol[Mark],MATCH(C8762,Protocol[Step],0))</f>
        <v>10Tm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610010001</v>
      </c>
      <c r="H8762" s="134">
        <f>Systematic[[#This Row],[SampleVariableLabel]]+100*Systematic[[#This Row],[State]]</f>
        <v>610011101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610</v>
      </c>
      <c r="B8763" s="1">
        <f>IF(C8763=0,IF(B8762=Protocol!$V$20,1,B8762+1),B8762)</f>
        <v>1</v>
      </c>
      <c r="C8763" s="1">
        <f>IF(C8762+1=Protocol!$V$21,0,C8762+1)</f>
        <v>12</v>
      </c>
      <c r="D8763" s="1">
        <f t="shared" si="289"/>
        <v>2</v>
      </c>
      <c r="E8763" s="1" t="str">
        <f>INDEX(Protocol[Mark],MATCH(C8763,Protocol[Step],0))</f>
        <v>11Azd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610010002</v>
      </c>
      <c r="H8763" s="134">
        <f>Systematic[[#This Row],[SampleVariableLabel]]+100*Systematic[[#This Row],[State]]</f>
        <v>610011202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611</v>
      </c>
      <c r="B8764" s="1">
        <f>IF(C8764=0,IF(B8763=Protocol!$V$20,1,B8763+1),B8763)</f>
        <v>1</v>
      </c>
      <c r="C8764" s="1">
        <f>IF(C8763+1=Protocol!$V$21,0,C8763+1)</f>
        <v>0</v>
      </c>
      <c r="D8764" s="1">
        <f t="shared" si="289"/>
        <v>3</v>
      </c>
      <c r="E8764" s="1" t="str">
        <f>INDEX(Protocol[Mark],MATCH(C8764,Protocol[Step],0))</f>
        <v>1mt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611010003</v>
      </c>
      <c r="H8764" s="134">
        <f>Systematic[[#This Row],[SampleVariableLabel]]+100*Systematic[[#This Row],[State]]</f>
        <v>611010003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611</v>
      </c>
      <c r="B8765" s="1">
        <f>IF(C8765=0,IF(B8764=Protocol!$V$20,1,B8764+1),B8764)</f>
        <v>1</v>
      </c>
      <c r="C8765" s="1">
        <f>IF(C8764+1=Protocol!$V$21,0,C8764+1)</f>
        <v>1</v>
      </c>
      <c r="D8765" s="1">
        <f t="shared" si="289"/>
        <v>4</v>
      </c>
      <c r="E8765" s="1" t="str">
        <f>INDEX(Protocol[Mark],MATCH(C8765,Protocol[Step],0))</f>
        <v>1PM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611010004</v>
      </c>
      <c r="H8765" s="134">
        <f>Systematic[[#This Row],[SampleVariableLabel]]+100*Systematic[[#This Row],[State]]</f>
        <v>611010104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611</v>
      </c>
      <c r="B8766" s="1">
        <f>IF(C8766=0,IF(B8765=Protocol!$V$20,1,B8765+1),B8765)</f>
        <v>1</v>
      </c>
      <c r="C8766" s="1">
        <f>IF(C8765+1=Protocol!$V$21,0,C8765+1)</f>
        <v>2</v>
      </c>
      <c r="D8766" s="1">
        <f t="shared" si="289"/>
        <v>5</v>
      </c>
      <c r="E8766" s="1" t="str">
        <f>INDEX(Protocol[Mark],MATCH(C8766,Protocol[Step],0))</f>
        <v>2D</v>
      </c>
      <c r="F8766" s="151" t="str">
        <f>INDEX(Variables[Variable],MATCH(Systematic[[#This Row],[VariableIndex]],Variables[Index],0))</f>
        <v>Specific flux (mt)</v>
      </c>
      <c r="G8766" s="134">
        <f>Systematic[[#This Row],[Sample]]*1000000+Systematic[[#This Row],[SubSample]]*10000+Systematic[[#This Row],[VariableIndex]]</f>
        <v>611010005</v>
      </c>
      <c r="H8766" s="134">
        <f>Systematic[[#This Row],[SampleVariableLabel]]+100*Systematic[[#This Row],[State]]</f>
        <v>611010205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611</v>
      </c>
      <c r="B8767" s="1">
        <f>IF(C8767=0,IF(B8766=Protocol!$V$20,1,B8766+1),B8766)</f>
        <v>1</v>
      </c>
      <c r="C8767" s="1">
        <f>IF(C8766+1=Protocol!$V$21,0,C8766+1)</f>
        <v>3</v>
      </c>
      <c r="D8767" s="1">
        <f t="shared" si="289"/>
        <v>6</v>
      </c>
      <c r="E8767" s="1" t="str">
        <f>INDEX(Protocol[Mark],MATCH(C8767,Protocol[Step],0))</f>
        <v>2c</v>
      </c>
      <c r="F8767" s="151" t="str">
        <f>INDEX(Variables[Variable],MATCH(Systematic[[#This Row],[VariableIndex]],Variables[Index],0))</f>
        <v>FCR (mt: ROX-corr.)</v>
      </c>
      <c r="G8767" s="134">
        <f>Systematic[[#This Row],[Sample]]*1000000+Systematic[[#This Row],[SubSample]]*10000+Systematic[[#This Row],[VariableIndex]]</f>
        <v>611010006</v>
      </c>
      <c r="H8767" s="134">
        <f>Systematic[[#This Row],[SampleVariableLabel]]+100*Systematic[[#This Row],[State]]</f>
        <v>611010306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611</v>
      </c>
      <c r="B8768" s="1">
        <f>IF(C8768=0,IF(B8767=Protocol!$V$20,1,B8767+1),B8767)</f>
        <v>1</v>
      </c>
      <c r="C8768" s="1">
        <f>IF(C8767+1=Protocol!$V$21,0,C8767+1)</f>
        <v>4</v>
      </c>
      <c r="D8768" s="1">
        <f t="shared" si="289"/>
        <v>1</v>
      </c>
      <c r="E8768" s="1" t="str">
        <f>INDEX(Protocol[Mark],MATCH(C8768,Protocol[Step],0))</f>
        <v>3U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611010001</v>
      </c>
      <c r="H8768" s="134">
        <f>Systematic[[#This Row],[SampleVariableLabel]]+100*Systematic[[#This Row],[State]]</f>
        <v>611010401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611</v>
      </c>
      <c r="B8769" s="1">
        <f>IF(C8769=0,IF(B8768=Protocol!$V$20,1,B8768+1),B8768)</f>
        <v>1</v>
      </c>
      <c r="C8769" s="1">
        <f>IF(C8768+1=Protocol!$V$21,0,C8768+1)</f>
        <v>5</v>
      </c>
      <c r="D8769" s="1">
        <f t="shared" si="289"/>
        <v>2</v>
      </c>
      <c r="E8769" s="1" t="str">
        <f>INDEX(Protocol[Mark],MATCH(C8769,Protocol[Step],0))</f>
        <v>4G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611010002</v>
      </c>
      <c r="H8769" s="134">
        <f>Systematic[[#This Row],[SampleVariableLabel]]+100*Systematic[[#This Row],[State]]</f>
        <v>611010502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611</v>
      </c>
      <c r="B8770" s="1">
        <f>IF(C8770=0,IF(B8769=Protocol!$V$20,1,B8769+1),B8769)</f>
        <v>1</v>
      </c>
      <c r="C8770" s="1">
        <f>IF(C8769+1=Protocol!$V$21,0,C8769+1)</f>
        <v>6</v>
      </c>
      <c r="D8770" s="1">
        <f t="shared" si="289"/>
        <v>3</v>
      </c>
      <c r="E8770" s="1" t="str">
        <f>INDEX(Protocol[Mark],MATCH(C8770,Protocol[Step],0))</f>
        <v>5S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611010003</v>
      </c>
      <c r="H8770" s="134">
        <f>Systematic[[#This Row],[SampleVariableLabel]]+100*Systematic[[#This Row],[State]]</f>
        <v>611010603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611</v>
      </c>
      <c r="B8771" s="1">
        <f>IF(C8771=0,IF(B8770=Protocol!$V$20,1,B8770+1),B8770)</f>
        <v>1</v>
      </c>
      <c r="C8771" s="1">
        <f>IF(C8770+1=Protocol!$V$21,0,C8770+1)</f>
        <v>7</v>
      </c>
      <c r="D8771" s="1">
        <f t="shared" ref="D8771:D8834" si="291">IF(D8770=nVariables,1,D8770+1)</f>
        <v>4</v>
      </c>
      <c r="E8771" s="1" t="str">
        <f>INDEX(Protocol[Mark],MATCH(C8771,Protocol[Step],0))</f>
        <v>6Oct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611010004</v>
      </c>
      <c r="H8771" s="134">
        <f>Systematic[[#This Row],[SampleVariableLabel]]+100*Systematic[[#This Row],[State]]</f>
        <v>611010704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611</v>
      </c>
      <c r="B8772" s="1">
        <f>IF(C8772=0,IF(B8771=Protocol!$V$20,1,B8771+1),B8771)</f>
        <v>1</v>
      </c>
      <c r="C8772" s="1">
        <f>IF(C8771+1=Protocol!$V$21,0,C8771+1)</f>
        <v>8</v>
      </c>
      <c r="D8772" s="1">
        <f t="shared" si="291"/>
        <v>5</v>
      </c>
      <c r="E8772" s="1" t="str">
        <f>INDEX(Protocol[Mark],MATCH(C8772,Protocol[Step],0))</f>
        <v>7Rot</v>
      </c>
      <c r="F8772" s="151" t="str">
        <f>INDEX(Variables[Variable],MATCH(Systematic[[#This Row],[VariableIndex]],Variables[Index],0))</f>
        <v>Specific flux (mt)</v>
      </c>
      <c r="G8772" s="134">
        <f>Systematic[[#This Row],[Sample]]*1000000+Systematic[[#This Row],[SubSample]]*10000+Systematic[[#This Row],[VariableIndex]]</f>
        <v>611010005</v>
      </c>
      <c r="H8772" s="134">
        <f>Systematic[[#This Row],[SampleVariableLabel]]+100*Systematic[[#This Row],[State]]</f>
        <v>611010805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611</v>
      </c>
      <c r="B8773" s="1">
        <f>IF(C8773=0,IF(B8772=Protocol!$V$20,1,B8772+1),B8772)</f>
        <v>1</v>
      </c>
      <c r="C8773" s="1">
        <f>IF(C8772+1=Protocol!$V$21,0,C8772+1)</f>
        <v>9</v>
      </c>
      <c r="D8773" s="1">
        <f t="shared" si="291"/>
        <v>6</v>
      </c>
      <c r="E8773" s="1" t="str">
        <f>INDEX(Protocol[Mark],MATCH(C8773,Protocol[Step],0))</f>
        <v>8Gp</v>
      </c>
      <c r="F8773" s="151" t="str">
        <f>INDEX(Variables[Variable],MATCH(Systematic[[#This Row],[VariableIndex]],Variables[Index],0))</f>
        <v>FCR (mt: ROX-corr.)</v>
      </c>
      <c r="G8773" s="134">
        <f>Systematic[[#This Row],[Sample]]*1000000+Systematic[[#This Row],[SubSample]]*10000+Systematic[[#This Row],[VariableIndex]]</f>
        <v>611010006</v>
      </c>
      <c r="H8773" s="134">
        <f>Systematic[[#This Row],[SampleVariableLabel]]+100*Systematic[[#This Row],[State]]</f>
        <v>611010906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611</v>
      </c>
      <c r="B8774" s="1">
        <f>IF(C8774=0,IF(B8773=Protocol!$V$20,1,B8773+1),B8773)</f>
        <v>1</v>
      </c>
      <c r="C8774" s="1">
        <f>IF(C8773+1=Protocol!$V$21,0,C8773+1)</f>
        <v>10</v>
      </c>
      <c r="D8774" s="1">
        <f t="shared" si="291"/>
        <v>1</v>
      </c>
      <c r="E8774" s="1" t="str">
        <f>INDEX(Protocol[Mark],MATCH(C8774,Protocol[Step],0))</f>
        <v>9Ama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611010001</v>
      </c>
      <c r="H8774" s="134">
        <f>Systematic[[#This Row],[SampleVariableLabel]]+100*Systematic[[#This Row],[State]]</f>
        <v>611011001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611</v>
      </c>
      <c r="B8775" s="1">
        <f>IF(C8775=0,IF(B8774=Protocol!$V$20,1,B8774+1),B8774)</f>
        <v>1</v>
      </c>
      <c r="C8775" s="1">
        <f>IF(C8774+1=Protocol!$V$21,0,C8774+1)</f>
        <v>11</v>
      </c>
      <c r="D8775" s="1">
        <f t="shared" si="291"/>
        <v>2</v>
      </c>
      <c r="E8775" s="1" t="str">
        <f>INDEX(Protocol[Mark],MATCH(C8775,Protocol[Step],0))</f>
        <v>10Tm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611010002</v>
      </c>
      <c r="H8775" s="134">
        <f>Systematic[[#This Row],[SampleVariableLabel]]+100*Systematic[[#This Row],[State]]</f>
        <v>611011102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611</v>
      </c>
      <c r="B8776" s="1">
        <f>IF(C8776=0,IF(B8775=Protocol!$V$20,1,B8775+1),B8775)</f>
        <v>1</v>
      </c>
      <c r="C8776" s="1">
        <f>IF(C8775+1=Protocol!$V$21,0,C8775+1)</f>
        <v>12</v>
      </c>
      <c r="D8776" s="1">
        <f t="shared" si="291"/>
        <v>3</v>
      </c>
      <c r="E8776" s="1" t="str">
        <f>INDEX(Protocol[Mark],MATCH(C8776,Protocol[Step],0))</f>
        <v>11Azd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611010003</v>
      </c>
      <c r="H8776" s="134">
        <f>Systematic[[#This Row],[SampleVariableLabel]]+100*Systematic[[#This Row],[State]]</f>
        <v>611011203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612</v>
      </c>
      <c r="B8777" s="1">
        <f>IF(C8777=0,IF(B8776=Protocol!$V$20,1,B8776+1),B8776)</f>
        <v>1</v>
      </c>
      <c r="C8777" s="1">
        <f>IF(C8776+1=Protocol!$V$21,0,C8776+1)</f>
        <v>0</v>
      </c>
      <c r="D8777" s="1">
        <f t="shared" si="291"/>
        <v>4</v>
      </c>
      <c r="E8777" s="1" t="str">
        <f>INDEX(Protocol[Mark],MATCH(C8777,Protocol[Step],0))</f>
        <v>1mt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612010004</v>
      </c>
      <c r="H8777" s="134">
        <f>Systematic[[#This Row],[SampleVariableLabel]]+100*Systematic[[#This Row],[State]]</f>
        <v>612010004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612</v>
      </c>
      <c r="B8778" s="1">
        <f>IF(C8778=0,IF(B8777=Protocol!$V$20,1,B8777+1),B8777)</f>
        <v>1</v>
      </c>
      <c r="C8778" s="1">
        <f>IF(C8777+1=Protocol!$V$21,0,C8777+1)</f>
        <v>1</v>
      </c>
      <c r="D8778" s="1">
        <f t="shared" si="291"/>
        <v>5</v>
      </c>
      <c r="E8778" s="1" t="str">
        <f>INDEX(Protocol[Mark],MATCH(C8778,Protocol[Step],0))</f>
        <v>1PM</v>
      </c>
      <c r="F8778" s="151" t="str">
        <f>INDEX(Variables[Variable],MATCH(Systematic[[#This Row],[VariableIndex]],Variables[Index],0))</f>
        <v>Specific flux (mt)</v>
      </c>
      <c r="G8778" s="134">
        <f>Systematic[[#This Row],[Sample]]*1000000+Systematic[[#This Row],[SubSample]]*10000+Systematic[[#This Row],[VariableIndex]]</f>
        <v>612010005</v>
      </c>
      <c r="H8778" s="134">
        <f>Systematic[[#This Row],[SampleVariableLabel]]+100*Systematic[[#This Row],[State]]</f>
        <v>612010105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612</v>
      </c>
      <c r="B8779" s="1">
        <f>IF(C8779=0,IF(B8778=Protocol!$V$20,1,B8778+1),B8778)</f>
        <v>1</v>
      </c>
      <c r="C8779" s="1">
        <f>IF(C8778+1=Protocol!$V$21,0,C8778+1)</f>
        <v>2</v>
      </c>
      <c r="D8779" s="1">
        <f t="shared" si="291"/>
        <v>6</v>
      </c>
      <c r="E8779" s="1" t="str">
        <f>INDEX(Protocol[Mark],MATCH(C8779,Protocol[Step],0))</f>
        <v>2D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612010006</v>
      </c>
      <c r="H8779" s="134">
        <f>Systematic[[#This Row],[SampleVariableLabel]]+100*Systematic[[#This Row],[State]]</f>
        <v>612010206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612</v>
      </c>
      <c r="B8780" s="1">
        <f>IF(C8780=0,IF(B8779=Protocol!$V$20,1,B8779+1),B8779)</f>
        <v>1</v>
      </c>
      <c r="C8780" s="1">
        <f>IF(C8779+1=Protocol!$V$21,0,C8779+1)</f>
        <v>3</v>
      </c>
      <c r="D8780" s="1">
        <f t="shared" si="291"/>
        <v>1</v>
      </c>
      <c r="E8780" s="1" t="str">
        <f>INDEX(Protocol[Mark],MATCH(C8780,Protocol[Step],0))</f>
        <v>2c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612010001</v>
      </c>
      <c r="H8780" s="134">
        <f>Systematic[[#This Row],[SampleVariableLabel]]+100*Systematic[[#This Row],[State]]</f>
        <v>612010301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612</v>
      </c>
      <c r="B8781" s="1">
        <f>IF(C8781=0,IF(B8780=Protocol!$V$20,1,B8780+1),B8780)</f>
        <v>1</v>
      </c>
      <c r="C8781" s="1">
        <f>IF(C8780+1=Protocol!$V$21,0,C8780+1)</f>
        <v>4</v>
      </c>
      <c r="D8781" s="1">
        <f t="shared" si="291"/>
        <v>2</v>
      </c>
      <c r="E8781" s="1" t="str">
        <f>INDEX(Protocol[Mark],MATCH(C8781,Protocol[Step],0))</f>
        <v>3U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612010002</v>
      </c>
      <c r="H8781" s="134">
        <f>Systematic[[#This Row],[SampleVariableLabel]]+100*Systematic[[#This Row],[State]]</f>
        <v>612010402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612</v>
      </c>
      <c r="B8782" s="1">
        <f>IF(C8782=0,IF(B8781=Protocol!$V$20,1,B8781+1),B8781)</f>
        <v>1</v>
      </c>
      <c r="C8782" s="1">
        <f>IF(C8781+1=Protocol!$V$21,0,C8781+1)</f>
        <v>5</v>
      </c>
      <c r="D8782" s="1">
        <f t="shared" si="291"/>
        <v>3</v>
      </c>
      <c r="E8782" s="1" t="str">
        <f>INDEX(Protocol[Mark],MATCH(C8782,Protocol[Step],0))</f>
        <v>4G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612010003</v>
      </c>
      <c r="H8782" s="134">
        <f>Systematic[[#This Row],[SampleVariableLabel]]+100*Systematic[[#This Row],[State]]</f>
        <v>612010503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612</v>
      </c>
      <c r="B8783" s="1">
        <f>IF(C8783=0,IF(B8782=Protocol!$V$20,1,B8782+1),B8782)</f>
        <v>1</v>
      </c>
      <c r="C8783" s="1">
        <f>IF(C8782+1=Protocol!$V$21,0,C8782+1)</f>
        <v>6</v>
      </c>
      <c r="D8783" s="1">
        <f t="shared" si="291"/>
        <v>4</v>
      </c>
      <c r="E8783" s="1" t="str">
        <f>INDEX(Protocol[Mark],MATCH(C8783,Protocol[Step],0))</f>
        <v>5S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612010004</v>
      </c>
      <c r="H8783" s="134">
        <f>Systematic[[#This Row],[SampleVariableLabel]]+100*Systematic[[#This Row],[State]]</f>
        <v>612010604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612</v>
      </c>
      <c r="B8784" s="1">
        <f>IF(C8784=0,IF(B8783=Protocol!$V$20,1,B8783+1),B8783)</f>
        <v>1</v>
      </c>
      <c r="C8784" s="1">
        <f>IF(C8783+1=Protocol!$V$21,0,C8783+1)</f>
        <v>7</v>
      </c>
      <c r="D8784" s="1">
        <f t="shared" si="291"/>
        <v>5</v>
      </c>
      <c r="E8784" s="1" t="str">
        <f>INDEX(Protocol[Mark],MATCH(C8784,Protocol[Step],0))</f>
        <v>6Oct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612010005</v>
      </c>
      <c r="H8784" s="134">
        <f>Systematic[[#This Row],[SampleVariableLabel]]+100*Systematic[[#This Row],[State]]</f>
        <v>612010705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612</v>
      </c>
      <c r="B8785" s="1">
        <f>IF(C8785=0,IF(B8784=Protocol!$V$20,1,B8784+1),B8784)</f>
        <v>1</v>
      </c>
      <c r="C8785" s="1">
        <f>IF(C8784+1=Protocol!$V$21,0,C8784+1)</f>
        <v>8</v>
      </c>
      <c r="D8785" s="1">
        <f t="shared" si="291"/>
        <v>6</v>
      </c>
      <c r="E8785" s="1" t="str">
        <f>INDEX(Protocol[Mark],MATCH(C8785,Protocol[Step],0))</f>
        <v>7Rot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612010006</v>
      </c>
      <c r="H8785" s="134">
        <f>Systematic[[#This Row],[SampleVariableLabel]]+100*Systematic[[#This Row],[State]]</f>
        <v>612010806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612</v>
      </c>
      <c r="B8786" s="1">
        <f>IF(C8786=0,IF(B8785=Protocol!$V$20,1,B8785+1),B8785)</f>
        <v>1</v>
      </c>
      <c r="C8786" s="1">
        <f>IF(C8785+1=Protocol!$V$21,0,C8785+1)</f>
        <v>9</v>
      </c>
      <c r="D8786" s="1">
        <f t="shared" si="291"/>
        <v>1</v>
      </c>
      <c r="E8786" s="1" t="str">
        <f>INDEX(Protocol[Mark],MATCH(C8786,Protocol[Step],0))</f>
        <v>8Gp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612010001</v>
      </c>
      <c r="H8786" s="134">
        <f>Systematic[[#This Row],[SampleVariableLabel]]+100*Systematic[[#This Row],[State]]</f>
        <v>612010901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612</v>
      </c>
      <c r="B8787" s="1">
        <f>IF(C8787=0,IF(B8786=Protocol!$V$20,1,B8786+1),B8786)</f>
        <v>1</v>
      </c>
      <c r="C8787" s="1">
        <f>IF(C8786+1=Protocol!$V$21,0,C8786+1)</f>
        <v>10</v>
      </c>
      <c r="D8787" s="1">
        <f t="shared" si="291"/>
        <v>2</v>
      </c>
      <c r="E8787" s="1" t="str">
        <f>INDEX(Protocol[Mark],MATCH(C8787,Protocol[Step],0))</f>
        <v>9Ama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612010002</v>
      </c>
      <c r="H8787" s="134">
        <f>Systematic[[#This Row],[SampleVariableLabel]]+100*Systematic[[#This Row],[State]]</f>
        <v>612011002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612</v>
      </c>
      <c r="B8788" s="1">
        <f>IF(C8788=0,IF(B8787=Protocol!$V$20,1,B8787+1),B8787)</f>
        <v>1</v>
      </c>
      <c r="C8788" s="1">
        <f>IF(C8787+1=Protocol!$V$21,0,C8787+1)</f>
        <v>11</v>
      </c>
      <c r="D8788" s="1">
        <f t="shared" si="291"/>
        <v>3</v>
      </c>
      <c r="E8788" s="1" t="str">
        <f>INDEX(Protocol[Mark],MATCH(C8788,Protocol[Step],0))</f>
        <v>10Tm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612010003</v>
      </c>
      <c r="H8788" s="134">
        <f>Systematic[[#This Row],[SampleVariableLabel]]+100*Systematic[[#This Row],[State]]</f>
        <v>612011103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612</v>
      </c>
      <c r="B8789" s="1">
        <f>IF(C8789=0,IF(B8788=Protocol!$V$20,1,B8788+1),B8788)</f>
        <v>1</v>
      </c>
      <c r="C8789" s="1">
        <f>IF(C8788+1=Protocol!$V$21,0,C8788+1)</f>
        <v>12</v>
      </c>
      <c r="D8789" s="1">
        <f t="shared" si="291"/>
        <v>4</v>
      </c>
      <c r="E8789" s="1" t="str">
        <f>INDEX(Protocol[Mark],MATCH(C8789,Protocol[Step],0))</f>
        <v>11Azd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612010004</v>
      </c>
      <c r="H8789" s="134">
        <f>Systematic[[#This Row],[SampleVariableLabel]]+100*Systematic[[#This Row],[State]]</f>
        <v>612011204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613</v>
      </c>
      <c r="B8790" s="1">
        <f>IF(C8790=0,IF(B8789=Protocol!$V$20,1,B8789+1),B8789)</f>
        <v>1</v>
      </c>
      <c r="C8790" s="1">
        <f>IF(C8789+1=Protocol!$V$21,0,C8789+1)</f>
        <v>0</v>
      </c>
      <c r="D8790" s="1">
        <f t="shared" si="291"/>
        <v>5</v>
      </c>
      <c r="E8790" s="1" t="str">
        <f>INDEX(Protocol[Mark],MATCH(C8790,Protocol[Step],0))</f>
        <v>1mt</v>
      </c>
      <c r="F8790" s="151" t="str">
        <f>INDEX(Variables[Variable],MATCH(Systematic[[#This Row],[VariableIndex]],Variables[Index],0))</f>
        <v>Specific flux (mt)</v>
      </c>
      <c r="G8790" s="134">
        <f>Systematic[[#This Row],[Sample]]*1000000+Systematic[[#This Row],[SubSample]]*10000+Systematic[[#This Row],[VariableIndex]]</f>
        <v>613010005</v>
      </c>
      <c r="H8790" s="134">
        <f>Systematic[[#This Row],[SampleVariableLabel]]+100*Systematic[[#This Row],[State]]</f>
        <v>613010005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613</v>
      </c>
      <c r="B8791" s="1">
        <f>IF(C8791=0,IF(B8790=Protocol!$V$20,1,B8790+1),B8790)</f>
        <v>1</v>
      </c>
      <c r="C8791" s="1">
        <f>IF(C8790+1=Protocol!$V$21,0,C8790+1)</f>
        <v>1</v>
      </c>
      <c r="D8791" s="1">
        <f t="shared" si="291"/>
        <v>6</v>
      </c>
      <c r="E8791" s="1" t="str">
        <f>INDEX(Protocol[Mark],MATCH(C8791,Protocol[Step],0))</f>
        <v>1PM</v>
      </c>
      <c r="F8791" s="151" t="str">
        <f>INDEX(Variables[Variable],MATCH(Systematic[[#This Row],[VariableIndex]],Variables[Index],0))</f>
        <v>FCR (mt: ROX-corr.)</v>
      </c>
      <c r="G8791" s="134">
        <f>Systematic[[#This Row],[Sample]]*1000000+Systematic[[#This Row],[SubSample]]*10000+Systematic[[#This Row],[VariableIndex]]</f>
        <v>613010006</v>
      </c>
      <c r="H8791" s="134">
        <f>Systematic[[#This Row],[SampleVariableLabel]]+100*Systematic[[#This Row],[State]]</f>
        <v>613010106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613</v>
      </c>
      <c r="B8792" s="1">
        <f>IF(C8792=0,IF(B8791=Protocol!$V$20,1,B8791+1),B8791)</f>
        <v>1</v>
      </c>
      <c r="C8792" s="1">
        <f>IF(C8791+1=Protocol!$V$21,0,C8791+1)</f>
        <v>2</v>
      </c>
      <c r="D8792" s="1">
        <f t="shared" si="291"/>
        <v>1</v>
      </c>
      <c r="E8792" s="1" t="str">
        <f>INDEX(Protocol[Mark],MATCH(C8792,Protocol[Step],0))</f>
        <v>2D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613010001</v>
      </c>
      <c r="H8792" s="134">
        <f>Systematic[[#This Row],[SampleVariableLabel]]+100*Systematic[[#This Row],[State]]</f>
        <v>613010201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613</v>
      </c>
      <c r="B8793" s="1">
        <f>IF(C8793=0,IF(B8792=Protocol!$V$20,1,B8792+1),B8792)</f>
        <v>1</v>
      </c>
      <c r="C8793" s="1">
        <f>IF(C8792+1=Protocol!$V$21,0,C8792+1)</f>
        <v>3</v>
      </c>
      <c r="D8793" s="1">
        <f t="shared" si="291"/>
        <v>2</v>
      </c>
      <c r="E8793" s="1" t="str">
        <f>INDEX(Protocol[Mark],MATCH(C8793,Protocol[Step],0))</f>
        <v>2c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613010002</v>
      </c>
      <c r="H8793" s="134">
        <f>Systematic[[#This Row],[SampleVariableLabel]]+100*Systematic[[#This Row],[State]]</f>
        <v>613010302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613</v>
      </c>
      <c r="B8794" s="1">
        <f>IF(C8794=0,IF(B8793=Protocol!$V$20,1,B8793+1),B8793)</f>
        <v>1</v>
      </c>
      <c r="C8794" s="1">
        <f>IF(C8793+1=Protocol!$V$21,0,C8793+1)</f>
        <v>4</v>
      </c>
      <c r="D8794" s="1">
        <f t="shared" si="291"/>
        <v>3</v>
      </c>
      <c r="E8794" s="1" t="str">
        <f>INDEX(Protocol[Mark],MATCH(C8794,Protocol[Step],0))</f>
        <v>3U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613010003</v>
      </c>
      <c r="H8794" s="134">
        <f>Systematic[[#This Row],[SampleVariableLabel]]+100*Systematic[[#This Row],[State]]</f>
        <v>613010403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613</v>
      </c>
      <c r="B8795" s="1">
        <f>IF(C8795=0,IF(B8794=Protocol!$V$20,1,B8794+1),B8794)</f>
        <v>1</v>
      </c>
      <c r="C8795" s="1">
        <f>IF(C8794+1=Protocol!$V$21,0,C8794+1)</f>
        <v>5</v>
      </c>
      <c r="D8795" s="1">
        <f t="shared" si="291"/>
        <v>4</v>
      </c>
      <c r="E8795" s="1" t="str">
        <f>INDEX(Protocol[Mark],MATCH(C8795,Protocol[Step],0))</f>
        <v>4G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613010004</v>
      </c>
      <c r="H8795" s="134">
        <f>Systematic[[#This Row],[SampleVariableLabel]]+100*Systematic[[#This Row],[State]]</f>
        <v>613010504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613</v>
      </c>
      <c r="B8796" s="1">
        <f>IF(C8796=0,IF(B8795=Protocol!$V$20,1,B8795+1),B8795)</f>
        <v>1</v>
      </c>
      <c r="C8796" s="1">
        <f>IF(C8795+1=Protocol!$V$21,0,C8795+1)</f>
        <v>6</v>
      </c>
      <c r="D8796" s="1">
        <f t="shared" si="291"/>
        <v>5</v>
      </c>
      <c r="E8796" s="1" t="str">
        <f>INDEX(Protocol[Mark],MATCH(C8796,Protocol[Step],0))</f>
        <v>5S</v>
      </c>
      <c r="F8796" s="151" t="str">
        <f>INDEX(Variables[Variable],MATCH(Systematic[[#This Row],[VariableIndex]],Variables[Index],0))</f>
        <v>Specific flux (mt)</v>
      </c>
      <c r="G8796" s="134">
        <f>Systematic[[#This Row],[Sample]]*1000000+Systematic[[#This Row],[SubSample]]*10000+Systematic[[#This Row],[VariableIndex]]</f>
        <v>613010005</v>
      </c>
      <c r="H8796" s="134">
        <f>Systematic[[#This Row],[SampleVariableLabel]]+100*Systematic[[#This Row],[State]]</f>
        <v>613010605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613</v>
      </c>
      <c r="B8797" s="1">
        <f>IF(C8797=0,IF(B8796=Protocol!$V$20,1,B8796+1),B8796)</f>
        <v>1</v>
      </c>
      <c r="C8797" s="1">
        <f>IF(C8796+1=Protocol!$V$21,0,C8796+1)</f>
        <v>7</v>
      </c>
      <c r="D8797" s="1">
        <f t="shared" si="291"/>
        <v>6</v>
      </c>
      <c r="E8797" s="1" t="str">
        <f>INDEX(Protocol[Mark],MATCH(C8797,Protocol[Step],0))</f>
        <v>6Oct</v>
      </c>
      <c r="F8797" s="151" t="str">
        <f>INDEX(Variables[Variable],MATCH(Systematic[[#This Row],[VariableIndex]],Variables[Index],0))</f>
        <v>FCR (mt: ROX-corr.)</v>
      </c>
      <c r="G8797" s="134">
        <f>Systematic[[#This Row],[Sample]]*1000000+Systematic[[#This Row],[SubSample]]*10000+Systematic[[#This Row],[VariableIndex]]</f>
        <v>613010006</v>
      </c>
      <c r="H8797" s="134">
        <f>Systematic[[#This Row],[SampleVariableLabel]]+100*Systematic[[#This Row],[State]]</f>
        <v>613010706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613</v>
      </c>
      <c r="B8798" s="1">
        <f>IF(C8798=0,IF(B8797=Protocol!$V$20,1,B8797+1),B8797)</f>
        <v>1</v>
      </c>
      <c r="C8798" s="1">
        <f>IF(C8797+1=Protocol!$V$21,0,C8797+1)</f>
        <v>8</v>
      </c>
      <c r="D8798" s="1">
        <f t="shared" si="291"/>
        <v>1</v>
      </c>
      <c r="E8798" s="1" t="str">
        <f>INDEX(Protocol[Mark],MATCH(C8798,Protocol[Step],0))</f>
        <v>7Rot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613010001</v>
      </c>
      <c r="H8798" s="134">
        <f>Systematic[[#This Row],[SampleVariableLabel]]+100*Systematic[[#This Row],[State]]</f>
        <v>613010801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613</v>
      </c>
      <c r="B8799" s="1">
        <f>IF(C8799=0,IF(B8798=Protocol!$V$20,1,B8798+1),B8798)</f>
        <v>1</v>
      </c>
      <c r="C8799" s="1">
        <f>IF(C8798+1=Protocol!$V$21,0,C8798+1)</f>
        <v>9</v>
      </c>
      <c r="D8799" s="1">
        <f t="shared" si="291"/>
        <v>2</v>
      </c>
      <c r="E8799" s="1" t="str">
        <f>INDEX(Protocol[Mark],MATCH(C8799,Protocol[Step],0))</f>
        <v>8Gp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613010002</v>
      </c>
      <c r="H8799" s="134">
        <f>Systematic[[#This Row],[SampleVariableLabel]]+100*Systematic[[#This Row],[State]]</f>
        <v>613010902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613</v>
      </c>
      <c r="B8800" s="1">
        <f>IF(C8800=0,IF(B8799=Protocol!$V$20,1,B8799+1),B8799)</f>
        <v>1</v>
      </c>
      <c r="C8800" s="1">
        <f>IF(C8799+1=Protocol!$V$21,0,C8799+1)</f>
        <v>10</v>
      </c>
      <c r="D8800" s="1">
        <f t="shared" si="291"/>
        <v>3</v>
      </c>
      <c r="E8800" s="1" t="str">
        <f>INDEX(Protocol[Mark],MATCH(C8800,Protocol[Step],0))</f>
        <v>9Ama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613010003</v>
      </c>
      <c r="H8800" s="134">
        <f>Systematic[[#This Row],[SampleVariableLabel]]+100*Systematic[[#This Row],[State]]</f>
        <v>613011003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613</v>
      </c>
      <c r="B8801" s="1">
        <f>IF(C8801=0,IF(B8800=Protocol!$V$20,1,B8800+1),B8800)</f>
        <v>1</v>
      </c>
      <c r="C8801" s="1">
        <f>IF(C8800+1=Protocol!$V$21,0,C8800+1)</f>
        <v>11</v>
      </c>
      <c r="D8801" s="1">
        <f t="shared" si="291"/>
        <v>4</v>
      </c>
      <c r="E8801" s="1" t="str">
        <f>INDEX(Protocol[Mark],MATCH(C8801,Protocol[Step],0))</f>
        <v>10Tm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613010004</v>
      </c>
      <c r="H8801" s="134">
        <f>Systematic[[#This Row],[SampleVariableLabel]]+100*Systematic[[#This Row],[State]]</f>
        <v>613011104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613</v>
      </c>
      <c r="B8802" s="1">
        <f>IF(C8802=0,IF(B8801=Protocol!$V$20,1,B8801+1),B8801)</f>
        <v>1</v>
      </c>
      <c r="C8802" s="1">
        <f>IF(C8801+1=Protocol!$V$21,0,C8801+1)</f>
        <v>12</v>
      </c>
      <c r="D8802" s="1">
        <f t="shared" si="291"/>
        <v>5</v>
      </c>
      <c r="E8802" s="1" t="str">
        <f>INDEX(Protocol[Mark],MATCH(C8802,Protocol[Step],0))</f>
        <v>11Azd</v>
      </c>
      <c r="F8802" s="151" t="str">
        <f>INDEX(Variables[Variable],MATCH(Systematic[[#This Row],[VariableIndex]],Variables[Index],0))</f>
        <v>Specific flux (mt)</v>
      </c>
      <c r="G8802" s="134">
        <f>Systematic[[#This Row],[Sample]]*1000000+Systematic[[#This Row],[SubSample]]*10000+Systematic[[#This Row],[VariableIndex]]</f>
        <v>613010005</v>
      </c>
      <c r="H8802" s="134">
        <f>Systematic[[#This Row],[SampleVariableLabel]]+100*Systematic[[#This Row],[State]]</f>
        <v>613011205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614</v>
      </c>
      <c r="B8803" s="1">
        <f>IF(C8803=0,IF(B8802=Protocol!$V$20,1,B8802+1),B8802)</f>
        <v>1</v>
      </c>
      <c r="C8803" s="1">
        <f>IF(C8802+1=Protocol!$V$21,0,C8802+1)</f>
        <v>0</v>
      </c>
      <c r="D8803" s="1">
        <f t="shared" si="291"/>
        <v>6</v>
      </c>
      <c r="E8803" s="1" t="str">
        <f>INDEX(Protocol[Mark],MATCH(C8803,Protocol[Step],0))</f>
        <v>1mt</v>
      </c>
      <c r="F8803" s="151" t="str">
        <f>INDEX(Variables[Variable],MATCH(Systematic[[#This Row],[VariableIndex]],Variables[Index],0))</f>
        <v>FCR (mt: ROX-corr.)</v>
      </c>
      <c r="G8803" s="134">
        <f>Systematic[[#This Row],[Sample]]*1000000+Systematic[[#This Row],[SubSample]]*10000+Systematic[[#This Row],[VariableIndex]]</f>
        <v>614010006</v>
      </c>
      <c r="H8803" s="134">
        <f>Systematic[[#This Row],[SampleVariableLabel]]+100*Systematic[[#This Row],[State]]</f>
        <v>614010006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614</v>
      </c>
      <c r="B8804" s="1">
        <f>IF(C8804=0,IF(B8803=Protocol!$V$20,1,B8803+1),B8803)</f>
        <v>1</v>
      </c>
      <c r="C8804" s="1">
        <f>IF(C8803+1=Protocol!$V$21,0,C8803+1)</f>
        <v>1</v>
      </c>
      <c r="D8804" s="1">
        <f t="shared" si="291"/>
        <v>1</v>
      </c>
      <c r="E8804" s="1" t="str">
        <f>INDEX(Protocol[Mark],MATCH(C8804,Protocol[Step],0))</f>
        <v>1PM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614010001</v>
      </c>
      <c r="H8804" s="134">
        <f>Systematic[[#This Row],[SampleVariableLabel]]+100*Systematic[[#This Row],[State]]</f>
        <v>614010101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614</v>
      </c>
      <c r="B8805" s="1">
        <f>IF(C8805=0,IF(B8804=Protocol!$V$20,1,B8804+1),B8804)</f>
        <v>1</v>
      </c>
      <c r="C8805" s="1">
        <f>IF(C8804+1=Protocol!$V$21,0,C8804+1)</f>
        <v>2</v>
      </c>
      <c r="D8805" s="1">
        <f t="shared" si="291"/>
        <v>2</v>
      </c>
      <c r="E8805" s="1" t="str">
        <f>INDEX(Protocol[Mark],MATCH(C8805,Protocol[Step],0))</f>
        <v>2D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614010002</v>
      </c>
      <c r="H8805" s="134">
        <f>Systematic[[#This Row],[SampleVariableLabel]]+100*Systematic[[#This Row],[State]]</f>
        <v>614010202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614</v>
      </c>
      <c r="B8806" s="1">
        <f>IF(C8806=0,IF(B8805=Protocol!$V$20,1,B8805+1),B8805)</f>
        <v>1</v>
      </c>
      <c r="C8806" s="1">
        <f>IF(C8805+1=Protocol!$V$21,0,C8805+1)</f>
        <v>3</v>
      </c>
      <c r="D8806" s="1">
        <f t="shared" si="291"/>
        <v>3</v>
      </c>
      <c r="E8806" s="1" t="str">
        <f>INDEX(Protocol[Mark],MATCH(C8806,Protocol[Step],0))</f>
        <v>2c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614010003</v>
      </c>
      <c r="H8806" s="134">
        <f>Systematic[[#This Row],[SampleVariableLabel]]+100*Systematic[[#This Row],[State]]</f>
        <v>614010303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614</v>
      </c>
      <c r="B8807" s="1">
        <f>IF(C8807=0,IF(B8806=Protocol!$V$20,1,B8806+1),B8806)</f>
        <v>1</v>
      </c>
      <c r="C8807" s="1">
        <f>IF(C8806+1=Protocol!$V$21,0,C8806+1)</f>
        <v>4</v>
      </c>
      <c r="D8807" s="1">
        <f t="shared" si="291"/>
        <v>4</v>
      </c>
      <c r="E8807" s="1" t="str">
        <f>INDEX(Protocol[Mark],MATCH(C8807,Protocol[Step],0))</f>
        <v>3U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614010004</v>
      </c>
      <c r="H8807" s="134">
        <f>Systematic[[#This Row],[SampleVariableLabel]]+100*Systematic[[#This Row],[State]]</f>
        <v>614010404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614</v>
      </c>
      <c r="B8808" s="1">
        <f>IF(C8808=0,IF(B8807=Protocol!$V$20,1,B8807+1),B8807)</f>
        <v>1</v>
      </c>
      <c r="C8808" s="1">
        <f>IF(C8807+1=Protocol!$V$21,0,C8807+1)</f>
        <v>5</v>
      </c>
      <c r="D8808" s="1">
        <f t="shared" si="291"/>
        <v>5</v>
      </c>
      <c r="E8808" s="1" t="str">
        <f>INDEX(Protocol[Mark],MATCH(C8808,Protocol[Step],0))</f>
        <v>4G</v>
      </c>
      <c r="F8808" s="151" t="str">
        <f>INDEX(Variables[Variable],MATCH(Systematic[[#This Row],[VariableIndex]],Variables[Index],0))</f>
        <v>Specific flux (mt)</v>
      </c>
      <c r="G8808" s="134">
        <f>Systematic[[#This Row],[Sample]]*1000000+Systematic[[#This Row],[SubSample]]*10000+Systematic[[#This Row],[VariableIndex]]</f>
        <v>614010005</v>
      </c>
      <c r="H8808" s="134">
        <f>Systematic[[#This Row],[SampleVariableLabel]]+100*Systematic[[#This Row],[State]]</f>
        <v>614010505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614</v>
      </c>
      <c r="B8809" s="1">
        <f>IF(C8809=0,IF(B8808=Protocol!$V$20,1,B8808+1),B8808)</f>
        <v>1</v>
      </c>
      <c r="C8809" s="1">
        <f>IF(C8808+1=Protocol!$V$21,0,C8808+1)</f>
        <v>6</v>
      </c>
      <c r="D8809" s="1">
        <f t="shared" si="291"/>
        <v>6</v>
      </c>
      <c r="E8809" s="1" t="str">
        <f>INDEX(Protocol[Mark],MATCH(C8809,Protocol[Step],0))</f>
        <v>5S</v>
      </c>
      <c r="F8809" s="151" t="str">
        <f>INDEX(Variables[Variable],MATCH(Systematic[[#This Row],[VariableIndex]],Variables[Index],0))</f>
        <v>FCR (mt: ROX-corr.)</v>
      </c>
      <c r="G8809" s="134">
        <f>Systematic[[#This Row],[Sample]]*1000000+Systematic[[#This Row],[SubSample]]*10000+Systematic[[#This Row],[VariableIndex]]</f>
        <v>614010006</v>
      </c>
      <c r="H8809" s="134">
        <f>Systematic[[#This Row],[SampleVariableLabel]]+100*Systematic[[#This Row],[State]]</f>
        <v>614010606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614</v>
      </c>
      <c r="B8810" s="1">
        <f>IF(C8810=0,IF(B8809=Protocol!$V$20,1,B8809+1),B8809)</f>
        <v>1</v>
      </c>
      <c r="C8810" s="1">
        <f>IF(C8809+1=Protocol!$V$21,0,C8809+1)</f>
        <v>7</v>
      </c>
      <c r="D8810" s="1">
        <f t="shared" si="291"/>
        <v>1</v>
      </c>
      <c r="E8810" s="1" t="str">
        <f>INDEX(Protocol[Mark],MATCH(C8810,Protocol[Step],0))</f>
        <v>6Oct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614010001</v>
      </c>
      <c r="H8810" s="134">
        <f>Systematic[[#This Row],[SampleVariableLabel]]+100*Systematic[[#This Row],[State]]</f>
        <v>614010701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614</v>
      </c>
      <c r="B8811" s="1">
        <f>IF(C8811=0,IF(B8810=Protocol!$V$20,1,B8810+1),B8810)</f>
        <v>1</v>
      </c>
      <c r="C8811" s="1">
        <f>IF(C8810+1=Protocol!$V$21,0,C8810+1)</f>
        <v>8</v>
      </c>
      <c r="D8811" s="1">
        <f t="shared" si="291"/>
        <v>2</v>
      </c>
      <c r="E8811" s="1" t="str">
        <f>INDEX(Protocol[Mark],MATCH(C8811,Protocol[Step],0))</f>
        <v>7Rot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614010002</v>
      </c>
      <c r="H8811" s="134">
        <f>Systematic[[#This Row],[SampleVariableLabel]]+100*Systematic[[#This Row],[State]]</f>
        <v>614010802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614</v>
      </c>
      <c r="B8812" s="1">
        <f>IF(C8812=0,IF(B8811=Protocol!$V$20,1,B8811+1),B8811)</f>
        <v>1</v>
      </c>
      <c r="C8812" s="1">
        <f>IF(C8811+1=Protocol!$V$21,0,C8811+1)</f>
        <v>9</v>
      </c>
      <c r="D8812" s="1">
        <f t="shared" si="291"/>
        <v>3</v>
      </c>
      <c r="E8812" s="1" t="str">
        <f>INDEX(Protocol[Mark],MATCH(C8812,Protocol[Step],0))</f>
        <v>8Gp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614010003</v>
      </c>
      <c r="H8812" s="134">
        <f>Systematic[[#This Row],[SampleVariableLabel]]+100*Systematic[[#This Row],[State]]</f>
        <v>614010903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614</v>
      </c>
      <c r="B8813" s="1">
        <f>IF(C8813=0,IF(B8812=Protocol!$V$20,1,B8812+1),B8812)</f>
        <v>1</v>
      </c>
      <c r="C8813" s="1">
        <f>IF(C8812+1=Protocol!$V$21,0,C8812+1)</f>
        <v>10</v>
      </c>
      <c r="D8813" s="1">
        <f t="shared" si="291"/>
        <v>4</v>
      </c>
      <c r="E8813" s="1" t="str">
        <f>INDEX(Protocol[Mark],MATCH(C8813,Protocol[Step],0))</f>
        <v>9Ama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614010004</v>
      </c>
      <c r="H8813" s="134">
        <f>Systematic[[#This Row],[SampleVariableLabel]]+100*Systematic[[#This Row],[State]]</f>
        <v>614011004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614</v>
      </c>
      <c r="B8814" s="1">
        <f>IF(C8814=0,IF(B8813=Protocol!$V$20,1,B8813+1),B8813)</f>
        <v>1</v>
      </c>
      <c r="C8814" s="1">
        <f>IF(C8813+1=Protocol!$V$21,0,C8813+1)</f>
        <v>11</v>
      </c>
      <c r="D8814" s="1">
        <f t="shared" si="291"/>
        <v>5</v>
      </c>
      <c r="E8814" s="1" t="str">
        <f>INDEX(Protocol[Mark],MATCH(C8814,Protocol[Step],0))</f>
        <v>10Tm</v>
      </c>
      <c r="F8814" s="151" t="str">
        <f>INDEX(Variables[Variable],MATCH(Systematic[[#This Row],[VariableIndex]],Variables[Index],0))</f>
        <v>Specific flux (mt)</v>
      </c>
      <c r="G8814" s="134">
        <f>Systematic[[#This Row],[Sample]]*1000000+Systematic[[#This Row],[SubSample]]*10000+Systematic[[#This Row],[VariableIndex]]</f>
        <v>614010005</v>
      </c>
      <c r="H8814" s="134">
        <f>Systematic[[#This Row],[SampleVariableLabel]]+100*Systematic[[#This Row],[State]]</f>
        <v>614011105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614</v>
      </c>
      <c r="B8815" s="1">
        <f>IF(C8815=0,IF(B8814=Protocol!$V$20,1,B8814+1),B8814)</f>
        <v>1</v>
      </c>
      <c r="C8815" s="1">
        <f>IF(C8814+1=Protocol!$V$21,0,C8814+1)</f>
        <v>12</v>
      </c>
      <c r="D8815" s="1">
        <f t="shared" si="291"/>
        <v>6</v>
      </c>
      <c r="E8815" s="1" t="str">
        <f>INDEX(Protocol[Mark],MATCH(C8815,Protocol[Step],0))</f>
        <v>11Azd</v>
      </c>
      <c r="F8815" s="151" t="str">
        <f>INDEX(Variables[Variable],MATCH(Systematic[[#This Row],[VariableIndex]],Variables[Index],0))</f>
        <v>FCR (mt: ROX-corr.)</v>
      </c>
      <c r="G8815" s="134">
        <f>Systematic[[#This Row],[Sample]]*1000000+Systematic[[#This Row],[SubSample]]*10000+Systematic[[#This Row],[VariableIndex]]</f>
        <v>614010006</v>
      </c>
      <c r="H8815" s="134">
        <f>Systematic[[#This Row],[SampleVariableLabel]]+100*Systematic[[#This Row],[State]]</f>
        <v>614011206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615</v>
      </c>
      <c r="B8816" s="1">
        <f>IF(C8816=0,IF(B8815=Protocol!$V$20,1,B8815+1),B8815)</f>
        <v>1</v>
      </c>
      <c r="C8816" s="1">
        <f>IF(C8815+1=Protocol!$V$21,0,C8815+1)</f>
        <v>0</v>
      </c>
      <c r="D8816" s="1">
        <f t="shared" si="291"/>
        <v>1</v>
      </c>
      <c r="E8816" s="1" t="str">
        <f>INDEX(Protocol[Mark],MATCH(C8816,Protocol[Step],0))</f>
        <v>1mt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615010001</v>
      </c>
      <c r="H8816" s="134">
        <f>Systematic[[#This Row],[SampleVariableLabel]]+100*Systematic[[#This Row],[State]]</f>
        <v>615010001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615</v>
      </c>
      <c r="B8817" s="1">
        <f>IF(C8817=0,IF(B8816=Protocol!$V$20,1,B8816+1),B8816)</f>
        <v>1</v>
      </c>
      <c r="C8817" s="1">
        <f>IF(C8816+1=Protocol!$V$21,0,C8816+1)</f>
        <v>1</v>
      </c>
      <c r="D8817" s="1">
        <f t="shared" si="291"/>
        <v>2</v>
      </c>
      <c r="E8817" s="1" t="str">
        <f>INDEX(Protocol[Mark],MATCH(C8817,Protocol[Step],0))</f>
        <v>1PM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615010002</v>
      </c>
      <c r="H8817" s="134">
        <f>Systematic[[#This Row],[SampleVariableLabel]]+100*Systematic[[#This Row],[State]]</f>
        <v>615010102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615</v>
      </c>
      <c r="B8818" s="1">
        <f>IF(C8818=0,IF(B8817=Protocol!$V$20,1,B8817+1),B8817)</f>
        <v>1</v>
      </c>
      <c r="C8818" s="1">
        <f>IF(C8817+1=Protocol!$V$21,0,C8817+1)</f>
        <v>2</v>
      </c>
      <c r="D8818" s="1">
        <f t="shared" si="291"/>
        <v>3</v>
      </c>
      <c r="E8818" s="1" t="str">
        <f>INDEX(Protocol[Mark],MATCH(C8818,Protocol[Step],0))</f>
        <v>2D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615010003</v>
      </c>
      <c r="H8818" s="134">
        <f>Systematic[[#This Row],[SampleVariableLabel]]+100*Systematic[[#This Row],[State]]</f>
        <v>615010203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615</v>
      </c>
      <c r="B8819" s="1">
        <f>IF(C8819=0,IF(B8818=Protocol!$V$20,1,B8818+1),B8818)</f>
        <v>1</v>
      </c>
      <c r="C8819" s="1">
        <f>IF(C8818+1=Protocol!$V$21,0,C8818+1)</f>
        <v>3</v>
      </c>
      <c r="D8819" s="1">
        <f t="shared" si="291"/>
        <v>4</v>
      </c>
      <c r="E8819" s="1" t="str">
        <f>INDEX(Protocol[Mark],MATCH(C8819,Protocol[Step],0))</f>
        <v>2c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615010004</v>
      </c>
      <c r="H8819" s="134">
        <f>Systematic[[#This Row],[SampleVariableLabel]]+100*Systematic[[#This Row],[State]]</f>
        <v>615010304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615</v>
      </c>
      <c r="B8820" s="1">
        <f>IF(C8820=0,IF(B8819=Protocol!$V$20,1,B8819+1),B8819)</f>
        <v>1</v>
      </c>
      <c r="C8820" s="1">
        <f>IF(C8819+1=Protocol!$V$21,0,C8819+1)</f>
        <v>4</v>
      </c>
      <c r="D8820" s="1">
        <f t="shared" si="291"/>
        <v>5</v>
      </c>
      <c r="E8820" s="1" t="str">
        <f>INDEX(Protocol[Mark],MATCH(C8820,Protocol[Step],0))</f>
        <v>3U</v>
      </c>
      <c r="F8820" s="151" t="str">
        <f>INDEX(Variables[Variable],MATCH(Systematic[[#This Row],[VariableIndex]],Variables[Index],0))</f>
        <v>Specific flux (mt)</v>
      </c>
      <c r="G8820" s="134">
        <f>Systematic[[#This Row],[Sample]]*1000000+Systematic[[#This Row],[SubSample]]*10000+Systematic[[#This Row],[VariableIndex]]</f>
        <v>615010005</v>
      </c>
      <c r="H8820" s="134">
        <f>Systematic[[#This Row],[SampleVariableLabel]]+100*Systematic[[#This Row],[State]]</f>
        <v>615010405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615</v>
      </c>
      <c r="B8821" s="1">
        <f>IF(C8821=0,IF(B8820=Protocol!$V$20,1,B8820+1),B8820)</f>
        <v>1</v>
      </c>
      <c r="C8821" s="1">
        <f>IF(C8820+1=Protocol!$V$21,0,C8820+1)</f>
        <v>5</v>
      </c>
      <c r="D8821" s="1">
        <f t="shared" si="291"/>
        <v>6</v>
      </c>
      <c r="E8821" s="1" t="str">
        <f>INDEX(Protocol[Mark],MATCH(C8821,Protocol[Step],0))</f>
        <v>4G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615010006</v>
      </c>
      <c r="H8821" s="134">
        <f>Systematic[[#This Row],[SampleVariableLabel]]+100*Systematic[[#This Row],[State]]</f>
        <v>615010506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615</v>
      </c>
      <c r="B8822" s="1">
        <f>IF(C8822=0,IF(B8821=Protocol!$V$20,1,B8821+1),B8821)</f>
        <v>1</v>
      </c>
      <c r="C8822" s="1">
        <f>IF(C8821+1=Protocol!$V$21,0,C8821+1)</f>
        <v>6</v>
      </c>
      <c r="D8822" s="1">
        <f t="shared" si="291"/>
        <v>1</v>
      </c>
      <c r="E8822" s="1" t="str">
        <f>INDEX(Protocol[Mark],MATCH(C8822,Protocol[Step],0))</f>
        <v>5S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615010001</v>
      </c>
      <c r="H8822" s="134">
        <f>Systematic[[#This Row],[SampleVariableLabel]]+100*Systematic[[#This Row],[State]]</f>
        <v>615010601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615</v>
      </c>
      <c r="B8823" s="1">
        <f>IF(C8823=0,IF(B8822=Protocol!$V$20,1,B8822+1),B8822)</f>
        <v>1</v>
      </c>
      <c r="C8823" s="1">
        <f>IF(C8822+1=Protocol!$V$21,0,C8822+1)</f>
        <v>7</v>
      </c>
      <c r="D8823" s="1">
        <f t="shared" si="291"/>
        <v>2</v>
      </c>
      <c r="E8823" s="1" t="str">
        <f>INDEX(Protocol[Mark],MATCH(C8823,Protocol[Step],0))</f>
        <v>6Oct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615010002</v>
      </c>
      <c r="H8823" s="134">
        <f>Systematic[[#This Row],[SampleVariableLabel]]+100*Systematic[[#This Row],[State]]</f>
        <v>615010702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615</v>
      </c>
      <c r="B8824" s="1">
        <f>IF(C8824=0,IF(B8823=Protocol!$V$20,1,B8823+1),B8823)</f>
        <v>1</v>
      </c>
      <c r="C8824" s="1">
        <f>IF(C8823+1=Protocol!$V$21,0,C8823+1)</f>
        <v>8</v>
      </c>
      <c r="D8824" s="1">
        <f t="shared" si="291"/>
        <v>3</v>
      </c>
      <c r="E8824" s="1" t="str">
        <f>INDEX(Protocol[Mark],MATCH(C8824,Protocol[Step],0))</f>
        <v>7Rot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615010003</v>
      </c>
      <c r="H8824" s="134">
        <f>Systematic[[#This Row],[SampleVariableLabel]]+100*Systematic[[#This Row],[State]]</f>
        <v>615010803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615</v>
      </c>
      <c r="B8825" s="1">
        <f>IF(C8825=0,IF(B8824=Protocol!$V$20,1,B8824+1),B8824)</f>
        <v>1</v>
      </c>
      <c r="C8825" s="1">
        <f>IF(C8824+1=Protocol!$V$21,0,C8824+1)</f>
        <v>9</v>
      </c>
      <c r="D8825" s="1">
        <f t="shared" si="291"/>
        <v>4</v>
      </c>
      <c r="E8825" s="1" t="str">
        <f>INDEX(Protocol[Mark],MATCH(C8825,Protocol[Step],0))</f>
        <v>8Gp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615010004</v>
      </c>
      <c r="H8825" s="134">
        <f>Systematic[[#This Row],[SampleVariableLabel]]+100*Systematic[[#This Row],[State]]</f>
        <v>615010904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615</v>
      </c>
      <c r="B8826" s="1">
        <f>IF(C8826=0,IF(B8825=Protocol!$V$20,1,B8825+1),B8825)</f>
        <v>1</v>
      </c>
      <c r="C8826" s="1">
        <f>IF(C8825+1=Protocol!$V$21,0,C8825+1)</f>
        <v>10</v>
      </c>
      <c r="D8826" s="1">
        <f t="shared" si="291"/>
        <v>5</v>
      </c>
      <c r="E8826" s="1" t="str">
        <f>INDEX(Protocol[Mark],MATCH(C8826,Protocol[Step],0))</f>
        <v>9Ama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615010005</v>
      </c>
      <c r="H8826" s="134">
        <f>Systematic[[#This Row],[SampleVariableLabel]]+100*Systematic[[#This Row],[State]]</f>
        <v>615011005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615</v>
      </c>
      <c r="B8827" s="1">
        <f>IF(C8827=0,IF(B8826=Protocol!$V$20,1,B8826+1),B8826)</f>
        <v>1</v>
      </c>
      <c r="C8827" s="1">
        <f>IF(C8826+1=Protocol!$V$21,0,C8826+1)</f>
        <v>11</v>
      </c>
      <c r="D8827" s="1">
        <f t="shared" si="291"/>
        <v>6</v>
      </c>
      <c r="E8827" s="1" t="str">
        <f>INDEX(Protocol[Mark],MATCH(C8827,Protocol[Step],0))</f>
        <v>10Tm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615010006</v>
      </c>
      <c r="H8827" s="134">
        <f>Systematic[[#This Row],[SampleVariableLabel]]+100*Systematic[[#This Row],[State]]</f>
        <v>615011106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615</v>
      </c>
      <c r="B8828" s="1">
        <f>IF(C8828=0,IF(B8827=Protocol!$V$20,1,B8827+1),B8827)</f>
        <v>1</v>
      </c>
      <c r="C8828" s="1">
        <f>IF(C8827+1=Protocol!$V$21,0,C8827+1)</f>
        <v>12</v>
      </c>
      <c r="D8828" s="1">
        <f t="shared" si="291"/>
        <v>1</v>
      </c>
      <c r="E8828" s="1" t="str">
        <f>INDEX(Protocol[Mark],MATCH(C8828,Protocol[Step],0))</f>
        <v>11Azd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615010001</v>
      </c>
      <c r="H8828" s="134">
        <f>Systematic[[#This Row],[SampleVariableLabel]]+100*Systematic[[#This Row],[State]]</f>
        <v>615011201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616</v>
      </c>
      <c r="B8829" s="1">
        <f>IF(C8829=0,IF(B8828=Protocol!$V$20,1,B8828+1),B8828)</f>
        <v>1</v>
      </c>
      <c r="C8829" s="1">
        <f>IF(C8828+1=Protocol!$V$21,0,C8828+1)</f>
        <v>0</v>
      </c>
      <c r="D8829" s="1">
        <f t="shared" si="291"/>
        <v>2</v>
      </c>
      <c r="E8829" s="1" t="str">
        <f>INDEX(Protocol[Mark],MATCH(C8829,Protocol[Step],0))</f>
        <v>1mt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616010002</v>
      </c>
      <c r="H8829" s="134">
        <f>Systematic[[#This Row],[SampleVariableLabel]]+100*Systematic[[#This Row],[State]]</f>
        <v>616010002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616</v>
      </c>
      <c r="B8830" s="1">
        <f>IF(C8830=0,IF(B8829=Protocol!$V$20,1,B8829+1),B8829)</f>
        <v>1</v>
      </c>
      <c r="C8830" s="1">
        <f>IF(C8829+1=Protocol!$V$21,0,C8829+1)</f>
        <v>1</v>
      </c>
      <c r="D8830" s="1">
        <f t="shared" si="291"/>
        <v>3</v>
      </c>
      <c r="E8830" s="1" t="str">
        <f>INDEX(Protocol[Mark],MATCH(C8830,Protocol[Step],0))</f>
        <v>1PM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616010003</v>
      </c>
      <c r="H8830" s="134">
        <f>Systematic[[#This Row],[SampleVariableLabel]]+100*Systematic[[#This Row],[State]]</f>
        <v>616010103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616</v>
      </c>
      <c r="B8831" s="1">
        <f>IF(C8831=0,IF(B8830=Protocol!$V$20,1,B8830+1),B8830)</f>
        <v>1</v>
      </c>
      <c r="C8831" s="1">
        <f>IF(C8830+1=Protocol!$V$21,0,C8830+1)</f>
        <v>2</v>
      </c>
      <c r="D8831" s="1">
        <f t="shared" si="291"/>
        <v>4</v>
      </c>
      <c r="E8831" s="1" t="str">
        <f>INDEX(Protocol[Mark],MATCH(C8831,Protocol[Step],0))</f>
        <v>2D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616010004</v>
      </c>
      <c r="H8831" s="134">
        <f>Systematic[[#This Row],[SampleVariableLabel]]+100*Systematic[[#This Row],[State]]</f>
        <v>616010204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616</v>
      </c>
      <c r="B8832" s="1">
        <f>IF(C8832=0,IF(B8831=Protocol!$V$20,1,B8831+1),B8831)</f>
        <v>1</v>
      </c>
      <c r="C8832" s="1">
        <f>IF(C8831+1=Protocol!$V$21,0,C8831+1)</f>
        <v>3</v>
      </c>
      <c r="D8832" s="1">
        <f t="shared" si="291"/>
        <v>5</v>
      </c>
      <c r="E8832" s="1" t="str">
        <f>INDEX(Protocol[Mark],MATCH(C8832,Protocol[Step],0))</f>
        <v>2c</v>
      </c>
      <c r="F8832" s="151" t="str">
        <f>INDEX(Variables[Variable],MATCH(Systematic[[#This Row],[VariableIndex]],Variables[Index],0))</f>
        <v>Specific flux (mt)</v>
      </c>
      <c r="G8832" s="134">
        <f>Systematic[[#This Row],[Sample]]*1000000+Systematic[[#This Row],[SubSample]]*10000+Systematic[[#This Row],[VariableIndex]]</f>
        <v>616010005</v>
      </c>
      <c r="H8832" s="134">
        <f>Systematic[[#This Row],[SampleVariableLabel]]+100*Systematic[[#This Row],[State]]</f>
        <v>616010305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616</v>
      </c>
      <c r="B8833" s="1">
        <f>IF(C8833=0,IF(B8832=Protocol!$V$20,1,B8832+1),B8832)</f>
        <v>1</v>
      </c>
      <c r="C8833" s="1">
        <f>IF(C8832+1=Protocol!$V$21,0,C8832+1)</f>
        <v>4</v>
      </c>
      <c r="D8833" s="1">
        <f t="shared" si="291"/>
        <v>6</v>
      </c>
      <c r="E8833" s="1" t="str">
        <f>INDEX(Protocol[Mark],MATCH(C8833,Protocol[Step],0))</f>
        <v>3U</v>
      </c>
      <c r="F8833" s="151" t="str">
        <f>INDEX(Variables[Variable],MATCH(Systematic[[#This Row],[VariableIndex]],Variables[Index],0))</f>
        <v>FCR (mt: ROX-corr.)</v>
      </c>
      <c r="G8833" s="134">
        <f>Systematic[[#This Row],[Sample]]*1000000+Systematic[[#This Row],[SubSample]]*10000+Systematic[[#This Row],[VariableIndex]]</f>
        <v>616010006</v>
      </c>
      <c r="H8833" s="134">
        <f>Systematic[[#This Row],[SampleVariableLabel]]+100*Systematic[[#This Row],[State]]</f>
        <v>616010406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616</v>
      </c>
      <c r="B8834" s="1">
        <f>IF(C8834=0,IF(B8833=Protocol!$V$20,1,B8833+1),B8833)</f>
        <v>1</v>
      </c>
      <c r="C8834" s="1">
        <f>IF(C8833+1=Protocol!$V$21,0,C8833+1)</f>
        <v>5</v>
      </c>
      <c r="D8834" s="1">
        <f t="shared" si="291"/>
        <v>1</v>
      </c>
      <c r="E8834" s="1" t="str">
        <f>INDEX(Protocol[Mark],MATCH(C8834,Protocol[Step],0))</f>
        <v>4G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616010001</v>
      </c>
      <c r="H8834" s="134">
        <f>Systematic[[#This Row],[SampleVariableLabel]]+100*Systematic[[#This Row],[State]]</f>
        <v>616010501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616</v>
      </c>
      <c r="B8835" s="1">
        <f>IF(C8835=0,IF(B8834=Protocol!$V$20,1,B8834+1),B8834)</f>
        <v>1</v>
      </c>
      <c r="C8835" s="1">
        <f>IF(C8834+1=Protocol!$V$21,0,C8834+1)</f>
        <v>6</v>
      </c>
      <c r="D8835" s="1">
        <f t="shared" ref="D8835:D8898" si="293">IF(D8834=nVariables,1,D8834+1)</f>
        <v>2</v>
      </c>
      <c r="E8835" s="1" t="str">
        <f>INDEX(Protocol[Mark],MATCH(C8835,Protocol[Step],0))</f>
        <v>5S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616010002</v>
      </c>
      <c r="H8835" s="134">
        <f>Systematic[[#This Row],[SampleVariableLabel]]+100*Systematic[[#This Row],[State]]</f>
        <v>616010602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616</v>
      </c>
      <c r="B8836" s="1">
        <f>IF(C8836=0,IF(B8835=Protocol!$V$20,1,B8835+1),B8835)</f>
        <v>1</v>
      </c>
      <c r="C8836" s="1">
        <f>IF(C8835+1=Protocol!$V$21,0,C8835+1)</f>
        <v>7</v>
      </c>
      <c r="D8836" s="1">
        <f t="shared" si="293"/>
        <v>3</v>
      </c>
      <c r="E8836" s="1" t="str">
        <f>INDEX(Protocol[Mark],MATCH(C8836,Protocol[Step],0))</f>
        <v>6Oct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616010003</v>
      </c>
      <c r="H8836" s="134">
        <f>Systematic[[#This Row],[SampleVariableLabel]]+100*Systematic[[#This Row],[State]]</f>
        <v>616010703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616</v>
      </c>
      <c r="B8837" s="1">
        <f>IF(C8837=0,IF(B8836=Protocol!$V$20,1,B8836+1),B8836)</f>
        <v>1</v>
      </c>
      <c r="C8837" s="1">
        <f>IF(C8836+1=Protocol!$V$21,0,C8836+1)</f>
        <v>8</v>
      </c>
      <c r="D8837" s="1">
        <f t="shared" si="293"/>
        <v>4</v>
      </c>
      <c r="E8837" s="1" t="str">
        <f>INDEX(Protocol[Mark],MATCH(C8837,Protocol[Step],0))</f>
        <v>7Rot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616010004</v>
      </c>
      <c r="H8837" s="134">
        <f>Systematic[[#This Row],[SampleVariableLabel]]+100*Systematic[[#This Row],[State]]</f>
        <v>616010804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616</v>
      </c>
      <c r="B8838" s="1">
        <f>IF(C8838=0,IF(B8837=Protocol!$V$20,1,B8837+1),B8837)</f>
        <v>1</v>
      </c>
      <c r="C8838" s="1">
        <f>IF(C8837+1=Protocol!$V$21,0,C8837+1)</f>
        <v>9</v>
      </c>
      <c r="D8838" s="1">
        <f t="shared" si="293"/>
        <v>5</v>
      </c>
      <c r="E8838" s="1" t="str">
        <f>INDEX(Protocol[Mark],MATCH(C8838,Protocol[Step],0))</f>
        <v>8Gp</v>
      </c>
      <c r="F8838" s="151" t="str">
        <f>INDEX(Variables[Variable],MATCH(Systematic[[#This Row],[VariableIndex]],Variables[Index],0))</f>
        <v>Specific flux (mt)</v>
      </c>
      <c r="G8838" s="134">
        <f>Systematic[[#This Row],[Sample]]*1000000+Systematic[[#This Row],[SubSample]]*10000+Systematic[[#This Row],[VariableIndex]]</f>
        <v>616010005</v>
      </c>
      <c r="H8838" s="134">
        <f>Systematic[[#This Row],[SampleVariableLabel]]+100*Systematic[[#This Row],[State]]</f>
        <v>616010905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616</v>
      </c>
      <c r="B8839" s="1">
        <f>IF(C8839=0,IF(B8838=Protocol!$V$20,1,B8838+1),B8838)</f>
        <v>1</v>
      </c>
      <c r="C8839" s="1">
        <f>IF(C8838+1=Protocol!$V$21,0,C8838+1)</f>
        <v>10</v>
      </c>
      <c r="D8839" s="1">
        <f t="shared" si="293"/>
        <v>6</v>
      </c>
      <c r="E8839" s="1" t="str">
        <f>INDEX(Protocol[Mark],MATCH(C8839,Protocol[Step],0))</f>
        <v>9Ama</v>
      </c>
      <c r="F8839" s="151" t="str">
        <f>INDEX(Variables[Variable],MATCH(Systematic[[#This Row],[VariableIndex]],Variables[Index],0))</f>
        <v>FCR (mt: ROX-corr.)</v>
      </c>
      <c r="G8839" s="134">
        <f>Systematic[[#This Row],[Sample]]*1000000+Systematic[[#This Row],[SubSample]]*10000+Systematic[[#This Row],[VariableIndex]]</f>
        <v>616010006</v>
      </c>
      <c r="H8839" s="134">
        <f>Systematic[[#This Row],[SampleVariableLabel]]+100*Systematic[[#This Row],[State]]</f>
        <v>616011006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616</v>
      </c>
      <c r="B8840" s="1">
        <f>IF(C8840=0,IF(B8839=Protocol!$V$20,1,B8839+1),B8839)</f>
        <v>1</v>
      </c>
      <c r="C8840" s="1">
        <f>IF(C8839+1=Protocol!$V$21,0,C8839+1)</f>
        <v>11</v>
      </c>
      <c r="D8840" s="1">
        <f t="shared" si="293"/>
        <v>1</v>
      </c>
      <c r="E8840" s="1" t="str">
        <f>INDEX(Protocol[Mark],MATCH(C8840,Protocol[Step],0))</f>
        <v>10Tm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616010001</v>
      </c>
      <c r="H8840" s="134">
        <f>Systematic[[#This Row],[SampleVariableLabel]]+100*Systematic[[#This Row],[State]]</f>
        <v>616011101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616</v>
      </c>
      <c r="B8841" s="1">
        <f>IF(C8841=0,IF(B8840=Protocol!$V$20,1,B8840+1),B8840)</f>
        <v>1</v>
      </c>
      <c r="C8841" s="1">
        <f>IF(C8840+1=Protocol!$V$21,0,C8840+1)</f>
        <v>12</v>
      </c>
      <c r="D8841" s="1">
        <f t="shared" si="293"/>
        <v>2</v>
      </c>
      <c r="E8841" s="1" t="str">
        <f>INDEX(Protocol[Mark],MATCH(C8841,Protocol[Step],0))</f>
        <v>11Azd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616010002</v>
      </c>
      <c r="H8841" s="134">
        <f>Systematic[[#This Row],[SampleVariableLabel]]+100*Systematic[[#This Row],[State]]</f>
        <v>616011202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617</v>
      </c>
      <c r="B8842" s="1">
        <f>IF(C8842=0,IF(B8841=Protocol!$V$20,1,B8841+1),B8841)</f>
        <v>1</v>
      </c>
      <c r="C8842" s="1">
        <f>IF(C8841+1=Protocol!$V$21,0,C8841+1)</f>
        <v>0</v>
      </c>
      <c r="D8842" s="1">
        <f t="shared" si="293"/>
        <v>3</v>
      </c>
      <c r="E8842" s="1" t="str">
        <f>INDEX(Protocol[Mark],MATCH(C8842,Protocol[Step],0))</f>
        <v>1mt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617010003</v>
      </c>
      <c r="H8842" s="134">
        <f>Systematic[[#This Row],[SampleVariableLabel]]+100*Systematic[[#This Row],[State]]</f>
        <v>617010003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617</v>
      </c>
      <c r="B8843" s="1">
        <f>IF(C8843=0,IF(B8842=Protocol!$V$20,1,B8842+1),B8842)</f>
        <v>1</v>
      </c>
      <c r="C8843" s="1">
        <f>IF(C8842+1=Protocol!$V$21,0,C8842+1)</f>
        <v>1</v>
      </c>
      <c r="D8843" s="1">
        <f t="shared" si="293"/>
        <v>4</v>
      </c>
      <c r="E8843" s="1" t="str">
        <f>INDEX(Protocol[Mark],MATCH(C8843,Protocol[Step],0))</f>
        <v>1PM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617010004</v>
      </c>
      <c r="H8843" s="134">
        <f>Systematic[[#This Row],[SampleVariableLabel]]+100*Systematic[[#This Row],[State]]</f>
        <v>617010104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617</v>
      </c>
      <c r="B8844" s="1">
        <f>IF(C8844=0,IF(B8843=Protocol!$V$20,1,B8843+1),B8843)</f>
        <v>1</v>
      </c>
      <c r="C8844" s="1">
        <f>IF(C8843+1=Protocol!$V$21,0,C8843+1)</f>
        <v>2</v>
      </c>
      <c r="D8844" s="1">
        <f t="shared" si="293"/>
        <v>5</v>
      </c>
      <c r="E8844" s="1" t="str">
        <f>INDEX(Protocol[Mark],MATCH(C8844,Protocol[Step],0))</f>
        <v>2D</v>
      </c>
      <c r="F8844" s="151" t="str">
        <f>INDEX(Variables[Variable],MATCH(Systematic[[#This Row],[VariableIndex]],Variables[Index],0))</f>
        <v>Specific flux (mt)</v>
      </c>
      <c r="G8844" s="134">
        <f>Systematic[[#This Row],[Sample]]*1000000+Systematic[[#This Row],[SubSample]]*10000+Systematic[[#This Row],[VariableIndex]]</f>
        <v>617010005</v>
      </c>
      <c r="H8844" s="134">
        <f>Systematic[[#This Row],[SampleVariableLabel]]+100*Systematic[[#This Row],[State]]</f>
        <v>617010205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617</v>
      </c>
      <c r="B8845" s="1">
        <f>IF(C8845=0,IF(B8844=Protocol!$V$20,1,B8844+1),B8844)</f>
        <v>1</v>
      </c>
      <c r="C8845" s="1">
        <f>IF(C8844+1=Protocol!$V$21,0,C8844+1)</f>
        <v>3</v>
      </c>
      <c r="D8845" s="1">
        <f t="shared" si="293"/>
        <v>6</v>
      </c>
      <c r="E8845" s="1" t="str">
        <f>INDEX(Protocol[Mark],MATCH(C8845,Protocol[Step],0))</f>
        <v>2c</v>
      </c>
      <c r="F8845" s="151" t="str">
        <f>INDEX(Variables[Variable],MATCH(Systematic[[#This Row],[VariableIndex]],Variables[Index],0))</f>
        <v>FCR (mt: ROX-corr.)</v>
      </c>
      <c r="G8845" s="134">
        <f>Systematic[[#This Row],[Sample]]*1000000+Systematic[[#This Row],[SubSample]]*10000+Systematic[[#This Row],[VariableIndex]]</f>
        <v>617010006</v>
      </c>
      <c r="H8845" s="134">
        <f>Systematic[[#This Row],[SampleVariableLabel]]+100*Systematic[[#This Row],[State]]</f>
        <v>617010306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617</v>
      </c>
      <c r="B8846" s="1">
        <f>IF(C8846=0,IF(B8845=Protocol!$V$20,1,B8845+1),B8845)</f>
        <v>1</v>
      </c>
      <c r="C8846" s="1">
        <f>IF(C8845+1=Protocol!$V$21,0,C8845+1)</f>
        <v>4</v>
      </c>
      <c r="D8846" s="1">
        <f t="shared" si="293"/>
        <v>1</v>
      </c>
      <c r="E8846" s="1" t="str">
        <f>INDEX(Protocol[Mark],MATCH(C8846,Protocol[Step],0))</f>
        <v>3U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617010001</v>
      </c>
      <c r="H8846" s="134">
        <f>Systematic[[#This Row],[SampleVariableLabel]]+100*Systematic[[#This Row],[State]]</f>
        <v>617010401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617</v>
      </c>
      <c r="B8847" s="1">
        <f>IF(C8847=0,IF(B8846=Protocol!$V$20,1,B8846+1),B8846)</f>
        <v>1</v>
      </c>
      <c r="C8847" s="1">
        <f>IF(C8846+1=Protocol!$V$21,0,C8846+1)</f>
        <v>5</v>
      </c>
      <c r="D8847" s="1">
        <f t="shared" si="293"/>
        <v>2</v>
      </c>
      <c r="E8847" s="1" t="str">
        <f>INDEX(Protocol[Mark],MATCH(C8847,Protocol[Step],0))</f>
        <v>4G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617010002</v>
      </c>
      <c r="H8847" s="134">
        <f>Systematic[[#This Row],[SampleVariableLabel]]+100*Systematic[[#This Row],[State]]</f>
        <v>617010502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617</v>
      </c>
      <c r="B8848" s="1">
        <f>IF(C8848=0,IF(B8847=Protocol!$V$20,1,B8847+1),B8847)</f>
        <v>1</v>
      </c>
      <c r="C8848" s="1">
        <f>IF(C8847+1=Protocol!$V$21,0,C8847+1)</f>
        <v>6</v>
      </c>
      <c r="D8848" s="1">
        <f t="shared" si="293"/>
        <v>3</v>
      </c>
      <c r="E8848" s="1" t="str">
        <f>INDEX(Protocol[Mark],MATCH(C8848,Protocol[Step],0))</f>
        <v>5S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617010003</v>
      </c>
      <c r="H8848" s="134">
        <f>Systematic[[#This Row],[SampleVariableLabel]]+100*Systematic[[#This Row],[State]]</f>
        <v>617010603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617</v>
      </c>
      <c r="B8849" s="1">
        <f>IF(C8849=0,IF(B8848=Protocol!$V$20,1,B8848+1),B8848)</f>
        <v>1</v>
      </c>
      <c r="C8849" s="1">
        <f>IF(C8848+1=Protocol!$V$21,0,C8848+1)</f>
        <v>7</v>
      </c>
      <c r="D8849" s="1">
        <f t="shared" si="293"/>
        <v>4</v>
      </c>
      <c r="E8849" s="1" t="str">
        <f>INDEX(Protocol[Mark],MATCH(C8849,Protocol[Step],0))</f>
        <v>6Oct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617010004</v>
      </c>
      <c r="H8849" s="134">
        <f>Systematic[[#This Row],[SampleVariableLabel]]+100*Systematic[[#This Row],[State]]</f>
        <v>617010704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617</v>
      </c>
      <c r="B8850" s="1">
        <f>IF(C8850=0,IF(B8849=Protocol!$V$20,1,B8849+1),B8849)</f>
        <v>1</v>
      </c>
      <c r="C8850" s="1">
        <f>IF(C8849+1=Protocol!$V$21,0,C8849+1)</f>
        <v>8</v>
      </c>
      <c r="D8850" s="1">
        <f t="shared" si="293"/>
        <v>5</v>
      </c>
      <c r="E8850" s="1" t="str">
        <f>INDEX(Protocol[Mark],MATCH(C8850,Protocol[Step],0))</f>
        <v>7Rot</v>
      </c>
      <c r="F8850" s="151" t="str">
        <f>INDEX(Variables[Variable],MATCH(Systematic[[#This Row],[VariableIndex]],Variables[Index],0))</f>
        <v>Specific flux (mt)</v>
      </c>
      <c r="G8850" s="134">
        <f>Systematic[[#This Row],[Sample]]*1000000+Systematic[[#This Row],[SubSample]]*10000+Systematic[[#This Row],[VariableIndex]]</f>
        <v>617010005</v>
      </c>
      <c r="H8850" s="134">
        <f>Systematic[[#This Row],[SampleVariableLabel]]+100*Systematic[[#This Row],[State]]</f>
        <v>617010805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617</v>
      </c>
      <c r="B8851" s="1">
        <f>IF(C8851=0,IF(B8850=Protocol!$V$20,1,B8850+1),B8850)</f>
        <v>1</v>
      </c>
      <c r="C8851" s="1">
        <f>IF(C8850+1=Protocol!$V$21,0,C8850+1)</f>
        <v>9</v>
      </c>
      <c r="D8851" s="1">
        <f t="shared" si="293"/>
        <v>6</v>
      </c>
      <c r="E8851" s="1" t="str">
        <f>INDEX(Protocol[Mark],MATCH(C8851,Protocol[Step],0))</f>
        <v>8Gp</v>
      </c>
      <c r="F8851" s="151" t="str">
        <f>INDEX(Variables[Variable],MATCH(Systematic[[#This Row],[VariableIndex]],Variables[Index],0))</f>
        <v>FCR (mt: ROX-corr.)</v>
      </c>
      <c r="G8851" s="134">
        <f>Systematic[[#This Row],[Sample]]*1000000+Systematic[[#This Row],[SubSample]]*10000+Systematic[[#This Row],[VariableIndex]]</f>
        <v>617010006</v>
      </c>
      <c r="H8851" s="134">
        <f>Systematic[[#This Row],[SampleVariableLabel]]+100*Systematic[[#This Row],[State]]</f>
        <v>617010906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617</v>
      </c>
      <c r="B8852" s="1">
        <f>IF(C8852=0,IF(B8851=Protocol!$V$20,1,B8851+1),B8851)</f>
        <v>1</v>
      </c>
      <c r="C8852" s="1">
        <f>IF(C8851+1=Protocol!$V$21,0,C8851+1)</f>
        <v>10</v>
      </c>
      <c r="D8852" s="1">
        <f t="shared" si="293"/>
        <v>1</v>
      </c>
      <c r="E8852" s="1" t="str">
        <f>INDEX(Protocol[Mark],MATCH(C8852,Protocol[Step],0))</f>
        <v>9Ama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617010001</v>
      </c>
      <c r="H8852" s="134">
        <f>Systematic[[#This Row],[SampleVariableLabel]]+100*Systematic[[#This Row],[State]]</f>
        <v>617011001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617</v>
      </c>
      <c r="B8853" s="1">
        <f>IF(C8853=0,IF(B8852=Protocol!$V$20,1,B8852+1),B8852)</f>
        <v>1</v>
      </c>
      <c r="C8853" s="1">
        <f>IF(C8852+1=Protocol!$V$21,0,C8852+1)</f>
        <v>11</v>
      </c>
      <c r="D8853" s="1">
        <f t="shared" si="293"/>
        <v>2</v>
      </c>
      <c r="E8853" s="1" t="str">
        <f>INDEX(Protocol[Mark],MATCH(C8853,Protocol[Step],0))</f>
        <v>10Tm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617010002</v>
      </c>
      <c r="H8853" s="134">
        <f>Systematic[[#This Row],[SampleVariableLabel]]+100*Systematic[[#This Row],[State]]</f>
        <v>617011102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617</v>
      </c>
      <c r="B8854" s="1">
        <f>IF(C8854=0,IF(B8853=Protocol!$V$20,1,B8853+1),B8853)</f>
        <v>1</v>
      </c>
      <c r="C8854" s="1">
        <f>IF(C8853+1=Protocol!$V$21,0,C8853+1)</f>
        <v>12</v>
      </c>
      <c r="D8854" s="1">
        <f t="shared" si="293"/>
        <v>3</v>
      </c>
      <c r="E8854" s="1" t="str">
        <f>INDEX(Protocol[Mark],MATCH(C8854,Protocol[Step],0))</f>
        <v>11Azd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617010003</v>
      </c>
      <c r="H8854" s="134">
        <f>Systematic[[#This Row],[SampleVariableLabel]]+100*Systematic[[#This Row],[State]]</f>
        <v>617011203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618</v>
      </c>
      <c r="B8855" s="1">
        <f>IF(C8855=0,IF(B8854=Protocol!$V$20,1,B8854+1),B8854)</f>
        <v>1</v>
      </c>
      <c r="C8855" s="1">
        <f>IF(C8854+1=Protocol!$V$21,0,C8854+1)</f>
        <v>0</v>
      </c>
      <c r="D8855" s="1">
        <f t="shared" si="293"/>
        <v>4</v>
      </c>
      <c r="E8855" s="1" t="str">
        <f>INDEX(Protocol[Mark],MATCH(C8855,Protocol[Step],0))</f>
        <v>1mt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618010004</v>
      </c>
      <c r="H8855" s="134">
        <f>Systematic[[#This Row],[SampleVariableLabel]]+100*Systematic[[#This Row],[State]]</f>
        <v>618010004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618</v>
      </c>
      <c r="B8856" s="1">
        <f>IF(C8856=0,IF(B8855=Protocol!$V$20,1,B8855+1),B8855)</f>
        <v>1</v>
      </c>
      <c r="C8856" s="1">
        <f>IF(C8855+1=Protocol!$V$21,0,C8855+1)</f>
        <v>1</v>
      </c>
      <c r="D8856" s="1">
        <f t="shared" si="293"/>
        <v>5</v>
      </c>
      <c r="E8856" s="1" t="str">
        <f>INDEX(Protocol[Mark],MATCH(C8856,Protocol[Step],0))</f>
        <v>1PM</v>
      </c>
      <c r="F8856" s="151" t="str">
        <f>INDEX(Variables[Variable],MATCH(Systematic[[#This Row],[VariableIndex]],Variables[Index],0))</f>
        <v>Specific flux (mt)</v>
      </c>
      <c r="G8856" s="134">
        <f>Systematic[[#This Row],[Sample]]*1000000+Systematic[[#This Row],[SubSample]]*10000+Systematic[[#This Row],[VariableIndex]]</f>
        <v>618010005</v>
      </c>
      <c r="H8856" s="134">
        <f>Systematic[[#This Row],[SampleVariableLabel]]+100*Systematic[[#This Row],[State]]</f>
        <v>618010105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618</v>
      </c>
      <c r="B8857" s="1">
        <f>IF(C8857=0,IF(B8856=Protocol!$V$20,1,B8856+1),B8856)</f>
        <v>1</v>
      </c>
      <c r="C8857" s="1">
        <f>IF(C8856+1=Protocol!$V$21,0,C8856+1)</f>
        <v>2</v>
      </c>
      <c r="D8857" s="1">
        <f t="shared" si="293"/>
        <v>6</v>
      </c>
      <c r="E8857" s="1" t="str">
        <f>INDEX(Protocol[Mark],MATCH(C8857,Protocol[Step],0))</f>
        <v>2D</v>
      </c>
      <c r="F8857" s="151" t="str">
        <f>INDEX(Variables[Variable],MATCH(Systematic[[#This Row],[VariableIndex]],Variables[Index],0))</f>
        <v>FCR (mt: ROX-corr.)</v>
      </c>
      <c r="G8857" s="134">
        <f>Systematic[[#This Row],[Sample]]*1000000+Systematic[[#This Row],[SubSample]]*10000+Systematic[[#This Row],[VariableIndex]]</f>
        <v>618010006</v>
      </c>
      <c r="H8857" s="134">
        <f>Systematic[[#This Row],[SampleVariableLabel]]+100*Systematic[[#This Row],[State]]</f>
        <v>618010206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618</v>
      </c>
      <c r="B8858" s="1">
        <f>IF(C8858=0,IF(B8857=Protocol!$V$20,1,B8857+1),B8857)</f>
        <v>1</v>
      </c>
      <c r="C8858" s="1">
        <f>IF(C8857+1=Protocol!$V$21,0,C8857+1)</f>
        <v>3</v>
      </c>
      <c r="D8858" s="1">
        <f t="shared" si="293"/>
        <v>1</v>
      </c>
      <c r="E8858" s="1" t="str">
        <f>INDEX(Protocol[Mark],MATCH(C8858,Protocol[Step],0))</f>
        <v>2c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618010001</v>
      </c>
      <c r="H8858" s="134">
        <f>Systematic[[#This Row],[SampleVariableLabel]]+100*Systematic[[#This Row],[State]]</f>
        <v>618010301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618</v>
      </c>
      <c r="B8859" s="1">
        <f>IF(C8859=0,IF(B8858=Protocol!$V$20,1,B8858+1),B8858)</f>
        <v>1</v>
      </c>
      <c r="C8859" s="1">
        <f>IF(C8858+1=Protocol!$V$21,0,C8858+1)</f>
        <v>4</v>
      </c>
      <c r="D8859" s="1">
        <f t="shared" si="293"/>
        <v>2</v>
      </c>
      <c r="E8859" s="1" t="str">
        <f>INDEX(Protocol[Mark],MATCH(C8859,Protocol[Step],0))</f>
        <v>3U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618010002</v>
      </c>
      <c r="H8859" s="134">
        <f>Systematic[[#This Row],[SampleVariableLabel]]+100*Systematic[[#This Row],[State]]</f>
        <v>618010402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618</v>
      </c>
      <c r="B8860" s="1">
        <f>IF(C8860=0,IF(B8859=Protocol!$V$20,1,B8859+1),B8859)</f>
        <v>1</v>
      </c>
      <c r="C8860" s="1">
        <f>IF(C8859+1=Protocol!$V$21,0,C8859+1)</f>
        <v>5</v>
      </c>
      <c r="D8860" s="1">
        <f t="shared" si="293"/>
        <v>3</v>
      </c>
      <c r="E8860" s="1" t="str">
        <f>INDEX(Protocol[Mark],MATCH(C8860,Protocol[Step],0))</f>
        <v>4G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618010003</v>
      </c>
      <c r="H8860" s="134">
        <f>Systematic[[#This Row],[SampleVariableLabel]]+100*Systematic[[#This Row],[State]]</f>
        <v>618010503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618</v>
      </c>
      <c r="B8861" s="1">
        <f>IF(C8861=0,IF(B8860=Protocol!$V$20,1,B8860+1),B8860)</f>
        <v>1</v>
      </c>
      <c r="C8861" s="1">
        <f>IF(C8860+1=Protocol!$V$21,0,C8860+1)</f>
        <v>6</v>
      </c>
      <c r="D8861" s="1">
        <f t="shared" si="293"/>
        <v>4</v>
      </c>
      <c r="E8861" s="1" t="str">
        <f>INDEX(Protocol[Mark],MATCH(C8861,Protocol[Step],0))</f>
        <v>5S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618010004</v>
      </c>
      <c r="H8861" s="134">
        <f>Systematic[[#This Row],[SampleVariableLabel]]+100*Systematic[[#This Row],[State]]</f>
        <v>618010604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618</v>
      </c>
      <c r="B8862" s="1">
        <f>IF(C8862=0,IF(B8861=Protocol!$V$20,1,B8861+1),B8861)</f>
        <v>1</v>
      </c>
      <c r="C8862" s="1">
        <f>IF(C8861+1=Protocol!$V$21,0,C8861+1)</f>
        <v>7</v>
      </c>
      <c r="D8862" s="1">
        <f t="shared" si="293"/>
        <v>5</v>
      </c>
      <c r="E8862" s="1" t="str">
        <f>INDEX(Protocol[Mark],MATCH(C8862,Protocol[Step],0))</f>
        <v>6Oct</v>
      </c>
      <c r="F8862" s="151" t="str">
        <f>INDEX(Variables[Variable],MATCH(Systematic[[#This Row],[VariableIndex]],Variables[Index],0))</f>
        <v>Specific flux (mt)</v>
      </c>
      <c r="G8862" s="134">
        <f>Systematic[[#This Row],[Sample]]*1000000+Systematic[[#This Row],[SubSample]]*10000+Systematic[[#This Row],[VariableIndex]]</f>
        <v>618010005</v>
      </c>
      <c r="H8862" s="134">
        <f>Systematic[[#This Row],[SampleVariableLabel]]+100*Systematic[[#This Row],[State]]</f>
        <v>618010705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618</v>
      </c>
      <c r="B8863" s="1">
        <f>IF(C8863=0,IF(B8862=Protocol!$V$20,1,B8862+1),B8862)</f>
        <v>1</v>
      </c>
      <c r="C8863" s="1">
        <f>IF(C8862+1=Protocol!$V$21,0,C8862+1)</f>
        <v>8</v>
      </c>
      <c r="D8863" s="1">
        <f t="shared" si="293"/>
        <v>6</v>
      </c>
      <c r="E8863" s="1" t="str">
        <f>INDEX(Protocol[Mark],MATCH(C8863,Protocol[Step],0))</f>
        <v>7Rot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618010006</v>
      </c>
      <c r="H8863" s="134">
        <f>Systematic[[#This Row],[SampleVariableLabel]]+100*Systematic[[#This Row],[State]]</f>
        <v>618010806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618</v>
      </c>
      <c r="B8864" s="1">
        <f>IF(C8864=0,IF(B8863=Protocol!$V$20,1,B8863+1),B8863)</f>
        <v>1</v>
      </c>
      <c r="C8864" s="1">
        <f>IF(C8863+1=Protocol!$V$21,0,C8863+1)</f>
        <v>9</v>
      </c>
      <c r="D8864" s="1">
        <f t="shared" si="293"/>
        <v>1</v>
      </c>
      <c r="E8864" s="1" t="str">
        <f>INDEX(Protocol[Mark],MATCH(C8864,Protocol[Step],0))</f>
        <v>8Gp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618010001</v>
      </c>
      <c r="H8864" s="134">
        <f>Systematic[[#This Row],[SampleVariableLabel]]+100*Systematic[[#This Row],[State]]</f>
        <v>618010901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618</v>
      </c>
      <c r="B8865" s="1">
        <f>IF(C8865=0,IF(B8864=Protocol!$V$20,1,B8864+1),B8864)</f>
        <v>1</v>
      </c>
      <c r="C8865" s="1">
        <f>IF(C8864+1=Protocol!$V$21,0,C8864+1)</f>
        <v>10</v>
      </c>
      <c r="D8865" s="1">
        <f t="shared" si="293"/>
        <v>2</v>
      </c>
      <c r="E8865" s="1" t="str">
        <f>INDEX(Protocol[Mark],MATCH(C8865,Protocol[Step],0))</f>
        <v>9Ama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618010002</v>
      </c>
      <c r="H8865" s="134">
        <f>Systematic[[#This Row],[SampleVariableLabel]]+100*Systematic[[#This Row],[State]]</f>
        <v>618011002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618</v>
      </c>
      <c r="B8866" s="1">
        <f>IF(C8866=0,IF(B8865=Protocol!$V$20,1,B8865+1),B8865)</f>
        <v>1</v>
      </c>
      <c r="C8866" s="1">
        <f>IF(C8865+1=Protocol!$V$21,0,C8865+1)</f>
        <v>11</v>
      </c>
      <c r="D8866" s="1">
        <f t="shared" si="293"/>
        <v>3</v>
      </c>
      <c r="E8866" s="1" t="str">
        <f>INDEX(Protocol[Mark],MATCH(C8866,Protocol[Step],0))</f>
        <v>10Tm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618010003</v>
      </c>
      <c r="H8866" s="134">
        <f>Systematic[[#This Row],[SampleVariableLabel]]+100*Systematic[[#This Row],[State]]</f>
        <v>618011103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618</v>
      </c>
      <c r="B8867" s="1">
        <f>IF(C8867=0,IF(B8866=Protocol!$V$20,1,B8866+1),B8866)</f>
        <v>1</v>
      </c>
      <c r="C8867" s="1">
        <f>IF(C8866+1=Protocol!$V$21,0,C8866+1)</f>
        <v>12</v>
      </c>
      <c r="D8867" s="1">
        <f t="shared" si="293"/>
        <v>4</v>
      </c>
      <c r="E8867" s="1" t="str">
        <f>INDEX(Protocol[Mark],MATCH(C8867,Protocol[Step],0))</f>
        <v>11Azd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618010004</v>
      </c>
      <c r="H8867" s="134">
        <f>Systematic[[#This Row],[SampleVariableLabel]]+100*Systematic[[#This Row],[State]]</f>
        <v>618011204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619</v>
      </c>
      <c r="B8868" s="1">
        <f>IF(C8868=0,IF(B8867=Protocol!$V$20,1,B8867+1),B8867)</f>
        <v>1</v>
      </c>
      <c r="C8868" s="1">
        <f>IF(C8867+1=Protocol!$V$21,0,C8867+1)</f>
        <v>0</v>
      </c>
      <c r="D8868" s="1">
        <f t="shared" si="293"/>
        <v>5</v>
      </c>
      <c r="E8868" s="1" t="str">
        <f>INDEX(Protocol[Mark],MATCH(C8868,Protocol[Step],0))</f>
        <v>1mt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619010005</v>
      </c>
      <c r="H8868" s="134">
        <f>Systematic[[#This Row],[SampleVariableLabel]]+100*Systematic[[#This Row],[State]]</f>
        <v>619010005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619</v>
      </c>
      <c r="B8869" s="1">
        <f>IF(C8869=0,IF(B8868=Protocol!$V$20,1,B8868+1),B8868)</f>
        <v>1</v>
      </c>
      <c r="C8869" s="1">
        <f>IF(C8868+1=Protocol!$V$21,0,C8868+1)</f>
        <v>1</v>
      </c>
      <c r="D8869" s="1">
        <f t="shared" si="293"/>
        <v>6</v>
      </c>
      <c r="E8869" s="1" t="str">
        <f>INDEX(Protocol[Mark],MATCH(C8869,Protocol[Step],0))</f>
        <v>1PM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619010006</v>
      </c>
      <c r="H8869" s="134">
        <f>Systematic[[#This Row],[SampleVariableLabel]]+100*Systematic[[#This Row],[State]]</f>
        <v>619010106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619</v>
      </c>
      <c r="B8870" s="1">
        <f>IF(C8870=0,IF(B8869=Protocol!$V$20,1,B8869+1),B8869)</f>
        <v>1</v>
      </c>
      <c r="C8870" s="1">
        <f>IF(C8869+1=Protocol!$V$21,0,C8869+1)</f>
        <v>2</v>
      </c>
      <c r="D8870" s="1">
        <f t="shared" si="293"/>
        <v>1</v>
      </c>
      <c r="E8870" s="1" t="str">
        <f>INDEX(Protocol[Mark],MATCH(C8870,Protocol[Step],0))</f>
        <v>2D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619010001</v>
      </c>
      <c r="H8870" s="134">
        <f>Systematic[[#This Row],[SampleVariableLabel]]+100*Systematic[[#This Row],[State]]</f>
        <v>619010201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619</v>
      </c>
      <c r="B8871" s="1">
        <f>IF(C8871=0,IF(B8870=Protocol!$V$20,1,B8870+1),B8870)</f>
        <v>1</v>
      </c>
      <c r="C8871" s="1">
        <f>IF(C8870+1=Protocol!$V$21,0,C8870+1)</f>
        <v>3</v>
      </c>
      <c r="D8871" s="1">
        <f t="shared" si="293"/>
        <v>2</v>
      </c>
      <c r="E8871" s="1" t="str">
        <f>INDEX(Protocol[Mark],MATCH(C8871,Protocol[Step],0))</f>
        <v>2c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619010002</v>
      </c>
      <c r="H8871" s="134">
        <f>Systematic[[#This Row],[SampleVariableLabel]]+100*Systematic[[#This Row],[State]]</f>
        <v>619010302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619</v>
      </c>
      <c r="B8872" s="1">
        <f>IF(C8872=0,IF(B8871=Protocol!$V$20,1,B8871+1),B8871)</f>
        <v>1</v>
      </c>
      <c r="C8872" s="1">
        <f>IF(C8871+1=Protocol!$V$21,0,C8871+1)</f>
        <v>4</v>
      </c>
      <c r="D8872" s="1">
        <f t="shared" si="293"/>
        <v>3</v>
      </c>
      <c r="E8872" s="1" t="str">
        <f>INDEX(Protocol[Mark],MATCH(C8872,Protocol[Step],0))</f>
        <v>3U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619010003</v>
      </c>
      <c r="H8872" s="134">
        <f>Systematic[[#This Row],[SampleVariableLabel]]+100*Systematic[[#This Row],[State]]</f>
        <v>619010403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619</v>
      </c>
      <c r="B8873" s="1">
        <f>IF(C8873=0,IF(B8872=Protocol!$V$20,1,B8872+1),B8872)</f>
        <v>1</v>
      </c>
      <c r="C8873" s="1">
        <f>IF(C8872+1=Protocol!$V$21,0,C8872+1)</f>
        <v>5</v>
      </c>
      <c r="D8873" s="1">
        <f t="shared" si="293"/>
        <v>4</v>
      </c>
      <c r="E8873" s="1" t="str">
        <f>INDEX(Protocol[Mark],MATCH(C8873,Protocol[Step],0))</f>
        <v>4G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619010004</v>
      </c>
      <c r="H8873" s="134">
        <f>Systematic[[#This Row],[SampleVariableLabel]]+100*Systematic[[#This Row],[State]]</f>
        <v>619010504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619</v>
      </c>
      <c r="B8874" s="1">
        <f>IF(C8874=0,IF(B8873=Protocol!$V$20,1,B8873+1),B8873)</f>
        <v>1</v>
      </c>
      <c r="C8874" s="1">
        <f>IF(C8873+1=Protocol!$V$21,0,C8873+1)</f>
        <v>6</v>
      </c>
      <c r="D8874" s="1">
        <f t="shared" si="293"/>
        <v>5</v>
      </c>
      <c r="E8874" s="1" t="str">
        <f>INDEX(Protocol[Mark],MATCH(C8874,Protocol[Step],0))</f>
        <v>5S</v>
      </c>
      <c r="F8874" s="151" t="str">
        <f>INDEX(Variables[Variable],MATCH(Systematic[[#This Row],[VariableIndex]],Variables[Index],0))</f>
        <v>Specific flux (mt)</v>
      </c>
      <c r="G8874" s="134">
        <f>Systematic[[#This Row],[Sample]]*1000000+Systematic[[#This Row],[SubSample]]*10000+Systematic[[#This Row],[VariableIndex]]</f>
        <v>619010005</v>
      </c>
      <c r="H8874" s="134">
        <f>Systematic[[#This Row],[SampleVariableLabel]]+100*Systematic[[#This Row],[State]]</f>
        <v>619010605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619</v>
      </c>
      <c r="B8875" s="1">
        <f>IF(C8875=0,IF(B8874=Protocol!$V$20,1,B8874+1),B8874)</f>
        <v>1</v>
      </c>
      <c r="C8875" s="1">
        <f>IF(C8874+1=Protocol!$V$21,0,C8874+1)</f>
        <v>7</v>
      </c>
      <c r="D8875" s="1">
        <f t="shared" si="293"/>
        <v>6</v>
      </c>
      <c r="E8875" s="1" t="str">
        <f>INDEX(Protocol[Mark],MATCH(C8875,Protocol[Step],0))</f>
        <v>6Oct</v>
      </c>
      <c r="F8875" s="151" t="str">
        <f>INDEX(Variables[Variable],MATCH(Systematic[[#This Row],[VariableIndex]],Variables[Index],0))</f>
        <v>FCR (mt: ROX-corr.)</v>
      </c>
      <c r="G8875" s="134">
        <f>Systematic[[#This Row],[Sample]]*1000000+Systematic[[#This Row],[SubSample]]*10000+Systematic[[#This Row],[VariableIndex]]</f>
        <v>619010006</v>
      </c>
      <c r="H8875" s="134">
        <f>Systematic[[#This Row],[SampleVariableLabel]]+100*Systematic[[#This Row],[State]]</f>
        <v>619010706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619</v>
      </c>
      <c r="B8876" s="1">
        <f>IF(C8876=0,IF(B8875=Protocol!$V$20,1,B8875+1),B8875)</f>
        <v>1</v>
      </c>
      <c r="C8876" s="1">
        <f>IF(C8875+1=Protocol!$V$21,0,C8875+1)</f>
        <v>8</v>
      </c>
      <c r="D8876" s="1">
        <f t="shared" si="293"/>
        <v>1</v>
      </c>
      <c r="E8876" s="1" t="str">
        <f>INDEX(Protocol[Mark],MATCH(C8876,Protocol[Step],0))</f>
        <v>7Rot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619010001</v>
      </c>
      <c r="H8876" s="134">
        <f>Systematic[[#This Row],[SampleVariableLabel]]+100*Systematic[[#This Row],[State]]</f>
        <v>619010801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619</v>
      </c>
      <c r="B8877" s="1">
        <f>IF(C8877=0,IF(B8876=Protocol!$V$20,1,B8876+1),B8876)</f>
        <v>1</v>
      </c>
      <c r="C8877" s="1">
        <f>IF(C8876+1=Protocol!$V$21,0,C8876+1)</f>
        <v>9</v>
      </c>
      <c r="D8877" s="1">
        <f t="shared" si="293"/>
        <v>2</v>
      </c>
      <c r="E8877" s="1" t="str">
        <f>INDEX(Protocol[Mark],MATCH(C8877,Protocol[Step],0))</f>
        <v>8Gp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619010002</v>
      </c>
      <c r="H8877" s="134">
        <f>Systematic[[#This Row],[SampleVariableLabel]]+100*Systematic[[#This Row],[State]]</f>
        <v>619010902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619</v>
      </c>
      <c r="B8878" s="1">
        <f>IF(C8878=0,IF(B8877=Protocol!$V$20,1,B8877+1),B8877)</f>
        <v>1</v>
      </c>
      <c r="C8878" s="1">
        <f>IF(C8877+1=Protocol!$V$21,0,C8877+1)</f>
        <v>10</v>
      </c>
      <c r="D8878" s="1">
        <f t="shared" si="293"/>
        <v>3</v>
      </c>
      <c r="E8878" s="1" t="str">
        <f>INDEX(Protocol[Mark],MATCH(C8878,Protocol[Step],0))</f>
        <v>9Ama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619010003</v>
      </c>
      <c r="H8878" s="134">
        <f>Systematic[[#This Row],[SampleVariableLabel]]+100*Systematic[[#This Row],[State]]</f>
        <v>619011003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619</v>
      </c>
      <c r="B8879" s="1">
        <f>IF(C8879=0,IF(B8878=Protocol!$V$20,1,B8878+1),B8878)</f>
        <v>1</v>
      </c>
      <c r="C8879" s="1">
        <f>IF(C8878+1=Protocol!$V$21,0,C8878+1)</f>
        <v>11</v>
      </c>
      <c r="D8879" s="1">
        <f t="shared" si="293"/>
        <v>4</v>
      </c>
      <c r="E8879" s="1" t="str">
        <f>INDEX(Protocol[Mark],MATCH(C8879,Protocol[Step],0))</f>
        <v>10Tm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619010004</v>
      </c>
      <c r="H8879" s="134">
        <f>Systematic[[#This Row],[SampleVariableLabel]]+100*Systematic[[#This Row],[State]]</f>
        <v>619011104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619</v>
      </c>
      <c r="B8880" s="1">
        <f>IF(C8880=0,IF(B8879=Protocol!$V$20,1,B8879+1),B8879)</f>
        <v>1</v>
      </c>
      <c r="C8880" s="1">
        <f>IF(C8879+1=Protocol!$V$21,0,C8879+1)</f>
        <v>12</v>
      </c>
      <c r="D8880" s="1">
        <f t="shared" si="293"/>
        <v>5</v>
      </c>
      <c r="E8880" s="1" t="str">
        <f>INDEX(Protocol[Mark],MATCH(C8880,Protocol[Step],0))</f>
        <v>11Azd</v>
      </c>
      <c r="F8880" s="151" t="str">
        <f>INDEX(Variables[Variable],MATCH(Systematic[[#This Row],[VariableIndex]],Variables[Index],0))</f>
        <v>Specific flux (mt)</v>
      </c>
      <c r="G8880" s="134">
        <f>Systematic[[#This Row],[Sample]]*1000000+Systematic[[#This Row],[SubSample]]*10000+Systematic[[#This Row],[VariableIndex]]</f>
        <v>619010005</v>
      </c>
      <c r="H8880" s="134">
        <f>Systematic[[#This Row],[SampleVariableLabel]]+100*Systematic[[#This Row],[State]]</f>
        <v>619011205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620</v>
      </c>
      <c r="B8881" s="1">
        <f>IF(C8881=0,IF(B8880=Protocol!$V$20,1,B8880+1),B8880)</f>
        <v>1</v>
      </c>
      <c r="C8881" s="1">
        <f>IF(C8880+1=Protocol!$V$21,0,C8880+1)</f>
        <v>0</v>
      </c>
      <c r="D8881" s="1">
        <f t="shared" si="293"/>
        <v>6</v>
      </c>
      <c r="E8881" s="1" t="str">
        <f>INDEX(Protocol[Mark],MATCH(C8881,Protocol[Step],0))</f>
        <v>1mt</v>
      </c>
      <c r="F8881" s="151" t="str">
        <f>INDEX(Variables[Variable],MATCH(Systematic[[#This Row],[VariableIndex]],Variables[Index],0))</f>
        <v>FCR (mt: ROX-corr.)</v>
      </c>
      <c r="G8881" s="134">
        <f>Systematic[[#This Row],[Sample]]*1000000+Systematic[[#This Row],[SubSample]]*10000+Systematic[[#This Row],[VariableIndex]]</f>
        <v>620010006</v>
      </c>
      <c r="H8881" s="134">
        <f>Systematic[[#This Row],[SampleVariableLabel]]+100*Systematic[[#This Row],[State]]</f>
        <v>620010006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620</v>
      </c>
      <c r="B8882" s="1">
        <f>IF(C8882=0,IF(B8881=Protocol!$V$20,1,B8881+1),B8881)</f>
        <v>1</v>
      </c>
      <c r="C8882" s="1">
        <f>IF(C8881+1=Protocol!$V$21,0,C8881+1)</f>
        <v>1</v>
      </c>
      <c r="D8882" s="1">
        <f t="shared" si="293"/>
        <v>1</v>
      </c>
      <c r="E8882" s="1" t="str">
        <f>INDEX(Protocol[Mark],MATCH(C8882,Protocol[Step],0))</f>
        <v>1PM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620010001</v>
      </c>
      <c r="H8882" s="134">
        <f>Systematic[[#This Row],[SampleVariableLabel]]+100*Systematic[[#This Row],[State]]</f>
        <v>620010101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620</v>
      </c>
      <c r="B8883" s="1">
        <f>IF(C8883=0,IF(B8882=Protocol!$V$20,1,B8882+1),B8882)</f>
        <v>1</v>
      </c>
      <c r="C8883" s="1">
        <f>IF(C8882+1=Protocol!$V$21,0,C8882+1)</f>
        <v>2</v>
      </c>
      <c r="D8883" s="1">
        <f t="shared" si="293"/>
        <v>2</v>
      </c>
      <c r="E8883" s="1" t="str">
        <f>INDEX(Protocol[Mark],MATCH(C8883,Protocol[Step],0))</f>
        <v>2D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620010002</v>
      </c>
      <c r="H8883" s="134">
        <f>Systematic[[#This Row],[SampleVariableLabel]]+100*Systematic[[#This Row],[State]]</f>
        <v>620010202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620</v>
      </c>
      <c r="B8884" s="1">
        <f>IF(C8884=0,IF(B8883=Protocol!$V$20,1,B8883+1),B8883)</f>
        <v>1</v>
      </c>
      <c r="C8884" s="1">
        <f>IF(C8883+1=Protocol!$V$21,0,C8883+1)</f>
        <v>3</v>
      </c>
      <c r="D8884" s="1">
        <f t="shared" si="293"/>
        <v>3</v>
      </c>
      <c r="E8884" s="1" t="str">
        <f>INDEX(Protocol[Mark],MATCH(C8884,Protocol[Step],0))</f>
        <v>2c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620010003</v>
      </c>
      <c r="H8884" s="134">
        <f>Systematic[[#This Row],[SampleVariableLabel]]+100*Systematic[[#This Row],[State]]</f>
        <v>620010303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620</v>
      </c>
      <c r="B8885" s="1">
        <f>IF(C8885=0,IF(B8884=Protocol!$V$20,1,B8884+1),B8884)</f>
        <v>1</v>
      </c>
      <c r="C8885" s="1">
        <f>IF(C8884+1=Protocol!$V$21,0,C8884+1)</f>
        <v>4</v>
      </c>
      <c r="D8885" s="1">
        <f t="shared" si="293"/>
        <v>4</v>
      </c>
      <c r="E8885" s="1" t="str">
        <f>INDEX(Protocol[Mark],MATCH(C8885,Protocol[Step],0))</f>
        <v>3U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620010004</v>
      </c>
      <c r="H8885" s="134">
        <f>Systematic[[#This Row],[SampleVariableLabel]]+100*Systematic[[#This Row],[State]]</f>
        <v>620010404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620</v>
      </c>
      <c r="B8886" s="1">
        <f>IF(C8886=0,IF(B8885=Protocol!$V$20,1,B8885+1),B8885)</f>
        <v>1</v>
      </c>
      <c r="C8886" s="1">
        <f>IF(C8885+1=Protocol!$V$21,0,C8885+1)</f>
        <v>5</v>
      </c>
      <c r="D8886" s="1">
        <f t="shared" si="293"/>
        <v>5</v>
      </c>
      <c r="E8886" s="1" t="str">
        <f>INDEX(Protocol[Mark],MATCH(C8886,Protocol[Step],0))</f>
        <v>4G</v>
      </c>
      <c r="F8886" s="151" t="str">
        <f>INDEX(Variables[Variable],MATCH(Systematic[[#This Row],[VariableIndex]],Variables[Index],0))</f>
        <v>Specific flux (mt)</v>
      </c>
      <c r="G8886" s="134">
        <f>Systematic[[#This Row],[Sample]]*1000000+Systematic[[#This Row],[SubSample]]*10000+Systematic[[#This Row],[VariableIndex]]</f>
        <v>620010005</v>
      </c>
      <c r="H8886" s="134">
        <f>Systematic[[#This Row],[SampleVariableLabel]]+100*Systematic[[#This Row],[State]]</f>
        <v>620010505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620</v>
      </c>
      <c r="B8887" s="1">
        <f>IF(C8887=0,IF(B8886=Protocol!$V$20,1,B8886+1),B8886)</f>
        <v>1</v>
      </c>
      <c r="C8887" s="1">
        <f>IF(C8886+1=Protocol!$V$21,0,C8886+1)</f>
        <v>6</v>
      </c>
      <c r="D8887" s="1">
        <f t="shared" si="293"/>
        <v>6</v>
      </c>
      <c r="E8887" s="1" t="str">
        <f>INDEX(Protocol[Mark],MATCH(C8887,Protocol[Step],0))</f>
        <v>5S</v>
      </c>
      <c r="F8887" s="151" t="str">
        <f>INDEX(Variables[Variable],MATCH(Systematic[[#This Row],[VariableIndex]],Variables[Index],0))</f>
        <v>FCR (mt: ROX-corr.)</v>
      </c>
      <c r="G8887" s="134">
        <f>Systematic[[#This Row],[Sample]]*1000000+Systematic[[#This Row],[SubSample]]*10000+Systematic[[#This Row],[VariableIndex]]</f>
        <v>620010006</v>
      </c>
      <c r="H8887" s="134">
        <f>Systematic[[#This Row],[SampleVariableLabel]]+100*Systematic[[#This Row],[State]]</f>
        <v>620010606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620</v>
      </c>
      <c r="B8888" s="1">
        <f>IF(C8888=0,IF(B8887=Protocol!$V$20,1,B8887+1),B8887)</f>
        <v>1</v>
      </c>
      <c r="C8888" s="1">
        <f>IF(C8887+1=Protocol!$V$21,0,C8887+1)</f>
        <v>7</v>
      </c>
      <c r="D8888" s="1">
        <f t="shared" si="293"/>
        <v>1</v>
      </c>
      <c r="E8888" s="1" t="str">
        <f>INDEX(Protocol[Mark],MATCH(C8888,Protocol[Step],0))</f>
        <v>6Oct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620010001</v>
      </c>
      <c r="H8888" s="134">
        <f>Systematic[[#This Row],[SampleVariableLabel]]+100*Systematic[[#This Row],[State]]</f>
        <v>620010701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620</v>
      </c>
      <c r="B8889" s="1">
        <f>IF(C8889=0,IF(B8888=Protocol!$V$20,1,B8888+1),B8888)</f>
        <v>1</v>
      </c>
      <c r="C8889" s="1">
        <f>IF(C8888+1=Protocol!$V$21,0,C8888+1)</f>
        <v>8</v>
      </c>
      <c r="D8889" s="1">
        <f t="shared" si="293"/>
        <v>2</v>
      </c>
      <c r="E8889" s="1" t="str">
        <f>INDEX(Protocol[Mark],MATCH(C8889,Protocol[Step],0))</f>
        <v>7Rot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620010002</v>
      </c>
      <c r="H8889" s="134">
        <f>Systematic[[#This Row],[SampleVariableLabel]]+100*Systematic[[#This Row],[State]]</f>
        <v>620010802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620</v>
      </c>
      <c r="B8890" s="1">
        <f>IF(C8890=0,IF(B8889=Protocol!$V$20,1,B8889+1),B8889)</f>
        <v>1</v>
      </c>
      <c r="C8890" s="1">
        <f>IF(C8889+1=Protocol!$V$21,0,C8889+1)</f>
        <v>9</v>
      </c>
      <c r="D8890" s="1">
        <f t="shared" si="293"/>
        <v>3</v>
      </c>
      <c r="E8890" s="1" t="str">
        <f>INDEX(Protocol[Mark],MATCH(C8890,Protocol[Step],0))</f>
        <v>8Gp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620010003</v>
      </c>
      <c r="H8890" s="134">
        <f>Systematic[[#This Row],[SampleVariableLabel]]+100*Systematic[[#This Row],[State]]</f>
        <v>620010903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620</v>
      </c>
      <c r="B8891" s="1">
        <f>IF(C8891=0,IF(B8890=Protocol!$V$20,1,B8890+1),B8890)</f>
        <v>1</v>
      </c>
      <c r="C8891" s="1">
        <f>IF(C8890+1=Protocol!$V$21,0,C8890+1)</f>
        <v>10</v>
      </c>
      <c r="D8891" s="1">
        <f t="shared" si="293"/>
        <v>4</v>
      </c>
      <c r="E8891" s="1" t="str">
        <f>INDEX(Protocol[Mark],MATCH(C8891,Protocol[Step],0))</f>
        <v>9Ama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620010004</v>
      </c>
      <c r="H8891" s="134">
        <f>Systematic[[#This Row],[SampleVariableLabel]]+100*Systematic[[#This Row],[State]]</f>
        <v>620011004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620</v>
      </c>
      <c r="B8892" s="1">
        <f>IF(C8892=0,IF(B8891=Protocol!$V$20,1,B8891+1),B8891)</f>
        <v>1</v>
      </c>
      <c r="C8892" s="1">
        <f>IF(C8891+1=Protocol!$V$21,0,C8891+1)</f>
        <v>11</v>
      </c>
      <c r="D8892" s="1">
        <f t="shared" si="293"/>
        <v>5</v>
      </c>
      <c r="E8892" s="1" t="str">
        <f>INDEX(Protocol[Mark],MATCH(C8892,Protocol[Step],0))</f>
        <v>10Tm</v>
      </c>
      <c r="F8892" s="151" t="str">
        <f>INDEX(Variables[Variable],MATCH(Systematic[[#This Row],[VariableIndex]],Variables[Index],0))</f>
        <v>Specific flux (mt)</v>
      </c>
      <c r="G8892" s="134">
        <f>Systematic[[#This Row],[Sample]]*1000000+Systematic[[#This Row],[SubSample]]*10000+Systematic[[#This Row],[VariableIndex]]</f>
        <v>620010005</v>
      </c>
      <c r="H8892" s="134">
        <f>Systematic[[#This Row],[SampleVariableLabel]]+100*Systematic[[#This Row],[State]]</f>
        <v>620011105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620</v>
      </c>
      <c r="B8893" s="1">
        <f>IF(C8893=0,IF(B8892=Protocol!$V$20,1,B8892+1),B8892)</f>
        <v>1</v>
      </c>
      <c r="C8893" s="1">
        <f>IF(C8892+1=Protocol!$V$21,0,C8892+1)</f>
        <v>12</v>
      </c>
      <c r="D8893" s="1">
        <f t="shared" si="293"/>
        <v>6</v>
      </c>
      <c r="E8893" s="1" t="str">
        <f>INDEX(Protocol[Mark],MATCH(C8893,Protocol[Step],0))</f>
        <v>11Azd</v>
      </c>
      <c r="F8893" s="151" t="str">
        <f>INDEX(Variables[Variable],MATCH(Systematic[[#This Row],[VariableIndex]],Variables[Index],0))</f>
        <v>FCR (mt: ROX-corr.)</v>
      </c>
      <c r="G8893" s="134">
        <f>Systematic[[#This Row],[Sample]]*1000000+Systematic[[#This Row],[SubSample]]*10000+Systematic[[#This Row],[VariableIndex]]</f>
        <v>620010006</v>
      </c>
      <c r="H8893" s="134">
        <f>Systematic[[#This Row],[SampleVariableLabel]]+100*Systematic[[#This Row],[State]]</f>
        <v>620011206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621</v>
      </c>
      <c r="B8894" s="1">
        <f>IF(C8894=0,IF(B8893=Protocol!$V$20,1,B8893+1),B8893)</f>
        <v>1</v>
      </c>
      <c r="C8894" s="1">
        <f>IF(C8893+1=Protocol!$V$21,0,C8893+1)</f>
        <v>0</v>
      </c>
      <c r="D8894" s="1">
        <f t="shared" si="293"/>
        <v>1</v>
      </c>
      <c r="E8894" s="1" t="str">
        <f>INDEX(Protocol[Mark],MATCH(C8894,Protocol[Step],0))</f>
        <v>1mt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621010001</v>
      </c>
      <c r="H8894" s="134">
        <f>Systematic[[#This Row],[SampleVariableLabel]]+100*Systematic[[#This Row],[State]]</f>
        <v>621010001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621</v>
      </c>
      <c r="B8895" s="1">
        <f>IF(C8895=0,IF(B8894=Protocol!$V$20,1,B8894+1),B8894)</f>
        <v>1</v>
      </c>
      <c r="C8895" s="1">
        <f>IF(C8894+1=Protocol!$V$21,0,C8894+1)</f>
        <v>1</v>
      </c>
      <c r="D8895" s="1">
        <f t="shared" si="293"/>
        <v>2</v>
      </c>
      <c r="E8895" s="1" t="str">
        <f>INDEX(Protocol[Mark],MATCH(C8895,Protocol[Step],0))</f>
        <v>1PM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621010002</v>
      </c>
      <c r="H8895" s="134">
        <f>Systematic[[#This Row],[SampleVariableLabel]]+100*Systematic[[#This Row],[State]]</f>
        <v>621010102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621</v>
      </c>
      <c r="B8896" s="1">
        <f>IF(C8896=0,IF(B8895=Protocol!$V$20,1,B8895+1),B8895)</f>
        <v>1</v>
      </c>
      <c r="C8896" s="1">
        <f>IF(C8895+1=Protocol!$V$21,0,C8895+1)</f>
        <v>2</v>
      </c>
      <c r="D8896" s="1">
        <f t="shared" si="293"/>
        <v>3</v>
      </c>
      <c r="E8896" s="1" t="str">
        <f>INDEX(Protocol[Mark],MATCH(C8896,Protocol[Step],0))</f>
        <v>2D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621010003</v>
      </c>
      <c r="H8896" s="134">
        <f>Systematic[[#This Row],[SampleVariableLabel]]+100*Systematic[[#This Row],[State]]</f>
        <v>621010203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621</v>
      </c>
      <c r="B8897" s="1">
        <f>IF(C8897=0,IF(B8896=Protocol!$V$20,1,B8896+1),B8896)</f>
        <v>1</v>
      </c>
      <c r="C8897" s="1">
        <f>IF(C8896+1=Protocol!$V$21,0,C8896+1)</f>
        <v>3</v>
      </c>
      <c r="D8897" s="1">
        <f t="shared" si="293"/>
        <v>4</v>
      </c>
      <c r="E8897" s="1" t="str">
        <f>INDEX(Protocol[Mark],MATCH(C8897,Protocol[Step],0))</f>
        <v>2c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621010004</v>
      </c>
      <c r="H8897" s="134">
        <f>Systematic[[#This Row],[SampleVariableLabel]]+100*Systematic[[#This Row],[State]]</f>
        <v>621010304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621</v>
      </c>
      <c r="B8898" s="1">
        <f>IF(C8898=0,IF(B8897=Protocol!$V$20,1,B8897+1),B8897)</f>
        <v>1</v>
      </c>
      <c r="C8898" s="1">
        <f>IF(C8897+1=Protocol!$V$21,0,C8897+1)</f>
        <v>4</v>
      </c>
      <c r="D8898" s="1">
        <f t="shared" si="293"/>
        <v>5</v>
      </c>
      <c r="E8898" s="1" t="str">
        <f>INDEX(Protocol[Mark],MATCH(C8898,Protocol[Step],0))</f>
        <v>3U</v>
      </c>
      <c r="F8898" s="151" t="str">
        <f>INDEX(Variables[Variable],MATCH(Systematic[[#This Row],[VariableIndex]],Variables[Index],0))</f>
        <v>Specific flux (mt)</v>
      </c>
      <c r="G8898" s="134">
        <f>Systematic[[#This Row],[Sample]]*1000000+Systematic[[#This Row],[SubSample]]*10000+Systematic[[#This Row],[VariableIndex]]</f>
        <v>621010005</v>
      </c>
      <c r="H8898" s="134">
        <f>Systematic[[#This Row],[SampleVariableLabel]]+100*Systematic[[#This Row],[State]]</f>
        <v>621010405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621</v>
      </c>
      <c r="B8899" s="1">
        <f>IF(C8899=0,IF(B8898=Protocol!$V$20,1,B8898+1),B8898)</f>
        <v>1</v>
      </c>
      <c r="C8899" s="1">
        <f>IF(C8898+1=Protocol!$V$21,0,C8898+1)</f>
        <v>5</v>
      </c>
      <c r="D8899" s="1">
        <f t="shared" ref="D8899:D8962" si="295">IF(D8898=nVariables,1,D8898+1)</f>
        <v>6</v>
      </c>
      <c r="E8899" s="1" t="str">
        <f>INDEX(Protocol[Mark],MATCH(C8899,Protocol[Step],0))</f>
        <v>4G</v>
      </c>
      <c r="F8899" s="151" t="str">
        <f>INDEX(Variables[Variable],MATCH(Systematic[[#This Row],[VariableIndex]],Variables[Index],0))</f>
        <v>FCR (mt: ROX-corr.)</v>
      </c>
      <c r="G8899" s="134">
        <f>Systematic[[#This Row],[Sample]]*1000000+Systematic[[#This Row],[SubSample]]*10000+Systematic[[#This Row],[VariableIndex]]</f>
        <v>621010006</v>
      </c>
      <c r="H8899" s="134">
        <f>Systematic[[#This Row],[SampleVariableLabel]]+100*Systematic[[#This Row],[State]]</f>
        <v>621010506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621</v>
      </c>
      <c r="B8900" s="1">
        <f>IF(C8900=0,IF(B8899=Protocol!$V$20,1,B8899+1),B8899)</f>
        <v>1</v>
      </c>
      <c r="C8900" s="1">
        <f>IF(C8899+1=Protocol!$V$21,0,C8899+1)</f>
        <v>6</v>
      </c>
      <c r="D8900" s="1">
        <f t="shared" si="295"/>
        <v>1</v>
      </c>
      <c r="E8900" s="1" t="str">
        <f>INDEX(Protocol[Mark],MATCH(C8900,Protocol[Step],0))</f>
        <v>5S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621010001</v>
      </c>
      <c r="H8900" s="134">
        <f>Systematic[[#This Row],[SampleVariableLabel]]+100*Systematic[[#This Row],[State]]</f>
        <v>621010601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621</v>
      </c>
      <c r="B8901" s="1">
        <f>IF(C8901=0,IF(B8900=Protocol!$V$20,1,B8900+1),B8900)</f>
        <v>1</v>
      </c>
      <c r="C8901" s="1">
        <f>IF(C8900+1=Protocol!$V$21,0,C8900+1)</f>
        <v>7</v>
      </c>
      <c r="D8901" s="1">
        <f t="shared" si="295"/>
        <v>2</v>
      </c>
      <c r="E8901" s="1" t="str">
        <f>INDEX(Protocol[Mark],MATCH(C8901,Protocol[Step],0))</f>
        <v>6Oct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621010002</v>
      </c>
      <c r="H8901" s="134">
        <f>Systematic[[#This Row],[SampleVariableLabel]]+100*Systematic[[#This Row],[State]]</f>
        <v>621010702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621</v>
      </c>
      <c r="B8902" s="1">
        <f>IF(C8902=0,IF(B8901=Protocol!$V$20,1,B8901+1),B8901)</f>
        <v>1</v>
      </c>
      <c r="C8902" s="1">
        <f>IF(C8901+1=Protocol!$V$21,0,C8901+1)</f>
        <v>8</v>
      </c>
      <c r="D8902" s="1">
        <f t="shared" si="295"/>
        <v>3</v>
      </c>
      <c r="E8902" s="1" t="str">
        <f>INDEX(Protocol[Mark],MATCH(C8902,Protocol[Step],0))</f>
        <v>7Rot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621010003</v>
      </c>
      <c r="H8902" s="134">
        <f>Systematic[[#This Row],[SampleVariableLabel]]+100*Systematic[[#This Row],[State]]</f>
        <v>621010803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621</v>
      </c>
      <c r="B8903" s="1">
        <f>IF(C8903=0,IF(B8902=Protocol!$V$20,1,B8902+1),B8902)</f>
        <v>1</v>
      </c>
      <c r="C8903" s="1">
        <f>IF(C8902+1=Protocol!$V$21,0,C8902+1)</f>
        <v>9</v>
      </c>
      <c r="D8903" s="1">
        <f t="shared" si="295"/>
        <v>4</v>
      </c>
      <c r="E8903" s="1" t="str">
        <f>INDEX(Protocol[Mark],MATCH(C8903,Protocol[Step],0))</f>
        <v>8Gp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621010004</v>
      </c>
      <c r="H8903" s="134">
        <f>Systematic[[#This Row],[SampleVariableLabel]]+100*Systematic[[#This Row],[State]]</f>
        <v>621010904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621</v>
      </c>
      <c r="B8904" s="1">
        <f>IF(C8904=0,IF(B8903=Protocol!$V$20,1,B8903+1),B8903)</f>
        <v>1</v>
      </c>
      <c r="C8904" s="1">
        <f>IF(C8903+1=Protocol!$V$21,0,C8903+1)</f>
        <v>10</v>
      </c>
      <c r="D8904" s="1">
        <f t="shared" si="295"/>
        <v>5</v>
      </c>
      <c r="E8904" s="1" t="str">
        <f>INDEX(Protocol[Mark],MATCH(C8904,Protocol[Step],0))</f>
        <v>9Ama</v>
      </c>
      <c r="F8904" s="151" t="str">
        <f>INDEX(Variables[Variable],MATCH(Systematic[[#This Row],[VariableIndex]],Variables[Index],0))</f>
        <v>Specific flux (mt)</v>
      </c>
      <c r="G8904" s="134">
        <f>Systematic[[#This Row],[Sample]]*1000000+Systematic[[#This Row],[SubSample]]*10000+Systematic[[#This Row],[VariableIndex]]</f>
        <v>621010005</v>
      </c>
      <c r="H8904" s="134">
        <f>Systematic[[#This Row],[SampleVariableLabel]]+100*Systematic[[#This Row],[State]]</f>
        <v>621011005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621</v>
      </c>
      <c r="B8905" s="1">
        <f>IF(C8905=0,IF(B8904=Protocol!$V$20,1,B8904+1),B8904)</f>
        <v>1</v>
      </c>
      <c r="C8905" s="1">
        <f>IF(C8904+1=Protocol!$V$21,0,C8904+1)</f>
        <v>11</v>
      </c>
      <c r="D8905" s="1">
        <f t="shared" si="295"/>
        <v>6</v>
      </c>
      <c r="E8905" s="1" t="str">
        <f>INDEX(Protocol[Mark],MATCH(C8905,Protocol[Step],0))</f>
        <v>10Tm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621010006</v>
      </c>
      <c r="H8905" s="134">
        <f>Systematic[[#This Row],[SampleVariableLabel]]+100*Systematic[[#This Row],[State]]</f>
        <v>621011106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621</v>
      </c>
      <c r="B8906" s="1">
        <f>IF(C8906=0,IF(B8905=Protocol!$V$20,1,B8905+1),B8905)</f>
        <v>1</v>
      </c>
      <c r="C8906" s="1">
        <f>IF(C8905+1=Protocol!$V$21,0,C8905+1)</f>
        <v>12</v>
      </c>
      <c r="D8906" s="1">
        <f t="shared" si="295"/>
        <v>1</v>
      </c>
      <c r="E8906" s="1" t="str">
        <f>INDEX(Protocol[Mark],MATCH(C8906,Protocol[Step],0))</f>
        <v>11Azd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621010001</v>
      </c>
      <c r="H8906" s="134">
        <f>Systematic[[#This Row],[SampleVariableLabel]]+100*Systematic[[#This Row],[State]]</f>
        <v>621011201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622</v>
      </c>
      <c r="B8907" s="1">
        <f>IF(C8907=0,IF(B8906=Protocol!$V$20,1,B8906+1),B8906)</f>
        <v>1</v>
      </c>
      <c r="C8907" s="1">
        <f>IF(C8906+1=Protocol!$V$21,0,C8906+1)</f>
        <v>0</v>
      </c>
      <c r="D8907" s="1">
        <f t="shared" si="295"/>
        <v>2</v>
      </c>
      <c r="E8907" s="1" t="str">
        <f>INDEX(Protocol[Mark],MATCH(C8907,Protocol[Step],0))</f>
        <v>1mt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622010002</v>
      </c>
      <c r="H8907" s="134">
        <f>Systematic[[#This Row],[SampleVariableLabel]]+100*Systematic[[#This Row],[State]]</f>
        <v>622010002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622</v>
      </c>
      <c r="B8908" s="1">
        <f>IF(C8908=0,IF(B8907=Protocol!$V$20,1,B8907+1),B8907)</f>
        <v>1</v>
      </c>
      <c r="C8908" s="1">
        <f>IF(C8907+1=Protocol!$V$21,0,C8907+1)</f>
        <v>1</v>
      </c>
      <c r="D8908" s="1">
        <f t="shared" si="295"/>
        <v>3</v>
      </c>
      <c r="E8908" s="1" t="str">
        <f>INDEX(Protocol[Mark],MATCH(C8908,Protocol[Step],0))</f>
        <v>1PM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622010003</v>
      </c>
      <c r="H8908" s="134">
        <f>Systematic[[#This Row],[SampleVariableLabel]]+100*Systematic[[#This Row],[State]]</f>
        <v>622010103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622</v>
      </c>
      <c r="B8909" s="1">
        <f>IF(C8909=0,IF(B8908=Protocol!$V$20,1,B8908+1),B8908)</f>
        <v>1</v>
      </c>
      <c r="C8909" s="1">
        <f>IF(C8908+1=Protocol!$V$21,0,C8908+1)</f>
        <v>2</v>
      </c>
      <c r="D8909" s="1">
        <f t="shared" si="295"/>
        <v>4</v>
      </c>
      <c r="E8909" s="1" t="str">
        <f>INDEX(Protocol[Mark],MATCH(C8909,Protocol[Step],0))</f>
        <v>2D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622010004</v>
      </c>
      <c r="H8909" s="134">
        <f>Systematic[[#This Row],[SampleVariableLabel]]+100*Systematic[[#This Row],[State]]</f>
        <v>622010204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622</v>
      </c>
      <c r="B8910" s="1">
        <f>IF(C8910=0,IF(B8909=Protocol!$V$20,1,B8909+1),B8909)</f>
        <v>1</v>
      </c>
      <c r="C8910" s="1">
        <f>IF(C8909+1=Protocol!$V$21,0,C8909+1)</f>
        <v>3</v>
      </c>
      <c r="D8910" s="1">
        <f t="shared" si="295"/>
        <v>5</v>
      </c>
      <c r="E8910" s="1" t="str">
        <f>INDEX(Protocol[Mark],MATCH(C8910,Protocol[Step],0))</f>
        <v>2c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622010005</v>
      </c>
      <c r="H8910" s="134">
        <f>Systematic[[#This Row],[SampleVariableLabel]]+100*Systematic[[#This Row],[State]]</f>
        <v>622010305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622</v>
      </c>
      <c r="B8911" s="1">
        <f>IF(C8911=0,IF(B8910=Protocol!$V$20,1,B8910+1),B8910)</f>
        <v>1</v>
      </c>
      <c r="C8911" s="1">
        <f>IF(C8910+1=Protocol!$V$21,0,C8910+1)</f>
        <v>4</v>
      </c>
      <c r="D8911" s="1">
        <f t="shared" si="295"/>
        <v>6</v>
      </c>
      <c r="E8911" s="1" t="str">
        <f>INDEX(Protocol[Mark],MATCH(C8911,Protocol[Step],0))</f>
        <v>3U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622010006</v>
      </c>
      <c r="H8911" s="134">
        <f>Systematic[[#This Row],[SampleVariableLabel]]+100*Systematic[[#This Row],[State]]</f>
        <v>622010406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622</v>
      </c>
      <c r="B8912" s="1">
        <f>IF(C8912=0,IF(B8911=Protocol!$V$20,1,B8911+1),B8911)</f>
        <v>1</v>
      </c>
      <c r="C8912" s="1">
        <f>IF(C8911+1=Protocol!$V$21,0,C8911+1)</f>
        <v>5</v>
      </c>
      <c r="D8912" s="1">
        <f t="shared" si="295"/>
        <v>1</v>
      </c>
      <c r="E8912" s="1" t="str">
        <f>INDEX(Protocol[Mark],MATCH(C8912,Protocol[Step],0))</f>
        <v>4G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622010001</v>
      </c>
      <c r="H8912" s="134">
        <f>Systematic[[#This Row],[SampleVariableLabel]]+100*Systematic[[#This Row],[State]]</f>
        <v>622010501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622</v>
      </c>
      <c r="B8913" s="1">
        <f>IF(C8913=0,IF(B8912=Protocol!$V$20,1,B8912+1),B8912)</f>
        <v>1</v>
      </c>
      <c r="C8913" s="1">
        <f>IF(C8912+1=Protocol!$V$21,0,C8912+1)</f>
        <v>6</v>
      </c>
      <c r="D8913" s="1">
        <f t="shared" si="295"/>
        <v>2</v>
      </c>
      <c r="E8913" s="1" t="str">
        <f>INDEX(Protocol[Mark],MATCH(C8913,Protocol[Step],0))</f>
        <v>5S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622010002</v>
      </c>
      <c r="H8913" s="134">
        <f>Systematic[[#This Row],[SampleVariableLabel]]+100*Systematic[[#This Row],[State]]</f>
        <v>622010602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622</v>
      </c>
      <c r="B8914" s="1">
        <f>IF(C8914=0,IF(B8913=Protocol!$V$20,1,B8913+1),B8913)</f>
        <v>1</v>
      </c>
      <c r="C8914" s="1">
        <f>IF(C8913+1=Protocol!$V$21,0,C8913+1)</f>
        <v>7</v>
      </c>
      <c r="D8914" s="1">
        <f t="shared" si="295"/>
        <v>3</v>
      </c>
      <c r="E8914" s="1" t="str">
        <f>INDEX(Protocol[Mark],MATCH(C8914,Protocol[Step],0))</f>
        <v>6Oct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622010003</v>
      </c>
      <c r="H8914" s="134">
        <f>Systematic[[#This Row],[SampleVariableLabel]]+100*Systematic[[#This Row],[State]]</f>
        <v>622010703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622</v>
      </c>
      <c r="B8915" s="1">
        <f>IF(C8915=0,IF(B8914=Protocol!$V$20,1,B8914+1),B8914)</f>
        <v>1</v>
      </c>
      <c r="C8915" s="1">
        <f>IF(C8914+1=Protocol!$V$21,0,C8914+1)</f>
        <v>8</v>
      </c>
      <c r="D8915" s="1">
        <f t="shared" si="295"/>
        <v>4</v>
      </c>
      <c r="E8915" s="1" t="str">
        <f>INDEX(Protocol[Mark],MATCH(C8915,Protocol[Step],0))</f>
        <v>7Rot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622010004</v>
      </c>
      <c r="H8915" s="134">
        <f>Systematic[[#This Row],[SampleVariableLabel]]+100*Systematic[[#This Row],[State]]</f>
        <v>622010804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622</v>
      </c>
      <c r="B8916" s="1">
        <f>IF(C8916=0,IF(B8915=Protocol!$V$20,1,B8915+1),B8915)</f>
        <v>1</v>
      </c>
      <c r="C8916" s="1">
        <f>IF(C8915+1=Protocol!$V$21,0,C8915+1)</f>
        <v>9</v>
      </c>
      <c r="D8916" s="1">
        <f t="shared" si="295"/>
        <v>5</v>
      </c>
      <c r="E8916" s="1" t="str">
        <f>INDEX(Protocol[Mark],MATCH(C8916,Protocol[Step],0))</f>
        <v>8Gp</v>
      </c>
      <c r="F8916" s="151" t="str">
        <f>INDEX(Variables[Variable],MATCH(Systematic[[#This Row],[VariableIndex]],Variables[Index],0))</f>
        <v>Specific flux (mt)</v>
      </c>
      <c r="G8916" s="134">
        <f>Systematic[[#This Row],[Sample]]*1000000+Systematic[[#This Row],[SubSample]]*10000+Systematic[[#This Row],[VariableIndex]]</f>
        <v>622010005</v>
      </c>
      <c r="H8916" s="134">
        <f>Systematic[[#This Row],[SampleVariableLabel]]+100*Systematic[[#This Row],[State]]</f>
        <v>622010905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622</v>
      </c>
      <c r="B8917" s="1">
        <f>IF(C8917=0,IF(B8916=Protocol!$V$20,1,B8916+1),B8916)</f>
        <v>1</v>
      </c>
      <c r="C8917" s="1">
        <f>IF(C8916+1=Protocol!$V$21,0,C8916+1)</f>
        <v>10</v>
      </c>
      <c r="D8917" s="1">
        <f t="shared" si="295"/>
        <v>6</v>
      </c>
      <c r="E8917" s="1" t="str">
        <f>INDEX(Protocol[Mark],MATCH(C8917,Protocol[Step],0))</f>
        <v>9Ama</v>
      </c>
      <c r="F8917" s="151" t="str">
        <f>INDEX(Variables[Variable],MATCH(Systematic[[#This Row],[VariableIndex]],Variables[Index],0))</f>
        <v>FCR (mt: ROX-corr.)</v>
      </c>
      <c r="G8917" s="134">
        <f>Systematic[[#This Row],[Sample]]*1000000+Systematic[[#This Row],[SubSample]]*10000+Systematic[[#This Row],[VariableIndex]]</f>
        <v>622010006</v>
      </c>
      <c r="H8917" s="134">
        <f>Systematic[[#This Row],[SampleVariableLabel]]+100*Systematic[[#This Row],[State]]</f>
        <v>622011006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622</v>
      </c>
      <c r="B8918" s="1">
        <f>IF(C8918=0,IF(B8917=Protocol!$V$20,1,B8917+1),B8917)</f>
        <v>1</v>
      </c>
      <c r="C8918" s="1">
        <f>IF(C8917+1=Protocol!$V$21,0,C8917+1)</f>
        <v>11</v>
      </c>
      <c r="D8918" s="1">
        <f t="shared" si="295"/>
        <v>1</v>
      </c>
      <c r="E8918" s="1" t="str">
        <f>INDEX(Protocol[Mark],MATCH(C8918,Protocol[Step],0))</f>
        <v>10Tm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622010001</v>
      </c>
      <c r="H8918" s="134">
        <f>Systematic[[#This Row],[SampleVariableLabel]]+100*Systematic[[#This Row],[State]]</f>
        <v>622011101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622</v>
      </c>
      <c r="B8919" s="1">
        <f>IF(C8919=0,IF(B8918=Protocol!$V$20,1,B8918+1),B8918)</f>
        <v>1</v>
      </c>
      <c r="C8919" s="1">
        <f>IF(C8918+1=Protocol!$V$21,0,C8918+1)</f>
        <v>12</v>
      </c>
      <c r="D8919" s="1">
        <f t="shared" si="295"/>
        <v>2</v>
      </c>
      <c r="E8919" s="1" t="str">
        <f>INDEX(Protocol[Mark],MATCH(C8919,Protocol[Step],0))</f>
        <v>11Azd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622010002</v>
      </c>
      <c r="H8919" s="134">
        <f>Systematic[[#This Row],[SampleVariableLabel]]+100*Systematic[[#This Row],[State]]</f>
        <v>622011202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623</v>
      </c>
      <c r="B8920" s="1">
        <f>IF(C8920=0,IF(B8919=Protocol!$V$20,1,B8919+1),B8919)</f>
        <v>1</v>
      </c>
      <c r="C8920" s="1">
        <f>IF(C8919+1=Protocol!$V$21,0,C8919+1)</f>
        <v>0</v>
      </c>
      <c r="D8920" s="1">
        <f t="shared" si="295"/>
        <v>3</v>
      </c>
      <c r="E8920" s="1" t="str">
        <f>INDEX(Protocol[Mark],MATCH(C8920,Protocol[Step],0))</f>
        <v>1mt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623010003</v>
      </c>
      <c r="H8920" s="134">
        <f>Systematic[[#This Row],[SampleVariableLabel]]+100*Systematic[[#This Row],[State]]</f>
        <v>623010003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623</v>
      </c>
      <c r="B8921" s="1">
        <f>IF(C8921=0,IF(B8920=Protocol!$V$20,1,B8920+1),B8920)</f>
        <v>1</v>
      </c>
      <c r="C8921" s="1">
        <f>IF(C8920+1=Protocol!$V$21,0,C8920+1)</f>
        <v>1</v>
      </c>
      <c r="D8921" s="1">
        <f t="shared" si="295"/>
        <v>4</v>
      </c>
      <c r="E8921" s="1" t="str">
        <f>INDEX(Protocol[Mark],MATCH(C8921,Protocol[Step],0))</f>
        <v>1PM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623010004</v>
      </c>
      <c r="H8921" s="134">
        <f>Systematic[[#This Row],[SampleVariableLabel]]+100*Systematic[[#This Row],[State]]</f>
        <v>623010104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623</v>
      </c>
      <c r="B8922" s="1">
        <f>IF(C8922=0,IF(B8921=Protocol!$V$20,1,B8921+1),B8921)</f>
        <v>1</v>
      </c>
      <c r="C8922" s="1">
        <f>IF(C8921+1=Protocol!$V$21,0,C8921+1)</f>
        <v>2</v>
      </c>
      <c r="D8922" s="1">
        <f t="shared" si="295"/>
        <v>5</v>
      </c>
      <c r="E8922" s="1" t="str">
        <f>INDEX(Protocol[Mark],MATCH(C8922,Protocol[Step],0))</f>
        <v>2D</v>
      </c>
      <c r="F8922" s="151" t="str">
        <f>INDEX(Variables[Variable],MATCH(Systematic[[#This Row],[VariableIndex]],Variables[Index],0))</f>
        <v>Specific flux (mt)</v>
      </c>
      <c r="G8922" s="134">
        <f>Systematic[[#This Row],[Sample]]*1000000+Systematic[[#This Row],[SubSample]]*10000+Systematic[[#This Row],[VariableIndex]]</f>
        <v>623010005</v>
      </c>
      <c r="H8922" s="134">
        <f>Systematic[[#This Row],[SampleVariableLabel]]+100*Systematic[[#This Row],[State]]</f>
        <v>623010205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623</v>
      </c>
      <c r="B8923" s="1">
        <f>IF(C8923=0,IF(B8922=Protocol!$V$20,1,B8922+1),B8922)</f>
        <v>1</v>
      </c>
      <c r="C8923" s="1">
        <f>IF(C8922+1=Protocol!$V$21,0,C8922+1)</f>
        <v>3</v>
      </c>
      <c r="D8923" s="1">
        <f t="shared" si="295"/>
        <v>6</v>
      </c>
      <c r="E8923" s="1" t="str">
        <f>INDEX(Protocol[Mark],MATCH(C8923,Protocol[Step],0))</f>
        <v>2c</v>
      </c>
      <c r="F8923" s="151" t="str">
        <f>INDEX(Variables[Variable],MATCH(Systematic[[#This Row],[VariableIndex]],Variables[Index],0))</f>
        <v>FCR (mt: ROX-corr.)</v>
      </c>
      <c r="G8923" s="134">
        <f>Systematic[[#This Row],[Sample]]*1000000+Systematic[[#This Row],[SubSample]]*10000+Systematic[[#This Row],[VariableIndex]]</f>
        <v>623010006</v>
      </c>
      <c r="H8923" s="134">
        <f>Systematic[[#This Row],[SampleVariableLabel]]+100*Systematic[[#This Row],[State]]</f>
        <v>623010306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623</v>
      </c>
      <c r="B8924" s="1">
        <f>IF(C8924=0,IF(B8923=Protocol!$V$20,1,B8923+1),B8923)</f>
        <v>1</v>
      </c>
      <c r="C8924" s="1">
        <f>IF(C8923+1=Protocol!$V$21,0,C8923+1)</f>
        <v>4</v>
      </c>
      <c r="D8924" s="1">
        <f t="shared" si="295"/>
        <v>1</v>
      </c>
      <c r="E8924" s="1" t="str">
        <f>INDEX(Protocol[Mark],MATCH(C8924,Protocol[Step],0))</f>
        <v>3U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623010001</v>
      </c>
      <c r="H8924" s="134">
        <f>Systematic[[#This Row],[SampleVariableLabel]]+100*Systematic[[#This Row],[State]]</f>
        <v>623010401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623</v>
      </c>
      <c r="B8925" s="1">
        <f>IF(C8925=0,IF(B8924=Protocol!$V$20,1,B8924+1),B8924)</f>
        <v>1</v>
      </c>
      <c r="C8925" s="1">
        <f>IF(C8924+1=Protocol!$V$21,0,C8924+1)</f>
        <v>5</v>
      </c>
      <c r="D8925" s="1">
        <f t="shared" si="295"/>
        <v>2</v>
      </c>
      <c r="E8925" s="1" t="str">
        <f>INDEX(Protocol[Mark],MATCH(C8925,Protocol[Step],0))</f>
        <v>4G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623010002</v>
      </c>
      <c r="H8925" s="134">
        <f>Systematic[[#This Row],[SampleVariableLabel]]+100*Systematic[[#This Row],[State]]</f>
        <v>623010502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623</v>
      </c>
      <c r="B8926" s="1">
        <f>IF(C8926=0,IF(B8925=Protocol!$V$20,1,B8925+1),B8925)</f>
        <v>1</v>
      </c>
      <c r="C8926" s="1">
        <f>IF(C8925+1=Protocol!$V$21,0,C8925+1)</f>
        <v>6</v>
      </c>
      <c r="D8926" s="1">
        <f t="shared" si="295"/>
        <v>3</v>
      </c>
      <c r="E8926" s="1" t="str">
        <f>INDEX(Protocol[Mark],MATCH(C8926,Protocol[Step],0))</f>
        <v>5S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623010003</v>
      </c>
      <c r="H8926" s="134">
        <f>Systematic[[#This Row],[SampleVariableLabel]]+100*Systematic[[#This Row],[State]]</f>
        <v>623010603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623</v>
      </c>
      <c r="B8927" s="1">
        <f>IF(C8927=0,IF(B8926=Protocol!$V$20,1,B8926+1),B8926)</f>
        <v>1</v>
      </c>
      <c r="C8927" s="1">
        <f>IF(C8926+1=Protocol!$V$21,0,C8926+1)</f>
        <v>7</v>
      </c>
      <c r="D8927" s="1">
        <f t="shared" si="295"/>
        <v>4</v>
      </c>
      <c r="E8927" s="1" t="str">
        <f>INDEX(Protocol[Mark],MATCH(C8927,Protocol[Step],0))</f>
        <v>6Oct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623010004</v>
      </c>
      <c r="H8927" s="134">
        <f>Systematic[[#This Row],[SampleVariableLabel]]+100*Systematic[[#This Row],[State]]</f>
        <v>623010704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623</v>
      </c>
      <c r="B8928" s="1">
        <f>IF(C8928=0,IF(B8927=Protocol!$V$20,1,B8927+1),B8927)</f>
        <v>1</v>
      </c>
      <c r="C8928" s="1">
        <f>IF(C8927+1=Protocol!$V$21,0,C8927+1)</f>
        <v>8</v>
      </c>
      <c r="D8928" s="1">
        <f t="shared" si="295"/>
        <v>5</v>
      </c>
      <c r="E8928" s="1" t="str">
        <f>INDEX(Protocol[Mark],MATCH(C8928,Protocol[Step],0))</f>
        <v>7Rot</v>
      </c>
      <c r="F8928" s="151" t="str">
        <f>INDEX(Variables[Variable],MATCH(Systematic[[#This Row],[VariableIndex]],Variables[Index],0))</f>
        <v>Specific flux (mt)</v>
      </c>
      <c r="G8928" s="134">
        <f>Systematic[[#This Row],[Sample]]*1000000+Systematic[[#This Row],[SubSample]]*10000+Systematic[[#This Row],[VariableIndex]]</f>
        <v>623010005</v>
      </c>
      <c r="H8928" s="134">
        <f>Systematic[[#This Row],[SampleVariableLabel]]+100*Systematic[[#This Row],[State]]</f>
        <v>623010805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623</v>
      </c>
      <c r="B8929" s="1">
        <f>IF(C8929=0,IF(B8928=Protocol!$V$20,1,B8928+1),B8928)</f>
        <v>1</v>
      </c>
      <c r="C8929" s="1">
        <f>IF(C8928+1=Protocol!$V$21,0,C8928+1)</f>
        <v>9</v>
      </c>
      <c r="D8929" s="1">
        <f t="shared" si="295"/>
        <v>6</v>
      </c>
      <c r="E8929" s="1" t="str">
        <f>INDEX(Protocol[Mark],MATCH(C8929,Protocol[Step],0))</f>
        <v>8Gp</v>
      </c>
      <c r="F8929" s="151" t="str">
        <f>INDEX(Variables[Variable],MATCH(Systematic[[#This Row],[VariableIndex]],Variables[Index],0))</f>
        <v>FCR (mt: ROX-corr.)</v>
      </c>
      <c r="G8929" s="134">
        <f>Systematic[[#This Row],[Sample]]*1000000+Systematic[[#This Row],[SubSample]]*10000+Systematic[[#This Row],[VariableIndex]]</f>
        <v>623010006</v>
      </c>
      <c r="H8929" s="134">
        <f>Systematic[[#This Row],[SampleVariableLabel]]+100*Systematic[[#This Row],[State]]</f>
        <v>623010906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623</v>
      </c>
      <c r="B8930" s="1">
        <f>IF(C8930=0,IF(B8929=Protocol!$V$20,1,B8929+1),B8929)</f>
        <v>1</v>
      </c>
      <c r="C8930" s="1">
        <f>IF(C8929+1=Protocol!$V$21,0,C8929+1)</f>
        <v>10</v>
      </c>
      <c r="D8930" s="1">
        <f t="shared" si="295"/>
        <v>1</v>
      </c>
      <c r="E8930" s="1" t="str">
        <f>INDEX(Protocol[Mark],MATCH(C8930,Protocol[Step],0))</f>
        <v>9Ama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623010001</v>
      </c>
      <c r="H8930" s="134">
        <f>Systematic[[#This Row],[SampleVariableLabel]]+100*Systematic[[#This Row],[State]]</f>
        <v>623011001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623</v>
      </c>
      <c r="B8931" s="1">
        <f>IF(C8931=0,IF(B8930=Protocol!$V$20,1,B8930+1),B8930)</f>
        <v>1</v>
      </c>
      <c r="C8931" s="1">
        <f>IF(C8930+1=Protocol!$V$21,0,C8930+1)</f>
        <v>11</v>
      </c>
      <c r="D8931" s="1">
        <f t="shared" si="295"/>
        <v>2</v>
      </c>
      <c r="E8931" s="1" t="str">
        <f>INDEX(Protocol[Mark],MATCH(C8931,Protocol[Step],0))</f>
        <v>10Tm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623010002</v>
      </c>
      <c r="H8931" s="134">
        <f>Systematic[[#This Row],[SampleVariableLabel]]+100*Systematic[[#This Row],[State]]</f>
        <v>623011102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623</v>
      </c>
      <c r="B8932" s="1">
        <f>IF(C8932=0,IF(B8931=Protocol!$V$20,1,B8931+1),B8931)</f>
        <v>1</v>
      </c>
      <c r="C8932" s="1">
        <f>IF(C8931+1=Protocol!$V$21,0,C8931+1)</f>
        <v>12</v>
      </c>
      <c r="D8932" s="1">
        <f t="shared" si="295"/>
        <v>3</v>
      </c>
      <c r="E8932" s="1" t="str">
        <f>INDEX(Protocol[Mark],MATCH(C8932,Protocol[Step],0))</f>
        <v>11Azd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623010003</v>
      </c>
      <c r="H8932" s="134">
        <f>Systematic[[#This Row],[SampleVariableLabel]]+100*Systematic[[#This Row],[State]]</f>
        <v>623011203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624</v>
      </c>
      <c r="B8933" s="1">
        <f>IF(C8933=0,IF(B8932=Protocol!$V$20,1,B8932+1),B8932)</f>
        <v>1</v>
      </c>
      <c r="C8933" s="1">
        <f>IF(C8932+1=Protocol!$V$21,0,C8932+1)</f>
        <v>0</v>
      </c>
      <c r="D8933" s="1">
        <f t="shared" si="295"/>
        <v>4</v>
      </c>
      <c r="E8933" s="1" t="str">
        <f>INDEX(Protocol[Mark],MATCH(C8933,Protocol[Step],0))</f>
        <v>1mt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624010004</v>
      </c>
      <c r="H8933" s="134">
        <f>Systematic[[#This Row],[SampleVariableLabel]]+100*Systematic[[#This Row],[State]]</f>
        <v>624010004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624</v>
      </c>
      <c r="B8934" s="1">
        <f>IF(C8934=0,IF(B8933=Protocol!$V$20,1,B8933+1),B8933)</f>
        <v>1</v>
      </c>
      <c r="C8934" s="1">
        <f>IF(C8933+1=Protocol!$V$21,0,C8933+1)</f>
        <v>1</v>
      </c>
      <c r="D8934" s="1">
        <f t="shared" si="295"/>
        <v>5</v>
      </c>
      <c r="E8934" s="1" t="str">
        <f>INDEX(Protocol[Mark],MATCH(C8934,Protocol[Step],0))</f>
        <v>1PM</v>
      </c>
      <c r="F8934" s="151" t="str">
        <f>INDEX(Variables[Variable],MATCH(Systematic[[#This Row],[VariableIndex]],Variables[Index],0))</f>
        <v>Specific flux (mt)</v>
      </c>
      <c r="G8934" s="134">
        <f>Systematic[[#This Row],[Sample]]*1000000+Systematic[[#This Row],[SubSample]]*10000+Systematic[[#This Row],[VariableIndex]]</f>
        <v>624010005</v>
      </c>
      <c r="H8934" s="134">
        <f>Systematic[[#This Row],[SampleVariableLabel]]+100*Systematic[[#This Row],[State]]</f>
        <v>624010105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624</v>
      </c>
      <c r="B8935" s="1">
        <f>IF(C8935=0,IF(B8934=Protocol!$V$20,1,B8934+1),B8934)</f>
        <v>1</v>
      </c>
      <c r="C8935" s="1">
        <f>IF(C8934+1=Protocol!$V$21,0,C8934+1)</f>
        <v>2</v>
      </c>
      <c r="D8935" s="1">
        <f t="shared" si="295"/>
        <v>6</v>
      </c>
      <c r="E8935" s="1" t="str">
        <f>INDEX(Protocol[Mark],MATCH(C8935,Protocol[Step],0))</f>
        <v>2D</v>
      </c>
      <c r="F8935" s="151" t="str">
        <f>INDEX(Variables[Variable],MATCH(Systematic[[#This Row],[VariableIndex]],Variables[Index],0))</f>
        <v>FCR (mt: ROX-corr.)</v>
      </c>
      <c r="G8935" s="134">
        <f>Systematic[[#This Row],[Sample]]*1000000+Systematic[[#This Row],[SubSample]]*10000+Systematic[[#This Row],[VariableIndex]]</f>
        <v>624010006</v>
      </c>
      <c r="H8935" s="134">
        <f>Systematic[[#This Row],[SampleVariableLabel]]+100*Systematic[[#This Row],[State]]</f>
        <v>624010206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624</v>
      </c>
      <c r="B8936" s="1">
        <f>IF(C8936=0,IF(B8935=Protocol!$V$20,1,B8935+1),B8935)</f>
        <v>1</v>
      </c>
      <c r="C8936" s="1">
        <f>IF(C8935+1=Protocol!$V$21,0,C8935+1)</f>
        <v>3</v>
      </c>
      <c r="D8936" s="1">
        <f t="shared" si="295"/>
        <v>1</v>
      </c>
      <c r="E8936" s="1" t="str">
        <f>INDEX(Protocol[Mark],MATCH(C8936,Protocol[Step],0))</f>
        <v>2c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624010001</v>
      </c>
      <c r="H8936" s="134">
        <f>Systematic[[#This Row],[SampleVariableLabel]]+100*Systematic[[#This Row],[State]]</f>
        <v>624010301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624</v>
      </c>
      <c r="B8937" s="1">
        <f>IF(C8937=0,IF(B8936=Protocol!$V$20,1,B8936+1),B8936)</f>
        <v>1</v>
      </c>
      <c r="C8937" s="1">
        <f>IF(C8936+1=Protocol!$V$21,0,C8936+1)</f>
        <v>4</v>
      </c>
      <c r="D8937" s="1">
        <f t="shared" si="295"/>
        <v>2</v>
      </c>
      <c r="E8937" s="1" t="str">
        <f>INDEX(Protocol[Mark],MATCH(C8937,Protocol[Step],0))</f>
        <v>3U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624010002</v>
      </c>
      <c r="H8937" s="134">
        <f>Systematic[[#This Row],[SampleVariableLabel]]+100*Systematic[[#This Row],[State]]</f>
        <v>624010402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624</v>
      </c>
      <c r="B8938" s="1">
        <f>IF(C8938=0,IF(B8937=Protocol!$V$20,1,B8937+1),B8937)</f>
        <v>1</v>
      </c>
      <c r="C8938" s="1">
        <f>IF(C8937+1=Protocol!$V$21,0,C8937+1)</f>
        <v>5</v>
      </c>
      <c r="D8938" s="1">
        <f t="shared" si="295"/>
        <v>3</v>
      </c>
      <c r="E8938" s="1" t="str">
        <f>INDEX(Protocol[Mark],MATCH(C8938,Protocol[Step],0))</f>
        <v>4G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624010003</v>
      </c>
      <c r="H8938" s="134">
        <f>Systematic[[#This Row],[SampleVariableLabel]]+100*Systematic[[#This Row],[State]]</f>
        <v>624010503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624</v>
      </c>
      <c r="B8939" s="1">
        <f>IF(C8939=0,IF(B8938=Protocol!$V$20,1,B8938+1),B8938)</f>
        <v>1</v>
      </c>
      <c r="C8939" s="1">
        <f>IF(C8938+1=Protocol!$V$21,0,C8938+1)</f>
        <v>6</v>
      </c>
      <c r="D8939" s="1">
        <f t="shared" si="295"/>
        <v>4</v>
      </c>
      <c r="E8939" s="1" t="str">
        <f>INDEX(Protocol[Mark],MATCH(C8939,Protocol[Step],0))</f>
        <v>5S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624010004</v>
      </c>
      <c r="H8939" s="134">
        <f>Systematic[[#This Row],[SampleVariableLabel]]+100*Systematic[[#This Row],[State]]</f>
        <v>624010604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624</v>
      </c>
      <c r="B8940" s="1">
        <f>IF(C8940=0,IF(B8939=Protocol!$V$20,1,B8939+1),B8939)</f>
        <v>1</v>
      </c>
      <c r="C8940" s="1">
        <f>IF(C8939+1=Protocol!$V$21,0,C8939+1)</f>
        <v>7</v>
      </c>
      <c r="D8940" s="1">
        <f t="shared" si="295"/>
        <v>5</v>
      </c>
      <c r="E8940" s="1" t="str">
        <f>INDEX(Protocol[Mark],MATCH(C8940,Protocol[Step],0))</f>
        <v>6Oct</v>
      </c>
      <c r="F8940" s="151" t="str">
        <f>INDEX(Variables[Variable],MATCH(Systematic[[#This Row],[VariableIndex]],Variables[Index],0))</f>
        <v>Specific flux (mt)</v>
      </c>
      <c r="G8940" s="134">
        <f>Systematic[[#This Row],[Sample]]*1000000+Systematic[[#This Row],[SubSample]]*10000+Systematic[[#This Row],[VariableIndex]]</f>
        <v>624010005</v>
      </c>
      <c r="H8940" s="134">
        <f>Systematic[[#This Row],[SampleVariableLabel]]+100*Systematic[[#This Row],[State]]</f>
        <v>624010705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624</v>
      </c>
      <c r="B8941" s="1">
        <f>IF(C8941=0,IF(B8940=Protocol!$V$20,1,B8940+1),B8940)</f>
        <v>1</v>
      </c>
      <c r="C8941" s="1">
        <f>IF(C8940+1=Protocol!$V$21,0,C8940+1)</f>
        <v>8</v>
      </c>
      <c r="D8941" s="1">
        <f t="shared" si="295"/>
        <v>6</v>
      </c>
      <c r="E8941" s="1" t="str">
        <f>INDEX(Protocol[Mark],MATCH(C8941,Protocol[Step],0))</f>
        <v>7Rot</v>
      </c>
      <c r="F8941" s="151" t="str">
        <f>INDEX(Variables[Variable],MATCH(Systematic[[#This Row],[VariableIndex]],Variables[Index],0))</f>
        <v>FCR (mt: ROX-corr.)</v>
      </c>
      <c r="G8941" s="134">
        <f>Systematic[[#This Row],[Sample]]*1000000+Systematic[[#This Row],[SubSample]]*10000+Systematic[[#This Row],[VariableIndex]]</f>
        <v>624010006</v>
      </c>
      <c r="H8941" s="134">
        <f>Systematic[[#This Row],[SampleVariableLabel]]+100*Systematic[[#This Row],[State]]</f>
        <v>624010806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624</v>
      </c>
      <c r="B8942" s="1">
        <f>IF(C8942=0,IF(B8941=Protocol!$V$20,1,B8941+1),B8941)</f>
        <v>1</v>
      </c>
      <c r="C8942" s="1">
        <f>IF(C8941+1=Protocol!$V$21,0,C8941+1)</f>
        <v>9</v>
      </c>
      <c r="D8942" s="1">
        <f t="shared" si="295"/>
        <v>1</v>
      </c>
      <c r="E8942" s="1" t="str">
        <f>INDEX(Protocol[Mark],MATCH(C8942,Protocol[Step],0))</f>
        <v>8Gp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624010001</v>
      </c>
      <c r="H8942" s="134">
        <f>Systematic[[#This Row],[SampleVariableLabel]]+100*Systematic[[#This Row],[State]]</f>
        <v>624010901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624</v>
      </c>
      <c r="B8943" s="1">
        <f>IF(C8943=0,IF(B8942=Protocol!$V$20,1,B8942+1),B8942)</f>
        <v>1</v>
      </c>
      <c r="C8943" s="1">
        <f>IF(C8942+1=Protocol!$V$21,0,C8942+1)</f>
        <v>10</v>
      </c>
      <c r="D8943" s="1">
        <f t="shared" si="295"/>
        <v>2</v>
      </c>
      <c r="E8943" s="1" t="str">
        <f>INDEX(Protocol[Mark],MATCH(C8943,Protocol[Step],0))</f>
        <v>9Ama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624010002</v>
      </c>
      <c r="H8943" s="134">
        <f>Systematic[[#This Row],[SampleVariableLabel]]+100*Systematic[[#This Row],[State]]</f>
        <v>624011002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624</v>
      </c>
      <c r="B8944" s="1">
        <f>IF(C8944=0,IF(B8943=Protocol!$V$20,1,B8943+1),B8943)</f>
        <v>1</v>
      </c>
      <c r="C8944" s="1">
        <f>IF(C8943+1=Protocol!$V$21,0,C8943+1)</f>
        <v>11</v>
      </c>
      <c r="D8944" s="1">
        <f t="shared" si="295"/>
        <v>3</v>
      </c>
      <c r="E8944" s="1" t="str">
        <f>INDEX(Protocol[Mark],MATCH(C8944,Protocol[Step],0))</f>
        <v>10Tm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624010003</v>
      </c>
      <c r="H8944" s="134">
        <f>Systematic[[#This Row],[SampleVariableLabel]]+100*Systematic[[#This Row],[State]]</f>
        <v>624011103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624</v>
      </c>
      <c r="B8945" s="1">
        <f>IF(C8945=0,IF(B8944=Protocol!$V$20,1,B8944+1),B8944)</f>
        <v>1</v>
      </c>
      <c r="C8945" s="1">
        <f>IF(C8944+1=Protocol!$V$21,0,C8944+1)</f>
        <v>12</v>
      </c>
      <c r="D8945" s="1">
        <f t="shared" si="295"/>
        <v>4</v>
      </c>
      <c r="E8945" s="1" t="str">
        <f>INDEX(Protocol[Mark],MATCH(C8945,Protocol[Step],0))</f>
        <v>11Azd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624010004</v>
      </c>
      <c r="H8945" s="134">
        <f>Systematic[[#This Row],[SampleVariableLabel]]+100*Systematic[[#This Row],[State]]</f>
        <v>624011204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625</v>
      </c>
      <c r="B8946" s="1">
        <f>IF(C8946=0,IF(B8945=Protocol!$V$20,1,B8945+1),B8945)</f>
        <v>1</v>
      </c>
      <c r="C8946" s="1">
        <f>IF(C8945+1=Protocol!$V$21,0,C8945+1)</f>
        <v>0</v>
      </c>
      <c r="D8946" s="1">
        <f t="shared" si="295"/>
        <v>5</v>
      </c>
      <c r="E8946" s="1" t="str">
        <f>INDEX(Protocol[Mark],MATCH(C8946,Protocol[Step],0))</f>
        <v>1mt</v>
      </c>
      <c r="F8946" s="151" t="str">
        <f>INDEX(Variables[Variable],MATCH(Systematic[[#This Row],[VariableIndex]],Variables[Index],0))</f>
        <v>Specific flux (mt)</v>
      </c>
      <c r="G8946" s="134">
        <f>Systematic[[#This Row],[Sample]]*1000000+Systematic[[#This Row],[SubSample]]*10000+Systematic[[#This Row],[VariableIndex]]</f>
        <v>625010005</v>
      </c>
      <c r="H8946" s="134">
        <f>Systematic[[#This Row],[SampleVariableLabel]]+100*Systematic[[#This Row],[State]]</f>
        <v>625010005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625</v>
      </c>
      <c r="B8947" s="1">
        <f>IF(C8947=0,IF(B8946=Protocol!$V$20,1,B8946+1),B8946)</f>
        <v>1</v>
      </c>
      <c r="C8947" s="1">
        <f>IF(C8946+1=Protocol!$V$21,0,C8946+1)</f>
        <v>1</v>
      </c>
      <c r="D8947" s="1">
        <f t="shared" si="295"/>
        <v>6</v>
      </c>
      <c r="E8947" s="1" t="str">
        <f>INDEX(Protocol[Mark],MATCH(C8947,Protocol[Step],0))</f>
        <v>1PM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625010006</v>
      </c>
      <c r="H8947" s="134">
        <f>Systematic[[#This Row],[SampleVariableLabel]]+100*Systematic[[#This Row],[State]]</f>
        <v>625010106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625</v>
      </c>
      <c r="B8948" s="1">
        <f>IF(C8948=0,IF(B8947=Protocol!$V$20,1,B8947+1),B8947)</f>
        <v>1</v>
      </c>
      <c r="C8948" s="1">
        <f>IF(C8947+1=Protocol!$V$21,0,C8947+1)</f>
        <v>2</v>
      </c>
      <c r="D8948" s="1">
        <f t="shared" si="295"/>
        <v>1</v>
      </c>
      <c r="E8948" s="1" t="str">
        <f>INDEX(Protocol[Mark],MATCH(C8948,Protocol[Step],0))</f>
        <v>2D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625010001</v>
      </c>
      <c r="H8948" s="134">
        <f>Systematic[[#This Row],[SampleVariableLabel]]+100*Systematic[[#This Row],[State]]</f>
        <v>625010201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625</v>
      </c>
      <c r="B8949" s="1">
        <f>IF(C8949=0,IF(B8948=Protocol!$V$20,1,B8948+1),B8948)</f>
        <v>1</v>
      </c>
      <c r="C8949" s="1">
        <f>IF(C8948+1=Protocol!$V$21,0,C8948+1)</f>
        <v>3</v>
      </c>
      <c r="D8949" s="1">
        <f t="shared" si="295"/>
        <v>2</v>
      </c>
      <c r="E8949" s="1" t="str">
        <f>INDEX(Protocol[Mark],MATCH(C8949,Protocol[Step],0))</f>
        <v>2c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625010002</v>
      </c>
      <c r="H8949" s="134">
        <f>Systematic[[#This Row],[SampleVariableLabel]]+100*Systematic[[#This Row],[State]]</f>
        <v>625010302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625</v>
      </c>
      <c r="B8950" s="1">
        <f>IF(C8950=0,IF(B8949=Protocol!$V$20,1,B8949+1),B8949)</f>
        <v>1</v>
      </c>
      <c r="C8950" s="1">
        <f>IF(C8949+1=Protocol!$V$21,0,C8949+1)</f>
        <v>4</v>
      </c>
      <c r="D8950" s="1">
        <f t="shared" si="295"/>
        <v>3</v>
      </c>
      <c r="E8950" s="1" t="str">
        <f>INDEX(Protocol[Mark],MATCH(C8950,Protocol[Step],0))</f>
        <v>3U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625010003</v>
      </c>
      <c r="H8950" s="134">
        <f>Systematic[[#This Row],[SampleVariableLabel]]+100*Systematic[[#This Row],[State]]</f>
        <v>625010403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625</v>
      </c>
      <c r="B8951" s="1">
        <f>IF(C8951=0,IF(B8950=Protocol!$V$20,1,B8950+1),B8950)</f>
        <v>1</v>
      </c>
      <c r="C8951" s="1">
        <f>IF(C8950+1=Protocol!$V$21,0,C8950+1)</f>
        <v>5</v>
      </c>
      <c r="D8951" s="1">
        <f t="shared" si="295"/>
        <v>4</v>
      </c>
      <c r="E8951" s="1" t="str">
        <f>INDEX(Protocol[Mark],MATCH(C8951,Protocol[Step],0))</f>
        <v>4G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625010004</v>
      </c>
      <c r="H8951" s="134">
        <f>Systematic[[#This Row],[SampleVariableLabel]]+100*Systematic[[#This Row],[State]]</f>
        <v>625010504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625</v>
      </c>
      <c r="B8952" s="1">
        <f>IF(C8952=0,IF(B8951=Protocol!$V$20,1,B8951+1),B8951)</f>
        <v>1</v>
      </c>
      <c r="C8952" s="1">
        <f>IF(C8951+1=Protocol!$V$21,0,C8951+1)</f>
        <v>6</v>
      </c>
      <c r="D8952" s="1">
        <f t="shared" si="295"/>
        <v>5</v>
      </c>
      <c r="E8952" s="1" t="str">
        <f>INDEX(Protocol[Mark],MATCH(C8952,Protocol[Step],0))</f>
        <v>5S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625010005</v>
      </c>
      <c r="H8952" s="134">
        <f>Systematic[[#This Row],[SampleVariableLabel]]+100*Systematic[[#This Row],[State]]</f>
        <v>625010605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625</v>
      </c>
      <c r="B8953" s="1">
        <f>IF(C8953=0,IF(B8952=Protocol!$V$20,1,B8952+1),B8952)</f>
        <v>1</v>
      </c>
      <c r="C8953" s="1">
        <f>IF(C8952+1=Protocol!$V$21,0,C8952+1)</f>
        <v>7</v>
      </c>
      <c r="D8953" s="1">
        <f t="shared" si="295"/>
        <v>6</v>
      </c>
      <c r="E8953" s="1" t="str">
        <f>INDEX(Protocol[Mark],MATCH(C8953,Protocol[Step],0))</f>
        <v>6Oct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625010006</v>
      </c>
      <c r="H8953" s="134">
        <f>Systematic[[#This Row],[SampleVariableLabel]]+100*Systematic[[#This Row],[State]]</f>
        <v>625010706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625</v>
      </c>
      <c r="B8954" s="1">
        <f>IF(C8954=0,IF(B8953=Protocol!$V$20,1,B8953+1),B8953)</f>
        <v>1</v>
      </c>
      <c r="C8954" s="1">
        <f>IF(C8953+1=Protocol!$V$21,0,C8953+1)</f>
        <v>8</v>
      </c>
      <c r="D8954" s="1">
        <f t="shared" si="295"/>
        <v>1</v>
      </c>
      <c r="E8954" s="1" t="str">
        <f>INDEX(Protocol[Mark],MATCH(C8954,Protocol[Step],0))</f>
        <v>7Rot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625010001</v>
      </c>
      <c r="H8954" s="134">
        <f>Systematic[[#This Row],[SampleVariableLabel]]+100*Systematic[[#This Row],[State]]</f>
        <v>625010801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625</v>
      </c>
      <c r="B8955" s="1">
        <f>IF(C8955=0,IF(B8954=Protocol!$V$20,1,B8954+1),B8954)</f>
        <v>1</v>
      </c>
      <c r="C8955" s="1">
        <f>IF(C8954+1=Protocol!$V$21,0,C8954+1)</f>
        <v>9</v>
      </c>
      <c r="D8955" s="1">
        <f t="shared" si="295"/>
        <v>2</v>
      </c>
      <c r="E8955" s="1" t="str">
        <f>INDEX(Protocol[Mark],MATCH(C8955,Protocol[Step],0))</f>
        <v>8Gp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625010002</v>
      </c>
      <c r="H8955" s="134">
        <f>Systematic[[#This Row],[SampleVariableLabel]]+100*Systematic[[#This Row],[State]]</f>
        <v>625010902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625</v>
      </c>
      <c r="B8956" s="1">
        <f>IF(C8956=0,IF(B8955=Protocol!$V$20,1,B8955+1),B8955)</f>
        <v>1</v>
      </c>
      <c r="C8956" s="1">
        <f>IF(C8955+1=Protocol!$V$21,0,C8955+1)</f>
        <v>10</v>
      </c>
      <c r="D8956" s="1">
        <f t="shared" si="295"/>
        <v>3</v>
      </c>
      <c r="E8956" s="1" t="str">
        <f>INDEX(Protocol[Mark],MATCH(C8956,Protocol[Step],0))</f>
        <v>9Ama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625010003</v>
      </c>
      <c r="H8956" s="134">
        <f>Systematic[[#This Row],[SampleVariableLabel]]+100*Systematic[[#This Row],[State]]</f>
        <v>625011003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625</v>
      </c>
      <c r="B8957" s="1">
        <f>IF(C8957=0,IF(B8956=Protocol!$V$20,1,B8956+1),B8956)</f>
        <v>1</v>
      </c>
      <c r="C8957" s="1">
        <f>IF(C8956+1=Protocol!$V$21,0,C8956+1)</f>
        <v>11</v>
      </c>
      <c r="D8957" s="1">
        <f t="shared" si="295"/>
        <v>4</v>
      </c>
      <c r="E8957" s="1" t="str">
        <f>INDEX(Protocol[Mark],MATCH(C8957,Protocol[Step],0))</f>
        <v>10Tm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625010004</v>
      </c>
      <c r="H8957" s="134">
        <f>Systematic[[#This Row],[SampleVariableLabel]]+100*Systematic[[#This Row],[State]]</f>
        <v>625011104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625</v>
      </c>
      <c r="B8958" s="1">
        <f>IF(C8958=0,IF(B8957=Protocol!$V$20,1,B8957+1),B8957)</f>
        <v>1</v>
      </c>
      <c r="C8958" s="1">
        <f>IF(C8957+1=Protocol!$V$21,0,C8957+1)</f>
        <v>12</v>
      </c>
      <c r="D8958" s="1">
        <f t="shared" si="295"/>
        <v>5</v>
      </c>
      <c r="E8958" s="1" t="str">
        <f>INDEX(Protocol[Mark],MATCH(C8958,Protocol[Step],0))</f>
        <v>11Azd</v>
      </c>
      <c r="F8958" s="151" t="str">
        <f>INDEX(Variables[Variable],MATCH(Systematic[[#This Row],[VariableIndex]],Variables[Index],0))</f>
        <v>Specific flux (mt)</v>
      </c>
      <c r="G8958" s="134">
        <f>Systematic[[#This Row],[Sample]]*1000000+Systematic[[#This Row],[SubSample]]*10000+Systematic[[#This Row],[VariableIndex]]</f>
        <v>625010005</v>
      </c>
      <c r="H8958" s="134">
        <f>Systematic[[#This Row],[SampleVariableLabel]]+100*Systematic[[#This Row],[State]]</f>
        <v>625011205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626</v>
      </c>
      <c r="B8959" s="1">
        <f>IF(C8959=0,IF(B8958=Protocol!$V$20,1,B8958+1),B8958)</f>
        <v>1</v>
      </c>
      <c r="C8959" s="1">
        <f>IF(C8958+1=Protocol!$V$21,0,C8958+1)</f>
        <v>0</v>
      </c>
      <c r="D8959" s="1">
        <f t="shared" si="295"/>
        <v>6</v>
      </c>
      <c r="E8959" s="1" t="str">
        <f>INDEX(Protocol[Mark],MATCH(C8959,Protocol[Step],0))</f>
        <v>1mt</v>
      </c>
      <c r="F8959" s="151" t="str">
        <f>INDEX(Variables[Variable],MATCH(Systematic[[#This Row],[VariableIndex]],Variables[Index],0))</f>
        <v>FCR (mt: ROX-corr.)</v>
      </c>
      <c r="G8959" s="134">
        <f>Systematic[[#This Row],[Sample]]*1000000+Systematic[[#This Row],[SubSample]]*10000+Systematic[[#This Row],[VariableIndex]]</f>
        <v>626010006</v>
      </c>
      <c r="H8959" s="134">
        <f>Systematic[[#This Row],[SampleVariableLabel]]+100*Systematic[[#This Row],[State]]</f>
        <v>626010006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626</v>
      </c>
      <c r="B8960" s="1">
        <f>IF(C8960=0,IF(B8959=Protocol!$V$20,1,B8959+1),B8959)</f>
        <v>1</v>
      </c>
      <c r="C8960" s="1">
        <f>IF(C8959+1=Protocol!$V$21,0,C8959+1)</f>
        <v>1</v>
      </c>
      <c r="D8960" s="1">
        <f t="shared" si="295"/>
        <v>1</v>
      </c>
      <c r="E8960" s="1" t="str">
        <f>INDEX(Protocol[Mark],MATCH(C8960,Protocol[Step],0))</f>
        <v>1PM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626010001</v>
      </c>
      <c r="H8960" s="134">
        <f>Systematic[[#This Row],[SampleVariableLabel]]+100*Systematic[[#This Row],[State]]</f>
        <v>626010101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626</v>
      </c>
      <c r="B8961" s="1">
        <f>IF(C8961=0,IF(B8960=Protocol!$V$20,1,B8960+1),B8960)</f>
        <v>1</v>
      </c>
      <c r="C8961" s="1">
        <f>IF(C8960+1=Protocol!$V$21,0,C8960+1)</f>
        <v>2</v>
      </c>
      <c r="D8961" s="1">
        <f t="shared" si="295"/>
        <v>2</v>
      </c>
      <c r="E8961" s="1" t="str">
        <f>INDEX(Protocol[Mark],MATCH(C8961,Protocol[Step],0))</f>
        <v>2D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626010002</v>
      </c>
      <c r="H8961" s="134">
        <f>Systematic[[#This Row],[SampleVariableLabel]]+100*Systematic[[#This Row],[State]]</f>
        <v>626010202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626</v>
      </c>
      <c r="B8962" s="1">
        <f>IF(C8962=0,IF(B8961=Protocol!$V$20,1,B8961+1),B8961)</f>
        <v>1</v>
      </c>
      <c r="C8962" s="1">
        <f>IF(C8961+1=Protocol!$V$21,0,C8961+1)</f>
        <v>3</v>
      </c>
      <c r="D8962" s="1">
        <f t="shared" si="295"/>
        <v>3</v>
      </c>
      <c r="E8962" s="1" t="str">
        <f>INDEX(Protocol[Mark],MATCH(C8962,Protocol[Step],0))</f>
        <v>2c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626010003</v>
      </c>
      <c r="H8962" s="134">
        <f>Systematic[[#This Row],[SampleVariableLabel]]+100*Systematic[[#This Row],[State]]</f>
        <v>626010303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626</v>
      </c>
      <c r="B8963" s="1">
        <f>IF(C8963=0,IF(B8962=Protocol!$V$20,1,B8962+1),B8962)</f>
        <v>1</v>
      </c>
      <c r="C8963" s="1">
        <f>IF(C8962+1=Protocol!$V$21,0,C8962+1)</f>
        <v>4</v>
      </c>
      <c r="D8963" s="1">
        <f t="shared" ref="D8963:D9026" si="297">IF(D8962=nVariables,1,D8962+1)</f>
        <v>4</v>
      </c>
      <c r="E8963" s="1" t="str">
        <f>INDEX(Protocol[Mark],MATCH(C8963,Protocol[Step],0))</f>
        <v>3U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626010004</v>
      </c>
      <c r="H8963" s="134">
        <f>Systematic[[#This Row],[SampleVariableLabel]]+100*Systematic[[#This Row],[State]]</f>
        <v>626010404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626</v>
      </c>
      <c r="B8964" s="1">
        <f>IF(C8964=0,IF(B8963=Protocol!$V$20,1,B8963+1),B8963)</f>
        <v>1</v>
      </c>
      <c r="C8964" s="1">
        <f>IF(C8963+1=Protocol!$V$21,0,C8963+1)</f>
        <v>5</v>
      </c>
      <c r="D8964" s="1">
        <f t="shared" si="297"/>
        <v>5</v>
      </c>
      <c r="E8964" s="1" t="str">
        <f>INDEX(Protocol[Mark],MATCH(C8964,Protocol[Step],0))</f>
        <v>4G</v>
      </c>
      <c r="F8964" s="151" t="str">
        <f>INDEX(Variables[Variable],MATCH(Systematic[[#This Row],[VariableIndex]],Variables[Index],0))</f>
        <v>Specific flux (mt)</v>
      </c>
      <c r="G8964" s="134">
        <f>Systematic[[#This Row],[Sample]]*1000000+Systematic[[#This Row],[SubSample]]*10000+Systematic[[#This Row],[VariableIndex]]</f>
        <v>626010005</v>
      </c>
      <c r="H8964" s="134">
        <f>Systematic[[#This Row],[SampleVariableLabel]]+100*Systematic[[#This Row],[State]]</f>
        <v>626010505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626</v>
      </c>
      <c r="B8965" s="1">
        <f>IF(C8965=0,IF(B8964=Protocol!$V$20,1,B8964+1),B8964)</f>
        <v>1</v>
      </c>
      <c r="C8965" s="1">
        <f>IF(C8964+1=Protocol!$V$21,0,C8964+1)</f>
        <v>6</v>
      </c>
      <c r="D8965" s="1">
        <f t="shared" si="297"/>
        <v>6</v>
      </c>
      <c r="E8965" s="1" t="str">
        <f>INDEX(Protocol[Mark],MATCH(C8965,Protocol[Step],0))</f>
        <v>5S</v>
      </c>
      <c r="F8965" s="151" t="str">
        <f>INDEX(Variables[Variable],MATCH(Systematic[[#This Row],[VariableIndex]],Variables[Index],0))</f>
        <v>FCR (mt: ROX-corr.)</v>
      </c>
      <c r="G8965" s="134">
        <f>Systematic[[#This Row],[Sample]]*1000000+Systematic[[#This Row],[SubSample]]*10000+Systematic[[#This Row],[VariableIndex]]</f>
        <v>626010006</v>
      </c>
      <c r="H8965" s="134">
        <f>Systematic[[#This Row],[SampleVariableLabel]]+100*Systematic[[#This Row],[State]]</f>
        <v>626010606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626</v>
      </c>
      <c r="B8966" s="1">
        <f>IF(C8966=0,IF(B8965=Protocol!$V$20,1,B8965+1),B8965)</f>
        <v>1</v>
      </c>
      <c r="C8966" s="1">
        <f>IF(C8965+1=Protocol!$V$21,0,C8965+1)</f>
        <v>7</v>
      </c>
      <c r="D8966" s="1">
        <f t="shared" si="297"/>
        <v>1</v>
      </c>
      <c r="E8966" s="1" t="str">
        <f>INDEX(Protocol[Mark],MATCH(C8966,Protocol[Step],0))</f>
        <v>6Oct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626010001</v>
      </c>
      <c r="H8966" s="134">
        <f>Systematic[[#This Row],[SampleVariableLabel]]+100*Systematic[[#This Row],[State]]</f>
        <v>626010701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626</v>
      </c>
      <c r="B8967" s="1">
        <f>IF(C8967=0,IF(B8966=Protocol!$V$20,1,B8966+1),B8966)</f>
        <v>1</v>
      </c>
      <c r="C8967" s="1">
        <f>IF(C8966+1=Protocol!$V$21,0,C8966+1)</f>
        <v>8</v>
      </c>
      <c r="D8967" s="1">
        <f t="shared" si="297"/>
        <v>2</v>
      </c>
      <c r="E8967" s="1" t="str">
        <f>INDEX(Protocol[Mark],MATCH(C8967,Protocol[Step],0))</f>
        <v>7Rot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626010002</v>
      </c>
      <c r="H8967" s="134">
        <f>Systematic[[#This Row],[SampleVariableLabel]]+100*Systematic[[#This Row],[State]]</f>
        <v>626010802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626</v>
      </c>
      <c r="B8968" s="1">
        <f>IF(C8968=0,IF(B8967=Protocol!$V$20,1,B8967+1),B8967)</f>
        <v>1</v>
      </c>
      <c r="C8968" s="1">
        <f>IF(C8967+1=Protocol!$V$21,0,C8967+1)</f>
        <v>9</v>
      </c>
      <c r="D8968" s="1">
        <f t="shared" si="297"/>
        <v>3</v>
      </c>
      <c r="E8968" s="1" t="str">
        <f>INDEX(Protocol[Mark],MATCH(C8968,Protocol[Step],0))</f>
        <v>8Gp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626010003</v>
      </c>
      <c r="H8968" s="134">
        <f>Systematic[[#This Row],[SampleVariableLabel]]+100*Systematic[[#This Row],[State]]</f>
        <v>626010903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626</v>
      </c>
      <c r="B8969" s="1">
        <f>IF(C8969=0,IF(B8968=Protocol!$V$20,1,B8968+1),B8968)</f>
        <v>1</v>
      </c>
      <c r="C8969" s="1">
        <f>IF(C8968+1=Protocol!$V$21,0,C8968+1)</f>
        <v>10</v>
      </c>
      <c r="D8969" s="1">
        <f t="shared" si="297"/>
        <v>4</v>
      </c>
      <c r="E8969" s="1" t="str">
        <f>INDEX(Protocol[Mark],MATCH(C8969,Protocol[Step],0))</f>
        <v>9Ama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626010004</v>
      </c>
      <c r="H8969" s="134">
        <f>Systematic[[#This Row],[SampleVariableLabel]]+100*Systematic[[#This Row],[State]]</f>
        <v>626011004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626</v>
      </c>
      <c r="B8970" s="1">
        <f>IF(C8970=0,IF(B8969=Protocol!$V$20,1,B8969+1),B8969)</f>
        <v>1</v>
      </c>
      <c r="C8970" s="1">
        <f>IF(C8969+1=Protocol!$V$21,0,C8969+1)</f>
        <v>11</v>
      </c>
      <c r="D8970" s="1">
        <f t="shared" si="297"/>
        <v>5</v>
      </c>
      <c r="E8970" s="1" t="str">
        <f>INDEX(Protocol[Mark],MATCH(C8970,Protocol[Step],0))</f>
        <v>10Tm</v>
      </c>
      <c r="F8970" s="151" t="str">
        <f>INDEX(Variables[Variable],MATCH(Systematic[[#This Row],[VariableIndex]],Variables[Index],0))</f>
        <v>Specific flux (mt)</v>
      </c>
      <c r="G8970" s="134">
        <f>Systematic[[#This Row],[Sample]]*1000000+Systematic[[#This Row],[SubSample]]*10000+Systematic[[#This Row],[VariableIndex]]</f>
        <v>626010005</v>
      </c>
      <c r="H8970" s="134">
        <f>Systematic[[#This Row],[SampleVariableLabel]]+100*Systematic[[#This Row],[State]]</f>
        <v>626011105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626</v>
      </c>
      <c r="B8971" s="1">
        <f>IF(C8971=0,IF(B8970=Protocol!$V$20,1,B8970+1),B8970)</f>
        <v>1</v>
      </c>
      <c r="C8971" s="1">
        <f>IF(C8970+1=Protocol!$V$21,0,C8970+1)</f>
        <v>12</v>
      </c>
      <c r="D8971" s="1">
        <f t="shared" si="297"/>
        <v>6</v>
      </c>
      <c r="E8971" s="1" t="str">
        <f>INDEX(Protocol[Mark],MATCH(C8971,Protocol[Step],0))</f>
        <v>11Azd</v>
      </c>
      <c r="F8971" s="151" t="str">
        <f>INDEX(Variables[Variable],MATCH(Systematic[[#This Row],[VariableIndex]],Variables[Index],0))</f>
        <v>FCR (mt: ROX-corr.)</v>
      </c>
      <c r="G8971" s="134">
        <f>Systematic[[#This Row],[Sample]]*1000000+Systematic[[#This Row],[SubSample]]*10000+Systematic[[#This Row],[VariableIndex]]</f>
        <v>626010006</v>
      </c>
      <c r="H8971" s="134">
        <f>Systematic[[#This Row],[SampleVariableLabel]]+100*Systematic[[#This Row],[State]]</f>
        <v>626011206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627</v>
      </c>
      <c r="B8972" s="1">
        <f>IF(C8972=0,IF(B8971=Protocol!$V$20,1,B8971+1),B8971)</f>
        <v>1</v>
      </c>
      <c r="C8972" s="1">
        <f>IF(C8971+1=Protocol!$V$21,0,C8971+1)</f>
        <v>0</v>
      </c>
      <c r="D8972" s="1">
        <f t="shared" si="297"/>
        <v>1</v>
      </c>
      <c r="E8972" s="1" t="str">
        <f>INDEX(Protocol[Mark],MATCH(C8972,Protocol[Step],0))</f>
        <v>1mt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627010001</v>
      </c>
      <c r="H8972" s="134">
        <f>Systematic[[#This Row],[SampleVariableLabel]]+100*Systematic[[#This Row],[State]]</f>
        <v>627010001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627</v>
      </c>
      <c r="B8973" s="1">
        <f>IF(C8973=0,IF(B8972=Protocol!$V$20,1,B8972+1),B8972)</f>
        <v>1</v>
      </c>
      <c r="C8973" s="1">
        <f>IF(C8972+1=Protocol!$V$21,0,C8972+1)</f>
        <v>1</v>
      </c>
      <c r="D8973" s="1">
        <f t="shared" si="297"/>
        <v>2</v>
      </c>
      <c r="E8973" s="1" t="str">
        <f>INDEX(Protocol[Mark],MATCH(C8973,Protocol[Step],0))</f>
        <v>1PM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627010002</v>
      </c>
      <c r="H8973" s="134">
        <f>Systematic[[#This Row],[SampleVariableLabel]]+100*Systematic[[#This Row],[State]]</f>
        <v>627010102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627</v>
      </c>
      <c r="B8974" s="1">
        <f>IF(C8974=0,IF(B8973=Protocol!$V$20,1,B8973+1),B8973)</f>
        <v>1</v>
      </c>
      <c r="C8974" s="1">
        <f>IF(C8973+1=Protocol!$V$21,0,C8973+1)</f>
        <v>2</v>
      </c>
      <c r="D8974" s="1">
        <f t="shared" si="297"/>
        <v>3</v>
      </c>
      <c r="E8974" s="1" t="str">
        <f>INDEX(Protocol[Mark],MATCH(C8974,Protocol[Step],0))</f>
        <v>2D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627010003</v>
      </c>
      <c r="H8974" s="134">
        <f>Systematic[[#This Row],[SampleVariableLabel]]+100*Systematic[[#This Row],[State]]</f>
        <v>627010203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627</v>
      </c>
      <c r="B8975" s="1">
        <f>IF(C8975=0,IF(B8974=Protocol!$V$20,1,B8974+1),B8974)</f>
        <v>1</v>
      </c>
      <c r="C8975" s="1">
        <f>IF(C8974+1=Protocol!$V$21,0,C8974+1)</f>
        <v>3</v>
      </c>
      <c r="D8975" s="1">
        <f t="shared" si="297"/>
        <v>4</v>
      </c>
      <c r="E8975" s="1" t="str">
        <f>INDEX(Protocol[Mark],MATCH(C8975,Protocol[Step],0))</f>
        <v>2c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627010004</v>
      </c>
      <c r="H8975" s="134">
        <f>Systematic[[#This Row],[SampleVariableLabel]]+100*Systematic[[#This Row],[State]]</f>
        <v>627010304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627</v>
      </c>
      <c r="B8976" s="1">
        <f>IF(C8976=0,IF(B8975=Protocol!$V$20,1,B8975+1),B8975)</f>
        <v>1</v>
      </c>
      <c r="C8976" s="1">
        <f>IF(C8975+1=Protocol!$V$21,0,C8975+1)</f>
        <v>4</v>
      </c>
      <c r="D8976" s="1">
        <f t="shared" si="297"/>
        <v>5</v>
      </c>
      <c r="E8976" s="1" t="str">
        <f>INDEX(Protocol[Mark],MATCH(C8976,Protocol[Step],0))</f>
        <v>3U</v>
      </c>
      <c r="F8976" s="151" t="str">
        <f>INDEX(Variables[Variable],MATCH(Systematic[[#This Row],[VariableIndex]],Variables[Index],0))</f>
        <v>Specific flux (mt)</v>
      </c>
      <c r="G8976" s="134">
        <f>Systematic[[#This Row],[Sample]]*1000000+Systematic[[#This Row],[SubSample]]*10000+Systematic[[#This Row],[VariableIndex]]</f>
        <v>627010005</v>
      </c>
      <c r="H8976" s="134">
        <f>Systematic[[#This Row],[SampleVariableLabel]]+100*Systematic[[#This Row],[State]]</f>
        <v>627010405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627</v>
      </c>
      <c r="B8977" s="1">
        <f>IF(C8977=0,IF(B8976=Protocol!$V$20,1,B8976+1),B8976)</f>
        <v>1</v>
      </c>
      <c r="C8977" s="1">
        <f>IF(C8976+1=Protocol!$V$21,0,C8976+1)</f>
        <v>5</v>
      </c>
      <c r="D8977" s="1">
        <f t="shared" si="297"/>
        <v>6</v>
      </c>
      <c r="E8977" s="1" t="str">
        <f>INDEX(Protocol[Mark],MATCH(C8977,Protocol[Step],0))</f>
        <v>4G</v>
      </c>
      <c r="F8977" s="151" t="str">
        <f>INDEX(Variables[Variable],MATCH(Systematic[[#This Row],[VariableIndex]],Variables[Index],0))</f>
        <v>FCR (mt: ROX-corr.)</v>
      </c>
      <c r="G8977" s="134">
        <f>Systematic[[#This Row],[Sample]]*1000000+Systematic[[#This Row],[SubSample]]*10000+Systematic[[#This Row],[VariableIndex]]</f>
        <v>627010006</v>
      </c>
      <c r="H8977" s="134">
        <f>Systematic[[#This Row],[SampleVariableLabel]]+100*Systematic[[#This Row],[State]]</f>
        <v>627010506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627</v>
      </c>
      <c r="B8978" s="1">
        <f>IF(C8978=0,IF(B8977=Protocol!$V$20,1,B8977+1),B8977)</f>
        <v>1</v>
      </c>
      <c r="C8978" s="1">
        <f>IF(C8977+1=Protocol!$V$21,0,C8977+1)</f>
        <v>6</v>
      </c>
      <c r="D8978" s="1">
        <f t="shared" si="297"/>
        <v>1</v>
      </c>
      <c r="E8978" s="1" t="str">
        <f>INDEX(Protocol[Mark],MATCH(C8978,Protocol[Step],0))</f>
        <v>5S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627010001</v>
      </c>
      <c r="H8978" s="134">
        <f>Systematic[[#This Row],[SampleVariableLabel]]+100*Systematic[[#This Row],[State]]</f>
        <v>627010601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627</v>
      </c>
      <c r="B8979" s="1">
        <f>IF(C8979=0,IF(B8978=Protocol!$V$20,1,B8978+1),B8978)</f>
        <v>1</v>
      </c>
      <c r="C8979" s="1">
        <f>IF(C8978+1=Protocol!$V$21,0,C8978+1)</f>
        <v>7</v>
      </c>
      <c r="D8979" s="1">
        <f t="shared" si="297"/>
        <v>2</v>
      </c>
      <c r="E8979" s="1" t="str">
        <f>INDEX(Protocol[Mark],MATCH(C8979,Protocol[Step],0))</f>
        <v>6Oct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627010002</v>
      </c>
      <c r="H8979" s="134">
        <f>Systematic[[#This Row],[SampleVariableLabel]]+100*Systematic[[#This Row],[State]]</f>
        <v>627010702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627</v>
      </c>
      <c r="B8980" s="1">
        <f>IF(C8980=0,IF(B8979=Protocol!$V$20,1,B8979+1),B8979)</f>
        <v>1</v>
      </c>
      <c r="C8980" s="1">
        <f>IF(C8979+1=Protocol!$V$21,0,C8979+1)</f>
        <v>8</v>
      </c>
      <c r="D8980" s="1">
        <f t="shared" si="297"/>
        <v>3</v>
      </c>
      <c r="E8980" s="1" t="str">
        <f>INDEX(Protocol[Mark],MATCH(C8980,Protocol[Step],0))</f>
        <v>7Rot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627010003</v>
      </c>
      <c r="H8980" s="134">
        <f>Systematic[[#This Row],[SampleVariableLabel]]+100*Systematic[[#This Row],[State]]</f>
        <v>627010803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627</v>
      </c>
      <c r="B8981" s="1">
        <f>IF(C8981=0,IF(B8980=Protocol!$V$20,1,B8980+1),B8980)</f>
        <v>1</v>
      </c>
      <c r="C8981" s="1">
        <f>IF(C8980+1=Protocol!$V$21,0,C8980+1)</f>
        <v>9</v>
      </c>
      <c r="D8981" s="1">
        <f t="shared" si="297"/>
        <v>4</v>
      </c>
      <c r="E8981" s="1" t="str">
        <f>INDEX(Protocol[Mark],MATCH(C8981,Protocol[Step],0))</f>
        <v>8Gp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627010004</v>
      </c>
      <c r="H8981" s="134">
        <f>Systematic[[#This Row],[SampleVariableLabel]]+100*Systematic[[#This Row],[State]]</f>
        <v>627010904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627</v>
      </c>
      <c r="B8982" s="1">
        <f>IF(C8982=0,IF(B8981=Protocol!$V$20,1,B8981+1),B8981)</f>
        <v>1</v>
      </c>
      <c r="C8982" s="1">
        <f>IF(C8981+1=Protocol!$V$21,0,C8981+1)</f>
        <v>10</v>
      </c>
      <c r="D8982" s="1">
        <f t="shared" si="297"/>
        <v>5</v>
      </c>
      <c r="E8982" s="1" t="str">
        <f>INDEX(Protocol[Mark],MATCH(C8982,Protocol[Step],0))</f>
        <v>9Ama</v>
      </c>
      <c r="F8982" s="151" t="str">
        <f>INDEX(Variables[Variable],MATCH(Systematic[[#This Row],[VariableIndex]],Variables[Index],0))</f>
        <v>Specific flux (mt)</v>
      </c>
      <c r="G8982" s="134">
        <f>Systematic[[#This Row],[Sample]]*1000000+Systematic[[#This Row],[SubSample]]*10000+Systematic[[#This Row],[VariableIndex]]</f>
        <v>627010005</v>
      </c>
      <c r="H8982" s="134">
        <f>Systematic[[#This Row],[SampleVariableLabel]]+100*Systematic[[#This Row],[State]]</f>
        <v>627011005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627</v>
      </c>
      <c r="B8983" s="1">
        <f>IF(C8983=0,IF(B8982=Protocol!$V$20,1,B8982+1),B8982)</f>
        <v>1</v>
      </c>
      <c r="C8983" s="1">
        <f>IF(C8982+1=Protocol!$V$21,0,C8982+1)</f>
        <v>11</v>
      </c>
      <c r="D8983" s="1">
        <f t="shared" si="297"/>
        <v>6</v>
      </c>
      <c r="E8983" s="1" t="str">
        <f>INDEX(Protocol[Mark],MATCH(C8983,Protocol[Step],0))</f>
        <v>10Tm</v>
      </c>
      <c r="F8983" s="151" t="str">
        <f>INDEX(Variables[Variable],MATCH(Systematic[[#This Row],[VariableIndex]],Variables[Index],0))</f>
        <v>FCR (mt: ROX-corr.)</v>
      </c>
      <c r="G8983" s="134">
        <f>Systematic[[#This Row],[Sample]]*1000000+Systematic[[#This Row],[SubSample]]*10000+Systematic[[#This Row],[VariableIndex]]</f>
        <v>627010006</v>
      </c>
      <c r="H8983" s="134">
        <f>Systematic[[#This Row],[SampleVariableLabel]]+100*Systematic[[#This Row],[State]]</f>
        <v>627011106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627</v>
      </c>
      <c r="B8984" s="1">
        <f>IF(C8984=0,IF(B8983=Protocol!$V$20,1,B8983+1),B8983)</f>
        <v>1</v>
      </c>
      <c r="C8984" s="1">
        <f>IF(C8983+1=Protocol!$V$21,0,C8983+1)</f>
        <v>12</v>
      </c>
      <c r="D8984" s="1">
        <f t="shared" si="297"/>
        <v>1</v>
      </c>
      <c r="E8984" s="1" t="str">
        <f>INDEX(Protocol[Mark],MATCH(C8984,Protocol[Step],0))</f>
        <v>11Azd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627010001</v>
      </c>
      <c r="H8984" s="134">
        <f>Systematic[[#This Row],[SampleVariableLabel]]+100*Systematic[[#This Row],[State]]</f>
        <v>627011201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628</v>
      </c>
      <c r="B8985" s="1">
        <f>IF(C8985=0,IF(B8984=Protocol!$V$20,1,B8984+1),B8984)</f>
        <v>1</v>
      </c>
      <c r="C8985" s="1">
        <f>IF(C8984+1=Protocol!$V$21,0,C8984+1)</f>
        <v>0</v>
      </c>
      <c r="D8985" s="1">
        <f t="shared" si="297"/>
        <v>2</v>
      </c>
      <c r="E8985" s="1" t="str">
        <f>INDEX(Protocol[Mark],MATCH(C8985,Protocol[Step],0))</f>
        <v>1mt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628010002</v>
      </c>
      <c r="H8985" s="134">
        <f>Systematic[[#This Row],[SampleVariableLabel]]+100*Systematic[[#This Row],[State]]</f>
        <v>628010002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628</v>
      </c>
      <c r="B8986" s="1">
        <f>IF(C8986=0,IF(B8985=Protocol!$V$20,1,B8985+1),B8985)</f>
        <v>1</v>
      </c>
      <c r="C8986" s="1">
        <f>IF(C8985+1=Protocol!$V$21,0,C8985+1)</f>
        <v>1</v>
      </c>
      <c r="D8986" s="1">
        <f t="shared" si="297"/>
        <v>3</v>
      </c>
      <c r="E8986" s="1" t="str">
        <f>INDEX(Protocol[Mark],MATCH(C8986,Protocol[Step],0))</f>
        <v>1PM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628010003</v>
      </c>
      <c r="H8986" s="134">
        <f>Systematic[[#This Row],[SampleVariableLabel]]+100*Systematic[[#This Row],[State]]</f>
        <v>628010103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628</v>
      </c>
      <c r="B8987" s="1">
        <f>IF(C8987=0,IF(B8986=Protocol!$V$20,1,B8986+1),B8986)</f>
        <v>1</v>
      </c>
      <c r="C8987" s="1">
        <f>IF(C8986+1=Protocol!$V$21,0,C8986+1)</f>
        <v>2</v>
      </c>
      <c r="D8987" s="1">
        <f t="shared" si="297"/>
        <v>4</v>
      </c>
      <c r="E8987" s="1" t="str">
        <f>INDEX(Protocol[Mark],MATCH(C8987,Protocol[Step],0))</f>
        <v>2D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628010004</v>
      </c>
      <c r="H8987" s="134">
        <f>Systematic[[#This Row],[SampleVariableLabel]]+100*Systematic[[#This Row],[State]]</f>
        <v>628010204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628</v>
      </c>
      <c r="B8988" s="1">
        <f>IF(C8988=0,IF(B8987=Protocol!$V$20,1,B8987+1),B8987)</f>
        <v>1</v>
      </c>
      <c r="C8988" s="1">
        <f>IF(C8987+1=Protocol!$V$21,0,C8987+1)</f>
        <v>3</v>
      </c>
      <c r="D8988" s="1">
        <f t="shared" si="297"/>
        <v>5</v>
      </c>
      <c r="E8988" s="1" t="str">
        <f>INDEX(Protocol[Mark],MATCH(C8988,Protocol[Step],0))</f>
        <v>2c</v>
      </c>
      <c r="F8988" s="151" t="str">
        <f>INDEX(Variables[Variable],MATCH(Systematic[[#This Row],[VariableIndex]],Variables[Index],0))</f>
        <v>Specific flux (mt)</v>
      </c>
      <c r="G8988" s="134">
        <f>Systematic[[#This Row],[Sample]]*1000000+Systematic[[#This Row],[SubSample]]*10000+Systematic[[#This Row],[VariableIndex]]</f>
        <v>628010005</v>
      </c>
      <c r="H8988" s="134">
        <f>Systematic[[#This Row],[SampleVariableLabel]]+100*Systematic[[#This Row],[State]]</f>
        <v>628010305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628</v>
      </c>
      <c r="B8989" s="1">
        <f>IF(C8989=0,IF(B8988=Protocol!$V$20,1,B8988+1),B8988)</f>
        <v>1</v>
      </c>
      <c r="C8989" s="1">
        <f>IF(C8988+1=Protocol!$V$21,0,C8988+1)</f>
        <v>4</v>
      </c>
      <c r="D8989" s="1">
        <f t="shared" si="297"/>
        <v>6</v>
      </c>
      <c r="E8989" s="1" t="str">
        <f>INDEX(Protocol[Mark],MATCH(C8989,Protocol[Step],0))</f>
        <v>3U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628010006</v>
      </c>
      <c r="H8989" s="134">
        <f>Systematic[[#This Row],[SampleVariableLabel]]+100*Systematic[[#This Row],[State]]</f>
        <v>628010406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628</v>
      </c>
      <c r="B8990" s="1">
        <f>IF(C8990=0,IF(B8989=Protocol!$V$20,1,B8989+1),B8989)</f>
        <v>1</v>
      </c>
      <c r="C8990" s="1">
        <f>IF(C8989+1=Protocol!$V$21,0,C8989+1)</f>
        <v>5</v>
      </c>
      <c r="D8990" s="1">
        <f t="shared" si="297"/>
        <v>1</v>
      </c>
      <c r="E8990" s="1" t="str">
        <f>INDEX(Protocol[Mark],MATCH(C8990,Protocol[Step],0))</f>
        <v>4G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628010001</v>
      </c>
      <c r="H8990" s="134">
        <f>Systematic[[#This Row],[SampleVariableLabel]]+100*Systematic[[#This Row],[State]]</f>
        <v>628010501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628</v>
      </c>
      <c r="B8991" s="1">
        <f>IF(C8991=0,IF(B8990=Protocol!$V$20,1,B8990+1),B8990)</f>
        <v>1</v>
      </c>
      <c r="C8991" s="1">
        <f>IF(C8990+1=Protocol!$V$21,0,C8990+1)</f>
        <v>6</v>
      </c>
      <c r="D8991" s="1">
        <f t="shared" si="297"/>
        <v>2</v>
      </c>
      <c r="E8991" s="1" t="str">
        <f>INDEX(Protocol[Mark],MATCH(C8991,Protocol[Step],0))</f>
        <v>5S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628010002</v>
      </c>
      <c r="H8991" s="134">
        <f>Systematic[[#This Row],[SampleVariableLabel]]+100*Systematic[[#This Row],[State]]</f>
        <v>628010602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628</v>
      </c>
      <c r="B8992" s="1">
        <f>IF(C8992=0,IF(B8991=Protocol!$V$20,1,B8991+1),B8991)</f>
        <v>1</v>
      </c>
      <c r="C8992" s="1">
        <f>IF(C8991+1=Protocol!$V$21,0,C8991+1)</f>
        <v>7</v>
      </c>
      <c r="D8992" s="1">
        <f t="shared" si="297"/>
        <v>3</v>
      </c>
      <c r="E8992" s="1" t="str">
        <f>INDEX(Protocol[Mark],MATCH(C8992,Protocol[Step],0))</f>
        <v>6Oct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628010003</v>
      </c>
      <c r="H8992" s="134">
        <f>Systematic[[#This Row],[SampleVariableLabel]]+100*Systematic[[#This Row],[State]]</f>
        <v>628010703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628</v>
      </c>
      <c r="B8993" s="1">
        <f>IF(C8993=0,IF(B8992=Protocol!$V$20,1,B8992+1),B8992)</f>
        <v>1</v>
      </c>
      <c r="C8993" s="1">
        <f>IF(C8992+1=Protocol!$V$21,0,C8992+1)</f>
        <v>8</v>
      </c>
      <c r="D8993" s="1">
        <f t="shared" si="297"/>
        <v>4</v>
      </c>
      <c r="E8993" s="1" t="str">
        <f>INDEX(Protocol[Mark],MATCH(C8993,Protocol[Step],0))</f>
        <v>7Rot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628010004</v>
      </c>
      <c r="H8993" s="134">
        <f>Systematic[[#This Row],[SampleVariableLabel]]+100*Systematic[[#This Row],[State]]</f>
        <v>628010804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628</v>
      </c>
      <c r="B8994" s="1">
        <f>IF(C8994=0,IF(B8993=Protocol!$V$20,1,B8993+1),B8993)</f>
        <v>1</v>
      </c>
      <c r="C8994" s="1">
        <f>IF(C8993+1=Protocol!$V$21,0,C8993+1)</f>
        <v>9</v>
      </c>
      <c r="D8994" s="1">
        <f t="shared" si="297"/>
        <v>5</v>
      </c>
      <c r="E8994" s="1" t="str">
        <f>INDEX(Protocol[Mark],MATCH(C8994,Protocol[Step],0))</f>
        <v>8Gp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628010005</v>
      </c>
      <c r="H8994" s="134">
        <f>Systematic[[#This Row],[SampleVariableLabel]]+100*Systematic[[#This Row],[State]]</f>
        <v>628010905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628</v>
      </c>
      <c r="B8995" s="1">
        <f>IF(C8995=0,IF(B8994=Protocol!$V$20,1,B8994+1),B8994)</f>
        <v>1</v>
      </c>
      <c r="C8995" s="1">
        <f>IF(C8994+1=Protocol!$V$21,0,C8994+1)</f>
        <v>10</v>
      </c>
      <c r="D8995" s="1">
        <f t="shared" si="297"/>
        <v>6</v>
      </c>
      <c r="E8995" s="1" t="str">
        <f>INDEX(Protocol[Mark],MATCH(C8995,Protocol[Step],0))</f>
        <v>9Ama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628010006</v>
      </c>
      <c r="H8995" s="134">
        <f>Systematic[[#This Row],[SampleVariableLabel]]+100*Systematic[[#This Row],[State]]</f>
        <v>628011006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628</v>
      </c>
      <c r="B8996" s="1">
        <f>IF(C8996=0,IF(B8995=Protocol!$V$20,1,B8995+1),B8995)</f>
        <v>1</v>
      </c>
      <c r="C8996" s="1">
        <f>IF(C8995+1=Protocol!$V$21,0,C8995+1)</f>
        <v>11</v>
      </c>
      <c r="D8996" s="1">
        <f t="shared" si="297"/>
        <v>1</v>
      </c>
      <c r="E8996" s="1" t="str">
        <f>INDEX(Protocol[Mark],MATCH(C8996,Protocol[Step],0))</f>
        <v>10Tm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628010001</v>
      </c>
      <c r="H8996" s="134">
        <f>Systematic[[#This Row],[SampleVariableLabel]]+100*Systematic[[#This Row],[State]]</f>
        <v>628011101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628</v>
      </c>
      <c r="B8997" s="1">
        <f>IF(C8997=0,IF(B8996=Protocol!$V$20,1,B8996+1),B8996)</f>
        <v>1</v>
      </c>
      <c r="C8997" s="1">
        <f>IF(C8996+1=Protocol!$V$21,0,C8996+1)</f>
        <v>12</v>
      </c>
      <c r="D8997" s="1">
        <f t="shared" si="297"/>
        <v>2</v>
      </c>
      <c r="E8997" s="1" t="str">
        <f>INDEX(Protocol[Mark],MATCH(C8997,Protocol[Step],0))</f>
        <v>11Azd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628010002</v>
      </c>
      <c r="H8997" s="134">
        <f>Systematic[[#This Row],[SampleVariableLabel]]+100*Systematic[[#This Row],[State]]</f>
        <v>628011202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629</v>
      </c>
      <c r="B8998" s="1">
        <f>IF(C8998=0,IF(B8997=Protocol!$V$20,1,B8997+1),B8997)</f>
        <v>1</v>
      </c>
      <c r="C8998" s="1">
        <f>IF(C8997+1=Protocol!$V$21,0,C8997+1)</f>
        <v>0</v>
      </c>
      <c r="D8998" s="1">
        <f t="shared" si="297"/>
        <v>3</v>
      </c>
      <c r="E8998" s="1" t="str">
        <f>INDEX(Protocol[Mark],MATCH(C8998,Protocol[Step],0))</f>
        <v>1mt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629010003</v>
      </c>
      <c r="H8998" s="134">
        <f>Systematic[[#This Row],[SampleVariableLabel]]+100*Systematic[[#This Row],[State]]</f>
        <v>629010003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629</v>
      </c>
      <c r="B8999" s="1">
        <f>IF(C8999=0,IF(B8998=Protocol!$V$20,1,B8998+1),B8998)</f>
        <v>1</v>
      </c>
      <c r="C8999" s="1">
        <f>IF(C8998+1=Protocol!$V$21,0,C8998+1)</f>
        <v>1</v>
      </c>
      <c r="D8999" s="1">
        <f t="shared" si="297"/>
        <v>4</v>
      </c>
      <c r="E8999" s="1" t="str">
        <f>INDEX(Protocol[Mark],MATCH(C8999,Protocol[Step],0))</f>
        <v>1PM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629010004</v>
      </c>
      <c r="H8999" s="134">
        <f>Systematic[[#This Row],[SampleVariableLabel]]+100*Systematic[[#This Row],[State]]</f>
        <v>629010104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629</v>
      </c>
      <c r="B9000" s="1">
        <f>IF(C9000=0,IF(B8999=Protocol!$V$20,1,B8999+1),B8999)</f>
        <v>1</v>
      </c>
      <c r="C9000" s="1">
        <f>IF(C8999+1=Protocol!$V$21,0,C8999+1)</f>
        <v>2</v>
      </c>
      <c r="D9000" s="1">
        <f t="shared" si="297"/>
        <v>5</v>
      </c>
      <c r="E9000" s="1" t="str">
        <f>INDEX(Protocol[Mark],MATCH(C9000,Protocol[Step],0))</f>
        <v>2D</v>
      </c>
      <c r="F9000" s="151" t="str">
        <f>INDEX(Variables[Variable],MATCH(Systematic[[#This Row],[VariableIndex]],Variables[Index],0))</f>
        <v>Specific flux (mt)</v>
      </c>
      <c r="G9000" s="134">
        <f>Systematic[[#This Row],[Sample]]*1000000+Systematic[[#This Row],[SubSample]]*10000+Systematic[[#This Row],[VariableIndex]]</f>
        <v>629010005</v>
      </c>
      <c r="H9000" s="134">
        <f>Systematic[[#This Row],[SampleVariableLabel]]+100*Systematic[[#This Row],[State]]</f>
        <v>629010205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629</v>
      </c>
      <c r="B9001" s="1">
        <f>IF(C9001=0,IF(B9000=Protocol!$V$20,1,B9000+1),B9000)</f>
        <v>1</v>
      </c>
      <c r="C9001" s="1">
        <f>IF(C9000+1=Protocol!$V$21,0,C9000+1)</f>
        <v>3</v>
      </c>
      <c r="D9001" s="1">
        <f t="shared" si="297"/>
        <v>6</v>
      </c>
      <c r="E9001" s="1" t="str">
        <f>INDEX(Protocol[Mark],MATCH(C9001,Protocol[Step],0))</f>
        <v>2c</v>
      </c>
      <c r="F9001" s="151" t="str">
        <f>INDEX(Variables[Variable],MATCH(Systematic[[#This Row],[VariableIndex]],Variables[Index],0))</f>
        <v>FCR (mt: ROX-corr.)</v>
      </c>
      <c r="G9001" s="134">
        <f>Systematic[[#This Row],[Sample]]*1000000+Systematic[[#This Row],[SubSample]]*10000+Systematic[[#This Row],[VariableIndex]]</f>
        <v>629010006</v>
      </c>
      <c r="H9001" s="134">
        <f>Systematic[[#This Row],[SampleVariableLabel]]+100*Systematic[[#This Row],[State]]</f>
        <v>629010306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629</v>
      </c>
      <c r="B9002" s="1">
        <f>IF(C9002=0,IF(B9001=Protocol!$V$20,1,B9001+1),B9001)</f>
        <v>1</v>
      </c>
      <c r="C9002" s="1">
        <f>IF(C9001+1=Protocol!$V$21,0,C9001+1)</f>
        <v>4</v>
      </c>
      <c r="D9002" s="1">
        <f t="shared" si="297"/>
        <v>1</v>
      </c>
      <c r="E9002" s="1" t="str">
        <f>INDEX(Protocol[Mark],MATCH(C9002,Protocol[Step],0))</f>
        <v>3U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629010001</v>
      </c>
      <c r="H9002" s="134">
        <f>Systematic[[#This Row],[SampleVariableLabel]]+100*Systematic[[#This Row],[State]]</f>
        <v>629010401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629</v>
      </c>
      <c r="B9003" s="1">
        <f>IF(C9003=0,IF(B9002=Protocol!$V$20,1,B9002+1),B9002)</f>
        <v>1</v>
      </c>
      <c r="C9003" s="1">
        <f>IF(C9002+1=Protocol!$V$21,0,C9002+1)</f>
        <v>5</v>
      </c>
      <c r="D9003" s="1">
        <f t="shared" si="297"/>
        <v>2</v>
      </c>
      <c r="E9003" s="1" t="str">
        <f>INDEX(Protocol[Mark],MATCH(C9003,Protocol[Step],0))</f>
        <v>4G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629010002</v>
      </c>
      <c r="H9003" s="134">
        <f>Systematic[[#This Row],[SampleVariableLabel]]+100*Systematic[[#This Row],[State]]</f>
        <v>629010502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629</v>
      </c>
      <c r="B9004" s="1">
        <f>IF(C9004=0,IF(B9003=Protocol!$V$20,1,B9003+1),B9003)</f>
        <v>1</v>
      </c>
      <c r="C9004" s="1">
        <f>IF(C9003+1=Protocol!$V$21,0,C9003+1)</f>
        <v>6</v>
      </c>
      <c r="D9004" s="1">
        <f t="shared" si="297"/>
        <v>3</v>
      </c>
      <c r="E9004" s="1" t="str">
        <f>INDEX(Protocol[Mark],MATCH(C9004,Protocol[Step],0))</f>
        <v>5S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629010003</v>
      </c>
      <c r="H9004" s="134">
        <f>Systematic[[#This Row],[SampleVariableLabel]]+100*Systematic[[#This Row],[State]]</f>
        <v>629010603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629</v>
      </c>
      <c r="B9005" s="1">
        <f>IF(C9005=0,IF(B9004=Protocol!$V$20,1,B9004+1),B9004)</f>
        <v>1</v>
      </c>
      <c r="C9005" s="1">
        <f>IF(C9004+1=Protocol!$V$21,0,C9004+1)</f>
        <v>7</v>
      </c>
      <c r="D9005" s="1">
        <f t="shared" si="297"/>
        <v>4</v>
      </c>
      <c r="E9005" s="1" t="str">
        <f>INDEX(Protocol[Mark],MATCH(C9005,Protocol[Step],0))</f>
        <v>6Oct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629010004</v>
      </c>
      <c r="H9005" s="134">
        <f>Systematic[[#This Row],[SampleVariableLabel]]+100*Systematic[[#This Row],[State]]</f>
        <v>629010704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629</v>
      </c>
      <c r="B9006" s="1">
        <f>IF(C9006=0,IF(B9005=Protocol!$V$20,1,B9005+1),B9005)</f>
        <v>1</v>
      </c>
      <c r="C9006" s="1">
        <f>IF(C9005+1=Protocol!$V$21,0,C9005+1)</f>
        <v>8</v>
      </c>
      <c r="D9006" s="1">
        <f t="shared" si="297"/>
        <v>5</v>
      </c>
      <c r="E9006" s="1" t="str">
        <f>INDEX(Protocol[Mark],MATCH(C9006,Protocol[Step],0))</f>
        <v>7Rot</v>
      </c>
      <c r="F9006" s="151" t="str">
        <f>INDEX(Variables[Variable],MATCH(Systematic[[#This Row],[VariableIndex]],Variables[Index],0))</f>
        <v>Specific flux (mt)</v>
      </c>
      <c r="G9006" s="134">
        <f>Systematic[[#This Row],[Sample]]*1000000+Systematic[[#This Row],[SubSample]]*10000+Systematic[[#This Row],[VariableIndex]]</f>
        <v>629010005</v>
      </c>
      <c r="H9006" s="134">
        <f>Systematic[[#This Row],[SampleVariableLabel]]+100*Systematic[[#This Row],[State]]</f>
        <v>629010805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629</v>
      </c>
      <c r="B9007" s="1">
        <f>IF(C9007=0,IF(B9006=Protocol!$V$20,1,B9006+1),B9006)</f>
        <v>1</v>
      </c>
      <c r="C9007" s="1">
        <f>IF(C9006+1=Protocol!$V$21,0,C9006+1)</f>
        <v>9</v>
      </c>
      <c r="D9007" s="1">
        <f t="shared" si="297"/>
        <v>6</v>
      </c>
      <c r="E9007" s="1" t="str">
        <f>INDEX(Protocol[Mark],MATCH(C9007,Protocol[Step],0))</f>
        <v>8Gp</v>
      </c>
      <c r="F9007" s="151" t="str">
        <f>INDEX(Variables[Variable],MATCH(Systematic[[#This Row],[VariableIndex]],Variables[Index],0))</f>
        <v>FCR (mt: ROX-corr.)</v>
      </c>
      <c r="G9007" s="134">
        <f>Systematic[[#This Row],[Sample]]*1000000+Systematic[[#This Row],[SubSample]]*10000+Systematic[[#This Row],[VariableIndex]]</f>
        <v>629010006</v>
      </c>
      <c r="H9007" s="134">
        <f>Systematic[[#This Row],[SampleVariableLabel]]+100*Systematic[[#This Row],[State]]</f>
        <v>629010906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629</v>
      </c>
      <c r="B9008" s="1">
        <f>IF(C9008=0,IF(B9007=Protocol!$V$20,1,B9007+1),B9007)</f>
        <v>1</v>
      </c>
      <c r="C9008" s="1">
        <f>IF(C9007+1=Protocol!$V$21,0,C9007+1)</f>
        <v>10</v>
      </c>
      <c r="D9008" s="1">
        <f t="shared" si="297"/>
        <v>1</v>
      </c>
      <c r="E9008" s="1" t="str">
        <f>INDEX(Protocol[Mark],MATCH(C9008,Protocol[Step],0))</f>
        <v>9Ama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629010001</v>
      </c>
      <c r="H9008" s="134">
        <f>Systematic[[#This Row],[SampleVariableLabel]]+100*Systematic[[#This Row],[State]]</f>
        <v>629011001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629</v>
      </c>
      <c r="B9009" s="1">
        <f>IF(C9009=0,IF(B9008=Protocol!$V$20,1,B9008+1),B9008)</f>
        <v>1</v>
      </c>
      <c r="C9009" s="1">
        <f>IF(C9008+1=Protocol!$V$21,0,C9008+1)</f>
        <v>11</v>
      </c>
      <c r="D9009" s="1">
        <f t="shared" si="297"/>
        <v>2</v>
      </c>
      <c r="E9009" s="1" t="str">
        <f>INDEX(Protocol[Mark],MATCH(C9009,Protocol[Step],0))</f>
        <v>10Tm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629010002</v>
      </c>
      <c r="H9009" s="134">
        <f>Systematic[[#This Row],[SampleVariableLabel]]+100*Systematic[[#This Row],[State]]</f>
        <v>629011102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629</v>
      </c>
      <c r="B9010" s="1">
        <f>IF(C9010=0,IF(B9009=Protocol!$V$20,1,B9009+1),B9009)</f>
        <v>1</v>
      </c>
      <c r="C9010" s="1">
        <f>IF(C9009+1=Protocol!$V$21,0,C9009+1)</f>
        <v>12</v>
      </c>
      <c r="D9010" s="1">
        <f t="shared" si="297"/>
        <v>3</v>
      </c>
      <c r="E9010" s="1" t="str">
        <f>INDEX(Protocol[Mark],MATCH(C9010,Protocol[Step],0))</f>
        <v>11Azd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629010003</v>
      </c>
      <c r="H9010" s="134">
        <f>Systematic[[#This Row],[SampleVariableLabel]]+100*Systematic[[#This Row],[State]]</f>
        <v>629011203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630</v>
      </c>
      <c r="B9011" s="1">
        <f>IF(C9011=0,IF(B9010=Protocol!$V$20,1,B9010+1),B9010)</f>
        <v>1</v>
      </c>
      <c r="C9011" s="1">
        <f>IF(C9010+1=Protocol!$V$21,0,C9010+1)</f>
        <v>0</v>
      </c>
      <c r="D9011" s="1">
        <f t="shared" si="297"/>
        <v>4</v>
      </c>
      <c r="E9011" s="1" t="str">
        <f>INDEX(Protocol[Mark],MATCH(C9011,Protocol[Step],0))</f>
        <v>1mt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630010004</v>
      </c>
      <c r="H9011" s="134">
        <f>Systematic[[#This Row],[SampleVariableLabel]]+100*Systematic[[#This Row],[State]]</f>
        <v>630010004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630</v>
      </c>
      <c r="B9012" s="1">
        <f>IF(C9012=0,IF(B9011=Protocol!$V$20,1,B9011+1),B9011)</f>
        <v>1</v>
      </c>
      <c r="C9012" s="1">
        <f>IF(C9011+1=Protocol!$V$21,0,C9011+1)</f>
        <v>1</v>
      </c>
      <c r="D9012" s="1">
        <f t="shared" si="297"/>
        <v>5</v>
      </c>
      <c r="E9012" s="1" t="str">
        <f>INDEX(Protocol[Mark],MATCH(C9012,Protocol[Step],0))</f>
        <v>1PM</v>
      </c>
      <c r="F9012" s="151" t="str">
        <f>INDEX(Variables[Variable],MATCH(Systematic[[#This Row],[VariableIndex]],Variables[Index],0))</f>
        <v>Specific flux (mt)</v>
      </c>
      <c r="G9012" s="134">
        <f>Systematic[[#This Row],[Sample]]*1000000+Systematic[[#This Row],[SubSample]]*10000+Systematic[[#This Row],[VariableIndex]]</f>
        <v>630010005</v>
      </c>
      <c r="H9012" s="134">
        <f>Systematic[[#This Row],[SampleVariableLabel]]+100*Systematic[[#This Row],[State]]</f>
        <v>630010105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630</v>
      </c>
      <c r="B9013" s="1">
        <f>IF(C9013=0,IF(B9012=Protocol!$V$20,1,B9012+1),B9012)</f>
        <v>1</v>
      </c>
      <c r="C9013" s="1">
        <f>IF(C9012+1=Protocol!$V$21,0,C9012+1)</f>
        <v>2</v>
      </c>
      <c r="D9013" s="1">
        <f t="shared" si="297"/>
        <v>6</v>
      </c>
      <c r="E9013" s="1" t="str">
        <f>INDEX(Protocol[Mark],MATCH(C9013,Protocol[Step],0))</f>
        <v>2D</v>
      </c>
      <c r="F9013" s="151" t="str">
        <f>INDEX(Variables[Variable],MATCH(Systematic[[#This Row],[VariableIndex]],Variables[Index],0))</f>
        <v>FCR (mt: ROX-corr.)</v>
      </c>
      <c r="G9013" s="134">
        <f>Systematic[[#This Row],[Sample]]*1000000+Systematic[[#This Row],[SubSample]]*10000+Systematic[[#This Row],[VariableIndex]]</f>
        <v>630010006</v>
      </c>
      <c r="H9013" s="134">
        <f>Systematic[[#This Row],[SampleVariableLabel]]+100*Systematic[[#This Row],[State]]</f>
        <v>630010206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630</v>
      </c>
      <c r="B9014" s="1">
        <f>IF(C9014=0,IF(B9013=Protocol!$V$20,1,B9013+1),B9013)</f>
        <v>1</v>
      </c>
      <c r="C9014" s="1">
        <f>IF(C9013+1=Protocol!$V$21,0,C9013+1)</f>
        <v>3</v>
      </c>
      <c r="D9014" s="1">
        <f t="shared" si="297"/>
        <v>1</v>
      </c>
      <c r="E9014" s="1" t="str">
        <f>INDEX(Protocol[Mark],MATCH(C9014,Protocol[Step],0))</f>
        <v>2c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630010001</v>
      </c>
      <c r="H9014" s="134">
        <f>Systematic[[#This Row],[SampleVariableLabel]]+100*Systematic[[#This Row],[State]]</f>
        <v>630010301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630</v>
      </c>
      <c r="B9015" s="1">
        <f>IF(C9015=0,IF(B9014=Protocol!$V$20,1,B9014+1),B9014)</f>
        <v>1</v>
      </c>
      <c r="C9015" s="1">
        <f>IF(C9014+1=Protocol!$V$21,0,C9014+1)</f>
        <v>4</v>
      </c>
      <c r="D9015" s="1">
        <f t="shared" si="297"/>
        <v>2</v>
      </c>
      <c r="E9015" s="1" t="str">
        <f>INDEX(Protocol[Mark],MATCH(C9015,Protocol[Step],0))</f>
        <v>3U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630010002</v>
      </c>
      <c r="H9015" s="134">
        <f>Systematic[[#This Row],[SampleVariableLabel]]+100*Systematic[[#This Row],[State]]</f>
        <v>630010402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630</v>
      </c>
      <c r="B9016" s="1">
        <f>IF(C9016=0,IF(B9015=Protocol!$V$20,1,B9015+1),B9015)</f>
        <v>1</v>
      </c>
      <c r="C9016" s="1">
        <f>IF(C9015+1=Protocol!$V$21,0,C9015+1)</f>
        <v>5</v>
      </c>
      <c r="D9016" s="1">
        <f t="shared" si="297"/>
        <v>3</v>
      </c>
      <c r="E9016" s="1" t="str">
        <f>INDEX(Protocol[Mark],MATCH(C9016,Protocol[Step],0))</f>
        <v>4G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630010003</v>
      </c>
      <c r="H9016" s="134">
        <f>Systematic[[#This Row],[SampleVariableLabel]]+100*Systematic[[#This Row],[State]]</f>
        <v>630010503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630</v>
      </c>
      <c r="B9017" s="1">
        <f>IF(C9017=0,IF(B9016=Protocol!$V$20,1,B9016+1),B9016)</f>
        <v>1</v>
      </c>
      <c r="C9017" s="1">
        <f>IF(C9016+1=Protocol!$V$21,0,C9016+1)</f>
        <v>6</v>
      </c>
      <c r="D9017" s="1">
        <f t="shared" si="297"/>
        <v>4</v>
      </c>
      <c r="E9017" s="1" t="str">
        <f>INDEX(Protocol[Mark],MATCH(C9017,Protocol[Step],0))</f>
        <v>5S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630010004</v>
      </c>
      <c r="H9017" s="134">
        <f>Systematic[[#This Row],[SampleVariableLabel]]+100*Systematic[[#This Row],[State]]</f>
        <v>630010604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630</v>
      </c>
      <c r="B9018" s="1">
        <f>IF(C9018=0,IF(B9017=Protocol!$V$20,1,B9017+1),B9017)</f>
        <v>1</v>
      </c>
      <c r="C9018" s="1">
        <f>IF(C9017+1=Protocol!$V$21,0,C9017+1)</f>
        <v>7</v>
      </c>
      <c r="D9018" s="1">
        <f t="shared" si="297"/>
        <v>5</v>
      </c>
      <c r="E9018" s="1" t="str">
        <f>INDEX(Protocol[Mark],MATCH(C9018,Protocol[Step],0))</f>
        <v>6Oct</v>
      </c>
      <c r="F9018" s="151" t="str">
        <f>INDEX(Variables[Variable],MATCH(Systematic[[#This Row],[VariableIndex]],Variables[Index],0))</f>
        <v>Specific flux (mt)</v>
      </c>
      <c r="G9018" s="134">
        <f>Systematic[[#This Row],[Sample]]*1000000+Systematic[[#This Row],[SubSample]]*10000+Systematic[[#This Row],[VariableIndex]]</f>
        <v>630010005</v>
      </c>
      <c r="H9018" s="134">
        <f>Systematic[[#This Row],[SampleVariableLabel]]+100*Systematic[[#This Row],[State]]</f>
        <v>630010705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630</v>
      </c>
      <c r="B9019" s="1">
        <f>IF(C9019=0,IF(B9018=Protocol!$V$20,1,B9018+1),B9018)</f>
        <v>1</v>
      </c>
      <c r="C9019" s="1">
        <f>IF(C9018+1=Protocol!$V$21,0,C9018+1)</f>
        <v>8</v>
      </c>
      <c r="D9019" s="1">
        <f t="shared" si="297"/>
        <v>6</v>
      </c>
      <c r="E9019" s="1" t="str">
        <f>INDEX(Protocol[Mark],MATCH(C9019,Protocol[Step],0))</f>
        <v>7Rot</v>
      </c>
      <c r="F9019" s="151" t="str">
        <f>INDEX(Variables[Variable],MATCH(Systematic[[#This Row],[VariableIndex]],Variables[Index],0))</f>
        <v>FCR (mt: ROX-corr.)</v>
      </c>
      <c r="G9019" s="134">
        <f>Systematic[[#This Row],[Sample]]*1000000+Systematic[[#This Row],[SubSample]]*10000+Systematic[[#This Row],[VariableIndex]]</f>
        <v>630010006</v>
      </c>
      <c r="H9019" s="134">
        <f>Systematic[[#This Row],[SampleVariableLabel]]+100*Systematic[[#This Row],[State]]</f>
        <v>630010806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630</v>
      </c>
      <c r="B9020" s="1">
        <f>IF(C9020=0,IF(B9019=Protocol!$V$20,1,B9019+1),B9019)</f>
        <v>1</v>
      </c>
      <c r="C9020" s="1">
        <f>IF(C9019+1=Protocol!$V$21,0,C9019+1)</f>
        <v>9</v>
      </c>
      <c r="D9020" s="1">
        <f t="shared" si="297"/>
        <v>1</v>
      </c>
      <c r="E9020" s="1" t="str">
        <f>INDEX(Protocol[Mark],MATCH(C9020,Protocol[Step],0))</f>
        <v>8Gp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630010001</v>
      </c>
      <c r="H9020" s="134">
        <f>Systematic[[#This Row],[SampleVariableLabel]]+100*Systematic[[#This Row],[State]]</f>
        <v>630010901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630</v>
      </c>
      <c r="B9021" s="1">
        <f>IF(C9021=0,IF(B9020=Protocol!$V$20,1,B9020+1),B9020)</f>
        <v>1</v>
      </c>
      <c r="C9021" s="1">
        <f>IF(C9020+1=Protocol!$V$21,0,C9020+1)</f>
        <v>10</v>
      </c>
      <c r="D9021" s="1">
        <f t="shared" si="297"/>
        <v>2</v>
      </c>
      <c r="E9021" s="1" t="str">
        <f>INDEX(Protocol[Mark],MATCH(C9021,Protocol[Step],0))</f>
        <v>9Ama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630010002</v>
      </c>
      <c r="H9021" s="134">
        <f>Systematic[[#This Row],[SampleVariableLabel]]+100*Systematic[[#This Row],[State]]</f>
        <v>630011002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630</v>
      </c>
      <c r="B9022" s="1">
        <f>IF(C9022=0,IF(B9021=Protocol!$V$20,1,B9021+1),B9021)</f>
        <v>1</v>
      </c>
      <c r="C9022" s="1">
        <f>IF(C9021+1=Protocol!$V$21,0,C9021+1)</f>
        <v>11</v>
      </c>
      <c r="D9022" s="1">
        <f t="shared" si="297"/>
        <v>3</v>
      </c>
      <c r="E9022" s="1" t="str">
        <f>INDEX(Protocol[Mark],MATCH(C9022,Protocol[Step],0))</f>
        <v>10Tm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630010003</v>
      </c>
      <c r="H9022" s="134">
        <f>Systematic[[#This Row],[SampleVariableLabel]]+100*Systematic[[#This Row],[State]]</f>
        <v>630011103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630</v>
      </c>
      <c r="B9023" s="1">
        <f>IF(C9023=0,IF(B9022=Protocol!$V$20,1,B9022+1),B9022)</f>
        <v>1</v>
      </c>
      <c r="C9023" s="1">
        <f>IF(C9022+1=Protocol!$V$21,0,C9022+1)</f>
        <v>12</v>
      </c>
      <c r="D9023" s="1">
        <f t="shared" si="297"/>
        <v>4</v>
      </c>
      <c r="E9023" s="1" t="str">
        <f>INDEX(Protocol[Mark],MATCH(C9023,Protocol[Step],0))</f>
        <v>11Azd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630010004</v>
      </c>
      <c r="H9023" s="134">
        <f>Systematic[[#This Row],[SampleVariableLabel]]+100*Systematic[[#This Row],[State]]</f>
        <v>630011204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631</v>
      </c>
      <c r="B9024" s="1">
        <f>IF(C9024=0,IF(B9023=Protocol!$V$20,1,B9023+1),B9023)</f>
        <v>1</v>
      </c>
      <c r="C9024" s="1">
        <f>IF(C9023+1=Protocol!$V$21,0,C9023+1)</f>
        <v>0</v>
      </c>
      <c r="D9024" s="1">
        <f t="shared" si="297"/>
        <v>5</v>
      </c>
      <c r="E9024" s="1" t="str">
        <f>INDEX(Protocol[Mark],MATCH(C9024,Protocol[Step],0))</f>
        <v>1mt</v>
      </c>
      <c r="F9024" s="151" t="str">
        <f>INDEX(Variables[Variable],MATCH(Systematic[[#This Row],[VariableIndex]],Variables[Index],0))</f>
        <v>Specific flux (mt)</v>
      </c>
      <c r="G9024" s="134">
        <f>Systematic[[#This Row],[Sample]]*1000000+Systematic[[#This Row],[SubSample]]*10000+Systematic[[#This Row],[VariableIndex]]</f>
        <v>631010005</v>
      </c>
      <c r="H9024" s="134">
        <f>Systematic[[#This Row],[SampleVariableLabel]]+100*Systematic[[#This Row],[State]]</f>
        <v>631010005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631</v>
      </c>
      <c r="B9025" s="1">
        <f>IF(C9025=0,IF(B9024=Protocol!$V$20,1,B9024+1),B9024)</f>
        <v>1</v>
      </c>
      <c r="C9025" s="1">
        <f>IF(C9024+1=Protocol!$V$21,0,C9024+1)</f>
        <v>1</v>
      </c>
      <c r="D9025" s="1">
        <f t="shared" si="297"/>
        <v>6</v>
      </c>
      <c r="E9025" s="1" t="str">
        <f>INDEX(Protocol[Mark],MATCH(C9025,Protocol[Step],0))</f>
        <v>1PM</v>
      </c>
      <c r="F9025" s="151" t="str">
        <f>INDEX(Variables[Variable],MATCH(Systematic[[#This Row],[VariableIndex]],Variables[Index],0))</f>
        <v>FCR (mt: ROX-corr.)</v>
      </c>
      <c r="G9025" s="134">
        <f>Systematic[[#This Row],[Sample]]*1000000+Systematic[[#This Row],[SubSample]]*10000+Systematic[[#This Row],[VariableIndex]]</f>
        <v>631010006</v>
      </c>
      <c r="H9025" s="134">
        <f>Systematic[[#This Row],[SampleVariableLabel]]+100*Systematic[[#This Row],[State]]</f>
        <v>631010106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631</v>
      </c>
      <c r="B9026" s="1">
        <f>IF(C9026=0,IF(B9025=Protocol!$V$20,1,B9025+1),B9025)</f>
        <v>1</v>
      </c>
      <c r="C9026" s="1">
        <f>IF(C9025+1=Protocol!$V$21,0,C9025+1)</f>
        <v>2</v>
      </c>
      <c r="D9026" s="1">
        <f t="shared" si="297"/>
        <v>1</v>
      </c>
      <c r="E9026" s="1" t="str">
        <f>INDEX(Protocol[Mark],MATCH(C9026,Protocol[Step],0))</f>
        <v>2D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631010001</v>
      </c>
      <c r="H9026" s="134">
        <f>Systematic[[#This Row],[SampleVariableLabel]]+100*Systematic[[#This Row],[State]]</f>
        <v>631010201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631</v>
      </c>
      <c r="B9027" s="1">
        <f>IF(C9027=0,IF(B9026=Protocol!$V$20,1,B9026+1),B9026)</f>
        <v>1</v>
      </c>
      <c r="C9027" s="1">
        <f>IF(C9026+1=Protocol!$V$21,0,C9026+1)</f>
        <v>3</v>
      </c>
      <c r="D9027" s="1">
        <f t="shared" ref="D9027:D9090" si="299">IF(D9026=nVariables,1,D9026+1)</f>
        <v>2</v>
      </c>
      <c r="E9027" s="1" t="str">
        <f>INDEX(Protocol[Mark],MATCH(C9027,Protocol[Step],0))</f>
        <v>2c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631010002</v>
      </c>
      <c r="H9027" s="134">
        <f>Systematic[[#This Row],[SampleVariableLabel]]+100*Systematic[[#This Row],[State]]</f>
        <v>631010302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631</v>
      </c>
      <c r="B9028" s="1">
        <f>IF(C9028=0,IF(B9027=Protocol!$V$20,1,B9027+1),B9027)</f>
        <v>1</v>
      </c>
      <c r="C9028" s="1">
        <f>IF(C9027+1=Protocol!$V$21,0,C9027+1)</f>
        <v>4</v>
      </c>
      <c r="D9028" s="1">
        <f t="shared" si="299"/>
        <v>3</v>
      </c>
      <c r="E9028" s="1" t="str">
        <f>INDEX(Protocol[Mark],MATCH(C9028,Protocol[Step],0))</f>
        <v>3U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631010003</v>
      </c>
      <c r="H9028" s="134">
        <f>Systematic[[#This Row],[SampleVariableLabel]]+100*Systematic[[#This Row],[State]]</f>
        <v>631010403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631</v>
      </c>
      <c r="B9029" s="1">
        <f>IF(C9029=0,IF(B9028=Protocol!$V$20,1,B9028+1),B9028)</f>
        <v>1</v>
      </c>
      <c r="C9029" s="1">
        <f>IF(C9028+1=Protocol!$V$21,0,C9028+1)</f>
        <v>5</v>
      </c>
      <c r="D9029" s="1">
        <f t="shared" si="299"/>
        <v>4</v>
      </c>
      <c r="E9029" s="1" t="str">
        <f>INDEX(Protocol[Mark],MATCH(C9029,Protocol[Step],0))</f>
        <v>4G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631010004</v>
      </c>
      <c r="H9029" s="134">
        <f>Systematic[[#This Row],[SampleVariableLabel]]+100*Systematic[[#This Row],[State]]</f>
        <v>631010504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631</v>
      </c>
      <c r="B9030" s="1">
        <f>IF(C9030=0,IF(B9029=Protocol!$V$20,1,B9029+1),B9029)</f>
        <v>1</v>
      </c>
      <c r="C9030" s="1">
        <f>IF(C9029+1=Protocol!$V$21,0,C9029+1)</f>
        <v>6</v>
      </c>
      <c r="D9030" s="1">
        <f t="shared" si="299"/>
        <v>5</v>
      </c>
      <c r="E9030" s="1" t="str">
        <f>INDEX(Protocol[Mark],MATCH(C9030,Protocol[Step],0))</f>
        <v>5S</v>
      </c>
      <c r="F9030" s="151" t="str">
        <f>INDEX(Variables[Variable],MATCH(Systematic[[#This Row],[VariableIndex]],Variables[Index],0))</f>
        <v>Specific flux (mt)</v>
      </c>
      <c r="G9030" s="134">
        <f>Systematic[[#This Row],[Sample]]*1000000+Systematic[[#This Row],[SubSample]]*10000+Systematic[[#This Row],[VariableIndex]]</f>
        <v>631010005</v>
      </c>
      <c r="H9030" s="134">
        <f>Systematic[[#This Row],[SampleVariableLabel]]+100*Systematic[[#This Row],[State]]</f>
        <v>631010605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631</v>
      </c>
      <c r="B9031" s="1">
        <f>IF(C9031=0,IF(B9030=Protocol!$V$20,1,B9030+1),B9030)</f>
        <v>1</v>
      </c>
      <c r="C9031" s="1">
        <f>IF(C9030+1=Protocol!$V$21,0,C9030+1)</f>
        <v>7</v>
      </c>
      <c r="D9031" s="1">
        <f t="shared" si="299"/>
        <v>6</v>
      </c>
      <c r="E9031" s="1" t="str">
        <f>INDEX(Protocol[Mark],MATCH(C9031,Protocol[Step],0))</f>
        <v>6Oct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631010006</v>
      </c>
      <c r="H9031" s="134">
        <f>Systematic[[#This Row],[SampleVariableLabel]]+100*Systematic[[#This Row],[State]]</f>
        <v>631010706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631</v>
      </c>
      <c r="B9032" s="1">
        <f>IF(C9032=0,IF(B9031=Protocol!$V$20,1,B9031+1),B9031)</f>
        <v>1</v>
      </c>
      <c r="C9032" s="1">
        <f>IF(C9031+1=Protocol!$V$21,0,C9031+1)</f>
        <v>8</v>
      </c>
      <c r="D9032" s="1">
        <f t="shared" si="299"/>
        <v>1</v>
      </c>
      <c r="E9032" s="1" t="str">
        <f>INDEX(Protocol[Mark],MATCH(C9032,Protocol[Step],0))</f>
        <v>7Rot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631010001</v>
      </c>
      <c r="H9032" s="134">
        <f>Systematic[[#This Row],[SampleVariableLabel]]+100*Systematic[[#This Row],[State]]</f>
        <v>631010801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631</v>
      </c>
      <c r="B9033" s="1">
        <f>IF(C9033=0,IF(B9032=Protocol!$V$20,1,B9032+1),B9032)</f>
        <v>1</v>
      </c>
      <c r="C9033" s="1">
        <f>IF(C9032+1=Protocol!$V$21,0,C9032+1)</f>
        <v>9</v>
      </c>
      <c r="D9033" s="1">
        <f t="shared" si="299"/>
        <v>2</v>
      </c>
      <c r="E9033" s="1" t="str">
        <f>INDEX(Protocol[Mark],MATCH(C9033,Protocol[Step],0))</f>
        <v>8Gp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631010002</v>
      </c>
      <c r="H9033" s="134">
        <f>Systematic[[#This Row],[SampleVariableLabel]]+100*Systematic[[#This Row],[State]]</f>
        <v>631010902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631</v>
      </c>
      <c r="B9034" s="1">
        <f>IF(C9034=0,IF(B9033=Protocol!$V$20,1,B9033+1),B9033)</f>
        <v>1</v>
      </c>
      <c r="C9034" s="1">
        <f>IF(C9033+1=Protocol!$V$21,0,C9033+1)</f>
        <v>10</v>
      </c>
      <c r="D9034" s="1">
        <f t="shared" si="299"/>
        <v>3</v>
      </c>
      <c r="E9034" s="1" t="str">
        <f>INDEX(Protocol[Mark],MATCH(C9034,Protocol[Step],0))</f>
        <v>9Ama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631010003</v>
      </c>
      <c r="H9034" s="134">
        <f>Systematic[[#This Row],[SampleVariableLabel]]+100*Systematic[[#This Row],[State]]</f>
        <v>631011003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631</v>
      </c>
      <c r="B9035" s="1">
        <f>IF(C9035=0,IF(B9034=Protocol!$V$20,1,B9034+1),B9034)</f>
        <v>1</v>
      </c>
      <c r="C9035" s="1">
        <f>IF(C9034+1=Protocol!$V$21,0,C9034+1)</f>
        <v>11</v>
      </c>
      <c r="D9035" s="1">
        <f t="shared" si="299"/>
        <v>4</v>
      </c>
      <c r="E9035" s="1" t="str">
        <f>INDEX(Protocol[Mark],MATCH(C9035,Protocol[Step],0))</f>
        <v>10Tm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631010004</v>
      </c>
      <c r="H9035" s="134">
        <f>Systematic[[#This Row],[SampleVariableLabel]]+100*Systematic[[#This Row],[State]]</f>
        <v>631011104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631</v>
      </c>
      <c r="B9036" s="1">
        <f>IF(C9036=0,IF(B9035=Protocol!$V$20,1,B9035+1),B9035)</f>
        <v>1</v>
      </c>
      <c r="C9036" s="1">
        <f>IF(C9035+1=Protocol!$V$21,0,C9035+1)</f>
        <v>12</v>
      </c>
      <c r="D9036" s="1">
        <f t="shared" si="299"/>
        <v>5</v>
      </c>
      <c r="E9036" s="1" t="str">
        <f>INDEX(Protocol[Mark],MATCH(C9036,Protocol[Step],0))</f>
        <v>11Azd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631010005</v>
      </c>
      <c r="H9036" s="134">
        <f>Systematic[[#This Row],[SampleVariableLabel]]+100*Systematic[[#This Row],[State]]</f>
        <v>631011205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632</v>
      </c>
      <c r="B9037" s="1">
        <f>IF(C9037=0,IF(B9036=Protocol!$V$20,1,B9036+1),B9036)</f>
        <v>1</v>
      </c>
      <c r="C9037" s="1">
        <f>IF(C9036+1=Protocol!$V$21,0,C9036+1)</f>
        <v>0</v>
      </c>
      <c r="D9037" s="1">
        <f t="shared" si="299"/>
        <v>6</v>
      </c>
      <c r="E9037" s="1" t="str">
        <f>INDEX(Protocol[Mark],MATCH(C9037,Protocol[Step],0))</f>
        <v>1mt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632010006</v>
      </c>
      <c r="H9037" s="134">
        <f>Systematic[[#This Row],[SampleVariableLabel]]+100*Systematic[[#This Row],[State]]</f>
        <v>632010006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632</v>
      </c>
      <c r="B9038" s="1">
        <f>IF(C9038=0,IF(B9037=Protocol!$V$20,1,B9037+1),B9037)</f>
        <v>1</v>
      </c>
      <c r="C9038" s="1">
        <f>IF(C9037+1=Protocol!$V$21,0,C9037+1)</f>
        <v>1</v>
      </c>
      <c r="D9038" s="1">
        <f t="shared" si="299"/>
        <v>1</v>
      </c>
      <c r="E9038" s="1" t="str">
        <f>INDEX(Protocol[Mark],MATCH(C9038,Protocol[Step],0))</f>
        <v>1PM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632010001</v>
      </c>
      <c r="H9038" s="134">
        <f>Systematic[[#This Row],[SampleVariableLabel]]+100*Systematic[[#This Row],[State]]</f>
        <v>632010101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632</v>
      </c>
      <c r="B9039" s="1">
        <f>IF(C9039=0,IF(B9038=Protocol!$V$20,1,B9038+1),B9038)</f>
        <v>1</v>
      </c>
      <c r="C9039" s="1">
        <f>IF(C9038+1=Protocol!$V$21,0,C9038+1)</f>
        <v>2</v>
      </c>
      <c r="D9039" s="1">
        <f t="shared" si="299"/>
        <v>2</v>
      </c>
      <c r="E9039" s="1" t="str">
        <f>INDEX(Protocol[Mark],MATCH(C9039,Protocol[Step],0))</f>
        <v>2D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632010002</v>
      </c>
      <c r="H9039" s="134">
        <f>Systematic[[#This Row],[SampleVariableLabel]]+100*Systematic[[#This Row],[State]]</f>
        <v>632010202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632</v>
      </c>
      <c r="B9040" s="1">
        <f>IF(C9040=0,IF(B9039=Protocol!$V$20,1,B9039+1),B9039)</f>
        <v>1</v>
      </c>
      <c r="C9040" s="1">
        <f>IF(C9039+1=Protocol!$V$21,0,C9039+1)</f>
        <v>3</v>
      </c>
      <c r="D9040" s="1">
        <f t="shared" si="299"/>
        <v>3</v>
      </c>
      <c r="E9040" s="1" t="str">
        <f>INDEX(Protocol[Mark],MATCH(C9040,Protocol[Step],0))</f>
        <v>2c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632010003</v>
      </c>
      <c r="H9040" s="134">
        <f>Systematic[[#This Row],[SampleVariableLabel]]+100*Systematic[[#This Row],[State]]</f>
        <v>632010303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632</v>
      </c>
      <c r="B9041" s="1">
        <f>IF(C9041=0,IF(B9040=Protocol!$V$20,1,B9040+1),B9040)</f>
        <v>1</v>
      </c>
      <c r="C9041" s="1">
        <f>IF(C9040+1=Protocol!$V$21,0,C9040+1)</f>
        <v>4</v>
      </c>
      <c r="D9041" s="1">
        <f t="shared" si="299"/>
        <v>4</v>
      </c>
      <c r="E9041" s="1" t="str">
        <f>INDEX(Protocol[Mark],MATCH(C9041,Protocol[Step],0))</f>
        <v>3U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632010004</v>
      </c>
      <c r="H9041" s="134">
        <f>Systematic[[#This Row],[SampleVariableLabel]]+100*Systematic[[#This Row],[State]]</f>
        <v>632010404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632</v>
      </c>
      <c r="B9042" s="1">
        <f>IF(C9042=0,IF(B9041=Protocol!$V$20,1,B9041+1),B9041)</f>
        <v>1</v>
      </c>
      <c r="C9042" s="1">
        <f>IF(C9041+1=Protocol!$V$21,0,C9041+1)</f>
        <v>5</v>
      </c>
      <c r="D9042" s="1">
        <f t="shared" si="299"/>
        <v>5</v>
      </c>
      <c r="E9042" s="1" t="str">
        <f>INDEX(Protocol[Mark],MATCH(C9042,Protocol[Step],0))</f>
        <v>4G</v>
      </c>
      <c r="F9042" s="151" t="str">
        <f>INDEX(Variables[Variable],MATCH(Systematic[[#This Row],[VariableIndex]],Variables[Index],0))</f>
        <v>Specific flux (mt)</v>
      </c>
      <c r="G9042" s="134">
        <f>Systematic[[#This Row],[Sample]]*1000000+Systematic[[#This Row],[SubSample]]*10000+Systematic[[#This Row],[VariableIndex]]</f>
        <v>632010005</v>
      </c>
      <c r="H9042" s="134">
        <f>Systematic[[#This Row],[SampleVariableLabel]]+100*Systematic[[#This Row],[State]]</f>
        <v>632010505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632</v>
      </c>
      <c r="B9043" s="1">
        <f>IF(C9043=0,IF(B9042=Protocol!$V$20,1,B9042+1),B9042)</f>
        <v>1</v>
      </c>
      <c r="C9043" s="1">
        <f>IF(C9042+1=Protocol!$V$21,0,C9042+1)</f>
        <v>6</v>
      </c>
      <c r="D9043" s="1">
        <f t="shared" si="299"/>
        <v>6</v>
      </c>
      <c r="E9043" s="1" t="str">
        <f>INDEX(Protocol[Mark],MATCH(C9043,Protocol[Step],0))</f>
        <v>5S</v>
      </c>
      <c r="F9043" s="151" t="str">
        <f>INDEX(Variables[Variable],MATCH(Systematic[[#This Row],[VariableIndex]],Variables[Index],0))</f>
        <v>FCR (mt: ROX-corr.)</v>
      </c>
      <c r="G9043" s="134">
        <f>Systematic[[#This Row],[Sample]]*1000000+Systematic[[#This Row],[SubSample]]*10000+Systematic[[#This Row],[VariableIndex]]</f>
        <v>632010006</v>
      </c>
      <c r="H9043" s="134">
        <f>Systematic[[#This Row],[SampleVariableLabel]]+100*Systematic[[#This Row],[State]]</f>
        <v>632010606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632</v>
      </c>
      <c r="B9044" s="1">
        <f>IF(C9044=0,IF(B9043=Protocol!$V$20,1,B9043+1),B9043)</f>
        <v>1</v>
      </c>
      <c r="C9044" s="1">
        <f>IF(C9043+1=Protocol!$V$21,0,C9043+1)</f>
        <v>7</v>
      </c>
      <c r="D9044" s="1">
        <f t="shared" si="299"/>
        <v>1</v>
      </c>
      <c r="E9044" s="1" t="str">
        <f>INDEX(Protocol[Mark],MATCH(C9044,Protocol[Step],0))</f>
        <v>6Oct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632010001</v>
      </c>
      <c r="H9044" s="134">
        <f>Systematic[[#This Row],[SampleVariableLabel]]+100*Systematic[[#This Row],[State]]</f>
        <v>632010701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632</v>
      </c>
      <c r="B9045" s="1">
        <f>IF(C9045=0,IF(B9044=Protocol!$V$20,1,B9044+1),B9044)</f>
        <v>1</v>
      </c>
      <c r="C9045" s="1">
        <f>IF(C9044+1=Protocol!$V$21,0,C9044+1)</f>
        <v>8</v>
      </c>
      <c r="D9045" s="1">
        <f t="shared" si="299"/>
        <v>2</v>
      </c>
      <c r="E9045" s="1" t="str">
        <f>INDEX(Protocol[Mark],MATCH(C9045,Protocol[Step],0))</f>
        <v>7Rot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632010002</v>
      </c>
      <c r="H9045" s="134">
        <f>Systematic[[#This Row],[SampleVariableLabel]]+100*Systematic[[#This Row],[State]]</f>
        <v>632010802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632</v>
      </c>
      <c r="B9046" s="1">
        <f>IF(C9046=0,IF(B9045=Protocol!$V$20,1,B9045+1),B9045)</f>
        <v>1</v>
      </c>
      <c r="C9046" s="1">
        <f>IF(C9045+1=Protocol!$V$21,0,C9045+1)</f>
        <v>9</v>
      </c>
      <c r="D9046" s="1">
        <f t="shared" si="299"/>
        <v>3</v>
      </c>
      <c r="E9046" s="1" t="str">
        <f>INDEX(Protocol[Mark],MATCH(C9046,Protocol[Step],0))</f>
        <v>8Gp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632010003</v>
      </c>
      <c r="H9046" s="134">
        <f>Systematic[[#This Row],[SampleVariableLabel]]+100*Systematic[[#This Row],[State]]</f>
        <v>632010903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632</v>
      </c>
      <c r="B9047" s="1">
        <f>IF(C9047=0,IF(B9046=Protocol!$V$20,1,B9046+1),B9046)</f>
        <v>1</v>
      </c>
      <c r="C9047" s="1">
        <f>IF(C9046+1=Protocol!$V$21,0,C9046+1)</f>
        <v>10</v>
      </c>
      <c r="D9047" s="1">
        <f t="shared" si="299"/>
        <v>4</v>
      </c>
      <c r="E9047" s="1" t="str">
        <f>INDEX(Protocol[Mark],MATCH(C9047,Protocol[Step],0))</f>
        <v>9Ama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632010004</v>
      </c>
      <c r="H9047" s="134">
        <f>Systematic[[#This Row],[SampleVariableLabel]]+100*Systematic[[#This Row],[State]]</f>
        <v>632011004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632</v>
      </c>
      <c r="B9048" s="1">
        <f>IF(C9048=0,IF(B9047=Protocol!$V$20,1,B9047+1),B9047)</f>
        <v>1</v>
      </c>
      <c r="C9048" s="1">
        <f>IF(C9047+1=Protocol!$V$21,0,C9047+1)</f>
        <v>11</v>
      </c>
      <c r="D9048" s="1">
        <f t="shared" si="299"/>
        <v>5</v>
      </c>
      <c r="E9048" s="1" t="str">
        <f>INDEX(Protocol[Mark],MATCH(C9048,Protocol[Step],0))</f>
        <v>10Tm</v>
      </c>
      <c r="F9048" s="151" t="str">
        <f>INDEX(Variables[Variable],MATCH(Systematic[[#This Row],[VariableIndex]],Variables[Index],0))</f>
        <v>Specific flux (mt)</v>
      </c>
      <c r="G9048" s="134">
        <f>Systematic[[#This Row],[Sample]]*1000000+Systematic[[#This Row],[SubSample]]*10000+Systematic[[#This Row],[VariableIndex]]</f>
        <v>632010005</v>
      </c>
      <c r="H9048" s="134">
        <f>Systematic[[#This Row],[SampleVariableLabel]]+100*Systematic[[#This Row],[State]]</f>
        <v>632011105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632</v>
      </c>
      <c r="B9049" s="1">
        <f>IF(C9049=0,IF(B9048=Protocol!$V$20,1,B9048+1),B9048)</f>
        <v>1</v>
      </c>
      <c r="C9049" s="1">
        <f>IF(C9048+1=Protocol!$V$21,0,C9048+1)</f>
        <v>12</v>
      </c>
      <c r="D9049" s="1">
        <f t="shared" si="299"/>
        <v>6</v>
      </c>
      <c r="E9049" s="1" t="str">
        <f>INDEX(Protocol[Mark],MATCH(C9049,Protocol[Step],0))</f>
        <v>11Azd</v>
      </c>
      <c r="F9049" s="151" t="str">
        <f>INDEX(Variables[Variable],MATCH(Systematic[[#This Row],[VariableIndex]],Variables[Index],0))</f>
        <v>FCR (mt: ROX-corr.)</v>
      </c>
      <c r="G9049" s="134">
        <f>Systematic[[#This Row],[Sample]]*1000000+Systematic[[#This Row],[SubSample]]*10000+Systematic[[#This Row],[VariableIndex]]</f>
        <v>632010006</v>
      </c>
      <c r="H9049" s="134">
        <f>Systematic[[#This Row],[SampleVariableLabel]]+100*Systematic[[#This Row],[State]]</f>
        <v>632011206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633</v>
      </c>
      <c r="B9050" s="1">
        <f>IF(C9050=0,IF(B9049=Protocol!$V$20,1,B9049+1),B9049)</f>
        <v>1</v>
      </c>
      <c r="C9050" s="1">
        <f>IF(C9049+1=Protocol!$V$21,0,C9049+1)</f>
        <v>0</v>
      </c>
      <c r="D9050" s="1">
        <f t="shared" si="299"/>
        <v>1</v>
      </c>
      <c r="E9050" s="1" t="str">
        <f>INDEX(Protocol[Mark],MATCH(C9050,Protocol[Step],0))</f>
        <v>1mt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633010001</v>
      </c>
      <c r="H9050" s="134">
        <f>Systematic[[#This Row],[SampleVariableLabel]]+100*Systematic[[#This Row],[State]]</f>
        <v>633010001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633</v>
      </c>
      <c r="B9051" s="1">
        <f>IF(C9051=0,IF(B9050=Protocol!$V$20,1,B9050+1),B9050)</f>
        <v>1</v>
      </c>
      <c r="C9051" s="1">
        <f>IF(C9050+1=Protocol!$V$21,0,C9050+1)</f>
        <v>1</v>
      </c>
      <c r="D9051" s="1">
        <f t="shared" si="299"/>
        <v>2</v>
      </c>
      <c r="E9051" s="1" t="str">
        <f>INDEX(Protocol[Mark],MATCH(C9051,Protocol[Step],0))</f>
        <v>1PM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633010002</v>
      </c>
      <c r="H9051" s="134">
        <f>Systematic[[#This Row],[SampleVariableLabel]]+100*Systematic[[#This Row],[State]]</f>
        <v>633010102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633</v>
      </c>
      <c r="B9052" s="1">
        <f>IF(C9052=0,IF(B9051=Protocol!$V$20,1,B9051+1),B9051)</f>
        <v>1</v>
      </c>
      <c r="C9052" s="1">
        <f>IF(C9051+1=Protocol!$V$21,0,C9051+1)</f>
        <v>2</v>
      </c>
      <c r="D9052" s="1">
        <f t="shared" si="299"/>
        <v>3</v>
      </c>
      <c r="E9052" s="1" t="str">
        <f>INDEX(Protocol[Mark],MATCH(C9052,Protocol[Step],0))</f>
        <v>2D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633010003</v>
      </c>
      <c r="H9052" s="134">
        <f>Systematic[[#This Row],[SampleVariableLabel]]+100*Systematic[[#This Row],[State]]</f>
        <v>633010203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633</v>
      </c>
      <c r="B9053" s="1">
        <f>IF(C9053=0,IF(B9052=Protocol!$V$20,1,B9052+1),B9052)</f>
        <v>1</v>
      </c>
      <c r="C9053" s="1">
        <f>IF(C9052+1=Protocol!$V$21,0,C9052+1)</f>
        <v>3</v>
      </c>
      <c r="D9053" s="1">
        <f t="shared" si="299"/>
        <v>4</v>
      </c>
      <c r="E9053" s="1" t="str">
        <f>INDEX(Protocol[Mark],MATCH(C9053,Protocol[Step],0))</f>
        <v>2c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633010004</v>
      </c>
      <c r="H9053" s="134">
        <f>Systematic[[#This Row],[SampleVariableLabel]]+100*Systematic[[#This Row],[State]]</f>
        <v>633010304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633</v>
      </c>
      <c r="B9054" s="1">
        <f>IF(C9054=0,IF(B9053=Protocol!$V$20,1,B9053+1),B9053)</f>
        <v>1</v>
      </c>
      <c r="C9054" s="1">
        <f>IF(C9053+1=Protocol!$V$21,0,C9053+1)</f>
        <v>4</v>
      </c>
      <c r="D9054" s="1">
        <f t="shared" si="299"/>
        <v>5</v>
      </c>
      <c r="E9054" s="1" t="str">
        <f>INDEX(Protocol[Mark],MATCH(C9054,Protocol[Step],0))</f>
        <v>3U</v>
      </c>
      <c r="F9054" s="151" t="str">
        <f>INDEX(Variables[Variable],MATCH(Systematic[[#This Row],[VariableIndex]],Variables[Index],0))</f>
        <v>Specific flux (mt)</v>
      </c>
      <c r="G9054" s="134">
        <f>Systematic[[#This Row],[Sample]]*1000000+Systematic[[#This Row],[SubSample]]*10000+Systematic[[#This Row],[VariableIndex]]</f>
        <v>633010005</v>
      </c>
      <c r="H9054" s="134">
        <f>Systematic[[#This Row],[SampleVariableLabel]]+100*Systematic[[#This Row],[State]]</f>
        <v>633010405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633</v>
      </c>
      <c r="B9055" s="1">
        <f>IF(C9055=0,IF(B9054=Protocol!$V$20,1,B9054+1),B9054)</f>
        <v>1</v>
      </c>
      <c r="C9055" s="1">
        <f>IF(C9054+1=Protocol!$V$21,0,C9054+1)</f>
        <v>5</v>
      </c>
      <c r="D9055" s="1">
        <f t="shared" si="299"/>
        <v>6</v>
      </c>
      <c r="E9055" s="1" t="str">
        <f>INDEX(Protocol[Mark],MATCH(C9055,Protocol[Step],0))</f>
        <v>4G</v>
      </c>
      <c r="F9055" s="151" t="str">
        <f>INDEX(Variables[Variable],MATCH(Systematic[[#This Row],[VariableIndex]],Variables[Index],0))</f>
        <v>FCR (mt: ROX-corr.)</v>
      </c>
      <c r="G9055" s="134">
        <f>Systematic[[#This Row],[Sample]]*1000000+Systematic[[#This Row],[SubSample]]*10000+Systematic[[#This Row],[VariableIndex]]</f>
        <v>633010006</v>
      </c>
      <c r="H9055" s="134">
        <f>Systematic[[#This Row],[SampleVariableLabel]]+100*Systematic[[#This Row],[State]]</f>
        <v>633010506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633</v>
      </c>
      <c r="B9056" s="1">
        <f>IF(C9056=0,IF(B9055=Protocol!$V$20,1,B9055+1),B9055)</f>
        <v>1</v>
      </c>
      <c r="C9056" s="1">
        <f>IF(C9055+1=Protocol!$V$21,0,C9055+1)</f>
        <v>6</v>
      </c>
      <c r="D9056" s="1">
        <f t="shared" si="299"/>
        <v>1</v>
      </c>
      <c r="E9056" s="1" t="str">
        <f>INDEX(Protocol[Mark],MATCH(C9056,Protocol[Step],0))</f>
        <v>5S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633010001</v>
      </c>
      <c r="H9056" s="134">
        <f>Systematic[[#This Row],[SampleVariableLabel]]+100*Systematic[[#This Row],[State]]</f>
        <v>633010601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633</v>
      </c>
      <c r="B9057" s="1">
        <f>IF(C9057=0,IF(B9056=Protocol!$V$20,1,B9056+1),B9056)</f>
        <v>1</v>
      </c>
      <c r="C9057" s="1">
        <f>IF(C9056+1=Protocol!$V$21,0,C9056+1)</f>
        <v>7</v>
      </c>
      <c r="D9057" s="1">
        <f t="shared" si="299"/>
        <v>2</v>
      </c>
      <c r="E9057" s="1" t="str">
        <f>INDEX(Protocol[Mark],MATCH(C9057,Protocol[Step],0))</f>
        <v>6Oct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633010002</v>
      </c>
      <c r="H9057" s="134">
        <f>Systematic[[#This Row],[SampleVariableLabel]]+100*Systematic[[#This Row],[State]]</f>
        <v>633010702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633</v>
      </c>
      <c r="B9058" s="1">
        <f>IF(C9058=0,IF(B9057=Protocol!$V$20,1,B9057+1),B9057)</f>
        <v>1</v>
      </c>
      <c r="C9058" s="1">
        <f>IF(C9057+1=Protocol!$V$21,0,C9057+1)</f>
        <v>8</v>
      </c>
      <c r="D9058" s="1">
        <f t="shared" si="299"/>
        <v>3</v>
      </c>
      <c r="E9058" s="1" t="str">
        <f>INDEX(Protocol[Mark],MATCH(C9058,Protocol[Step],0))</f>
        <v>7Rot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633010003</v>
      </c>
      <c r="H9058" s="134">
        <f>Systematic[[#This Row],[SampleVariableLabel]]+100*Systematic[[#This Row],[State]]</f>
        <v>633010803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633</v>
      </c>
      <c r="B9059" s="1">
        <f>IF(C9059=0,IF(B9058=Protocol!$V$20,1,B9058+1),B9058)</f>
        <v>1</v>
      </c>
      <c r="C9059" s="1">
        <f>IF(C9058+1=Protocol!$V$21,0,C9058+1)</f>
        <v>9</v>
      </c>
      <c r="D9059" s="1">
        <f t="shared" si="299"/>
        <v>4</v>
      </c>
      <c r="E9059" s="1" t="str">
        <f>INDEX(Protocol[Mark],MATCH(C9059,Protocol[Step],0))</f>
        <v>8Gp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633010004</v>
      </c>
      <c r="H9059" s="134">
        <f>Systematic[[#This Row],[SampleVariableLabel]]+100*Systematic[[#This Row],[State]]</f>
        <v>633010904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633</v>
      </c>
      <c r="B9060" s="1">
        <f>IF(C9060=0,IF(B9059=Protocol!$V$20,1,B9059+1),B9059)</f>
        <v>1</v>
      </c>
      <c r="C9060" s="1">
        <f>IF(C9059+1=Protocol!$V$21,0,C9059+1)</f>
        <v>10</v>
      </c>
      <c r="D9060" s="1">
        <f t="shared" si="299"/>
        <v>5</v>
      </c>
      <c r="E9060" s="1" t="str">
        <f>INDEX(Protocol[Mark],MATCH(C9060,Protocol[Step],0))</f>
        <v>9Ama</v>
      </c>
      <c r="F9060" s="151" t="str">
        <f>INDEX(Variables[Variable],MATCH(Systematic[[#This Row],[VariableIndex]],Variables[Index],0))</f>
        <v>Specific flux (mt)</v>
      </c>
      <c r="G9060" s="134">
        <f>Systematic[[#This Row],[Sample]]*1000000+Systematic[[#This Row],[SubSample]]*10000+Systematic[[#This Row],[VariableIndex]]</f>
        <v>633010005</v>
      </c>
      <c r="H9060" s="134">
        <f>Systematic[[#This Row],[SampleVariableLabel]]+100*Systematic[[#This Row],[State]]</f>
        <v>633011005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633</v>
      </c>
      <c r="B9061" s="1">
        <f>IF(C9061=0,IF(B9060=Protocol!$V$20,1,B9060+1),B9060)</f>
        <v>1</v>
      </c>
      <c r="C9061" s="1">
        <f>IF(C9060+1=Protocol!$V$21,0,C9060+1)</f>
        <v>11</v>
      </c>
      <c r="D9061" s="1">
        <f t="shared" si="299"/>
        <v>6</v>
      </c>
      <c r="E9061" s="1" t="str">
        <f>INDEX(Protocol[Mark],MATCH(C9061,Protocol[Step],0))</f>
        <v>10Tm</v>
      </c>
      <c r="F9061" s="151" t="str">
        <f>INDEX(Variables[Variable],MATCH(Systematic[[#This Row],[VariableIndex]],Variables[Index],0))</f>
        <v>FCR (mt: ROX-corr.)</v>
      </c>
      <c r="G9061" s="134">
        <f>Systematic[[#This Row],[Sample]]*1000000+Systematic[[#This Row],[SubSample]]*10000+Systematic[[#This Row],[VariableIndex]]</f>
        <v>633010006</v>
      </c>
      <c r="H9061" s="134">
        <f>Systematic[[#This Row],[SampleVariableLabel]]+100*Systematic[[#This Row],[State]]</f>
        <v>633011106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633</v>
      </c>
      <c r="B9062" s="1">
        <f>IF(C9062=0,IF(B9061=Protocol!$V$20,1,B9061+1),B9061)</f>
        <v>1</v>
      </c>
      <c r="C9062" s="1">
        <f>IF(C9061+1=Protocol!$V$21,0,C9061+1)</f>
        <v>12</v>
      </c>
      <c r="D9062" s="1">
        <f t="shared" si="299"/>
        <v>1</v>
      </c>
      <c r="E9062" s="1" t="str">
        <f>INDEX(Protocol[Mark],MATCH(C9062,Protocol[Step],0))</f>
        <v>11Azd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633010001</v>
      </c>
      <c r="H9062" s="134">
        <f>Systematic[[#This Row],[SampleVariableLabel]]+100*Systematic[[#This Row],[State]]</f>
        <v>633011201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634</v>
      </c>
      <c r="B9063" s="1">
        <f>IF(C9063=0,IF(B9062=Protocol!$V$20,1,B9062+1),B9062)</f>
        <v>1</v>
      </c>
      <c r="C9063" s="1">
        <f>IF(C9062+1=Protocol!$V$21,0,C9062+1)</f>
        <v>0</v>
      </c>
      <c r="D9063" s="1">
        <f t="shared" si="299"/>
        <v>2</v>
      </c>
      <c r="E9063" s="1" t="str">
        <f>INDEX(Protocol[Mark],MATCH(C9063,Protocol[Step],0))</f>
        <v>1mt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634010002</v>
      </c>
      <c r="H9063" s="134">
        <f>Systematic[[#This Row],[SampleVariableLabel]]+100*Systematic[[#This Row],[State]]</f>
        <v>634010002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634</v>
      </c>
      <c r="B9064" s="1">
        <f>IF(C9064=0,IF(B9063=Protocol!$V$20,1,B9063+1),B9063)</f>
        <v>1</v>
      </c>
      <c r="C9064" s="1">
        <f>IF(C9063+1=Protocol!$V$21,0,C9063+1)</f>
        <v>1</v>
      </c>
      <c r="D9064" s="1">
        <f t="shared" si="299"/>
        <v>3</v>
      </c>
      <c r="E9064" s="1" t="str">
        <f>INDEX(Protocol[Mark],MATCH(C9064,Protocol[Step],0))</f>
        <v>1PM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634010003</v>
      </c>
      <c r="H9064" s="134">
        <f>Systematic[[#This Row],[SampleVariableLabel]]+100*Systematic[[#This Row],[State]]</f>
        <v>634010103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634</v>
      </c>
      <c r="B9065" s="1">
        <f>IF(C9065=0,IF(B9064=Protocol!$V$20,1,B9064+1),B9064)</f>
        <v>1</v>
      </c>
      <c r="C9065" s="1">
        <f>IF(C9064+1=Protocol!$V$21,0,C9064+1)</f>
        <v>2</v>
      </c>
      <c r="D9065" s="1">
        <f t="shared" si="299"/>
        <v>4</v>
      </c>
      <c r="E9065" s="1" t="str">
        <f>INDEX(Protocol[Mark],MATCH(C9065,Protocol[Step],0))</f>
        <v>2D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634010004</v>
      </c>
      <c r="H9065" s="134">
        <f>Systematic[[#This Row],[SampleVariableLabel]]+100*Systematic[[#This Row],[State]]</f>
        <v>634010204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634</v>
      </c>
      <c r="B9066" s="1">
        <f>IF(C9066=0,IF(B9065=Protocol!$V$20,1,B9065+1),B9065)</f>
        <v>1</v>
      </c>
      <c r="C9066" s="1">
        <f>IF(C9065+1=Protocol!$V$21,0,C9065+1)</f>
        <v>3</v>
      </c>
      <c r="D9066" s="1">
        <f t="shared" si="299"/>
        <v>5</v>
      </c>
      <c r="E9066" s="1" t="str">
        <f>INDEX(Protocol[Mark],MATCH(C9066,Protocol[Step],0))</f>
        <v>2c</v>
      </c>
      <c r="F9066" s="151" t="str">
        <f>INDEX(Variables[Variable],MATCH(Systematic[[#This Row],[VariableIndex]],Variables[Index],0))</f>
        <v>Specific flux (mt)</v>
      </c>
      <c r="G9066" s="134">
        <f>Systematic[[#This Row],[Sample]]*1000000+Systematic[[#This Row],[SubSample]]*10000+Systematic[[#This Row],[VariableIndex]]</f>
        <v>634010005</v>
      </c>
      <c r="H9066" s="134">
        <f>Systematic[[#This Row],[SampleVariableLabel]]+100*Systematic[[#This Row],[State]]</f>
        <v>634010305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634</v>
      </c>
      <c r="B9067" s="1">
        <f>IF(C9067=0,IF(B9066=Protocol!$V$20,1,B9066+1),B9066)</f>
        <v>1</v>
      </c>
      <c r="C9067" s="1">
        <f>IF(C9066+1=Protocol!$V$21,0,C9066+1)</f>
        <v>4</v>
      </c>
      <c r="D9067" s="1">
        <f t="shared" si="299"/>
        <v>6</v>
      </c>
      <c r="E9067" s="1" t="str">
        <f>INDEX(Protocol[Mark],MATCH(C9067,Protocol[Step],0))</f>
        <v>3U</v>
      </c>
      <c r="F9067" s="151" t="str">
        <f>INDEX(Variables[Variable],MATCH(Systematic[[#This Row],[VariableIndex]],Variables[Index],0))</f>
        <v>FCR (mt: ROX-corr.)</v>
      </c>
      <c r="G9067" s="134">
        <f>Systematic[[#This Row],[Sample]]*1000000+Systematic[[#This Row],[SubSample]]*10000+Systematic[[#This Row],[VariableIndex]]</f>
        <v>634010006</v>
      </c>
      <c r="H9067" s="134">
        <f>Systematic[[#This Row],[SampleVariableLabel]]+100*Systematic[[#This Row],[State]]</f>
        <v>634010406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634</v>
      </c>
      <c r="B9068" s="1">
        <f>IF(C9068=0,IF(B9067=Protocol!$V$20,1,B9067+1),B9067)</f>
        <v>1</v>
      </c>
      <c r="C9068" s="1">
        <f>IF(C9067+1=Protocol!$V$21,0,C9067+1)</f>
        <v>5</v>
      </c>
      <c r="D9068" s="1">
        <f t="shared" si="299"/>
        <v>1</v>
      </c>
      <c r="E9068" s="1" t="str">
        <f>INDEX(Protocol[Mark],MATCH(C9068,Protocol[Step],0))</f>
        <v>4G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634010001</v>
      </c>
      <c r="H9068" s="134">
        <f>Systematic[[#This Row],[SampleVariableLabel]]+100*Systematic[[#This Row],[State]]</f>
        <v>634010501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634</v>
      </c>
      <c r="B9069" s="1">
        <f>IF(C9069=0,IF(B9068=Protocol!$V$20,1,B9068+1),B9068)</f>
        <v>1</v>
      </c>
      <c r="C9069" s="1">
        <f>IF(C9068+1=Protocol!$V$21,0,C9068+1)</f>
        <v>6</v>
      </c>
      <c r="D9069" s="1">
        <f t="shared" si="299"/>
        <v>2</v>
      </c>
      <c r="E9069" s="1" t="str">
        <f>INDEX(Protocol[Mark],MATCH(C9069,Protocol[Step],0))</f>
        <v>5S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634010002</v>
      </c>
      <c r="H9069" s="134">
        <f>Systematic[[#This Row],[SampleVariableLabel]]+100*Systematic[[#This Row],[State]]</f>
        <v>634010602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634</v>
      </c>
      <c r="B9070" s="1">
        <f>IF(C9070=0,IF(B9069=Protocol!$V$20,1,B9069+1),B9069)</f>
        <v>1</v>
      </c>
      <c r="C9070" s="1">
        <f>IF(C9069+1=Protocol!$V$21,0,C9069+1)</f>
        <v>7</v>
      </c>
      <c r="D9070" s="1">
        <f t="shared" si="299"/>
        <v>3</v>
      </c>
      <c r="E9070" s="1" t="str">
        <f>INDEX(Protocol[Mark],MATCH(C9070,Protocol[Step],0))</f>
        <v>6Oct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634010003</v>
      </c>
      <c r="H9070" s="134">
        <f>Systematic[[#This Row],[SampleVariableLabel]]+100*Systematic[[#This Row],[State]]</f>
        <v>634010703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634</v>
      </c>
      <c r="B9071" s="1">
        <f>IF(C9071=0,IF(B9070=Protocol!$V$20,1,B9070+1),B9070)</f>
        <v>1</v>
      </c>
      <c r="C9071" s="1">
        <f>IF(C9070+1=Protocol!$V$21,0,C9070+1)</f>
        <v>8</v>
      </c>
      <c r="D9071" s="1">
        <f t="shared" si="299"/>
        <v>4</v>
      </c>
      <c r="E9071" s="1" t="str">
        <f>INDEX(Protocol[Mark],MATCH(C9071,Protocol[Step],0))</f>
        <v>7Rot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634010004</v>
      </c>
      <c r="H9071" s="134">
        <f>Systematic[[#This Row],[SampleVariableLabel]]+100*Systematic[[#This Row],[State]]</f>
        <v>634010804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634</v>
      </c>
      <c r="B9072" s="1">
        <f>IF(C9072=0,IF(B9071=Protocol!$V$20,1,B9071+1),B9071)</f>
        <v>1</v>
      </c>
      <c r="C9072" s="1">
        <f>IF(C9071+1=Protocol!$V$21,0,C9071+1)</f>
        <v>9</v>
      </c>
      <c r="D9072" s="1">
        <f t="shared" si="299"/>
        <v>5</v>
      </c>
      <c r="E9072" s="1" t="str">
        <f>INDEX(Protocol[Mark],MATCH(C9072,Protocol[Step],0))</f>
        <v>8Gp</v>
      </c>
      <c r="F9072" s="151" t="str">
        <f>INDEX(Variables[Variable],MATCH(Systematic[[#This Row],[VariableIndex]],Variables[Index],0))</f>
        <v>Specific flux (mt)</v>
      </c>
      <c r="G9072" s="134">
        <f>Systematic[[#This Row],[Sample]]*1000000+Systematic[[#This Row],[SubSample]]*10000+Systematic[[#This Row],[VariableIndex]]</f>
        <v>634010005</v>
      </c>
      <c r="H9072" s="134">
        <f>Systematic[[#This Row],[SampleVariableLabel]]+100*Systematic[[#This Row],[State]]</f>
        <v>634010905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634</v>
      </c>
      <c r="B9073" s="1">
        <f>IF(C9073=0,IF(B9072=Protocol!$V$20,1,B9072+1),B9072)</f>
        <v>1</v>
      </c>
      <c r="C9073" s="1">
        <f>IF(C9072+1=Protocol!$V$21,0,C9072+1)</f>
        <v>10</v>
      </c>
      <c r="D9073" s="1">
        <f t="shared" si="299"/>
        <v>6</v>
      </c>
      <c r="E9073" s="1" t="str">
        <f>INDEX(Protocol[Mark],MATCH(C9073,Protocol[Step],0))</f>
        <v>9Ama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634010006</v>
      </c>
      <c r="H9073" s="134">
        <f>Systematic[[#This Row],[SampleVariableLabel]]+100*Systematic[[#This Row],[State]]</f>
        <v>634011006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634</v>
      </c>
      <c r="B9074" s="1">
        <f>IF(C9074=0,IF(B9073=Protocol!$V$20,1,B9073+1),B9073)</f>
        <v>1</v>
      </c>
      <c r="C9074" s="1">
        <f>IF(C9073+1=Protocol!$V$21,0,C9073+1)</f>
        <v>11</v>
      </c>
      <c r="D9074" s="1">
        <f t="shared" si="299"/>
        <v>1</v>
      </c>
      <c r="E9074" s="1" t="str">
        <f>INDEX(Protocol[Mark],MATCH(C9074,Protocol[Step],0))</f>
        <v>10Tm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634010001</v>
      </c>
      <c r="H9074" s="134">
        <f>Systematic[[#This Row],[SampleVariableLabel]]+100*Systematic[[#This Row],[State]]</f>
        <v>634011101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634</v>
      </c>
      <c r="B9075" s="1">
        <f>IF(C9075=0,IF(B9074=Protocol!$V$20,1,B9074+1),B9074)</f>
        <v>1</v>
      </c>
      <c r="C9075" s="1">
        <f>IF(C9074+1=Protocol!$V$21,0,C9074+1)</f>
        <v>12</v>
      </c>
      <c r="D9075" s="1">
        <f t="shared" si="299"/>
        <v>2</v>
      </c>
      <c r="E9075" s="1" t="str">
        <f>INDEX(Protocol[Mark],MATCH(C9075,Protocol[Step],0))</f>
        <v>11Azd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634010002</v>
      </c>
      <c r="H9075" s="134">
        <f>Systematic[[#This Row],[SampleVariableLabel]]+100*Systematic[[#This Row],[State]]</f>
        <v>634011202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635</v>
      </c>
      <c r="B9076" s="1">
        <f>IF(C9076=0,IF(B9075=Protocol!$V$20,1,B9075+1),B9075)</f>
        <v>1</v>
      </c>
      <c r="C9076" s="1">
        <f>IF(C9075+1=Protocol!$V$21,0,C9075+1)</f>
        <v>0</v>
      </c>
      <c r="D9076" s="1">
        <f t="shared" si="299"/>
        <v>3</v>
      </c>
      <c r="E9076" s="1" t="str">
        <f>INDEX(Protocol[Mark],MATCH(C9076,Protocol[Step],0))</f>
        <v>1mt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635010003</v>
      </c>
      <c r="H9076" s="134">
        <f>Systematic[[#This Row],[SampleVariableLabel]]+100*Systematic[[#This Row],[State]]</f>
        <v>635010003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635</v>
      </c>
      <c r="B9077" s="1">
        <f>IF(C9077=0,IF(B9076=Protocol!$V$20,1,B9076+1),B9076)</f>
        <v>1</v>
      </c>
      <c r="C9077" s="1">
        <f>IF(C9076+1=Protocol!$V$21,0,C9076+1)</f>
        <v>1</v>
      </c>
      <c r="D9077" s="1">
        <f t="shared" si="299"/>
        <v>4</v>
      </c>
      <c r="E9077" s="1" t="str">
        <f>INDEX(Protocol[Mark],MATCH(C9077,Protocol[Step],0))</f>
        <v>1PM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635010004</v>
      </c>
      <c r="H9077" s="134">
        <f>Systematic[[#This Row],[SampleVariableLabel]]+100*Systematic[[#This Row],[State]]</f>
        <v>635010104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635</v>
      </c>
      <c r="B9078" s="1">
        <f>IF(C9078=0,IF(B9077=Protocol!$V$20,1,B9077+1),B9077)</f>
        <v>1</v>
      </c>
      <c r="C9078" s="1">
        <f>IF(C9077+1=Protocol!$V$21,0,C9077+1)</f>
        <v>2</v>
      </c>
      <c r="D9078" s="1">
        <f t="shared" si="299"/>
        <v>5</v>
      </c>
      <c r="E9078" s="1" t="str">
        <f>INDEX(Protocol[Mark],MATCH(C9078,Protocol[Step],0))</f>
        <v>2D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635010005</v>
      </c>
      <c r="H9078" s="134">
        <f>Systematic[[#This Row],[SampleVariableLabel]]+100*Systematic[[#This Row],[State]]</f>
        <v>635010205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635</v>
      </c>
      <c r="B9079" s="1">
        <f>IF(C9079=0,IF(B9078=Protocol!$V$20,1,B9078+1),B9078)</f>
        <v>1</v>
      </c>
      <c r="C9079" s="1">
        <f>IF(C9078+1=Protocol!$V$21,0,C9078+1)</f>
        <v>3</v>
      </c>
      <c r="D9079" s="1">
        <f t="shared" si="299"/>
        <v>6</v>
      </c>
      <c r="E9079" s="1" t="str">
        <f>INDEX(Protocol[Mark],MATCH(C9079,Protocol[Step],0))</f>
        <v>2c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635010006</v>
      </c>
      <c r="H9079" s="134">
        <f>Systematic[[#This Row],[SampleVariableLabel]]+100*Systematic[[#This Row],[State]]</f>
        <v>635010306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635</v>
      </c>
      <c r="B9080" s="1">
        <f>IF(C9080=0,IF(B9079=Protocol!$V$20,1,B9079+1),B9079)</f>
        <v>1</v>
      </c>
      <c r="C9080" s="1">
        <f>IF(C9079+1=Protocol!$V$21,0,C9079+1)</f>
        <v>4</v>
      </c>
      <c r="D9080" s="1">
        <f t="shared" si="299"/>
        <v>1</v>
      </c>
      <c r="E9080" s="1" t="str">
        <f>INDEX(Protocol[Mark],MATCH(C9080,Protocol[Step],0))</f>
        <v>3U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635010001</v>
      </c>
      <c r="H9080" s="134">
        <f>Systematic[[#This Row],[SampleVariableLabel]]+100*Systematic[[#This Row],[State]]</f>
        <v>635010401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635</v>
      </c>
      <c r="B9081" s="1">
        <f>IF(C9081=0,IF(B9080=Protocol!$V$20,1,B9080+1),B9080)</f>
        <v>1</v>
      </c>
      <c r="C9081" s="1">
        <f>IF(C9080+1=Protocol!$V$21,0,C9080+1)</f>
        <v>5</v>
      </c>
      <c r="D9081" s="1">
        <f t="shared" si="299"/>
        <v>2</v>
      </c>
      <c r="E9081" s="1" t="str">
        <f>INDEX(Protocol[Mark],MATCH(C9081,Protocol[Step],0))</f>
        <v>4G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635010002</v>
      </c>
      <c r="H9081" s="134">
        <f>Systematic[[#This Row],[SampleVariableLabel]]+100*Systematic[[#This Row],[State]]</f>
        <v>635010502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635</v>
      </c>
      <c r="B9082" s="1">
        <f>IF(C9082=0,IF(B9081=Protocol!$V$20,1,B9081+1),B9081)</f>
        <v>1</v>
      </c>
      <c r="C9082" s="1">
        <f>IF(C9081+1=Protocol!$V$21,0,C9081+1)</f>
        <v>6</v>
      </c>
      <c r="D9082" s="1">
        <f t="shared" si="299"/>
        <v>3</v>
      </c>
      <c r="E9082" s="1" t="str">
        <f>INDEX(Protocol[Mark],MATCH(C9082,Protocol[Step],0))</f>
        <v>5S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635010003</v>
      </c>
      <c r="H9082" s="134">
        <f>Systematic[[#This Row],[SampleVariableLabel]]+100*Systematic[[#This Row],[State]]</f>
        <v>635010603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635</v>
      </c>
      <c r="B9083" s="1">
        <f>IF(C9083=0,IF(B9082=Protocol!$V$20,1,B9082+1),B9082)</f>
        <v>1</v>
      </c>
      <c r="C9083" s="1">
        <f>IF(C9082+1=Protocol!$V$21,0,C9082+1)</f>
        <v>7</v>
      </c>
      <c r="D9083" s="1">
        <f t="shared" si="299"/>
        <v>4</v>
      </c>
      <c r="E9083" s="1" t="str">
        <f>INDEX(Protocol[Mark],MATCH(C9083,Protocol[Step],0))</f>
        <v>6Oct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635010004</v>
      </c>
      <c r="H9083" s="134">
        <f>Systematic[[#This Row],[SampleVariableLabel]]+100*Systematic[[#This Row],[State]]</f>
        <v>635010704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635</v>
      </c>
      <c r="B9084" s="1">
        <f>IF(C9084=0,IF(B9083=Protocol!$V$20,1,B9083+1),B9083)</f>
        <v>1</v>
      </c>
      <c r="C9084" s="1">
        <f>IF(C9083+1=Protocol!$V$21,0,C9083+1)</f>
        <v>8</v>
      </c>
      <c r="D9084" s="1">
        <f t="shared" si="299"/>
        <v>5</v>
      </c>
      <c r="E9084" s="1" t="str">
        <f>INDEX(Protocol[Mark],MATCH(C9084,Protocol[Step],0))</f>
        <v>7Rot</v>
      </c>
      <c r="F9084" s="151" t="str">
        <f>INDEX(Variables[Variable],MATCH(Systematic[[#This Row],[VariableIndex]],Variables[Index],0))</f>
        <v>Specific flux (mt)</v>
      </c>
      <c r="G9084" s="134">
        <f>Systematic[[#This Row],[Sample]]*1000000+Systematic[[#This Row],[SubSample]]*10000+Systematic[[#This Row],[VariableIndex]]</f>
        <v>635010005</v>
      </c>
      <c r="H9084" s="134">
        <f>Systematic[[#This Row],[SampleVariableLabel]]+100*Systematic[[#This Row],[State]]</f>
        <v>635010805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635</v>
      </c>
      <c r="B9085" s="1">
        <f>IF(C9085=0,IF(B9084=Protocol!$V$20,1,B9084+1),B9084)</f>
        <v>1</v>
      </c>
      <c r="C9085" s="1">
        <f>IF(C9084+1=Protocol!$V$21,0,C9084+1)</f>
        <v>9</v>
      </c>
      <c r="D9085" s="1">
        <f t="shared" si="299"/>
        <v>6</v>
      </c>
      <c r="E9085" s="1" t="str">
        <f>INDEX(Protocol[Mark],MATCH(C9085,Protocol[Step],0))</f>
        <v>8Gp</v>
      </c>
      <c r="F9085" s="151" t="str">
        <f>INDEX(Variables[Variable],MATCH(Systematic[[#This Row],[VariableIndex]],Variables[Index],0))</f>
        <v>FCR (mt: ROX-corr.)</v>
      </c>
      <c r="G9085" s="134">
        <f>Systematic[[#This Row],[Sample]]*1000000+Systematic[[#This Row],[SubSample]]*10000+Systematic[[#This Row],[VariableIndex]]</f>
        <v>635010006</v>
      </c>
      <c r="H9085" s="134">
        <f>Systematic[[#This Row],[SampleVariableLabel]]+100*Systematic[[#This Row],[State]]</f>
        <v>635010906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635</v>
      </c>
      <c r="B9086" s="1">
        <f>IF(C9086=0,IF(B9085=Protocol!$V$20,1,B9085+1),B9085)</f>
        <v>1</v>
      </c>
      <c r="C9086" s="1">
        <f>IF(C9085+1=Protocol!$V$21,0,C9085+1)</f>
        <v>10</v>
      </c>
      <c r="D9086" s="1">
        <f t="shared" si="299"/>
        <v>1</v>
      </c>
      <c r="E9086" s="1" t="str">
        <f>INDEX(Protocol[Mark],MATCH(C9086,Protocol[Step],0))</f>
        <v>9Ama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635010001</v>
      </c>
      <c r="H9086" s="134">
        <f>Systematic[[#This Row],[SampleVariableLabel]]+100*Systematic[[#This Row],[State]]</f>
        <v>635011001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635</v>
      </c>
      <c r="B9087" s="1">
        <f>IF(C9087=0,IF(B9086=Protocol!$V$20,1,B9086+1),B9086)</f>
        <v>1</v>
      </c>
      <c r="C9087" s="1">
        <f>IF(C9086+1=Protocol!$V$21,0,C9086+1)</f>
        <v>11</v>
      </c>
      <c r="D9087" s="1">
        <f t="shared" si="299"/>
        <v>2</v>
      </c>
      <c r="E9087" s="1" t="str">
        <f>INDEX(Protocol[Mark],MATCH(C9087,Protocol[Step],0))</f>
        <v>10Tm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635010002</v>
      </c>
      <c r="H9087" s="134">
        <f>Systematic[[#This Row],[SampleVariableLabel]]+100*Systematic[[#This Row],[State]]</f>
        <v>635011102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635</v>
      </c>
      <c r="B9088" s="1">
        <f>IF(C9088=0,IF(B9087=Protocol!$V$20,1,B9087+1),B9087)</f>
        <v>1</v>
      </c>
      <c r="C9088" s="1">
        <f>IF(C9087+1=Protocol!$V$21,0,C9087+1)</f>
        <v>12</v>
      </c>
      <c r="D9088" s="1">
        <f t="shared" si="299"/>
        <v>3</v>
      </c>
      <c r="E9088" s="1" t="str">
        <f>INDEX(Protocol[Mark],MATCH(C9088,Protocol[Step],0))</f>
        <v>11Azd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635010003</v>
      </c>
      <c r="H9088" s="134">
        <f>Systematic[[#This Row],[SampleVariableLabel]]+100*Systematic[[#This Row],[State]]</f>
        <v>635011203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636</v>
      </c>
      <c r="B9089" s="1">
        <f>IF(C9089=0,IF(B9088=Protocol!$V$20,1,B9088+1),B9088)</f>
        <v>1</v>
      </c>
      <c r="C9089" s="1">
        <f>IF(C9088+1=Protocol!$V$21,0,C9088+1)</f>
        <v>0</v>
      </c>
      <c r="D9089" s="1">
        <f t="shared" si="299"/>
        <v>4</v>
      </c>
      <c r="E9089" s="1" t="str">
        <f>INDEX(Protocol[Mark],MATCH(C9089,Protocol[Step],0))</f>
        <v>1mt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636010004</v>
      </c>
      <c r="H9089" s="134">
        <f>Systematic[[#This Row],[SampleVariableLabel]]+100*Systematic[[#This Row],[State]]</f>
        <v>636010004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636</v>
      </c>
      <c r="B9090" s="1">
        <f>IF(C9090=0,IF(B9089=Protocol!$V$20,1,B9089+1),B9089)</f>
        <v>1</v>
      </c>
      <c r="C9090" s="1">
        <f>IF(C9089+1=Protocol!$V$21,0,C9089+1)</f>
        <v>1</v>
      </c>
      <c r="D9090" s="1">
        <f t="shared" si="299"/>
        <v>5</v>
      </c>
      <c r="E9090" s="1" t="str">
        <f>INDEX(Protocol[Mark],MATCH(C9090,Protocol[Step],0))</f>
        <v>1PM</v>
      </c>
      <c r="F9090" s="151" t="str">
        <f>INDEX(Variables[Variable],MATCH(Systematic[[#This Row],[VariableIndex]],Variables[Index],0))</f>
        <v>Specific flux (mt)</v>
      </c>
      <c r="G9090" s="134">
        <f>Systematic[[#This Row],[Sample]]*1000000+Systematic[[#This Row],[SubSample]]*10000+Systematic[[#This Row],[VariableIndex]]</f>
        <v>636010005</v>
      </c>
      <c r="H9090" s="134">
        <f>Systematic[[#This Row],[SampleVariableLabel]]+100*Systematic[[#This Row],[State]]</f>
        <v>636010105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636</v>
      </c>
      <c r="B9091" s="1">
        <f>IF(C9091=0,IF(B9090=Protocol!$V$20,1,B9090+1),B9090)</f>
        <v>1</v>
      </c>
      <c r="C9091" s="1">
        <f>IF(C9090+1=Protocol!$V$21,0,C9090+1)</f>
        <v>2</v>
      </c>
      <c r="D9091" s="1">
        <f t="shared" ref="D9091:D9154" si="301">IF(D9090=nVariables,1,D9090+1)</f>
        <v>6</v>
      </c>
      <c r="E9091" s="1" t="str">
        <f>INDEX(Protocol[Mark],MATCH(C9091,Protocol[Step],0))</f>
        <v>2D</v>
      </c>
      <c r="F9091" s="151" t="str">
        <f>INDEX(Variables[Variable],MATCH(Systematic[[#This Row],[VariableIndex]],Variables[Index],0))</f>
        <v>FCR (mt: ROX-corr.)</v>
      </c>
      <c r="G9091" s="134">
        <f>Systematic[[#This Row],[Sample]]*1000000+Systematic[[#This Row],[SubSample]]*10000+Systematic[[#This Row],[VariableIndex]]</f>
        <v>636010006</v>
      </c>
      <c r="H9091" s="134">
        <f>Systematic[[#This Row],[SampleVariableLabel]]+100*Systematic[[#This Row],[State]]</f>
        <v>636010206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636</v>
      </c>
      <c r="B9092" s="1">
        <f>IF(C9092=0,IF(B9091=Protocol!$V$20,1,B9091+1),B9091)</f>
        <v>1</v>
      </c>
      <c r="C9092" s="1">
        <f>IF(C9091+1=Protocol!$V$21,0,C9091+1)</f>
        <v>3</v>
      </c>
      <c r="D9092" s="1">
        <f t="shared" si="301"/>
        <v>1</v>
      </c>
      <c r="E9092" s="1" t="str">
        <f>INDEX(Protocol[Mark],MATCH(C9092,Protocol[Step],0))</f>
        <v>2c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636010001</v>
      </c>
      <c r="H9092" s="134">
        <f>Systematic[[#This Row],[SampleVariableLabel]]+100*Systematic[[#This Row],[State]]</f>
        <v>636010301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636</v>
      </c>
      <c r="B9093" s="1">
        <f>IF(C9093=0,IF(B9092=Protocol!$V$20,1,B9092+1),B9092)</f>
        <v>1</v>
      </c>
      <c r="C9093" s="1">
        <f>IF(C9092+1=Protocol!$V$21,0,C9092+1)</f>
        <v>4</v>
      </c>
      <c r="D9093" s="1">
        <f t="shared" si="301"/>
        <v>2</v>
      </c>
      <c r="E9093" s="1" t="str">
        <f>INDEX(Protocol[Mark],MATCH(C9093,Protocol[Step],0))</f>
        <v>3U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636010002</v>
      </c>
      <c r="H9093" s="134">
        <f>Systematic[[#This Row],[SampleVariableLabel]]+100*Systematic[[#This Row],[State]]</f>
        <v>636010402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636</v>
      </c>
      <c r="B9094" s="1">
        <f>IF(C9094=0,IF(B9093=Protocol!$V$20,1,B9093+1),B9093)</f>
        <v>1</v>
      </c>
      <c r="C9094" s="1">
        <f>IF(C9093+1=Protocol!$V$21,0,C9093+1)</f>
        <v>5</v>
      </c>
      <c r="D9094" s="1">
        <f t="shared" si="301"/>
        <v>3</v>
      </c>
      <c r="E9094" s="1" t="str">
        <f>INDEX(Protocol[Mark],MATCH(C9094,Protocol[Step],0))</f>
        <v>4G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636010003</v>
      </c>
      <c r="H9094" s="134">
        <f>Systematic[[#This Row],[SampleVariableLabel]]+100*Systematic[[#This Row],[State]]</f>
        <v>636010503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636</v>
      </c>
      <c r="B9095" s="1">
        <f>IF(C9095=0,IF(B9094=Protocol!$V$20,1,B9094+1),B9094)</f>
        <v>1</v>
      </c>
      <c r="C9095" s="1">
        <f>IF(C9094+1=Protocol!$V$21,0,C9094+1)</f>
        <v>6</v>
      </c>
      <c r="D9095" s="1">
        <f t="shared" si="301"/>
        <v>4</v>
      </c>
      <c r="E9095" s="1" t="str">
        <f>INDEX(Protocol[Mark],MATCH(C9095,Protocol[Step],0))</f>
        <v>5S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636010004</v>
      </c>
      <c r="H9095" s="134">
        <f>Systematic[[#This Row],[SampleVariableLabel]]+100*Systematic[[#This Row],[State]]</f>
        <v>636010604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636</v>
      </c>
      <c r="B9096" s="1">
        <f>IF(C9096=0,IF(B9095=Protocol!$V$20,1,B9095+1),B9095)</f>
        <v>1</v>
      </c>
      <c r="C9096" s="1">
        <f>IF(C9095+1=Protocol!$V$21,0,C9095+1)</f>
        <v>7</v>
      </c>
      <c r="D9096" s="1">
        <f t="shared" si="301"/>
        <v>5</v>
      </c>
      <c r="E9096" s="1" t="str">
        <f>INDEX(Protocol[Mark],MATCH(C9096,Protocol[Step],0))</f>
        <v>6Oct</v>
      </c>
      <c r="F9096" s="151" t="str">
        <f>INDEX(Variables[Variable],MATCH(Systematic[[#This Row],[VariableIndex]],Variables[Index],0))</f>
        <v>Specific flux (mt)</v>
      </c>
      <c r="G9096" s="134">
        <f>Systematic[[#This Row],[Sample]]*1000000+Systematic[[#This Row],[SubSample]]*10000+Systematic[[#This Row],[VariableIndex]]</f>
        <v>636010005</v>
      </c>
      <c r="H9096" s="134">
        <f>Systematic[[#This Row],[SampleVariableLabel]]+100*Systematic[[#This Row],[State]]</f>
        <v>636010705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636</v>
      </c>
      <c r="B9097" s="1">
        <f>IF(C9097=0,IF(B9096=Protocol!$V$20,1,B9096+1),B9096)</f>
        <v>1</v>
      </c>
      <c r="C9097" s="1">
        <f>IF(C9096+1=Protocol!$V$21,0,C9096+1)</f>
        <v>8</v>
      </c>
      <c r="D9097" s="1">
        <f t="shared" si="301"/>
        <v>6</v>
      </c>
      <c r="E9097" s="1" t="str">
        <f>INDEX(Protocol[Mark],MATCH(C9097,Protocol[Step],0))</f>
        <v>7Rot</v>
      </c>
      <c r="F9097" s="151" t="str">
        <f>INDEX(Variables[Variable],MATCH(Systematic[[#This Row],[VariableIndex]],Variables[Index],0))</f>
        <v>FCR (mt: ROX-corr.)</v>
      </c>
      <c r="G9097" s="134">
        <f>Systematic[[#This Row],[Sample]]*1000000+Systematic[[#This Row],[SubSample]]*10000+Systematic[[#This Row],[VariableIndex]]</f>
        <v>636010006</v>
      </c>
      <c r="H9097" s="134">
        <f>Systematic[[#This Row],[SampleVariableLabel]]+100*Systematic[[#This Row],[State]]</f>
        <v>636010806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636</v>
      </c>
      <c r="B9098" s="1">
        <f>IF(C9098=0,IF(B9097=Protocol!$V$20,1,B9097+1),B9097)</f>
        <v>1</v>
      </c>
      <c r="C9098" s="1">
        <f>IF(C9097+1=Protocol!$V$21,0,C9097+1)</f>
        <v>9</v>
      </c>
      <c r="D9098" s="1">
        <f t="shared" si="301"/>
        <v>1</v>
      </c>
      <c r="E9098" s="1" t="str">
        <f>INDEX(Protocol[Mark],MATCH(C9098,Protocol[Step],0))</f>
        <v>8Gp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636010001</v>
      </c>
      <c r="H9098" s="134">
        <f>Systematic[[#This Row],[SampleVariableLabel]]+100*Systematic[[#This Row],[State]]</f>
        <v>636010901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636</v>
      </c>
      <c r="B9099" s="1">
        <f>IF(C9099=0,IF(B9098=Protocol!$V$20,1,B9098+1),B9098)</f>
        <v>1</v>
      </c>
      <c r="C9099" s="1">
        <f>IF(C9098+1=Protocol!$V$21,0,C9098+1)</f>
        <v>10</v>
      </c>
      <c r="D9099" s="1">
        <f t="shared" si="301"/>
        <v>2</v>
      </c>
      <c r="E9099" s="1" t="str">
        <f>INDEX(Protocol[Mark],MATCH(C9099,Protocol[Step],0))</f>
        <v>9Ama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636010002</v>
      </c>
      <c r="H9099" s="134">
        <f>Systematic[[#This Row],[SampleVariableLabel]]+100*Systematic[[#This Row],[State]]</f>
        <v>636011002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636</v>
      </c>
      <c r="B9100" s="1">
        <f>IF(C9100=0,IF(B9099=Protocol!$V$20,1,B9099+1),B9099)</f>
        <v>1</v>
      </c>
      <c r="C9100" s="1">
        <f>IF(C9099+1=Protocol!$V$21,0,C9099+1)</f>
        <v>11</v>
      </c>
      <c r="D9100" s="1">
        <f t="shared" si="301"/>
        <v>3</v>
      </c>
      <c r="E9100" s="1" t="str">
        <f>INDEX(Protocol[Mark],MATCH(C9100,Protocol[Step],0))</f>
        <v>10Tm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636010003</v>
      </c>
      <c r="H9100" s="134">
        <f>Systematic[[#This Row],[SampleVariableLabel]]+100*Systematic[[#This Row],[State]]</f>
        <v>636011103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636</v>
      </c>
      <c r="B9101" s="1">
        <f>IF(C9101=0,IF(B9100=Protocol!$V$20,1,B9100+1),B9100)</f>
        <v>1</v>
      </c>
      <c r="C9101" s="1">
        <f>IF(C9100+1=Protocol!$V$21,0,C9100+1)</f>
        <v>12</v>
      </c>
      <c r="D9101" s="1">
        <f t="shared" si="301"/>
        <v>4</v>
      </c>
      <c r="E9101" s="1" t="str">
        <f>INDEX(Protocol[Mark],MATCH(C9101,Protocol[Step],0))</f>
        <v>11Azd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636010004</v>
      </c>
      <c r="H9101" s="134">
        <f>Systematic[[#This Row],[SampleVariableLabel]]+100*Systematic[[#This Row],[State]]</f>
        <v>636011204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637</v>
      </c>
      <c r="B9102" s="1">
        <f>IF(C9102=0,IF(B9101=Protocol!$V$20,1,B9101+1),B9101)</f>
        <v>1</v>
      </c>
      <c r="C9102" s="1">
        <f>IF(C9101+1=Protocol!$V$21,0,C9101+1)</f>
        <v>0</v>
      </c>
      <c r="D9102" s="1">
        <f t="shared" si="301"/>
        <v>5</v>
      </c>
      <c r="E9102" s="1" t="str">
        <f>INDEX(Protocol[Mark],MATCH(C9102,Protocol[Step],0))</f>
        <v>1mt</v>
      </c>
      <c r="F9102" s="151" t="str">
        <f>INDEX(Variables[Variable],MATCH(Systematic[[#This Row],[VariableIndex]],Variables[Index],0))</f>
        <v>Specific flux (mt)</v>
      </c>
      <c r="G9102" s="134">
        <f>Systematic[[#This Row],[Sample]]*1000000+Systematic[[#This Row],[SubSample]]*10000+Systematic[[#This Row],[VariableIndex]]</f>
        <v>637010005</v>
      </c>
      <c r="H9102" s="134">
        <f>Systematic[[#This Row],[SampleVariableLabel]]+100*Systematic[[#This Row],[State]]</f>
        <v>637010005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637</v>
      </c>
      <c r="B9103" s="1">
        <f>IF(C9103=0,IF(B9102=Protocol!$V$20,1,B9102+1),B9102)</f>
        <v>1</v>
      </c>
      <c r="C9103" s="1">
        <f>IF(C9102+1=Protocol!$V$21,0,C9102+1)</f>
        <v>1</v>
      </c>
      <c r="D9103" s="1">
        <f t="shared" si="301"/>
        <v>6</v>
      </c>
      <c r="E9103" s="1" t="str">
        <f>INDEX(Protocol[Mark],MATCH(C9103,Protocol[Step],0))</f>
        <v>1PM</v>
      </c>
      <c r="F9103" s="151" t="str">
        <f>INDEX(Variables[Variable],MATCH(Systematic[[#This Row],[VariableIndex]],Variables[Index],0))</f>
        <v>FCR (mt: ROX-corr.)</v>
      </c>
      <c r="G9103" s="134">
        <f>Systematic[[#This Row],[Sample]]*1000000+Systematic[[#This Row],[SubSample]]*10000+Systematic[[#This Row],[VariableIndex]]</f>
        <v>637010006</v>
      </c>
      <c r="H9103" s="134">
        <f>Systematic[[#This Row],[SampleVariableLabel]]+100*Systematic[[#This Row],[State]]</f>
        <v>637010106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637</v>
      </c>
      <c r="B9104" s="1">
        <f>IF(C9104=0,IF(B9103=Protocol!$V$20,1,B9103+1),B9103)</f>
        <v>1</v>
      </c>
      <c r="C9104" s="1">
        <f>IF(C9103+1=Protocol!$V$21,0,C9103+1)</f>
        <v>2</v>
      </c>
      <c r="D9104" s="1">
        <f t="shared" si="301"/>
        <v>1</v>
      </c>
      <c r="E9104" s="1" t="str">
        <f>INDEX(Protocol[Mark],MATCH(C9104,Protocol[Step],0))</f>
        <v>2D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637010001</v>
      </c>
      <c r="H9104" s="134">
        <f>Systematic[[#This Row],[SampleVariableLabel]]+100*Systematic[[#This Row],[State]]</f>
        <v>637010201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637</v>
      </c>
      <c r="B9105" s="1">
        <f>IF(C9105=0,IF(B9104=Protocol!$V$20,1,B9104+1),B9104)</f>
        <v>1</v>
      </c>
      <c r="C9105" s="1">
        <f>IF(C9104+1=Protocol!$V$21,0,C9104+1)</f>
        <v>3</v>
      </c>
      <c r="D9105" s="1">
        <f t="shared" si="301"/>
        <v>2</v>
      </c>
      <c r="E9105" s="1" t="str">
        <f>INDEX(Protocol[Mark],MATCH(C9105,Protocol[Step],0))</f>
        <v>2c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637010002</v>
      </c>
      <c r="H9105" s="134">
        <f>Systematic[[#This Row],[SampleVariableLabel]]+100*Systematic[[#This Row],[State]]</f>
        <v>637010302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637</v>
      </c>
      <c r="B9106" s="1">
        <f>IF(C9106=0,IF(B9105=Protocol!$V$20,1,B9105+1),B9105)</f>
        <v>1</v>
      </c>
      <c r="C9106" s="1">
        <f>IF(C9105+1=Protocol!$V$21,0,C9105+1)</f>
        <v>4</v>
      </c>
      <c r="D9106" s="1">
        <f t="shared" si="301"/>
        <v>3</v>
      </c>
      <c r="E9106" s="1" t="str">
        <f>INDEX(Protocol[Mark],MATCH(C9106,Protocol[Step],0))</f>
        <v>3U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637010003</v>
      </c>
      <c r="H9106" s="134">
        <f>Systematic[[#This Row],[SampleVariableLabel]]+100*Systematic[[#This Row],[State]]</f>
        <v>637010403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637</v>
      </c>
      <c r="B9107" s="1">
        <f>IF(C9107=0,IF(B9106=Protocol!$V$20,1,B9106+1),B9106)</f>
        <v>1</v>
      </c>
      <c r="C9107" s="1">
        <f>IF(C9106+1=Protocol!$V$21,0,C9106+1)</f>
        <v>5</v>
      </c>
      <c r="D9107" s="1">
        <f t="shared" si="301"/>
        <v>4</v>
      </c>
      <c r="E9107" s="1" t="str">
        <f>INDEX(Protocol[Mark],MATCH(C9107,Protocol[Step],0))</f>
        <v>4G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637010004</v>
      </c>
      <c r="H9107" s="134">
        <f>Systematic[[#This Row],[SampleVariableLabel]]+100*Systematic[[#This Row],[State]]</f>
        <v>637010504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637</v>
      </c>
      <c r="B9108" s="1">
        <f>IF(C9108=0,IF(B9107=Protocol!$V$20,1,B9107+1),B9107)</f>
        <v>1</v>
      </c>
      <c r="C9108" s="1">
        <f>IF(C9107+1=Protocol!$V$21,0,C9107+1)</f>
        <v>6</v>
      </c>
      <c r="D9108" s="1">
        <f t="shared" si="301"/>
        <v>5</v>
      </c>
      <c r="E9108" s="1" t="str">
        <f>INDEX(Protocol[Mark],MATCH(C9108,Protocol[Step],0))</f>
        <v>5S</v>
      </c>
      <c r="F9108" s="151" t="str">
        <f>INDEX(Variables[Variable],MATCH(Systematic[[#This Row],[VariableIndex]],Variables[Index],0))</f>
        <v>Specific flux (mt)</v>
      </c>
      <c r="G9108" s="134">
        <f>Systematic[[#This Row],[Sample]]*1000000+Systematic[[#This Row],[SubSample]]*10000+Systematic[[#This Row],[VariableIndex]]</f>
        <v>637010005</v>
      </c>
      <c r="H9108" s="134">
        <f>Systematic[[#This Row],[SampleVariableLabel]]+100*Systematic[[#This Row],[State]]</f>
        <v>637010605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637</v>
      </c>
      <c r="B9109" s="1">
        <f>IF(C9109=0,IF(B9108=Protocol!$V$20,1,B9108+1),B9108)</f>
        <v>1</v>
      </c>
      <c r="C9109" s="1">
        <f>IF(C9108+1=Protocol!$V$21,0,C9108+1)</f>
        <v>7</v>
      </c>
      <c r="D9109" s="1">
        <f t="shared" si="301"/>
        <v>6</v>
      </c>
      <c r="E9109" s="1" t="str">
        <f>INDEX(Protocol[Mark],MATCH(C9109,Protocol[Step],0))</f>
        <v>6Oct</v>
      </c>
      <c r="F9109" s="151" t="str">
        <f>INDEX(Variables[Variable],MATCH(Systematic[[#This Row],[VariableIndex]],Variables[Index],0))</f>
        <v>FCR (mt: ROX-corr.)</v>
      </c>
      <c r="G9109" s="134">
        <f>Systematic[[#This Row],[Sample]]*1000000+Systematic[[#This Row],[SubSample]]*10000+Systematic[[#This Row],[VariableIndex]]</f>
        <v>637010006</v>
      </c>
      <c r="H9109" s="134">
        <f>Systematic[[#This Row],[SampleVariableLabel]]+100*Systematic[[#This Row],[State]]</f>
        <v>637010706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637</v>
      </c>
      <c r="B9110" s="1">
        <f>IF(C9110=0,IF(B9109=Protocol!$V$20,1,B9109+1),B9109)</f>
        <v>1</v>
      </c>
      <c r="C9110" s="1">
        <f>IF(C9109+1=Protocol!$V$21,0,C9109+1)</f>
        <v>8</v>
      </c>
      <c r="D9110" s="1">
        <f t="shared" si="301"/>
        <v>1</v>
      </c>
      <c r="E9110" s="1" t="str">
        <f>INDEX(Protocol[Mark],MATCH(C9110,Protocol[Step],0))</f>
        <v>7Rot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637010001</v>
      </c>
      <c r="H9110" s="134">
        <f>Systematic[[#This Row],[SampleVariableLabel]]+100*Systematic[[#This Row],[State]]</f>
        <v>637010801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637</v>
      </c>
      <c r="B9111" s="1">
        <f>IF(C9111=0,IF(B9110=Protocol!$V$20,1,B9110+1),B9110)</f>
        <v>1</v>
      </c>
      <c r="C9111" s="1">
        <f>IF(C9110+1=Protocol!$V$21,0,C9110+1)</f>
        <v>9</v>
      </c>
      <c r="D9111" s="1">
        <f t="shared" si="301"/>
        <v>2</v>
      </c>
      <c r="E9111" s="1" t="str">
        <f>INDEX(Protocol[Mark],MATCH(C9111,Protocol[Step],0))</f>
        <v>8Gp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637010002</v>
      </c>
      <c r="H9111" s="134">
        <f>Systematic[[#This Row],[SampleVariableLabel]]+100*Systematic[[#This Row],[State]]</f>
        <v>637010902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637</v>
      </c>
      <c r="B9112" s="1">
        <f>IF(C9112=0,IF(B9111=Protocol!$V$20,1,B9111+1),B9111)</f>
        <v>1</v>
      </c>
      <c r="C9112" s="1">
        <f>IF(C9111+1=Protocol!$V$21,0,C9111+1)</f>
        <v>10</v>
      </c>
      <c r="D9112" s="1">
        <f t="shared" si="301"/>
        <v>3</v>
      </c>
      <c r="E9112" s="1" t="str">
        <f>INDEX(Protocol[Mark],MATCH(C9112,Protocol[Step],0))</f>
        <v>9Ama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637010003</v>
      </c>
      <c r="H9112" s="134">
        <f>Systematic[[#This Row],[SampleVariableLabel]]+100*Systematic[[#This Row],[State]]</f>
        <v>637011003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637</v>
      </c>
      <c r="B9113" s="1">
        <f>IF(C9113=0,IF(B9112=Protocol!$V$20,1,B9112+1),B9112)</f>
        <v>1</v>
      </c>
      <c r="C9113" s="1">
        <f>IF(C9112+1=Protocol!$V$21,0,C9112+1)</f>
        <v>11</v>
      </c>
      <c r="D9113" s="1">
        <f t="shared" si="301"/>
        <v>4</v>
      </c>
      <c r="E9113" s="1" t="str">
        <f>INDEX(Protocol[Mark],MATCH(C9113,Protocol[Step],0))</f>
        <v>10Tm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637010004</v>
      </c>
      <c r="H9113" s="134">
        <f>Systematic[[#This Row],[SampleVariableLabel]]+100*Systematic[[#This Row],[State]]</f>
        <v>637011104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637</v>
      </c>
      <c r="B9114" s="1">
        <f>IF(C9114=0,IF(B9113=Protocol!$V$20,1,B9113+1),B9113)</f>
        <v>1</v>
      </c>
      <c r="C9114" s="1">
        <f>IF(C9113+1=Protocol!$V$21,0,C9113+1)</f>
        <v>12</v>
      </c>
      <c r="D9114" s="1">
        <f t="shared" si="301"/>
        <v>5</v>
      </c>
      <c r="E9114" s="1" t="str">
        <f>INDEX(Protocol[Mark],MATCH(C9114,Protocol[Step],0))</f>
        <v>11Azd</v>
      </c>
      <c r="F9114" s="151" t="str">
        <f>INDEX(Variables[Variable],MATCH(Systematic[[#This Row],[VariableIndex]],Variables[Index],0))</f>
        <v>Specific flux (mt)</v>
      </c>
      <c r="G9114" s="134">
        <f>Systematic[[#This Row],[Sample]]*1000000+Systematic[[#This Row],[SubSample]]*10000+Systematic[[#This Row],[VariableIndex]]</f>
        <v>637010005</v>
      </c>
      <c r="H9114" s="134">
        <f>Systematic[[#This Row],[SampleVariableLabel]]+100*Systematic[[#This Row],[State]]</f>
        <v>637011205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638</v>
      </c>
      <c r="B9115" s="1">
        <f>IF(C9115=0,IF(B9114=Protocol!$V$20,1,B9114+1),B9114)</f>
        <v>1</v>
      </c>
      <c r="C9115" s="1">
        <f>IF(C9114+1=Protocol!$V$21,0,C9114+1)</f>
        <v>0</v>
      </c>
      <c r="D9115" s="1">
        <f t="shared" si="301"/>
        <v>6</v>
      </c>
      <c r="E9115" s="1" t="str">
        <f>INDEX(Protocol[Mark],MATCH(C9115,Protocol[Step],0))</f>
        <v>1mt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638010006</v>
      </c>
      <c r="H9115" s="134">
        <f>Systematic[[#This Row],[SampleVariableLabel]]+100*Systematic[[#This Row],[State]]</f>
        <v>638010006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638</v>
      </c>
      <c r="B9116" s="1">
        <f>IF(C9116=0,IF(B9115=Protocol!$V$20,1,B9115+1),B9115)</f>
        <v>1</v>
      </c>
      <c r="C9116" s="1">
        <f>IF(C9115+1=Protocol!$V$21,0,C9115+1)</f>
        <v>1</v>
      </c>
      <c r="D9116" s="1">
        <f t="shared" si="301"/>
        <v>1</v>
      </c>
      <c r="E9116" s="1" t="str">
        <f>INDEX(Protocol[Mark],MATCH(C9116,Protocol[Step],0))</f>
        <v>1PM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638010001</v>
      </c>
      <c r="H9116" s="134">
        <f>Systematic[[#This Row],[SampleVariableLabel]]+100*Systematic[[#This Row],[State]]</f>
        <v>638010101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638</v>
      </c>
      <c r="B9117" s="1">
        <f>IF(C9117=0,IF(B9116=Protocol!$V$20,1,B9116+1),B9116)</f>
        <v>1</v>
      </c>
      <c r="C9117" s="1">
        <f>IF(C9116+1=Protocol!$V$21,0,C9116+1)</f>
        <v>2</v>
      </c>
      <c r="D9117" s="1">
        <f t="shared" si="301"/>
        <v>2</v>
      </c>
      <c r="E9117" s="1" t="str">
        <f>INDEX(Protocol[Mark],MATCH(C9117,Protocol[Step],0))</f>
        <v>2D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638010002</v>
      </c>
      <c r="H9117" s="134">
        <f>Systematic[[#This Row],[SampleVariableLabel]]+100*Systematic[[#This Row],[State]]</f>
        <v>638010202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638</v>
      </c>
      <c r="B9118" s="1">
        <f>IF(C9118=0,IF(B9117=Protocol!$V$20,1,B9117+1),B9117)</f>
        <v>1</v>
      </c>
      <c r="C9118" s="1">
        <f>IF(C9117+1=Protocol!$V$21,0,C9117+1)</f>
        <v>3</v>
      </c>
      <c r="D9118" s="1">
        <f t="shared" si="301"/>
        <v>3</v>
      </c>
      <c r="E9118" s="1" t="str">
        <f>INDEX(Protocol[Mark],MATCH(C9118,Protocol[Step],0))</f>
        <v>2c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638010003</v>
      </c>
      <c r="H9118" s="134">
        <f>Systematic[[#This Row],[SampleVariableLabel]]+100*Systematic[[#This Row],[State]]</f>
        <v>638010303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638</v>
      </c>
      <c r="B9119" s="1">
        <f>IF(C9119=0,IF(B9118=Protocol!$V$20,1,B9118+1),B9118)</f>
        <v>1</v>
      </c>
      <c r="C9119" s="1">
        <f>IF(C9118+1=Protocol!$V$21,0,C9118+1)</f>
        <v>4</v>
      </c>
      <c r="D9119" s="1">
        <f t="shared" si="301"/>
        <v>4</v>
      </c>
      <c r="E9119" s="1" t="str">
        <f>INDEX(Protocol[Mark],MATCH(C9119,Protocol[Step],0))</f>
        <v>3U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638010004</v>
      </c>
      <c r="H9119" s="134">
        <f>Systematic[[#This Row],[SampleVariableLabel]]+100*Systematic[[#This Row],[State]]</f>
        <v>638010404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638</v>
      </c>
      <c r="B9120" s="1">
        <f>IF(C9120=0,IF(B9119=Protocol!$V$20,1,B9119+1),B9119)</f>
        <v>1</v>
      </c>
      <c r="C9120" s="1">
        <f>IF(C9119+1=Protocol!$V$21,0,C9119+1)</f>
        <v>5</v>
      </c>
      <c r="D9120" s="1">
        <f t="shared" si="301"/>
        <v>5</v>
      </c>
      <c r="E9120" s="1" t="str">
        <f>INDEX(Protocol[Mark],MATCH(C9120,Protocol[Step],0))</f>
        <v>4G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638010005</v>
      </c>
      <c r="H9120" s="134">
        <f>Systematic[[#This Row],[SampleVariableLabel]]+100*Systematic[[#This Row],[State]]</f>
        <v>638010505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638</v>
      </c>
      <c r="B9121" s="1">
        <f>IF(C9121=0,IF(B9120=Protocol!$V$20,1,B9120+1),B9120)</f>
        <v>1</v>
      </c>
      <c r="C9121" s="1">
        <f>IF(C9120+1=Protocol!$V$21,0,C9120+1)</f>
        <v>6</v>
      </c>
      <c r="D9121" s="1">
        <f t="shared" si="301"/>
        <v>6</v>
      </c>
      <c r="E9121" s="1" t="str">
        <f>INDEX(Protocol[Mark],MATCH(C9121,Protocol[Step],0))</f>
        <v>5S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638010006</v>
      </c>
      <c r="H9121" s="134">
        <f>Systematic[[#This Row],[SampleVariableLabel]]+100*Systematic[[#This Row],[State]]</f>
        <v>638010606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638</v>
      </c>
      <c r="B9122" s="1">
        <f>IF(C9122=0,IF(B9121=Protocol!$V$20,1,B9121+1),B9121)</f>
        <v>1</v>
      </c>
      <c r="C9122" s="1">
        <f>IF(C9121+1=Protocol!$V$21,0,C9121+1)</f>
        <v>7</v>
      </c>
      <c r="D9122" s="1">
        <f t="shared" si="301"/>
        <v>1</v>
      </c>
      <c r="E9122" s="1" t="str">
        <f>INDEX(Protocol[Mark],MATCH(C9122,Protocol[Step],0))</f>
        <v>6Oct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638010001</v>
      </c>
      <c r="H9122" s="134">
        <f>Systematic[[#This Row],[SampleVariableLabel]]+100*Systematic[[#This Row],[State]]</f>
        <v>638010701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638</v>
      </c>
      <c r="B9123" s="1">
        <f>IF(C9123=0,IF(B9122=Protocol!$V$20,1,B9122+1),B9122)</f>
        <v>1</v>
      </c>
      <c r="C9123" s="1">
        <f>IF(C9122+1=Protocol!$V$21,0,C9122+1)</f>
        <v>8</v>
      </c>
      <c r="D9123" s="1">
        <f t="shared" si="301"/>
        <v>2</v>
      </c>
      <c r="E9123" s="1" t="str">
        <f>INDEX(Protocol[Mark],MATCH(C9123,Protocol[Step],0))</f>
        <v>7Rot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638010002</v>
      </c>
      <c r="H9123" s="134">
        <f>Systematic[[#This Row],[SampleVariableLabel]]+100*Systematic[[#This Row],[State]]</f>
        <v>638010802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638</v>
      </c>
      <c r="B9124" s="1">
        <f>IF(C9124=0,IF(B9123=Protocol!$V$20,1,B9123+1),B9123)</f>
        <v>1</v>
      </c>
      <c r="C9124" s="1">
        <f>IF(C9123+1=Protocol!$V$21,0,C9123+1)</f>
        <v>9</v>
      </c>
      <c r="D9124" s="1">
        <f t="shared" si="301"/>
        <v>3</v>
      </c>
      <c r="E9124" s="1" t="str">
        <f>INDEX(Protocol[Mark],MATCH(C9124,Protocol[Step],0))</f>
        <v>8Gp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638010003</v>
      </c>
      <c r="H9124" s="134">
        <f>Systematic[[#This Row],[SampleVariableLabel]]+100*Systematic[[#This Row],[State]]</f>
        <v>638010903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638</v>
      </c>
      <c r="B9125" s="1">
        <f>IF(C9125=0,IF(B9124=Protocol!$V$20,1,B9124+1),B9124)</f>
        <v>1</v>
      </c>
      <c r="C9125" s="1">
        <f>IF(C9124+1=Protocol!$V$21,0,C9124+1)</f>
        <v>10</v>
      </c>
      <c r="D9125" s="1">
        <f t="shared" si="301"/>
        <v>4</v>
      </c>
      <c r="E9125" s="1" t="str">
        <f>INDEX(Protocol[Mark],MATCH(C9125,Protocol[Step],0))</f>
        <v>9Ama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638010004</v>
      </c>
      <c r="H9125" s="134">
        <f>Systematic[[#This Row],[SampleVariableLabel]]+100*Systematic[[#This Row],[State]]</f>
        <v>638011004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638</v>
      </c>
      <c r="B9126" s="1">
        <f>IF(C9126=0,IF(B9125=Protocol!$V$20,1,B9125+1),B9125)</f>
        <v>1</v>
      </c>
      <c r="C9126" s="1">
        <f>IF(C9125+1=Protocol!$V$21,0,C9125+1)</f>
        <v>11</v>
      </c>
      <c r="D9126" s="1">
        <f t="shared" si="301"/>
        <v>5</v>
      </c>
      <c r="E9126" s="1" t="str">
        <f>INDEX(Protocol[Mark],MATCH(C9126,Protocol[Step],0))</f>
        <v>10Tm</v>
      </c>
      <c r="F9126" s="151" t="str">
        <f>INDEX(Variables[Variable],MATCH(Systematic[[#This Row],[VariableIndex]],Variables[Index],0))</f>
        <v>Specific flux (mt)</v>
      </c>
      <c r="G9126" s="134">
        <f>Systematic[[#This Row],[Sample]]*1000000+Systematic[[#This Row],[SubSample]]*10000+Systematic[[#This Row],[VariableIndex]]</f>
        <v>638010005</v>
      </c>
      <c r="H9126" s="134">
        <f>Systematic[[#This Row],[SampleVariableLabel]]+100*Systematic[[#This Row],[State]]</f>
        <v>638011105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638</v>
      </c>
      <c r="B9127" s="1">
        <f>IF(C9127=0,IF(B9126=Protocol!$V$20,1,B9126+1),B9126)</f>
        <v>1</v>
      </c>
      <c r="C9127" s="1">
        <f>IF(C9126+1=Protocol!$V$21,0,C9126+1)</f>
        <v>12</v>
      </c>
      <c r="D9127" s="1">
        <f t="shared" si="301"/>
        <v>6</v>
      </c>
      <c r="E9127" s="1" t="str">
        <f>INDEX(Protocol[Mark],MATCH(C9127,Protocol[Step],0))</f>
        <v>11Azd</v>
      </c>
      <c r="F9127" s="151" t="str">
        <f>INDEX(Variables[Variable],MATCH(Systematic[[#This Row],[VariableIndex]],Variables[Index],0))</f>
        <v>FCR (mt: ROX-corr.)</v>
      </c>
      <c r="G9127" s="134">
        <f>Systematic[[#This Row],[Sample]]*1000000+Systematic[[#This Row],[SubSample]]*10000+Systematic[[#This Row],[VariableIndex]]</f>
        <v>638010006</v>
      </c>
      <c r="H9127" s="134">
        <f>Systematic[[#This Row],[SampleVariableLabel]]+100*Systematic[[#This Row],[State]]</f>
        <v>638011206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639</v>
      </c>
      <c r="B9128" s="1">
        <f>IF(C9128=0,IF(B9127=Protocol!$V$20,1,B9127+1),B9127)</f>
        <v>1</v>
      </c>
      <c r="C9128" s="1">
        <f>IF(C9127+1=Protocol!$V$21,0,C9127+1)</f>
        <v>0</v>
      </c>
      <c r="D9128" s="1">
        <f t="shared" si="301"/>
        <v>1</v>
      </c>
      <c r="E9128" s="1" t="str">
        <f>INDEX(Protocol[Mark],MATCH(C9128,Protocol[Step],0))</f>
        <v>1mt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639010001</v>
      </c>
      <c r="H9128" s="134">
        <f>Systematic[[#This Row],[SampleVariableLabel]]+100*Systematic[[#This Row],[State]]</f>
        <v>639010001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639</v>
      </c>
      <c r="B9129" s="1">
        <f>IF(C9129=0,IF(B9128=Protocol!$V$20,1,B9128+1),B9128)</f>
        <v>1</v>
      </c>
      <c r="C9129" s="1">
        <f>IF(C9128+1=Protocol!$V$21,0,C9128+1)</f>
        <v>1</v>
      </c>
      <c r="D9129" s="1">
        <f t="shared" si="301"/>
        <v>2</v>
      </c>
      <c r="E9129" s="1" t="str">
        <f>INDEX(Protocol[Mark],MATCH(C9129,Protocol[Step],0))</f>
        <v>1PM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639010002</v>
      </c>
      <c r="H9129" s="134">
        <f>Systematic[[#This Row],[SampleVariableLabel]]+100*Systematic[[#This Row],[State]]</f>
        <v>639010102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639</v>
      </c>
      <c r="B9130" s="1">
        <f>IF(C9130=0,IF(B9129=Protocol!$V$20,1,B9129+1),B9129)</f>
        <v>1</v>
      </c>
      <c r="C9130" s="1">
        <f>IF(C9129+1=Protocol!$V$21,0,C9129+1)</f>
        <v>2</v>
      </c>
      <c r="D9130" s="1">
        <f t="shared" si="301"/>
        <v>3</v>
      </c>
      <c r="E9130" s="1" t="str">
        <f>INDEX(Protocol[Mark],MATCH(C9130,Protocol[Step],0))</f>
        <v>2D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639010003</v>
      </c>
      <c r="H9130" s="134">
        <f>Systematic[[#This Row],[SampleVariableLabel]]+100*Systematic[[#This Row],[State]]</f>
        <v>639010203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639</v>
      </c>
      <c r="B9131" s="1">
        <f>IF(C9131=0,IF(B9130=Protocol!$V$20,1,B9130+1),B9130)</f>
        <v>1</v>
      </c>
      <c r="C9131" s="1">
        <f>IF(C9130+1=Protocol!$V$21,0,C9130+1)</f>
        <v>3</v>
      </c>
      <c r="D9131" s="1">
        <f t="shared" si="301"/>
        <v>4</v>
      </c>
      <c r="E9131" s="1" t="str">
        <f>INDEX(Protocol[Mark],MATCH(C9131,Protocol[Step],0))</f>
        <v>2c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639010004</v>
      </c>
      <c r="H9131" s="134">
        <f>Systematic[[#This Row],[SampleVariableLabel]]+100*Systematic[[#This Row],[State]]</f>
        <v>639010304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639</v>
      </c>
      <c r="B9132" s="1">
        <f>IF(C9132=0,IF(B9131=Protocol!$V$20,1,B9131+1),B9131)</f>
        <v>1</v>
      </c>
      <c r="C9132" s="1">
        <f>IF(C9131+1=Protocol!$V$21,0,C9131+1)</f>
        <v>4</v>
      </c>
      <c r="D9132" s="1">
        <f t="shared" si="301"/>
        <v>5</v>
      </c>
      <c r="E9132" s="1" t="str">
        <f>INDEX(Protocol[Mark],MATCH(C9132,Protocol[Step],0))</f>
        <v>3U</v>
      </c>
      <c r="F9132" s="151" t="str">
        <f>INDEX(Variables[Variable],MATCH(Systematic[[#This Row],[VariableIndex]],Variables[Index],0))</f>
        <v>Specific flux (mt)</v>
      </c>
      <c r="G9132" s="134">
        <f>Systematic[[#This Row],[Sample]]*1000000+Systematic[[#This Row],[SubSample]]*10000+Systematic[[#This Row],[VariableIndex]]</f>
        <v>639010005</v>
      </c>
      <c r="H9132" s="134">
        <f>Systematic[[#This Row],[SampleVariableLabel]]+100*Systematic[[#This Row],[State]]</f>
        <v>639010405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639</v>
      </c>
      <c r="B9133" s="1">
        <f>IF(C9133=0,IF(B9132=Protocol!$V$20,1,B9132+1),B9132)</f>
        <v>1</v>
      </c>
      <c r="C9133" s="1">
        <f>IF(C9132+1=Protocol!$V$21,0,C9132+1)</f>
        <v>5</v>
      </c>
      <c r="D9133" s="1">
        <f t="shared" si="301"/>
        <v>6</v>
      </c>
      <c r="E9133" s="1" t="str">
        <f>INDEX(Protocol[Mark],MATCH(C9133,Protocol[Step],0))</f>
        <v>4G</v>
      </c>
      <c r="F9133" s="151" t="str">
        <f>INDEX(Variables[Variable],MATCH(Systematic[[#This Row],[VariableIndex]],Variables[Index],0))</f>
        <v>FCR (mt: ROX-corr.)</v>
      </c>
      <c r="G9133" s="134">
        <f>Systematic[[#This Row],[Sample]]*1000000+Systematic[[#This Row],[SubSample]]*10000+Systematic[[#This Row],[VariableIndex]]</f>
        <v>639010006</v>
      </c>
      <c r="H9133" s="134">
        <f>Systematic[[#This Row],[SampleVariableLabel]]+100*Systematic[[#This Row],[State]]</f>
        <v>639010506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639</v>
      </c>
      <c r="B9134" s="1">
        <f>IF(C9134=0,IF(B9133=Protocol!$V$20,1,B9133+1),B9133)</f>
        <v>1</v>
      </c>
      <c r="C9134" s="1">
        <f>IF(C9133+1=Protocol!$V$21,0,C9133+1)</f>
        <v>6</v>
      </c>
      <c r="D9134" s="1">
        <f t="shared" si="301"/>
        <v>1</v>
      </c>
      <c r="E9134" s="1" t="str">
        <f>INDEX(Protocol[Mark],MATCH(C9134,Protocol[Step],0))</f>
        <v>5S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639010001</v>
      </c>
      <c r="H9134" s="134">
        <f>Systematic[[#This Row],[SampleVariableLabel]]+100*Systematic[[#This Row],[State]]</f>
        <v>639010601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639</v>
      </c>
      <c r="B9135" s="1">
        <f>IF(C9135=0,IF(B9134=Protocol!$V$20,1,B9134+1),B9134)</f>
        <v>1</v>
      </c>
      <c r="C9135" s="1">
        <f>IF(C9134+1=Protocol!$V$21,0,C9134+1)</f>
        <v>7</v>
      </c>
      <c r="D9135" s="1">
        <f t="shared" si="301"/>
        <v>2</v>
      </c>
      <c r="E9135" s="1" t="str">
        <f>INDEX(Protocol[Mark],MATCH(C9135,Protocol[Step],0))</f>
        <v>6Oct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639010002</v>
      </c>
      <c r="H9135" s="134">
        <f>Systematic[[#This Row],[SampleVariableLabel]]+100*Systematic[[#This Row],[State]]</f>
        <v>639010702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639</v>
      </c>
      <c r="B9136" s="1">
        <f>IF(C9136=0,IF(B9135=Protocol!$V$20,1,B9135+1),B9135)</f>
        <v>1</v>
      </c>
      <c r="C9136" s="1">
        <f>IF(C9135+1=Protocol!$V$21,0,C9135+1)</f>
        <v>8</v>
      </c>
      <c r="D9136" s="1">
        <f t="shared" si="301"/>
        <v>3</v>
      </c>
      <c r="E9136" s="1" t="str">
        <f>INDEX(Protocol[Mark],MATCH(C9136,Protocol[Step],0))</f>
        <v>7Rot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639010003</v>
      </c>
      <c r="H9136" s="134">
        <f>Systematic[[#This Row],[SampleVariableLabel]]+100*Systematic[[#This Row],[State]]</f>
        <v>639010803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639</v>
      </c>
      <c r="B9137" s="1">
        <f>IF(C9137=0,IF(B9136=Protocol!$V$20,1,B9136+1),B9136)</f>
        <v>1</v>
      </c>
      <c r="C9137" s="1">
        <f>IF(C9136+1=Protocol!$V$21,0,C9136+1)</f>
        <v>9</v>
      </c>
      <c r="D9137" s="1">
        <f t="shared" si="301"/>
        <v>4</v>
      </c>
      <c r="E9137" s="1" t="str">
        <f>INDEX(Protocol[Mark],MATCH(C9137,Protocol[Step],0))</f>
        <v>8Gp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639010004</v>
      </c>
      <c r="H9137" s="134">
        <f>Systematic[[#This Row],[SampleVariableLabel]]+100*Systematic[[#This Row],[State]]</f>
        <v>639010904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639</v>
      </c>
      <c r="B9138" s="1">
        <f>IF(C9138=0,IF(B9137=Protocol!$V$20,1,B9137+1),B9137)</f>
        <v>1</v>
      </c>
      <c r="C9138" s="1">
        <f>IF(C9137+1=Protocol!$V$21,0,C9137+1)</f>
        <v>10</v>
      </c>
      <c r="D9138" s="1">
        <f t="shared" si="301"/>
        <v>5</v>
      </c>
      <c r="E9138" s="1" t="str">
        <f>INDEX(Protocol[Mark],MATCH(C9138,Protocol[Step],0))</f>
        <v>9Ama</v>
      </c>
      <c r="F9138" s="151" t="str">
        <f>INDEX(Variables[Variable],MATCH(Systematic[[#This Row],[VariableIndex]],Variables[Index],0))</f>
        <v>Specific flux (mt)</v>
      </c>
      <c r="G9138" s="134">
        <f>Systematic[[#This Row],[Sample]]*1000000+Systematic[[#This Row],[SubSample]]*10000+Systematic[[#This Row],[VariableIndex]]</f>
        <v>639010005</v>
      </c>
      <c r="H9138" s="134">
        <f>Systematic[[#This Row],[SampleVariableLabel]]+100*Systematic[[#This Row],[State]]</f>
        <v>639011005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639</v>
      </c>
      <c r="B9139" s="1">
        <f>IF(C9139=0,IF(B9138=Protocol!$V$20,1,B9138+1),B9138)</f>
        <v>1</v>
      </c>
      <c r="C9139" s="1">
        <f>IF(C9138+1=Protocol!$V$21,0,C9138+1)</f>
        <v>11</v>
      </c>
      <c r="D9139" s="1">
        <f t="shared" si="301"/>
        <v>6</v>
      </c>
      <c r="E9139" s="1" t="str">
        <f>INDEX(Protocol[Mark],MATCH(C9139,Protocol[Step],0))</f>
        <v>10Tm</v>
      </c>
      <c r="F9139" s="151" t="str">
        <f>INDEX(Variables[Variable],MATCH(Systematic[[#This Row],[VariableIndex]],Variables[Index],0))</f>
        <v>FCR (mt: ROX-corr.)</v>
      </c>
      <c r="G9139" s="134">
        <f>Systematic[[#This Row],[Sample]]*1000000+Systematic[[#This Row],[SubSample]]*10000+Systematic[[#This Row],[VariableIndex]]</f>
        <v>639010006</v>
      </c>
      <c r="H9139" s="134">
        <f>Systematic[[#This Row],[SampleVariableLabel]]+100*Systematic[[#This Row],[State]]</f>
        <v>639011106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639</v>
      </c>
      <c r="B9140" s="1">
        <f>IF(C9140=0,IF(B9139=Protocol!$V$20,1,B9139+1),B9139)</f>
        <v>1</v>
      </c>
      <c r="C9140" s="1">
        <f>IF(C9139+1=Protocol!$V$21,0,C9139+1)</f>
        <v>12</v>
      </c>
      <c r="D9140" s="1">
        <f t="shared" si="301"/>
        <v>1</v>
      </c>
      <c r="E9140" s="1" t="str">
        <f>INDEX(Protocol[Mark],MATCH(C9140,Protocol[Step],0))</f>
        <v>11Azd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639010001</v>
      </c>
      <c r="H9140" s="134">
        <f>Systematic[[#This Row],[SampleVariableLabel]]+100*Systematic[[#This Row],[State]]</f>
        <v>639011201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640</v>
      </c>
      <c r="B9141" s="1">
        <f>IF(C9141=0,IF(B9140=Protocol!$V$20,1,B9140+1),B9140)</f>
        <v>1</v>
      </c>
      <c r="C9141" s="1">
        <f>IF(C9140+1=Protocol!$V$21,0,C9140+1)</f>
        <v>0</v>
      </c>
      <c r="D9141" s="1">
        <f t="shared" si="301"/>
        <v>2</v>
      </c>
      <c r="E9141" s="1" t="str">
        <f>INDEX(Protocol[Mark],MATCH(C9141,Protocol[Step],0))</f>
        <v>1mt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640010002</v>
      </c>
      <c r="H9141" s="134">
        <f>Systematic[[#This Row],[SampleVariableLabel]]+100*Systematic[[#This Row],[State]]</f>
        <v>640010002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640</v>
      </c>
      <c r="B9142" s="1">
        <f>IF(C9142=0,IF(B9141=Protocol!$V$20,1,B9141+1),B9141)</f>
        <v>1</v>
      </c>
      <c r="C9142" s="1">
        <f>IF(C9141+1=Protocol!$V$21,0,C9141+1)</f>
        <v>1</v>
      </c>
      <c r="D9142" s="1">
        <f t="shared" si="301"/>
        <v>3</v>
      </c>
      <c r="E9142" s="1" t="str">
        <f>INDEX(Protocol[Mark],MATCH(C9142,Protocol[Step],0))</f>
        <v>1PM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640010003</v>
      </c>
      <c r="H9142" s="134">
        <f>Systematic[[#This Row],[SampleVariableLabel]]+100*Systematic[[#This Row],[State]]</f>
        <v>640010103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640</v>
      </c>
      <c r="B9143" s="1">
        <f>IF(C9143=0,IF(B9142=Protocol!$V$20,1,B9142+1),B9142)</f>
        <v>1</v>
      </c>
      <c r="C9143" s="1">
        <f>IF(C9142+1=Protocol!$V$21,0,C9142+1)</f>
        <v>2</v>
      </c>
      <c r="D9143" s="1">
        <f t="shared" si="301"/>
        <v>4</v>
      </c>
      <c r="E9143" s="1" t="str">
        <f>INDEX(Protocol[Mark],MATCH(C9143,Protocol[Step],0))</f>
        <v>2D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640010004</v>
      </c>
      <c r="H9143" s="134">
        <f>Systematic[[#This Row],[SampleVariableLabel]]+100*Systematic[[#This Row],[State]]</f>
        <v>640010204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640</v>
      </c>
      <c r="B9144" s="1">
        <f>IF(C9144=0,IF(B9143=Protocol!$V$20,1,B9143+1),B9143)</f>
        <v>1</v>
      </c>
      <c r="C9144" s="1">
        <f>IF(C9143+1=Protocol!$V$21,0,C9143+1)</f>
        <v>3</v>
      </c>
      <c r="D9144" s="1">
        <f t="shared" si="301"/>
        <v>5</v>
      </c>
      <c r="E9144" s="1" t="str">
        <f>INDEX(Protocol[Mark],MATCH(C9144,Protocol[Step],0))</f>
        <v>2c</v>
      </c>
      <c r="F9144" s="151" t="str">
        <f>INDEX(Variables[Variable],MATCH(Systematic[[#This Row],[VariableIndex]],Variables[Index],0))</f>
        <v>Specific flux (mt)</v>
      </c>
      <c r="G9144" s="134">
        <f>Systematic[[#This Row],[Sample]]*1000000+Systematic[[#This Row],[SubSample]]*10000+Systematic[[#This Row],[VariableIndex]]</f>
        <v>640010005</v>
      </c>
      <c r="H9144" s="134">
        <f>Systematic[[#This Row],[SampleVariableLabel]]+100*Systematic[[#This Row],[State]]</f>
        <v>640010305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640</v>
      </c>
      <c r="B9145" s="1">
        <f>IF(C9145=0,IF(B9144=Protocol!$V$20,1,B9144+1),B9144)</f>
        <v>1</v>
      </c>
      <c r="C9145" s="1">
        <f>IF(C9144+1=Protocol!$V$21,0,C9144+1)</f>
        <v>4</v>
      </c>
      <c r="D9145" s="1">
        <f t="shared" si="301"/>
        <v>6</v>
      </c>
      <c r="E9145" s="1" t="str">
        <f>INDEX(Protocol[Mark],MATCH(C9145,Protocol[Step],0))</f>
        <v>3U</v>
      </c>
      <c r="F9145" s="151" t="str">
        <f>INDEX(Variables[Variable],MATCH(Systematic[[#This Row],[VariableIndex]],Variables[Index],0))</f>
        <v>FCR (mt: ROX-corr.)</v>
      </c>
      <c r="G9145" s="134">
        <f>Systematic[[#This Row],[Sample]]*1000000+Systematic[[#This Row],[SubSample]]*10000+Systematic[[#This Row],[VariableIndex]]</f>
        <v>640010006</v>
      </c>
      <c r="H9145" s="134">
        <f>Systematic[[#This Row],[SampleVariableLabel]]+100*Systematic[[#This Row],[State]]</f>
        <v>640010406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640</v>
      </c>
      <c r="B9146" s="1">
        <f>IF(C9146=0,IF(B9145=Protocol!$V$20,1,B9145+1),B9145)</f>
        <v>1</v>
      </c>
      <c r="C9146" s="1">
        <f>IF(C9145+1=Protocol!$V$21,0,C9145+1)</f>
        <v>5</v>
      </c>
      <c r="D9146" s="1">
        <f t="shared" si="301"/>
        <v>1</v>
      </c>
      <c r="E9146" s="1" t="str">
        <f>INDEX(Protocol[Mark],MATCH(C9146,Protocol[Step],0))</f>
        <v>4G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640010001</v>
      </c>
      <c r="H9146" s="134">
        <f>Systematic[[#This Row],[SampleVariableLabel]]+100*Systematic[[#This Row],[State]]</f>
        <v>640010501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640</v>
      </c>
      <c r="B9147" s="1">
        <f>IF(C9147=0,IF(B9146=Protocol!$V$20,1,B9146+1),B9146)</f>
        <v>1</v>
      </c>
      <c r="C9147" s="1">
        <f>IF(C9146+1=Protocol!$V$21,0,C9146+1)</f>
        <v>6</v>
      </c>
      <c r="D9147" s="1">
        <f t="shared" si="301"/>
        <v>2</v>
      </c>
      <c r="E9147" s="1" t="str">
        <f>INDEX(Protocol[Mark],MATCH(C9147,Protocol[Step],0))</f>
        <v>5S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640010002</v>
      </c>
      <c r="H9147" s="134">
        <f>Systematic[[#This Row],[SampleVariableLabel]]+100*Systematic[[#This Row],[State]]</f>
        <v>640010602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640</v>
      </c>
      <c r="B9148" s="1">
        <f>IF(C9148=0,IF(B9147=Protocol!$V$20,1,B9147+1),B9147)</f>
        <v>1</v>
      </c>
      <c r="C9148" s="1">
        <f>IF(C9147+1=Protocol!$V$21,0,C9147+1)</f>
        <v>7</v>
      </c>
      <c r="D9148" s="1">
        <f t="shared" si="301"/>
        <v>3</v>
      </c>
      <c r="E9148" s="1" t="str">
        <f>INDEX(Protocol[Mark],MATCH(C9148,Protocol[Step],0))</f>
        <v>6Oct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640010003</v>
      </c>
      <c r="H9148" s="134">
        <f>Systematic[[#This Row],[SampleVariableLabel]]+100*Systematic[[#This Row],[State]]</f>
        <v>640010703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640</v>
      </c>
      <c r="B9149" s="1">
        <f>IF(C9149=0,IF(B9148=Protocol!$V$20,1,B9148+1),B9148)</f>
        <v>1</v>
      </c>
      <c r="C9149" s="1">
        <f>IF(C9148+1=Protocol!$V$21,0,C9148+1)</f>
        <v>8</v>
      </c>
      <c r="D9149" s="1">
        <f t="shared" si="301"/>
        <v>4</v>
      </c>
      <c r="E9149" s="1" t="str">
        <f>INDEX(Protocol[Mark],MATCH(C9149,Protocol[Step],0))</f>
        <v>7Rot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640010004</v>
      </c>
      <c r="H9149" s="134">
        <f>Systematic[[#This Row],[SampleVariableLabel]]+100*Systematic[[#This Row],[State]]</f>
        <v>640010804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640</v>
      </c>
      <c r="B9150" s="1">
        <f>IF(C9150=0,IF(B9149=Protocol!$V$20,1,B9149+1),B9149)</f>
        <v>1</v>
      </c>
      <c r="C9150" s="1">
        <f>IF(C9149+1=Protocol!$V$21,0,C9149+1)</f>
        <v>9</v>
      </c>
      <c r="D9150" s="1">
        <f t="shared" si="301"/>
        <v>5</v>
      </c>
      <c r="E9150" s="1" t="str">
        <f>INDEX(Protocol[Mark],MATCH(C9150,Protocol[Step],0))</f>
        <v>8Gp</v>
      </c>
      <c r="F9150" s="151" t="str">
        <f>INDEX(Variables[Variable],MATCH(Systematic[[#This Row],[VariableIndex]],Variables[Index],0))</f>
        <v>Specific flux (mt)</v>
      </c>
      <c r="G9150" s="134">
        <f>Systematic[[#This Row],[Sample]]*1000000+Systematic[[#This Row],[SubSample]]*10000+Systematic[[#This Row],[VariableIndex]]</f>
        <v>640010005</v>
      </c>
      <c r="H9150" s="134">
        <f>Systematic[[#This Row],[SampleVariableLabel]]+100*Systematic[[#This Row],[State]]</f>
        <v>640010905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640</v>
      </c>
      <c r="B9151" s="1">
        <f>IF(C9151=0,IF(B9150=Protocol!$V$20,1,B9150+1),B9150)</f>
        <v>1</v>
      </c>
      <c r="C9151" s="1">
        <f>IF(C9150+1=Protocol!$V$21,0,C9150+1)</f>
        <v>10</v>
      </c>
      <c r="D9151" s="1">
        <f t="shared" si="301"/>
        <v>6</v>
      </c>
      <c r="E9151" s="1" t="str">
        <f>INDEX(Protocol[Mark],MATCH(C9151,Protocol[Step],0))</f>
        <v>9Ama</v>
      </c>
      <c r="F9151" s="151" t="str">
        <f>INDEX(Variables[Variable],MATCH(Systematic[[#This Row],[VariableIndex]],Variables[Index],0))</f>
        <v>FCR (mt: ROX-corr.)</v>
      </c>
      <c r="G9151" s="134">
        <f>Systematic[[#This Row],[Sample]]*1000000+Systematic[[#This Row],[SubSample]]*10000+Systematic[[#This Row],[VariableIndex]]</f>
        <v>640010006</v>
      </c>
      <c r="H9151" s="134">
        <f>Systematic[[#This Row],[SampleVariableLabel]]+100*Systematic[[#This Row],[State]]</f>
        <v>640011006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640</v>
      </c>
      <c r="B9152" s="1">
        <f>IF(C9152=0,IF(B9151=Protocol!$V$20,1,B9151+1),B9151)</f>
        <v>1</v>
      </c>
      <c r="C9152" s="1">
        <f>IF(C9151+1=Protocol!$V$21,0,C9151+1)</f>
        <v>11</v>
      </c>
      <c r="D9152" s="1">
        <f t="shared" si="301"/>
        <v>1</v>
      </c>
      <c r="E9152" s="1" t="str">
        <f>INDEX(Protocol[Mark],MATCH(C9152,Protocol[Step],0))</f>
        <v>10Tm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640010001</v>
      </c>
      <c r="H9152" s="134">
        <f>Systematic[[#This Row],[SampleVariableLabel]]+100*Systematic[[#This Row],[State]]</f>
        <v>640011101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640</v>
      </c>
      <c r="B9153" s="1">
        <f>IF(C9153=0,IF(B9152=Protocol!$V$20,1,B9152+1),B9152)</f>
        <v>1</v>
      </c>
      <c r="C9153" s="1">
        <f>IF(C9152+1=Protocol!$V$21,0,C9152+1)</f>
        <v>12</v>
      </c>
      <c r="D9153" s="1">
        <f t="shared" si="301"/>
        <v>2</v>
      </c>
      <c r="E9153" s="1" t="str">
        <f>INDEX(Protocol[Mark],MATCH(C9153,Protocol[Step],0))</f>
        <v>11Azd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640010002</v>
      </c>
      <c r="H9153" s="134">
        <f>Systematic[[#This Row],[SampleVariableLabel]]+100*Systematic[[#This Row],[State]]</f>
        <v>640011202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641</v>
      </c>
      <c r="B9154" s="1">
        <f>IF(C9154=0,IF(B9153=Protocol!$V$20,1,B9153+1),B9153)</f>
        <v>1</v>
      </c>
      <c r="C9154" s="1">
        <f>IF(C9153+1=Protocol!$V$21,0,C9153+1)</f>
        <v>0</v>
      </c>
      <c r="D9154" s="1">
        <f t="shared" si="301"/>
        <v>3</v>
      </c>
      <c r="E9154" s="1" t="str">
        <f>INDEX(Protocol[Mark],MATCH(C9154,Protocol[Step],0))</f>
        <v>1mt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641010003</v>
      </c>
      <c r="H9154" s="134">
        <f>Systematic[[#This Row],[SampleVariableLabel]]+100*Systematic[[#This Row],[State]]</f>
        <v>641010003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641</v>
      </c>
      <c r="B9155" s="1">
        <f>IF(C9155=0,IF(B9154=Protocol!$V$20,1,B9154+1),B9154)</f>
        <v>1</v>
      </c>
      <c r="C9155" s="1">
        <f>IF(C9154+1=Protocol!$V$21,0,C9154+1)</f>
        <v>1</v>
      </c>
      <c r="D9155" s="1">
        <f t="shared" ref="D9155:D9218" si="303">IF(D9154=nVariables,1,D9154+1)</f>
        <v>4</v>
      </c>
      <c r="E9155" s="1" t="str">
        <f>INDEX(Protocol[Mark],MATCH(C9155,Protocol[Step],0))</f>
        <v>1PM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641010004</v>
      </c>
      <c r="H9155" s="134">
        <f>Systematic[[#This Row],[SampleVariableLabel]]+100*Systematic[[#This Row],[State]]</f>
        <v>641010104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641</v>
      </c>
      <c r="B9156" s="1">
        <f>IF(C9156=0,IF(B9155=Protocol!$V$20,1,B9155+1),B9155)</f>
        <v>1</v>
      </c>
      <c r="C9156" s="1">
        <f>IF(C9155+1=Protocol!$V$21,0,C9155+1)</f>
        <v>2</v>
      </c>
      <c r="D9156" s="1">
        <f t="shared" si="303"/>
        <v>5</v>
      </c>
      <c r="E9156" s="1" t="str">
        <f>INDEX(Protocol[Mark],MATCH(C9156,Protocol[Step],0))</f>
        <v>2D</v>
      </c>
      <c r="F9156" s="151" t="str">
        <f>INDEX(Variables[Variable],MATCH(Systematic[[#This Row],[VariableIndex]],Variables[Index],0))</f>
        <v>Specific flux (mt)</v>
      </c>
      <c r="G9156" s="134">
        <f>Systematic[[#This Row],[Sample]]*1000000+Systematic[[#This Row],[SubSample]]*10000+Systematic[[#This Row],[VariableIndex]]</f>
        <v>641010005</v>
      </c>
      <c r="H9156" s="134">
        <f>Systematic[[#This Row],[SampleVariableLabel]]+100*Systematic[[#This Row],[State]]</f>
        <v>641010205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641</v>
      </c>
      <c r="B9157" s="1">
        <f>IF(C9157=0,IF(B9156=Protocol!$V$20,1,B9156+1),B9156)</f>
        <v>1</v>
      </c>
      <c r="C9157" s="1">
        <f>IF(C9156+1=Protocol!$V$21,0,C9156+1)</f>
        <v>3</v>
      </c>
      <c r="D9157" s="1">
        <f t="shared" si="303"/>
        <v>6</v>
      </c>
      <c r="E9157" s="1" t="str">
        <f>INDEX(Protocol[Mark],MATCH(C9157,Protocol[Step],0))</f>
        <v>2c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641010006</v>
      </c>
      <c r="H9157" s="134">
        <f>Systematic[[#This Row],[SampleVariableLabel]]+100*Systematic[[#This Row],[State]]</f>
        <v>641010306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641</v>
      </c>
      <c r="B9158" s="1">
        <f>IF(C9158=0,IF(B9157=Protocol!$V$20,1,B9157+1),B9157)</f>
        <v>1</v>
      </c>
      <c r="C9158" s="1">
        <f>IF(C9157+1=Protocol!$V$21,0,C9157+1)</f>
        <v>4</v>
      </c>
      <c r="D9158" s="1">
        <f t="shared" si="303"/>
        <v>1</v>
      </c>
      <c r="E9158" s="1" t="str">
        <f>INDEX(Protocol[Mark],MATCH(C9158,Protocol[Step],0))</f>
        <v>3U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641010001</v>
      </c>
      <c r="H9158" s="134">
        <f>Systematic[[#This Row],[SampleVariableLabel]]+100*Systematic[[#This Row],[State]]</f>
        <v>641010401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641</v>
      </c>
      <c r="B9159" s="1">
        <f>IF(C9159=0,IF(B9158=Protocol!$V$20,1,B9158+1),B9158)</f>
        <v>1</v>
      </c>
      <c r="C9159" s="1">
        <f>IF(C9158+1=Protocol!$V$21,0,C9158+1)</f>
        <v>5</v>
      </c>
      <c r="D9159" s="1">
        <f t="shared" si="303"/>
        <v>2</v>
      </c>
      <c r="E9159" s="1" t="str">
        <f>INDEX(Protocol[Mark],MATCH(C9159,Protocol[Step],0))</f>
        <v>4G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641010002</v>
      </c>
      <c r="H9159" s="134">
        <f>Systematic[[#This Row],[SampleVariableLabel]]+100*Systematic[[#This Row],[State]]</f>
        <v>641010502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641</v>
      </c>
      <c r="B9160" s="1">
        <f>IF(C9160=0,IF(B9159=Protocol!$V$20,1,B9159+1),B9159)</f>
        <v>1</v>
      </c>
      <c r="C9160" s="1">
        <f>IF(C9159+1=Protocol!$V$21,0,C9159+1)</f>
        <v>6</v>
      </c>
      <c r="D9160" s="1">
        <f t="shared" si="303"/>
        <v>3</v>
      </c>
      <c r="E9160" s="1" t="str">
        <f>INDEX(Protocol[Mark],MATCH(C9160,Protocol[Step],0))</f>
        <v>5S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641010003</v>
      </c>
      <c r="H9160" s="134">
        <f>Systematic[[#This Row],[SampleVariableLabel]]+100*Systematic[[#This Row],[State]]</f>
        <v>641010603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641</v>
      </c>
      <c r="B9161" s="1">
        <f>IF(C9161=0,IF(B9160=Protocol!$V$20,1,B9160+1),B9160)</f>
        <v>1</v>
      </c>
      <c r="C9161" s="1">
        <f>IF(C9160+1=Protocol!$V$21,0,C9160+1)</f>
        <v>7</v>
      </c>
      <c r="D9161" s="1">
        <f t="shared" si="303"/>
        <v>4</v>
      </c>
      <c r="E9161" s="1" t="str">
        <f>INDEX(Protocol[Mark],MATCH(C9161,Protocol[Step],0))</f>
        <v>6Oct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641010004</v>
      </c>
      <c r="H9161" s="134">
        <f>Systematic[[#This Row],[SampleVariableLabel]]+100*Systematic[[#This Row],[State]]</f>
        <v>641010704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641</v>
      </c>
      <c r="B9162" s="1">
        <f>IF(C9162=0,IF(B9161=Protocol!$V$20,1,B9161+1),B9161)</f>
        <v>1</v>
      </c>
      <c r="C9162" s="1">
        <f>IF(C9161+1=Protocol!$V$21,0,C9161+1)</f>
        <v>8</v>
      </c>
      <c r="D9162" s="1">
        <f t="shared" si="303"/>
        <v>5</v>
      </c>
      <c r="E9162" s="1" t="str">
        <f>INDEX(Protocol[Mark],MATCH(C9162,Protocol[Step],0))</f>
        <v>7Rot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641010005</v>
      </c>
      <c r="H9162" s="134">
        <f>Systematic[[#This Row],[SampleVariableLabel]]+100*Systematic[[#This Row],[State]]</f>
        <v>641010805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641</v>
      </c>
      <c r="B9163" s="1">
        <f>IF(C9163=0,IF(B9162=Protocol!$V$20,1,B9162+1),B9162)</f>
        <v>1</v>
      </c>
      <c r="C9163" s="1">
        <f>IF(C9162+1=Protocol!$V$21,0,C9162+1)</f>
        <v>9</v>
      </c>
      <c r="D9163" s="1">
        <f t="shared" si="303"/>
        <v>6</v>
      </c>
      <c r="E9163" s="1" t="str">
        <f>INDEX(Protocol[Mark],MATCH(C9163,Protocol[Step],0))</f>
        <v>8Gp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641010006</v>
      </c>
      <c r="H9163" s="134">
        <f>Systematic[[#This Row],[SampleVariableLabel]]+100*Systematic[[#This Row],[State]]</f>
        <v>641010906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641</v>
      </c>
      <c r="B9164" s="1">
        <f>IF(C9164=0,IF(B9163=Protocol!$V$20,1,B9163+1),B9163)</f>
        <v>1</v>
      </c>
      <c r="C9164" s="1">
        <f>IF(C9163+1=Protocol!$V$21,0,C9163+1)</f>
        <v>10</v>
      </c>
      <c r="D9164" s="1">
        <f t="shared" si="303"/>
        <v>1</v>
      </c>
      <c r="E9164" s="1" t="str">
        <f>INDEX(Protocol[Mark],MATCH(C9164,Protocol[Step],0))</f>
        <v>9Ama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641010001</v>
      </c>
      <c r="H9164" s="134">
        <f>Systematic[[#This Row],[SampleVariableLabel]]+100*Systematic[[#This Row],[State]]</f>
        <v>641011001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641</v>
      </c>
      <c r="B9165" s="1">
        <f>IF(C9165=0,IF(B9164=Protocol!$V$20,1,B9164+1),B9164)</f>
        <v>1</v>
      </c>
      <c r="C9165" s="1">
        <f>IF(C9164+1=Protocol!$V$21,0,C9164+1)</f>
        <v>11</v>
      </c>
      <c r="D9165" s="1">
        <f t="shared" si="303"/>
        <v>2</v>
      </c>
      <c r="E9165" s="1" t="str">
        <f>INDEX(Protocol[Mark],MATCH(C9165,Protocol[Step],0))</f>
        <v>10Tm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641010002</v>
      </c>
      <c r="H9165" s="134">
        <f>Systematic[[#This Row],[SampleVariableLabel]]+100*Systematic[[#This Row],[State]]</f>
        <v>641011102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641</v>
      </c>
      <c r="B9166" s="1">
        <f>IF(C9166=0,IF(B9165=Protocol!$V$20,1,B9165+1),B9165)</f>
        <v>1</v>
      </c>
      <c r="C9166" s="1">
        <f>IF(C9165+1=Protocol!$V$21,0,C9165+1)</f>
        <v>12</v>
      </c>
      <c r="D9166" s="1">
        <f t="shared" si="303"/>
        <v>3</v>
      </c>
      <c r="E9166" s="1" t="str">
        <f>INDEX(Protocol[Mark],MATCH(C9166,Protocol[Step],0))</f>
        <v>11Azd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641010003</v>
      </c>
      <c r="H9166" s="134">
        <f>Systematic[[#This Row],[SampleVariableLabel]]+100*Systematic[[#This Row],[State]]</f>
        <v>641011203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642</v>
      </c>
      <c r="B9167" s="1">
        <f>IF(C9167=0,IF(B9166=Protocol!$V$20,1,B9166+1),B9166)</f>
        <v>1</v>
      </c>
      <c r="C9167" s="1">
        <f>IF(C9166+1=Protocol!$V$21,0,C9166+1)</f>
        <v>0</v>
      </c>
      <c r="D9167" s="1">
        <f t="shared" si="303"/>
        <v>4</v>
      </c>
      <c r="E9167" s="1" t="str">
        <f>INDEX(Protocol[Mark],MATCH(C9167,Protocol[Step],0))</f>
        <v>1mt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642010004</v>
      </c>
      <c r="H9167" s="134">
        <f>Systematic[[#This Row],[SampleVariableLabel]]+100*Systematic[[#This Row],[State]]</f>
        <v>642010004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642</v>
      </c>
      <c r="B9168" s="1">
        <f>IF(C9168=0,IF(B9167=Protocol!$V$20,1,B9167+1),B9167)</f>
        <v>1</v>
      </c>
      <c r="C9168" s="1">
        <f>IF(C9167+1=Protocol!$V$21,0,C9167+1)</f>
        <v>1</v>
      </c>
      <c r="D9168" s="1">
        <f t="shared" si="303"/>
        <v>5</v>
      </c>
      <c r="E9168" s="1" t="str">
        <f>INDEX(Protocol[Mark],MATCH(C9168,Protocol[Step],0))</f>
        <v>1PM</v>
      </c>
      <c r="F9168" s="151" t="str">
        <f>INDEX(Variables[Variable],MATCH(Systematic[[#This Row],[VariableIndex]],Variables[Index],0))</f>
        <v>Specific flux (mt)</v>
      </c>
      <c r="G9168" s="134">
        <f>Systematic[[#This Row],[Sample]]*1000000+Systematic[[#This Row],[SubSample]]*10000+Systematic[[#This Row],[VariableIndex]]</f>
        <v>642010005</v>
      </c>
      <c r="H9168" s="134">
        <f>Systematic[[#This Row],[SampleVariableLabel]]+100*Systematic[[#This Row],[State]]</f>
        <v>642010105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642</v>
      </c>
      <c r="B9169" s="1">
        <f>IF(C9169=0,IF(B9168=Protocol!$V$20,1,B9168+1),B9168)</f>
        <v>1</v>
      </c>
      <c r="C9169" s="1">
        <f>IF(C9168+1=Protocol!$V$21,0,C9168+1)</f>
        <v>2</v>
      </c>
      <c r="D9169" s="1">
        <f t="shared" si="303"/>
        <v>6</v>
      </c>
      <c r="E9169" s="1" t="str">
        <f>INDEX(Protocol[Mark],MATCH(C9169,Protocol[Step],0))</f>
        <v>2D</v>
      </c>
      <c r="F9169" s="151" t="str">
        <f>INDEX(Variables[Variable],MATCH(Systematic[[#This Row],[VariableIndex]],Variables[Index],0))</f>
        <v>FCR (mt: ROX-corr.)</v>
      </c>
      <c r="G9169" s="134">
        <f>Systematic[[#This Row],[Sample]]*1000000+Systematic[[#This Row],[SubSample]]*10000+Systematic[[#This Row],[VariableIndex]]</f>
        <v>642010006</v>
      </c>
      <c r="H9169" s="134">
        <f>Systematic[[#This Row],[SampleVariableLabel]]+100*Systematic[[#This Row],[State]]</f>
        <v>642010206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642</v>
      </c>
      <c r="B9170" s="1">
        <f>IF(C9170=0,IF(B9169=Protocol!$V$20,1,B9169+1),B9169)</f>
        <v>1</v>
      </c>
      <c r="C9170" s="1">
        <f>IF(C9169+1=Protocol!$V$21,0,C9169+1)</f>
        <v>3</v>
      </c>
      <c r="D9170" s="1">
        <f t="shared" si="303"/>
        <v>1</v>
      </c>
      <c r="E9170" s="1" t="str">
        <f>INDEX(Protocol[Mark],MATCH(C9170,Protocol[Step],0))</f>
        <v>2c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642010001</v>
      </c>
      <c r="H9170" s="134">
        <f>Systematic[[#This Row],[SampleVariableLabel]]+100*Systematic[[#This Row],[State]]</f>
        <v>642010301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642</v>
      </c>
      <c r="B9171" s="1">
        <f>IF(C9171=0,IF(B9170=Protocol!$V$20,1,B9170+1),B9170)</f>
        <v>1</v>
      </c>
      <c r="C9171" s="1">
        <f>IF(C9170+1=Protocol!$V$21,0,C9170+1)</f>
        <v>4</v>
      </c>
      <c r="D9171" s="1">
        <f t="shared" si="303"/>
        <v>2</v>
      </c>
      <c r="E9171" s="1" t="str">
        <f>INDEX(Protocol[Mark],MATCH(C9171,Protocol[Step],0))</f>
        <v>3U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642010002</v>
      </c>
      <c r="H9171" s="134">
        <f>Systematic[[#This Row],[SampleVariableLabel]]+100*Systematic[[#This Row],[State]]</f>
        <v>642010402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642</v>
      </c>
      <c r="B9172" s="1">
        <f>IF(C9172=0,IF(B9171=Protocol!$V$20,1,B9171+1),B9171)</f>
        <v>1</v>
      </c>
      <c r="C9172" s="1">
        <f>IF(C9171+1=Protocol!$V$21,0,C9171+1)</f>
        <v>5</v>
      </c>
      <c r="D9172" s="1">
        <f t="shared" si="303"/>
        <v>3</v>
      </c>
      <c r="E9172" s="1" t="str">
        <f>INDEX(Protocol[Mark],MATCH(C9172,Protocol[Step],0))</f>
        <v>4G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642010003</v>
      </c>
      <c r="H9172" s="134">
        <f>Systematic[[#This Row],[SampleVariableLabel]]+100*Systematic[[#This Row],[State]]</f>
        <v>642010503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642</v>
      </c>
      <c r="B9173" s="1">
        <f>IF(C9173=0,IF(B9172=Protocol!$V$20,1,B9172+1),B9172)</f>
        <v>1</v>
      </c>
      <c r="C9173" s="1">
        <f>IF(C9172+1=Protocol!$V$21,0,C9172+1)</f>
        <v>6</v>
      </c>
      <c r="D9173" s="1">
        <f t="shared" si="303"/>
        <v>4</v>
      </c>
      <c r="E9173" s="1" t="str">
        <f>INDEX(Protocol[Mark],MATCH(C9173,Protocol[Step],0))</f>
        <v>5S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642010004</v>
      </c>
      <c r="H9173" s="134">
        <f>Systematic[[#This Row],[SampleVariableLabel]]+100*Systematic[[#This Row],[State]]</f>
        <v>642010604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642</v>
      </c>
      <c r="B9174" s="1">
        <f>IF(C9174=0,IF(B9173=Protocol!$V$20,1,B9173+1),B9173)</f>
        <v>1</v>
      </c>
      <c r="C9174" s="1">
        <f>IF(C9173+1=Protocol!$V$21,0,C9173+1)</f>
        <v>7</v>
      </c>
      <c r="D9174" s="1">
        <f t="shared" si="303"/>
        <v>5</v>
      </c>
      <c r="E9174" s="1" t="str">
        <f>INDEX(Protocol[Mark],MATCH(C9174,Protocol[Step],0))</f>
        <v>6Oct</v>
      </c>
      <c r="F9174" s="151" t="str">
        <f>INDEX(Variables[Variable],MATCH(Systematic[[#This Row],[VariableIndex]],Variables[Index],0))</f>
        <v>Specific flux (mt)</v>
      </c>
      <c r="G9174" s="134">
        <f>Systematic[[#This Row],[Sample]]*1000000+Systematic[[#This Row],[SubSample]]*10000+Systematic[[#This Row],[VariableIndex]]</f>
        <v>642010005</v>
      </c>
      <c r="H9174" s="134">
        <f>Systematic[[#This Row],[SampleVariableLabel]]+100*Systematic[[#This Row],[State]]</f>
        <v>642010705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642</v>
      </c>
      <c r="B9175" s="1">
        <f>IF(C9175=0,IF(B9174=Protocol!$V$20,1,B9174+1),B9174)</f>
        <v>1</v>
      </c>
      <c r="C9175" s="1">
        <f>IF(C9174+1=Protocol!$V$21,0,C9174+1)</f>
        <v>8</v>
      </c>
      <c r="D9175" s="1">
        <f t="shared" si="303"/>
        <v>6</v>
      </c>
      <c r="E9175" s="1" t="str">
        <f>INDEX(Protocol[Mark],MATCH(C9175,Protocol[Step],0))</f>
        <v>7Rot</v>
      </c>
      <c r="F9175" s="151" t="str">
        <f>INDEX(Variables[Variable],MATCH(Systematic[[#This Row],[VariableIndex]],Variables[Index],0))</f>
        <v>FCR (mt: ROX-corr.)</v>
      </c>
      <c r="G9175" s="134">
        <f>Systematic[[#This Row],[Sample]]*1000000+Systematic[[#This Row],[SubSample]]*10000+Systematic[[#This Row],[VariableIndex]]</f>
        <v>642010006</v>
      </c>
      <c r="H9175" s="134">
        <f>Systematic[[#This Row],[SampleVariableLabel]]+100*Systematic[[#This Row],[State]]</f>
        <v>642010806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642</v>
      </c>
      <c r="B9176" s="1">
        <f>IF(C9176=0,IF(B9175=Protocol!$V$20,1,B9175+1),B9175)</f>
        <v>1</v>
      </c>
      <c r="C9176" s="1">
        <f>IF(C9175+1=Protocol!$V$21,0,C9175+1)</f>
        <v>9</v>
      </c>
      <c r="D9176" s="1">
        <f t="shared" si="303"/>
        <v>1</v>
      </c>
      <c r="E9176" s="1" t="str">
        <f>INDEX(Protocol[Mark],MATCH(C9176,Protocol[Step],0))</f>
        <v>8Gp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642010001</v>
      </c>
      <c r="H9176" s="134">
        <f>Systematic[[#This Row],[SampleVariableLabel]]+100*Systematic[[#This Row],[State]]</f>
        <v>642010901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642</v>
      </c>
      <c r="B9177" s="1">
        <f>IF(C9177=0,IF(B9176=Protocol!$V$20,1,B9176+1),B9176)</f>
        <v>1</v>
      </c>
      <c r="C9177" s="1">
        <f>IF(C9176+1=Protocol!$V$21,0,C9176+1)</f>
        <v>10</v>
      </c>
      <c r="D9177" s="1">
        <f t="shared" si="303"/>
        <v>2</v>
      </c>
      <c r="E9177" s="1" t="str">
        <f>INDEX(Protocol[Mark],MATCH(C9177,Protocol[Step],0))</f>
        <v>9Ama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642010002</v>
      </c>
      <c r="H9177" s="134">
        <f>Systematic[[#This Row],[SampleVariableLabel]]+100*Systematic[[#This Row],[State]]</f>
        <v>642011002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642</v>
      </c>
      <c r="B9178" s="1">
        <f>IF(C9178=0,IF(B9177=Protocol!$V$20,1,B9177+1),B9177)</f>
        <v>1</v>
      </c>
      <c r="C9178" s="1">
        <f>IF(C9177+1=Protocol!$V$21,0,C9177+1)</f>
        <v>11</v>
      </c>
      <c r="D9178" s="1">
        <f t="shared" si="303"/>
        <v>3</v>
      </c>
      <c r="E9178" s="1" t="str">
        <f>INDEX(Protocol[Mark],MATCH(C9178,Protocol[Step],0))</f>
        <v>10Tm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642010003</v>
      </c>
      <c r="H9178" s="134">
        <f>Systematic[[#This Row],[SampleVariableLabel]]+100*Systematic[[#This Row],[State]]</f>
        <v>642011103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642</v>
      </c>
      <c r="B9179" s="1">
        <f>IF(C9179=0,IF(B9178=Protocol!$V$20,1,B9178+1),B9178)</f>
        <v>1</v>
      </c>
      <c r="C9179" s="1">
        <f>IF(C9178+1=Protocol!$V$21,0,C9178+1)</f>
        <v>12</v>
      </c>
      <c r="D9179" s="1">
        <f t="shared" si="303"/>
        <v>4</v>
      </c>
      <c r="E9179" s="1" t="str">
        <f>INDEX(Protocol[Mark],MATCH(C9179,Protocol[Step],0))</f>
        <v>11Azd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642010004</v>
      </c>
      <c r="H9179" s="134">
        <f>Systematic[[#This Row],[SampleVariableLabel]]+100*Systematic[[#This Row],[State]]</f>
        <v>642011204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643</v>
      </c>
      <c r="B9180" s="1">
        <f>IF(C9180=0,IF(B9179=Protocol!$V$20,1,B9179+1),B9179)</f>
        <v>1</v>
      </c>
      <c r="C9180" s="1">
        <f>IF(C9179+1=Protocol!$V$21,0,C9179+1)</f>
        <v>0</v>
      </c>
      <c r="D9180" s="1">
        <f t="shared" si="303"/>
        <v>5</v>
      </c>
      <c r="E9180" s="1" t="str">
        <f>INDEX(Protocol[Mark],MATCH(C9180,Protocol[Step],0))</f>
        <v>1mt</v>
      </c>
      <c r="F9180" s="151" t="str">
        <f>INDEX(Variables[Variable],MATCH(Systematic[[#This Row],[VariableIndex]],Variables[Index],0))</f>
        <v>Specific flux (mt)</v>
      </c>
      <c r="G9180" s="134">
        <f>Systematic[[#This Row],[Sample]]*1000000+Systematic[[#This Row],[SubSample]]*10000+Systematic[[#This Row],[VariableIndex]]</f>
        <v>643010005</v>
      </c>
      <c r="H9180" s="134">
        <f>Systematic[[#This Row],[SampleVariableLabel]]+100*Systematic[[#This Row],[State]]</f>
        <v>643010005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643</v>
      </c>
      <c r="B9181" s="1">
        <f>IF(C9181=0,IF(B9180=Protocol!$V$20,1,B9180+1),B9180)</f>
        <v>1</v>
      </c>
      <c r="C9181" s="1">
        <f>IF(C9180+1=Protocol!$V$21,0,C9180+1)</f>
        <v>1</v>
      </c>
      <c r="D9181" s="1">
        <f t="shared" si="303"/>
        <v>6</v>
      </c>
      <c r="E9181" s="1" t="str">
        <f>INDEX(Protocol[Mark],MATCH(C9181,Protocol[Step],0))</f>
        <v>1PM</v>
      </c>
      <c r="F9181" s="151" t="str">
        <f>INDEX(Variables[Variable],MATCH(Systematic[[#This Row],[VariableIndex]],Variables[Index],0))</f>
        <v>FCR (mt: ROX-corr.)</v>
      </c>
      <c r="G9181" s="134">
        <f>Systematic[[#This Row],[Sample]]*1000000+Systematic[[#This Row],[SubSample]]*10000+Systematic[[#This Row],[VariableIndex]]</f>
        <v>643010006</v>
      </c>
      <c r="H9181" s="134">
        <f>Systematic[[#This Row],[SampleVariableLabel]]+100*Systematic[[#This Row],[State]]</f>
        <v>643010106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643</v>
      </c>
      <c r="B9182" s="1">
        <f>IF(C9182=0,IF(B9181=Protocol!$V$20,1,B9181+1),B9181)</f>
        <v>1</v>
      </c>
      <c r="C9182" s="1">
        <f>IF(C9181+1=Protocol!$V$21,0,C9181+1)</f>
        <v>2</v>
      </c>
      <c r="D9182" s="1">
        <f t="shared" si="303"/>
        <v>1</v>
      </c>
      <c r="E9182" s="1" t="str">
        <f>INDEX(Protocol[Mark],MATCH(C9182,Protocol[Step],0))</f>
        <v>2D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643010001</v>
      </c>
      <c r="H9182" s="134">
        <f>Systematic[[#This Row],[SampleVariableLabel]]+100*Systematic[[#This Row],[State]]</f>
        <v>643010201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643</v>
      </c>
      <c r="B9183" s="1">
        <f>IF(C9183=0,IF(B9182=Protocol!$V$20,1,B9182+1),B9182)</f>
        <v>1</v>
      </c>
      <c r="C9183" s="1">
        <f>IF(C9182+1=Protocol!$V$21,0,C9182+1)</f>
        <v>3</v>
      </c>
      <c r="D9183" s="1">
        <f t="shared" si="303"/>
        <v>2</v>
      </c>
      <c r="E9183" s="1" t="str">
        <f>INDEX(Protocol[Mark],MATCH(C9183,Protocol[Step],0))</f>
        <v>2c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643010002</v>
      </c>
      <c r="H9183" s="134">
        <f>Systematic[[#This Row],[SampleVariableLabel]]+100*Systematic[[#This Row],[State]]</f>
        <v>643010302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643</v>
      </c>
      <c r="B9184" s="1">
        <f>IF(C9184=0,IF(B9183=Protocol!$V$20,1,B9183+1),B9183)</f>
        <v>1</v>
      </c>
      <c r="C9184" s="1">
        <f>IF(C9183+1=Protocol!$V$21,0,C9183+1)</f>
        <v>4</v>
      </c>
      <c r="D9184" s="1">
        <f t="shared" si="303"/>
        <v>3</v>
      </c>
      <c r="E9184" s="1" t="str">
        <f>INDEX(Protocol[Mark],MATCH(C9184,Protocol[Step],0))</f>
        <v>3U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643010003</v>
      </c>
      <c r="H9184" s="134">
        <f>Systematic[[#This Row],[SampleVariableLabel]]+100*Systematic[[#This Row],[State]]</f>
        <v>643010403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643</v>
      </c>
      <c r="B9185" s="1">
        <f>IF(C9185=0,IF(B9184=Protocol!$V$20,1,B9184+1),B9184)</f>
        <v>1</v>
      </c>
      <c r="C9185" s="1">
        <f>IF(C9184+1=Protocol!$V$21,0,C9184+1)</f>
        <v>5</v>
      </c>
      <c r="D9185" s="1">
        <f t="shared" si="303"/>
        <v>4</v>
      </c>
      <c r="E9185" s="1" t="str">
        <f>INDEX(Protocol[Mark],MATCH(C9185,Protocol[Step],0))</f>
        <v>4G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643010004</v>
      </c>
      <c r="H9185" s="134">
        <f>Systematic[[#This Row],[SampleVariableLabel]]+100*Systematic[[#This Row],[State]]</f>
        <v>643010504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643</v>
      </c>
      <c r="B9186" s="1">
        <f>IF(C9186=0,IF(B9185=Protocol!$V$20,1,B9185+1),B9185)</f>
        <v>1</v>
      </c>
      <c r="C9186" s="1">
        <f>IF(C9185+1=Protocol!$V$21,0,C9185+1)</f>
        <v>6</v>
      </c>
      <c r="D9186" s="1">
        <f t="shared" si="303"/>
        <v>5</v>
      </c>
      <c r="E9186" s="1" t="str">
        <f>INDEX(Protocol[Mark],MATCH(C9186,Protocol[Step],0))</f>
        <v>5S</v>
      </c>
      <c r="F9186" s="151" t="str">
        <f>INDEX(Variables[Variable],MATCH(Systematic[[#This Row],[VariableIndex]],Variables[Index],0))</f>
        <v>Specific flux (mt)</v>
      </c>
      <c r="G9186" s="134">
        <f>Systematic[[#This Row],[Sample]]*1000000+Systematic[[#This Row],[SubSample]]*10000+Systematic[[#This Row],[VariableIndex]]</f>
        <v>643010005</v>
      </c>
      <c r="H9186" s="134">
        <f>Systematic[[#This Row],[SampleVariableLabel]]+100*Systematic[[#This Row],[State]]</f>
        <v>643010605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643</v>
      </c>
      <c r="B9187" s="1">
        <f>IF(C9187=0,IF(B9186=Protocol!$V$20,1,B9186+1),B9186)</f>
        <v>1</v>
      </c>
      <c r="C9187" s="1">
        <f>IF(C9186+1=Protocol!$V$21,0,C9186+1)</f>
        <v>7</v>
      </c>
      <c r="D9187" s="1">
        <f t="shared" si="303"/>
        <v>6</v>
      </c>
      <c r="E9187" s="1" t="str">
        <f>INDEX(Protocol[Mark],MATCH(C9187,Protocol[Step],0))</f>
        <v>6Oct</v>
      </c>
      <c r="F9187" s="151" t="str">
        <f>INDEX(Variables[Variable],MATCH(Systematic[[#This Row],[VariableIndex]],Variables[Index],0))</f>
        <v>FCR (mt: ROX-corr.)</v>
      </c>
      <c r="G9187" s="134">
        <f>Systematic[[#This Row],[Sample]]*1000000+Systematic[[#This Row],[SubSample]]*10000+Systematic[[#This Row],[VariableIndex]]</f>
        <v>643010006</v>
      </c>
      <c r="H9187" s="134">
        <f>Systematic[[#This Row],[SampleVariableLabel]]+100*Systematic[[#This Row],[State]]</f>
        <v>643010706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643</v>
      </c>
      <c r="B9188" s="1">
        <f>IF(C9188=0,IF(B9187=Protocol!$V$20,1,B9187+1),B9187)</f>
        <v>1</v>
      </c>
      <c r="C9188" s="1">
        <f>IF(C9187+1=Protocol!$V$21,0,C9187+1)</f>
        <v>8</v>
      </c>
      <c r="D9188" s="1">
        <f t="shared" si="303"/>
        <v>1</v>
      </c>
      <c r="E9188" s="1" t="str">
        <f>INDEX(Protocol[Mark],MATCH(C9188,Protocol[Step],0))</f>
        <v>7Rot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643010001</v>
      </c>
      <c r="H9188" s="134">
        <f>Systematic[[#This Row],[SampleVariableLabel]]+100*Systematic[[#This Row],[State]]</f>
        <v>643010801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643</v>
      </c>
      <c r="B9189" s="1">
        <f>IF(C9189=0,IF(B9188=Protocol!$V$20,1,B9188+1),B9188)</f>
        <v>1</v>
      </c>
      <c r="C9189" s="1">
        <f>IF(C9188+1=Protocol!$V$21,0,C9188+1)</f>
        <v>9</v>
      </c>
      <c r="D9189" s="1">
        <f t="shared" si="303"/>
        <v>2</v>
      </c>
      <c r="E9189" s="1" t="str">
        <f>INDEX(Protocol[Mark],MATCH(C9189,Protocol[Step],0))</f>
        <v>8Gp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643010002</v>
      </c>
      <c r="H9189" s="134">
        <f>Systematic[[#This Row],[SampleVariableLabel]]+100*Systematic[[#This Row],[State]]</f>
        <v>643010902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643</v>
      </c>
      <c r="B9190" s="1">
        <f>IF(C9190=0,IF(B9189=Protocol!$V$20,1,B9189+1),B9189)</f>
        <v>1</v>
      </c>
      <c r="C9190" s="1">
        <f>IF(C9189+1=Protocol!$V$21,0,C9189+1)</f>
        <v>10</v>
      </c>
      <c r="D9190" s="1">
        <f t="shared" si="303"/>
        <v>3</v>
      </c>
      <c r="E9190" s="1" t="str">
        <f>INDEX(Protocol[Mark],MATCH(C9190,Protocol[Step],0))</f>
        <v>9Ama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643010003</v>
      </c>
      <c r="H9190" s="134">
        <f>Systematic[[#This Row],[SampleVariableLabel]]+100*Systematic[[#This Row],[State]]</f>
        <v>643011003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643</v>
      </c>
      <c r="B9191" s="1">
        <f>IF(C9191=0,IF(B9190=Protocol!$V$20,1,B9190+1),B9190)</f>
        <v>1</v>
      </c>
      <c r="C9191" s="1">
        <f>IF(C9190+1=Protocol!$V$21,0,C9190+1)</f>
        <v>11</v>
      </c>
      <c r="D9191" s="1">
        <f t="shared" si="303"/>
        <v>4</v>
      </c>
      <c r="E9191" s="1" t="str">
        <f>INDEX(Protocol[Mark],MATCH(C9191,Protocol[Step],0))</f>
        <v>10Tm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643010004</v>
      </c>
      <c r="H9191" s="134">
        <f>Systematic[[#This Row],[SampleVariableLabel]]+100*Systematic[[#This Row],[State]]</f>
        <v>643011104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643</v>
      </c>
      <c r="B9192" s="1">
        <f>IF(C9192=0,IF(B9191=Protocol!$V$20,1,B9191+1),B9191)</f>
        <v>1</v>
      </c>
      <c r="C9192" s="1">
        <f>IF(C9191+1=Protocol!$V$21,0,C9191+1)</f>
        <v>12</v>
      </c>
      <c r="D9192" s="1">
        <f t="shared" si="303"/>
        <v>5</v>
      </c>
      <c r="E9192" s="1" t="str">
        <f>INDEX(Protocol[Mark],MATCH(C9192,Protocol[Step],0))</f>
        <v>11Azd</v>
      </c>
      <c r="F9192" s="151" t="str">
        <f>INDEX(Variables[Variable],MATCH(Systematic[[#This Row],[VariableIndex]],Variables[Index],0))</f>
        <v>Specific flux (mt)</v>
      </c>
      <c r="G9192" s="134">
        <f>Systematic[[#This Row],[Sample]]*1000000+Systematic[[#This Row],[SubSample]]*10000+Systematic[[#This Row],[VariableIndex]]</f>
        <v>643010005</v>
      </c>
      <c r="H9192" s="134">
        <f>Systematic[[#This Row],[SampleVariableLabel]]+100*Systematic[[#This Row],[State]]</f>
        <v>643011205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644</v>
      </c>
      <c r="B9193" s="1">
        <f>IF(C9193=0,IF(B9192=Protocol!$V$20,1,B9192+1),B9192)</f>
        <v>1</v>
      </c>
      <c r="C9193" s="1">
        <f>IF(C9192+1=Protocol!$V$21,0,C9192+1)</f>
        <v>0</v>
      </c>
      <c r="D9193" s="1">
        <f t="shared" si="303"/>
        <v>6</v>
      </c>
      <c r="E9193" s="1" t="str">
        <f>INDEX(Protocol[Mark],MATCH(C9193,Protocol[Step],0))</f>
        <v>1mt</v>
      </c>
      <c r="F9193" s="151" t="str">
        <f>INDEX(Variables[Variable],MATCH(Systematic[[#This Row],[VariableIndex]],Variables[Index],0))</f>
        <v>FCR (mt: ROX-corr.)</v>
      </c>
      <c r="G9193" s="134">
        <f>Systematic[[#This Row],[Sample]]*1000000+Systematic[[#This Row],[SubSample]]*10000+Systematic[[#This Row],[VariableIndex]]</f>
        <v>644010006</v>
      </c>
      <c r="H9193" s="134">
        <f>Systematic[[#This Row],[SampleVariableLabel]]+100*Systematic[[#This Row],[State]]</f>
        <v>644010006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644</v>
      </c>
      <c r="B9194" s="1">
        <f>IF(C9194=0,IF(B9193=Protocol!$V$20,1,B9193+1),B9193)</f>
        <v>1</v>
      </c>
      <c r="C9194" s="1">
        <f>IF(C9193+1=Protocol!$V$21,0,C9193+1)</f>
        <v>1</v>
      </c>
      <c r="D9194" s="1">
        <f t="shared" si="303"/>
        <v>1</v>
      </c>
      <c r="E9194" s="1" t="str">
        <f>INDEX(Protocol[Mark],MATCH(C9194,Protocol[Step],0))</f>
        <v>1PM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644010001</v>
      </c>
      <c r="H9194" s="134">
        <f>Systematic[[#This Row],[SampleVariableLabel]]+100*Systematic[[#This Row],[State]]</f>
        <v>644010101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644</v>
      </c>
      <c r="B9195" s="1">
        <f>IF(C9195=0,IF(B9194=Protocol!$V$20,1,B9194+1),B9194)</f>
        <v>1</v>
      </c>
      <c r="C9195" s="1">
        <f>IF(C9194+1=Protocol!$V$21,0,C9194+1)</f>
        <v>2</v>
      </c>
      <c r="D9195" s="1">
        <f t="shared" si="303"/>
        <v>2</v>
      </c>
      <c r="E9195" s="1" t="str">
        <f>INDEX(Protocol[Mark],MATCH(C9195,Protocol[Step],0))</f>
        <v>2D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644010002</v>
      </c>
      <c r="H9195" s="134">
        <f>Systematic[[#This Row],[SampleVariableLabel]]+100*Systematic[[#This Row],[State]]</f>
        <v>644010202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644</v>
      </c>
      <c r="B9196" s="1">
        <f>IF(C9196=0,IF(B9195=Protocol!$V$20,1,B9195+1),B9195)</f>
        <v>1</v>
      </c>
      <c r="C9196" s="1">
        <f>IF(C9195+1=Protocol!$V$21,0,C9195+1)</f>
        <v>3</v>
      </c>
      <c r="D9196" s="1">
        <f t="shared" si="303"/>
        <v>3</v>
      </c>
      <c r="E9196" s="1" t="str">
        <f>INDEX(Protocol[Mark],MATCH(C9196,Protocol[Step],0))</f>
        <v>2c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644010003</v>
      </c>
      <c r="H9196" s="134">
        <f>Systematic[[#This Row],[SampleVariableLabel]]+100*Systematic[[#This Row],[State]]</f>
        <v>644010303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644</v>
      </c>
      <c r="B9197" s="1">
        <f>IF(C9197=0,IF(B9196=Protocol!$V$20,1,B9196+1),B9196)</f>
        <v>1</v>
      </c>
      <c r="C9197" s="1">
        <f>IF(C9196+1=Protocol!$V$21,0,C9196+1)</f>
        <v>4</v>
      </c>
      <c r="D9197" s="1">
        <f t="shared" si="303"/>
        <v>4</v>
      </c>
      <c r="E9197" s="1" t="str">
        <f>INDEX(Protocol[Mark],MATCH(C9197,Protocol[Step],0))</f>
        <v>3U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644010004</v>
      </c>
      <c r="H9197" s="134">
        <f>Systematic[[#This Row],[SampleVariableLabel]]+100*Systematic[[#This Row],[State]]</f>
        <v>644010404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644</v>
      </c>
      <c r="B9198" s="1">
        <f>IF(C9198=0,IF(B9197=Protocol!$V$20,1,B9197+1),B9197)</f>
        <v>1</v>
      </c>
      <c r="C9198" s="1">
        <f>IF(C9197+1=Protocol!$V$21,0,C9197+1)</f>
        <v>5</v>
      </c>
      <c r="D9198" s="1">
        <f t="shared" si="303"/>
        <v>5</v>
      </c>
      <c r="E9198" s="1" t="str">
        <f>INDEX(Protocol[Mark],MATCH(C9198,Protocol[Step],0))</f>
        <v>4G</v>
      </c>
      <c r="F9198" s="151" t="str">
        <f>INDEX(Variables[Variable],MATCH(Systematic[[#This Row],[VariableIndex]],Variables[Index],0))</f>
        <v>Specific flux (mt)</v>
      </c>
      <c r="G9198" s="134">
        <f>Systematic[[#This Row],[Sample]]*1000000+Systematic[[#This Row],[SubSample]]*10000+Systematic[[#This Row],[VariableIndex]]</f>
        <v>644010005</v>
      </c>
      <c r="H9198" s="134">
        <f>Systematic[[#This Row],[SampleVariableLabel]]+100*Systematic[[#This Row],[State]]</f>
        <v>644010505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644</v>
      </c>
      <c r="B9199" s="1">
        <f>IF(C9199=0,IF(B9198=Protocol!$V$20,1,B9198+1),B9198)</f>
        <v>1</v>
      </c>
      <c r="C9199" s="1">
        <f>IF(C9198+1=Protocol!$V$21,0,C9198+1)</f>
        <v>6</v>
      </c>
      <c r="D9199" s="1">
        <f t="shared" si="303"/>
        <v>6</v>
      </c>
      <c r="E9199" s="1" t="str">
        <f>INDEX(Protocol[Mark],MATCH(C9199,Protocol[Step],0))</f>
        <v>5S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644010006</v>
      </c>
      <c r="H9199" s="134">
        <f>Systematic[[#This Row],[SampleVariableLabel]]+100*Systematic[[#This Row],[State]]</f>
        <v>644010606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644</v>
      </c>
      <c r="B9200" s="1">
        <f>IF(C9200=0,IF(B9199=Protocol!$V$20,1,B9199+1),B9199)</f>
        <v>1</v>
      </c>
      <c r="C9200" s="1">
        <f>IF(C9199+1=Protocol!$V$21,0,C9199+1)</f>
        <v>7</v>
      </c>
      <c r="D9200" s="1">
        <f t="shared" si="303"/>
        <v>1</v>
      </c>
      <c r="E9200" s="1" t="str">
        <f>INDEX(Protocol[Mark],MATCH(C9200,Protocol[Step],0))</f>
        <v>6Oct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644010001</v>
      </c>
      <c r="H9200" s="134">
        <f>Systematic[[#This Row],[SampleVariableLabel]]+100*Systematic[[#This Row],[State]]</f>
        <v>644010701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644</v>
      </c>
      <c r="B9201" s="1">
        <f>IF(C9201=0,IF(B9200=Protocol!$V$20,1,B9200+1),B9200)</f>
        <v>1</v>
      </c>
      <c r="C9201" s="1">
        <f>IF(C9200+1=Protocol!$V$21,0,C9200+1)</f>
        <v>8</v>
      </c>
      <c r="D9201" s="1">
        <f t="shared" si="303"/>
        <v>2</v>
      </c>
      <c r="E9201" s="1" t="str">
        <f>INDEX(Protocol[Mark],MATCH(C9201,Protocol[Step],0))</f>
        <v>7Rot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644010002</v>
      </c>
      <c r="H9201" s="134">
        <f>Systematic[[#This Row],[SampleVariableLabel]]+100*Systematic[[#This Row],[State]]</f>
        <v>644010802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644</v>
      </c>
      <c r="B9202" s="1">
        <f>IF(C9202=0,IF(B9201=Protocol!$V$20,1,B9201+1),B9201)</f>
        <v>1</v>
      </c>
      <c r="C9202" s="1">
        <f>IF(C9201+1=Protocol!$V$21,0,C9201+1)</f>
        <v>9</v>
      </c>
      <c r="D9202" s="1">
        <f t="shared" si="303"/>
        <v>3</v>
      </c>
      <c r="E9202" s="1" t="str">
        <f>INDEX(Protocol[Mark],MATCH(C9202,Protocol[Step],0))</f>
        <v>8Gp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644010003</v>
      </c>
      <c r="H9202" s="134">
        <f>Systematic[[#This Row],[SampleVariableLabel]]+100*Systematic[[#This Row],[State]]</f>
        <v>644010903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644</v>
      </c>
      <c r="B9203" s="1">
        <f>IF(C9203=0,IF(B9202=Protocol!$V$20,1,B9202+1),B9202)</f>
        <v>1</v>
      </c>
      <c r="C9203" s="1">
        <f>IF(C9202+1=Protocol!$V$21,0,C9202+1)</f>
        <v>10</v>
      </c>
      <c r="D9203" s="1">
        <f t="shared" si="303"/>
        <v>4</v>
      </c>
      <c r="E9203" s="1" t="str">
        <f>INDEX(Protocol[Mark],MATCH(C9203,Protocol[Step],0))</f>
        <v>9Ama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644010004</v>
      </c>
      <c r="H9203" s="134">
        <f>Systematic[[#This Row],[SampleVariableLabel]]+100*Systematic[[#This Row],[State]]</f>
        <v>644011004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644</v>
      </c>
      <c r="B9204" s="1">
        <f>IF(C9204=0,IF(B9203=Protocol!$V$20,1,B9203+1),B9203)</f>
        <v>1</v>
      </c>
      <c r="C9204" s="1">
        <f>IF(C9203+1=Protocol!$V$21,0,C9203+1)</f>
        <v>11</v>
      </c>
      <c r="D9204" s="1">
        <f t="shared" si="303"/>
        <v>5</v>
      </c>
      <c r="E9204" s="1" t="str">
        <f>INDEX(Protocol[Mark],MATCH(C9204,Protocol[Step],0))</f>
        <v>10Tm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644010005</v>
      </c>
      <c r="H9204" s="134">
        <f>Systematic[[#This Row],[SampleVariableLabel]]+100*Systematic[[#This Row],[State]]</f>
        <v>644011105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644</v>
      </c>
      <c r="B9205" s="1">
        <f>IF(C9205=0,IF(B9204=Protocol!$V$20,1,B9204+1),B9204)</f>
        <v>1</v>
      </c>
      <c r="C9205" s="1">
        <f>IF(C9204+1=Protocol!$V$21,0,C9204+1)</f>
        <v>12</v>
      </c>
      <c r="D9205" s="1">
        <f t="shared" si="303"/>
        <v>6</v>
      </c>
      <c r="E9205" s="1" t="str">
        <f>INDEX(Protocol[Mark],MATCH(C9205,Protocol[Step],0))</f>
        <v>11Azd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644010006</v>
      </c>
      <c r="H9205" s="134">
        <f>Systematic[[#This Row],[SampleVariableLabel]]+100*Systematic[[#This Row],[State]]</f>
        <v>644011206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645</v>
      </c>
      <c r="B9206" s="1">
        <f>IF(C9206=0,IF(B9205=Protocol!$V$20,1,B9205+1),B9205)</f>
        <v>1</v>
      </c>
      <c r="C9206" s="1">
        <f>IF(C9205+1=Protocol!$V$21,0,C9205+1)</f>
        <v>0</v>
      </c>
      <c r="D9206" s="1">
        <f t="shared" si="303"/>
        <v>1</v>
      </c>
      <c r="E9206" s="1" t="str">
        <f>INDEX(Protocol[Mark],MATCH(C9206,Protocol[Step],0))</f>
        <v>1mt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645010001</v>
      </c>
      <c r="H9206" s="134">
        <f>Systematic[[#This Row],[SampleVariableLabel]]+100*Systematic[[#This Row],[State]]</f>
        <v>645010001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645</v>
      </c>
      <c r="B9207" s="1">
        <f>IF(C9207=0,IF(B9206=Protocol!$V$20,1,B9206+1),B9206)</f>
        <v>1</v>
      </c>
      <c r="C9207" s="1">
        <f>IF(C9206+1=Protocol!$V$21,0,C9206+1)</f>
        <v>1</v>
      </c>
      <c r="D9207" s="1">
        <f t="shared" si="303"/>
        <v>2</v>
      </c>
      <c r="E9207" s="1" t="str">
        <f>INDEX(Protocol[Mark],MATCH(C9207,Protocol[Step],0))</f>
        <v>1PM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645010002</v>
      </c>
      <c r="H9207" s="134">
        <f>Systematic[[#This Row],[SampleVariableLabel]]+100*Systematic[[#This Row],[State]]</f>
        <v>645010102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645</v>
      </c>
      <c r="B9208" s="1">
        <f>IF(C9208=0,IF(B9207=Protocol!$V$20,1,B9207+1),B9207)</f>
        <v>1</v>
      </c>
      <c r="C9208" s="1">
        <f>IF(C9207+1=Protocol!$V$21,0,C9207+1)</f>
        <v>2</v>
      </c>
      <c r="D9208" s="1">
        <f t="shared" si="303"/>
        <v>3</v>
      </c>
      <c r="E9208" s="1" t="str">
        <f>INDEX(Protocol[Mark],MATCH(C9208,Protocol[Step],0))</f>
        <v>2D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645010003</v>
      </c>
      <c r="H9208" s="134">
        <f>Systematic[[#This Row],[SampleVariableLabel]]+100*Systematic[[#This Row],[State]]</f>
        <v>645010203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645</v>
      </c>
      <c r="B9209" s="1">
        <f>IF(C9209=0,IF(B9208=Protocol!$V$20,1,B9208+1),B9208)</f>
        <v>1</v>
      </c>
      <c r="C9209" s="1">
        <f>IF(C9208+1=Protocol!$V$21,0,C9208+1)</f>
        <v>3</v>
      </c>
      <c r="D9209" s="1">
        <f t="shared" si="303"/>
        <v>4</v>
      </c>
      <c r="E9209" s="1" t="str">
        <f>INDEX(Protocol[Mark],MATCH(C9209,Protocol[Step],0))</f>
        <v>2c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645010004</v>
      </c>
      <c r="H9209" s="134">
        <f>Systematic[[#This Row],[SampleVariableLabel]]+100*Systematic[[#This Row],[State]]</f>
        <v>645010304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645</v>
      </c>
      <c r="B9210" s="1">
        <f>IF(C9210=0,IF(B9209=Protocol!$V$20,1,B9209+1),B9209)</f>
        <v>1</v>
      </c>
      <c r="C9210" s="1">
        <f>IF(C9209+1=Protocol!$V$21,0,C9209+1)</f>
        <v>4</v>
      </c>
      <c r="D9210" s="1">
        <f t="shared" si="303"/>
        <v>5</v>
      </c>
      <c r="E9210" s="1" t="str">
        <f>INDEX(Protocol[Mark],MATCH(C9210,Protocol[Step],0))</f>
        <v>3U</v>
      </c>
      <c r="F9210" s="151" t="str">
        <f>INDEX(Variables[Variable],MATCH(Systematic[[#This Row],[VariableIndex]],Variables[Index],0))</f>
        <v>Specific flux (mt)</v>
      </c>
      <c r="G9210" s="134">
        <f>Systematic[[#This Row],[Sample]]*1000000+Systematic[[#This Row],[SubSample]]*10000+Systematic[[#This Row],[VariableIndex]]</f>
        <v>645010005</v>
      </c>
      <c r="H9210" s="134">
        <f>Systematic[[#This Row],[SampleVariableLabel]]+100*Systematic[[#This Row],[State]]</f>
        <v>645010405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645</v>
      </c>
      <c r="B9211" s="1">
        <f>IF(C9211=0,IF(B9210=Protocol!$V$20,1,B9210+1),B9210)</f>
        <v>1</v>
      </c>
      <c r="C9211" s="1">
        <f>IF(C9210+1=Protocol!$V$21,0,C9210+1)</f>
        <v>5</v>
      </c>
      <c r="D9211" s="1">
        <f t="shared" si="303"/>
        <v>6</v>
      </c>
      <c r="E9211" s="1" t="str">
        <f>INDEX(Protocol[Mark],MATCH(C9211,Protocol[Step],0))</f>
        <v>4G</v>
      </c>
      <c r="F9211" s="151" t="str">
        <f>INDEX(Variables[Variable],MATCH(Systematic[[#This Row],[VariableIndex]],Variables[Index],0))</f>
        <v>FCR (mt: ROX-corr.)</v>
      </c>
      <c r="G9211" s="134">
        <f>Systematic[[#This Row],[Sample]]*1000000+Systematic[[#This Row],[SubSample]]*10000+Systematic[[#This Row],[VariableIndex]]</f>
        <v>645010006</v>
      </c>
      <c r="H9211" s="134">
        <f>Systematic[[#This Row],[SampleVariableLabel]]+100*Systematic[[#This Row],[State]]</f>
        <v>645010506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645</v>
      </c>
      <c r="B9212" s="1">
        <f>IF(C9212=0,IF(B9211=Protocol!$V$20,1,B9211+1),B9211)</f>
        <v>1</v>
      </c>
      <c r="C9212" s="1">
        <f>IF(C9211+1=Protocol!$V$21,0,C9211+1)</f>
        <v>6</v>
      </c>
      <c r="D9212" s="1">
        <f t="shared" si="303"/>
        <v>1</v>
      </c>
      <c r="E9212" s="1" t="str">
        <f>INDEX(Protocol[Mark],MATCH(C9212,Protocol[Step],0))</f>
        <v>5S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645010001</v>
      </c>
      <c r="H9212" s="134">
        <f>Systematic[[#This Row],[SampleVariableLabel]]+100*Systematic[[#This Row],[State]]</f>
        <v>645010601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645</v>
      </c>
      <c r="B9213" s="1">
        <f>IF(C9213=0,IF(B9212=Protocol!$V$20,1,B9212+1),B9212)</f>
        <v>1</v>
      </c>
      <c r="C9213" s="1">
        <f>IF(C9212+1=Protocol!$V$21,0,C9212+1)</f>
        <v>7</v>
      </c>
      <c r="D9213" s="1">
        <f t="shared" si="303"/>
        <v>2</v>
      </c>
      <c r="E9213" s="1" t="str">
        <f>INDEX(Protocol[Mark],MATCH(C9213,Protocol[Step],0))</f>
        <v>6Oct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645010002</v>
      </c>
      <c r="H9213" s="134">
        <f>Systematic[[#This Row],[SampleVariableLabel]]+100*Systematic[[#This Row],[State]]</f>
        <v>645010702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645</v>
      </c>
      <c r="B9214" s="1">
        <f>IF(C9214=0,IF(B9213=Protocol!$V$20,1,B9213+1),B9213)</f>
        <v>1</v>
      </c>
      <c r="C9214" s="1">
        <f>IF(C9213+1=Protocol!$V$21,0,C9213+1)</f>
        <v>8</v>
      </c>
      <c r="D9214" s="1">
        <f t="shared" si="303"/>
        <v>3</v>
      </c>
      <c r="E9214" s="1" t="str">
        <f>INDEX(Protocol[Mark],MATCH(C9214,Protocol[Step],0))</f>
        <v>7Rot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645010003</v>
      </c>
      <c r="H9214" s="134">
        <f>Systematic[[#This Row],[SampleVariableLabel]]+100*Systematic[[#This Row],[State]]</f>
        <v>645010803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645</v>
      </c>
      <c r="B9215" s="1">
        <f>IF(C9215=0,IF(B9214=Protocol!$V$20,1,B9214+1),B9214)</f>
        <v>1</v>
      </c>
      <c r="C9215" s="1">
        <f>IF(C9214+1=Protocol!$V$21,0,C9214+1)</f>
        <v>9</v>
      </c>
      <c r="D9215" s="1">
        <f t="shared" si="303"/>
        <v>4</v>
      </c>
      <c r="E9215" s="1" t="str">
        <f>INDEX(Protocol[Mark],MATCH(C9215,Protocol[Step],0))</f>
        <v>8Gp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645010004</v>
      </c>
      <c r="H9215" s="134">
        <f>Systematic[[#This Row],[SampleVariableLabel]]+100*Systematic[[#This Row],[State]]</f>
        <v>645010904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645</v>
      </c>
      <c r="B9216" s="1">
        <f>IF(C9216=0,IF(B9215=Protocol!$V$20,1,B9215+1),B9215)</f>
        <v>1</v>
      </c>
      <c r="C9216" s="1">
        <f>IF(C9215+1=Protocol!$V$21,0,C9215+1)</f>
        <v>10</v>
      </c>
      <c r="D9216" s="1">
        <f t="shared" si="303"/>
        <v>5</v>
      </c>
      <c r="E9216" s="1" t="str">
        <f>INDEX(Protocol[Mark],MATCH(C9216,Protocol[Step],0))</f>
        <v>9Ama</v>
      </c>
      <c r="F9216" s="151" t="str">
        <f>INDEX(Variables[Variable],MATCH(Systematic[[#This Row],[VariableIndex]],Variables[Index],0))</f>
        <v>Specific flux (mt)</v>
      </c>
      <c r="G9216" s="134">
        <f>Systematic[[#This Row],[Sample]]*1000000+Systematic[[#This Row],[SubSample]]*10000+Systematic[[#This Row],[VariableIndex]]</f>
        <v>645010005</v>
      </c>
      <c r="H9216" s="134">
        <f>Systematic[[#This Row],[SampleVariableLabel]]+100*Systematic[[#This Row],[State]]</f>
        <v>645011005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645</v>
      </c>
      <c r="B9217" s="1">
        <f>IF(C9217=0,IF(B9216=Protocol!$V$20,1,B9216+1),B9216)</f>
        <v>1</v>
      </c>
      <c r="C9217" s="1">
        <f>IF(C9216+1=Protocol!$V$21,0,C9216+1)</f>
        <v>11</v>
      </c>
      <c r="D9217" s="1">
        <f t="shared" si="303"/>
        <v>6</v>
      </c>
      <c r="E9217" s="1" t="str">
        <f>INDEX(Protocol[Mark],MATCH(C9217,Protocol[Step],0))</f>
        <v>10Tm</v>
      </c>
      <c r="F9217" s="151" t="str">
        <f>INDEX(Variables[Variable],MATCH(Systematic[[#This Row],[VariableIndex]],Variables[Index],0))</f>
        <v>FCR (mt: ROX-corr.)</v>
      </c>
      <c r="G9217" s="134">
        <f>Systematic[[#This Row],[Sample]]*1000000+Systematic[[#This Row],[SubSample]]*10000+Systematic[[#This Row],[VariableIndex]]</f>
        <v>645010006</v>
      </c>
      <c r="H9217" s="134">
        <f>Systematic[[#This Row],[SampleVariableLabel]]+100*Systematic[[#This Row],[State]]</f>
        <v>645011106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645</v>
      </c>
      <c r="B9218" s="1">
        <f>IF(C9218=0,IF(B9217=Protocol!$V$20,1,B9217+1),B9217)</f>
        <v>1</v>
      </c>
      <c r="C9218" s="1">
        <f>IF(C9217+1=Protocol!$V$21,0,C9217+1)</f>
        <v>12</v>
      </c>
      <c r="D9218" s="1">
        <f t="shared" si="303"/>
        <v>1</v>
      </c>
      <c r="E9218" s="1" t="str">
        <f>INDEX(Protocol[Mark],MATCH(C9218,Protocol[Step],0))</f>
        <v>11Azd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645010001</v>
      </c>
      <c r="H9218" s="134">
        <f>Systematic[[#This Row],[SampleVariableLabel]]+100*Systematic[[#This Row],[State]]</f>
        <v>645011201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646</v>
      </c>
      <c r="B9219" s="1">
        <f>IF(C9219=0,IF(B9218=Protocol!$V$20,1,B9218+1),B9218)</f>
        <v>1</v>
      </c>
      <c r="C9219" s="1">
        <f>IF(C9218+1=Protocol!$V$21,0,C9218+1)</f>
        <v>0</v>
      </c>
      <c r="D9219" s="1">
        <f t="shared" ref="D9219:D9282" si="305">IF(D9218=nVariables,1,D9218+1)</f>
        <v>2</v>
      </c>
      <c r="E9219" s="1" t="str">
        <f>INDEX(Protocol[Mark],MATCH(C9219,Protocol[Step],0))</f>
        <v>1mt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646010002</v>
      </c>
      <c r="H9219" s="134">
        <f>Systematic[[#This Row],[SampleVariableLabel]]+100*Systematic[[#This Row],[State]]</f>
        <v>646010002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646</v>
      </c>
      <c r="B9220" s="1">
        <f>IF(C9220=0,IF(B9219=Protocol!$V$20,1,B9219+1),B9219)</f>
        <v>1</v>
      </c>
      <c r="C9220" s="1">
        <f>IF(C9219+1=Protocol!$V$21,0,C9219+1)</f>
        <v>1</v>
      </c>
      <c r="D9220" s="1">
        <f t="shared" si="305"/>
        <v>3</v>
      </c>
      <c r="E9220" s="1" t="str">
        <f>INDEX(Protocol[Mark],MATCH(C9220,Protocol[Step],0))</f>
        <v>1PM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646010003</v>
      </c>
      <c r="H9220" s="134">
        <f>Systematic[[#This Row],[SampleVariableLabel]]+100*Systematic[[#This Row],[State]]</f>
        <v>646010103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646</v>
      </c>
      <c r="B9221" s="1">
        <f>IF(C9221=0,IF(B9220=Protocol!$V$20,1,B9220+1),B9220)</f>
        <v>1</v>
      </c>
      <c r="C9221" s="1">
        <f>IF(C9220+1=Protocol!$V$21,0,C9220+1)</f>
        <v>2</v>
      </c>
      <c r="D9221" s="1">
        <f t="shared" si="305"/>
        <v>4</v>
      </c>
      <c r="E9221" s="1" t="str">
        <f>INDEX(Protocol[Mark],MATCH(C9221,Protocol[Step],0))</f>
        <v>2D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646010004</v>
      </c>
      <c r="H9221" s="134">
        <f>Systematic[[#This Row],[SampleVariableLabel]]+100*Systematic[[#This Row],[State]]</f>
        <v>646010204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646</v>
      </c>
      <c r="B9222" s="1">
        <f>IF(C9222=0,IF(B9221=Protocol!$V$20,1,B9221+1),B9221)</f>
        <v>1</v>
      </c>
      <c r="C9222" s="1">
        <f>IF(C9221+1=Protocol!$V$21,0,C9221+1)</f>
        <v>3</v>
      </c>
      <c r="D9222" s="1">
        <f t="shared" si="305"/>
        <v>5</v>
      </c>
      <c r="E9222" s="1" t="str">
        <f>INDEX(Protocol[Mark],MATCH(C9222,Protocol[Step],0))</f>
        <v>2c</v>
      </c>
      <c r="F9222" s="151" t="str">
        <f>INDEX(Variables[Variable],MATCH(Systematic[[#This Row],[VariableIndex]],Variables[Index],0))</f>
        <v>Specific flux (mt)</v>
      </c>
      <c r="G9222" s="134">
        <f>Systematic[[#This Row],[Sample]]*1000000+Systematic[[#This Row],[SubSample]]*10000+Systematic[[#This Row],[VariableIndex]]</f>
        <v>646010005</v>
      </c>
      <c r="H9222" s="134">
        <f>Systematic[[#This Row],[SampleVariableLabel]]+100*Systematic[[#This Row],[State]]</f>
        <v>646010305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646</v>
      </c>
      <c r="B9223" s="1">
        <f>IF(C9223=0,IF(B9222=Protocol!$V$20,1,B9222+1),B9222)</f>
        <v>1</v>
      </c>
      <c r="C9223" s="1">
        <f>IF(C9222+1=Protocol!$V$21,0,C9222+1)</f>
        <v>4</v>
      </c>
      <c r="D9223" s="1">
        <f t="shared" si="305"/>
        <v>6</v>
      </c>
      <c r="E9223" s="1" t="str">
        <f>INDEX(Protocol[Mark],MATCH(C9223,Protocol[Step],0))</f>
        <v>3U</v>
      </c>
      <c r="F9223" s="151" t="str">
        <f>INDEX(Variables[Variable],MATCH(Systematic[[#This Row],[VariableIndex]],Variables[Index],0))</f>
        <v>FCR (mt: ROX-corr.)</v>
      </c>
      <c r="G9223" s="134">
        <f>Systematic[[#This Row],[Sample]]*1000000+Systematic[[#This Row],[SubSample]]*10000+Systematic[[#This Row],[VariableIndex]]</f>
        <v>646010006</v>
      </c>
      <c r="H9223" s="134">
        <f>Systematic[[#This Row],[SampleVariableLabel]]+100*Systematic[[#This Row],[State]]</f>
        <v>646010406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646</v>
      </c>
      <c r="B9224" s="1">
        <f>IF(C9224=0,IF(B9223=Protocol!$V$20,1,B9223+1),B9223)</f>
        <v>1</v>
      </c>
      <c r="C9224" s="1">
        <f>IF(C9223+1=Protocol!$V$21,0,C9223+1)</f>
        <v>5</v>
      </c>
      <c r="D9224" s="1">
        <f t="shared" si="305"/>
        <v>1</v>
      </c>
      <c r="E9224" s="1" t="str">
        <f>INDEX(Protocol[Mark],MATCH(C9224,Protocol[Step],0))</f>
        <v>4G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646010001</v>
      </c>
      <c r="H9224" s="134">
        <f>Systematic[[#This Row],[SampleVariableLabel]]+100*Systematic[[#This Row],[State]]</f>
        <v>646010501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646</v>
      </c>
      <c r="B9225" s="1">
        <f>IF(C9225=0,IF(B9224=Protocol!$V$20,1,B9224+1),B9224)</f>
        <v>1</v>
      </c>
      <c r="C9225" s="1">
        <f>IF(C9224+1=Protocol!$V$21,0,C9224+1)</f>
        <v>6</v>
      </c>
      <c r="D9225" s="1">
        <f t="shared" si="305"/>
        <v>2</v>
      </c>
      <c r="E9225" s="1" t="str">
        <f>INDEX(Protocol[Mark],MATCH(C9225,Protocol[Step],0))</f>
        <v>5S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646010002</v>
      </c>
      <c r="H9225" s="134">
        <f>Systematic[[#This Row],[SampleVariableLabel]]+100*Systematic[[#This Row],[State]]</f>
        <v>646010602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646</v>
      </c>
      <c r="B9226" s="1">
        <f>IF(C9226=0,IF(B9225=Protocol!$V$20,1,B9225+1),B9225)</f>
        <v>1</v>
      </c>
      <c r="C9226" s="1">
        <f>IF(C9225+1=Protocol!$V$21,0,C9225+1)</f>
        <v>7</v>
      </c>
      <c r="D9226" s="1">
        <f t="shared" si="305"/>
        <v>3</v>
      </c>
      <c r="E9226" s="1" t="str">
        <f>INDEX(Protocol[Mark],MATCH(C9226,Protocol[Step],0))</f>
        <v>6Oct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646010003</v>
      </c>
      <c r="H9226" s="134">
        <f>Systematic[[#This Row],[SampleVariableLabel]]+100*Systematic[[#This Row],[State]]</f>
        <v>646010703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646</v>
      </c>
      <c r="B9227" s="1">
        <f>IF(C9227=0,IF(B9226=Protocol!$V$20,1,B9226+1),B9226)</f>
        <v>1</v>
      </c>
      <c r="C9227" s="1">
        <f>IF(C9226+1=Protocol!$V$21,0,C9226+1)</f>
        <v>8</v>
      </c>
      <c r="D9227" s="1">
        <f t="shared" si="305"/>
        <v>4</v>
      </c>
      <c r="E9227" s="1" t="str">
        <f>INDEX(Protocol[Mark],MATCH(C9227,Protocol[Step],0))</f>
        <v>7Rot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646010004</v>
      </c>
      <c r="H9227" s="134">
        <f>Systematic[[#This Row],[SampleVariableLabel]]+100*Systematic[[#This Row],[State]]</f>
        <v>646010804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646</v>
      </c>
      <c r="B9228" s="1">
        <f>IF(C9228=0,IF(B9227=Protocol!$V$20,1,B9227+1),B9227)</f>
        <v>1</v>
      </c>
      <c r="C9228" s="1">
        <f>IF(C9227+1=Protocol!$V$21,0,C9227+1)</f>
        <v>9</v>
      </c>
      <c r="D9228" s="1">
        <f t="shared" si="305"/>
        <v>5</v>
      </c>
      <c r="E9228" s="1" t="str">
        <f>INDEX(Protocol[Mark],MATCH(C9228,Protocol[Step],0))</f>
        <v>8Gp</v>
      </c>
      <c r="F9228" s="151" t="str">
        <f>INDEX(Variables[Variable],MATCH(Systematic[[#This Row],[VariableIndex]],Variables[Index],0))</f>
        <v>Specific flux (mt)</v>
      </c>
      <c r="G9228" s="134">
        <f>Systematic[[#This Row],[Sample]]*1000000+Systematic[[#This Row],[SubSample]]*10000+Systematic[[#This Row],[VariableIndex]]</f>
        <v>646010005</v>
      </c>
      <c r="H9228" s="134">
        <f>Systematic[[#This Row],[SampleVariableLabel]]+100*Systematic[[#This Row],[State]]</f>
        <v>646010905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646</v>
      </c>
      <c r="B9229" s="1">
        <f>IF(C9229=0,IF(B9228=Protocol!$V$20,1,B9228+1),B9228)</f>
        <v>1</v>
      </c>
      <c r="C9229" s="1">
        <f>IF(C9228+1=Protocol!$V$21,0,C9228+1)</f>
        <v>10</v>
      </c>
      <c r="D9229" s="1">
        <f t="shared" si="305"/>
        <v>6</v>
      </c>
      <c r="E9229" s="1" t="str">
        <f>INDEX(Protocol[Mark],MATCH(C9229,Protocol[Step],0))</f>
        <v>9Ama</v>
      </c>
      <c r="F9229" s="151" t="str">
        <f>INDEX(Variables[Variable],MATCH(Systematic[[#This Row],[VariableIndex]],Variables[Index],0))</f>
        <v>FCR (mt: ROX-corr.)</v>
      </c>
      <c r="G9229" s="134">
        <f>Systematic[[#This Row],[Sample]]*1000000+Systematic[[#This Row],[SubSample]]*10000+Systematic[[#This Row],[VariableIndex]]</f>
        <v>646010006</v>
      </c>
      <c r="H9229" s="134">
        <f>Systematic[[#This Row],[SampleVariableLabel]]+100*Systematic[[#This Row],[State]]</f>
        <v>646011006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646</v>
      </c>
      <c r="B9230" s="1">
        <f>IF(C9230=0,IF(B9229=Protocol!$V$20,1,B9229+1),B9229)</f>
        <v>1</v>
      </c>
      <c r="C9230" s="1">
        <f>IF(C9229+1=Protocol!$V$21,0,C9229+1)</f>
        <v>11</v>
      </c>
      <c r="D9230" s="1">
        <f t="shared" si="305"/>
        <v>1</v>
      </c>
      <c r="E9230" s="1" t="str">
        <f>INDEX(Protocol[Mark],MATCH(C9230,Protocol[Step],0))</f>
        <v>10Tm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646010001</v>
      </c>
      <c r="H9230" s="134">
        <f>Systematic[[#This Row],[SampleVariableLabel]]+100*Systematic[[#This Row],[State]]</f>
        <v>646011101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646</v>
      </c>
      <c r="B9231" s="1">
        <f>IF(C9231=0,IF(B9230=Protocol!$V$20,1,B9230+1),B9230)</f>
        <v>1</v>
      </c>
      <c r="C9231" s="1">
        <f>IF(C9230+1=Protocol!$V$21,0,C9230+1)</f>
        <v>12</v>
      </c>
      <c r="D9231" s="1">
        <f t="shared" si="305"/>
        <v>2</v>
      </c>
      <c r="E9231" s="1" t="str">
        <f>INDEX(Protocol[Mark],MATCH(C9231,Protocol[Step],0))</f>
        <v>11Azd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646010002</v>
      </c>
      <c r="H9231" s="134">
        <f>Systematic[[#This Row],[SampleVariableLabel]]+100*Systematic[[#This Row],[State]]</f>
        <v>646011202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647</v>
      </c>
      <c r="B9232" s="1">
        <f>IF(C9232=0,IF(B9231=Protocol!$V$20,1,B9231+1),B9231)</f>
        <v>1</v>
      </c>
      <c r="C9232" s="1">
        <f>IF(C9231+1=Protocol!$V$21,0,C9231+1)</f>
        <v>0</v>
      </c>
      <c r="D9232" s="1">
        <f t="shared" si="305"/>
        <v>3</v>
      </c>
      <c r="E9232" s="1" t="str">
        <f>INDEX(Protocol[Mark],MATCH(C9232,Protocol[Step],0))</f>
        <v>1mt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647010003</v>
      </c>
      <c r="H9232" s="134">
        <f>Systematic[[#This Row],[SampleVariableLabel]]+100*Systematic[[#This Row],[State]]</f>
        <v>647010003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647</v>
      </c>
      <c r="B9233" s="1">
        <f>IF(C9233=0,IF(B9232=Protocol!$V$20,1,B9232+1),B9232)</f>
        <v>1</v>
      </c>
      <c r="C9233" s="1">
        <f>IF(C9232+1=Protocol!$V$21,0,C9232+1)</f>
        <v>1</v>
      </c>
      <c r="D9233" s="1">
        <f t="shared" si="305"/>
        <v>4</v>
      </c>
      <c r="E9233" s="1" t="str">
        <f>INDEX(Protocol[Mark],MATCH(C9233,Protocol[Step],0))</f>
        <v>1PM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647010004</v>
      </c>
      <c r="H9233" s="134">
        <f>Systematic[[#This Row],[SampleVariableLabel]]+100*Systematic[[#This Row],[State]]</f>
        <v>647010104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647</v>
      </c>
      <c r="B9234" s="1">
        <f>IF(C9234=0,IF(B9233=Protocol!$V$20,1,B9233+1),B9233)</f>
        <v>1</v>
      </c>
      <c r="C9234" s="1">
        <f>IF(C9233+1=Protocol!$V$21,0,C9233+1)</f>
        <v>2</v>
      </c>
      <c r="D9234" s="1">
        <f t="shared" si="305"/>
        <v>5</v>
      </c>
      <c r="E9234" s="1" t="str">
        <f>INDEX(Protocol[Mark],MATCH(C9234,Protocol[Step],0))</f>
        <v>2D</v>
      </c>
      <c r="F9234" s="151" t="str">
        <f>INDEX(Variables[Variable],MATCH(Systematic[[#This Row],[VariableIndex]],Variables[Index],0))</f>
        <v>Specific flux (mt)</v>
      </c>
      <c r="G9234" s="134">
        <f>Systematic[[#This Row],[Sample]]*1000000+Systematic[[#This Row],[SubSample]]*10000+Systematic[[#This Row],[VariableIndex]]</f>
        <v>647010005</v>
      </c>
      <c r="H9234" s="134">
        <f>Systematic[[#This Row],[SampleVariableLabel]]+100*Systematic[[#This Row],[State]]</f>
        <v>647010205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647</v>
      </c>
      <c r="B9235" s="1">
        <f>IF(C9235=0,IF(B9234=Protocol!$V$20,1,B9234+1),B9234)</f>
        <v>1</v>
      </c>
      <c r="C9235" s="1">
        <f>IF(C9234+1=Protocol!$V$21,0,C9234+1)</f>
        <v>3</v>
      </c>
      <c r="D9235" s="1">
        <f t="shared" si="305"/>
        <v>6</v>
      </c>
      <c r="E9235" s="1" t="str">
        <f>INDEX(Protocol[Mark],MATCH(C9235,Protocol[Step],0))</f>
        <v>2c</v>
      </c>
      <c r="F9235" s="151" t="str">
        <f>INDEX(Variables[Variable],MATCH(Systematic[[#This Row],[VariableIndex]],Variables[Index],0))</f>
        <v>FCR (mt: ROX-corr.)</v>
      </c>
      <c r="G9235" s="134">
        <f>Systematic[[#This Row],[Sample]]*1000000+Systematic[[#This Row],[SubSample]]*10000+Systematic[[#This Row],[VariableIndex]]</f>
        <v>647010006</v>
      </c>
      <c r="H9235" s="134">
        <f>Systematic[[#This Row],[SampleVariableLabel]]+100*Systematic[[#This Row],[State]]</f>
        <v>647010306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647</v>
      </c>
      <c r="B9236" s="1">
        <f>IF(C9236=0,IF(B9235=Protocol!$V$20,1,B9235+1),B9235)</f>
        <v>1</v>
      </c>
      <c r="C9236" s="1">
        <f>IF(C9235+1=Protocol!$V$21,0,C9235+1)</f>
        <v>4</v>
      </c>
      <c r="D9236" s="1">
        <f t="shared" si="305"/>
        <v>1</v>
      </c>
      <c r="E9236" s="1" t="str">
        <f>INDEX(Protocol[Mark],MATCH(C9236,Protocol[Step],0))</f>
        <v>3U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647010001</v>
      </c>
      <c r="H9236" s="134">
        <f>Systematic[[#This Row],[SampleVariableLabel]]+100*Systematic[[#This Row],[State]]</f>
        <v>647010401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647</v>
      </c>
      <c r="B9237" s="1">
        <f>IF(C9237=0,IF(B9236=Protocol!$V$20,1,B9236+1),B9236)</f>
        <v>1</v>
      </c>
      <c r="C9237" s="1">
        <f>IF(C9236+1=Protocol!$V$21,0,C9236+1)</f>
        <v>5</v>
      </c>
      <c r="D9237" s="1">
        <f t="shared" si="305"/>
        <v>2</v>
      </c>
      <c r="E9237" s="1" t="str">
        <f>INDEX(Protocol[Mark],MATCH(C9237,Protocol[Step],0))</f>
        <v>4G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647010002</v>
      </c>
      <c r="H9237" s="134">
        <f>Systematic[[#This Row],[SampleVariableLabel]]+100*Systematic[[#This Row],[State]]</f>
        <v>647010502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647</v>
      </c>
      <c r="B9238" s="1">
        <f>IF(C9238=0,IF(B9237=Protocol!$V$20,1,B9237+1),B9237)</f>
        <v>1</v>
      </c>
      <c r="C9238" s="1">
        <f>IF(C9237+1=Protocol!$V$21,0,C9237+1)</f>
        <v>6</v>
      </c>
      <c r="D9238" s="1">
        <f t="shared" si="305"/>
        <v>3</v>
      </c>
      <c r="E9238" s="1" t="str">
        <f>INDEX(Protocol[Mark],MATCH(C9238,Protocol[Step],0))</f>
        <v>5S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647010003</v>
      </c>
      <c r="H9238" s="134">
        <f>Systematic[[#This Row],[SampleVariableLabel]]+100*Systematic[[#This Row],[State]]</f>
        <v>647010603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647</v>
      </c>
      <c r="B9239" s="1">
        <f>IF(C9239=0,IF(B9238=Protocol!$V$20,1,B9238+1),B9238)</f>
        <v>1</v>
      </c>
      <c r="C9239" s="1">
        <f>IF(C9238+1=Protocol!$V$21,0,C9238+1)</f>
        <v>7</v>
      </c>
      <c r="D9239" s="1">
        <f t="shared" si="305"/>
        <v>4</v>
      </c>
      <c r="E9239" s="1" t="str">
        <f>INDEX(Protocol[Mark],MATCH(C9239,Protocol[Step],0))</f>
        <v>6Oct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647010004</v>
      </c>
      <c r="H9239" s="134">
        <f>Systematic[[#This Row],[SampleVariableLabel]]+100*Systematic[[#This Row],[State]]</f>
        <v>647010704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647</v>
      </c>
      <c r="B9240" s="1">
        <f>IF(C9240=0,IF(B9239=Protocol!$V$20,1,B9239+1),B9239)</f>
        <v>1</v>
      </c>
      <c r="C9240" s="1">
        <f>IF(C9239+1=Protocol!$V$21,0,C9239+1)</f>
        <v>8</v>
      </c>
      <c r="D9240" s="1">
        <f t="shared" si="305"/>
        <v>5</v>
      </c>
      <c r="E9240" s="1" t="str">
        <f>INDEX(Protocol[Mark],MATCH(C9240,Protocol[Step],0))</f>
        <v>7Rot</v>
      </c>
      <c r="F9240" s="151" t="str">
        <f>INDEX(Variables[Variable],MATCH(Systematic[[#This Row],[VariableIndex]],Variables[Index],0))</f>
        <v>Specific flux (mt)</v>
      </c>
      <c r="G9240" s="134">
        <f>Systematic[[#This Row],[Sample]]*1000000+Systematic[[#This Row],[SubSample]]*10000+Systematic[[#This Row],[VariableIndex]]</f>
        <v>647010005</v>
      </c>
      <c r="H9240" s="134">
        <f>Systematic[[#This Row],[SampleVariableLabel]]+100*Systematic[[#This Row],[State]]</f>
        <v>647010805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647</v>
      </c>
      <c r="B9241" s="1">
        <f>IF(C9241=0,IF(B9240=Protocol!$V$20,1,B9240+1),B9240)</f>
        <v>1</v>
      </c>
      <c r="C9241" s="1">
        <f>IF(C9240+1=Protocol!$V$21,0,C9240+1)</f>
        <v>9</v>
      </c>
      <c r="D9241" s="1">
        <f t="shared" si="305"/>
        <v>6</v>
      </c>
      <c r="E9241" s="1" t="str">
        <f>INDEX(Protocol[Mark],MATCH(C9241,Protocol[Step],0))</f>
        <v>8Gp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647010006</v>
      </c>
      <c r="H9241" s="134">
        <f>Systematic[[#This Row],[SampleVariableLabel]]+100*Systematic[[#This Row],[State]]</f>
        <v>647010906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647</v>
      </c>
      <c r="B9242" s="1">
        <f>IF(C9242=0,IF(B9241=Protocol!$V$20,1,B9241+1),B9241)</f>
        <v>1</v>
      </c>
      <c r="C9242" s="1">
        <f>IF(C9241+1=Protocol!$V$21,0,C9241+1)</f>
        <v>10</v>
      </c>
      <c r="D9242" s="1">
        <f t="shared" si="305"/>
        <v>1</v>
      </c>
      <c r="E9242" s="1" t="str">
        <f>INDEX(Protocol[Mark],MATCH(C9242,Protocol[Step],0))</f>
        <v>9Ama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647010001</v>
      </c>
      <c r="H9242" s="134">
        <f>Systematic[[#This Row],[SampleVariableLabel]]+100*Systematic[[#This Row],[State]]</f>
        <v>647011001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647</v>
      </c>
      <c r="B9243" s="1">
        <f>IF(C9243=0,IF(B9242=Protocol!$V$20,1,B9242+1),B9242)</f>
        <v>1</v>
      </c>
      <c r="C9243" s="1">
        <f>IF(C9242+1=Protocol!$V$21,0,C9242+1)</f>
        <v>11</v>
      </c>
      <c r="D9243" s="1">
        <f t="shared" si="305"/>
        <v>2</v>
      </c>
      <c r="E9243" s="1" t="str">
        <f>INDEX(Protocol[Mark],MATCH(C9243,Protocol[Step],0))</f>
        <v>10Tm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647010002</v>
      </c>
      <c r="H9243" s="134">
        <f>Systematic[[#This Row],[SampleVariableLabel]]+100*Systematic[[#This Row],[State]]</f>
        <v>647011102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647</v>
      </c>
      <c r="B9244" s="1">
        <f>IF(C9244=0,IF(B9243=Protocol!$V$20,1,B9243+1),B9243)</f>
        <v>1</v>
      </c>
      <c r="C9244" s="1">
        <f>IF(C9243+1=Protocol!$V$21,0,C9243+1)</f>
        <v>12</v>
      </c>
      <c r="D9244" s="1">
        <f t="shared" si="305"/>
        <v>3</v>
      </c>
      <c r="E9244" s="1" t="str">
        <f>INDEX(Protocol[Mark],MATCH(C9244,Protocol[Step],0))</f>
        <v>11Azd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647010003</v>
      </c>
      <c r="H9244" s="134">
        <f>Systematic[[#This Row],[SampleVariableLabel]]+100*Systematic[[#This Row],[State]]</f>
        <v>647011203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648</v>
      </c>
      <c r="B9245" s="1">
        <f>IF(C9245=0,IF(B9244=Protocol!$V$20,1,B9244+1),B9244)</f>
        <v>1</v>
      </c>
      <c r="C9245" s="1">
        <f>IF(C9244+1=Protocol!$V$21,0,C9244+1)</f>
        <v>0</v>
      </c>
      <c r="D9245" s="1">
        <f t="shared" si="305"/>
        <v>4</v>
      </c>
      <c r="E9245" s="1" t="str">
        <f>INDEX(Protocol[Mark],MATCH(C9245,Protocol[Step],0))</f>
        <v>1mt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648010004</v>
      </c>
      <c r="H9245" s="134">
        <f>Systematic[[#This Row],[SampleVariableLabel]]+100*Systematic[[#This Row],[State]]</f>
        <v>648010004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648</v>
      </c>
      <c r="B9246" s="1">
        <f>IF(C9246=0,IF(B9245=Protocol!$V$20,1,B9245+1),B9245)</f>
        <v>1</v>
      </c>
      <c r="C9246" s="1">
        <f>IF(C9245+1=Protocol!$V$21,0,C9245+1)</f>
        <v>1</v>
      </c>
      <c r="D9246" s="1">
        <f t="shared" si="305"/>
        <v>5</v>
      </c>
      <c r="E9246" s="1" t="str">
        <f>INDEX(Protocol[Mark],MATCH(C9246,Protocol[Step],0))</f>
        <v>1PM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648010005</v>
      </c>
      <c r="H9246" s="134">
        <f>Systematic[[#This Row],[SampleVariableLabel]]+100*Systematic[[#This Row],[State]]</f>
        <v>648010105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648</v>
      </c>
      <c r="B9247" s="1">
        <f>IF(C9247=0,IF(B9246=Protocol!$V$20,1,B9246+1),B9246)</f>
        <v>1</v>
      </c>
      <c r="C9247" s="1">
        <f>IF(C9246+1=Protocol!$V$21,0,C9246+1)</f>
        <v>2</v>
      </c>
      <c r="D9247" s="1">
        <f t="shared" si="305"/>
        <v>6</v>
      </c>
      <c r="E9247" s="1" t="str">
        <f>INDEX(Protocol[Mark],MATCH(C9247,Protocol[Step],0))</f>
        <v>2D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648010006</v>
      </c>
      <c r="H9247" s="134">
        <f>Systematic[[#This Row],[SampleVariableLabel]]+100*Systematic[[#This Row],[State]]</f>
        <v>648010206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648</v>
      </c>
      <c r="B9248" s="1">
        <f>IF(C9248=0,IF(B9247=Protocol!$V$20,1,B9247+1),B9247)</f>
        <v>1</v>
      </c>
      <c r="C9248" s="1">
        <f>IF(C9247+1=Protocol!$V$21,0,C9247+1)</f>
        <v>3</v>
      </c>
      <c r="D9248" s="1">
        <f t="shared" si="305"/>
        <v>1</v>
      </c>
      <c r="E9248" s="1" t="str">
        <f>INDEX(Protocol[Mark],MATCH(C9248,Protocol[Step],0))</f>
        <v>2c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648010001</v>
      </c>
      <c r="H9248" s="134">
        <f>Systematic[[#This Row],[SampleVariableLabel]]+100*Systematic[[#This Row],[State]]</f>
        <v>648010301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648</v>
      </c>
      <c r="B9249" s="1">
        <f>IF(C9249=0,IF(B9248=Protocol!$V$20,1,B9248+1),B9248)</f>
        <v>1</v>
      </c>
      <c r="C9249" s="1">
        <f>IF(C9248+1=Protocol!$V$21,0,C9248+1)</f>
        <v>4</v>
      </c>
      <c r="D9249" s="1">
        <f t="shared" si="305"/>
        <v>2</v>
      </c>
      <c r="E9249" s="1" t="str">
        <f>INDEX(Protocol[Mark],MATCH(C9249,Protocol[Step],0))</f>
        <v>3U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648010002</v>
      </c>
      <c r="H9249" s="134">
        <f>Systematic[[#This Row],[SampleVariableLabel]]+100*Systematic[[#This Row],[State]]</f>
        <v>648010402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648</v>
      </c>
      <c r="B9250" s="1">
        <f>IF(C9250=0,IF(B9249=Protocol!$V$20,1,B9249+1),B9249)</f>
        <v>1</v>
      </c>
      <c r="C9250" s="1">
        <f>IF(C9249+1=Protocol!$V$21,0,C9249+1)</f>
        <v>5</v>
      </c>
      <c r="D9250" s="1">
        <f t="shared" si="305"/>
        <v>3</v>
      </c>
      <c r="E9250" s="1" t="str">
        <f>INDEX(Protocol[Mark],MATCH(C9250,Protocol[Step],0))</f>
        <v>4G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648010003</v>
      </c>
      <c r="H9250" s="134">
        <f>Systematic[[#This Row],[SampleVariableLabel]]+100*Systematic[[#This Row],[State]]</f>
        <v>648010503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648</v>
      </c>
      <c r="B9251" s="1">
        <f>IF(C9251=0,IF(B9250=Protocol!$V$20,1,B9250+1),B9250)</f>
        <v>1</v>
      </c>
      <c r="C9251" s="1">
        <f>IF(C9250+1=Protocol!$V$21,0,C9250+1)</f>
        <v>6</v>
      </c>
      <c r="D9251" s="1">
        <f t="shared" si="305"/>
        <v>4</v>
      </c>
      <c r="E9251" s="1" t="str">
        <f>INDEX(Protocol[Mark],MATCH(C9251,Protocol[Step],0))</f>
        <v>5S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648010004</v>
      </c>
      <c r="H9251" s="134">
        <f>Systematic[[#This Row],[SampleVariableLabel]]+100*Systematic[[#This Row],[State]]</f>
        <v>648010604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648</v>
      </c>
      <c r="B9252" s="1">
        <f>IF(C9252=0,IF(B9251=Protocol!$V$20,1,B9251+1),B9251)</f>
        <v>1</v>
      </c>
      <c r="C9252" s="1">
        <f>IF(C9251+1=Protocol!$V$21,0,C9251+1)</f>
        <v>7</v>
      </c>
      <c r="D9252" s="1">
        <f t="shared" si="305"/>
        <v>5</v>
      </c>
      <c r="E9252" s="1" t="str">
        <f>INDEX(Protocol[Mark],MATCH(C9252,Protocol[Step],0))</f>
        <v>6Oct</v>
      </c>
      <c r="F9252" s="151" t="str">
        <f>INDEX(Variables[Variable],MATCH(Systematic[[#This Row],[VariableIndex]],Variables[Index],0))</f>
        <v>Specific flux (mt)</v>
      </c>
      <c r="G9252" s="134">
        <f>Systematic[[#This Row],[Sample]]*1000000+Systematic[[#This Row],[SubSample]]*10000+Systematic[[#This Row],[VariableIndex]]</f>
        <v>648010005</v>
      </c>
      <c r="H9252" s="134">
        <f>Systematic[[#This Row],[SampleVariableLabel]]+100*Systematic[[#This Row],[State]]</f>
        <v>648010705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648</v>
      </c>
      <c r="B9253" s="1">
        <f>IF(C9253=0,IF(B9252=Protocol!$V$20,1,B9252+1),B9252)</f>
        <v>1</v>
      </c>
      <c r="C9253" s="1">
        <f>IF(C9252+1=Protocol!$V$21,0,C9252+1)</f>
        <v>8</v>
      </c>
      <c r="D9253" s="1">
        <f t="shared" si="305"/>
        <v>6</v>
      </c>
      <c r="E9253" s="1" t="str">
        <f>INDEX(Protocol[Mark],MATCH(C9253,Protocol[Step],0))</f>
        <v>7Rot</v>
      </c>
      <c r="F9253" s="151" t="str">
        <f>INDEX(Variables[Variable],MATCH(Systematic[[#This Row],[VariableIndex]],Variables[Index],0))</f>
        <v>FCR (mt: ROX-corr.)</v>
      </c>
      <c r="G9253" s="134">
        <f>Systematic[[#This Row],[Sample]]*1000000+Systematic[[#This Row],[SubSample]]*10000+Systematic[[#This Row],[VariableIndex]]</f>
        <v>648010006</v>
      </c>
      <c r="H9253" s="134">
        <f>Systematic[[#This Row],[SampleVariableLabel]]+100*Systematic[[#This Row],[State]]</f>
        <v>648010806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648</v>
      </c>
      <c r="B9254" s="1">
        <f>IF(C9254=0,IF(B9253=Protocol!$V$20,1,B9253+1),B9253)</f>
        <v>1</v>
      </c>
      <c r="C9254" s="1">
        <f>IF(C9253+1=Protocol!$V$21,0,C9253+1)</f>
        <v>9</v>
      </c>
      <c r="D9254" s="1">
        <f t="shared" si="305"/>
        <v>1</v>
      </c>
      <c r="E9254" s="1" t="str">
        <f>INDEX(Protocol[Mark],MATCH(C9254,Protocol[Step],0))</f>
        <v>8Gp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648010001</v>
      </c>
      <c r="H9254" s="134">
        <f>Systematic[[#This Row],[SampleVariableLabel]]+100*Systematic[[#This Row],[State]]</f>
        <v>648010901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648</v>
      </c>
      <c r="B9255" s="1">
        <f>IF(C9255=0,IF(B9254=Protocol!$V$20,1,B9254+1),B9254)</f>
        <v>1</v>
      </c>
      <c r="C9255" s="1">
        <f>IF(C9254+1=Protocol!$V$21,0,C9254+1)</f>
        <v>10</v>
      </c>
      <c r="D9255" s="1">
        <f t="shared" si="305"/>
        <v>2</v>
      </c>
      <c r="E9255" s="1" t="str">
        <f>INDEX(Protocol[Mark],MATCH(C9255,Protocol[Step],0))</f>
        <v>9Ama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648010002</v>
      </c>
      <c r="H9255" s="134">
        <f>Systematic[[#This Row],[SampleVariableLabel]]+100*Systematic[[#This Row],[State]]</f>
        <v>648011002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648</v>
      </c>
      <c r="B9256" s="1">
        <f>IF(C9256=0,IF(B9255=Protocol!$V$20,1,B9255+1),B9255)</f>
        <v>1</v>
      </c>
      <c r="C9256" s="1">
        <f>IF(C9255+1=Protocol!$V$21,0,C9255+1)</f>
        <v>11</v>
      </c>
      <c r="D9256" s="1">
        <f t="shared" si="305"/>
        <v>3</v>
      </c>
      <c r="E9256" s="1" t="str">
        <f>INDEX(Protocol[Mark],MATCH(C9256,Protocol[Step],0))</f>
        <v>10Tm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648010003</v>
      </c>
      <c r="H9256" s="134">
        <f>Systematic[[#This Row],[SampleVariableLabel]]+100*Systematic[[#This Row],[State]]</f>
        <v>648011103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648</v>
      </c>
      <c r="B9257" s="1">
        <f>IF(C9257=0,IF(B9256=Protocol!$V$20,1,B9256+1),B9256)</f>
        <v>1</v>
      </c>
      <c r="C9257" s="1">
        <f>IF(C9256+1=Protocol!$V$21,0,C9256+1)</f>
        <v>12</v>
      </c>
      <c r="D9257" s="1">
        <f t="shared" si="305"/>
        <v>4</v>
      </c>
      <c r="E9257" s="1" t="str">
        <f>INDEX(Protocol[Mark],MATCH(C9257,Protocol[Step],0))</f>
        <v>11Azd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648010004</v>
      </c>
      <c r="H9257" s="134">
        <f>Systematic[[#This Row],[SampleVariableLabel]]+100*Systematic[[#This Row],[State]]</f>
        <v>648011204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649</v>
      </c>
      <c r="B9258" s="1">
        <f>IF(C9258=0,IF(B9257=Protocol!$V$20,1,B9257+1),B9257)</f>
        <v>1</v>
      </c>
      <c r="C9258" s="1">
        <f>IF(C9257+1=Protocol!$V$21,0,C9257+1)</f>
        <v>0</v>
      </c>
      <c r="D9258" s="1">
        <f t="shared" si="305"/>
        <v>5</v>
      </c>
      <c r="E9258" s="1" t="str">
        <f>INDEX(Protocol[Mark],MATCH(C9258,Protocol[Step],0))</f>
        <v>1mt</v>
      </c>
      <c r="F9258" s="151" t="str">
        <f>INDEX(Variables[Variable],MATCH(Systematic[[#This Row],[VariableIndex]],Variables[Index],0))</f>
        <v>Specific flux (mt)</v>
      </c>
      <c r="G9258" s="134">
        <f>Systematic[[#This Row],[Sample]]*1000000+Systematic[[#This Row],[SubSample]]*10000+Systematic[[#This Row],[VariableIndex]]</f>
        <v>649010005</v>
      </c>
      <c r="H9258" s="134">
        <f>Systematic[[#This Row],[SampleVariableLabel]]+100*Systematic[[#This Row],[State]]</f>
        <v>649010005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649</v>
      </c>
      <c r="B9259" s="1">
        <f>IF(C9259=0,IF(B9258=Protocol!$V$20,1,B9258+1),B9258)</f>
        <v>1</v>
      </c>
      <c r="C9259" s="1">
        <f>IF(C9258+1=Protocol!$V$21,0,C9258+1)</f>
        <v>1</v>
      </c>
      <c r="D9259" s="1">
        <f t="shared" si="305"/>
        <v>6</v>
      </c>
      <c r="E9259" s="1" t="str">
        <f>INDEX(Protocol[Mark],MATCH(C9259,Protocol[Step],0))</f>
        <v>1PM</v>
      </c>
      <c r="F9259" s="151" t="str">
        <f>INDEX(Variables[Variable],MATCH(Systematic[[#This Row],[VariableIndex]],Variables[Index],0))</f>
        <v>FCR (mt: ROX-corr.)</v>
      </c>
      <c r="G9259" s="134">
        <f>Systematic[[#This Row],[Sample]]*1000000+Systematic[[#This Row],[SubSample]]*10000+Systematic[[#This Row],[VariableIndex]]</f>
        <v>649010006</v>
      </c>
      <c r="H9259" s="134">
        <f>Systematic[[#This Row],[SampleVariableLabel]]+100*Systematic[[#This Row],[State]]</f>
        <v>649010106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649</v>
      </c>
      <c r="B9260" s="1">
        <f>IF(C9260=0,IF(B9259=Protocol!$V$20,1,B9259+1),B9259)</f>
        <v>1</v>
      </c>
      <c r="C9260" s="1">
        <f>IF(C9259+1=Protocol!$V$21,0,C9259+1)</f>
        <v>2</v>
      </c>
      <c r="D9260" s="1">
        <f t="shared" si="305"/>
        <v>1</v>
      </c>
      <c r="E9260" s="1" t="str">
        <f>INDEX(Protocol[Mark],MATCH(C9260,Protocol[Step],0))</f>
        <v>2D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649010001</v>
      </c>
      <c r="H9260" s="134">
        <f>Systematic[[#This Row],[SampleVariableLabel]]+100*Systematic[[#This Row],[State]]</f>
        <v>649010201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649</v>
      </c>
      <c r="B9261" s="1">
        <f>IF(C9261=0,IF(B9260=Protocol!$V$20,1,B9260+1),B9260)</f>
        <v>1</v>
      </c>
      <c r="C9261" s="1">
        <f>IF(C9260+1=Protocol!$V$21,0,C9260+1)</f>
        <v>3</v>
      </c>
      <c r="D9261" s="1">
        <f t="shared" si="305"/>
        <v>2</v>
      </c>
      <c r="E9261" s="1" t="str">
        <f>INDEX(Protocol[Mark],MATCH(C9261,Protocol[Step],0))</f>
        <v>2c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649010002</v>
      </c>
      <c r="H9261" s="134">
        <f>Systematic[[#This Row],[SampleVariableLabel]]+100*Systematic[[#This Row],[State]]</f>
        <v>649010302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649</v>
      </c>
      <c r="B9262" s="1">
        <f>IF(C9262=0,IF(B9261=Protocol!$V$20,1,B9261+1),B9261)</f>
        <v>1</v>
      </c>
      <c r="C9262" s="1">
        <f>IF(C9261+1=Protocol!$V$21,0,C9261+1)</f>
        <v>4</v>
      </c>
      <c r="D9262" s="1">
        <f t="shared" si="305"/>
        <v>3</v>
      </c>
      <c r="E9262" s="1" t="str">
        <f>INDEX(Protocol[Mark],MATCH(C9262,Protocol[Step],0))</f>
        <v>3U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649010003</v>
      </c>
      <c r="H9262" s="134">
        <f>Systematic[[#This Row],[SampleVariableLabel]]+100*Systematic[[#This Row],[State]]</f>
        <v>649010403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649</v>
      </c>
      <c r="B9263" s="1">
        <f>IF(C9263=0,IF(B9262=Protocol!$V$20,1,B9262+1),B9262)</f>
        <v>1</v>
      </c>
      <c r="C9263" s="1">
        <f>IF(C9262+1=Protocol!$V$21,0,C9262+1)</f>
        <v>5</v>
      </c>
      <c r="D9263" s="1">
        <f t="shared" si="305"/>
        <v>4</v>
      </c>
      <c r="E9263" s="1" t="str">
        <f>INDEX(Protocol[Mark],MATCH(C9263,Protocol[Step],0))</f>
        <v>4G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649010004</v>
      </c>
      <c r="H9263" s="134">
        <f>Systematic[[#This Row],[SampleVariableLabel]]+100*Systematic[[#This Row],[State]]</f>
        <v>649010504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649</v>
      </c>
      <c r="B9264" s="1">
        <f>IF(C9264=0,IF(B9263=Protocol!$V$20,1,B9263+1),B9263)</f>
        <v>1</v>
      </c>
      <c r="C9264" s="1">
        <f>IF(C9263+1=Protocol!$V$21,0,C9263+1)</f>
        <v>6</v>
      </c>
      <c r="D9264" s="1">
        <f t="shared" si="305"/>
        <v>5</v>
      </c>
      <c r="E9264" s="1" t="str">
        <f>INDEX(Protocol[Mark],MATCH(C9264,Protocol[Step],0))</f>
        <v>5S</v>
      </c>
      <c r="F9264" s="151" t="str">
        <f>INDEX(Variables[Variable],MATCH(Systematic[[#This Row],[VariableIndex]],Variables[Index],0))</f>
        <v>Specific flux (mt)</v>
      </c>
      <c r="G9264" s="134">
        <f>Systematic[[#This Row],[Sample]]*1000000+Systematic[[#This Row],[SubSample]]*10000+Systematic[[#This Row],[VariableIndex]]</f>
        <v>649010005</v>
      </c>
      <c r="H9264" s="134">
        <f>Systematic[[#This Row],[SampleVariableLabel]]+100*Systematic[[#This Row],[State]]</f>
        <v>649010605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649</v>
      </c>
      <c r="B9265" s="1">
        <f>IF(C9265=0,IF(B9264=Protocol!$V$20,1,B9264+1),B9264)</f>
        <v>1</v>
      </c>
      <c r="C9265" s="1">
        <f>IF(C9264+1=Protocol!$V$21,0,C9264+1)</f>
        <v>7</v>
      </c>
      <c r="D9265" s="1">
        <f t="shared" si="305"/>
        <v>6</v>
      </c>
      <c r="E9265" s="1" t="str">
        <f>INDEX(Protocol[Mark],MATCH(C9265,Protocol[Step],0))</f>
        <v>6Oct</v>
      </c>
      <c r="F9265" s="151" t="str">
        <f>INDEX(Variables[Variable],MATCH(Systematic[[#This Row],[VariableIndex]],Variables[Index],0))</f>
        <v>FCR (mt: ROX-corr.)</v>
      </c>
      <c r="G9265" s="134">
        <f>Systematic[[#This Row],[Sample]]*1000000+Systematic[[#This Row],[SubSample]]*10000+Systematic[[#This Row],[VariableIndex]]</f>
        <v>649010006</v>
      </c>
      <c r="H9265" s="134">
        <f>Systematic[[#This Row],[SampleVariableLabel]]+100*Systematic[[#This Row],[State]]</f>
        <v>649010706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649</v>
      </c>
      <c r="B9266" s="1">
        <f>IF(C9266=0,IF(B9265=Protocol!$V$20,1,B9265+1),B9265)</f>
        <v>1</v>
      </c>
      <c r="C9266" s="1">
        <f>IF(C9265+1=Protocol!$V$21,0,C9265+1)</f>
        <v>8</v>
      </c>
      <c r="D9266" s="1">
        <f t="shared" si="305"/>
        <v>1</v>
      </c>
      <c r="E9266" s="1" t="str">
        <f>INDEX(Protocol[Mark],MATCH(C9266,Protocol[Step],0))</f>
        <v>7Rot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649010001</v>
      </c>
      <c r="H9266" s="134">
        <f>Systematic[[#This Row],[SampleVariableLabel]]+100*Systematic[[#This Row],[State]]</f>
        <v>649010801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649</v>
      </c>
      <c r="B9267" s="1">
        <f>IF(C9267=0,IF(B9266=Protocol!$V$20,1,B9266+1),B9266)</f>
        <v>1</v>
      </c>
      <c r="C9267" s="1">
        <f>IF(C9266+1=Protocol!$V$21,0,C9266+1)</f>
        <v>9</v>
      </c>
      <c r="D9267" s="1">
        <f t="shared" si="305"/>
        <v>2</v>
      </c>
      <c r="E9267" s="1" t="str">
        <f>INDEX(Protocol[Mark],MATCH(C9267,Protocol[Step],0))</f>
        <v>8Gp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649010002</v>
      </c>
      <c r="H9267" s="134">
        <f>Systematic[[#This Row],[SampleVariableLabel]]+100*Systematic[[#This Row],[State]]</f>
        <v>649010902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649</v>
      </c>
      <c r="B9268" s="1">
        <f>IF(C9268=0,IF(B9267=Protocol!$V$20,1,B9267+1),B9267)</f>
        <v>1</v>
      </c>
      <c r="C9268" s="1">
        <f>IF(C9267+1=Protocol!$V$21,0,C9267+1)</f>
        <v>10</v>
      </c>
      <c r="D9268" s="1">
        <f t="shared" si="305"/>
        <v>3</v>
      </c>
      <c r="E9268" s="1" t="str">
        <f>INDEX(Protocol[Mark],MATCH(C9268,Protocol[Step],0))</f>
        <v>9Ama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649010003</v>
      </c>
      <c r="H9268" s="134">
        <f>Systematic[[#This Row],[SampleVariableLabel]]+100*Systematic[[#This Row],[State]]</f>
        <v>649011003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649</v>
      </c>
      <c r="B9269" s="1">
        <f>IF(C9269=0,IF(B9268=Protocol!$V$20,1,B9268+1),B9268)</f>
        <v>1</v>
      </c>
      <c r="C9269" s="1">
        <f>IF(C9268+1=Protocol!$V$21,0,C9268+1)</f>
        <v>11</v>
      </c>
      <c r="D9269" s="1">
        <f t="shared" si="305"/>
        <v>4</v>
      </c>
      <c r="E9269" s="1" t="str">
        <f>INDEX(Protocol[Mark],MATCH(C9269,Protocol[Step],0))</f>
        <v>10Tm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649010004</v>
      </c>
      <c r="H9269" s="134">
        <f>Systematic[[#This Row],[SampleVariableLabel]]+100*Systematic[[#This Row],[State]]</f>
        <v>649011104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649</v>
      </c>
      <c r="B9270" s="1">
        <f>IF(C9270=0,IF(B9269=Protocol!$V$20,1,B9269+1),B9269)</f>
        <v>1</v>
      </c>
      <c r="C9270" s="1">
        <f>IF(C9269+1=Protocol!$V$21,0,C9269+1)</f>
        <v>12</v>
      </c>
      <c r="D9270" s="1">
        <f t="shared" si="305"/>
        <v>5</v>
      </c>
      <c r="E9270" s="1" t="str">
        <f>INDEX(Protocol[Mark],MATCH(C9270,Protocol[Step],0))</f>
        <v>11Azd</v>
      </c>
      <c r="F9270" s="151" t="str">
        <f>INDEX(Variables[Variable],MATCH(Systematic[[#This Row],[VariableIndex]],Variables[Index],0))</f>
        <v>Specific flux (mt)</v>
      </c>
      <c r="G9270" s="134">
        <f>Systematic[[#This Row],[Sample]]*1000000+Systematic[[#This Row],[SubSample]]*10000+Systematic[[#This Row],[VariableIndex]]</f>
        <v>649010005</v>
      </c>
      <c r="H9270" s="134">
        <f>Systematic[[#This Row],[SampleVariableLabel]]+100*Systematic[[#This Row],[State]]</f>
        <v>649011205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650</v>
      </c>
      <c r="B9271" s="1">
        <f>IF(C9271=0,IF(B9270=Protocol!$V$20,1,B9270+1),B9270)</f>
        <v>1</v>
      </c>
      <c r="C9271" s="1">
        <f>IF(C9270+1=Protocol!$V$21,0,C9270+1)</f>
        <v>0</v>
      </c>
      <c r="D9271" s="1">
        <f t="shared" si="305"/>
        <v>6</v>
      </c>
      <c r="E9271" s="1" t="str">
        <f>INDEX(Protocol[Mark],MATCH(C9271,Protocol[Step],0))</f>
        <v>1mt</v>
      </c>
      <c r="F9271" s="151" t="str">
        <f>INDEX(Variables[Variable],MATCH(Systematic[[#This Row],[VariableIndex]],Variables[Index],0))</f>
        <v>FCR (mt: ROX-corr.)</v>
      </c>
      <c r="G9271" s="134">
        <f>Systematic[[#This Row],[Sample]]*1000000+Systematic[[#This Row],[SubSample]]*10000+Systematic[[#This Row],[VariableIndex]]</f>
        <v>650010006</v>
      </c>
      <c r="H9271" s="134">
        <f>Systematic[[#This Row],[SampleVariableLabel]]+100*Systematic[[#This Row],[State]]</f>
        <v>650010006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650</v>
      </c>
      <c r="B9272" s="1">
        <f>IF(C9272=0,IF(B9271=Protocol!$V$20,1,B9271+1),B9271)</f>
        <v>1</v>
      </c>
      <c r="C9272" s="1">
        <f>IF(C9271+1=Protocol!$V$21,0,C9271+1)</f>
        <v>1</v>
      </c>
      <c r="D9272" s="1">
        <f t="shared" si="305"/>
        <v>1</v>
      </c>
      <c r="E9272" s="1" t="str">
        <f>INDEX(Protocol[Mark],MATCH(C9272,Protocol[Step],0))</f>
        <v>1PM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650010001</v>
      </c>
      <c r="H9272" s="134">
        <f>Systematic[[#This Row],[SampleVariableLabel]]+100*Systematic[[#This Row],[State]]</f>
        <v>650010101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650</v>
      </c>
      <c r="B9273" s="1">
        <f>IF(C9273=0,IF(B9272=Protocol!$V$20,1,B9272+1),B9272)</f>
        <v>1</v>
      </c>
      <c r="C9273" s="1">
        <f>IF(C9272+1=Protocol!$V$21,0,C9272+1)</f>
        <v>2</v>
      </c>
      <c r="D9273" s="1">
        <f t="shared" si="305"/>
        <v>2</v>
      </c>
      <c r="E9273" s="1" t="str">
        <f>INDEX(Protocol[Mark],MATCH(C9273,Protocol[Step],0))</f>
        <v>2D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650010002</v>
      </c>
      <c r="H9273" s="134">
        <f>Systematic[[#This Row],[SampleVariableLabel]]+100*Systematic[[#This Row],[State]]</f>
        <v>650010202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650</v>
      </c>
      <c r="B9274" s="1">
        <f>IF(C9274=0,IF(B9273=Protocol!$V$20,1,B9273+1),B9273)</f>
        <v>1</v>
      </c>
      <c r="C9274" s="1">
        <f>IF(C9273+1=Protocol!$V$21,0,C9273+1)</f>
        <v>3</v>
      </c>
      <c r="D9274" s="1">
        <f t="shared" si="305"/>
        <v>3</v>
      </c>
      <c r="E9274" s="1" t="str">
        <f>INDEX(Protocol[Mark],MATCH(C9274,Protocol[Step],0))</f>
        <v>2c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650010003</v>
      </c>
      <c r="H9274" s="134">
        <f>Systematic[[#This Row],[SampleVariableLabel]]+100*Systematic[[#This Row],[State]]</f>
        <v>650010303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650</v>
      </c>
      <c r="B9275" s="1">
        <f>IF(C9275=0,IF(B9274=Protocol!$V$20,1,B9274+1),B9274)</f>
        <v>1</v>
      </c>
      <c r="C9275" s="1">
        <f>IF(C9274+1=Protocol!$V$21,0,C9274+1)</f>
        <v>4</v>
      </c>
      <c r="D9275" s="1">
        <f t="shared" si="305"/>
        <v>4</v>
      </c>
      <c r="E9275" s="1" t="str">
        <f>INDEX(Protocol[Mark],MATCH(C9275,Protocol[Step],0))</f>
        <v>3U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650010004</v>
      </c>
      <c r="H9275" s="134">
        <f>Systematic[[#This Row],[SampleVariableLabel]]+100*Systematic[[#This Row],[State]]</f>
        <v>650010404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650</v>
      </c>
      <c r="B9276" s="1">
        <f>IF(C9276=0,IF(B9275=Protocol!$V$20,1,B9275+1),B9275)</f>
        <v>1</v>
      </c>
      <c r="C9276" s="1">
        <f>IF(C9275+1=Protocol!$V$21,0,C9275+1)</f>
        <v>5</v>
      </c>
      <c r="D9276" s="1">
        <f t="shared" si="305"/>
        <v>5</v>
      </c>
      <c r="E9276" s="1" t="str">
        <f>INDEX(Protocol[Mark],MATCH(C9276,Protocol[Step],0))</f>
        <v>4G</v>
      </c>
      <c r="F9276" s="151" t="str">
        <f>INDEX(Variables[Variable],MATCH(Systematic[[#This Row],[VariableIndex]],Variables[Index],0))</f>
        <v>Specific flux (mt)</v>
      </c>
      <c r="G9276" s="134">
        <f>Systematic[[#This Row],[Sample]]*1000000+Systematic[[#This Row],[SubSample]]*10000+Systematic[[#This Row],[VariableIndex]]</f>
        <v>650010005</v>
      </c>
      <c r="H9276" s="134">
        <f>Systematic[[#This Row],[SampleVariableLabel]]+100*Systematic[[#This Row],[State]]</f>
        <v>650010505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650</v>
      </c>
      <c r="B9277" s="1">
        <f>IF(C9277=0,IF(B9276=Protocol!$V$20,1,B9276+1),B9276)</f>
        <v>1</v>
      </c>
      <c r="C9277" s="1">
        <f>IF(C9276+1=Protocol!$V$21,0,C9276+1)</f>
        <v>6</v>
      </c>
      <c r="D9277" s="1">
        <f t="shared" si="305"/>
        <v>6</v>
      </c>
      <c r="E9277" s="1" t="str">
        <f>INDEX(Protocol[Mark],MATCH(C9277,Protocol[Step],0))</f>
        <v>5S</v>
      </c>
      <c r="F9277" s="151" t="str">
        <f>INDEX(Variables[Variable],MATCH(Systematic[[#This Row],[VariableIndex]],Variables[Index],0))</f>
        <v>FCR (mt: ROX-corr.)</v>
      </c>
      <c r="G9277" s="134">
        <f>Systematic[[#This Row],[Sample]]*1000000+Systematic[[#This Row],[SubSample]]*10000+Systematic[[#This Row],[VariableIndex]]</f>
        <v>650010006</v>
      </c>
      <c r="H9277" s="134">
        <f>Systematic[[#This Row],[SampleVariableLabel]]+100*Systematic[[#This Row],[State]]</f>
        <v>650010606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650</v>
      </c>
      <c r="B9278" s="1">
        <f>IF(C9278=0,IF(B9277=Protocol!$V$20,1,B9277+1),B9277)</f>
        <v>1</v>
      </c>
      <c r="C9278" s="1">
        <f>IF(C9277+1=Protocol!$V$21,0,C9277+1)</f>
        <v>7</v>
      </c>
      <c r="D9278" s="1">
        <f t="shared" si="305"/>
        <v>1</v>
      </c>
      <c r="E9278" s="1" t="str">
        <f>INDEX(Protocol[Mark],MATCH(C9278,Protocol[Step],0))</f>
        <v>6Oct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650010001</v>
      </c>
      <c r="H9278" s="134">
        <f>Systematic[[#This Row],[SampleVariableLabel]]+100*Systematic[[#This Row],[State]]</f>
        <v>650010701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650</v>
      </c>
      <c r="B9279" s="1">
        <f>IF(C9279=0,IF(B9278=Protocol!$V$20,1,B9278+1),B9278)</f>
        <v>1</v>
      </c>
      <c r="C9279" s="1">
        <f>IF(C9278+1=Protocol!$V$21,0,C9278+1)</f>
        <v>8</v>
      </c>
      <c r="D9279" s="1">
        <f t="shared" si="305"/>
        <v>2</v>
      </c>
      <c r="E9279" s="1" t="str">
        <f>INDEX(Protocol[Mark],MATCH(C9279,Protocol[Step],0))</f>
        <v>7Rot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650010002</v>
      </c>
      <c r="H9279" s="134">
        <f>Systematic[[#This Row],[SampleVariableLabel]]+100*Systematic[[#This Row],[State]]</f>
        <v>650010802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650</v>
      </c>
      <c r="B9280" s="1">
        <f>IF(C9280=0,IF(B9279=Protocol!$V$20,1,B9279+1),B9279)</f>
        <v>1</v>
      </c>
      <c r="C9280" s="1">
        <f>IF(C9279+1=Protocol!$V$21,0,C9279+1)</f>
        <v>9</v>
      </c>
      <c r="D9280" s="1">
        <f t="shared" si="305"/>
        <v>3</v>
      </c>
      <c r="E9280" s="1" t="str">
        <f>INDEX(Protocol[Mark],MATCH(C9280,Protocol[Step],0))</f>
        <v>8Gp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650010003</v>
      </c>
      <c r="H9280" s="134">
        <f>Systematic[[#This Row],[SampleVariableLabel]]+100*Systematic[[#This Row],[State]]</f>
        <v>650010903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650</v>
      </c>
      <c r="B9281" s="1">
        <f>IF(C9281=0,IF(B9280=Protocol!$V$20,1,B9280+1),B9280)</f>
        <v>1</v>
      </c>
      <c r="C9281" s="1">
        <f>IF(C9280+1=Protocol!$V$21,0,C9280+1)</f>
        <v>10</v>
      </c>
      <c r="D9281" s="1">
        <f t="shared" si="305"/>
        <v>4</v>
      </c>
      <c r="E9281" s="1" t="str">
        <f>INDEX(Protocol[Mark],MATCH(C9281,Protocol[Step],0))</f>
        <v>9Ama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650010004</v>
      </c>
      <c r="H9281" s="134">
        <f>Systematic[[#This Row],[SampleVariableLabel]]+100*Systematic[[#This Row],[State]]</f>
        <v>650011004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650</v>
      </c>
      <c r="B9282" s="1">
        <f>IF(C9282=0,IF(B9281=Protocol!$V$20,1,B9281+1),B9281)</f>
        <v>1</v>
      </c>
      <c r="C9282" s="1">
        <f>IF(C9281+1=Protocol!$V$21,0,C9281+1)</f>
        <v>11</v>
      </c>
      <c r="D9282" s="1">
        <f t="shared" si="305"/>
        <v>5</v>
      </c>
      <c r="E9282" s="1" t="str">
        <f>INDEX(Protocol[Mark],MATCH(C9282,Protocol[Step],0))</f>
        <v>10Tm</v>
      </c>
      <c r="F9282" s="151" t="str">
        <f>INDEX(Variables[Variable],MATCH(Systematic[[#This Row],[VariableIndex]],Variables[Index],0))</f>
        <v>Specific flux (mt)</v>
      </c>
      <c r="G9282" s="134">
        <f>Systematic[[#This Row],[Sample]]*1000000+Systematic[[#This Row],[SubSample]]*10000+Systematic[[#This Row],[VariableIndex]]</f>
        <v>650010005</v>
      </c>
      <c r="H9282" s="134">
        <f>Systematic[[#This Row],[SampleVariableLabel]]+100*Systematic[[#This Row],[State]]</f>
        <v>650011105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650</v>
      </c>
      <c r="B9283" s="1">
        <f>IF(C9283=0,IF(B9282=Protocol!$V$20,1,B9282+1),B9282)</f>
        <v>1</v>
      </c>
      <c r="C9283" s="1">
        <f>IF(C9282+1=Protocol!$V$21,0,C9282+1)</f>
        <v>12</v>
      </c>
      <c r="D9283" s="1">
        <f t="shared" ref="D9283:D9346" si="307">IF(D9282=nVariables,1,D9282+1)</f>
        <v>6</v>
      </c>
      <c r="E9283" s="1" t="str">
        <f>INDEX(Protocol[Mark],MATCH(C9283,Protocol[Step],0))</f>
        <v>11Azd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650010006</v>
      </c>
      <c r="H9283" s="134">
        <f>Systematic[[#This Row],[SampleVariableLabel]]+100*Systematic[[#This Row],[State]]</f>
        <v>650011206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651</v>
      </c>
      <c r="B9284" s="1">
        <f>IF(C9284=0,IF(B9283=Protocol!$V$20,1,B9283+1),B9283)</f>
        <v>1</v>
      </c>
      <c r="C9284" s="1">
        <f>IF(C9283+1=Protocol!$V$21,0,C9283+1)</f>
        <v>0</v>
      </c>
      <c r="D9284" s="1">
        <f t="shared" si="307"/>
        <v>1</v>
      </c>
      <c r="E9284" s="1" t="str">
        <f>INDEX(Protocol[Mark],MATCH(C9284,Protocol[Step],0))</f>
        <v>1mt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651010001</v>
      </c>
      <c r="H9284" s="134">
        <f>Systematic[[#This Row],[SampleVariableLabel]]+100*Systematic[[#This Row],[State]]</f>
        <v>651010001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651</v>
      </c>
      <c r="B9285" s="1">
        <f>IF(C9285=0,IF(B9284=Protocol!$V$20,1,B9284+1),B9284)</f>
        <v>1</v>
      </c>
      <c r="C9285" s="1">
        <f>IF(C9284+1=Protocol!$V$21,0,C9284+1)</f>
        <v>1</v>
      </c>
      <c r="D9285" s="1">
        <f t="shared" si="307"/>
        <v>2</v>
      </c>
      <c r="E9285" s="1" t="str">
        <f>INDEX(Protocol[Mark],MATCH(C9285,Protocol[Step],0))</f>
        <v>1PM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651010002</v>
      </c>
      <c r="H9285" s="134">
        <f>Systematic[[#This Row],[SampleVariableLabel]]+100*Systematic[[#This Row],[State]]</f>
        <v>651010102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651</v>
      </c>
      <c r="B9286" s="1">
        <f>IF(C9286=0,IF(B9285=Protocol!$V$20,1,B9285+1),B9285)</f>
        <v>1</v>
      </c>
      <c r="C9286" s="1">
        <f>IF(C9285+1=Protocol!$V$21,0,C9285+1)</f>
        <v>2</v>
      </c>
      <c r="D9286" s="1">
        <f t="shared" si="307"/>
        <v>3</v>
      </c>
      <c r="E9286" s="1" t="str">
        <f>INDEX(Protocol[Mark],MATCH(C9286,Protocol[Step],0))</f>
        <v>2D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651010003</v>
      </c>
      <c r="H9286" s="134">
        <f>Systematic[[#This Row],[SampleVariableLabel]]+100*Systematic[[#This Row],[State]]</f>
        <v>651010203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651</v>
      </c>
      <c r="B9287" s="1">
        <f>IF(C9287=0,IF(B9286=Protocol!$V$20,1,B9286+1),B9286)</f>
        <v>1</v>
      </c>
      <c r="C9287" s="1">
        <f>IF(C9286+1=Protocol!$V$21,0,C9286+1)</f>
        <v>3</v>
      </c>
      <c r="D9287" s="1">
        <f t="shared" si="307"/>
        <v>4</v>
      </c>
      <c r="E9287" s="1" t="str">
        <f>INDEX(Protocol[Mark],MATCH(C9287,Protocol[Step],0))</f>
        <v>2c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651010004</v>
      </c>
      <c r="H9287" s="134">
        <f>Systematic[[#This Row],[SampleVariableLabel]]+100*Systematic[[#This Row],[State]]</f>
        <v>651010304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651</v>
      </c>
      <c r="B9288" s="1">
        <f>IF(C9288=0,IF(B9287=Protocol!$V$20,1,B9287+1),B9287)</f>
        <v>1</v>
      </c>
      <c r="C9288" s="1">
        <f>IF(C9287+1=Protocol!$V$21,0,C9287+1)</f>
        <v>4</v>
      </c>
      <c r="D9288" s="1">
        <f t="shared" si="307"/>
        <v>5</v>
      </c>
      <c r="E9288" s="1" t="str">
        <f>INDEX(Protocol[Mark],MATCH(C9288,Protocol[Step],0))</f>
        <v>3U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651010005</v>
      </c>
      <c r="H9288" s="134">
        <f>Systematic[[#This Row],[SampleVariableLabel]]+100*Systematic[[#This Row],[State]]</f>
        <v>651010405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651</v>
      </c>
      <c r="B9289" s="1">
        <f>IF(C9289=0,IF(B9288=Protocol!$V$20,1,B9288+1),B9288)</f>
        <v>1</v>
      </c>
      <c r="C9289" s="1">
        <f>IF(C9288+1=Protocol!$V$21,0,C9288+1)</f>
        <v>5</v>
      </c>
      <c r="D9289" s="1">
        <f t="shared" si="307"/>
        <v>6</v>
      </c>
      <c r="E9289" s="1" t="str">
        <f>INDEX(Protocol[Mark],MATCH(C9289,Protocol[Step],0))</f>
        <v>4G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651010006</v>
      </c>
      <c r="H9289" s="134">
        <f>Systematic[[#This Row],[SampleVariableLabel]]+100*Systematic[[#This Row],[State]]</f>
        <v>651010506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651</v>
      </c>
      <c r="B9290" s="1">
        <f>IF(C9290=0,IF(B9289=Protocol!$V$20,1,B9289+1),B9289)</f>
        <v>1</v>
      </c>
      <c r="C9290" s="1">
        <f>IF(C9289+1=Protocol!$V$21,0,C9289+1)</f>
        <v>6</v>
      </c>
      <c r="D9290" s="1">
        <f t="shared" si="307"/>
        <v>1</v>
      </c>
      <c r="E9290" s="1" t="str">
        <f>INDEX(Protocol[Mark],MATCH(C9290,Protocol[Step],0))</f>
        <v>5S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651010001</v>
      </c>
      <c r="H9290" s="134">
        <f>Systematic[[#This Row],[SampleVariableLabel]]+100*Systematic[[#This Row],[State]]</f>
        <v>651010601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651</v>
      </c>
      <c r="B9291" s="1">
        <f>IF(C9291=0,IF(B9290=Protocol!$V$20,1,B9290+1),B9290)</f>
        <v>1</v>
      </c>
      <c r="C9291" s="1">
        <f>IF(C9290+1=Protocol!$V$21,0,C9290+1)</f>
        <v>7</v>
      </c>
      <c r="D9291" s="1">
        <f t="shared" si="307"/>
        <v>2</v>
      </c>
      <c r="E9291" s="1" t="str">
        <f>INDEX(Protocol[Mark],MATCH(C9291,Protocol[Step],0))</f>
        <v>6Oct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651010002</v>
      </c>
      <c r="H9291" s="134">
        <f>Systematic[[#This Row],[SampleVariableLabel]]+100*Systematic[[#This Row],[State]]</f>
        <v>651010702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651</v>
      </c>
      <c r="B9292" s="1">
        <f>IF(C9292=0,IF(B9291=Protocol!$V$20,1,B9291+1),B9291)</f>
        <v>1</v>
      </c>
      <c r="C9292" s="1">
        <f>IF(C9291+1=Protocol!$V$21,0,C9291+1)</f>
        <v>8</v>
      </c>
      <c r="D9292" s="1">
        <f t="shared" si="307"/>
        <v>3</v>
      </c>
      <c r="E9292" s="1" t="str">
        <f>INDEX(Protocol[Mark],MATCH(C9292,Protocol[Step],0))</f>
        <v>7Rot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651010003</v>
      </c>
      <c r="H9292" s="134">
        <f>Systematic[[#This Row],[SampleVariableLabel]]+100*Systematic[[#This Row],[State]]</f>
        <v>651010803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651</v>
      </c>
      <c r="B9293" s="1">
        <f>IF(C9293=0,IF(B9292=Protocol!$V$20,1,B9292+1),B9292)</f>
        <v>1</v>
      </c>
      <c r="C9293" s="1">
        <f>IF(C9292+1=Protocol!$V$21,0,C9292+1)</f>
        <v>9</v>
      </c>
      <c r="D9293" s="1">
        <f t="shared" si="307"/>
        <v>4</v>
      </c>
      <c r="E9293" s="1" t="str">
        <f>INDEX(Protocol[Mark],MATCH(C9293,Protocol[Step],0))</f>
        <v>8Gp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651010004</v>
      </c>
      <c r="H9293" s="134">
        <f>Systematic[[#This Row],[SampleVariableLabel]]+100*Systematic[[#This Row],[State]]</f>
        <v>651010904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651</v>
      </c>
      <c r="B9294" s="1">
        <f>IF(C9294=0,IF(B9293=Protocol!$V$20,1,B9293+1),B9293)</f>
        <v>1</v>
      </c>
      <c r="C9294" s="1">
        <f>IF(C9293+1=Protocol!$V$21,0,C9293+1)</f>
        <v>10</v>
      </c>
      <c r="D9294" s="1">
        <f t="shared" si="307"/>
        <v>5</v>
      </c>
      <c r="E9294" s="1" t="str">
        <f>INDEX(Protocol[Mark],MATCH(C9294,Protocol[Step],0))</f>
        <v>9Ama</v>
      </c>
      <c r="F9294" s="151" t="str">
        <f>INDEX(Variables[Variable],MATCH(Systematic[[#This Row],[VariableIndex]],Variables[Index],0))</f>
        <v>Specific flux (mt)</v>
      </c>
      <c r="G9294" s="134">
        <f>Systematic[[#This Row],[Sample]]*1000000+Systematic[[#This Row],[SubSample]]*10000+Systematic[[#This Row],[VariableIndex]]</f>
        <v>651010005</v>
      </c>
      <c r="H9294" s="134">
        <f>Systematic[[#This Row],[SampleVariableLabel]]+100*Systematic[[#This Row],[State]]</f>
        <v>651011005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651</v>
      </c>
      <c r="B9295" s="1">
        <f>IF(C9295=0,IF(B9294=Protocol!$V$20,1,B9294+1),B9294)</f>
        <v>1</v>
      </c>
      <c r="C9295" s="1">
        <f>IF(C9294+1=Protocol!$V$21,0,C9294+1)</f>
        <v>11</v>
      </c>
      <c r="D9295" s="1">
        <f t="shared" si="307"/>
        <v>6</v>
      </c>
      <c r="E9295" s="1" t="str">
        <f>INDEX(Protocol[Mark],MATCH(C9295,Protocol[Step],0))</f>
        <v>10Tm</v>
      </c>
      <c r="F9295" s="151" t="str">
        <f>INDEX(Variables[Variable],MATCH(Systematic[[#This Row],[VariableIndex]],Variables[Index],0))</f>
        <v>FCR (mt: ROX-corr.)</v>
      </c>
      <c r="G9295" s="134">
        <f>Systematic[[#This Row],[Sample]]*1000000+Systematic[[#This Row],[SubSample]]*10000+Systematic[[#This Row],[VariableIndex]]</f>
        <v>651010006</v>
      </c>
      <c r="H9295" s="134">
        <f>Systematic[[#This Row],[SampleVariableLabel]]+100*Systematic[[#This Row],[State]]</f>
        <v>651011106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651</v>
      </c>
      <c r="B9296" s="1">
        <f>IF(C9296=0,IF(B9295=Protocol!$V$20,1,B9295+1),B9295)</f>
        <v>1</v>
      </c>
      <c r="C9296" s="1">
        <f>IF(C9295+1=Protocol!$V$21,0,C9295+1)</f>
        <v>12</v>
      </c>
      <c r="D9296" s="1">
        <f t="shared" si="307"/>
        <v>1</v>
      </c>
      <c r="E9296" s="1" t="str">
        <f>INDEX(Protocol[Mark],MATCH(C9296,Protocol[Step],0))</f>
        <v>11Azd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651010001</v>
      </c>
      <c r="H9296" s="134">
        <f>Systematic[[#This Row],[SampleVariableLabel]]+100*Systematic[[#This Row],[State]]</f>
        <v>651011201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652</v>
      </c>
      <c r="B9297" s="1">
        <f>IF(C9297=0,IF(B9296=Protocol!$V$20,1,B9296+1),B9296)</f>
        <v>1</v>
      </c>
      <c r="C9297" s="1">
        <f>IF(C9296+1=Protocol!$V$21,0,C9296+1)</f>
        <v>0</v>
      </c>
      <c r="D9297" s="1">
        <f t="shared" si="307"/>
        <v>2</v>
      </c>
      <c r="E9297" s="1" t="str">
        <f>INDEX(Protocol[Mark],MATCH(C9297,Protocol[Step],0))</f>
        <v>1mt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652010002</v>
      </c>
      <c r="H9297" s="134">
        <f>Systematic[[#This Row],[SampleVariableLabel]]+100*Systematic[[#This Row],[State]]</f>
        <v>652010002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652</v>
      </c>
      <c r="B9298" s="1">
        <f>IF(C9298=0,IF(B9297=Protocol!$V$20,1,B9297+1),B9297)</f>
        <v>1</v>
      </c>
      <c r="C9298" s="1">
        <f>IF(C9297+1=Protocol!$V$21,0,C9297+1)</f>
        <v>1</v>
      </c>
      <c r="D9298" s="1">
        <f t="shared" si="307"/>
        <v>3</v>
      </c>
      <c r="E9298" s="1" t="str">
        <f>INDEX(Protocol[Mark],MATCH(C9298,Protocol[Step],0))</f>
        <v>1PM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652010003</v>
      </c>
      <c r="H9298" s="134">
        <f>Systematic[[#This Row],[SampleVariableLabel]]+100*Systematic[[#This Row],[State]]</f>
        <v>652010103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652</v>
      </c>
      <c r="B9299" s="1">
        <f>IF(C9299=0,IF(B9298=Protocol!$V$20,1,B9298+1),B9298)</f>
        <v>1</v>
      </c>
      <c r="C9299" s="1">
        <f>IF(C9298+1=Protocol!$V$21,0,C9298+1)</f>
        <v>2</v>
      </c>
      <c r="D9299" s="1">
        <f t="shared" si="307"/>
        <v>4</v>
      </c>
      <c r="E9299" s="1" t="str">
        <f>INDEX(Protocol[Mark],MATCH(C9299,Protocol[Step],0))</f>
        <v>2D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652010004</v>
      </c>
      <c r="H9299" s="134">
        <f>Systematic[[#This Row],[SampleVariableLabel]]+100*Systematic[[#This Row],[State]]</f>
        <v>652010204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652</v>
      </c>
      <c r="B9300" s="1">
        <f>IF(C9300=0,IF(B9299=Protocol!$V$20,1,B9299+1),B9299)</f>
        <v>1</v>
      </c>
      <c r="C9300" s="1">
        <f>IF(C9299+1=Protocol!$V$21,0,C9299+1)</f>
        <v>3</v>
      </c>
      <c r="D9300" s="1">
        <f t="shared" si="307"/>
        <v>5</v>
      </c>
      <c r="E9300" s="1" t="str">
        <f>INDEX(Protocol[Mark],MATCH(C9300,Protocol[Step],0))</f>
        <v>2c</v>
      </c>
      <c r="F9300" s="151" t="str">
        <f>INDEX(Variables[Variable],MATCH(Systematic[[#This Row],[VariableIndex]],Variables[Index],0))</f>
        <v>Specific flux (mt)</v>
      </c>
      <c r="G9300" s="134">
        <f>Systematic[[#This Row],[Sample]]*1000000+Systematic[[#This Row],[SubSample]]*10000+Systematic[[#This Row],[VariableIndex]]</f>
        <v>652010005</v>
      </c>
      <c r="H9300" s="134">
        <f>Systematic[[#This Row],[SampleVariableLabel]]+100*Systematic[[#This Row],[State]]</f>
        <v>652010305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652</v>
      </c>
      <c r="B9301" s="1">
        <f>IF(C9301=0,IF(B9300=Protocol!$V$20,1,B9300+1),B9300)</f>
        <v>1</v>
      </c>
      <c r="C9301" s="1">
        <f>IF(C9300+1=Protocol!$V$21,0,C9300+1)</f>
        <v>4</v>
      </c>
      <c r="D9301" s="1">
        <f t="shared" si="307"/>
        <v>6</v>
      </c>
      <c r="E9301" s="1" t="str">
        <f>INDEX(Protocol[Mark],MATCH(C9301,Protocol[Step],0))</f>
        <v>3U</v>
      </c>
      <c r="F9301" s="151" t="str">
        <f>INDEX(Variables[Variable],MATCH(Systematic[[#This Row],[VariableIndex]],Variables[Index],0))</f>
        <v>FCR (mt: ROX-corr.)</v>
      </c>
      <c r="G9301" s="134">
        <f>Systematic[[#This Row],[Sample]]*1000000+Systematic[[#This Row],[SubSample]]*10000+Systematic[[#This Row],[VariableIndex]]</f>
        <v>652010006</v>
      </c>
      <c r="H9301" s="134">
        <f>Systematic[[#This Row],[SampleVariableLabel]]+100*Systematic[[#This Row],[State]]</f>
        <v>652010406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652</v>
      </c>
      <c r="B9302" s="1">
        <f>IF(C9302=0,IF(B9301=Protocol!$V$20,1,B9301+1),B9301)</f>
        <v>1</v>
      </c>
      <c r="C9302" s="1">
        <f>IF(C9301+1=Protocol!$V$21,0,C9301+1)</f>
        <v>5</v>
      </c>
      <c r="D9302" s="1">
        <f t="shared" si="307"/>
        <v>1</v>
      </c>
      <c r="E9302" s="1" t="str">
        <f>INDEX(Protocol[Mark],MATCH(C9302,Protocol[Step],0))</f>
        <v>4G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652010001</v>
      </c>
      <c r="H9302" s="134">
        <f>Systematic[[#This Row],[SampleVariableLabel]]+100*Systematic[[#This Row],[State]]</f>
        <v>652010501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652</v>
      </c>
      <c r="B9303" s="1">
        <f>IF(C9303=0,IF(B9302=Protocol!$V$20,1,B9302+1),B9302)</f>
        <v>1</v>
      </c>
      <c r="C9303" s="1">
        <f>IF(C9302+1=Protocol!$V$21,0,C9302+1)</f>
        <v>6</v>
      </c>
      <c r="D9303" s="1">
        <f t="shared" si="307"/>
        <v>2</v>
      </c>
      <c r="E9303" s="1" t="str">
        <f>INDEX(Protocol[Mark],MATCH(C9303,Protocol[Step],0))</f>
        <v>5S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652010002</v>
      </c>
      <c r="H9303" s="134">
        <f>Systematic[[#This Row],[SampleVariableLabel]]+100*Systematic[[#This Row],[State]]</f>
        <v>652010602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652</v>
      </c>
      <c r="B9304" s="1">
        <f>IF(C9304=0,IF(B9303=Protocol!$V$20,1,B9303+1),B9303)</f>
        <v>1</v>
      </c>
      <c r="C9304" s="1">
        <f>IF(C9303+1=Protocol!$V$21,0,C9303+1)</f>
        <v>7</v>
      </c>
      <c r="D9304" s="1">
        <f t="shared" si="307"/>
        <v>3</v>
      </c>
      <c r="E9304" s="1" t="str">
        <f>INDEX(Protocol[Mark],MATCH(C9304,Protocol[Step],0))</f>
        <v>6Oct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652010003</v>
      </c>
      <c r="H9304" s="134">
        <f>Systematic[[#This Row],[SampleVariableLabel]]+100*Systematic[[#This Row],[State]]</f>
        <v>652010703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652</v>
      </c>
      <c r="B9305" s="1">
        <f>IF(C9305=0,IF(B9304=Protocol!$V$20,1,B9304+1),B9304)</f>
        <v>1</v>
      </c>
      <c r="C9305" s="1">
        <f>IF(C9304+1=Protocol!$V$21,0,C9304+1)</f>
        <v>8</v>
      </c>
      <c r="D9305" s="1">
        <f t="shared" si="307"/>
        <v>4</v>
      </c>
      <c r="E9305" s="1" t="str">
        <f>INDEX(Protocol[Mark],MATCH(C9305,Protocol[Step],0))</f>
        <v>7Rot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652010004</v>
      </c>
      <c r="H9305" s="134">
        <f>Systematic[[#This Row],[SampleVariableLabel]]+100*Systematic[[#This Row],[State]]</f>
        <v>652010804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652</v>
      </c>
      <c r="B9306" s="1">
        <f>IF(C9306=0,IF(B9305=Protocol!$V$20,1,B9305+1),B9305)</f>
        <v>1</v>
      </c>
      <c r="C9306" s="1">
        <f>IF(C9305+1=Protocol!$V$21,0,C9305+1)</f>
        <v>9</v>
      </c>
      <c r="D9306" s="1">
        <f t="shared" si="307"/>
        <v>5</v>
      </c>
      <c r="E9306" s="1" t="str">
        <f>INDEX(Protocol[Mark],MATCH(C9306,Protocol[Step],0))</f>
        <v>8Gp</v>
      </c>
      <c r="F9306" s="151" t="str">
        <f>INDEX(Variables[Variable],MATCH(Systematic[[#This Row],[VariableIndex]],Variables[Index],0))</f>
        <v>Specific flux (mt)</v>
      </c>
      <c r="G9306" s="134">
        <f>Systematic[[#This Row],[Sample]]*1000000+Systematic[[#This Row],[SubSample]]*10000+Systematic[[#This Row],[VariableIndex]]</f>
        <v>652010005</v>
      </c>
      <c r="H9306" s="134">
        <f>Systematic[[#This Row],[SampleVariableLabel]]+100*Systematic[[#This Row],[State]]</f>
        <v>652010905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652</v>
      </c>
      <c r="B9307" s="1">
        <f>IF(C9307=0,IF(B9306=Protocol!$V$20,1,B9306+1),B9306)</f>
        <v>1</v>
      </c>
      <c r="C9307" s="1">
        <f>IF(C9306+1=Protocol!$V$21,0,C9306+1)</f>
        <v>10</v>
      </c>
      <c r="D9307" s="1">
        <f t="shared" si="307"/>
        <v>6</v>
      </c>
      <c r="E9307" s="1" t="str">
        <f>INDEX(Protocol[Mark],MATCH(C9307,Protocol[Step],0))</f>
        <v>9Ama</v>
      </c>
      <c r="F9307" s="151" t="str">
        <f>INDEX(Variables[Variable],MATCH(Systematic[[#This Row],[VariableIndex]],Variables[Index],0))</f>
        <v>FCR (mt: ROX-corr.)</v>
      </c>
      <c r="G9307" s="134">
        <f>Systematic[[#This Row],[Sample]]*1000000+Systematic[[#This Row],[SubSample]]*10000+Systematic[[#This Row],[VariableIndex]]</f>
        <v>652010006</v>
      </c>
      <c r="H9307" s="134">
        <f>Systematic[[#This Row],[SampleVariableLabel]]+100*Systematic[[#This Row],[State]]</f>
        <v>652011006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652</v>
      </c>
      <c r="B9308" s="1">
        <f>IF(C9308=0,IF(B9307=Protocol!$V$20,1,B9307+1),B9307)</f>
        <v>1</v>
      </c>
      <c r="C9308" s="1">
        <f>IF(C9307+1=Protocol!$V$21,0,C9307+1)</f>
        <v>11</v>
      </c>
      <c r="D9308" s="1">
        <f t="shared" si="307"/>
        <v>1</v>
      </c>
      <c r="E9308" s="1" t="str">
        <f>INDEX(Protocol[Mark],MATCH(C9308,Protocol[Step],0))</f>
        <v>10Tm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652010001</v>
      </c>
      <c r="H9308" s="134">
        <f>Systematic[[#This Row],[SampleVariableLabel]]+100*Systematic[[#This Row],[State]]</f>
        <v>652011101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652</v>
      </c>
      <c r="B9309" s="1">
        <f>IF(C9309=0,IF(B9308=Protocol!$V$20,1,B9308+1),B9308)</f>
        <v>1</v>
      </c>
      <c r="C9309" s="1">
        <f>IF(C9308+1=Protocol!$V$21,0,C9308+1)</f>
        <v>12</v>
      </c>
      <c r="D9309" s="1">
        <f t="shared" si="307"/>
        <v>2</v>
      </c>
      <c r="E9309" s="1" t="str">
        <f>INDEX(Protocol[Mark],MATCH(C9309,Protocol[Step],0))</f>
        <v>11Azd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652010002</v>
      </c>
      <c r="H9309" s="134">
        <f>Systematic[[#This Row],[SampleVariableLabel]]+100*Systematic[[#This Row],[State]]</f>
        <v>652011202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653</v>
      </c>
      <c r="B9310" s="1">
        <f>IF(C9310=0,IF(B9309=Protocol!$V$20,1,B9309+1),B9309)</f>
        <v>1</v>
      </c>
      <c r="C9310" s="1">
        <f>IF(C9309+1=Protocol!$V$21,0,C9309+1)</f>
        <v>0</v>
      </c>
      <c r="D9310" s="1">
        <f t="shared" si="307"/>
        <v>3</v>
      </c>
      <c r="E9310" s="1" t="str">
        <f>INDEX(Protocol[Mark],MATCH(C9310,Protocol[Step],0))</f>
        <v>1mt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653010003</v>
      </c>
      <c r="H9310" s="134">
        <f>Systematic[[#This Row],[SampleVariableLabel]]+100*Systematic[[#This Row],[State]]</f>
        <v>653010003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653</v>
      </c>
      <c r="B9311" s="1">
        <f>IF(C9311=0,IF(B9310=Protocol!$V$20,1,B9310+1),B9310)</f>
        <v>1</v>
      </c>
      <c r="C9311" s="1">
        <f>IF(C9310+1=Protocol!$V$21,0,C9310+1)</f>
        <v>1</v>
      </c>
      <c r="D9311" s="1">
        <f t="shared" si="307"/>
        <v>4</v>
      </c>
      <c r="E9311" s="1" t="str">
        <f>INDEX(Protocol[Mark],MATCH(C9311,Protocol[Step],0))</f>
        <v>1PM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653010004</v>
      </c>
      <c r="H9311" s="134">
        <f>Systematic[[#This Row],[SampleVariableLabel]]+100*Systematic[[#This Row],[State]]</f>
        <v>653010104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653</v>
      </c>
      <c r="B9312" s="1">
        <f>IF(C9312=0,IF(B9311=Protocol!$V$20,1,B9311+1),B9311)</f>
        <v>1</v>
      </c>
      <c r="C9312" s="1">
        <f>IF(C9311+1=Protocol!$V$21,0,C9311+1)</f>
        <v>2</v>
      </c>
      <c r="D9312" s="1">
        <f t="shared" si="307"/>
        <v>5</v>
      </c>
      <c r="E9312" s="1" t="str">
        <f>INDEX(Protocol[Mark],MATCH(C9312,Protocol[Step],0))</f>
        <v>2D</v>
      </c>
      <c r="F9312" s="151" t="str">
        <f>INDEX(Variables[Variable],MATCH(Systematic[[#This Row],[VariableIndex]],Variables[Index],0))</f>
        <v>Specific flux (mt)</v>
      </c>
      <c r="G9312" s="134">
        <f>Systematic[[#This Row],[Sample]]*1000000+Systematic[[#This Row],[SubSample]]*10000+Systematic[[#This Row],[VariableIndex]]</f>
        <v>653010005</v>
      </c>
      <c r="H9312" s="134">
        <f>Systematic[[#This Row],[SampleVariableLabel]]+100*Systematic[[#This Row],[State]]</f>
        <v>653010205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653</v>
      </c>
      <c r="B9313" s="1">
        <f>IF(C9313=0,IF(B9312=Protocol!$V$20,1,B9312+1),B9312)</f>
        <v>1</v>
      </c>
      <c r="C9313" s="1">
        <f>IF(C9312+1=Protocol!$V$21,0,C9312+1)</f>
        <v>3</v>
      </c>
      <c r="D9313" s="1">
        <f t="shared" si="307"/>
        <v>6</v>
      </c>
      <c r="E9313" s="1" t="str">
        <f>INDEX(Protocol[Mark],MATCH(C9313,Protocol[Step],0))</f>
        <v>2c</v>
      </c>
      <c r="F9313" s="151" t="str">
        <f>INDEX(Variables[Variable],MATCH(Systematic[[#This Row],[VariableIndex]],Variables[Index],0))</f>
        <v>FCR (mt: ROX-corr.)</v>
      </c>
      <c r="G9313" s="134">
        <f>Systematic[[#This Row],[Sample]]*1000000+Systematic[[#This Row],[SubSample]]*10000+Systematic[[#This Row],[VariableIndex]]</f>
        <v>653010006</v>
      </c>
      <c r="H9313" s="134">
        <f>Systematic[[#This Row],[SampleVariableLabel]]+100*Systematic[[#This Row],[State]]</f>
        <v>653010306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653</v>
      </c>
      <c r="B9314" s="1">
        <f>IF(C9314=0,IF(B9313=Protocol!$V$20,1,B9313+1),B9313)</f>
        <v>1</v>
      </c>
      <c r="C9314" s="1">
        <f>IF(C9313+1=Protocol!$V$21,0,C9313+1)</f>
        <v>4</v>
      </c>
      <c r="D9314" s="1">
        <f t="shared" si="307"/>
        <v>1</v>
      </c>
      <c r="E9314" s="1" t="str">
        <f>INDEX(Protocol[Mark],MATCH(C9314,Protocol[Step],0))</f>
        <v>3U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653010001</v>
      </c>
      <c r="H9314" s="134">
        <f>Systematic[[#This Row],[SampleVariableLabel]]+100*Systematic[[#This Row],[State]]</f>
        <v>653010401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653</v>
      </c>
      <c r="B9315" s="1">
        <f>IF(C9315=0,IF(B9314=Protocol!$V$20,1,B9314+1),B9314)</f>
        <v>1</v>
      </c>
      <c r="C9315" s="1">
        <f>IF(C9314+1=Protocol!$V$21,0,C9314+1)</f>
        <v>5</v>
      </c>
      <c r="D9315" s="1">
        <f t="shared" si="307"/>
        <v>2</v>
      </c>
      <c r="E9315" s="1" t="str">
        <f>INDEX(Protocol[Mark],MATCH(C9315,Protocol[Step],0))</f>
        <v>4G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653010002</v>
      </c>
      <c r="H9315" s="134">
        <f>Systematic[[#This Row],[SampleVariableLabel]]+100*Systematic[[#This Row],[State]]</f>
        <v>653010502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653</v>
      </c>
      <c r="B9316" s="1">
        <f>IF(C9316=0,IF(B9315=Protocol!$V$20,1,B9315+1),B9315)</f>
        <v>1</v>
      </c>
      <c r="C9316" s="1">
        <f>IF(C9315+1=Protocol!$V$21,0,C9315+1)</f>
        <v>6</v>
      </c>
      <c r="D9316" s="1">
        <f t="shared" si="307"/>
        <v>3</v>
      </c>
      <c r="E9316" s="1" t="str">
        <f>INDEX(Protocol[Mark],MATCH(C9316,Protocol[Step],0))</f>
        <v>5S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653010003</v>
      </c>
      <c r="H9316" s="134">
        <f>Systematic[[#This Row],[SampleVariableLabel]]+100*Systematic[[#This Row],[State]]</f>
        <v>653010603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653</v>
      </c>
      <c r="B9317" s="1">
        <f>IF(C9317=0,IF(B9316=Protocol!$V$20,1,B9316+1),B9316)</f>
        <v>1</v>
      </c>
      <c r="C9317" s="1">
        <f>IF(C9316+1=Protocol!$V$21,0,C9316+1)</f>
        <v>7</v>
      </c>
      <c r="D9317" s="1">
        <f t="shared" si="307"/>
        <v>4</v>
      </c>
      <c r="E9317" s="1" t="str">
        <f>INDEX(Protocol[Mark],MATCH(C9317,Protocol[Step],0))</f>
        <v>6Oct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653010004</v>
      </c>
      <c r="H9317" s="134">
        <f>Systematic[[#This Row],[SampleVariableLabel]]+100*Systematic[[#This Row],[State]]</f>
        <v>653010704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653</v>
      </c>
      <c r="B9318" s="1">
        <f>IF(C9318=0,IF(B9317=Protocol!$V$20,1,B9317+1),B9317)</f>
        <v>1</v>
      </c>
      <c r="C9318" s="1">
        <f>IF(C9317+1=Protocol!$V$21,0,C9317+1)</f>
        <v>8</v>
      </c>
      <c r="D9318" s="1">
        <f t="shared" si="307"/>
        <v>5</v>
      </c>
      <c r="E9318" s="1" t="str">
        <f>INDEX(Protocol[Mark],MATCH(C9318,Protocol[Step],0))</f>
        <v>7Rot</v>
      </c>
      <c r="F9318" s="151" t="str">
        <f>INDEX(Variables[Variable],MATCH(Systematic[[#This Row],[VariableIndex]],Variables[Index],0))</f>
        <v>Specific flux (mt)</v>
      </c>
      <c r="G9318" s="134">
        <f>Systematic[[#This Row],[Sample]]*1000000+Systematic[[#This Row],[SubSample]]*10000+Systematic[[#This Row],[VariableIndex]]</f>
        <v>653010005</v>
      </c>
      <c r="H9318" s="134">
        <f>Systematic[[#This Row],[SampleVariableLabel]]+100*Systematic[[#This Row],[State]]</f>
        <v>653010805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653</v>
      </c>
      <c r="B9319" s="1">
        <f>IF(C9319=0,IF(B9318=Protocol!$V$20,1,B9318+1),B9318)</f>
        <v>1</v>
      </c>
      <c r="C9319" s="1">
        <f>IF(C9318+1=Protocol!$V$21,0,C9318+1)</f>
        <v>9</v>
      </c>
      <c r="D9319" s="1">
        <f t="shared" si="307"/>
        <v>6</v>
      </c>
      <c r="E9319" s="1" t="str">
        <f>INDEX(Protocol[Mark],MATCH(C9319,Protocol[Step],0))</f>
        <v>8Gp</v>
      </c>
      <c r="F9319" s="151" t="str">
        <f>INDEX(Variables[Variable],MATCH(Systematic[[#This Row],[VariableIndex]],Variables[Index],0))</f>
        <v>FCR (mt: ROX-corr.)</v>
      </c>
      <c r="G9319" s="134">
        <f>Systematic[[#This Row],[Sample]]*1000000+Systematic[[#This Row],[SubSample]]*10000+Systematic[[#This Row],[VariableIndex]]</f>
        <v>653010006</v>
      </c>
      <c r="H9319" s="134">
        <f>Systematic[[#This Row],[SampleVariableLabel]]+100*Systematic[[#This Row],[State]]</f>
        <v>653010906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653</v>
      </c>
      <c r="B9320" s="1">
        <f>IF(C9320=0,IF(B9319=Protocol!$V$20,1,B9319+1),B9319)</f>
        <v>1</v>
      </c>
      <c r="C9320" s="1">
        <f>IF(C9319+1=Protocol!$V$21,0,C9319+1)</f>
        <v>10</v>
      </c>
      <c r="D9320" s="1">
        <f t="shared" si="307"/>
        <v>1</v>
      </c>
      <c r="E9320" s="1" t="str">
        <f>INDEX(Protocol[Mark],MATCH(C9320,Protocol[Step],0))</f>
        <v>9Ama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653010001</v>
      </c>
      <c r="H9320" s="134">
        <f>Systematic[[#This Row],[SampleVariableLabel]]+100*Systematic[[#This Row],[State]]</f>
        <v>653011001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653</v>
      </c>
      <c r="B9321" s="1">
        <f>IF(C9321=0,IF(B9320=Protocol!$V$20,1,B9320+1),B9320)</f>
        <v>1</v>
      </c>
      <c r="C9321" s="1">
        <f>IF(C9320+1=Protocol!$V$21,0,C9320+1)</f>
        <v>11</v>
      </c>
      <c r="D9321" s="1">
        <f t="shared" si="307"/>
        <v>2</v>
      </c>
      <c r="E9321" s="1" t="str">
        <f>INDEX(Protocol[Mark],MATCH(C9321,Protocol[Step],0))</f>
        <v>10Tm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653010002</v>
      </c>
      <c r="H9321" s="134">
        <f>Systematic[[#This Row],[SampleVariableLabel]]+100*Systematic[[#This Row],[State]]</f>
        <v>653011102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653</v>
      </c>
      <c r="B9322" s="1">
        <f>IF(C9322=0,IF(B9321=Protocol!$V$20,1,B9321+1),B9321)</f>
        <v>1</v>
      </c>
      <c r="C9322" s="1">
        <f>IF(C9321+1=Protocol!$V$21,0,C9321+1)</f>
        <v>12</v>
      </c>
      <c r="D9322" s="1">
        <f t="shared" si="307"/>
        <v>3</v>
      </c>
      <c r="E9322" s="1" t="str">
        <f>INDEX(Protocol[Mark],MATCH(C9322,Protocol[Step],0))</f>
        <v>11Azd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653010003</v>
      </c>
      <c r="H9322" s="134">
        <f>Systematic[[#This Row],[SampleVariableLabel]]+100*Systematic[[#This Row],[State]]</f>
        <v>653011203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654</v>
      </c>
      <c r="B9323" s="1">
        <f>IF(C9323=0,IF(B9322=Protocol!$V$20,1,B9322+1),B9322)</f>
        <v>1</v>
      </c>
      <c r="C9323" s="1">
        <f>IF(C9322+1=Protocol!$V$21,0,C9322+1)</f>
        <v>0</v>
      </c>
      <c r="D9323" s="1">
        <f t="shared" si="307"/>
        <v>4</v>
      </c>
      <c r="E9323" s="1" t="str">
        <f>INDEX(Protocol[Mark],MATCH(C9323,Protocol[Step],0))</f>
        <v>1mt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654010004</v>
      </c>
      <c r="H9323" s="134">
        <f>Systematic[[#This Row],[SampleVariableLabel]]+100*Systematic[[#This Row],[State]]</f>
        <v>654010004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654</v>
      </c>
      <c r="B9324" s="1">
        <f>IF(C9324=0,IF(B9323=Protocol!$V$20,1,B9323+1),B9323)</f>
        <v>1</v>
      </c>
      <c r="C9324" s="1">
        <f>IF(C9323+1=Protocol!$V$21,0,C9323+1)</f>
        <v>1</v>
      </c>
      <c r="D9324" s="1">
        <f t="shared" si="307"/>
        <v>5</v>
      </c>
      <c r="E9324" s="1" t="str">
        <f>INDEX(Protocol[Mark],MATCH(C9324,Protocol[Step],0))</f>
        <v>1PM</v>
      </c>
      <c r="F9324" s="151" t="str">
        <f>INDEX(Variables[Variable],MATCH(Systematic[[#This Row],[VariableIndex]],Variables[Index],0))</f>
        <v>Specific flux (mt)</v>
      </c>
      <c r="G9324" s="134">
        <f>Systematic[[#This Row],[Sample]]*1000000+Systematic[[#This Row],[SubSample]]*10000+Systematic[[#This Row],[VariableIndex]]</f>
        <v>654010005</v>
      </c>
      <c r="H9324" s="134">
        <f>Systematic[[#This Row],[SampleVariableLabel]]+100*Systematic[[#This Row],[State]]</f>
        <v>654010105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654</v>
      </c>
      <c r="B9325" s="1">
        <f>IF(C9325=0,IF(B9324=Protocol!$V$20,1,B9324+1),B9324)</f>
        <v>1</v>
      </c>
      <c r="C9325" s="1">
        <f>IF(C9324+1=Protocol!$V$21,0,C9324+1)</f>
        <v>2</v>
      </c>
      <c r="D9325" s="1">
        <f t="shared" si="307"/>
        <v>6</v>
      </c>
      <c r="E9325" s="1" t="str">
        <f>INDEX(Protocol[Mark],MATCH(C9325,Protocol[Step],0))</f>
        <v>2D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654010006</v>
      </c>
      <c r="H9325" s="134">
        <f>Systematic[[#This Row],[SampleVariableLabel]]+100*Systematic[[#This Row],[State]]</f>
        <v>654010206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654</v>
      </c>
      <c r="B9326" s="1">
        <f>IF(C9326=0,IF(B9325=Protocol!$V$20,1,B9325+1),B9325)</f>
        <v>1</v>
      </c>
      <c r="C9326" s="1">
        <f>IF(C9325+1=Protocol!$V$21,0,C9325+1)</f>
        <v>3</v>
      </c>
      <c r="D9326" s="1">
        <f t="shared" si="307"/>
        <v>1</v>
      </c>
      <c r="E9326" s="1" t="str">
        <f>INDEX(Protocol[Mark],MATCH(C9326,Protocol[Step],0))</f>
        <v>2c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654010001</v>
      </c>
      <c r="H9326" s="134">
        <f>Systematic[[#This Row],[SampleVariableLabel]]+100*Systematic[[#This Row],[State]]</f>
        <v>654010301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654</v>
      </c>
      <c r="B9327" s="1">
        <f>IF(C9327=0,IF(B9326=Protocol!$V$20,1,B9326+1),B9326)</f>
        <v>1</v>
      </c>
      <c r="C9327" s="1">
        <f>IF(C9326+1=Protocol!$V$21,0,C9326+1)</f>
        <v>4</v>
      </c>
      <c r="D9327" s="1">
        <f t="shared" si="307"/>
        <v>2</v>
      </c>
      <c r="E9327" s="1" t="str">
        <f>INDEX(Protocol[Mark],MATCH(C9327,Protocol[Step],0))</f>
        <v>3U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654010002</v>
      </c>
      <c r="H9327" s="134">
        <f>Systematic[[#This Row],[SampleVariableLabel]]+100*Systematic[[#This Row],[State]]</f>
        <v>654010402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654</v>
      </c>
      <c r="B9328" s="1">
        <f>IF(C9328=0,IF(B9327=Protocol!$V$20,1,B9327+1),B9327)</f>
        <v>1</v>
      </c>
      <c r="C9328" s="1">
        <f>IF(C9327+1=Protocol!$V$21,0,C9327+1)</f>
        <v>5</v>
      </c>
      <c r="D9328" s="1">
        <f t="shared" si="307"/>
        <v>3</v>
      </c>
      <c r="E9328" s="1" t="str">
        <f>INDEX(Protocol[Mark],MATCH(C9328,Protocol[Step],0))</f>
        <v>4G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654010003</v>
      </c>
      <c r="H9328" s="134">
        <f>Systematic[[#This Row],[SampleVariableLabel]]+100*Systematic[[#This Row],[State]]</f>
        <v>654010503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654</v>
      </c>
      <c r="B9329" s="1">
        <f>IF(C9329=0,IF(B9328=Protocol!$V$20,1,B9328+1),B9328)</f>
        <v>1</v>
      </c>
      <c r="C9329" s="1">
        <f>IF(C9328+1=Protocol!$V$21,0,C9328+1)</f>
        <v>6</v>
      </c>
      <c r="D9329" s="1">
        <f t="shared" si="307"/>
        <v>4</v>
      </c>
      <c r="E9329" s="1" t="str">
        <f>INDEX(Protocol[Mark],MATCH(C9329,Protocol[Step],0))</f>
        <v>5S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654010004</v>
      </c>
      <c r="H9329" s="134">
        <f>Systematic[[#This Row],[SampleVariableLabel]]+100*Systematic[[#This Row],[State]]</f>
        <v>654010604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654</v>
      </c>
      <c r="B9330" s="1">
        <f>IF(C9330=0,IF(B9329=Protocol!$V$20,1,B9329+1),B9329)</f>
        <v>1</v>
      </c>
      <c r="C9330" s="1">
        <f>IF(C9329+1=Protocol!$V$21,0,C9329+1)</f>
        <v>7</v>
      </c>
      <c r="D9330" s="1">
        <f t="shared" si="307"/>
        <v>5</v>
      </c>
      <c r="E9330" s="1" t="str">
        <f>INDEX(Protocol[Mark],MATCH(C9330,Protocol[Step],0))</f>
        <v>6Oct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654010005</v>
      </c>
      <c r="H9330" s="134">
        <f>Systematic[[#This Row],[SampleVariableLabel]]+100*Systematic[[#This Row],[State]]</f>
        <v>654010705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654</v>
      </c>
      <c r="B9331" s="1">
        <f>IF(C9331=0,IF(B9330=Protocol!$V$20,1,B9330+1),B9330)</f>
        <v>1</v>
      </c>
      <c r="C9331" s="1">
        <f>IF(C9330+1=Protocol!$V$21,0,C9330+1)</f>
        <v>8</v>
      </c>
      <c r="D9331" s="1">
        <f t="shared" si="307"/>
        <v>6</v>
      </c>
      <c r="E9331" s="1" t="str">
        <f>INDEX(Protocol[Mark],MATCH(C9331,Protocol[Step],0))</f>
        <v>7Rot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654010006</v>
      </c>
      <c r="H9331" s="134">
        <f>Systematic[[#This Row],[SampleVariableLabel]]+100*Systematic[[#This Row],[State]]</f>
        <v>654010806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654</v>
      </c>
      <c r="B9332" s="1">
        <f>IF(C9332=0,IF(B9331=Protocol!$V$20,1,B9331+1),B9331)</f>
        <v>1</v>
      </c>
      <c r="C9332" s="1">
        <f>IF(C9331+1=Protocol!$V$21,0,C9331+1)</f>
        <v>9</v>
      </c>
      <c r="D9332" s="1">
        <f t="shared" si="307"/>
        <v>1</v>
      </c>
      <c r="E9332" s="1" t="str">
        <f>INDEX(Protocol[Mark],MATCH(C9332,Protocol[Step],0))</f>
        <v>8Gp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654010001</v>
      </c>
      <c r="H9332" s="134">
        <f>Systematic[[#This Row],[SampleVariableLabel]]+100*Systematic[[#This Row],[State]]</f>
        <v>654010901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654</v>
      </c>
      <c r="B9333" s="1">
        <f>IF(C9333=0,IF(B9332=Protocol!$V$20,1,B9332+1),B9332)</f>
        <v>1</v>
      </c>
      <c r="C9333" s="1">
        <f>IF(C9332+1=Protocol!$V$21,0,C9332+1)</f>
        <v>10</v>
      </c>
      <c r="D9333" s="1">
        <f t="shared" si="307"/>
        <v>2</v>
      </c>
      <c r="E9333" s="1" t="str">
        <f>INDEX(Protocol[Mark],MATCH(C9333,Protocol[Step],0))</f>
        <v>9Ama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654010002</v>
      </c>
      <c r="H9333" s="134">
        <f>Systematic[[#This Row],[SampleVariableLabel]]+100*Systematic[[#This Row],[State]]</f>
        <v>654011002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654</v>
      </c>
      <c r="B9334" s="1">
        <f>IF(C9334=0,IF(B9333=Protocol!$V$20,1,B9333+1),B9333)</f>
        <v>1</v>
      </c>
      <c r="C9334" s="1">
        <f>IF(C9333+1=Protocol!$V$21,0,C9333+1)</f>
        <v>11</v>
      </c>
      <c r="D9334" s="1">
        <f t="shared" si="307"/>
        <v>3</v>
      </c>
      <c r="E9334" s="1" t="str">
        <f>INDEX(Protocol[Mark],MATCH(C9334,Protocol[Step],0))</f>
        <v>10Tm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654010003</v>
      </c>
      <c r="H9334" s="134">
        <f>Systematic[[#This Row],[SampleVariableLabel]]+100*Systematic[[#This Row],[State]]</f>
        <v>654011103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654</v>
      </c>
      <c r="B9335" s="1">
        <f>IF(C9335=0,IF(B9334=Protocol!$V$20,1,B9334+1),B9334)</f>
        <v>1</v>
      </c>
      <c r="C9335" s="1">
        <f>IF(C9334+1=Protocol!$V$21,0,C9334+1)</f>
        <v>12</v>
      </c>
      <c r="D9335" s="1">
        <f t="shared" si="307"/>
        <v>4</v>
      </c>
      <c r="E9335" s="1" t="str">
        <f>INDEX(Protocol[Mark],MATCH(C9335,Protocol[Step],0))</f>
        <v>11Azd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654010004</v>
      </c>
      <c r="H9335" s="134">
        <f>Systematic[[#This Row],[SampleVariableLabel]]+100*Systematic[[#This Row],[State]]</f>
        <v>654011204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655</v>
      </c>
      <c r="B9336" s="1">
        <f>IF(C9336=0,IF(B9335=Protocol!$V$20,1,B9335+1),B9335)</f>
        <v>1</v>
      </c>
      <c r="C9336" s="1">
        <f>IF(C9335+1=Protocol!$V$21,0,C9335+1)</f>
        <v>0</v>
      </c>
      <c r="D9336" s="1">
        <f t="shared" si="307"/>
        <v>5</v>
      </c>
      <c r="E9336" s="1" t="str">
        <f>INDEX(Protocol[Mark],MATCH(C9336,Protocol[Step],0))</f>
        <v>1mt</v>
      </c>
      <c r="F9336" s="151" t="str">
        <f>INDEX(Variables[Variable],MATCH(Systematic[[#This Row],[VariableIndex]],Variables[Index],0))</f>
        <v>Specific flux (mt)</v>
      </c>
      <c r="G9336" s="134">
        <f>Systematic[[#This Row],[Sample]]*1000000+Systematic[[#This Row],[SubSample]]*10000+Systematic[[#This Row],[VariableIndex]]</f>
        <v>655010005</v>
      </c>
      <c r="H9336" s="134">
        <f>Systematic[[#This Row],[SampleVariableLabel]]+100*Systematic[[#This Row],[State]]</f>
        <v>655010005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655</v>
      </c>
      <c r="B9337" s="1">
        <f>IF(C9337=0,IF(B9336=Protocol!$V$20,1,B9336+1),B9336)</f>
        <v>1</v>
      </c>
      <c r="C9337" s="1">
        <f>IF(C9336+1=Protocol!$V$21,0,C9336+1)</f>
        <v>1</v>
      </c>
      <c r="D9337" s="1">
        <f t="shared" si="307"/>
        <v>6</v>
      </c>
      <c r="E9337" s="1" t="str">
        <f>INDEX(Protocol[Mark],MATCH(C9337,Protocol[Step],0))</f>
        <v>1PM</v>
      </c>
      <c r="F9337" s="151" t="str">
        <f>INDEX(Variables[Variable],MATCH(Systematic[[#This Row],[VariableIndex]],Variables[Index],0))</f>
        <v>FCR (mt: ROX-corr.)</v>
      </c>
      <c r="G9337" s="134">
        <f>Systematic[[#This Row],[Sample]]*1000000+Systematic[[#This Row],[SubSample]]*10000+Systematic[[#This Row],[VariableIndex]]</f>
        <v>655010006</v>
      </c>
      <c r="H9337" s="134">
        <f>Systematic[[#This Row],[SampleVariableLabel]]+100*Systematic[[#This Row],[State]]</f>
        <v>655010106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655</v>
      </c>
      <c r="B9338" s="1">
        <f>IF(C9338=0,IF(B9337=Protocol!$V$20,1,B9337+1),B9337)</f>
        <v>1</v>
      </c>
      <c r="C9338" s="1">
        <f>IF(C9337+1=Protocol!$V$21,0,C9337+1)</f>
        <v>2</v>
      </c>
      <c r="D9338" s="1">
        <f t="shared" si="307"/>
        <v>1</v>
      </c>
      <c r="E9338" s="1" t="str">
        <f>INDEX(Protocol[Mark],MATCH(C9338,Protocol[Step],0))</f>
        <v>2D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655010001</v>
      </c>
      <c r="H9338" s="134">
        <f>Systematic[[#This Row],[SampleVariableLabel]]+100*Systematic[[#This Row],[State]]</f>
        <v>655010201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655</v>
      </c>
      <c r="B9339" s="1">
        <f>IF(C9339=0,IF(B9338=Protocol!$V$20,1,B9338+1),B9338)</f>
        <v>1</v>
      </c>
      <c r="C9339" s="1">
        <f>IF(C9338+1=Protocol!$V$21,0,C9338+1)</f>
        <v>3</v>
      </c>
      <c r="D9339" s="1">
        <f t="shared" si="307"/>
        <v>2</v>
      </c>
      <c r="E9339" s="1" t="str">
        <f>INDEX(Protocol[Mark],MATCH(C9339,Protocol[Step],0))</f>
        <v>2c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655010002</v>
      </c>
      <c r="H9339" s="134">
        <f>Systematic[[#This Row],[SampleVariableLabel]]+100*Systematic[[#This Row],[State]]</f>
        <v>655010302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655</v>
      </c>
      <c r="B9340" s="1">
        <f>IF(C9340=0,IF(B9339=Protocol!$V$20,1,B9339+1),B9339)</f>
        <v>1</v>
      </c>
      <c r="C9340" s="1">
        <f>IF(C9339+1=Protocol!$V$21,0,C9339+1)</f>
        <v>4</v>
      </c>
      <c r="D9340" s="1">
        <f t="shared" si="307"/>
        <v>3</v>
      </c>
      <c r="E9340" s="1" t="str">
        <f>INDEX(Protocol[Mark],MATCH(C9340,Protocol[Step],0))</f>
        <v>3U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655010003</v>
      </c>
      <c r="H9340" s="134">
        <f>Systematic[[#This Row],[SampleVariableLabel]]+100*Systematic[[#This Row],[State]]</f>
        <v>655010403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655</v>
      </c>
      <c r="B9341" s="1">
        <f>IF(C9341=0,IF(B9340=Protocol!$V$20,1,B9340+1),B9340)</f>
        <v>1</v>
      </c>
      <c r="C9341" s="1">
        <f>IF(C9340+1=Protocol!$V$21,0,C9340+1)</f>
        <v>5</v>
      </c>
      <c r="D9341" s="1">
        <f t="shared" si="307"/>
        <v>4</v>
      </c>
      <c r="E9341" s="1" t="str">
        <f>INDEX(Protocol[Mark],MATCH(C9341,Protocol[Step],0))</f>
        <v>4G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655010004</v>
      </c>
      <c r="H9341" s="134">
        <f>Systematic[[#This Row],[SampleVariableLabel]]+100*Systematic[[#This Row],[State]]</f>
        <v>655010504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655</v>
      </c>
      <c r="B9342" s="1">
        <f>IF(C9342=0,IF(B9341=Protocol!$V$20,1,B9341+1),B9341)</f>
        <v>1</v>
      </c>
      <c r="C9342" s="1">
        <f>IF(C9341+1=Protocol!$V$21,0,C9341+1)</f>
        <v>6</v>
      </c>
      <c r="D9342" s="1">
        <f t="shared" si="307"/>
        <v>5</v>
      </c>
      <c r="E9342" s="1" t="str">
        <f>INDEX(Protocol[Mark],MATCH(C9342,Protocol[Step],0))</f>
        <v>5S</v>
      </c>
      <c r="F9342" s="151" t="str">
        <f>INDEX(Variables[Variable],MATCH(Systematic[[#This Row],[VariableIndex]],Variables[Index],0))</f>
        <v>Specific flux (mt)</v>
      </c>
      <c r="G9342" s="134">
        <f>Systematic[[#This Row],[Sample]]*1000000+Systematic[[#This Row],[SubSample]]*10000+Systematic[[#This Row],[VariableIndex]]</f>
        <v>655010005</v>
      </c>
      <c r="H9342" s="134">
        <f>Systematic[[#This Row],[SampleVariableLabel]]+100*Systematic[[#This Row],[State]]</f>
        <v>655010605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655</v>
      </c>
      <c r="B9343" s="1">
        <f>IF(C9343=0,IF(B9342=Protocol!$V$20,1,B9342+1),B9342)</f>
        <v>1</v>
      </c>
      <c r="C9343" s="1">
        <f>IF(C9342+1=Protocol!$V$21,0,C9342+1)</f>
        <v>7</v>
      </c>
      <c r="D9343" s="1">
        <f t="shared" si="307"/>
        <v>6</v>
      </c>
      <c r="E9343" s="1" t="str">
        <f>INDEX(Protocol[Mark],MATCH(C9343,Protocol[Step],0))</f>
        <v>6Oct</v>
      </c>
      <c r="F9343" s="151" t="str">
        <f>INDEX(Variables[Variable],MATCH(Systematic[[#This Row],[VariableIndex]],Variables[Index],0))</f>
        <v>FCR (mt: ROX-corr.)</v>
      </c>
      <c r="G9343" s="134">
        <f>Systematic[[#This Row],[Sample]]*1000000+Systematic[[#This Row],[SubSample]]*10000+Systematic[[#This Row],[VariableIndex]]</f>
        <v>655010006</v>
      </c>
      <c r="H9343" s="134">
        <f>Systematic[[#This Row],[SampleVariableLabel]]+100*Systematic[[#This Row],[State]]</f>
        <v>655010706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655</v>
      </c>
      <c r="B9344" s="1">
        <f>IF(C9344=0,IF(B9343=Protocol!$V$20,1,B9343+1),B9343)</f>
        <v>1</v>
      </c>
      <c r="C9344" s="1">
        <f>IF(C9343+1=Protocol!$V$21,0,C9343+1)</f>
        <v>8</v>
      </c>
      <c r="D9344" s="1">
        <f t="shared" si="307"/>
        <v>1</v>
      </c>
      <c r="E9344" s="1" t="str">
        <f>INDEX(Protocol[Mark],MATCH(C9344,Protocol[Step],0))</f>
        <v>7Rot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655010001</v>
      </c>
      <c r="H9344" s="134">
        <f>Systematic[[#This Row],[SampleVariableLabel]]+100*Systematic[[#This Row],[State]]</f>
        <v>655010801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655</v>
      </c>
      <c r="B9345" s="1">
        <f>IF(C9345=0,IF(B9344=Protocol!$V$20,1,B9344+1),B9344)</f>
        <v>1</v>
      </c>
      <c r="C9345" s="1">
        <f>IF(C9344+1=Protocol!$V$21,0,C9344+1)</f>
        <v>9</v>
      </c>
      <c r="D9345" s="1">
        <f t="shared" si="307"/>
        <v>2</v>
      </c>
      <c r="E9345" s="1" t="str">
        <f>INDEX(Protocol[Mark],MATCH(C9345,Protocol[Step],0))</f>
        <v>8Gp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655010002</v>
      </c>
      <c r="H9345" s="134">
        <f>Systematic[[#This Row],[SampleVariableLabel]]+100*Systematic[[#This Row],[State]]</f>
        <v>655010902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655</v>
      </c>
      <c r="B9346" s="1">
        <f>IF(C9346=0,IF(B9345=Protocol!$V$20,1,B9345+1),B9345)</f>
        <v>1</v>
      </c>
      <c r="C9346" s="1">
        <f>IF(C9345+1=Protocol!$V$21,0,C9345+1)</f>
        <v>10</v>
      </c>
      <c r="D9346" s="1">
        <f t="shared" si="307"/>
        <v>3</v>
      </c>
      <c r="E9346" s="1" t="str">
        <f>INDEX(Protocol[Mark],MATCH(C9346,Protocol[Step],0))</f>
        <v>9Ama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655010003</v>
      </c>
      <c r="H9346" s="134">
        <f>Systematic[[#This Row],[SampleVariableLabel]]+100*Systematic[[#This Row],[State]]</f>
        <v>655011003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655</v>
      </c>
      <c r="B9347" s="1">
        <f>IF(C9347=0,IF(B9346=Protocol!$V$20,1,B9346+1),B9346)</f>
        <v>1</v>
      </c>
      <c r="C9347" s="1">
        <f>IF(C9346+1=Protocol!$V$21,0,C9346+1)</f>
        <v>11</v>
      </c>
      <c r="D9347" s="1">
        <f t="shared" ref="D9347:D9410" si="309">IF(D9346=nVariables,1,D9346+1)</f>
        <v>4</v>
      </c>
      <c r="E9347" s="1" t="str">
        <f>INDEX(Protocol[Mark],MATCH(C9347,Protocol[Step],0))</f>
        <v>10Tm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655010004</v>
      </c>
      <c r="H9347" s="134">
        <f>Systematic[[#This Row],[SampleVariableLabel]]+100*Systematic[[#This Row],[State]]</f>
        <v>655011104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655</v>
      </c>
      <c r="B9348" s="1">
        <f>IF(C9348=0,IF(B9347=Protocol!$V$20,1,B9347+1),B9347)</f>
        <v>1</v>
      </c>
      <c r="C9348" s="1">
        <f>IF(C9347+1=Protocol!$V$21,0,C9347+1)</f>
        <v>12</v>
      </c>
      <c r="D9348" s="1">
        <f t="shared" si="309"/>
        <v>5</v>
      </c>
      <c r="E9348" s="1" t="str">
        <f>INDEX(Protocol[Mark],MATCH(C9348,Protocol[Step],0))</f>
        <v>11Azd</v>
      </c>
      <c r="F9348" s="151" t="str">
        <f>INDEX(Variables[Variable],MATCH(Systematic[[#This Row],[VariableIndex]],Variables[Index],0))</f>
        <v>Specific flux (mt)</v>
      </c>
      <c r="G9348" s="134">
        <f>Systematic[[#This Row],[Sample]]*1000000+Systematic[[#This Row],[SubSample]]*10000+Systematic[[#This Row],[VariableIndex]]</f>
        <v>655010005</v>
      </c>
      <c r="H9348" s="134">
        <f>Systematic[[#This Row],[SampleVariableLabel]]+100*Systematic[[#This Row],[State]]</f>
        <v>655011205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656</v>
      </c>
      <c r="B9349" s="1">
        <f>IF(C9349=0,IF(B9348=Protocol!$V$20,1,B9348+1),B9348)</f>
        <v>1</v>
      </c>
      <c r="C9349" s="1">
        <f>IF(C9348+1=Protocol!$V$21,0,C9348+1)</f>
        <v>0</v>
      </c>
      <c r="D9349" s="1">
        <f t="shared" si="309"/>
        <v>6</v>
      </c>
      <c r="E9349" s="1" t="str">
        <f>INDEX(Protocol[Mark],MATCH(C9349,Protocol[Step],0))</f>
        <v>1mt</v>
      </c>
      <c r="F9349" s="151" t="str">
        <f>INDEX(Variables[Variable],MATCH(Systematic[[#This Row],[VariableIndex]],Variables[Index],0))</f>
        <v>FCR (mt: ROX-corr.)</v>
      </c>
      <c r="G9349" s="134">
        <f>Systematic[[#This Row],[Sample]]*1000000+Systematic[[#This Row],[SubSample]]*10000+Systematic[[#This Row],[VariableIndex]]</f>
        <v>656010006</v>
      </c>
      <c r="H9349" s="134">
        <f>Systematic[[#This Row],[SampleVariableLabel]]+100*Systematic[[#This Row],[State]]</f>
        <v>656010006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656</v>
      </c>
      <c r="B9350" s="1">
        <f>IF(C9350=0,IF(B9349=Protocol!$V$20,1,B9349+1),B9349)</f>
        <v>1</v>
      </c>
      <c r="C9350" s="1">
        <f>IF(C9349+1=Protocol!$V$21,0,C9349+1)</f>
        <v>1</v>
      </c>
      <c r="D9350" s="1">
        <f t="shared" si="309"/>
        <v>1</v>
      </c>
      <c r="E9350" s="1" t="str">
        <f>INDEX(Protocol[Mark],MATCH(C9350,Protocol[Step],0))</f>
        <v>1PM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656010001</v>
      </c>
      <c r="H9350" s="134">
        <f>Systematic[[#This Row],[SampleVariableLabel]]+100*Systematic[[#This Row],[State]]</f>
        <v>656010101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656</v>
      </c>
      <c r="B9351" s="1">
        <f>IF(C9351=0,IF(B9350=Protocol!$V$20,1,B9350+1),B9350)</f>
        <v>1</v>
      </c>
      <c r="C9351" s="1">
        <f>IF(C9350+1=Protocol!$V$21,0,C9350+1)</f>
        <v>2</v>
      </c>
      <c r="D9351" s="1">
        <f t="shared" si="309"/>
        <v>2</v>
      </c>
      <c r="E9351" s="1" t="str">
        <f>INDEX(Protocol[Mark],MATCH(C9351,Protocol[Step],0))</f>
        <v>2D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656010002</v>
      </c>
      <c r="H9351" s="134">
        <f>Systematic[[#This Row],[SampleVariableLabel]]+100*Systematic[[#This Row],[State]]</f>
        <v>656010202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656</v>
      </c>
      <c r="B9352" s="1">
        <f>IF(C9352=0,IF(B9351=Protocol!$V$20,1,B9351+1),B9351)</f>
        <v>1</v>
      </c>
      <c r="C9352" s="1">
        <f>IF(C9351+1=Protocol!$V$21,0,C9351+1)</f>
        <v>3</v>
      </c>
      <c r="D9352" s="1">
        <f t="shared" si="309"/>
        <v>3</v>
      </c>
      <c r="E9352" s="1" t="str">
        <f>INDEX(Protocol[Mark],MATCH(C9352,Protocol[Step],0))</f>
        <v>2c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656010003</v>
      </c>
      <c r="H9352" s="134">
        <f>Systematic[[#This Row],[SampleVariableLabel]]+100*Systematic[[#This Row],[State]]</f>
        <v>656010303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656</v>
      </c>
      <c r="B9353" s="1">
        <f>IF(C9353=0,IF(B9352=Protocol!$V$20,1,B9352+1),B9352)</f>
        <v>1</v>
      </c>
      <c r="C9353" s="1">
        <f>IF(C9352+1=Protocol!$V$21,0,C9352+1)</f>
        <v>4</v>
      </c>
      <c r="D9353" s="1">
        <f t="shared" si="309"/>
        <v>4</v>
      </c>
      <c r="E9353" s="1" t="str">
        <f>INDEX(Protocol[Mark],MATCH(C9353,Protocol[Step],0))</f>
        <v>3U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656010004</v>
      </c>
      <c r="H9353" s="134">
        <f>Systematic[[#This Row],[SampleVariableLabel]]+100*Systematic[[#This Row],[State]]</f>
        <v>656010404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656</v>
      </c>
      <c r="B9354" s="1">
        <f>IF(C9354=0,IF(B9353=Protocol!$V$20,1,B9353+1),B9353)</f>
        <v>1</v>
      </c>
      <c r="C9354" s="1">
        <f>IF(C9353+1=Protocol!$V$21,0,C9353+1)</f>
        <v>5</v>
      </c>
      <c r="D9354" s="1">
        <f t="shared" si="309"/>
        <v>5</v>
      </c>
      <c r="E9354" s="1" t="str">
        <f>INDEX(Protocol[Mark],MATCH(C9354,Protocol[Step],0))</f>
        <v>4G</v>
      </c>
      <c r="F9354" s="151" t="str">
        <f>INDEX(Variables[Variable],MATCH(Systematic[[#This Row],[VariableIndex]],Variables[Index],0))</f>
        <v>Specific flux (mt)</v>
      </c>
      <c r="G9354" s="134">
        <f>Systematic[[#This Row],[Sample]]*1000000+Systematic[[#This Row],[SubSample]]*10000+Systematic[[#This Row],[VariableIndex]]</f>
        <v>656010005</v>
      </c>
      <c r="H9354" s="134">
        <f>Systematic[[#This Row],[SampleVariableLabel]]+100*Systematic[[#This Row],[State]]</f>
        <v>656010505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656</v>
      </c>
      <c r="B9355" s="1">
        <f>IF(C9355=0,IF(B9354=Protocol!$V$20,1,B9354+1),B9354)</f>
        <v>1</v>
      </c>
      <c r="C9355" s="1">
        <f>IF(C9354+1=Protocol!$V$21,0,C9354+1)</f>
        <v>6</v>
      </c>
      <c r="D9355" s="1">
        <f t="shared" si="309"/>
        <v>6</v>
      </c>
      <c r="E9355" s="1" t="str">
        <f>INDEX(Protocol[Mark],MATCH(C9355,Protocol[Step],0))</f>
        <v>5S</v>
      </c>
      <c r="F9355" s="151" t="str">
        <f>INDEX(Variables[Variable],MATCH(Systematic[[#This Row],[VariableIndex]],Variables[Index],0))</f>
        <v>FCR (mt: ROX-corr.)</v>
      </c>
      <c r="G9355" s="134">
        <f>Systematic[[#This Row],[Sample]]*1000000+Systematic[[#This Row],[SubSample]]*10000+Systematic[[#This Row],[VariableIndex]]</f>
        <v>656010006</v>
      </c>
      <c r="H9355" s="134">
        <f>Systematic[[#This Row],[SampleVariableLabel]]+100*Systematic[[#This Row],[State]]</f>
        <v>656010606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656</v>
      </c>
      <c r="B9356" s="1">
        <f>IF(C9356=0,IF(B9355=Protocol!$V$20,1,B9355+1),B9355)</f>
        <v>1</v>
      </c>
      <c r="C9356" s="1">
        <f>IF(C9355+1=Protocol!$V$21,0,C9355+1)</f>
        <v>7</v>
      </c>
      <c r="D9356" s="1">
        <f t="shared" si="309"/>
        <v>1</v>
      </c>
      <c r="E9356" s="1" t="str">
        <f>INDEX(Protocol[Mark],MATCH(C9356,Protocol[Step],0))</f>
        <v>6Oct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656010001</v>
      </c>
      <c r="H9356" s="134">
        <f>Systematic[[#This Row],[SampleVariableLabel]]+100*Systematic[[#This Row],[State]]</f>
        <v>656010701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656</v>
      </c>
      <c r="B9357" s="1">
        <f>IF(C9357=0,IF(B9356=Protocol!$V$20,1,B9356+1),B9356)</f>
        <v>1</v>
      </c>
      <c r="C9357" s="1">
        <f>IF(C9356+1=Protocol!$V$21,0,C9356+1)</f>
        <v>8</v>
      </c>
      <c r="D9357" s="1">
        <f t="shared" si="309"/>
        <v>2</v>
      </c>
      <c r="E9357" s="1" t="str">
        <f>INDEX(Protocol[Mark],MATCH(C9357,Protocol[Step],0))</f>
        <v>7Rot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656010002</v>
      </c>
      <c r="H9357" s="134">
        <f>Systematic[[#This Row],[SampleVariableLabel]]+100*Systematic[[#This Row],[State]]</f>
        <v>656010802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656</v>
      </c>
      <c r="B9358" s="1">
        <f>IF(C9358=0,IF(B9357=Protocol!$V$20,1,B9357+1),B9357)</f>
        <v>1</v>
      </c>
      <c r="C9358" s="1">
        <f>IF(C9357+1=Protocol!$V$21,0,C9357+1)</f>
        <v>9</v>
      </c>
      <c r="D9358" s="1">
        <f t="shared" si="309"/>
        <v>3</v>
      </c>
      <c r="E9358" s="1" t="str">
        <f>INDEX(Protocol[Mark],MATCH(C9358,Protocol[Step],0))</f>
        <v>8Gp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656010003</v>
      </c>
      <c r="H9358" s="134">
        <f>Systematic[[#This Row],[SampleVariableLabel]]+100*Systematic[[#This Row],[State]]</f>
        <v>656010903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656</v>
      </c>
      <c r="B9359" s="1">
        <f>IF(C9359=0,IF(B9358=Protocol!$V$20,1,B9358+1),B9358)</f>
        <v>1</v>
      </c>
      <c r="C9359" s="1">
        <f>IF(C9358+1=Protocol!$V$21,0,C9358+1)</f>
        <v>10</v>
      </c>
      <c r="D9359" s="1">
        <f t="shared" si="309"/>
        <v>4</v>
      </c>
      <c r="E9359" s="1" t="str">
        <f>INDEX(Protocol[Mark],MATCH(C9359,Protocol[Step],0))</f>
        <v>9Ama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656010004</v>
      </c>
      <c r="H9359" s="134">
        <f>Systematic[[#This Row],[SampleVariableLabel]]+100*Systematic[[#This Row],[State]]</f>
        <v>656011004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656</v>
      </c>
      <c r="B9360" s="1">
        <f>IF(C9360=0,IF(B9359=Protocol!$V$20,1,B9359+1),B9359)</f>
        <v>1</v>
      </c>
      <c r="C9360" s="1">
        <f>IF(C9359+1=Protocol!$V$21,0,C9359+1)</f>
        <v>11</v>
      </c>
      <c r="D9360" s="1">
        <f t="shared" si="309"/>
        <v>5</v>
      </c>
      <c r="E9360" s="1" t="str">
        <f>INDEX(Protocol[Mark],MATCH(C9360,Protocol[Step],0))</f>
        <v>10Tm</v>
      </c>
      <c r="F9360" s="151" t="str">
        <f>INDEX(Variables[Variable],MATCH(Systematic[[#This Row],[VariableIndex]],Variables[Index],0))</f>
        <v>Specific flux (mt)</v>
      </c>
      <c r="G9360" s="134">
        <f>Systematic[[#This Row],[Sample]]*1000000+Systematic[[#This Row],[SubSample]]*10000+Systematic[[#This Row],[VariableIndex]]</f>
        <v>656010005</v>
      </c>
      <c r="H9360" s="134">
        <f>Systematic[[#This Row],[SampleVariableLabel]]+100*Systematic[[#This Row],[State]]</f>
        <v>656011105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656</v>
      </c>
      <c r="B9361" s="1">
        <f>IF(C9361=0,IF(B9360=Protocol!$V$20,1,B9360+1),B9360)</f>
        <v>1</v>
      </c>
      <c r="C9361" s="1">
        <f>IF(C9360+1=Protocol!$V$21,0,C9360+1)</f>
        <v>12</v>
      </c>
      <c r="D9361" s="1">
        <f t="shared" si="309"/>
        <v>6</v>
      </c>
      <c r="E9361" s="1" t="str">
        <f>INDEX(Protocol[Mark],MATCH(C9361,Protocol[Step],0))</f>
        <v>11Azd</v>
      </c>
      <c r="F9361" s="151" t="str">
        <f>INDEX(Variables[Variable],MATCH(Systematic[[#This Row],[VariableIndex]],Variables[Index],0))</f>
        <v>FCR (mt: ROX-corr.)</v>
      </c>
      <c r="G9361" s="134">
        <f>Systematic[[#This Row],[Sample]]*1000000+Systematic[[#This Row],[SubSample]]*10000+Systematic[[#This Row],[VariableIndex]]</f>
        <v>656010006</v>
      </c>
      <c r="H9361" s="134">
        <f>Systematic[[#This Row],[SampleVariableLabel]]+100*Systematic[[#This Row],[State]]</f>
        <v>656011206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657</v>
      </c>
      <c r="B9362" s="1">
        <f>IF(C9362=0,IF(B9361=Protocol!$V$20,1,B9361+1),B9361)</f>
        <v>1</v>
      </c>
      <c r="C9362" s="1">
        <f>IF(C9361+1=Protocol!$V$21,0,C9361+1)</f>
        <v>0</v>
      </c>
      <c r="D9362" s="1">
        <f t="shared" si="309"/>
        <v>1</v>
      </c>
      <c r="E9362" s="1" t="str">
        <f>INDEX(Protocol[Mark],MATCH(C9362,Protocol[Step],0))</f>
        <v>1mt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657010001</v>
      </c>
      <c r="H9362" s="134">
        <f>Systematic[[#This Row],[SampleVariableLabel]]+100*Systematic[[#This Row],[State]]</f>
        <v>657010001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657</v>
      </c>
      <c r="B9363" s="1">
        <f>IF(C9363=0,IF(B9362=Protocol!$V$20,1,B9362+1),B9362)</f>
        <v>1</v>
      </c>
      <c r="C9363" s="1">
        <f>IF(C9362+1=Protocol!$V$21,0,C9362+1)</f>
        <v>1</v>
      </c>
      <c r="D9363" s="1">
        <f t="shared" si="309"/>
        <v>2</v>
      </c>
      <c r="E9363" s="1" t="str">
        <f>INDEX(Protocol[Mark],MATCH(C9363,Protocol[Step],0))</f>
        <v>1PM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657010002</v>
      </c>
      <c r="H9363" s="134">
        <f>Systematic[[#This Row],[SampleVariableLabel]]+100*Systematic[[#This Row],[State]]</f>
        <v>657010102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657</v>
      </c>
      <c r="B9364" s="1">
        <f>IF(C9364=0,IF(B9363=Protocol!$V$20,1,B9363+1),B9363)</f>
        <v>1</v>
      </c>
      <c r="C9364" s="1">
        <f>IF(C9363+1=Protocol!$V$21,0,C9363+1)</f>
        <v>2</v>
      </c>
      <c r="D9364" s="1">
        <f t="shared" si="309"/>
        <v>3</v>
      </c>
      <c r="E9364" s="1" t="str">
        <f>INDEX(Protocol[Mark],MATCH(C9364,Protocol[Step],0))</f>
        <v>2D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657010003</v>
      </c>
      <c r="H9364" s="134">
        <f>Systematic[[#This Row],[SampleVariableLabel]]+100*Systematic[[#This Row],[State]]</f>
        <v>657010203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657</v>
      </c>
      <c r="B9365" s="1">
        <f>IF(C9365=0,IF(B9364=Protocol!$V$20,1,B9364+1),B9364)</f>
        <v>1</v>
      </c>
      <c r="C9365" s="1">
        <f>IF(C9364+1=Protocol!$V$21,0,C9364+1)</f>
        <v>3</v>
      </c>
      <c r="D9365" s="1">
        <f t="shared" si="309"/>
        <v>4</v>
      </c>
      <c r="E9365" s="1" t="str">
        <f>INDEX(Protocol[Mark],MATCH(C9365,Protocol[Step],0))</f>
        <v>2c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657010004</v>
      </c>
      <c r="H9365" s="134">
        <f>Systematic[[#This Row],[SampleVariableLabel]]+100*Systematic[[#This Row],[State]]</f>
        <v>657010304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657</v>
      </c>
      <c r="B9366" s="1">
        <f>IF(C9366=0,IF(B9365=Protocol!$V$20,1,B9365+1),B9365)</f>
        <v>1</v>
      </c>
      <c r="C9366" s="1">
        <f>IF(C9365+1=Protocol!$V$21,0,C9365+1)</f>
        <v>4</v>
      </c>
      <c r="D9366" s="1">
        <f t="shared" si="309"/>
        <v>5</v>
      </c>
      <c r="E9366" s="1" t="str">
        <f>INDEX(Protocol[Mark],MATCH(C9366,Protocol[Step],0))</f>
        <v>3U</v>
      </c>
      <c r="F9366" s="151" t="str">
        <f>INDEX(Variables[Variable],MATCH(Systematic[[#This Row],[VariableIndex]],Variables[Index],0))</f>
        <v>Specific flux (mt)</v>
      </c>
      <c r="G9366" s="134">
        <f>Systematic[[#This Row],[Sample]]*1000000+Systematic[[#This Row],[SubSample]]*10000+Systematic[[#This Row],[VariableIndex]]</f>
        <v>657010005</v>
      </c>
      <c r="H9366" s="134">
        <f>Systematic[[#This Row],[SampleVariableLabel]]+100*Systematic[[#This Row],[State]]</f>
        <v>657010405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657</v>
      </c>
      <c r="B9367" s="1">
        <f>IF(C9367=0,IF(B9366=Protocol!$V$20,1,B9366+1),B9366)</f>
        <v>1</v>
      </c>
      <c r="C9367" s="1">
        <f>IF(C9366+1=Protocol!$V$21,0,C9366+1)</f>
        <v>5</v>
      </c>
      <c r="D9367" s="1">
        <f t="shared" si="309"/>
        <v>6</v>
      </c>
      <c r="E9367" s="1" t="str">
        <f>INDEX(Protocol[Mark],MATCH(C9367,Protocol[Step],0))</f>
        <v>4G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657010006</v>
      </c>
      <c r="H9367" s="134">
        <f>Systematic[[#This Row],[SampleVariableLabel]]+100*Systematic[[#This Row],[State]]</f>
        <v>657010506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657</v>
      </c>
      <c r="B9368" s="1">
        <f>IF(C9368=0,IF(B9367=Protocol!$V$20,1,B9367+1),B9367)</f>
        <v>1</v>
      </c>
      <c r="C9368" s="1">
        <f>IF(C9367+1=Protocol!$V$21,0,C9367+1)</f>
        <v>6</v>
      </c>
      <c r="D9368" s="1">
        <f t="shared" si="309"/>
        <v>1</v>
      </c>
      <c r="E9368" s="1" t="str">
        <f>INDEX(Protocol[Mark],MATCH(C9368,Protocol[Step],0))</f>
        <v>5S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657010001</v>
      </c>
      <c r="H9368" s="134">
        <f>Systematic[[#This Row],[SampleVariableLabel]]+100*Systematic[[#This Row],[State]]</f>
        <v>657010601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657</v>
      </c>
      <c r="B9369" s="1">
        <f>IF(C9369=0,IF(B9368=Protocol!$V$20,1,B9368+1),B9368)</f>
        <v>1</v>
      </c>
      <c r="C9369" s="1">
        <f>IF(C9368+1=Protocol!$V$21,0,C9368+1)</f>
        <v>7</v>
      </c>
      <c r="D9369" s="1">
        <f t="shared" si="309"/>
        <v>2</v>
      </c>
      <c r="E9369" s="1" t="str">
        <f>INDEX(Protocol[Mark],MATCH(C9369,Protocol[Step],0))</f>
        <v>6Oct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657010002</v>
      </c>
      <c r="H9369" s="134">
        <f>Systematic[[#This Row],[SampleVariableLabel]]+100*Systematic[[#This Row],[State]]</f>
        <v>657010702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657</v>
      </c>
      <c r="B9370" s="1">
        <f>IF(C9370=0,IF(B9369=Protocol!$V$20,1,B9369+1),B9369)</f>
        <v>1</v>
      </c>
      <c r="C9370" s="1">
        <f>IF(C9369+1=Protocol!$V$21,0,C9369+1)</f>
        <v>8</v>
      </c>
      <c r="D9370" s="1">
        <f t="shared" si="309"/>
        <v>3</v>
      </c>
      <c r="E9370" s="1" t="str">
        <f>INDEX(Protocol[Mark],MATCH(C9370,Protocol[Step],0))</f>
        <v>7Rot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657010003</v>
      </c>
      <c r="H9370" s="134">
        <f>Systematic[[#This Row],[SampleVariableLabel]]+100*Systematic[[#This Row],[State]]</f>
        <v>657010803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657</v>
      </c>
      <c r="B9371" s="1">
        <f>IF(C9371=0,IF(B9370=Protocol!$V$20,1,B9370+1),B9370)</f>
        <v>1</v>
      </c>
      <c r="C9371" s="1">
        <f>IF(C9370+1=Protocol!$V$21,0,C9370+1)</f>
        <v>9</v>
      </c>
      <c r="D9371" s="1">
        <f t="shared" si="309"/>
        <v>4</v>
      </c>
      <c r="E9371" s="1" t="str">
        <f>INDEX(Protocol[Mark],MATCH(C9371,Protocol[Step],0))</f>
        <v>8Gp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657010004</v>
      </c>
      <c r="H9371" s="134">
        <f>Systematic[[#This Row],[SampleVariableLabel]]+100*Systematic[[#This Row],[State]]</f>
        <v>657010904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657</v>
      </c>
      <c r="B9372" s="1">
        <f>IF(C9372=0,IF(B9371=Protocol!$V$20,1,B9371+1),B9371)</f>
        <v>1</v>
      </c>
      <c r="C9372" s="1">
        <f>IF(C9371+1=Protocol!$V$21,0,C9371+1)</f>
        <v>10</v>
      </c>
      <c r="D9372" s="1">
        <f t="shared" si="309"/>
        <v>5</v>
      </c>
      <c r="E9372" s="1" t="str">
        <f>INDEX(Protocol[Mark],MATCH(C9372,Protocol[Step],0))</f>
        <v>9Ama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657010005</v>
      </c>
      <c r="H9372" s="134">
        <f>Systematic[[#This Row],[SampleVariableLabel]]+100*Systematic[[#This Row],[State]]</f>
        <v>657011005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657</v>
      </c>
      <c r="B9373" s="1">
        <f>IF(C9373=0,IF(B9372=Protocol!$V$20,1,B9372+1),B9372)</f>
        <v>1</v>
      </c>
      <c r="C9373" s="1">
        <f>IF(C9372+1=Protocol!$V$21,0,C9372+1)</f>
        <v>11</v>
      </c>
      <c r="D9373" s="1">
        <f t="shared" si="309"/>
        <v>6</v>
      </c>
      <c r="E9373" s="1" t="str">
        <f>INDEX(Protocol[Mark],MATCH(C9373,Protocol[Step],0))</f>
        <v>10Tm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657010006</v>
      </c>
      <c r="H9373" s="134">
        <f>Systematic[[#This Row],[SampleVariableLabel]]+100*Systematic[[#This Row],[State]]</f>
        <v>657011106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657</v>
      </c>
      <c r="B9374" s="1">
        <f>IF(C9374=0,IF(B9373=Protocol!$V$20,1,B9373+1),B9373)</f>
        <v>1</v>
      </c>
      <c r="C9374" s="1">
        <f>IF(C9373+1=Protocol!$V$21,0,C9373+1)</f>
        <v>12</v>
      </c>
      <c r="D9374" s="1">
        <f t="shared" si="309"/>
        <v>1</v>
      </c>
      <c r="E9374" s="1" t="str">
        <f>INDEX(Protocol[Mark],MATCH(C9374,Protocol[Step],0))</f>
        <v>11Azd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657010001</v>
      </c>
      <c r="H9374" s="134">
        <f>Systematic[[#This Row],[SampleVariableLabel]]+100*Systematic[[#This Row],[State]]</f>
        <v>657011201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658</v>
      </c>
      <c r="B9375" s="1">
        <f>IF(C9375=0,IF(B9374=Protocol!$V$20,1,B9374+1),B9374)</f>
        <v>1</v>
      </c>
      <c r="C9375" s="1">
        <f>IF(C9374+1=Protocol!$V$21,0,C9374+1)</f>
        <v>0</v>
      </c>
      <c r="D9375" s="1">
        <f t="shared" si="309"/>
        <v>2</v>
      </c>
      <c r="E9375" s="1" t="str">
        <f>INDEX(Protocol[Mark],MATCH(C9375,Protocol[Step],0))</f>
        <v>1mt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658010002</v>
      </c>
      <c r="H9375" s="134">
        <f>Systematic[[#This Row],[SampleVariableLabel]]+100*Systematic[[#This Row],[State]]</f>
        <v>658010002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658</v>
      </c>
      <c r="B9376" s="1">
        <f>IF(C9376=0,IF(B9375=Protocol!$V$20,1,B9375+1),B9375)</f>
        <v>1</v>
      </c>
      <c r="C9376" s="1">
        <f>IF(C9375+1=Protocol!$V$21,0,C9375+1)</f>
        <v>1</v>
      </c>
      <c r="D9376" s="1">
        <f t="shared" si="309"/>
        <v>3</v>
      </c>
      <c r="E9376" s="1" t="str">
        <f>INDEX(Protocol[Mark],MATCH(C9376,Protocol[Step],0))</f>
        <v>1PM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658010003</v>
      </c>
      <c r="H9376" s="134">
        <f>Systematic[[#This Row],[SampleVariableLabel]]+100*Systematic[[#This Row],[State]]</f>
        <v>658010103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658</v>
      </c>
      <c r="B9377" s="1">
        <f>IF(C9377=0,IF(B9376=Protocol!$V$20,1,B9376+1),B9376)</f>
        <v>1</v>
      </c>
      <c r="C9377" s="1">
        <f>IF(C9376+1=Protocol!$V$21,0,C9376+1)</f>
        <v>2</v>
      </c>
      <c r="D9377" s="1">
        <f t="shared" si="309"/>
        <v>4</v>
      </c>
      <c r="E9377" s="1" t="str">
        <f>INDEX(Protocol[Mark],MATCH(C9377,Protocol[Step],0))</f>
        <v>2D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658010004</v>
      </c>
      <c r="H9377" s="134">
        <f>Systematic[[#This Row],[SampleVariableLabel]]+100*Systematic[[#This Row],[State]]</f>
        <v>658010204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658</v>
      </c>
      <c r="B9378" s="1">
        <f>IF(C9378=0,IF(B9377=Protocol!$V$20,1,B9377+1),B9377)</f>
        <v>1</v>
      </c>
      <c r="C9378" s="1">
        <f>IF(C9377+1=Protocol!$V$21,0,C9377+1)</f>
        <v>3</v>
      </c>
      <c r="D9378" s="1">
        <f t="shared" si="309"/>
        <v>5</v>
      </c>
      <c r="E9378" s="1" t="str">
        <f>INDEX(Protocol[Mark],MATCH(C9378,Protocol[Step],0))</f>
        <v>2c</v>
      </c>
      <c r="F9378" s="151" t="str">
        <f>INDEX(Variables[Variable],MATCH(Systematic[[#This Row],[VariableIndex]],Variables[Index],0))</f>
        <v>Specific flux (mt)</v>
      </c>
      <c r="G9378" s="134">
        <f>Systematic[[#This Row],[Sample]]*1000000+Systematic[[#This Row],[SubSample]]*10000+Systematic[[#This Row],[VariableIndex]]</f>
        <v>658010005</v>
      </c>
      <c r="H9378" s="134">
        <f>Systematic[[#This Row],[SampleVariableLabel]]+100*Systematic[[#This Row],[State]]</f>
        <v>658010305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658</v>
      </c>
      <c r="B9379" s="1">
        <f>IF(C9379=0,IF(B9378=Protocol!$V$20,1,B9378+1),B9378)</f>
        <v>1</v>
      </c>
      <c r="C9379" s="1">
        <f>IF(C9378+1=Protocol!$V$21,0,C9378+1)</f>
        <v>4</v>
      </c>
      <c r="D9379" s="1">
        <f t="shared" si="309"/>
        <v>6</v>
      </c>
      <c r="E9379" s="1" t="str">
        <f>INDEX(Protocol[Mark],MATCH(C9379,Protocol[Step],0))</f>
        <v>3U</v>
      </c>
      <c r="F9379" s="151" t="str">
        <f>INDEX(Variables[Variable],MATCH(Systematic[[#This Row],[VariableIndex]],Variables[Index],0))</f>
        <v>FCR (mt: ROX-corr.)</v>
      </c>
      <c r="G9379" s="134">
        <f>Systematic[[#This Row],[Sample]]*1000000+Systematic[[#This Row],[SubSample]]*10000+Systematic[[#This Row],[VariableIndex]]</f>
        <v>658010006</v>
      </c>
      <c r="H9379" s="134">
        <f>Systematic[[#This Row],[SampleVariableLabel]]+100*Systematic[[#This Row],[State]]</f>
        <v>658010406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658</v>
      </c>
      <c r="B9380" s="1">
        <f>IF(C9380=0,IF(B9379=Protocol!$V$20,1,B9379+1),B9379)</f>
        <v>1</v>
      </c>
      <c r="C9380" s="1">
        <f>IF(C9379+1=Protocol!$V$21,0,C9379+1)</f>
        <v>5</v>
      </c>
      <c r="D9380" s="1">
        <f t="shared" si="309"/>
        <v>1</v>
      </c>
      <c r="E9380" s="1" t="str">
        <f>INDEX(Protocol[Mark],MATCH(C9380,Protocol[Step],0))</f>
        <v>4G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658010001</v>
      </c>
      <c r="H9380" s="134">
        <f>Systematic[[#This Row],[SampleVariableLabel]]+100*Systematic[[#This Row],[State]]</f>
        <v>658010501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658</v>
      </c>
      <c r="B9381" s="1">
        <f>IF(C9381=0,IF(B9380=Protocol!$V$20,1,B9380+1),B9380)</f>
        <v>1</v>
      </c>
      <c r="C9381" s="1">
        <f>IF(C9380+1=Protocol!$V$21,0,C9380+1)</f>
        <v>6</v>
      </c>
      <c r="D9381" s="1">
        <f t="shared" si="309"/>
        <v>2</v>
      </c>
      <c r="E9381" s="1" t="str">
        <f>INDEX(Protocol[Mark],MATCH(C9381,Protocol[Step],0))</f>
        <v>5S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658010002</v>
      </c>
      <c r="H9381" s="134">
        <f>Systematic[[#This Row],[SampleVariableLabel]]+100*Systematic[[#This Row],[State]]</f>
        <v>658010602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658</v>
      </c>
      <c r="B9382" s="1">
        <f>IF(C9382=0,IF(B9381=Protocol!$V$20,1,B9381+1),B9381)</f>
        <v>1</v>
      </c>
      <c r="C9382" s="1">
        <f>IF(C9381+1=Protocol!$V$21,0,C9381+1)</f>
        <v>7</v>
      </c>
      <c r="D9382" s="1">
        <f t="shared" si="309"/>
        <v>3</v>
      </c>
      <c r="E9382" s="1" t="str">
        <f>INDEX(Protocol[Mark],MATCH(C9382,Protocol[Step],0))</f>
        <v>6Oct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658010003</v>
      </c>
      <c r="H9382" s="134">
        <f>Systematic[[#This Row],[SampleVariableLabel]]+100*Systematic[[#This Row],[State]]</f>
        <v>658010703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658</v>
      </c>
      <c r="B9383" s="1">
        <f>IF(C9383=0,IF(B9382=Protocol!$V$20,1,B9382+1),B9382)</f>
        <v>1</v>
      </c>
      <c r="C9383" s="1">
        <f>IF(C9382+1=Protocol!$V$21,0,C9382+1)</f>
        <v>8</v>
      </c>
      <c r="D9383" s="1">
        <f t="shared" si="309"/>
        <v>4</v>
      </c>
      <c r="E9383" s="1" t="str">
        <f>INDEX(Protocol[Mark],MATCH(C9383,Protocol[Step],0))</f>
        <v>7Rot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658010004</v>
      </c>
      <c r="H9383" s="134">
        <f>Systematic[[#This Row],[SampleVariableLabel]]+100*Systematic[[#This Row],[State]]</f>
        <v>658010804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658</v>
      </c>
      <c r="B9384" s="1">
        <f>IF(C9384=0,IF(B9383=Protocol!$V$20,1,B9383+1),B9383)</f>
        <v>1</v>
      </c>
      <c r="C9384" s="1">
        <f>IF(C9383+1=Protocol!$V$21,0,C9383+1)</f>
        <v>9</v>
      </c>
      <c r="D9384" s="1">
        <f t="shared" si="309"/>
        <v>5</v>
      </c>
      <c r="E9384" s="1" t="str">
        <f>INDEX(Protocol[Mark],MATCH(C9384,Protocol[Step],0))</f>
        <v>8Gp</v>
      </c>
      <c r="F9384" s="151" t="str">
        <f>INDEX(Variables[Variable],MATCH(Systematic[[#This Row],[VariableIndex]],Variables[Index],0))</f>
        <v>Specific flux (mt)</v>
      </c>
      <c r="G9384" s="134">
        <f>Systematic[[#This Row],[Sample]]*1000000+Systematic[[#This Row],[SubSample]]*10000+Systematic[[#This Row],[VariableIndex]]</f>
        <v>658010005</v>
      </c>
      <c r="H9384" s="134">
        <f>Systematic[[#This Row],[SampleVariableLabel]]+100*Systematic[[#This Row],[State]]</f>
        <v>658010905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658</v>
      </c>
      <c r="B9385" s="1">
        <f>IF(C9385=0,IF(B9384=Protocol!$V$20,1,B9384+1),B9384)</f>
        <v>1</v>
      </c>
      <c r="C9385" s="1">
        <f>IF(C9384+1=Protocol!$V$21,0,C9384+1)</f>
        <v>10</v>
      </c>
      <c r="D9385" s="1">
        <f t="shared" si="309"/>
        <v>6</v>
      </c>
      <c r="E9385" s="1" t="str">
        <f>INDEX(Protocol[Mark],MATCH(C9385,Protocol[Step],0))</f>
        <v>9Ama</v>
      </c>
      <c r="F9385" s="151" t="str">
        <f>INDEX(Variables[Variable],MATCH(Systematic[[#This Row],[VariableIndex]],Variables[Index],0))</f>
        <v>FCR (mt: ROX-corr.)</v>
      </c>
      <c r="G9385" s="134">
        <f>Systematic[[#This Row],[Sample]]*1000000+Systematic[[#This Row],[SubSample]]*10000+Systematic[[#This Row],[VariableIndex]]</f>
        <v>658010006</v>
      </c>
      <c r="H9385" s="134">
        <f>Systematic[[#This Row],[SampleVariableLabel]]+100*Systematic[[#This Row],[State]]</f>
        <v>658011006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658</v>
      </c>
      <c r="B9386" s="1">
        <f>IF(C9386=0,IF(B9385=Protocol!$V$20,1,B9385+1),B9385)</f>
        <v>1</v>
      </c>
      <c r="C9386" s="1">
        <f>IF(C9385+1=Protocol!$V$21,0,C9385+1)</f>
        <v>11</v>
      </c>
      <c r="D9386" s="1">
        <f t="shared" si="309"/>
        <v>1</v>
      </c>
      <c r="E9386" s="1" t="str">
        <f>INDEX(Protocol[Mark],MATCH(C9386,Protocol[Step],0))</f>
        <v>10Tm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658010001</v>
      </c>
      <c r="H9386" s="134">
        <f>Systematic[[#This Row],[SampleVariableLabel]]+100*Systematic[[#This Row],[State]]</f>
        <v>658011101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658</v>
      </c>
      <c r="B9387" s="1">
        <f>IF(C9387=0,IF(B9386=Protocol!$V$20,1,B9386+1),B9386)</f>
        <v>1</v>
      </c>
      <c r="C9387" s="1">
        <f>IF(C9386+1=Protocol!$V$21,0,C9386+1)</f>
        <v>12</v>
      </c>
      <c r="D9387" s="1">
        <f t="shared" si="309"/>
        <v>2</v>
      </c>
      <c r="E9387" s="1" t="str">
        <f>INDEX(Protocol[Mark],MATCH(C9387,Protocol[Step],0))</f>
        <v>11Azd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658010002</v>
      </c>
      <c r="H9387" s="134">
        <f>Systematic[[#This Row],[SampleVariableLabel]]+100*Systematic[[#This Row],[State]]</f>
        <v>658011202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659</v>
      </c>
      <c r="B9388" s="1">
        <f>IF(C9388=0,IF(B9387=Protocol!$V$20,1,B9387+1),B9387)</f>
        <v>1</v>
      </c>
      <c r="C9388" s="1">
        <f>IF(C9387+1=Protocol!$V$21,0,C9387+1)</f>
        <v>0</v>
      </c>
      <c r="D9388" s="1">
        <f t="shared" si="309"/>
        <v>3</v>
      </c>
      <c r="E9388" s="1" t="str">
        <f>INDEX(Protocol[Mark],MATCH(C9388,Protocol[Step],0))</f>
        <v>1mt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659010003</v>
      </c>
      <c r="H9388" s="134">
        <f>Systematic[[#This Row],[SampleVariableLabel]]+100*Systematic[[#This Row],[State]]</f>
        <v>659010003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659</v>
      </c>
      <c r="B9389" s="1">
        <f>IF(C9389=0,IF(B9388=Protocol!$V$20,1,B9388+1),B9388)</f>
        <v>1</v>
      </c>
      <c r="C9389" s="1">
        <f>IF(C9388+1=Protocol!$V$21,0,C9388+1)</f>
        <v>1</v>
      </c>
      <c r="D9389" s="1">
        <f t="shared" si="309"/>
        <v>4</v>
      </c>
      <c r="E9389" s="1" t="str">
        <f>INDEX(Protocol[Mark],MATCH(C9389,Protocol[Step],0))</f>
        <v>1PM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659010004</v>
      </c>
      <c r="H9389" s="134">
        <f>Systematic[[#This Row],[SampleVariableLabel]]+100*Systematic[[#This Row],[State]]</f>
        <v>659010104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659</v>
      </c>
      <c r="B9390" s="1">
        <f>IF(C9390=0,IF(B9389=Protocol!$V$20,1,B9389+1),B9389)</f>
        <v>1</v>
      </c>
      <c r="C9390" s="1">
        <f>IF(C9389+1=Protocol!$V$21,0,C9389+1)</f>
        <v>2</v>
      </c>
      <c r="D9390" s="1">
        <f t="shared" si="309"/>
        <v>5</v>
      </c>
      <c r="E9390" s="1" t="str">
        <f>INDEX(Protocol[Mark],MATCH(C9390,Protocol[Step],0))</f>
        <v>2D</v>
      </c>
      <c r="F9390" s="151" t="str">
        <f>INDEX(Variables[Variable],MATCH(Systematic[[#This Row],[VariableIndex]],Variables[Index],0))</f>
        <v>Specific flux (mt)</v>
      </c>
      <c r="G9390" s="134">
        <f>Systematic[[#This Row],[Sample]]*1000000+Systematic[[#This Row],[SubSample]]*10000+Systematic[[#This Row],[VariableIndex]]</f>
        <v>659010005</v>
      </c>
      <c r="H9390" s="134">
        <f>Systematic[[#This Row],[SampleVariableLabel]]+100*Systematic[[#This Row],[State]]</f>
        <v>659010205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659</v>
      </c>
      <c r="B9391" s="1">
        <f>IF(C9391=0,IF(B9390=Protocol!$V$20,1,B9390+1),B9390)</f>
        <v>1</v>
      </c>
      <c r="C9391" s="1">
        <f>IF(C9390+1=Protocol!$V$21,0,C9390+1)</f>
        <v>3</v>
      </c>
      <c r="D9391" s="1">
        <f t="shared" si="309"/>
        <v>6</v>
      </c>
      <c r="E9391" s="1" t="str">
        <f>INDEX(Protocol[Mark],MATCH(C9391,Protocol[Step],0))</f>
        <v>2c</v>
      </c>
      <c r="F9391" s="151" t="str">
        <f>INDEX(Variables[Variable],MATCH(Systematic[[#This Row],[VariableIndex]],Variables[Index],0))</f>
        <v>FCR (mt: ROX-corr.)</v>
      </c>
      <c r="G9391" s="134">
        <f>Systematic[[#This Row],[Sample]]*1000000+Systematic[[#This Row],[SubSample]]*10000+Systematic[[#This Row],[VariableIndex]]</f>
        <v>659010006</v>
      </c>
      <c r="H9391" s="134">
        <f>Systematic[[#This Row],[SampleVariableLabel]]+100*Systematic[[#This Row],[State]]</f>
        <v>659010306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659</v>
      </c>
      <c r="B9392" s="1">
        <f>IF(C9392=0,IF(B9391=Protocol!$V$20,1,B9391+1),B9391)</f>
        <v>1</v>
      </c>
      <c r="C9392" s="1">
        <f>IF(C9391+1=Protocol!$V$21,0,C9391+1)</f>
        <v>4</v>
      </c>
      <c r="D9392" s="1">
        <f t="shared" si="309"/>
        <v>1</v>
      </c>
      <c r="E9392" s="1" t="str">
        <f>INDEX(Protocol[Mark],MATCH(C9392,Protocol[Step],0))</f>
        <v>3U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659010001</v>
      </c>
      <c r="H9392" s="134">
        <f>Systematic[[#This Row],[SampleVariableLabel]]+100*Systematic[[#This Row],[State]]</f>
        <v>659010401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659</v>
      </c>
      <c r="B9393" s="1">
        <f>IF(C9393=0,IF(B9392=Protocol!$V$20,1,B9392+1),B9392)</f>
        <v>1</v>
      </c>
      <c r="C9393" s="1">
        <f>IF(C9392+1=Protocol!$V$21,0,C9392+1)</f>
        <v>5</v>
      </c>
      <c r="D9393" s="1">
        <f t="shared" si="309"/>
        <v>2</v>
      </c>
      <c r="E9393" s="1" t="str">
        <f>INDEX(Protocol[Mark],MATCH(C9393,Protocol[Step],0))</f>
        <v>4G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659010002</v>
      </c>
      <c r="H9393" s="134">
        <f>Systematic[[#This Row],[SampleVariableLabel]]+100*Systematic[[#This Row],[State]]</f>
        <v>659010502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659</v>
      </c>
      <c r="B9394" s="1">
        <f>IF(C9394=0,IF(B9393=Protocol!$V$20,1,B9393+1),B9393)</f>
        <v>1</v>
      </c>
      <c r="C9394" s="1">
        <f>IF(C9393+1=Protocol!$V$21,0,C9393+1)</f>
        <v>6</v>
      </c>
      <c r="D9394" s="1">
        <f t="shared" si="309"/>
        <v>3</v>
      </c>
      <c r="E9394" s="1" t="str">
        <f>INDEX(Protocol[Mark],MATCH(C9394,Protocol[Step],0))</f>
        <v>5S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659010003</v>
      </c>
      <c r="H9394" s="134">
        <f>Systematic[[#This Row],[SampleVariableLabel]]+100*Systematic[[#This Row],[State]]</f>
        <v>659010603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659</v>
      </c>
      <c r="B9395" s="1">
        <f>IF(C9395=0,IF(B9394=Protocol!$V$20,1,B9394+1),B9394)</f>
        <v>1</v>
      </c>
      <c r="C9395" s="1">
        <f>IF(C9394+1=Protocol!$V$21,0,C9394+1)</f>
        <v>7</v>
      </c>
      <c r="D9395" s="1">
        <f t="shared" si="309"/>
        <v>4</v>
      </c>
      <c r="E9395" s="1" t="str">
        <f>INDEX(Protocol[Mark],MATCH(C9395,Protocol[Step],0))</f>
        <v>6Oct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659010004</v>
      </c>
      <c r="H9395" s="134">
        <f>Systematic[[#This Row],[SampleVariableLabel]]+100*Systematic[[#This Row],[State]]</f>
        <v>659010704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659</v>
      </c>
      <c r="B9396" s="1">
        <f>IF(C9396=0,IF(B9395=Protocol!$V$20,1,B9395+1),B9395)</f>
        <v>1</v>
      </c>
      <c r="C9396" s="1">
        <f>IF(C9395+1=Protocol!$V$21,0,C9395+1)</f>
        <v>8</v>
      </c>
      <c r="D9396" s="1">
        <f t="shared" si="309"/>
        <v>5</v>
      </c>
      <c r="E9396" s="1" t="str">
        <f>INDEX(Protocol[Mark],MATCH(C9396,Protocol[Step],0))</f>
        <v>7Rot</v>
      </c>
      <c r="F9396" s="151" t="str">
        <f>INDEX(Variables[Variable],MATCH(Systematic[[#This Row],[VariableIndex]],Variables[Index],0))</f>
        <v>Specific flux (mt)</v>
      </c>
      <c r="G9396" s="134">
        <f>Systematic[[#This Row],[Sample]]*1000000+Systematic[[#This Row],[SubSample]]*10000+Systematic[[#This Row],[VariableIndex]]</f>
        <v>659010005</v>
      </c>
      <c r="H9396" s="134">
        <f>Systematic[[#This Row],[SampleVariableLabel]]+100*Systematic[[#This Row],[State]]</f>
        <v>659010805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659</v>
      </c>
      <c r="B9397" s="1">
        <f>IF(C9397=0,IF(B9396=Protocol!$V$20,1,B9396+1),B9396)</f>
        <v>1</v>
      </c>
      <c r="C9397" s="1">
        <f>IF(C9396+1=Protocol!$V$21,0,C9396+1)</f>
        <v>9</v>
      </c>
      <c r="D9397" s="1">
        <f t="shared" si="309"/>
        <v>6</v>
      </c>
      <c r="E9397" s="1" t="str">
        <f>INDEX(Protocol[Mark],MATCH(C9397,Protocol[Step],0))</f>
        <v>8Gp</v>
      </c>
      <c r="F9397" s="151" t="str">
        <f>INDEX(Variables[Variable],MATCH(Systematic[[#This Row],[VariableIndex]],Variables[Index],0))</f>
        <v>FCR (mt: ROX-corr.)</v>
      </c>
      <c r="G9397" s="134">
        <f>Systematic[[#This Row],[Sample]]*1000000+Systematic[[#This Row],[SubSample]]*10000+Systematic[[#This Row],[VariableIndex]]</f>
        <v>659010006</v>
      </c>
      <c r="H9397" s="134">
        <f>Systematic[[#This Row],[SampleVariableLabel]]+100*Systematic[[#This Row],[State]]</f>
        <v>659010906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659</v>
      </c>
      <c r="B9398" s="1">
        <f>IF(C9398=0,IF(B9397=Protocol!$V$20,1,B9397+1),B9397)</f>
        <v>1</v>
      </c>
      <c r="C9398" s="1">
        <f>IF(C9397+1=Protocol!$V$21,0,C9397+1)</f>
        <v>10</v>
      </c>
      <c r="D9398" s="1">
        <f t="shared" si="309"/>
        <v>1</v>
      </c>
      <c r="E9398" s="1" t="str">
        <f>INDEX(Protocol[Mark],MATCH(C9398,Protocol[Step],0))</f>
        <v>9Ama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659010001</v>
      </c>
      <c r="H9398" s="134">
        <f>Systematic[[#This Row],[SampleVariableLabel]]+100*Systematic[[#This Row],[State]]</f>
        <v>659011001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659</v>
      </c>
      <c r="B9399" s="1">
        <f>IF(C9399=0,IF(B9398=Protocol!$V$20,1,B9398+1),B9398)</f>
        <v>1</v>
      </c>
      <c r="C9399" s="1">
        <f>IF(C9398+1=Protocol!$V$21,0,C9398+1)</f>
        <v>11</v>
      </c>
      <c r="D9399" s="1">
        <f t="shared" si="309"/>
        <v>2</v>
      </c>
      <c r="E9399" s="1" t="str">
        <f>INDEX(Protocol[Mark],MATCH(C9399,Protocol[Step],0))</f>
        <v>10Tm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659010002</v>
      </c>
      <c r="H9399" s="134">
        <f>Systematic[[#This Row],[SampleVariableLabel]]+100*Systematic[[#This Row],[State]]</f>
        <v>659011102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659</v>
      </c>
      <c r="B9400" s="1">
        <f>IF(C9400=0,IF(B9399=Protocol!$V$20,1,B9399+1),B9399)</f>
        <v>1</v>
      </c>
      <c r="C9400" s="1">
        <f>IF(C9399+1=Protocol!$V$21,0,C9399+1)</f>
        <v>12</v>
      </c>
      <c r="D9400" s="1">
        <f t="shared" si="309"/>
        <v>3</v>
      </c>
      <c r="E9400" s="1" t="str">
        <f>INDEX(Protocol[Mark],MATCH(C9400,Protocol[Step],0))</f>
        <v>11Azd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659010003</v>
      </c>
      <c r="H9400" s="134">
        <f>Systematic[[#This Row],[SampleVariableLabel]]+100*Systematic[[#This Row],[State]]</f>
        <v>659011203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660</v>
      </c>
      <c r="B9401" s="1">
        <f>IF(C9401=0,IF(B9400=Protocol!$V$20,1,B9400+1),B9400)</f>
        <v>1</v>
      </c>
      <c r="C9401" s="1">
        <f>IF(C9400+1=Protocol!$V$21,0,C9400+1)</f>
        <v>0</v>
      </c>
      <c r="D9401" s="1">
        <f t="shared" si="309"/>
        <v>4</v>
      </c>
      <c r="E9401" s="1" t="str">
        <f>INDEX(Protocol[Mark],MATCH(C9401,Protocol[Step],0))</f>
        <v>1mt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660010004</v>
      </c>
      <c r="H9401" s="134">
        <f>Systematic[[#This Row],[SampleVariableLabel]]+100*Systematic[[#This Row],[State]]</f>
        <v>660010004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660</v>
      </c>
      <c r="B9402" s="1">
        <f>IF(C9402=0,IF(B9401=Protocol!$V$20,1,B9401+1),B9401)</f>
        <v>1</v>
      </c>
      <c r="C9402" s="1">
        <f>IF(C9401+1=Protocol!$V$21,0,C9401+1)</f>
        <v>1</v>
      </c>
      <c r="D9402" s="1">
        <f t="shared" si="309"/>
        <v>5</v>
      </c>
      <c r="E9402" s="1" t="str">
        <f>INDEX(Protocol[Mark],MATCH(C9402,Protocol[Step],0))</f>
        <v>1PM</v>
      </c>
      <c r="F9402" s="151" t="str">
        <f>INDEX(Variables[Variable],MATCH(Systematic[[#This Row],[VariableIndex]],Variables[Index],0))</f>
        <v>Specific flux (mt)</v>
      </c>
      <c r="G9402" s="134">
        <f>Systematic[[#This Row],[Sample]]*1000000+Systematic[[#This Row],[SubSample]]*10000+Systematic[[#This Row],[VariableIndex]]</f>
        <v>660010005</v>
      </c>
      <c r="H9402" s="134">
        <f>Systematic[[#This Row],[SampleVariableLabel]]+100*Systematic[[#This Row],[State]]</f>
        <v>660010105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660</v>
      </c>
      <c r="B9403" s="1">
        <f>IF(C9403=0,IF(B9402=Protocol!$V$20,1,B9402+1),B9402)</f>
        <v>1</v>
      </c>
      <c r="C9403" s="1">
        <f>IF(C9402+1=Protocol!$V$21,0,C9402+1)</f>
        <v>2</v>
      </c>
      <c r="D9403" s="1">
        <f t="shared" si="309"/>
        <v>6</v>
      </c>
      <c r="E9403" s="1" t="str">
        <f>INDEX(Protocol[Mark],MATCH(C9403,Protocol[Step],0))</f>
        <v>2D</v>
      </c>
      <c r="F9403" s="151" t="str">
        <f>INDEX(Variables[Variable],MATCH(Systematic[[#This Row],[VariableIndex]],Variables[Index],0))</f>
        <v>FCR (mt: ROX-corr.)</v>
      </c>
      <c r="G9403" s="134">
        <f>Systematic[[#This Row],[Sample]]*1000000+Systematic[[#This Row],[SubSample]]*10000+Systematic[[#This Row],[VariableIndex]]</f>
        <v>660010006</v>
      </c>
      <c r="H9403" s="134">
        <f>Systematic[[#This Row],[SampleVariableLabel]]+100*Systematic[[#This Row],[State]]</f>
        <v>660010206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660</v>
      </c>
      <c r="B9404" s="1">
        <f>IF(C9404=0,IF(B9403=Protocol!$V$20,1,B9403+1),B9403)</f>
        <v>1</v>
      </c>
      <c r="C9404" s="1">
        <f>IF(C9403+1=Protocol!$V$21,0,C9403+1)</f>
        <v>3</v>
      </c>
      <c r="D9404" s="1">
        <f t="shared" si="309"/>
        <v>1</v>
      </c>
      <c r="E9404" s="1" t="str">
        <f>INDEX(Protocol[Mark],MATCH(C9404,Protocol[Step],0))</f>
        <v>2c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660010001</v>
      </c>
      <c r="H9404" s="134">
        <f>Systematic[[#This Row],[SampleVariableLabel]]+100*Systematic[[#This Row],[State]]</f>
        <v>660010301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660</v>
      </c>
      <c r="B9405" s="1">
        <f>IF(C9405=0,IF(B9404=Protocol!$V$20,1,B9404+1),B9404)</f>
        <v>1</v>
      </c>
      <c r="C9405" s="1">
        <f>IF(C9404+1=Protocol!$V$21,0,C9404+1)</f>
        <v>4</v>
      </c>
      <c r="D9405" s="1">
        <f t="shared" si="309"/>
        <v>2</v>
      </c>
      <c r="E9405" s="1" t="str">
        <f>INDEX(Protocol[Mark],MATCH(C9405,Protocol[Step],0))</f>
        <v>3U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660010002</v>
      </c>
      <c r="H9405" s="134">
        <f>Systematic[[#This Row],[SampleVariableLabel]]+100*Systematic[[#This Row],[State]]</f>
        <v>660010402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660</v>
      </c>
      <c r="B9406" s="1">
        <f>IF(C9406=0,IF(B9405=Protocol!$V$20,1,B9405+1),B9405)</f>
        <v>1</v>
      </c>
      <c r="C9406" s="1">
        <f>IF(C9405+1=Protocol!$V$21,0,C9405+1)</f>
        <v>5</v>
      </c>
      <c r="D9406" s="1">
        <f t="shared" si="309"/>
        <v>3</v>
      </c>
      <c r="E9406" s="1" t="str">
        <f>INDEX(Protocol[Mark],MATCH(C9406,Protocol[Step],0))</f>
        <v>4G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660010003</v>
      </c>
      <c r="H9406" s="134">
        <f>Systematic[[#This Row],[SampleVariableLabel]]+100*Systematic[[#This Row],[State]]</f>
        <v>660010503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660</v>
      </c>
      <c r="B9407" s="1">
        <f>IF(C9407=0,IF(B9406=Protocol!$V$20,1,B9406+1),B9406)</f>
        <v>1</v>
      </c>
      <c r="C9407" s="1">
        <f>IF(C9406+1=Protocol!$V$21,0,C9406+1)</f>
        <v>6</v>
      </c>
      <c r="D9407" s="1">
        <f t="shared" si="309"/>
        <v>4</v>
      </c>
      <c r="E9407" s="1" t="str">
        <f>INDEX(Protocol[Mark],MATCH(C9407,Protocol[Step],0))</f>
        <v>5S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660010004</v>
      </c>
      <c r="H9407" s="134">
        <f>Systematic[[#This Row],[SampleVariableLabel]]+100*Systematic[[#This Row],[State]]</f>
        <v>660010604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660</v>
      </c>
      <c r="B9408" s="1">
        <f>IF(C9408=0,IF(B9407=Protocol!$V$20,1,B9407+1),B9407)</f>
        <v>1</v>
      </c>
      <c r="C9408" s="1">
        <f>IF(C9407+1=Protocol!$V$21,0,C9407+1)</f>
        <v>7</v>
      </c>
      <c r="D9408" s="1">
        <f t="shared" si="309"/>
        <v>5</v>
      </c>
      <c r="E9408" s="1" t="str">
        <f>INDEX(Protocol[Mark],MATCH(C9408,Protocol[Step],0))</f>
        <v>6Oct</v>
      </c>
      <c r="F9408" s="151" t="str">
        <f>INDEX(Variables[Variable],MATCH(Systematic[[#This Row],[VariableIndex]],Variables[Index],0))</f>
        <v>Specific flux (mt)</v>
      </c>
      <c r="G9408" s="134">
        <f>Systematic[[#This Row],[Sample]]*1000000+Systematic[[#This Row],[SubSample]]*10000+Systematic[[#This Row],[VariableIndex]]</f>
        <v>660010005</v>
      </c>
      <c r="H9408" s="134">
        <f>Systematic[[#This Row],[SampleVariableLabel]]+100*Systematic[[#This Row],[State]]</f>
        <v>660010705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660</v>
      </c>
      <c r="B9409" s="1">
        <f>IF(C9409=0,IF(B9408=Protocol!$V$20,1,B9408+1),B9408)</f>
        <v>1</v>
      </c>
      <c r="C9409" s="1">
        <f>IF(C9408+1=Protocol!$V$21,0,C9408+1)</f>
        <v>8</v>
      </c>
      <c r="D9409" s="1">
        <f t="shared" si="309"/>
        <v>6</v>
      </c>
      <c r="E9409" s="1" t="str">
        <f>INDEX(Protocol[Mark],MATCH(C9409,Protocol[Step],0))</f>
        <v>7Rot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660010006</v>
      </c>
      <c r="H9409" s="134">
        <f>Systematic[[#This Row],[SampleVariableLabel]]+100*Systematic[[#This Row],[State]]</f>
        <v>660010806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660</v>
      </c>
      <c r="B9410" s="1">
        <f>IF(C9410=0,IF(B9409=Protocol!$V$20,1,B9409+1),B9409)</f>
        <v>1</v>
      </c>
      <c r="C9410" s="1">
        <f>IF(C9409+1=Protocol!$V$21,0,C9409+1)</f>
        <v>9</v>
      </c>
      <c r="D9410" s="1">
        <f t="shared" si="309"/>
        <v>1</v>
      </c>
      <c r="E9410" s="1" t="str">
        <f>INDEX(Protocol[Mark],MATCH(C9410,Protocol[Step],0))</f>
        <v>8Gp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660010001</v>
      </c>
      <c r="H9410" s="134">
        <f>Systematic[[#This Row],[SampleVariableLabel]]+100*Systematic[[#This Row],[State]]</f>
        <v>660010901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660</v>
      </c>
      <c r="B9411" s="1">
        <f>IF(C9411=0,IF(B9410=Protocol!$V$20,1,B9410+1),B9410)</f>
        <v>1</v>
      </c>
      <c r="C9411" s="1">
        <f>IF(C9410+1=Protocol!$V$21,0,C9410+1)</f>
        <v>10</v>
      </c>
      <c r="D9411" s="1">
        <f t="shared" ref="D9411:D9474" si="311">IF(D9410=nVariables,1,D9410+1)</f>
        <v>2</v>
      </c>
      <c r="E9411" s="1" t="str">
        <f>INDEX(Protocol[Mark],MATCH(C9411,Protocol[Step],0))</f>
        <v>9Ama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660010002</v>
      </c>
      <c r="H9411" s="134">
        <f>Systematic[[#This Row],[SampleVariableLabel]]+100*Systematic[[#This Row],[State]]</f>
        <v>660011002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660</v>
      </c>
      <c r="B9412" s="1">
        <f>IF(C9412=0,IF(B9411=Protocol!$V$20,1,B9411+1),B9411)</f>
        <v>1</v>
      </c>
      <c r="C9412" s="1">
        <f>IF(C9411+1=Protocol!$V$21,0,C9411+1)</f>
        <v>11</v>
      </c>
      <c r="D9412" s="1">
        <f t="shared" si="311"/>
        <v>3</v>
      </c>
      <c r="E9412" s="1" t="str">
        <f>INDEX(Protocol[Mark],MATCH(C9412,Protocol[Step],0))</f>
        <v>10Tm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660010003</v>
      </c>
      <c r="H9412" s="134">
        <f>Systematic[[#This Row],[SampleVariableLabel]]+100*Systematic[[#This Row],[State]]</f>
        <v>660011103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660</v>
      </c>
      <c r="B9413" s="1">
        <f>IF(C9413=0,IF(B9412=Protocol!$V$20,1,B9412+1),B9412)</f>
        <v>1</v>
      </c>
      <c r="C9413" s="1">
        <f>IF(C9412+1=Protocol!$V$21,0,C9412+1)</f>
        <v>12</v>
      </c>
      <c r="D9413" s="1">
        <f t="shared" si="311"/>
        <v>4</v>
      </c>
      <c r="E9413" s="1" t="str">
        <f>INDEX(Protocol[Mark],MATCH(C9413,Protocol[Step],0))</f>
        <v>11Azd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660010004</v>
      </c>
      <c r="H9413" s="134">
        <f>Systematic[[#This Row],[SampleVariableLabel]]+100*Systematic[[#This Row],[State]]</f>
        <v>660011204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661</v>
      </c>
      <c r="B9414" s="1">
        <f>IF(C9414=0,IF(B9413=Protocol!$V$20,1,B9413+1),B9413)</f>
        <v>1</v>
      </c>
      <c r="C9414" s="1">
        <f>IF(C9413+1=Protocol!$V$21,0,C9413+1)</f>
        <v>0</v>
      </c>
      <c r="D9414" s="1">
        <f t="shared" si="311"/>
        <v>5</v>
      </c>
      <c r="E9414" s="1" t="str">
        <f>INDEX(Protocol[Mark],MATCH(C9414,Protocol[Step],0))</f>
        <v>1mt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661010005</v>
      </c>
      <c r="H9414" s="134">
        <f>Systematic[[#This Row],[SampleVariableLabel]]+100*Systematic[[#This Row],[State]]</f>
        <v>661010005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661</v>
      </c>
      <c r="B9415" s="1">
        <f>IF(C9415=0,IF(B9414=Protocol!$V$20,1,B9414+1),B9414)</f>
        <v>1</v>
      </c>
      <c r="C9415" s="1">
        <f>IF(C9414+1=Protocol!$V$21,0,C9414+1)</f>
        <v>1</v>
      </c>
      <c r="D9415" s="1">
        <f t="shared" si="311"/>
        <v>6</v>
      </c>
      <c r="E9415" s="1" t="str">
        <f>INDEX(Protocol[Mark],MATCH(C9415,Protocol[Step],0))</f>
        <v>1PM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661010006</v>
      </c>
      <c r="H9415" s="134">
        <f>Systematic[[#This Row],[SampleVariableLabel]]+100*Systematic[[#This Row],[State]]</f>
        <v>661010106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661</v>
      </c>
      <c r="B9416" s="1">
        <f>IF(C9416=0,IF(B9415=Protocol!$V$20,1,B9415+1),B9415)</f>
        <v>1</v>
      </c>
      <c r="C9416" s="1">
        <f>IF(C9415+1=Protocol!$V$21,0,C9415+1)</f>
        <v>2</v>
      </c>
      <c r="D9416" s="1">
        <f t="shared" si="311"/>
        <v>1</v>
      </c>
      <c r="E9416" s="1" t="str">
        <f>INDEX(Protocol[Mark],MATCH(C9416,Protocol[Step],0))</f>
        <v>2D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661010001</v>
      </c>
      <c r="H9416" s="134">
        <f>Systematic[[#This Row],[SampleVariableLabel]]+100*Systematic[[#This Row],[State]]</f>
        <v>661010201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661</v>
      </c>
      <c r="B9417" s="1">
        <f>IF(C9417=0,IF(B9416=Protocol!$V$20,1,B9416+1),B9416)</f>
        <v>1</v>
      </c>
      <c r="C9417" s="1">
        <f>IF(C9416+1=Protocol!$V$21,0,C9416+1)</f>
        <v>3</v>
      </c>
      <c r="D9417" s="1">
        <f t="shared" si="311"/>
        <v>2</v>
      </c>
      <c r="E9417" s="1" t="str">
        <f>INDEX(Protocol[Mark],MATCH(C9417,Protocol[Step],0))</f>
        <v>2c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661010002</v>
      </c>
      <c r="H9417" s="134">
        <f>Systematic[[#This Row],[SampleVariableLabel]]+100*Systematic[[#This Row],[State]]</f>
        <v>661010302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661</v>
      </c>
      <c r="B9418" s="1">
        <f>IF(C9418=0,IF(B9417=Protocol!$V$20,1,B9417+1),B9417)</f>
        <v>1</v>
      </c>
      <c r="C9418" s="1">
        <f>IF(C9417+1=Protocol!$V$21,0,C9417+1)</f>
        <v>4</v>
      </c>
      <c r="D9418" s="1">
        <f t="shared" si="311"/>
        <v>3</v>
      </c>
      <c r="E9418" s="1" t="str">
        <f>INDEX(Protocol[Mark],MATCH(C9418,Protocol[Step],0))</f>
        <v>3U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661010003</v>
      </c>
      <c r="H9418" s="134">
        <f>Systematic[[#This Row],[SampleVariableLabel]]+100*Systematic[[#This Row],[State]]</f>
        <v>661010403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661</v>
      </c>
      <c r="B9419" s="1">
        <f>IF(C9419=0,IF(B9418=Protocol!$V$20,1,B9418+1),B9418)</f>
        <v>1</v>
      </c>
      <c r="C9419" s="1">
        <f>IF(C9418+1=Protocol!$V$21,0,C9418+1)</f>
        <v>5</v>
      </c>
      <c r="D9419" s="1">
        <f t="shared" si="311"/>
        <v>4</v>
      </c>
      <c r="E9419" s="1" t="str">
        <f>INDEX(Protocol[Mark],MATCH(C9419,Protocol[Step],0))</f>
        <v>4G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661010004</v>
      </c>
      <c r="H9419" s="134">
        <f>Systematic[[#This Row],[SampleVariableLabel]]+100*Systematic[[#This Row],[State]]</f>
        <v>661010504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661</v>
      </c>
      <c r="B9420" s="1">
        <f>IF(C9420=0,IF(B9419=Protocol!$V$20,1,B9419+1),B9419)</f>
        <v>1</v>
      </c>
      <c r="C9420" s="1">
        <f>IF(C9419+1=Protocol!$V$21,0,C9419+1)</f>
        <v>6</v>
      </c>
      <c r="D9420" s="1">
        <f t="shared" si="311"/>
        <v>5</v>
      </c>
      <c r="E9420" s="1" t="str">
        <f>INDEX(Protocol[Mark],MATCH(C9420,Protocol[Step],0))</f>
        <v>5S</v>
      </c>
      <c r="F9420" s="151" t="str">
        <f>INDEX(Variables[Variable],MATCH(Systematic[[#This Row],[VariableIndex]],Variables[Index],0))</f>
        <v>Specific flux (mt)</v>
      </c>
      <c r="G9420" s="134">
        <f>Systematic[[#This Row],[Sample]]*1000000+Systematic[[#This Row],[SubSample]]*10000+Systematic[[#This Row],[VariableIndex]]</f>
        <v>661010005</v>
      </c>
      <c r="H9420" s="134">
        <f>Systematic[[#This Row],[SampleVariableLabel]]+100*Systematic[[#This Row],[State]]</f>
        <v>661010605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661</v>
      </c>
      <c r="B9421" s="1">
        <f>IF(C9421=0,IF(B9420=Protocol!$V$20,1,B9420+1),B9420)</f>
        <v>1</v>
      </c>
      <c r="C9421" s="1">
        <f>IF(C9420+1=Protocol!$V$21,0,C9420+1)</f>
        <v>7</v>
      </c>
      <c r="D9421" s="1">
        <f t="shared" si="311"/>
        <v>6</v>
      </c>
      <c r="E9421" s="1" t="str">
        <f>INDEX(Protocol[Mark],MATCH(C9421,Protocol[Step],0))</f>
        <v>6Oct</v>
      </c>
      <c r="F9421" s="151" t="str">
        <f>INDEX(Variables[Variable],MATCH(Systematic[[#This Row],[VariableIndex]],Variables[Index],0))</f>
        <v>FCR (mt: ROX-corr.)</v>
      </c>
      <c r="G9421" s="134">
        <f>Systematic[[#This Row],[Sample]]*1000000+Systematic[[#This Row],[SubSample]]*10000+Systematic[[#This Row],[VariableIndex]]</f>
        <v>661010006</v>
      </c>
      <c r="H9421" s="134">
        <f>Systematic[[#This Row],[SampleVariableLabel]]+100*Systematic[[#This Row],[State]]</f>
        <v>661010706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661</v>
      </c>
      <c r="B9422" s="1">
        <f>IF(C9422=0,IF(B9421=Protocol!$V$20,1,B9421+1),B9421)</f>
        <v>1</v>
      </c>
      <c r="C9422" s="1">
        <f>IF(C9421+1=Protocol!$V$21,0,C9421+1)</f>
        <v>8</v>
      </c>
      <c r="D9422" s="1">
        <f t="shared" si="311"/>
        <v>1</v>
      </c>
      <c r="E9422" s="1" t="str">
        <f>INDEX(Protocol[Mark],MATCH(C9422,Protocol[Step],0))</f>
        <v>7Rot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661010001</v>
      </c>
      <c r="H9422" s="134">
        <f>Systematic[[#This Row],[SampleVariableLabel]]+100*Systematic[[#This Row],[State]]</f>
        <v>661010801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661</v>
      </c>
      <c r="B9423" s="1">
        <f>IF(C9423=0,IF(B9422=Protocol!$V$20,1,B9422+1),B9422)</f>
        <v>1</v>
      </c>
      <c r="C9423" s="1">
        <f>IF(C9422+1=Protocol!$V$21,0,C9422+1)</f>
        <v>9</v>
      </c>
      <c r="D9423" s="1">
        <f t="shared" si="311"/>
        <v>2</v>
      </c>
      <c r="E9423" s="1" t="str">
        <f>INDEX(Protocol[Mark],MATCH(C9423,Protocol[Step],0))</f>
        <v>8Gp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661010002</v>
      </c>
      <c r="H9423" s="134">
        <f>Systematic[[#This Row],[SampleVariableLabel]]+100*Systematic[[#This Row],[State]]</f>
        <v>661010902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661</v>
      </c>
      <c r="B9424" s="1">
        <f>IF(C9424=0,IF(B9423=Protocol!$V$20,1,B9423+1),B9423)</f>
        <v>1</v>
      </c>
      <c r="C9424" s="1">
        <f>IF(C9423+1=Protocol!$V$21,0,C9423+1)</f>
        <v>10</v>
      </c>
      <c r="D9424" s="1">
        <f t="shared" si="311"/>
        <v>3</v>
      </c>
      <c r="E9424" s="1" t="str">
        <f>INDEX(Protocol[Mark],MATCH(C9424,Protocol[Step],0))</f>
        <v>9Ama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661010003</v>
      </c>
      <c r="H9424" s="134">
        <f>Systematic[[#This Row],[SampleVariableLabel]]+100*Systematic[[#This Row],[State]]</f>
        <v>661011003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661</v>
      </c>
      <c r="B9425" s="1">
        <f>IF(C9425=0,IF(B9424=Protocol!$V$20,1,B9424+1),B9424)</f>
        <v>1</v>
      </c>
      <c r="C9425" s="1">
        <f>IF(C9424+1=Protocol!$V$21,0,C9424+1)</f>
        <v>11</v>
      </c>
      <c r="D9425" s="1">
        <f t="shared" si="311"/>
        <v>4</v>
      </c>
      <c r="E9425" s="1" t="str">
        <f>INDEX(Protocol[Mark],MATCH(C9425,Protocol[Step],0))</f>
        <v>10Tm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661010004</v>
      </c>
      <c r="H9425" s="134">
        <f>Systematic[[#This Row],[SampleVariableLabel]]+100*Systematic[[#This Row],[State]]</f>
        <v>661011104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661</v>
      </c>
      <c r="B9426" s="1">
        <f>IF(C9426=0,IF(B9425=Protocol!$V$20,1,B9425+1),B9425)</f>
        <v>1</v>
      </c>
      <c r="C9426" s="1">
        <f>IF(C9425+1=Protocol!$V$21,0,C9425+1)</f>
        <v>12</v>
      </c>
      <c r="D9426" s="1">
        <f t="shared" si="311"/>
        <v>5</v>
      </c>
      <c r="E9426" s="1" t="str">
        <f>INDEX(Protocol[Mark],MATCH(C9426,Protocol[Step],0))</f>
        <v>11Azd</v>
      </c>
      <c r="F9426" s="151" t="str">
        <f>INDEX(Variables[Variable],MATCH(Systematic[[#This Row],[VariableIndex]],Variables[Index],0))</f>
        <v>Specific flux (mt)</v>
      </c>
      <c r="G9426" s="134">
        <f>Systematic[[#This Row],[Sample]]*1000000+Systematic[[#This Row],[SubSample]]*10000+Systematic[[#This Row],[VariableIndex]]</f>
        <v>661010005</v>
      </c>
      <c r="H9426" s="134">
        <f>Systematic[[#This Row],[SampleVariableLabel]]+100*Systematic[[#This Row],[State]]</f>
        <v>661011205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662</v>
      </c>
      <c r="B9427" s="1">
        <f>IF(C9427=0,IF(B9426=Protocol!$V$20,1,B9426+1),B9426)</f>
        <v>1</v>
      </c>
      <c r="C9427" s="1">
        <f>IF(C9426+1=Protocol!$V$21,0,C9426+1)</f>
        <v>0</v>
      </c>
      <c r="D9427" s="1">
        <f t="shared" si="311"/>
        <v>6</v>
      </c>
      <c r="E9427" s="1" t="str">
        <f>INDEX(Protocol[Mark],MATCH(C9427,Protocol[Step],0))</f>
        <v>1mt</v>
      </c>
      <c r="F9427" s="151" t="str">
        <f>INDEX(Variables[Variable],MATCH(Systematic[[#This Row],[VariableIndex]],Variables[Index],0))</f>
        <v>FCR (mt: ROX-corr.)</v>
      </c>
      <c r="G9427" s="134">
        <f>Systematic[[#This Row],[Sample]]*1000000+Systematic[[#This Row],[SubSample]]*10000+Systematic[[#This Row],[VariableIndex]]</f>
        <v>662010006</v>
      </c>
      <c r="H9427" s="134">
        <f>Systematic[[#This Row],[SampleVariableLabel]]+100*Systematic[[#This Row],[State]]</f>
        <v>662010006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662</v>
      </c>
      <c r="B9428" s="1">
        <f>IF(C9428=0,IF(B9427=Protocol!$V$20,1,B9427+1),B9427)</f>
        <v>1</v>
      </c>
      <c r="C9428" s="1">
        <f>IF(C9427+1=Protocol!$V$21,0,C9427+1)</f>
        <v>1</v>
      </c>
      <c r="D9428" s="1">
        <f t="shared" si="311"/>
        <v>1</v>
      </c>
      <c r="E9428" s="1" t="str">
        <f>INDEX(Protocol[Mark],MATCH(C9428,Protocol[Step],0))</f>
        <v>1PM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662010001</v>
      </c>
      <c r="H9428" s="134">
        <f>Systematic[[#This Row],[SampleVariableLabel]]+100*Systematic[[#This Row],[State]]</f>
        <v>662010101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662</v>
      </c>
      <c r="B9429" s="1">
        <f>IF(C9429=0,IF(B9428=Protocol!$V$20,1,B9428+1),B9428)</f>
        <v>1</v>
      </c>
      <c r="C9429" s="1">
        <f>IF(C9428+1=Protocol!$V$21,0,C9428+1)</f>
        <v>2</v>
      </c>
      <c r="D9429" s="1">
        <f t="shared" si="311"/>
        <v>2</v>
      </c>
      <c r="E9429" s="1" t="str">
        <f>INDEX(Protocol[Mark],MATCH(C9429,Protocol[Step],0))</f>
        <v>2D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662010002</v>
      </c>
      <c r="H9429" s="134">
        <f>Systematic[[#This Row],[SampleVariableLabel]]+100*Systematic[[#This Row],[State]]</f>
        <v>662010202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662</v>
      </c>
      <c r="B9430" s="1">
        <f>IF(C9430=0,IF(B9429=Protocol!$V$20,1,B9429+1),B9429)</f>
        <v>1</v>
      </c>
      <c r="C9430" s="1">
        <f>IF(C9429+1=Protocol!$V$21,0,C9429+1)</f>
        <v>3</v>
      </c>
      <c r="D9430" s="1">
        <f t="shared" si="311"/>
        <v>3</v>
      </c>
      <c r="E9430" s="1" t="str">
        <f>INDEX(Protocol[Mark],MATCH(C9430,Protocol[Step],0))</f>
        <v>2c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662010003</v>
      </c>
      <c r="H9430" s="134">
        <f>Systematic[[#This Row],[SampleVariableLabel]]+100*Systematic[[#This Row],[State]]</f>
        <v>662010303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662</v>
      </c>
      <c r="B9431" s="1">
        <f>IF(C9431=0,IF(B9430=Protocol!$V$20,1,B9430+1),B9430)</f>
        <v>1</v>
      </c>
      <c r="C9431" s="1">
        <f>IF(C9430+1=Protocol!$V$21,0,C9430+1)</f>
        <v>4</v>
      </c>
      <c r="D9431" s="1">
        <f t="shared" si="311"/>
        <v>4</v>
      </c>
      <c r="E9431" s="1" t="str">
        <f>INDEX(Protocol[Mark],MATCH(C9431,Protocol[Step],0))</f>
        <v>3U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662010004</v>
      </c>
      <c r="H9431" s="134">
        <f>Systematic[[#This Row],[SampleVariableLabel]]+100*Systematic[[#This Row],[State]]</f>
        <v>662010404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662</v>
      </c>
      <c r="B9432" s="1">
        <f>IF(C9432=0,IF(B9431=Protocol!$V$20,1,B9431+1),B9431)</f>
        <v>1</v>
      </c>
      <c r="C9432" s="1">
        <f>IF(C9431+1=Protocol!$V$21,0,C9431+1)</f>
        <v>5</v>
      </c>
      <c r="D9432" s="1">
        <f t="shared" si="311"/>
        <v>5</v>
      </c>
      <c r="E9432" s="1" t="str">
        <f>INDEX(Protocol[Mark],MATCH(C9432,Protocol[Step],0))</f>
        <v>4G</v>
      </c>
      <c r="F9432" s="151" t="str">
        <f>INDEX(Variables[Variable],MATCH(Systematic[[#This Row],[VariableIndex]],Variables[Index],0))</f>
        <v>Specific flux (mt)</v>
      </c>
      <c r="G9432" s="134">
        <f>Systematic[[#This Row],[Sample]]*1000000+Systematic[[#This Row],[SubSample]]*10000+Systematic[[#This Row],[VariableIndex]]</f>
        <v>662010005</v>
      </c>
      <c r="H9432" s="134">
        <f>Systematic[[#This Row],[SampleVariableLabel]]+100*Systematic[[#This Row],[State]]</f>
        <v>662010505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662</v>
      </c>
      <c r="B9433" s="1">
        <f>IF(C9433=0,IF(B9432=Protocol!$V$20,1,B9432+1),B9432)</f>
        <v>1</v>
      </c>
      <c r="C9433" s="1">
        <f>IF(C9432+1=Protocol!$V$21,0,C9432+1)</f>
        <v>6</v>
      </c>
      <c r="D9433" s="1">
        <f t="shared" si="311"/>
        <v>6</v>
      </c>
      <c r="E9433" s="1" t="str">
        <f>INDEX(Protocol[Mark],MATCH(C9433,Protocol[Step],0))</f>
        <v>5S</v>
      </c>
      <c r="F9433" s="151" t="str">
        <f>INDEX(Variables[Variable],MATCH(Systematic[[#This Row],[VariableIndex]],Variables[Index],0))</f>
        <v>FCR (mt: ROX-corr.)</v>
      </c>
      <c r="G9433" s="134">
        <f>Systematic[[#This Row],[Sample]]*1000000+Systematic[[#This Row],[SubSample]]*10000+Systematic[[#This Row],[VariableIndex]]</f>
        <v>662010006</v>
      </c>
      <c r="H9433" s="134">
        <f>Systematic[[#This Row],[SampleVariableLabel]]+100*Systematic[[#This Row],[State]]</f>
        <v>662010606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662</v>
      </c>
      <c r="B9434" s="1">
        <f>IF(C9434=0,IF(B9433=Protocol!$V$20,1,B9433+1),B9433)</f>
        <v>1</v>
      </c>
      <c r="C9434" s="1">
        <f>IF(C9433+1=Protocol!$V$21,0,C9433+1)</f>
        <v>7</v>
      </c>
      <c r="D9434" s="1">
        <f t="shared" si="311"/>
        <v>1</v>
      </c>
      <c r="E9434" s="1" t="str">
        <f>INDEX(Protocol[Mark],MATCH(C9434,Protocol[Step],0))</f>
        <v>6Oct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662010001</v>
      </c>
      <c r="H9434" s="134">
        <f>Systematic[[#This Row],[SampleVariableLabel]]+100*Systematic[[#This Row],[State]]</f>
        <v>662010701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662</v>
      </c>
      <c r="B9435" s="1">
        <f>IF(C9435=0,IF(B9434=Protocol!$V$20,1,B9434+1),B9434)</f>
        <v>1</v>
      </c>
      <c r="C9435" s="1">
        <f>IF(C9434+1=Protocol!$V$21,0,C9434+1)</f>
        <v>8</v>
      </c>
      <c r="D9435" s="1">
        <f t="shared" si="311"/>
        <v>2</v>
      </c>
      <c r="E9435" s="1" t="str">
        <f>INDEX(Protocol[Mark],MATCH(C9435,Protocol[Step],0))</f>
        <v>7Rot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662010002</v>
      </c>
      <c r="H9435" s="134">
        <f>Systematic[[#This Row],[SampleVariableLabel]]+100*Systematic[[#This Row],[State]]</f>
        <v>662010802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662</v>
      </c>
      <c r="B9436" s="1">
        <f>IF(C9436=0,IF(B9435=Protocol!$V$20,1,B9435+1),B9435)</f>
        <v>1</v>
      </c>
      <c r="C9436" s="1">
        <f>IF(C9435+1=Protocol!$V$21,0,C9435+1)</f>
        <v>9</v>
      </c>
      <c r="D9436" s="1">
        <f t="shared" si="311"/>
        <v>3</v>
      </c>
      <c r="E9436" s="1" t="str">
        <f>INDEX(Protocol[Mark],MATCH(C9436,Protocol[Step],0))</f>
        <v>8Gp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662010003</v>
      </c>
      <c r="H9436" s="134">
        <f>Systematic[[#This Row],[SampleVariableLabel]]+100*Systematic[[#This Row],[State]]</f>
        <v>662010903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662</v>
      </c>
      <c r="B9437" s="1">
        <f>IF(C9437=0,IF(B9436=Protocol!$V$20,1,B9436+1),B9436)</f>
        <v>1</v>
      </c>
      <c r="C9437" s="1">
        <f>IF(C9436+1=Protocol!$V$21,0,C9436+1)</f>
        <v>10</v>
      </c>
      <c r="D9437" s="1">
        <f t="shared" si="311"/>
        <v>4</v>
      </c>
      <c r="E9437" s="1" t="str">
        <f>INDEX(Protocol[Mark],MATCH(C9437,Protocol[Step],0))</f>
        <v>9Ama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662010004</v>
      </c>
      <c r="H9437" s="134">
        <f>Systematic[[#This Row],[SampleVariableLabel]]+100*Systematic[[#This Row],[State]]</f>
        <v>662011004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662</v>
      </c>
      <c r="B9438" s="1">
        <f>IF(C9438=0,IF(B9437=Protocol!$V$20,1,B9437+1),B9437)</f>
        <v>1</v>
      </c>
      <c r="C9438" s="1">
        <f>IF(C9437+1=Protocol!$V$21,0,C9437+1)</f>
        <v>11</v>
      </c>
      <c r="D9438" s="1">
        <f t="shared" si="311"/>
        <v>5</v>
      </c>
      <c r="E9438" s="1" t="str">
        <f>INDEX(Protocol[Mark],MATCH(C9438,Protocol[Step],0))</f>
        <v>10Tm</v>
      </c>
      <c r="F9438" s="151" t="str">
        <f>INDEX(Variables[Variable],MATCH(Systematic[[#This Row],[VariableIndex]],Variables[Index],0))</f>
        <v>Specific flux (mt)</v>
      </c>
      <c r="G9438" s="134">
        <f>Systematic[[#This Row],[Sample]]*1000000+Systematic[[#This Row],[SubSample]]*10000+Systematic[[#This Row],[VariableIndex]]</f>
        <v>662010005</v>
      </c>
      <c r="H9438" s="134">
        <f>Systematic[[#This Row],[SampleVariableLabel]]+100*Systematic[[#This Row],[State]]</f>
        <v>662011105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662</v>
      </c>
      <c r="B9439" s="1">
        <f>IF(C9439=0,IF(B9438=Protocol!$V$20,1,B9438+1),B9438)</f>
        <v>1</v>
      </c>
      <c r="C9439" s="1">
        <f>IF(C9438+1=Protocol!$V$21,0,C9438+1)</f>
        <v>12</v>
      </c>
      <c r="D9439" s="1">
        <f t="shared" si="311"/>
        <v>6</v>
      </c>
      <c r="E9439" s="1" t="str">
        <f>INDEX(Protocol[Mark],MATCH(C9439,Protocol[Step],0))</f>
        <v>11Azd</v>
      </c>
      <c r="F9439" s="151" t="str">
        <f>INDEX(Variables[Variable],MATCH(Systematic[[#This Row],[VariableIndex]],Variables[Index],0))</f>
        <v>FCR (mt: ROX-corr.)</v>
      </c>
      <c r="G9439" s="134">
        <f>Systematic[[#This Row],[Sample]]*1000000+Systematic[[#This Row],[SubSample]]*10000+Systematic[[#This Row],[VariableIndex]]</f>
        <v>662010006</v>
      </c>
      <c r="H9439" s="134">
        <f>Systematic[[#This Row],[SampleVariableLabel]]+100*Systematic[[#This Row],[State]]</f>
        <v>662011206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663</v>
      </c>
      <c r="B9440" s="1">
        <f>IF(C9440=0,IF(B9439=Protocol!$V$20,1,B9439+1),B9439)</f>
        <v>1</v>
      </c>
      <c r="C9440" s="1">
        <f>IF(C9439+1=Protocol!$V$21,0,C9439+1)</f>
        <v>0</v>
      </c>
      <c r="D9440" s="1">
        <f t="shared" si="311"/>
        <v>1</v>
      </c>
      <c r="E9440" s="1" t="str">
        <f>INDEX(Protocol[Mark],MATCH(C9440,Protocol[Step],0))</f>
        <v>1mt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663010001</v>
      </c>
      <c r="H9440" s="134">
        <f>Systematic[[#This Row],[SampleVariableLabel]]+100*Systematic[[#This Row],[State]]</f>
        <v>663010001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663</v>
      </c>
      <c r="B9441" s="1">
        <f>IF(C9441=0,IF(B9440=Protocol!$V$20,1,B9440+1),B9440)</f>
        <v>1</v>
      </c>
      <c r="C9441" s="1">
        <f>IF(C9440+1=Protocol!$V$21,0,C9440+1)</f>
        <v>1</v>
      </c>
      <c r="D9441" s="1">
        <f t="shared" si="311"/>
        <v>2</v>
      </c>
      <c r="E9441" s="1" t="str">
        <f>INDEX(Protocol[Mark],MATCH(C9441,Protocol[Step],0))</f>
        <v>1PM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663010002</v>
      </c>
      <c r="H9441" s="134">
        <f>Systematic[[#This Row],[SampleVariableLabel]]+100*Systematic[[#This Row],[State]]</f>
        <v>663010102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663</v>
      </c>
      <c r="B9442" s="1">
        <f>IF(C9442=0,IF(B9441=Protocol!$V$20,1,B9441+1),B9441)</f>
        <v>1</v>
      </c>
      <c r="C9442" s="1">
        <f>IF(C9441+1=Protocol!$V$21,0,C9441+1)</f>
        <v>2</v>
      </c>
      <c r="D9442" s="1">
        <f t="shared" si="311"/>
        <v>3</v>
      </c>
      <c r="E9442" s="1" t="str">
        <f>INDEX(Protocol[Mark],MATCH(C9442,Protocol[Step],0))</f>
        <v>2D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663010003</v>
      </c>
      <c r="H9442" s="134">
        <f>Systematic[[#This Row],[SampleVariableLabel]]+100*Systematic[[#This Row],[State]]</f>
        <v>663010203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663</v>
      </c>
      <c r="B9443" s="1">
        <f>IF(C9443=0,IF(B9442=Protocol!$V$20,1,B9442+1),B9442)</f>
        <v>1</v>
      </c>
      <c r="C9443" s="1">
        <f>IF(C9442+1=Protocol!$V$21,0,C9442+1)</f>
        <v>3</v>
      </c>
      <c r="D9443" s="1">
        <f t="shared" si="311"/>
        <v>4</v>
      </c>
      <c r="E9443" s="1" t="str">
        <f>INDEX(Protocol[Mark],MATCH(C9443,Protocol[Step],0))</f>
        <v>2c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663010004</v>
      </c>
      <c r="H9443" s="134">
        <f>Systematic[[#This Row],[SampleVariableLabel]]+100*Systematic[[#This Row],[State]]</f>
        <v>663010304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663</v>
      </c>
      <c r="B9444" s="1">
        <f>IF(C9444=0,IF(B9443=Protocol!$V$20,1,B9443+1),B9443)</f>
        <v>1</v>
      </c>
      <c r="C9444" s="1">
        <f>IF(C9443+1=Protocol!$V$21,0,C9443+1)</f>
        <v>4</v>
      </c>
      <c r="D9444" s="1">
        <f t="shared" si="311"/>
        <v>5</v>
      </c>
      <c r="E9444" s="1" t="str">
        <f>INDEX(Protocol[Mark],MATCH(C9444,Protocol[Step],0))</f>
        <v>3U</v>
      </c>
      <c r="F9444" s="151" t="str">
        <f>INDEX(Variables[Variable],MATCH(Systematic[[#This Row],[VariableIndex]],Variables[Index],0))</f>
        <v>Specific flux (mt)</v>
      </c>
      <c r="G9444" s="134">
        <f>Systematic[[#This Row],[Sample]]*1000000+Systematic[[#This Row],[SubSample]]*10000+Systematic[[#This Row],[VariableIndex]]</f>
        <v>663010005</v>
      </c>
      <c r="H9444" s="134">
        <f>Systematic[[#This Row],[SampleVariableLabel]]+100*Systematic[[#This Row],[State]]</f>
        <v>663010405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663</v>
      </c>
      <c r="B9445" s="1">
        <f>IF(C9445=0,IF(B9444=Protocol!$V$20,1,B9444+1),B9444)</f>
        <v>1</v>
      </c>
      <c r="C9445" s="1">
        <f>IF(C9444+1=Protocol!$V$21,0,C9444+1)</f>
        <v>5</v>
      </c>
      <c r="D9445" s="1">
        <f t="shared" si="311"/>
        <v>6</v>
      </c>
      <c r="E9445" s="1" t="str">
        <f>INDEX(Protocol[Mark],MATCH(C9445,Protocol[Step],0))</f>
        <v>4G</v>
      </c>
      <c r="F9445" s="151" t="str">
        <f>INDEX(Variables[Variable],MATCH(Systematic[[#This Row],[VariableIndex]],Variables[Index],0))</f>
        <v>FCR (mt: ROX-corr.)</v>
      </c>
      <c r="G9445" s="134">
        <f>Systematic[[#This Row],[Sample]]*1000000+Systematic[[#This Row],[SubSample]]*10000+Systematic[[#This Row],[VariableIndex]]</f>
        <v>663010006</v>
      </c>
      <c r="H9445" s="134">
        <f>Systematic[[#This Row],[SampleVariableLabel]]+100*Systematic[[#This Row],[State]]</f>
        <v>663010506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663</v>
      </c>
      <c r="B9446" s="1">
        <f>IF(C9446=0,IF(B9445=Protocol!$V$20,1,B9445+1),B9445)</f>
        <v>1</v>
      </c>
      <c r="C9446" s="1">
        <f>IF(C9445+1=Protocol!$V$21,0,C9445+1)</f>
        <v>6</v>
      </c>
      <c r="D9446" s="1">
        <f t="shared" si="311"/>
        <v>1</v>
      </c>
      <c r="E9446" s="1" t="str">
        <f>INDEX(Protocol[Mark],MATCH(C9446,Protocol[Step],0))</f>
        <v>5S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663010001</v>
      </c>
      <c r="H9446" s="134">
        <f>Systematic[[#This Row],[SampleVariableLabel]]+100*Systematic[[#This Row],[State]]</f>
        <v>663010601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663</v>
      </c>
      <c r="B9447" s="1">
        <f>IF(C9447=0,IF(B9446=Protocol!$V$20,1,B9446+1),B9446)</f>
        <v>1</v>
      </c>
      <c r="C9447" s="1">
        <f>IF(C9446+1=Protocol!$V$21,0,C9446+1)</f>
        <v>7</v>
      </c>
      <c r="D9447" s="1">
        <f t="shared" si="311"/>
        <v>2</v>
      </c>
      <c r="E9447" s="1" t="str">
        <f>INDEX(Protocol[Mark],MATCH(C9447,Protocol[Step],0))</f>
        <v>6Oct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663010002</v>
      </c>
      <c r="H9447" s="134">
        <f>Systematic[[#This Row],[SampleVariableLabel]]+100*Systematic[[#This Row],[State]]</f>
        <v>663010702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663</v>
      </c>
      <c r="B9448" s="1">
        <f>IF(C9448=0,IF(B9447=Protocol!$V$20,1,B9447+1),B9447)</f>
        <v>1</v>
      </c>
      <c r="C9448" s="1">
        <f>IF(C9447+1=Protocol!$V$21,0,C9447+1)</f>
        <v>8</v>
      </c>
      <c r="D9448" s="1">
        <f t="shared" si="311"/>
        <v>3</v>
      </c>
      <c r="E9448" s="1" t="str">
        <f>INDEX(Protocol[Mark],MATCH(C9448,Protocol[Step],0))</f>
        <v>7Rot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663010003</v>
      </c>
      <c r="H9448" s="134">
        <f>Systematic[[#This Row],[SampleVariableLabel]]+100*Systematic[[#This Row],[State]]</f>
        <v>663010803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663</v>
      </c>
      <c r="B9449" s="1">
        <f>IF(C9449=0,IF(B9448=Protocol!$V$20,1,B9448+1),B9448)</f>
        <v>1</v>
      </c>
      <c r="C9449" s="1">
        <f>IF(C9448+1=Protocol!$V$21,0,C9448+1)</f>
        <v>9</v>
      </c>
      <c r="D9449" s="1">
        <f t="shared" si="311"/>
        <v>4</v>
      </c>
      <c r="E9449" s="1" t="str">
        <f>INDEX(Protocol[Mark],MATCH(C9449,Protocol[Step],0))</f>
        <v>8Gp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663010004</v>
      </c>
      <c r="H9449" s="134">
        <f>Systematic[[#This Row],[SampleVariableLabel]]+100*Systematic[[#This Row],[State]]</f>
        <v>663010904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663</v>
      </c>
      <c r="B9450" s="1">
        <f>IF(C9450=0,IF(B9449=Protocol!$V$20,1,B9449+1),B9449)</f>
        <v>1</v>
      </c>
      <c r="C9450" s="1">
        <f>IF(C9449+1=Protocol!$V$21,0,C9449+1)</f>
        <v>10</v>
      </c>
      <c r="D9450" s="1">
        <f t="shared" si="311"/>
        <v>5</v>
      </c>
      <c r="E9450" s="1" t="str">
        <f>INDEX(Protocol[Mark],MATCH(C9450,Protocol[Step],0))</f>
        <v>9Ama</v>
      </c>
      <c r="F9450" s="151" t="str">
        <f>INDEX(Variables[Variable],MATCH(Systematic[[#This Row],[VariableIndex]],Variables[Index],0))</f>
        <v>Specific flux (mt)</v>
      </c>
      <c r="G9450" s="134">
        <f>Systematic[[#This Row],[Sample]]*1000000+Systematic[[#This Row],[SubSample]]*10000+Systematic[[#This Row],[VariableIndex]]</f>
        <v>663010005</v>
      </c>
      <c r="H9450" s="134">
        <f>Systematic[[#This Row],[SampleVariableLabel]]+100*Systematic[[#This Row],[State]]</f>
        <v>663011005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663</v>
      </c>
      <c r="B9451" s="1">
        <f>IF(C9451=0,IF(B9450=Protocol!$V$20,1,B9450+1),B9450)</f>
        <v>1</v>
      </c>
      <c r="C9451" s="1">
        <f>IF(C9450+1=Protocol!$V$21,0,C9450+1)</f>
        <v>11</v>
      </c>
      <c r="D9451" s="1">
        <f t="shared" si="311"/>
        <v>6</v>
      </c>
      <c r="E9451" s="1" t="str">
        <f>INDEX(Protocol[Mark],MATCH(C9451,Protocol[Step],0))</f>
        <v>10Tm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663010006</v>
      </c>
      <c r="H9451" s="134">
        <f>Systematic[[#This Row],[SampleVariableLabel]]+100*Systematic[[#This Row],[State]]</f>
        <v>663011106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663</v>
      </c>
      <c r="B9452" s="1">
        <f>IF(C9452=0,IF(B9451=Protocol!$V$20,1,B9451+1),B9451)</f>
        <v>1</v>
      </c>
      <c r="C9452" s="1">
        <f>IF(C9451+1=Protocol!$V$21,0,C9451+1)</f>
        <v>12</v>
      </c>
      <c r="D9452" s="1">
        <f t="shared" si="311"/>
        <v>1</v>
      </c>
      <c r="E9452" s="1" t="str">
        <f>INDEX(Protocol[Mark],MATCH(C9452,Protocol[Step],0))</f>
        <v>11Azd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663010001</v>
      </c>
      <c r="H9452" s="134">
        <f>Systematic[[#This Row],[SampleVariableLabel]]+100*Systematic[[#This Row],[State]]</f>
        <v>663011201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664</v>
      </c>
      <c r="B9453" s="1">
        <f>IF(C9453=0,IF(B9452=Protocol!$V$20,1,B9452+1),B9452)</f>
        <v>1</v>
      </c>
      <c r="C9453" s="1">
        <f>IF(C9452+1=Protocol!$V$21,0,C9452+1)</f>
        <v>0</v>
      </c>
      <c r="D9453" s="1">
        <f t="shared" si="311"/>
        <v>2</v>
      </c>
      <c r="E9453" s="1" t="str">
        <f>INDEX(Protocol[Mark],MATCH(C9453,Protocol[Step],0))</f>
        <v>1mt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664010002</v>
      </c>
      <c r="H9453" s="134">
        <f>Systematic[[#This Row],[SampleVariableLabel]]+100*Systematic[[#This Row],[State]]</f>
        <v>664010002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664</v>
      </c>
      <c r="B9454" s="1">
        <f>IF(C9454=0,IF(B9453=Protocol!$V$20,1,B9453+1),B9453)</f>
        <v>1</v>
      </c>
      <c r="C9454" s="1">
        <f>IF(C9453+1=Protocol!$V$21,0,C9453+1)</f>
        <v>1</v>
      </c>
      <c r="D9454" s="1">
        <f t="shared" si="311"/>
        <v>3</v>
      </c>
      <c r="E9454" s="1" t="str">
        <f>INDEX(Protocol[Mark],MATCH(C9454,Protocol[Step],0))</f>
        <v>1PM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664010003</v>
      </c>
      <c r="H9454" s="134">
        <f>Systematic[[#This Row],[SampleVariableLabel]]+100*Systematic[[#This Row],[State]]</f>
        <v>664010103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664</v>
      </c>
      <c r="B9455" s="1">
        <f>IF(C9455=0,IF(B9454=Protocol!$V$20,1,B9454+1),B9454)</f>
        <v>1</v>
      </c>
      <c r="C9455" s="1">
        <f>IF(C9454+1=Protocol!$V$21,0,C9454+1)</f>
        <v>2</v>
      </c>
      <c r="D9455" s="1">
        <f t="shared" si="311"/>
        <v>4</v>
      </c>
      <c r="E9455" s="1" t="str">
        <f>INDEX(Protocol[Mark],MATCH(C9455,Protocol[Step],0))</f>
        <v>2D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664010004</v>
      </c>
      <c r="H9455" s="134">
        <f>Systematic[[#This Row],[SampleVariableLabel]]+100*Systematic[[#This Row],[State]]</f>
        <v>664010204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664</v>
      </c>
      <c r="B9456" s="1">
        <f>IF(C9456=0,IF(B9455=Protocol!$V$20,1,B9455+1),B9455)</f>
        <v>1</v>
      </c>
      <c r="C9456" s="1">
        <f>IF(C9455+1=Protocol!$V$21,0,C9455+1)</f>
        <v>3</v>
      </c>
      <c r="D9456" s="1">
        <f t="shared" si="311"/>
        <v>5</v>
      </c>
      <c r="E9456" s="1" t="str">
        <f>INDEX(Protocol[Mark],MATCH(C9456,Protocol[Step],0))</f>
        <v>2c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664010005</v>
      </c>
      <c r="H9456" s="134">
        <f>Systematic[[#This Row],[SampleVariableLabel]]+100*Systematic[[#This Row],[State]]</f>
        <v>664010305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664</v>
      </c>
      <c r="B9457" s="1">
        <f>IF(C9457=0,IF(B9456=Protocol!$V$20,1,B9456+1),B9456)</f>
        <v>1</v>
      </c>
      <c r="C9457" s="1">
        <f>IF(C9456+1=Protocol!$V$21,0,C9456+1)</f>
        <v>4</v>
      </c>
      <c r="D9457" s="1">
        <f t="shared" si="311"/>
        <v>6</v>
      </c>
      <c r="E9457" s="1" t="str">
        <f>INDEX(Protocol[Mark],MATCH(C9457,Protocol[Step],0))</f>
        <v>3U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664010006</v>
      </c>
      <c r="H9457" s="134">
        <f>Systematic[[#This Row],[SampleVariableLabel]]+100*Systematic[[#This Row],[State]]</f>
        <v>664010406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664</v>
      </c>
      <c r="B9458" s="1">
        <f>IF(C9458=0,IF(B9457=Protocol!$V$20,1,B9457+1),B9457)</f>
        <v>1</v>
      </c>
      <c r="C9458" s="1">
        <f>IF(C9457+1=Protocol!$V$21,0,C9457+1)</f>
        <v>5</v>
      </c>
      <c r="D9458" s="1">
        <f t="shared" si="311"/>
        <v>1</v>
      </c>
      <c r="E9458" s="1" t="str">
        <f>INDEX(Protocol[Mark],MATCH(C9458,Protocol[Step],0))</f>
        <v>4G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664010001</v>
      </c>
      <c r="H9458" s="134">
        <f>Systematic[[#This Row],[SampleVariableLabel]]+100*Systematic[[#This Row],[State]]</f>
        <v>664010501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664</v>
      </c>
      <c r="B9459" s="1">
        <f>IF(C9459=0,IF(B9458=Protocol!$V$20,1,B9458+1),B9458)</f>
        <v>1</v>
      </c>
      <c r="C9459" s="1">
        <f>IF(C9458+1=Protocol!$V$21,0,C9458+1)</f>
        <v>6</v>
      </c>
      <c r="D9459" s="1">
        <f t="shared" si="311"/>
        <v>2</v>
      </c>
      <c r="E9459" s="1" t="str">
        <f>INDEX(Protocol[Mark],MATCH(C9459,Protocol[Step],0))</f>
        <v>5S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664010002</v>
      </c>
      <c r="H9459" s="134">
        <f>Systematic[[#This Row],[SampleVariableLabel]]+100*Systematic[[#This Row],[State]]</f>
        <v>664010602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664</v>
      </c>
      <c r="B9460" s="1">
        <f>IF(C9460=0,IF(B9459=Protocol!$V$20,1,B9459+1),B9459)</f>
        <v>1</v>
      </c>
      <c r="C9460" s="1">
        <f>IF(C9459+1=Protocol!$V$21,0,C9459+1)</f>
        <v>7</v>
      </c>
      <c r="D9460" s="1">
        <f t="shared" si="311"/>
        <v>3</v>
      </c>
      <c r="E9460" s="1" t="str">
        <f>INDEX(Protocol[Mark],MATCH(C9460,Protocol[Step],0))</f>
        <v>6Oct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664010003</v>
      </c>
      <c r="H9460" s="134">
        <f>Systematic[[#This Row],[SampleVariableLabel]]+100*Systematic[[#This Row],[State]]</f>
        <v>664010703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664</v>
      </c>
      <c r="B9461" s="1">
        <f>IF(C9461=0,IF(B9460=Protocol!$V$20,1,B9460+1),B9460)</f>
        <v>1</v>
      </c>
      <c r="C9461" s="1">
        <f>IF(C9460+1=Protocol!$V$21,0,C9460+1)</f>
        <v>8</v>
      </c>
      <c r="D9461" s="1">
        <f t="shared" si="311"/>
        <v>4</v>
      </c>
      <c r="E9461" s="1" t="str">
        <f>INDEX(Protocol[Mark],MATCH(C9461,Protocol[Step],0))</f>
        <v>7Rot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664010004</v>
      </c>
      <c r="H9461" s="134">
        <f>Systematic[[#This Row],[SampleVariableLabel]]+100*Systematic[[#This Row],[State]]</f>
        <v>664010804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664</v>
      </c>
      <c r="B9462" s="1">
        <f>IF(C9462=0,IF(B9461=Protocol!$V$20,1,B9461+1),B9461)</f>
        <v>1</v>
      </c>
      <c r="C9462" s="1">
        <f>IF(C9461+1=Protocol!$V$21,0,C9461+1)</f>
        <v>9</v>
      </c>
      <c r="D9462" s="1">
        <f t="shared" si="311"/>
        <v>5</v>
      </c>
      <c r="E9462" s="1" t="str">
        <f>INDEX(Protocol[Mark],MATCH(C9462,Protocol[Step],0))</f>
        <v>8Gp</v>
      </c>
      <c r="F9462" s="151" t="str">
        <f>INDEX(Variables[Variable],MATCH(Systematic[[#This Row],[VariableIndex]],Variables[Index],0))</f>
        <v>Specific flux (mt)</v>
      </c>
      <c r="G9462" s="134">
        <f>Systematic[[#This Row],[Sample]]*1000000+Systematic[[#This Row],[SubSample]]*10000+Systematic[[#This Row],[VariableIndex]]</f>
        <v>664010005</v>
      </c>
      <c r="H9462" s="134">
        <f>Systematic[[#This Row],[SampleVariableLabel]]+100*Systematic[[#This Row],[State]]</f>
        <v>664010905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664</v>
      </c>
      <c r="B9463" s="1">
        <f>IF(C9463=0,IF(B9462=Protocol!$V$20,1,B9462+1),B9462)</f>
        <v>1</v>
      </c>
      <c r="C9463" s="1">
        <f>IF(C9462+1=Protocol!$V$21,0,C9462+1)</f>
        <v>10</v>
      </c>
      <c r="D9463" s="1">
        <f t="shared" si="311"/>
        <v>6</v>
      </c>
      <c r="E9463" s="1" t="str">
        <f>INDEX(Protocol[Mark],MATCH(C9463,Protocol[Step],0))</f>
        <v>9Ama</v>
      </c>
      <c r="F9463" s="151" t="str">
        <f>INDEX(Variables[Variable],MATCH(Systematic[[#This Row],[VariableIndex]],Variables[Index],0))</f>
        <v>FCR (mt: ROX-corr.)</v>
      </c>
      <c r="G9463" s="134">
        <f>Systematic[[#This Row],[Sample]]*1000000+Systematic[[#This Row],[SubSample]]*10000+Systematic[[#This Row],[VariableIndex]]</f>
        <v>664010006</v>
      </c>
      <c r="H9463" s="134">
        <f>Systematic[[#This Row],[SampleVariableLabel]]+100*Systematic[[#This Row],[State]]</f>
        <v>664011006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664</v>
      </c>
      <c r="B9464" s="1">
        <f>IF(C9464=0,IF(B9463=Protocol!$V$20,1,B9463+1),B9463)</f>
        <v>1</v>
      </c>
      <c r="C9464" s="1">
        <f>IF(C9463+1=Protocol!$V$21,0,C9463+1)</f>
        <v>11</v>
      </c>
      <c r="D9464" s="1">
        <f t="shared" si="311"/>
        <v>1</v>
      </c>
      <c r="E9464" s="1" t="str">
        <f>INDEX(Protocol[Mark],MATCH(C9464,Protocol[Step],0))</f>
        <v>10Tm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664010001</v>
      </c>
      <c r="H9464" s="134">
        <f>Systematic[[#This Row],[SampleVariableLabel]]+100*Systematic[[#This Row],[State]]</f>
        <v>664011101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664</v>
      </c>
      <c r="B9465" s="1">
        <f>IF(C9465=0,IF(B9464=Protocol!$V$20,1,B9464+1),B9464)</f>
        <v>1</v>
      </c>
      <c r="C9465" s="1">
        <f>IF(C9464+1=Protocol!$V$21,0,C9464+1)</f>
        <v>12</v>
      </c>
      <c r="D9465" s="1">
        <f t="shared" si="311"/>
        <v>2</v>
      </c>
      <c r="E9465" s="1" t="str">
        <f>INDEX(Protocol[Mark],MATCH(C9465,Protocol[Step],0))</f>
        <v>11Azd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664010002</v>
      </c>
      <c r="H9465" s="134">
        <f>Systematic[[#This Row],[SampleVariableLabel]]+100*Systematic[[#This Row],[State]]</f>
        <v>664011202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665</v>
      </c>
      <c r="B9466" s="1">
        <f>IF(C9466=0,IF(B9465=Protocol!$V$20,1,B9465+1),B9465)</f>
        <v>1</v>
      </c>
      <c r="C9466" s="1">
        <f>IF(C9465+1=Protocol!$V$21,0,C9465+1)</f>
        <v>0</v>
      </c>
      <c r="D9466" s="1">
        <f t="shared" si="311"/>
        <v>3</v>
      </c>
      <c r="E9466" s="1" t="str">
        <f>INDEX(Protocol[Mark],MATCH(C9466,Protocol[Step],0))</f>
        <v>1mt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665010003</v>
      </c>
      <c r="H9466" s="134">
        <f>Systematic[[#This Row],[SampleVariableLabel]]+100*Systematic[[#This Row],[State]]</f>
        <v>665010003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665</v>
      </c>
      <c r="B9467" s="1">
        <f>IF(C9467=0,IF(B9466=Protocol!$V$20,1,B9466+1),B9466)</f>
        <v>1</v>
      </c>
      <c r="C9467" s="1">
        <f>IF(C9466+1=Protocol!$V$21,0,C9466+1)</f>
        <v>1</v>
      </c>
      <c r="D9467" s="1">
        <f t="shared" si="311"/>
        <v>4</v>
      </c>
      <c r="E9467" s="1" t="str">
        <f>INDEX(Protocol[Mark],MATCH(C9467,Protocol[Step],0))</f>
        <v>1PM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665010004</v>
      </c>
      <c r="H9467" s="134">
        <f>Systematic[[#This Row],[SampleVariableLabel]]+100*Systematic[[#This Row],[State]]</f>
        <v>665010104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665</v>
      </c>
      <c r="B9468" s="1">
        <f>IF(C9468=0,IF(B9467=Protocol!$V$20,1,B9467+1),B9467)</f>
        <v>1</v>
      </c>
      <c r="C9468" s="1">
        <f>IF(C9467+1=Protocol!$V$21,0,C9467+1)</f>
        <v>2</v>
      </c>
      <c r="D9468" s="1">
        <f t="shared" si="311"/>
        <v>5</v>
      </c>
      <c r="E9468" s="1" t="str">
        <f>INDEX(Protocol[Mark],MATCH(C9468,Protocol[Step],0))</f>
        <v>2D</v>
      </c>
      <c r="F9468" s="151" t="str">
        <f>INDEX(Variables[Variable],MATCH(Systematic[[#This Row],[VariableIndex]],Variables[Index],0))</f>
        <v>Specific flux (mt)</v>
      </c>
      <c r="G9468" s="134">
        <f>Systematic[[#This Row],[Sample]]*1000000+Systematic[[#This Row],[SubSample]]*10000+Systematic[[#This Row],[VariableIndex]]</f>
        <v>665010005</v>
      </c>
      <c r="H9468" s="134">
        <f>Systematic[[#This Row],[SampleVariableLabel]]+100*Systematic[[#This Row],[State]]</f>
        <v>665010205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665</v>
      </c>
      <c r="B9469" s="1">
        <f>IF(C9469=0,IF(B9468=Protocol!$V$20,1,B9468+1),B9468)</f>
        <v>1</v>
      </c>
      <c r="C9469" s="1">
        <f>IF(C9468+1=Protocol!$V$21,0,C9468+1)</f>
        <v>3</v>
      </c>
      <c r="D9469" s="1">
        <f t="shared" si="311"/>
        <v>6</v>
      </c>
      <c r="E9469" s="1" t="str">
        <f>INDEX(Protocol[Mark],MATCH(C9469,Protocol[Step],0))</f>
        <v>2c</v>
      </c>
      <c r="F9469" s="151" t="str">
        <f>INDEX(Variables[Variable],MATCH(Systematic[[#This Row],[VariableIndex]],Variables[Index],0))</f>
        <v>FCR (mt: ROX-corr.)</v>
      </c>
      <c r="G9469" s="134">
        <f>Systematic[[#This Row],[Sample]]*1000000+Systematic[[#This Row],[SubSample]]*10000+Systematic[[#This Row],[VariableIndex]]</f>
        <v>665010006</v>
      </c>
      <c r="H9469" s="134">
        <f>Systematic[[#This Row],[SampleVariableLabel]]+100*Systematic[[#This Row],[State]]</f>
        <v>665010306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665</v>
      </c>
      <c r="B9470" s="1">
        <f>IF(C9470=0,IF(B9469=Protocol!$V$20,1,B9469+1),B9469)</f>
        <v>1</v>
      </c>
      <c r="C9470" s="1">
        <f>IF(C9469+1=Protocol!$V$21,0,C9469+1)</f>
        <v>4</v>
      </c>
      <c r="D9470" s="1">
        <f t="shared" si="311"/>
        <v>1</v>
      </c>
      <c r="E9470" s="1" t="str">
        <f>INDEX(Protocol[Mark],MATCH(C9470,Protocol[Step],0))</f>
        <v>3U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665010001</v>
      </c>
      <c r="H9470" s="134">
        <f>Systematic[[#This Row],[SampleVariableLabel]]+100*Systematic[[#This Row],[State]]</f>
        <v>665010401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665</v>
      </c>
      <c r="B9471" s="1">
        <f>IF(C9471=0,IF(B9470=Protocol!$V$20,1,B9470+1),B9470)</f>
        <v>1</v>
      </c>
      <c r="C9471" s="1">
        <f>IF(C9470+1=Protocol!$V$21,0,C9470+1)</f>
        <v>5</v>
      </c>
      <c r="D9471" s="1">
        <f t="shared" si="311"/>
        <v>2</v>
      </c>
      <c r="E9471" s="1" t="str">
        <f>INDEX(Protocol[Mark],MATCH(C9471,Protocol[Step],0))</f>
        <v>4G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665010002</v>
      </c>
      <c r="H9471" s="134">
        <f>Systematic[[#This Row],[SampleVariableLabel]]+100*Systematic[[#This Row],[State]]</f>
        <v>665010502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665</v>
      </c>
      <c r="B9472" s="1">
        <f>IF(C9472=0,IF(B9471=Protocol!$V$20,1,B9471+1),B9471)</f>
        <v>1</v>
      </c>
      <c r="C9472" s="1">
        <f>IF(C9471+1=Protocol!$V$21,0,C9471+1)</f>
        <v>6</v>
      </c>
      <c r="D9472" s="1">
        <f t="shared" si="311"/>
        <v>3</v>
      </c>
      <c r="E9472" s="1" t="str">
        <f>INDEX(Protocol[Mark],MATCH(C9472,Protocol[Step],0))</f>
        <v>5S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665010003</v>
      </c>
      <c r="H9472" s="134">
        <f>Systematic[[#This Row],[SampleVariableLabel]]+100*Systematic[[#This Row],[State]]</f>
        <v>665010603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665</v>
      </c>
      <c r="B9473" s="1">
        <f>IF(C9473=0,IF(B9472=Protocol!$V$20,1,B9472+1),B9472)</f>
        <v>1</v>
      </c>
      <c r="C9473" s="1">
        <f>IF(C9472+1=Protocol!$V$21,0,C9472+1)</f>
        <v>7</v>
      </c>
      <c r="D9473" s="1">
        <f t="shared" si="311"/>
        <v>4</v>
      </c>
      <c r="E9473" s="1" t="str">
        <f>INDEX(Protocol[Mark],MATCH(C9473,Protocol[Step],0))</f>
        <v>6Oct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665010004</v>
      </c>
      <c r="H9473" s="134">
        <f>Systematic[[#This Row],[SampleVariableLabel]]+100*Systematic[[#This Row],[State]]</f>
        <v>665010704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665</v>
      </c>
      <c r="B9474" s="1">
        <f>IF(C9474=0,IF(B9473=Protocol!$V$20,1,B9473+1),B9473)</f>
        <v>1</v>
      </c>
      <c r="C9474" s="1">
        <f>IF(C9473+1=Protocol!$V$21,0,C9473+1)</f>
        <v>8</v>
      </c>
      <c r="D9474" s="1">
        <f t="shared" si="311"/>
        <v>5</v>
      </c>
      <c r="E9474" s="1" t="str">
        <f>INDEX(Protocol[Mark],MATCH(C9474,Protocol[Step],0))</f>
        <v>7Rot</v>
      </c>
      <c r="F9474" s="151" t="str">
        <f>INDEX(Variables[Variable],MATCH(Systematic[[#This Row],[VariableIndex]],Variables[Index],0))</f>
        <v>Specific flux (mt)</v>
      </c>
      <c r="G9474" s="134">
        <f>Systematic[[#This Row],[Sample]]*1000000+Systematic[[#This Row],[SubSample]]*10000+Systematic[[#This Row],[VariableIndex]]</f>
        <v>665010005</v>
      </c>
      <c r="H9474" s="134">
        <f>Systematic[[#This Row],[SampleVariableLabel]]+100*Systematic[[#This Row],[State]]</f>
        <v>665010805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665</v>
      </c>
      <c r="B9475" s="1">
        <f>IF(C9475=0,IF(B9474=Protocol!$V$20,1,B9474+1),B9474)</f>
        <v>1</v>
      </c>
      <c r="C9475" s="1">
        <f>IF(C9474+1=Protocol!$V$21,0,C9474+1)</f>
        <v>9</v>
      </c>
      <c r="D9475" s="1">
        <f t="shared" ref="D9475:D9538" si="313">IF(D9474=nVariables,1,D9474+1)</f>
        <v>6</v>
      </c>
      <c r="E9475" s="1" t="str">
        <f>INDEX(Protocol[Mark],MATCH(C9475,Protocol[Step],0))</f>
        <v>8Gp</v>
      </c>
      <c r="F9475" s="151" t="str">
        <f>INDEX(Variables[Variable],MATCH(Systematic[[#This Row],[VariableIndex]],Variables[Index],0))</f>
        <v>FCR (mt: ROX-corr.)</v>
      </c>
      <c r="G9475" s="134">
        <f>Systematic[[#This Row],[Sample]]*1000000+Systematic[[#This Row],[SubSample]]*10000+Systematic[[#This Row],[VariableIndex]]</f>
        <v>665010006</v>
      </c>
      <c r="H9475" s="134">
        <f>Systematic[[#This Row],[SampleVariableLabel]]+100*Systematic[[#This Row],[State]]</f>
        <v>665010906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665</v>
      </c>
      <c r="B9476" s="1">
        <f>IF(C9476=0,IF(B9475=Protocol!$V$20,1,B9475+1),B9475)</f>
        <v>1</v>
      </c>
      <c r="C9476" s="1">
        <f>IF(C9475+1=Protocol!$V$21,0,C9475+1)</f>
        <v>10</v>
      </c>
      <c r="D9476" s="1">
        <f t="shared" si="313"/>
        <v>1</v>
      </c>
      <c r="E9476" s="1" t="str">
        <f>INDEX(Protocol[Mark],MATCH(C9476,Protocol[Step],0))</f>
        <v>9Ama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665010001</v>
      </c>
      <c r="H9476" s="134">
        <f>Systematic[[#This Row],[SampleVariableLabel]]+100*Systematic[[#This Row],[State]]</f>
        <v>665011001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665</v>
      </c>
      <c r="B9477" s="1">
        <f>IF(C9477=0,IF(B9476=Protocol!$V$20,1,B9476+1),B9476)</f>
        <v>1</v>
      </c>
      <c r="C9477" s="1">
        <f>IF(C9476+1=Protocol!$V$21,0,C9476+1)</f>
        <v>11</v>
      </c>
      <c r="D9477" s="1">
        <f t="shared" si="313"/>
        <v>2</v>
      </c>
      <c r="E9477" s="1" t="str">
        <f>INDEX(Protocol[Mark],MATCH(C9477,Protocol[Step],0))</f>
        <v>10Tm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665010002</v>
      </c>
      <c r="H9477" s="134">
        <f>Systematic[[#This Row],[SampleVariableLabel]]+100*Systematic[[#This Row],[State]]</f>
        <v>665011102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665</v>
      </c>
      <c r="B9478" s="1">
        <f>IF(C9478=0,IF(B9477=Protocol!$V$20,1,B9477+1),B9477)</f>
        <v>1</v>
      </c>
      <c r="C9478" s="1">
        <f>IF(C9477+1=Protocol!$V$21,0,C9477+1)</f>
        <v>12</v>
      </c>
      <c r="D9478" s="1">
        <f t="shared" si="313"/>
        <v>3</v>
      </c>
      <c r="E9478" s="1" t="str">
        <f>INDEX(Protocol[Mark],MATCH(C9478,Protocol[Step],0))</f>
        <v>11Azd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665010003</v>
      </c>
      <c r="H9478" s="134">
        <f>Systematic[[#This Row],[SampleVariableLabel]]+100*Systematic[[#This Row],[State]]</f>
        <v>665011203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666</v>
      </c>
      <c r="B9479" s="1">
        <f>IF(C9479=0,IF(B9478=Protocol!$V$20,1,B9478+1),B9478)</f>
        <v>1</v>
      </c>
      <c r="C9479" s="1">
        <f>IF(C9478+1=Protocol!$V$21,0,C9478+1)</f>
        <v>0</v>
      </c>
      <c r="D9479" s="1">
        <f t="shared" si="313"/>
        <v>4</v>
      </c>
      <c r="E9479" s="1" t="str">
        <f>INDEX(Protocol[Mark],MATCH(C9479,Protocol[Step],0))</f>
        <v>1mt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666010004</v>
      </c>
      <c r="H9479" s="134">
        <f>Systematic[[#This Row],[SampleVariableLabel]]+100*Systematic[[#This Row],[State]]</f>
        <v>666010004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666</v>
      </c>
      <c r="B9480" s="1">
        <f>IF(C9480=0,IF(B9479=Protocol!$V$20,1,B9479+1),B9479)</f>
        <v>1</v>
      </c>
      <c r="C9480" s="1">
        <f>IF(C9479+1=Protocol!$V$21,0,C9479+1)</f>
        <v>1</v>
      </c>
      <c r="D9480" s="1">
        <f t="shared" si="313"/>
        <v>5</v>
      </c>
      <c r="E9480" s="1" t="str">
        <f>INDEX(Protocol[Mark],MATCH(C9480,Protocol[Step],0))</f>
        <v>1PM</v>
      </c>
      <c r="F9480" s="151" t="str">
        <f>INDEX(Variables[Variable],MATCH(Systematic[[#This Row],[VariableIndex]],Variables[Index],0))</f>
        <v>Specific flux (mt)</v>
      </c>
      <c r="G9480" s="134">
        <f>Systematic[[#This Row],[Sample]]*1000000+Systematic[[#This Row],[SubSample]]*10000+Systematic[[#This Row],[VariableIndex]]</f>
        <v>666010005</v>
      </c>
      <c r="H9480" s="134">
        <f>Systematic[[#This Row],[SampleVariableLabel]]+100*Systematic[[#This Row],[State]]</f>
        <v>666010105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666</v>
      </c>
      <c r="B9481" s="1">
        <f>IF(C9481=0,IF(B9480=Protocol!$V$20,1,B9480+1),B9480)</f>
        <v>1</v>
      </c>
      <c r="C9481" s="1">
        <f>IF(C9480+1=Protocol!$V$21,0,C9480+1)</f>
        <v>2</v>
      </c>
      <c r="D9481" s="1">
        <f t="shared" si="313"/>
        <v>6</v>
      </c>
      <c r="E9481" s="1" t="str">
        <f>INDEX(Protocol[Mark],MATCH(C9481,Protocol[Step],0))</f>
        <v>2D</v>
      </c>
      <c r="F9481" s="151" t="str">
        <f>INDEX(Variables[Variable],MATCH(Systematic[[#This Row],[VariableIndex]],Variables[Index],0))</f>
        <v>FCR (mt: ROX-corr.)</v>
      </c>
      <c r="G9481" s="134">
        <f>Systematic[[#This Row],[Sample]]*1000000+Systematic[[#This Row],[SubSample]]*10000+Systematic[[#This Row],[VariableIndex]]</f>
        <v>666010006</v>
      </c>
      <c r="H9481" s="134">
        <f>Systematic[[#This Row],[SampleVariableLabel]]+100*Systematic[[#This Row],[State]]</f>
        <v>666010206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666</v>
      </c>
      <c r="B9482" s="1">
        <f>IF(C9482=0,IF(B9481=Protocol!$V$20,1,B9481+1),B9481)</f>
        <v>1</v>
      </c>
      <c r="C9482" s="1">
        <f>IF(C9481+1=Protocol!$V$21,0,C9481+1)</f>
        <v>3</v>
      </c>
      <c r="D9482" s="1">
        <f t="shared" si="313"/>
        <v>1</v>
      </c>
      <c r="E9482" s="1" t="str">
        <f>INDEX(Protocol[Mark],MATCH(C9482,Protocol[Step],0))</f>
        <v>2c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666010001</v>
      </c>
      <c r="H9482" s="134">
        <f>Systematic[[#This Row],[SampleVariableLabel]]+100*Systematic[[#This Row],[State]]</f>
        <v>666010301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666</v>
      </c>
      <c r="B9483" s="1">
        <f>IF(C9483=0,IF(B9482=Protocol!$V$20,1,B9482+1),B9482)</f>
        <v>1</v>
      </c>
      <c r="C9483" s="1">
        <f>IF(C9482+1=Protocol!$V$21,0,C9482+1)</f>
        <v>4</v>
      </c>
      <c r="D9483" s="1">
        <f t="shared" si="313"/>
        <v>2</v>
      </c>
      <c r="E9483" s="1" t="str">
        <f>INDEX(Protocol[Mark],MATCH(C9483,Protocol[Step],0))</f>
        <v>3U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666010002</v>
      </c>
      <c r="H9483" s="134">
        <f>Systematic[[#This Row],[SampleVariableLabel]]+100*Systematic[[#This Row],[State]]</f>
        <v>666010402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666</v>
      </c>
      <c r="B9484" s="1">
        <f>IF(C9484=0,IF(B9483=Protocol!$V$20,1,B9483+1),B9483)</f>
        <v>1</v>
      </c>
      <c r="C9484" s="1">
        <f>IF(C9483+1=Protocol!$V$21,0,C9483+1)</f>
        <v>5</v>
      </c>
      <c r="D9484" s="1">
        <f t="shared" si="313"/>
        <v>3</v>
      </c>
      <c r="E9484" s="1" t="str">
        <f>INDEX(Protocol[Mark],MATCH(C9484,Protocol[Step],0))</f>
        <v>4G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666010003</v>
      </c>
      <c r="H9484" s="134">
        <f>Systematic[[#This Row],[SampleVariableLabel]]+100*Systematic[[#This Row],[State]]</f>
        <v>666010503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666</v>
      </c>
      <c r="B9485" s="1">
        <f>IF(C9485=0,IF(B9484=Protocol!$V$20,1,B9484+1),B9484)</f>
        <v>1</v>
      </c>
      <c r="C9485" s="1">
        <f>IF(C9484+1=Protocol!$V$21,0,C9484+1)</f>
        <v>6</v>
      </c>
      <c r="D9485" s="1">
        <f t="shared" si="313"/>
        <v>4</v>
      </c>
      <c r="E9485" s="1" t="str">
        <f>INDEX(Protocol[Mark],MATCH(C9485,Protocol[Step],0))</f>
        <v>5S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666010004</v>
      </c>
      <c r="H9485" s="134">
        <f>Systematic[[#This Row],[SampleVariableLabel]]+100*Systematic[[#This Row],[State]]</f>
        <v>666010604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666</v>
      </c>
      <c r="B9486" s="1">
        <f>IF(C9486=0,IF(B9485=Protocol!$V$20,1,B9485+1),B9485)</f>
        <v>1</v>
      </c>
      <c r="C9486" s="1">
        <f>IF(C9485+1=Protocol!$V$21,0,C9485+1)</f>
        <v>7</v>
      </c>
      <c r="D9486" s="1">
        <f t="shared" si="313"/>
        <v>5</v>
      </c>
      <c r="E9486" s="1" t="str">
        <f>INDEX(Protocol[Mark],MATCH(C9486,Protocol[Step],0))</f>
        <v>6Oct</v>
      </c>
      <c r="F9486" s="151" t="str">
        <f>INDEX(Variables[Variable],MATCH(Systematic[[#This Row],[VariableIndex]],Variables[Index],0))</f>
        <v>Specific flux (mt)</v>
      </c>
      <c r="G9486" s="134">
        <f>Systematic[[#This Row],[Sample]]*1000000+Systematic[[#This Row],[SubSample]]*10000+Systematic[[#This Row],[VariableIndex]]</f>
        <v>666010005</v>
      </c>
      <c r="H9486" s="134">
        <f>Systematic[[#This Row],[SampleVariableLabel]]+100*Systematic[[#This Row],[State]]</f>
        <v>666010705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666</v>
      </c>
      <c r="B9487" s="1">
        <f>IF(C9487=0,IF(B9486=Protocol!$V$20,1,B9486+1),B9486)</f>
        <v>1</v>
      </c>
      <c r="C9487" s="1">
        <f>IF(C9486+1=Protocol!$V$21,0,C9486+1)</f>
        <v>8</v>
      </c>
      <c r="D9487" s="1">
        <f t="shared" si="313"/>
        <v>6</v>
      </c>
      <c r="E9487" s="1" t="str">
        <f>INDEX(Protocol[Mark],MATCH(C9487,Protocol[Step],0))</f>
        <v>7Rot</v>
      </c>
      <c r="F9487" s="151" t="str">
        <f>INDEX(Variables[Variable],MATCH(Systematic[[#This Row],[VariableIndex]],Variables[Index],0))</f>
        <v>FCR (mt: ROX-corr.)</v>
      </c>
      <c r="G9487" s="134">
        <f>Systematic[[#This Row],[Sample]]*1000000+Systematic[[#This Row],[SubSample]]*10000+Systematic[[#This Row],[VariableIndex]]</f>
        <v>666010006</v>
      </c>
      <c r="H9487" s="134">
        <f>Systematic[[#This Row],[SampleVariableLabel]]+100*Systematic[[#This Row],[State]]</f>
        <v>666010806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666</v>
      </c>
      <c r="B9488" s="1">
        <f>IF(C9488=0,IF(B9487=Protocol!$V$20,1,B9487+1),B9487)</f>
        <v>1</v>
      </c>
      <c r="C9488" s="1">
        <f>IF(C9487+1=Protocol!$V$21,0,C9487+1)</f>
        <v>9</v>
      </c>
      <c r="D9488" s="1">
        <f t="shared" si="313"/>
        <v>1</v>
      </c>
      <c r="E9488" s="1" t="str">
        <f>INDEX(Protocol[Mark],MATCH(C9488,Protocol[Step],0))</f>
        <v>8Gp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666010001</v>
      </c>
      <c r="H9488" s="134">
        <f>Systematic[[#This Row],[SampleVariableLabel]]+100*Systematic[[#This Row],[State]]</f>
        <v>666010901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666</v>
      </c>
      <c r="B9489" s="1">
        <f>IF(C9489=0,IF(B9488=Protocol!$V$20,1,B9488+1),B9488)</f>
        <v>1</v>
      </c>
      <c r="C9489" s="1">
        <f>IF(C9488+1=Protocol!$V$21,0,C9488+1)</f>
        <v>10</v>
      </c>
      <c r="D9489" s="1">
        <f t="shared" si="313"/>
        <v>2</v>
      </c>
      <c r="E9489" s="1" t="str">
        <f>INDEX(Protocol[Mark],MATCH(C9489,Protocol[Step],0))</f>
        <v>9Ama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666010002</v>
      </c>
      <c r="H9489" s="134">
        <f>Systematic[[#This Row],[SampleVariableLabel]]+100*Systematic[[#This Row],[State]]</f>
        <v>666011002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666</v>
      </c>
      <c r="B9490" s="1">
        <f>IF(C9490=0,IF(B9489=Protocol!$V$20,1,B9489+1),B9489)</f>
        <v>1</v>
      </c>
      <c r="C9490" s="1">
        <f>IF(C9489+1=Protocol!$V$21,0,C9489+1)</f>
        <v>11</v>
      </c>
      <c r="D9490" s="1">
        <f t="shared" si="313"/>
        <v>3</v>
      </c>
      <c r="E9490" s="1" t="str">
        <f>INDEX(Protocol[Mark],MATCH(C9490,Protocol[Step],0))</f>
        <v>10Tm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666010003</v>
      </c>
      <c r="H9490" s="134">
        <f>Systematic[[#This Row],[SampleVariableLabel]]+100*Systematic[[#This Row],[State]]</f>
        <v>666011103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666</v>
      </c>
      <c r="B9491" s="1">
        <f>IF(C9491=0,IF(B9490=Protocol!$V$20,1,B9490+1),B9490)</f>
        <v>1</v>
      </c>
      <c r="C9491" s="1">
        <f>IF(C9490+1=Protocol!$V$21,0,C9490+1)</f>
        <v>12</v>
      </c>
      <c r="D9491" s="1">
        <f t="shared" si="313"/>
        <v>4</v>
      </c>
      <c r="E9491" s="1" t="str">
        <f>INDEX(Protocol[Mark],MATCH(C9491,Protocol[Step],0))</f>
        <v>11Azd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666010004</v>
      </c>
      <c r="H9491" s="134">
        <f>Systematic[[#This Row],[SampleVariableLabel]]+100*Systematic[[#This Row],[State]]</f>
        <v>666011204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667</v>
      </c>
      <c r="B9492" s="1">
        <f>IF(C9492=0,IF(B9491=Protocol!$V$20,1,B9491+1),B9491)</f>
        <v>1</v>
      </c>
      <c r="C9492" s="1">
        <f>IF(C9491+1=Protocol!$V$21,0,C9491+1)</f>
        <v>0</v>
      </c>
      <c r="D9492" s="1">
        <f t="shared" si="313"/>
        <v>5</v>
      </c>
      <c r="E9492" s="1" t="str">
        <f>INDEX(Protocol[Mark],MATCH(C9492,Protocol[Step],0))</f>
        <v>1mt</v>
      </c>
      <c r="F9492" s="151" t="str">
        <f>INDEX(Variables[Variable],MATCH(Systematic[[#This Row],[VariableIndex]],Variables[Index],0))</f>
        <v>Specific flux (mt)</v>
      </c>
      <c r="G9492" s="134">
        <f>Systematic[[#This Row],[Sample]]*1000000+Systematic[[#This Row],[SubSample]]*10000+Systematic[[#This Row],[VariableIndex]]</f>
        <v>667010005</v>
      </c>
      <c r="H9492" s="134">
        <f>Systematic[[#This Row],[SampleVariableLabel]]+100*Systematic[[#This Row],[State]]</f>
        <v>667010005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667</v>
      </c>
      <c r="B9493" s="1">
        <f>IF(C9493=0,IF(B9492=Protocol!$V$20,1,B9492+1),B9492)</f>
        <v>1</v>
      </c>
      <c r="C9493" s="1">
        <f>IF(C9492+1=Protocol!$V$21,0,C9492+1)</f>
        <v>1</v>
      </c>
      <c r="D9493" s="1">
        <f t="shared" si="313"/>
        <v>6</v>
      </c>
      <c r="E9493" s="1" t="str">
        <f>INDEX(Protocol[Mark],MATCH(C9493,Protocol[Step],0))</f>
        <v>1PM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667010006</v>
      </c>
      <c r="H9493" s="134">
        <f>Systematic[[#This Row],[SampleVariableLabel]]+100*Systematic[[#This Row],[State]]</f>
        <v>667010106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667</v>
      </c>
      <c r="B9494" s="1">
        <f>IF(C9494=0,IF(B9493=Protocol!$V$20,1,B9493+1),B9493)</f>
        <v>1</v>
      </c>
      <c r="C9494" s="1">
        <f>IF(C9493+1=Protocol!$V$21,0,C9493+1)</f>
        <v>2</v>
      </c>
      <c r="D9494" s="1">
        <f t="shared" si="313"/>
        <v>1</v>
      </c>
      <c r="E9494" s="1" t="str">
        <f>INDEX(Protocol[Mark],MATCH(C9494,Protocol[Step],0))</f>
        <v>2D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667010001</v>
      </c>
      <c r="H9494" s="134">
        <f>Systematic[[#This Row],[SampleVariableLabel]]+100*Systematic[[#This Row],[State]]</f>
        <v>667010201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667</v>
      </c>
      <c r="B9495" s="1">
        <f>IF(C9495=0,IF(B9494=Protocol!$V$20,1,B9494+1),B9494)</f>
        <v>1</v>
      </c>
      <c r="C9495" s="1">
        <f>IF(C9494+1=Protocol!$V$21,0,C9494+1)</f>
        <v>3</v>
      </c>
      <c r="D9495" s="1">
        <f t="shared" si="313"/>
        <v>2</v>
      </c>
      <c r="E9495" s="1" t="str">
        <f>INDEX(Protocol[Mark],MATCH(C9495,Protocol[Step],0))</f>
        <v>2c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667010002</v>
      </c>
      <c r="H9495" s="134">
        <f>Systematic[[#This Row],[SampleVariableLabel]]+100*Systematic[[#This Row],[State]]</f>
        <v>667010302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667</v>
      </c>
      <c r="B9496" s="1">
        <f>IF(C9496=0,IF(B9495=Protocol!$V$20,1,B9495+1),B9495)</f>
        <v>1</v>
      </c>
      <c r="C9496" s="1">
        <f>IF(C9495+1=Protocol!$V$21,0,C9495+1)</f>
        <v>4</v>
      </c>
      <c r="D9496" s="1">
        <f t="shared" si="313"/>
        <v>3</v>
      </c>
      <c r="E9496" s="1" t="str">
        <f>INDEX(Protocol[Mark],MATCH(C9496,Protocol[Step],0))</f>
        <v>3U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667010003</v>
      </c>
      <c r="H9496" s="134">
        <f>Systematic[[#This Row],[SampleVariableLabel]]+100*Systematic[[#This Row],[State]]</f>
        <v>667010403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667</v>
      </c>
      <c r="B9497" s="1">
        <f>IF(C9497=0,IF(B9496=Protocol!$V$20,1,B9496+1),B9496)</f>
        <v>1</v>
      </c>
      <c r="C9497" s="1">
        <f>IF(C9496+1=Protocol!$V$21,0,C9496+1)</f>
        <v>5</v>
      </c>
      <c r="D9497" s="1">
        <f t="shared" si="313"/>
        <v>4</v>
      </c>
      <c r="E9497" s="1" t="str">
        <f>INDEX(Protocol[Mark],MATCH(C9497,Protocol[Step],0))</f>
        <v>4G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667010004</v>
      </c>
      <c r="H9497" s="134">
        <f>Systematic[[#This Row],[SampleVariableLabel]]+100*Systematic[[#This Row],[State]]</f>
        <v>667010504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667</v>
      </c>
      <c r="B9498" s="1">
        <f>IF(C9498=0,IF(B9497=Protocol!$V$20,1,B9497+1),B9497)</f>
        <v>1</v>
      </c>
      <c r="C9498" s="1">
        <f>IF(C9497+1=Protocol!$V$21,0,C9497+1)</f>
        <v>6</v>
      </c>
      <c r="D9498" s="1">
        <f t="shared" si="313"/>
        <v>5</v>
      </c>
      <c r="E9498" s="1" t="str">
        <f>INDEX(Protocol[Mark],MATCH(C9498,Protocol[Step],0))</f>
        <v>5S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667010005</v>
      </c>
      <c r="H9498" s="134">
        <f>Systematic[[#This Row],[SampleVariableLabel]]+100*Systematic[[#This Row],[State]]</f>
        <v>667010605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667</v>
      </c>
      <c r="B9499" s="1">
        <f>IF(C9499=0,IF(B9498=Protocol!$V$20,1,B9498+1),B9498)</f>
        <v>1</v>
      </c>
      <c r="C9499" s="1">
        <f>IF(C9498+1=Protocol!$V$21,0,C9498+1)</f>
        <v>7</v>
      </c>
      <c r="D9499" s="1">
        <f t="shared" si="313"/>
        <v>6</v>
      </c>
      <c r="E9499" s="1" t="str">
        <f>INDEX(Protocol[Mark],MATCH(C9499,Protocol[Step],0))</f>
        <v>6Oct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667010006</v>
      </c>
      <c r="H9499" s="134">
        <f>Systematic[[#This Row],[SampleVariableLabel]]+100*Systematic[[#This Row],[State]]</f>
        <v>667010706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667</v>
      </c>
      <c r="B9500" s="1">
        <f>IF(C9500=0,IF(B9499=Protocol!$V$20,1,B9499+1),B9499)</f>
        <v>1</v>
      </c>
      <c r="C9500" s="1">
        <f>IF(C9499+1=Protocol!$V$21,0,C9499+1)</f>
        <v>8</v>
      </c>
      <c r="D9500" s="1">
        <f t="shared" si="313"/>
        <v>1</v>
      </c>
      <c r="E9500" s="1" t="str">
        <f>INDEX(Protocol[Mark],MATCH(C9500,Protocol[Step],0))</f>
        <v>7Rot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667010001</v>
      </c>
      <c r="H9500" s="134">
        <f>Systematic[[#This Row],[SampleVariableLabel]]+100*Systematic[[#This Row],[State]]</f>
        <v>667010801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667</v>
      </c>
      <c r="B9501" s="1">
        <f>IF(C9501=0,IF(B9500=Protocol!$V$20,1,B9500+1),B9500)</f>
        <v>1</v>
      </c>
      <c r="C9501" s="1">
        <f>IF(C9500+1=Protocol!$V$21,0,C9500+1)</f>
        <v>9</v>
      </c>
      <c r="D9501" s="1">
        <f t="shared" si="313"/>
        <v>2</v>
      </c>
      <c r="E9501" s="1" t="str">
        <f>INDEX(Protocol[Mark],MATCH(C9501,Protocol[Step],0))</f>
        <v>8Gp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667010002</v>
      </c>
      <c r="H9501" s="134">
        <f>Systematic[[#This Row],[SampleVariableLabel]]+100*Systematic[[#This Row],[State]]</f>
        <v>667010902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667</v>
      </c>
      <c r="B9502" s="1">
        <f>IF(C9502=0,IF(B9501=Protocol!$V$20,1,B9501+1),B9501)</f>
        <v>1</v>
      </c>
      <c r="C9502" s="1">
        <f>IF(C9501+1=Protocol!$V$21,0,C9501+1)</f>
        <v>10</v>
      </c>
      <c r="D9502" s="1">
        <f t="shared" si="313"/>
        <v>3</v>
      </c>
      <c r="E9502" s="1" t="str">
        <f>INDEX(Protocol[Mark],MATCH(C9502,Protocol[Step],0))</f>
        <v>9Ama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667010003</v>
      </c>
      <c r="H9502" s="134">
        <f>Systematic[[#This Row],[SampleVariableLabel]]+100*Systematic[[#This Row],[State]]</f>
        <v>667011003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667</v>
      </c>
      <c r="B9503" s="1">
        <f>IF(C9503=0,IF(B9502=Protocol!$V$20,1,B9502+1),B9502)</f>
        <v>1</v>
      </c>
      <c r="C9503" s="1">
        <f>IF(C9502+1=Protocol!$V$21,0,C9502+1)</f>
        <v>11</v>
      </c>
      <c r="D9503" s="1">
        <f t="shared" si="313"/>
        <v>4</v>
      </c>
      <c r="E9503" s="1" t="str">
        <f>INDEX(Protocol[Mark],MATCH(C9503,Protocol[Step],0))</f>
        <v>10Tm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667010004</v>
      </c>
      <c r="H9503" s="134">
        <f>Systematic[[#This Row],[SampleVariableLabel]]+100*Systematic[[#This Row],[State]]</f>
        <v>667011104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667</v>
      </c>
      <c r="B9504" s="1">
        <f>IF(C9504=0,IF(B9503=Protocol!$V$20,1,B9503+1),B9503)</f>
        <v>1</v>
      </c>
      <c r="C9504" s="1">
        <f>IF(C9503+1=Protocol!$V$21,0,C9503+1)</f>
        <v>12</v>
      </c>
      <c r="D9504" s="1">
        <f t="shared" si="313"/>
        <v>5</v>
      </c>
      <c r="E9504" s="1" t="str">
        <f>INDEX(Protocol[Mark],MATCH(C9504,Protocol[Step],0))</f>
        <v>11Azd</v>
      </c>
      <c r="F9504" s="151" t="str">
        <f>INDEX(Variables[Variable],MATCH(Systematic[[#This Row],[VariableIndex]],Variables[Index],0))</f>
        <v>Specific flux (mt)</v>
      </c>
      <c r="G9504" s="134">
        <f>Systematic[[#This Row],[Sample]]*1000000+Systematic[[#This Row],[SubSample]]*10000+Systematic[[#This Row],[VariableIndex]]</f>
        <v>667010005</v>
      </c>
      <c r="H9504" s="134">
        <f>Systematic[[#This Row],[SampleVariableLabel]]+100*Systematic[[#This Row],[State]]</f>
        <v>667011205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668</v>
      </c>
      <c r="B9505" s="1">
        <f>IF(C9505=0,IF(B9504=Protocol!$V$20,1,B9504+1),B9504)</f>
        <v>1</v>
      </c>
      <c r="C9505" s="1">
        <f>IF(C9504+1=Protocol!$V$21,0,C9504+1)</f>
        <v>0</v>
      </c>
      <c r="D9505" s="1">
        <f t="shared" si="313"/>
        <v>6</v>
      </c>
      <c r="E9505" s="1" t="str">
        <f>INDEX(Protocol[Mark],MATCH(C9505,Protocol[Step],0))</f>
        <v>1mt</v>
      </c>
      <c r="F9505" s="151" t="str">
        <f>INDEX(Variables[Variable],MATCH(Systematic[[#This Row],[VariableIndex]],Variables[Index],0))</f>
        <v>FCR (mt: ROX-corr.)</v>
      </c>
      <c r="G9505" s="134">
        <f>Systematic[[#This Row],[Sample]]*1000000+Systematic[[#This Row],[SubSample]]*10000+Systematic[[#This Row],[VariableIndex]]</f>
        <v>668010006</v>
      </c>
      <c r="H9505" s="134">
        <f>Systematic[[#This Row],[SampleVariableLabel]]+100*Systematic[[#This Row],[State]]</f>
        <v>668010006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668</v>
      </c>
      <c r="B9506" s="1">
        <f>IF(C9506=0,IF(B9505=Protocol!$V$20,1,B9505+1),B9505)</f>
        <v>1</v>
      </c>
      <c r="C9506" s="1">
        <f>IF(C9505+1=Protocol!$V$21,0,C9505+1)</f>
        <v>1</v>
      </c>
      <c r="D9506" s="1">
        <f t="shared" si="313"/>
        <v>1</v>
      </c>
      <c r="E9506" s="1" t="str">
        <f>INDEX(Protocol[Mark],MATCH(C9506,Protocol[Step],0))</f>
        <v>1PM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668010001</v>
      </c>
      <c r="H9506" s="134">
        <f>Systematic[[#This Row],[SampleVariableLabel]]+100*Systematic[[#This Row],[State]]</f>
        <v>668010101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668</v>
      </c>
      <c r="B9507" s="1">
        <f>IF(C9507=0,IF(B9506=Protocol!$V$20,1,B9506+1),B9506)</f>
        <v>1</v>
      </c>
      <c r="C9507" s="1">
        <f>IF(C9506+1=Protocol!$V$21,0,C9506+1)</f>
        <v>2</v>
      </c>
      <c r="D9507" s="1">
        <f t="shared" si="313"/>
        <v>2</v>
      </c>
      <c r="E9507" s="1" t="str">
        <f>INDEX(Protocol[Mark],MATCH(C9507,Protocol[Step],0))</f>
        <v>2D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668010002</v>
      </c>
      <c r="H9507" s="134">
        <f>Systematic[[#This Row],[SampleVariableLabel]]+100*Systematic[[#This Row],[State]]</f>
        <v>668010202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668</v>
      </c>
      <c r="B9508" s="1">
        <f>IF(C9508=0,IF(B9507=Protocol!$V$20,1,B9507+1),B9507)</f>
        <v>1</v>
      </c>
      <c r="C9508" s="1">
        <f>IF(C9507+1=Protocol!$V$21,0,C9507+1)</f>
        <v>3</v>
      </c>
      <c r="D9508" s="1">
        <f t="shared" si="313"/>
        <v>3</v>
      </c>
      <c r="E9508" s="1" t="str">
        <f>INDEX(Protocol[Mark],MATCH(C9508,Protocol[Step],0))</f>
        <v>2c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668010003</v>
      </c>
      <c r="H9508" s="134">
        <f>Systematic[[#This Row],[SampleVariableLabel]]+100*Systematic[[#This Row],[State]]</f>
        <v>668010303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668</v>
      </c>
      <c r="B9509" s="1">
        <f>IF(C9509=0,IF(B9508=Protocol!$V$20,1,B9508+1),B9508)</f>
        <v>1</v>
      </c>
      <c r="C9509" s="1">
        <f>IF(C9508+1=Protocol!$V$21,0,C9508+1)</f>
        <v>4</v>
      </c>
      <c r="D9509" s="1">
        <f t="shared" si="313"/>
        <v>4</v>
      </c>
      <c r="E9509" s="1" t="str">
        <f>INDEX(Protocol[Mark],MATCH(C9509,Protocol[Step],0))</f>
        <v>3U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668010004</v>
      </c>
      <c r="H9509" s="134">
        <f>Systematic[[#This Row],[SampleVariableLabel]]+100*Systematic[[#This Row],[State]]</f>
        <v>668010404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668</v>
      </c>
      <c r="B9510" s="1">
        <f>IF(C9510=0,IF(B9509=Protocol!$V$20,1,B9509+1),B9509)</f>
        <v>1</v>
      </c>
      <c r="C9510" s="1">
        <f>IF(C9509+1=Protocol!$V$21,0,C9509+1)</f>
        <v>5</v>
      </c>
      <c r="D9510" s="1">
        <f t="shared" si="313"/>
        <v>5</v>
      </c>
      <c r="E9510" s="1" t="str">
        <f>INDEX(Protocol[Mark],MATCH(C9510,Protocol[Step],0))</f>
        <v>4G</v>
      </c>
      <c r="F9510" s="151" t="str">
        <f>INDEX(Variables[Variable],MATCH(Systematic[[#This Row],[VariableIndex]],Variables[Index],0))</f>
        <v>Specific flux (mt)</v>
      </c>
      <c r="G9510" s="134">
        <f>Systematic[[#This Row],[Sample]]*1000000+Systematic[[#This Row],[SubSample]]*10000+Systematic[[#This Row],[VariableIndex]]</f>
        <v>668010005</v>
      </c>
      <c r="H9510" s="134">
        <f>Systematic[[#This Row],[SampleVariableLabel]]+100*Systematic[[#This Row],[State]]</f>
        <v>668010505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668</v>
      </c>
      <c r="B9511" s="1">
        <f>IF(C9511=0,IF(B9510=Protocol!$V$20,1,B9510+1),B9510)</f>
        <v>1</v>
      </c>
      <c r="C9511" s="1">
        <f>IF(C9510+1=Protocol!$V$21,0,C9510+1)</f>
        <v>6</v>
      </c>
      <c r="D9511" s="1">
        <f t="shared" si="313"/>
        <v>6</v>
      </c>
      <c r="E9511" s="1" t="str">
        <f>INDEX(Protocol[Mark],MATCH(C9511,Protocol[Step],0))</f>
        <v>5S</v>
      </c>
      <c r="F9511" s="151" t="str">
        <f>INDEX(Variables[Variable],MATCH(Systematic[[#This Row],[VariableIndex]],Variables[Index],0))</f>
        <v>FCR (mt: ROX-corr.)</v>
      </c>
      <c r="G9511" s="134">
        <f>Systematic[[#This Row],[Sample]]*1000000+Systematic[[#This Row],[SubSample]]*10000+Systematic[[#This Row],[VariableIndex]]</f>
        <v>668010006</v>
      </c>
      <c r="H9511" s="134">
        <f>Systematic[[#This Row],[SampleVariableLabel]]+100*Systematic[[#This Row],[State]]</f>
        <v>668010606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668</v>
      </c>
      <c r="B9512" s="1">
        <f>IF(C9512=0,IF(B9511=Protocol!$V$20,1,B9511+1),B9511)</f>
        <v>1</v>
      </c>
      <c r="C9512" s="1">
        <f>IF(C9511+1=Protocol!$V$21,0,C9511+1)</f>
        <v>7</v>
      </c>
      <c r="D9512" s="1">
        <f t="shared" si="313"/>
        <v>1</v>
      </c>
      <c r="E9512" s="1" t="str">
        <f>INDEX(Protocol[Mark],MATCH(C9512,Protocol[Step],0))</f>
        <v>6Oct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668010001</v>
      </c>
      <c r="H9512" s="134">
        <f>Systematic[[#This Row],[SampleVariableLabel]]+100*Systematic[[#This Row],[State]]</f>
        <v>668010701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668</v>
      </c>
      <c r="B9513" s="1">
        <f>IF(C9513=0,IF(B9512=Protocol!$V$20,1,B9512+1),B9512)</f>
        <v>1</v>
      </c>
      <c r="C9513" s="1">
        <f>IF(C9512+1=Protocol!$V$21,0,C9512+1)</f>
        <v>8</v>
      </c>
      <c r="D9513" s="1">
        <f t="shared" si="313"/>
        <v>2</v>
      </c>
      <c r="E9513" s="1" t="str">
        <f>INDEX(Protocol[Mark],MATCH(C9513,Protocol[Step],0))</f>
        <v>7Rot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668010002</v>
      </c>
      <c r="H9513" s="134">
        <f>Systematic[[#This Row],[SampleVariableLabel]]+100*Systematic[[#This Row],[State]]</f>
        <v>668010802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668</v>
      </c>
      <c r="B9514" s="1">
        <f>IF(C9514=0,IF(B9513=Protocol!$V$20,1,B9513+1),B9513)</f>
        <v>1</v>
      </c>
      <c r="C9514" s="1">
        <f>IF(C9513+1=Protocol!$V$21,0,C9513+1)</f>
        <v>9</v>
      </c>
      <c r="D9514" s="1">
        <f t="shared" si="313"/>
        <v>3</v>
      </c>
      <c r="E9514" s="1" t="str">
        <f>INDEX(Protocol[Mark],MATCH(C9514,Protocol[Step],0))</f>
        <v>8Gp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668010003</v>
      </c>
      <c r="H9514" s="134">
        <f>Systematic[[#This Row],[SampleVariableLabel]]+100*Systematic[[#This Row],[State]]</f>
        <v>668010903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668</v>
      </c>
      <c r="B9515" s="1">
        <f>IF(C9515=0,IF(B9514=Protocol!$V$20,1,B9514+1),B9514)</f>
        <v>1</v>
      </c>
      <c r="C9515" s="1">
        <f>IF(C9514+1=Protocol!$V$21,0,C9514+1)</f>
        <v>10</v>
      </c>
      <c r="D9515" s="1">
        <f t="shared" si="313"/>
        <v>4</v>
      </c>
      <c r="E9515" s="1" t="str">
        <f>INDEX(Protocol[Mark],MATCH(C9515,Protocol[Step],0))</f>
        <v>9Ama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668010004</v>
      </c>
      <c r="H9515" s="134">
        <f>Systematic[[#This Row],[SampleVariableLabel]]+100*Systematic[[#This Row],[State]]</f>
        <v>668011004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668</v>
      </c>
      <c r="B9516" s="1">
        <f>IF(C9516=0,IF(B9515=Protocol!$V$20,1,B9515+1),B9515)</f>
        <v>1</v>
      </c>
      <c r="C9516" s="1">
        <f>IF(C9515+1=Protocol!$V$21,0,C9515+1)</f>
        <v>11</v>
      </c>
      <c r="D9516" s="1">
        <f t="shared" si="313"/>
        <v>5</v>
      </c>
      <c r="E9516" s="1" t="str">
        <f>INDEX(Protocol[Mark],MATCH(C9516,Protocol[Step],0))</f>
        <v>10Tm</v>
      </c>
      <c r="F9516" s="151" t="str">
        <f>INDEX(Variables[Variable],MATCH(Systematic[[#This Row],[VariableIndex]],Variables[Index],0))</f>
        <v>Specific flux (mt)</v>
      </c>
      <c r="G9516" s="134">
        <f>Systematic[[#This Row],[Sample]]*1000000+Systematic[[#This Row],[SubSample]]*10000+Systematic[[#This Row],[VariableIndex]]</f>
        <v>668010005</v>
      </c>
      <c r="H9516" s="134">
        <f>Systematic[[#This Row],[SampleVariableLabel]]+100*Systematic[[#This Row],[State]]</f>
        <v>668011105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668</v>
      </c>
      <c r="B9517" s="1">
        <f>IF(C9517=0,IF(B9516=Protocol!$V$20,1,B9516+1),B9516)</f>
        <v>1</v>
      </c>
      <c r="C9517" s="1">
        <f>IF(C9516+1=Protocol!$V$21,0,C9516+1)</f>
        <v>12</v>
      </c>
      <c r="D9517" s="1">
        <f t="shared" si="313"/>
        <v>6</v>
      </c>
      <c r="E9517" s="1" t="str">
        <f>INDEX(Protocol[Mark],MATCH(C9517,Protocol[Step],0))</f>
        <v>11Azd</v>
      </c>
      <c r="F9517" s="151" t="str">
        <f>INDEX(Variables[Variable],MATCH(Systematic[[#This Row],[VariableIndex]],Variables[Index],0))</f>
        <v>FCR (mt: ROX-corr.)</v>
      </c>
      <c r="G9517" s="134">
        <f>Systematic[[#This Row],[Sample]]*1000000+Systematic[[#This Row],[SubSample]]*10000+Systematic[[#This Row],[VariableIndex]]</f>
        <v>668010006</v>
      </c>
      <c r="H9517" s="134">
        <f>Systematic[[#This Row],[SampleVariableLabel]]+100*Systematic[[#This Row],[State]]</f>
        <v>668011206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669</v>
      </c>
      <c r="B9518" s="1">
        <f>IF(C9518=0,IF(B9517=Protocol!$V$20,1,B9517+1),B9517)</f>
        <v>1</v>
      </c>
      <c r="C9518" s="1">
        <f>IF(C9517+1=Protocol!$V$21,0,C9517+1)</f>
        <v>0</v>
      </c>
      <c r="D9518" s="1">
        <f t="shared" si="313"/>
        <v>1</v>
      </c>
      <c r="E9518" s="1" t="str">
        <f>INDEX(Protocol[Mark],MATCH(C9518,Protocol[Step],0))</f>
        <v>1mt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669010001</v>
      </c>
      <c r="H9518" s="134">
        <f>Systematic[[#This Row],[SampleVariableLabel]]+100*Systematic[[#This Row],[State]]</f>
        <v>669010001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669</v>
      </c>
      <c r="B9519" s="1">
        <f>IF(C9519=0,IF(B9518=Protocol!$V$20,1,B9518+1),B9518)</f>
        <v>1</v>
      </c>
      <c r="C9519" s="1">
        <f>IF(C9518+1=Protocol!$V$21,0,C9518+1)</f>
        <v>1</v>
      </c>
      <c r="D9519" s="1">
        <f t="shared" si="313"/>
        <v>2</v>
      </c>
      <c r="E9519" s="1" t="str">
        <f>INDEX(Protocol[Mark],MATCH(C9519,Protocol[Step],0))</f>
        <v>1PM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669010002</v>
      </c>
      <c r="H9519" s="134">
        <f>Systematic[[#This Row],[SampleVariableLabel]]+100*Systematic[[#This Row],[State]]</f>
        <v>669010102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669</v>
      </c>
      <c r="B9520" s="1">
        <f>IF(C9520=0,IF(B9519=Protocol!$V$20,1,B9519+1),B9519)</f>
        <v>1</v>
      </c>
      <c r="C9520" s="1">
        <f>IF(C9519+1=Protocol!$V$21,0,C9519+1)</f>
        <v>2</v>
      </c>
      <c r="D9520" s="1">
        <f t="shared" si="313"/>
        <v>3</v>
      </c>
      <c r="E9520" s="1" t="str">
        <f>INDEX(Protocol[Mark],MATCH(C9520,Protocol[Step],0))</f>
        <v>2D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669010003</v>
      </c>
      <c r="H9520" s="134">
        <f>Systematic[[#This Row],[SampleVariableLabel]]+100*Systematic[[#This Row],[State]]</f>
        <v>669010203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669</v>
      </c>
      <c r="B9521" s="1">
        <f>IF(C9521=0,IF(B9520=Protocol!$V$20,1,B9520+1),B9520)</f>
        <v>1</v>
      </c>
      <c r="C9521" s="1">
        <f>IF(C9520+1=Protocol!$V$21,0,C9520+1)</f>
        <v>3</v>
      </c>
      <c r="D9521" s="1">
        <f t="shared" si="313"/>
        <v>4</v>
      </c>
      <c r="E9521" s="1" t="str">
        <f>INDEX(Protocol[Mark],MATCH(C9521,Protocol[Step],0))</f>
        <v>2c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669010004</v>
      </c>
      <c r="H9521" s="134">
        <f>Systematic[[#This Row],[SampleVariableLabel]]+100*Systematic[[#This Row],[State]]</f>
        <v>669010304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669</v>
      </c>
      <c r="B9522" s="1">
        <f>IF(C9522=0,IF(B9521=Protocol!$V$20,1,B9521+1),B9521)</f>
        <v>1</v>
      </c>
      <c r="C9522" s="1">
        <f>IF(C9521+1=Protocol!$V$21,0,C9521+1)</f>
        <v>4</v>
      </c>
      <c r="D9522" s="1">
        <f t="shared" si="313"/>
        <v>5</v>
      </c>
      <c r="E9522" s="1" t="str">
        <f>INDEX(Protocol[Mark],MATCH(C9522,Protocol[Step],0))</f>
        <v>3U</v>
      </c>
      <c r="F9522" s="151" t="str">
        <f>INDEX(Variables[Variable],MATCH(Systematic[[#This Row],[VariableIndex]],Variables[Index],0))</f>
        <v>Specific flux (mt)</v>
      </c>
      <c r="G9522" s="134">
        <f>Systematic[[#This Row],[Sample]]*1000000+Systematic[[#This Row],[SubSample]]*10000+Systematic[[#This Row],[VariableIndex]]</f>
        <v>669010005</v>
      </c>
      <c r="H9522" s="134">
        <f>Systematic[[#This Row],[SampleVariableLabel]]+100*Systematic[[#This Row],[State]]</f>
        <v>669010405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669</v>
      </c>
      <c r="B9523" s="1">
        <f>IF(C9523=0,IF(B9522=Protocol!$V$20,1,B9522+1),B9522)</f>
        <v>1</v>
      </c>
      <c r="C9523" s="1">
        <f>IF(C9522+1=Protocol!$V$21,0,C9522+1)</f>
        <v>5</v>
      </c>
      <c r="D9523" s="1">
        <f t="shared" si="313"/>
        <v>6</v>
      </c>
      <c r="E9523" s="1" t="str">
        <f>INDEX(Protocol[Mark],MATCH(C9523,Protocol[Step],0))</f>
        <v>4G</v>
      </c>
      <c r="F9523" s="151" t="str">
        <f>INDEX(Variables[Variable],MATCH(Systematic[[#This Row],[VariableIndex]],Variables[Index],0))</f>
        <v>FCR (mt: ROX-corr.)</v>
      </c>
      <c r="G9523" s="134">
        <f>Systematic[[#This Row],[Sample]]*1000000+Systematic[[#This Row],[SubSample]]*10000+Systematic[[#This Row],[VariableIndex]]</f>
        <v>669010006</v>
      </c>
      <c r="H9523" s="134">
        <f>Systematic[[#This Row],[SampleVariableLabel]]+100*Systematic[[#This Row],[State]]</f>
        <v>669010506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669</v>
      </c>
      <c r="B9524" s="1">
        <f>IF(C9524=0,IF(B9523=Protocol!$V$20,1,B9523+1),B9523)</f>
        <v>1</v>
      </c>
      <c r="C9524" s="1">
        <f>IF(C9523+1=Protocol!$V$21,0,C9523+1)</f>
        <v>6</v>
      </c>
      <c r="D9524" s="1">
        <f t="shared" si="313"/>
        <v>1</v>
      </c>
      <c r="E9524" s="1" t="str">
        <f>INDEX(Protocol[Mark],MATCH(C9524,Protocol[Step],0))</f>
        <v>5S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669010001</v>
      </c>
      <c r="H9524" s="134">
        <f>Systematic[[#This Row],[SampleVariableLabel]]+100*Systematic[[#This Row],[State]]</f>
        <v>669010601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669</v>
      </c>
      <c r="B9525" s="1">
        <f>IF(C9525=0,IF(B9524=Protocol!$V$20,1,B9524+1),B9524)</f>
        <v>1</v>
      </c>
      <c r="C9525" s="1">
        <f>IF(C9524+1=Protocol!$V$21,0,C9524+1)</f>
        <v>7</v>
      </c>
      <c r="D9525" s="1">
        <f t="shared" si="313"/>
        <v>2</v>
      </c>
      <c r="E9525" s="1" t="str">
        <f>INDEX(Protocol[Mark],MATCH(C9525,Protocol[Step],0))</f>
        <v>6Oct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669010002</v>
      </c>
      <c r="H9525" s="134">
        <f>Systematic[[#This Row],[SampleVariableLabel]]+100*Systematic[[#This Row],[State]]</f>
        <v>669010702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669</v>
      </c>
      <c r="B9526" s="1">
        <f>IF(C9526=0,IF(B9525=Protocol!$V$20,1,B9525+1),B9525)</f>
        <v>1</v>
      </c>
      <c r="C9526" s="1">
        <f>IF(C9525+1=Protocol!$V$21,0,C9525+1)</f>
        <v>8</v>
      </c>
      <c r="D9526" s="1">
        <f t="shared" si="313"/>
        <v>3</v>
      </c>
      <c r="E9526" s="1" t="str">
        <f>INDEX(Protocol[Mark],MATCH(C9526,Protocol[Step],0))</f>
        <v>7Rot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669010003</v>
      </c>
      <c r="H9526" s="134">
        <f>Systematic[[#This Row],[SampleVariableLabel]]+100*Systematic[[#This Row],[State]]</f>
        <v>669010803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669</v>
      </c>
      <c r="B9527" s="1">
        <f>IF(C9527=0,IF(B9526=Protocol!$V$20,1,B9526+1),B9526)</f>
        <v>1</v>
      </c>
      <c r="C9527" s="1">
        <f>IF(C9526+1=Protocol!$V$21,0,C9526+1)</f>
        <v>9</v>
      </c>
      <c r="D9527" s="1">
        <f t="shared" si="313"/>
        <v>4</v>
      </c>
      <c r="E9527" s="1" t="str">
        <f>INDEX(Protocol[Mark],MATCH(C9527,Protocol[Step],0))</f>
        <v>8Gp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669010004</v>
      </c>
      <c r="H9527" s="134">
        <f>Systematic[[#This Row],[SampleVariableLabel]]+100*Systematic[[#This Row],[State]]</f>
        <v>669010904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669</v>
      </c>
      <c r="B9528" s="1">
        <f>IF(C9528=0,IF(B9527=Protocol!$V$20,1,B9527+1),B9527)</f>
        <v>1</v>
      </c>
      <c r="C9528" s="1">
        <f>IF(C9527+1=Protocol!$V$21,0,C9527+1)</f>
        <v>10</v>
      </c>
      <c r="D9528" s="1">
        <f t="shared" si="313"/>
        <v>5</v>
      </c>
      <c r="E9528" s="1" t="str">
        <f>INDEX(Protocol[Mark],MATCH(C9528,Protocol[Step],0))</f>
        <v>9Ama</v>
      </c>
      <c r="F9528" s="151" t="str">
        <f>INDEX(Variables[Variable],MATCH(Systematic[[#This Row],[VariableIndex]],Variables[Index],0))</f>
        <v>Specific flux (mt)</v>
      </c>
      <c r="G9528" s="134">
        <f>Systematic[[#This Row],[Sample]]*1000000+Systematic[[#This Row],[SubSample]]*10000+Systematic[[#This Row],[VariableIndex]]</f>
        <v>669010005</v>
      </c>
      <c r="H9528" s="134">
        <f>Systematic[[#This Row],[SampleVariableLabel]]+100*Systematic[[#This Row],[State]]</f>
        <v>669011005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669</v>
      </c>
      <c r="B9529" s="1">
        <f>IF(C9529=0,IF(B9528=Protocol!$V$20,1,B9528+1),B9528)</f>
        <v>1</v>
      </c>
      <c r="C9529" s="1">
        <f>IF(C9528+1=Protocol!$V$21,0,C9528+1)</f>
        <v>11</v>
      </c>
      <c r="D9529" s="1">
        <f t="shared" si="313"/>
        <v>6</v>
      </c>
      <c r="E9529" s="1" t="str">
        <f>INDEX(Protocol[Mark],MATCH(C9529,Protocol[Step],0))</f>
        <v>10Tm</v>
      </c>
      <c r="F9529" s="151" t="str">
        <f>INDEX(Variables[Variable],MATCH(Systematic[[#This Row],[VariableIndex]],Variables[Index],0))</f>
        <v>FCR (mt: ROX-corr.)</v>
      </c>
      <c r="G9529" s="134">
        <f>Systematic[[#This Row],[Sample]]*1000000+Systematic[[#This Row],[SubSample]]*10000+Systematic[[#This Row],[VariableIndex]]</f>
        <v>669010006</v>
      </c>
      <c r="H9529" s="134">
        <f>Systematic[[#This Row],[SampleVariableLabel]]+100*Systematic[[#This Row],[State]]</f>
        <v>669011106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669</v>
      </c>
      <c r="B9530" s="1">
        <f>IF(C9530=0,IF(B9529=Protocol!$V$20,1,B9529+1),B9529)</f>
        <v>1</v>
      </c>
      <c r="C9530" s="1">
        <f>IF(C9529+1=Protocol!$V$21,0,C9529+1)</f>
        <v>12</v>
      </c>
      <c r="D9530" s="1">
        <f t="shared" si="313"/>
        <v>1</v>
      </c>
      <c r="E9530" s="1" t="str">
        <f>INDEX(Protocol[Mark],MATCH(C9530,Protocol[Step],0))</f>
        <v>11Azd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669010001</v>
      </c>
      <c r="H9530" s="134">
        <f>Systematic[[#This Row],[SampleVariableLabel]]+100*Systematic[[#This Row],[State]]</f>
        <v>669011201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670</v>
      </c>
      <c r="B9531" s="1">
        <f>IF(C9531=0,IF(B9530=Protocol!$V$20,1,B9530+1),B9530)</f>
        <v>1</v>
      </c>
      <c r="C9531" s="1">
        <f>IF(C9530+1=Protocol!$V$21,0,C9530+1)</f>
        <v>0</v>
      </c>
      <c r="D9531" s="1">
        <f t="shared" si="313"/>
        <v>2</v>
      </c>
      <c r="E9531" s="1" t="str">
        <f>INDEX(Protocol[Mark],MATCH(C9531,Protocol[Step],0))</f>
        <v>1mt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670010002</v>
      </c>
      <c r="H9531" s="134">
        <f>Systematic[[#This Row],[SampleVariableLabel]]+100*Systematic[[#This Row],[State]]</f>
        <v>670010002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670</v>
      </c>
      <c r="B9532" s="1">
        <f>IF(C9532=0,IF(B9531=Protocol!$V$20,1,B9531+1),B9531)</f>
        <v>1</v>
      </c>
      <c r="C9532" s="1">
        <f>IF(C9531+1=Protocol!$V$21,0,C9531+1)</f>
        <v>1</v>
      </c>
      <c r="D9532" s="1">
        <f t="shared" si="313"/>
        <v>3</v>
      </c>
      <c r="E9532" s="1" t="str">
        <f>INDEX(Protocol[Mark],MATCH(C9532,Protocol[Step],0))</f>
        <v>1PM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670010003</v>
      </c>
      <c r="H9532" s="134">
        <f>Systematic[[#This Row],[SampleVariableLabel]]+100*Systematic[[#This Row],[State]]</f>
        <v>670010103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670</v>
      </c>
      <c r="B9533" s="1">
        <f>IF(C9533=0,IF(B9532=Protocol!$V$20,1,B9532+1),B9532)</f>
        <v>1</v>
      </c>
      <c r="C9533" s="1">
        <f>IF(C9532+1=Protocol!$V$21,0,C9532+1)</f>
        <v>2</v>
      </c>
      <c r="D9533" s="1">
        <f t="shared" si="313"/>
        <v>4</v>
      </c>
      <c r="E9533" s="1" t="str">
        <f>INDEX(Protocol[Mark],MATCH(C9533,Protocol[Step],0))</f>
        <v>2D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670010004</v>
      </c>
      <c r="H9533" s="134">
        <f>Systematic[[#This Row],[SampleVariableLabel]]+100*Systematic[[#This Row],[State]]</f>
        <v>670010204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670</v>
      </c>
      <c r="B9534" s="1">
        <f>IF(C9534=0,IF(B9533=Protocol!$V$20,1,B9533+1),B9533)</f>
        <v>1</v>
      </c>
      <c r="C9534" s="1">
        <f>IF(C9533+1=Protocol!$V$21,0,C9533+1)</f>
        <v>3</v>
      </c>
      <c r="D9534" s="1">
        <f t="shared" si="313"/>
        <v>5</v>
      </c>
      <c r="E9534" s="1" t="str">
        <f>INDEX(Protocol[Mark],MATCH(C9534,Protocol[Step],0))</f>
        <v>2c</v>
      </c>
      <c r="F9534" s="151" t="str">
        <f>INDEX(Variables[Variable],MATCH(Systematic[[#This Row],[VariableIndex]],Variables[Index],0))</f>
        <v>Specific flux (mt)</v>
      </c>
      <c r="G9534" s="134">
        <f>Systematic[[#This Row],[Sample]]*1000000+Systematic[[#This Row],[SubSample]]*10000+Systematic[[#This Row],[VariableIndex]]</f>
        <v>670010005</v>
      </c>
      <c r="H9534" s="134">
        <f>Systematic[[#This Row],[SampleVariableLabel]]+100*Systematic[[#This Row],[State]]</f>
        <v>670010305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670</v>
      </c>
      <c r="B9535" s="1">
        <f>IF(C9535=0,IF(B9534=Protocol!$V$20,1,B9534+1),B9534)</f>
        <v>1</v>
      </c>
      <c r="C9535" s="1">
        <f>IF(C9534+1=Protocol!$V$21,0,C9534+1)</f>
        <v>4</v>
      </c>
      <c r="D9535" s="1">
        <f t="shared" si="313"/>
        <v>6</v>
      </c>
      <c r="E9535" s="1" t="str">
        <f>INDEX(Protocol[Mark],MATCH(C9535,Protocol[Step],0))</f>
        <v>3U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670010006</v>
      </c>
      <c r="H9535" s="134">
        <f>Systematic[[#This Row],[SampleVariableLabel]]+100*Systematic[[#This Row],[State]]</f>
        <v>670010406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670</v>
      </c>
      <c r="B9536" s="1">
        <f>IF(C9536=0,IF(B9535=Protocol!$V$20,1,B9535+1),B9535)</f>
        <v>1</v>
      </c>
      <c r="C9536" s="1">
        <f>IF(C9535+1=Protocol!$V$21,0,C9535+1)</f>
        <v>5</v>
      </c>
      <c r="D9536" s="1">
        <f t="shared" si="313"/>
        <v>1</v>
      </c>
      <c r="E9536" s="1" t="str">
        <f>INDEX(Protocol[Mark],MATCH(C9536,Protocol[Step],0))</f>
        <v>4G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670010001</v>
      </c>
      <c r="H9536" s="134">
        <f>Systematic[[#This Row],[SampleVariableLabel]]+100*Systematic[[#This Row],[State]]</f>
        <v>670010501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670</v>
      </c>
      <c r="B9537" s="1">
        <f>IF(C9537=0,IF(B9536=Protocol!$V$20,1,B9536+1),B9536)</f>
        <v>1</v>
      </c>
      <c r="C9537" s="1">
        <f>IF(C9536+1=Protocol!$V$21,0,C9536+1)</f>
        <v>6</v>
      </c>
      <c r="D9537" s="1">
        <f t="shared" si="313"/>
        <v>2</v>
      </c>
      <c r="E9537" s="1" t="str">
        <f>INDEX(Protocol[Mark],MATCH(C9537,Protocol[Step],0))</f>
        <v>5S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670010002</v>
      </c>
      <c r="H9537" s="134">
        <f>Systematic[[#This Row],[SampleVariableLabel]]+100*Systematic[[#This Row],[State]]</f>
        <v>670010602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670</v>
      </c>
      <c r="B9538" s="1">
        <f>IF(C9538=0,IF(B9537=Protocol!$V$20,1,B9537+1),B9537)</f>
        <v>1</v>
      </c>
      <c r="C9538" s="1">
        <f>IF(C9537+1=Protocol!$V$21,0,C9537+1)</f>
        <v>7</v>
      </c>
      <c r="D9538" s="1">
        <f t="shared" si="313"/>
        <v>3</v>
      </c>
      <c r="E9538" s="1" t="str">
        <f>INDEX(Protocol[Mark],MATCH(C9538,Protocol[Step],0))</f>
        <v>6Oct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670010003</v>
      </c>
      <c r="H9538" s="134">
        <f>Systematic[[#This Row],[SampleVariableLabel]]+100*Systematic[[#This Row],[State]]</f>
        <v>670010703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670</v>
      </c>
      <c r="B9539" s="1">
        <f>IF(C9539=0,IF(B9538=Protocol!$V$20,1,B9538+1),B9538)</f>
        <v>1</v>
      </c>
      <c r="C9539" s="1">
        <f>IF(C9538+1=Protocol!$V$21,0,C9538+1)</f>
        <v>8</v>
      </c>
      <c r="D9539" s="1">
        <f t="shared" ref="D9539:D9602" si="315">IF(D9538=nVariables,1,D9538+1)</f>
        <v>4</v>
      </c>
      <c r="E9539" s="1" t="str">
        <f>INDEX(Protocol[Mark],MATCH(C9539,Protocol[Step],0))</f>
        <v>7Rot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670010004</v>
      </c>
      <c r="H9539" s="134">
        <f>Systematic[[#This Row],[SampleVariableLabel]]+100*Systematic[[#This Row],[State]]</f>
        <v>670010804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670</v>
      </c>
      <c r="B9540" s="1">
        <f>IF(C9540=0,IF(B9539=Protocol!$V$20,1,B9539+1),B9539)</f>
        <v>1</v>
      </c>
      <c r="C9540" s="1">
        <f>IF(C9539+1=Protocol!$V$21,0,C9539+1)</f>
        <v>9</v>
      </c>
      <c r="D9540" s="1">
        <f t="shared" si="315"/>
        <v>5</v>
      </c>
      <c r="E9540" s="1" t="str">
        <f>INDEX(Protocol[Mark],MATCH(C9540,Protocol[Step],0))</f>
        <v>8Gp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670010005</v>
      </c>
      <c r="H9540" s="134">
        <f>Systematic[[#This Row],[SampleVariableLabel]]+100*Systematic[[#This Row],[State]]</f>
        <v>670010905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670</v>
      </c>
      <c r="B9541" s="1">
        <f>IF(C9541=0,IF(B9540=Protocol!$V$20,1,B9540+1),B9540)</f>
        <v>1</v>
      </c>
      <c r="C9541" s="1">
        <f>IF(C9540+1=Protocol!$V$21,0,C9540+1)</f>
        <v>10</v>
      </c>
      <c r="D9541" s="1">
        <f t="shared" si="315"/>
        <v>6</v>
      </c>
      <c r="E9541" s="1" t="str">
        <f>INDEX(Protocol[Mark],MATCH(C9541,Protocol[Step],0))</f>
        <v>9Ama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670010006</v>
      </c>
      <c r="H9541" s="134">
        <f>Systematic[[#This Row],[SampleVariableLabel]]+100*Systematic[[#This Row],[State]]</f>
        <v>670011006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670</v>
      </c>
      <c r="B9542" s="1">
        <f>IF(C9542=0,IF(B9541=Protocol!$V$20,1,B9541+1),B9541)</f>
        <v>1</v>
      </c>
      <c r="C9542" s="1">
        <f>IF(C9541+1=Protocol!$V$21,0,C9541+1)</f>
        <v>11</v>
      </c>
      <c r="D9542" s="1">
        <f t="shared" si="315"/>
        <v>1</v>
      </c>
      <c r="E9542" s="1" t="str">
        <f>INDEX(Protocol[Mark],MATCH(C9542,Protocol[Step],0))</f>
        <v>10Tm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670010001</v>
      </c>
      <c r="H9542" s="134">
        <f>Systematic[[#This Row],[SampleVariableLabel]]+100*Systematic[[#This Row],[State]]</f>
        <v>670011101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670</v>
      </c>
      <c r="B9543" s="1">
        <f>IF(C9543=0,IF(B9542=Protocol!$V$20,1,B9542+1),B9542)</f>
        <v>1</v>
      </c>
      <c r="C9543" s="1">
        <f>IF(C9542+1=Protocol!$V$21,0,C9542+1)</f>
        <v>12</v>
      </c>
      <c r="D9543" s="1">
        <f t="shared" si="315"/>
        <v>2</v>
      </c>
      <c r="E9543" s="1" t="str">
        <f>INDEX(Protocol[Mark],MATCH(C9543,Protocol[Step],0))</f>
        <v>11Azd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670010002</v>
      </c>
      <c r="H9543" s="134">
        <f>Systematic[[#This Row],[SampleVariableLabel]]+100*Systematic[[#This Row],[State]]</f>
        <v>670011202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671</v>
      </c>
      <c r="B9544" s="1">
        <f>IF(C9544=0,IF(B9543=Protocol!$V$20,1,B9543+1),B9543)</f>
        <v>1</v>
      </c>
      <c r="C9544" s="1">
        <f>IF(C9543+1=Protocol!$V$21,0,C9543+1)</f>
        <v>0</v>
      </c>
      <c r="D9544" s="1">
        <f t="shared" si="315"/>
        <v>3</v>
      </c>
      <c r="E9544" s="1" t="str">
        <f>INDEX(Protocol[Mark],MATCH(C9544,Protocol[Step],0))</f>
        <v>1mt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671010003</v>
      </c>
      <c r="H9544" s="134">
        <f>Systematic[[#This Row],[SampleVariableLabel]]+100*Systematic[[#This Row],[State]]</f>
        <v>671010003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671</v>
      </c>
      <c r="B9545" s="1">
        <f>IF(C9545=0,IF(B9544=Protocol!$V$20,1,B9544+1),B9544)</f>
        <v>1</v>
      </c>
      <c r="C9545" s="1">
        <f>IF(C9544+1=Protocol!$V$21,0,C9544+1)</f>
        <v>1</v>
      </c>
      <c r="D9545" s="1">
        <f t="shared" si="315"/>
        <v>4</v>
      </c>
      <c r="E9545" s="1" t="str">
        <f>INDEX(Protocol[Mark],MATCH(C9545,Protocol[Step],0))</f>
        <v>1PM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671010004</v>
      </c>
      <c r="H9545" s="134">
        <f>Systematic[[#This Row],[SampleVariableLabel]]+100*Systematic[[#This Row],[State]]</f>
        <v>671010104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671</v>
      </c>
      <c r="B9546" s="1">
        <f>IF(C9546=0,IF(B9545=Protocol!$V$20,1,B9545+1),B9545)</f>
        <v>1</v>
      </c>
      <c r="C9546" s="1">
        <f>IF(C9545+1=Protocol!$V$21,0,C9545+1)</f>
        <v>2</v>
      </c>
      <c r="D9546" s="1">
        <f t="shared" si="315"/>
        <v>5</v>
      </c>
      <c r="E9546" s="1" t="str">
        <f>INDEX(Protocol[Mark],MATCH(C9546,Protocol[Step],0))</f>
        <v>2D</v>
      </c>
      <c r="F9546" s="151" t="str">
        <f>INDEX(Variables[Variable],MATCH(Systematic[[#This Row],[VariableIndex]],Variables[Index],0))</f>
        <v>Specific flux (mt)</v>
      </c>
      <c r="G9546" s="134">
        <f>Systematic[[#This Row],[Sample]]*1000000+Systematic[[#This Row],[SubSample]]*10000+Systematic[[#This Row],[VariableIndex]]</f>
        <v>671010005</v>
      </c>
      <c r="H9546" s="134">
        <f>Systematic[[#This Row],[SampleVariableLabel]]+100*Systematic[[#This Row],[State]]</f>
        <v>671010205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671</v>
      </c>
      <c r="B9547" s="1">
        <f>IF(C9547=0,IF(B9546=Protocol!$V$20,1,B9546+1),B9546)</f>
        <v>1</v>
      </c>
      <c r="C9547" s="1">
        <f>IF(C9546+1=Protocol!$V$21,0,C9546+1)</f>
        <v>3</v>
      </c>
      <c r="D9547" s="1">
        <f t="shared" si="315"/>
        <v>6</v>
      </c>
      <c r="E9547" s="1" t="str">
        <f>INDEX(Protocol[Mark],MATCH(C9547,Protocol[Step],0))</f>
        <v>2c</v>
      </c>
      <c r="F9547" s="151" t="str">
        <f>INDEX(Variables[Variable],MATCH(Systematic[[#This Row],[VariableIndex]],Variables[Index],0))</f>
        <v>FCR (mt: ROX-corr.)</v>
      </c>
      <c r="G9547" s="134">
        <f>Systematic[[#This Row],[Sample]]*1000000+Systematic[[#This Row],[SubSample]]*10000+Systematic[[#This Row],[VariableIndex]]</f>
        <v>671010006</v>
      </c>
      <c r="H9547" s="134">
        <f>Systematic[[#This Row],[SampleVariableLabel]]+100*Systematic[[#This Row],[State]]</f>
        <v>671010306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671</v>
      </c>
      <c r="B9548" s="1">
        <f>IF(C9548=0,IF(B9547=Protocol!$V$20,1,B9547+1),B9547)</f>
        <v>1</v>
      </c>
      <c r="C9548" s="1">
        <f>IF(C9547+1=Protocol!$V$21,0,C9547+1)</f>
        <v>4</v>
      </c>
      <c r="D9548" s="1">
        <f t="shared" si="315"/>
        <v>1</v>
      </c>
      <c r="E9548" s="1" t="str">
        <f>INDEX(Protocol[Mark],MATCH(C9548,Protocol[Step],0))</f>
        <v>3U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671010001</v>
      </c>
      <c r="H9548" s="134">
        <f>Systematic[[#This Row],[SampleVariableLabel]]+100*Systematic[[#This Row],[State]]</f>
        <v>671010401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671</v>
      </c>
      <c r="B9549" s="1">
        <f>IF(C9549=0,IF(B9548=Protocol!$V$20,1,B9548+1),B9548)</f>
        <v>1</v>
      </c>
      <c r="C9549" s="1">
        <f>IF(C9548+1=Protocol!$V$21,0,C9548+1)</f>
        <v>5</v>
      </c>
      <c r="D9549" s="1">
        <f t="shared" si="315"/>
        <v>2</v>
      </c>
      <c r="E9549" s="1" t="str">
        <f>INDEX(Protocol[Mark],MATCH(C9549,Protocol[Step],0))</f>
        <v>4G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671010002</v>
      </c>
      <c r="H9549" s="134">
        <f>Systematic[[#This Row],[SampleVariableLabel]]+100*Systematic[[#This Row],[State]]</f>
        <v>671010502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671</v>
      </c>
      <c r="B9550" s="1">
        <f>IF(C9550=0,IF(B9549=Protocol!$V$20,1,B9549+1),B9549)</f>
        <v>1</v>
      </c>
      <c r="C9550" s="1">
        <f>IF(C9549+1=Protocol!$V$21,0,C9549+1)</f>
        <v>6</v>
      </c>
      <c r="D9550" s="1">
        <f t="shared" si="315"/>
        <v>3</v>
      </c>
      <c r="E9550" s="1" t="str">
        <f>INDEX(Protocol[Mark],MATCH(C9550,Protocol[Step],0))</f>
        <v>5S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671010003</v>
      </c>
      <c r="H9550" s="134">
        <f>Systematic[[#This Row],[SampleVariableLabel]]+100*Systematic[[#This Row],[State]]</f>
        <v>671010603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671</v>
      </c>
      <c r="B9551" s="1">
        <f>IF(C9551=0,IF(B9550=Protocol!$V$20,1,B9550+1),B9550)</f>
        <v>1</v>
      </c>
      <c r="C9551" s="1">
        <f>IF(C9550+1=Protocol!$V$21,0,C9550+1)</f>
        <v>7</v>
      </c>
      <c r="D9551" s="1">
        <f t="shared" si="315"/>
        <v>4</v>
      </c>
      <c r="E9551" s="1" t="str">
        <f>INDEX(Protocol[Mark],MATCH(C9551,Protocol[Step],0))</f>
        <v>6Oct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671010004</v>
      </c>
      <c r="H9551" s="134">
        <f>Systematic[[#This Row],[SampleVariableLabel]]+100*Systematic[[#This Row],[State]]</f>
        <v>671010704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671</v>
      </c>
      <c r="B9552" s="1">
        <f>IF(C9552=0,IF(B9551=Protocol!$V$20,1,B9551+1),B9551)</f>
        <v>1</v>
      </c>
      <c r="C9552" s="1">
        <f>IF(C9551+1=Protocol!$V$21,0,C9551+1)</f>
        <v>8</v>
      </c>
      <c r="D9552" s="1">
        <f t="shared" si="315"/>
        <v>5</v>
      </c>
      <c r="E9552" s="1" t="str">
        <f>INDEX(Protocol[Mark],MATCH(C9552,Protocol[Step],0))</f>
        <v>7Rot</v>
      </c>
      <c r="F9552" s="151" t="str">
        <f>INDEX(Variables[Variable],MATCH(Systematic[[#This Row],[VariableIndex]],Variables[Index],0))</f>
        <v>Specific flux (mt)</v>
      </c>
      <c r="G9552" s="134">
        <f>Systematic[[#This Row],[Sample]]*1000000+Systematic[[#This Row],[SubSample]]*10000+Systematic[[#This Row],[VariableIndex]]</f>
        <v>671010005</v>
      </c>
      <c r="H9552" s="134">
        <f>Systematic[[#This Row],[SampleVariableLabel]]+100*Systematic[[#This Row],[State]]</f>
        <v>671010805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671</v>
      </c>
      <c r="B9553" s="1">
        <f>IF(C9553=0,IF(B9552=Protocol!$V$20,1,B9552+1),B9552)</f>
        <v>1</v>
      </c>
      <c r="C9553" s="1">
        <f>IF(C9552+1=Protocol!$V$21,0,C9552+1)</f>
        <v>9</v>
      </c>
      <c r="D9553" s="1">
        <f t="shared" si="315"/>
        <v>6</v>
      </c>
      <c r="E9553" s="1" t="str">
        <f>INDEX(Protocol[Mark],MATCH(C9553,Protocol[Step],0))</f>
        <v>8Gp</v>
      </c>
      <c r="F9553" s="151" t="str">
        <f>INDEX(Variables[Variable],MATCH(Systematic[[#This Row],[VariableIndex]],Variables[Index],0))</f>
        <v>FCR (mt: ROX-corr.)</v>
      </c>
      <c r="G9553" s="134">
        <f>Systematic[[#This Row],[Sample]]*1000000+Systematic[[#This Row],[SubSample]]*10000+Systematic[[#This Row],[VariableIndex]]</f>
        <v>671010006</v>
      </c>
      <c r="H9553" s="134">
        <f>Systematic[[#This Row],[SampleVariableLabel]]+100*Systematic[[#This Row],[State]]</f>
        <v>671010906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671</v>
      </c>
      <c r="B9554" s="1">
        <f>IF(C9554=0,IF(B9553=Protocol!$V$20,1,B9553+1),B9553)</f>
        <v>1</v>
      </c>
      <c r="C9554" s="1">
        <f>IF(C9553+1=Protocol!$V$21,0,C9553+1)</f>
        <v>10</v>
      </c>
      <c r="D9554" s="1">
        <f t="shared" si="315"/>
        <v>1</v>
      </c>
      <c r="E9554" s="1" t="str">
        <f>INDEX(Protocol[Mark],MATCH(C9554,Protocol[Step],0))</f>
        <v>9Ama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671010001</v>
      </c>
      <c r="H9554" s="134">
        <f>Systematic[[#This Row],[SampleVariableLabel]]+100*Systematic[[#This Row],[State]]</f>
        <v>671011001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671</v>
      </c>
      <c r="B9555" s="1">
        <f>IF(C9555=0,IF(B9554=Protocol!$V$20,1,B9554+1),B9554)</f>
        <v>1</v>
      </c>
      <c r="C9555" s="1">
        <f>IF(C9554+1=Protocol!$V$21,0,C9554+1)</f>
        <v>11</v>
      </c>
      <c r="D9555" s="1">
        <f t="shared" si="315"/>
        <v>2</v>
      </c>
      <c r="E9555" s="1" t="str">
        <f>INDEX(Protocol[Mark],MATCH(C9555,Protocol[Step],0))</f>
        <v>10Tm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671010002</v>
      </c>
      <c r="H9555" s="134">
        <f>Systematic[[#This Row],[SampleVariableLabel]]+100*Systematic[[#This Row],[State]]</f>
        <v>671011102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671</v>
      </c>
      <c r="B9556" s="1">
        <f>IF(C9556=0,IF(B9555=Protocol!$V$20,1,B9555+1),B9555)</f>
        <v>1</v>
      </c>
      <c r="C9556" s="1">
        <f>IF(C9555+1=Protocol!$V$21,0,C9555+1)</f>
        <v>12</v>
      </c>
      <c r="D9556" s="1">
        <f t="shared" si="315"/>
        <v>3</v>
      </c>
      <c r="E9556" s="1" t="str">
        <f>INDEX(Protocol[Mark],MATCH(C9556,Protocol[Step],0))</f>
        <v>11Azd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671010003</v>
      </c>
      <c r="H9556" s="134">
        <f>Systematic[[#This Row],[SampleVariableLabel]]+100*Systematic[[#This Row],[State]]</f>
        <v>671011203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672</v>
      </c>
      <c r="B9557" s="1">
        <f>IF(C9557=0,IF(B9556=Protocol!$V$20,1,B9556+1),B9556)</f>
        <v>1</v>
      </c>
      <c r="C9557" s="1">
        <f>IF(C9556+1=Protocol!$V$21,0,C9556+1)</f>
        <v>0</v>
      </c>
      <c r="D9557" s="1">
        <f t="shared" si="315"/>
        <v>4</v>
      </c>
      <c r="E9557" s="1" t="str">
        <f>INDEX(Protocol[Mark],MATCH(C9557,Protocol[Step],0))</f>
        <v>1mt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672010004</v>
      </c>
      <c r="H9557" s="134">
        <f>Systematic[[#This Row],[SampleVariableLabel]]+100*Systematic[[#This Row],[State]]</f>
        <v>672010004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672</v>
      </c>
      <c r="B9558" s="1">
        <f>IF(C9558=0,IF(B9557=Protocol!$V$20,1,B9557+1),B9557)</f>
        <v>1</v>
      </c>
      <c r="C9558" s="1">
        <f>IF(C9557+1=Protocol!$V$21,0,C9557+1)</f>
        <v>1</v>
      </c>
      <c r="D9558" s="1">
        <f t="shared" si="315"/>
        <v>5</v>
      </c>
      <c r="E9558" s="1" t="str">
        <f>INDEX(Protocol[Mark],MATCH(C9558,Protocol[Step],0))</f>
        <v>1PM</v>
      </c>
      <c r="F9558" s="151" t="str">
        <f>INDEX(Variables[Variable],MATCH(Systematic[[#This Row],[VariableIndex]],Variables[Index],0))</f>
        <v>Specific flux (mt)</v>
      </c>
      <c r="G9558" s="134">
        <f>Systematic[[#This Row],[Sample]]*1000000+Systematic[[#This Row],[SubSample]]*10000+Systematic[[#This Row],[VariableIndex]]</f>
        <v>672010005</v>
      </c>
      <c r="H9558" s="134">
        <f>Systematic[[#This Row],[SampleVariableLabel]]+100*Systematic[[#This Row],[State]]</f>
        <v>672010105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672</v>
      </c>
      <c r="B9559" s="1">
        <f>IF(C9559=0,IF(B9558=Protocol!$V$20,1,B9558+1),B9558)</f>
        <v>1</v>
      </c>
      <c r="C9559" s="1">
        <f>IF(C9558+1=Protocol!$V$21,0,C9558+1)</f>
        <v>2</v>
      </c>
      <c r="D9559" s="1">
        <f t="shared" si="315"/>
        <v>6</v>
      </c>
      <c r="E9559" s="1" t="str">
        <f>INDEX(Protocol[Mark],MATCH(C9559,Protocol[Step],0))</f>
        <v>2D</v>
      </c>
      <c r="F9559" s="151" t="str">
        <f>INDEX(Variables[Variable],MATCH(Systematic[[#This Row],[VariableIndex]],Variables[Index],0))</f>
        <v>FCR (mt: ROX-corr.)</v>
      </c>
      <c r="G9559" s="134">
        <f>Systematic[[#This Row],[Sample]]*1000000+Systematic[[#This Row],[SubSample]]*10000+Systematic[[#This Row],[VariableIndex]]</f>
        <v>672010006</v>
      </c>
      <c r="H9559" s="134">
        <f>Systematic[[#This Row],[SampleVariableLabel]]+100*Systematic[[#This Row],[State]]</f>
        <v>672010206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672</v>
      </c>
      <c r="B9560" s="1">
        <f>IF(C9560=0,IF(B9559=Protocol!$V$20,1,B9559+1),B9559)</f>
        <v>1</v>
      </c>
      <c r="C9560" s="1">
        <f>IF(C9559+1=Protocol!$V$21,0,C9559+1)</f>
        <v>3</v>
      </c>
      <c r="D9560" s="1">
        <f t="shared" si="315"/>
        <v>1</v>
      </c>
      <c r="E9560" s="1" t="str">
        <f>INDEX(Protocol[Mark],MATCH(C9560,Protocol[Step],0))</f>
        <v>2c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672010001</v>
      </c>
      <c r="H9560" s="134">
        <f>Systematic[[#This Row],[SampleVariableLabel]]+100*Systematic[[#This Row],[State]]</f>
        <v>672010301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672</v>
      </c>
      <c r="B9561" s="1">
        <f>IF(C9561=0,IF(B9560=Protocol!$V$20,1,B9560+1),B9560)</f>
        <v>1</v>
      </c>
      <c r="C9561" s="1">
        <f>IF(C9560+1=Protocol!$V$21,0,C9560+1)</f>
        <v>4</v>
      </c>
      <c r="D9561" s="1">
        <f t="shared" si="315"/>
        <v>2</v>
      </c>
      <c r="E9561" s="1" t="str">
        <f>INDEX(Protocol[Mark],MATCH(C9561,Protocol[Step],0))</f>
        <v>3U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672010002</v>
      </c>
      <c r="H9561" s="134">
        <f>Systematic[[#This Row],[SampleVariableLabel]]+100*Systematic[[#This Row],[State]]</f>
        <v>672010402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672</v>
      </c>
      <c r="B9562" s="1">
        <f>IF(C9562=0,IF(B9561=Protocol!$V$20,1,B9561+1),B9561)</f>
        <v>1</v>
      </c>
      <c r="C9562" s="1">
        <f>IF(C9561+1=Protocol!$V$21,0,C9561+1)</f>
        <v>5</v>
      </c>
      <c r="D9562" s="1">
        <f t="shared" si="315"/>
        <v>3</v>
      </c>
      <c r="E9562" s="1" t="str">
        <f>INDEX(Protocol[Mark],MATCH(C9562,Protocol[Step],0))</f>
        <v>4G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672010003</v>
      </c>
      <c r="H9562" s="134">
        <f>Systematic[[#This Row],[SampleVariableLabel]]+100*Systematic[[#This Row],[State]]</f>
        <v>672010503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672</v>
      </c>
      <c r="B9563" s="1">
        <f>IF(C9563=0,IF(B9562=Protocol!$V$20,1,B9562+1),B9562)</f>
        <v>1</v>
      </c>
      <c r="C9563" s="1">
        <f>IF(C9562+1=Protocol!$V$21,0,C9562+1)</f>
        <v>6</v>
      </c>
      <c r="D9563" s="1">
        <f t="shared" si="315"/>
        <v>4</v>
      </c>
      <c r="E9563" s="1" t="str">
        <f>INDEX(Protocol[Mark],MATCH(C9563,Protocol[Step],0))</f>
        <v>5S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672010004</v>
      </c>
      <c r="H9563" s="134">
        <f>Systematic[[#This Row],[SampleVariableLabel]]+100*Systematic[[#This Row],[State]]</f>
        <v>672010604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672</v>
      </c>
      <c r="B9564" s="1">
        <f>IF(C9564=0,IF(B9563=Protocol!$V$20,1,B9563+1),B9563)</f>
        <v>1</v>
      </c>
      <c r="C9564" s="1">
        <f>IF(C9563+1=Protocol!$V$21,0,C9563+1)</f>
        <v>7</v>
      </c>
      <c r="D9564" s="1">
        <f t="shared" si="315"/>
        <v>5</v>
      </c>
      <c r="E9564" s="1" t="str">
        <f>INDEX(Protocol[Mark],MATCH(C9564,Protocol[Step],0))</f>
        <v>6Oct</v>
      </c>
      <c r="F9564" s="151" t="str">
        <f>INDEX(Variables[Variable],MATCH(Systematic[[#This Row],[VariableIndex]],Variables[Index],0))</f>
        <v>Specific flux (mt)</v>
      </c>
      <c r="G9564" s="134">
        <f>Systematic[[#This Row],[Sample]]*1000000+Systematic[[#This Row],[SubSample]]*10000+Systematic[[#This Row],[VariableIndex]]</f>
        <v>672010005</v>
      </c>
      <c r="H9564" s="134">
        <f>Systematic[[#This Row],[SampleVariableLabel]]+100*Systematic[[#This Row],[State]]</f>
        <v>672010705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672</v>
      </c>
      <c r="B9565" s="1">
        <f>IF(C9565=0,IF(B9564=Protocol!$V$20,1,B9564+1),B9564)</f>
        <v>1</v>
      </c>
      <c r="C9565" s="1">
        <f>IF(C9564+1=Protocol!$V$21,0,C9564+1)</f>
        <v>8</v>
      </c>
      <c r="D9565" s="1">
        <f t="shared" si="315"/>
        <v>6</v>
      </c>
      <c r="E9565" s="1" t="str">
        <f>INDEX(Protocol[Mark],MATCH(C9565,Protocol[Step],0))</f>
        <v>7Rot</v>
      </c>
      <c r="F9565" s="151" t="str">
        <f>INDEX(Variables[Variable],MATCH(Systematic[[#This Row],[VariableIndex]],Variables[Index],0))</f>
        <v>FCR (mt: ROX-corr.)</v>
      </c>
      <c r="G9565" s="134">
        <f>Systematic[[#This Row],[Sample]]*1000000+Systematic[[#This Row],[SubSample]]*10000+Systematic[[#This Row],[VariableIndex]]</f>
        <v>672010006</v>
      </c>
      <c r="H9565" s="134">
        <f>Systematic[[#This Row],[SampleVariableLabel]]+100*Systematic[[#This Row],[State]]</f>
        <v>672010806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672</v>
      </c>
      <c r="B9566" s="1">
        <f>IF(C9566=0,IF(B9565=Protocol!$V$20,1,B9565+1),B9565)</f>
        <v>1</v>
      </c>
      <c r="C9566" s="1">
        <f>IF(C9565+1=Protocol!$V$21,0,C9565+1)</f>
        <v>9</v>
      </c>
      <c r="D9566" s="1">
        <f t="shared" si="315"/>
        <v>1</v>
      </c>
      <c r="E9566" s="1" t="str">
        <f>INDEX(Protocol[Mark],MATCH(C9566,Protocol[Step],0))</f>
        <v>8Gp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672010001</v>
      </c>
      <c r="H9566" s="134">
        <f>Systematic[[#This Row],[SampleVariableLabel]]+100*Systematic[[#This Row],[State]]</f>
        <v>672010901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672</v>
      </c>
      <c r="B9567" s="1">
        <f>IF(C9567=0,IF(B9566=Protocol!$V$20,1,B9566+1),B9566)</f>
        <v>1</v>
      </c>
      <c r="C9567" s="1">
        <f>IF(C9566+1=Protocol!$V$21,0,C9566+1)</f>
        <v>10</v>
      </c>
      <c r="D9567" s="1">
        <f t="shared" si="315"/>
        <v>2</v>
      </c>
      <c r="E9567" s="1" t="str">
        <f>INDEX(Protocol[Mark],MATCH(C9567,Protocol[Step],0))</f>
        <v>9Ama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672010002</v>
      </c>
      <c r="H9567" s="134">
        <f>Systematic[[#This Row],[SampleVariableLabel]]+100*Systematic[[#This Row],[State]]</f>
        <v>672011002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672</v>
      </c>
      <c r="B9568" s="1">
        <f>IF(C9568=0,IF(B9567=Protocol!$V$20,1,B9567+1),B9567)</f>
        <v>1</v>
      </c>
      <c r="C9568" s="1">
        <f>IF(C9567+1=Protocol!$V$21,0,C9567+1)</f>
        <v>11</v>
      </c>
      <c r="D9568" s="1">
        <f t="shared" si="315"/>
        <v>3</v>
      </c>
      <c r="E9568" s="1" t="str">
        <f>INDEX(Protocol[Mark],MATCH(C9568,Protocol[Step],0))</f>
        <v>10Tm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672010003</v>
      </c>
      <c r="H9568" s="134">
        <f>Systematic[[#This Row],[SampleVariableLabel]]+100*Systematic[[#This Row],[State]]</f>
        <v>672011103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672</v>
      </c>
      <c r="B9569" s="1">
        <f>IF(C9569=0,IF(B9568=Protocol!$V$20,1,B9568+1),B9568)</f>
        <v>1</v>
      </c>
      <c r="C9569" s="1">
        <f>IF(C9568+1=Protocol!$V$21,0,C9568+1)</f>
        <v>12</v>
      </c>
      <c r="D9569" s="1">
        <f t="shared" si="315"/>
        <v>4</v>
      </c>
      <c r="E9569" s="1" t="str">
        <f>INDEX(Protocol[Mark],MATCH(C9569,Protocol[Step],0))</f>
        <v>11Azd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672010004</v>
      </c>
      <c r="H9569" s="134">
        <f>Systematic[[#This Row],[SampleVariableLabel]]+100*Systematic[[#This Row],[State]]</f>
        <v>672011204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673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1mt</v>
      </c>
      <c r="F9570" s="151" t="str">
        <f>INDEX(Variables[Variable],MATCH(Systematic[[#This Row],[VariableIndex]],Variables[Index],0))</f>
        <v>Specific flux (mt)</v>
      </c>
      <c r="G9570" s="134">
        <f>Systematic[[#This Row],[Sample]]*1000000+Systematic[[#This Row],[SubSample]]*10000+Systematic[[#This Row],[VariableIndex]]</f>
        <v>673010005</v>
      </c>
      <c r="H9570" s="134">
        <f>Systematic[[#This Row],[SampleVariableLabel]]+100*Systematic[[#This Row],[State]]</f>
        <v>673010005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673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1PM</v>
      </c>
      <c r="F9571" s="151" t="str">
        <f>INDEX(Variables[Variable],MATCH(Systematic[[#This Row],[VariableIndex]],Variables[Index],0))</f>
        <v>FCR (mt: ROX-corr.)</v>
      </c>
      <c r="G9571" s="134">
        <f>Systematic[[#This Row],[Sample]]*1000000+Systematic[[#This Row],[SubSample]]*10000+Systematic[[#This Row],[VariableIndex]]</f>
        <v>673010006</v>
      </c>
      <c r="H9571" s="134">
        <f>Systematic[[#This Row],[SampleVariableLabel]]+100*Systematic[[#This Row],[State]]</f>
        <v>673010106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673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2D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673010001</v>
      </c>
      <c r="H9572" s="134">
        <f>Systematic[[#This Row],[SampleVariableLabel]]+100*Systematic[[#This Row],[State]]</f>
        <v>673010201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673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2c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673010002</v>
      </c>
      <c r="H9573" s="134">
        <f>Systematic[[#This Row],[SampleVariableLabel]]+100*Systematic[[#This Row],[State]]</f>
        <v>673010302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673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3U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673010003</v>
      </c>
      <c r="H9574" s="134">
        <f>Systematic[[#This Row],[SampleVariableLabel]]+100*Systematic[[#This Row],[State]]</f>
        <v>673010403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673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4G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673010004</v>
      </c>
      <c r="H9575" s="134">
        <f>Systematic[[#This Row],[SampleVariableLabel]]+100*Systematic[[#This Row],[State]]</f>
        <v>673010504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673</v>
      </c>
      <c r="B9576" s="1">
        <f>IF(C9576=0,IF(B9575=Protocol!$V$20,1,B9575+1),B9575)</f>
        <v>1</v>
      </c>
      <c r="C9576" s="1">
        <f>IF(C9575+1=Protocol!$V$21,0,C9575+1)</f>
        <v>6</v>
      </c>
      <c r="D9576" s="1">
        <f t="shared" si="315"/>
        <v>5</v>
      </c>
      <c r="E9576" s="1" t="str">
        <f>INDEX(Protocol[Mark],MATCH(C9576,Protocol[Step],0))</f>
        <v>5S</v>
      </c>
      <c r="F9576" s="151" t="str">
        <f>INDEX(Variables[Variable],MATCH(Systematic[[#This Row],[VariableIndex]],Variables[Index],0))</f>
        <v>Specific flux (mt)</v>
      </c>
      <c r="G9576" s="134">
        <f>Systematic[[#This Row],[Sample]]*1000000+Systematic[[#This Row],[SubSample]]*10000+Systematic[[#This Row],[VariableIndex]]</f>
        <v>673010005</v>
      </c>
      <c r="H9576" s="134">
        <f>Systematic[[#This Row],[SampleVariableLabel]]+100*Systematic[[#This Row],[State]]</f>
        <v>673010605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673</v>
      </c>
      <c r="B9577" s="1">
        <f>IF(C9577=0,IF(B9576=Protocol!$V$20,1,B9576+1),B9576)</f>
        <v>1</v>
      </c>
      <c r="C9577" s="1">
        <f>IF(C9576+1=Protocol!$V$21,0,C9576+1)</f>
        <v>7</v>
      </c>
      <c r="D9577" s="1">
        <f t="shared" si="315"/>
        <v>6</v>
      </c>
      <c r="E9577" s="1" t="str">
        <f>INDEX(Protocol[Mark],MATCH(C9577,Protocol[Step],0))</f>
        <v>6Oct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673010006</v>
      </c>
      <c r="H9577" s="134">
        <f>Systematic[[#This Row],[SampleVariableLabel]]+100*Systematic[[#This Row],[State]]</f>
        <v>673010706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673</v>
      </c>
      <c r="B9578" s="1">
        <f>IF(C9578=0,IF(B9577=Protocol!$V$20,1,B9577+1),B9577)</f>
        <v>1</v>
      </c>
      <c r="C9578" s="1">
        <f>IF(C9577+1=Protocol!$V$21,0,C9577+1)</f>
        <v>8</v>
      </c>
      <c r="D9578" s="1">
        <f t="shared" si="315"/>
        <v>1</v>
      </c>
      <c r="E9578" s="1" t="str">
        <f>INDEX(Protocol[Mark],MATCH(C9578,Protocol[Step],0))</f>
        <v>7Rot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673010001</v>
      </c>
      <c r="H9578" s="134">
        <f>Systematic[[#This Row],[SampleVariableLabel]]+100*Systematic[[#This Row],[State]]</f>
        <v>673010801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673</v>
      </c>
      <c r="B9579" s="1">
        <f>IF(C9579=0,IF(B9578=Protocol!$V$20,1,B9578+1),B9578)</f>
        <v>1</v>
      </c>
      <c r="C9579" s="1">
        <f>IF(C9578+1=Protocol!$V$21,0,C9578+1)</f>
        <v>9</v>
      </c>
      <c r="D9579" s="1">
        <f t="shared" si="315"/>
        <v>2</v>
      </c>
      <c r="E9579" s="1" t="str">
        <f>INDEX(Protocol[Mark],MATCH(C9579,Protocol[Step],0))</f>
        <v>8Gp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673010002</v>
      </c>
      <c r="H9579" s="134">
        <f>Systematic[[#This Row],[SampleVariableLabel]]+100*Systematic[[#This Row],[State]]</f>
        <v>673010902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673</v>
      </c>
      <c r="B9580" s="1">
        <f>IF(C9580=0,IF(B9579=Protocol!$V$20,1,B9579+1),B9579)</f>
        <v>1</v>
      </c>
      <c r="C9580" s="1">
        <f>IF(C9579+1=Protocol!$V$21,0,C9579+1)</f>
        <v>10</v>
      </c>
      <c r="D9580" s="1">
        <f t="shared" si="315"/>
        <v>3</v>
      </c>
      <c r="E9580" s="1" t="str">
        <f>INDEX(Protocol[Mark],MATCH(C9580,Protocol[Step],0))</f>
        <v>9Ama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673010003</v>
      </c>
      <c r="H9580" s="134">
        <f>Systematic[[#This Row],[SampleVariableLabel]]+100*Systematic[[#This Row],[State]]</f>
        <v>673011003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673</v>
      </c>
      <c r="B9581" s="1">
        <f>IF(C9581=0,IF(B9580=Protocol!$V$20,1,B9580+1),B9580)</f>
        <v>1</v>
      </c>
      <c r="C9581" s="1">
        <f>IF(C9580+1=Protocol!$V$21,0,C9580+1)</f>
        <v>11</v>
      </c>
      <c r="D9581" s="1">
        <f t="shared" si="315"/>
        <v>4</v>
      </c>
      <c r="E9581" s="1" t="str">
        <f>INDEX(Protocol[Mark],MATCH(C9581,Protocol[Step],0))</f>
        <v>10Tm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673010004</v>
      </c>
      <c r="H9581" s="134">
        <f>Systematic[[#This Row],[SampleVariableLabel]]+100*Systematic[[#This Row],[State]]</f>
        <v>673011104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673</v>
      </c>
      <c r="B9582" s="1">
        <f>IF(C9582=0,IF(B9581=Protocol!$V$20,1,B9581+1),B9581)</f>
        <v>1</v>
      </c>
      <c r="C9582" s="1">
        <f>IF(C9581+1=Protocol!$V$21,0,C9581+1)</f>
        <v>12</v>
      </c>
      <c r="D9582" s="1">
        <f t="shared" si="315"/>
        <v>5</v>
      </c>
      <c r="E9582" s="1" t="str">
        <f>INDEX(Protocol[Mark],MATCH(C9582,Protocol[Step],0))</f>
        <v>11Azd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673010005</v>
      </c>
      <c r="H9582" s="134">
        <f>Systematic[[#This Row],[SampleVariableLabel]]+100*Systematic[[#This Row],[State]]</f>
        <v>673011205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674</v>
      </c>
      <c r="B9583" s="1">
        <f>IF(C9583=0,IF(B9582=Protocol!$V$20,1,B9582+1),B9582)</f>
        <v>1</v>
      </c>
      <c r="C9583" s="1">
        <f>IF(C9582+1=Protocol!$V$21,0,C9582+1)</f>
        <v>0</v>
      </c>
      <c r="D9583" s="1">
        <f t="shared" si="315"/>
        <v>6</v>
      </c>
      <c r="E9583" s="1" t="str">
        <f>INDEX(Protocol[Mark],MATCH(C9583,Protocol[Step],0))</f>
        <v>1mt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674010006</v>
      </c>
      <c r="H9583" s="134">
        <f>Systematic[[#This Row],[SampleVariableLabel]]+100*Systematic[[#This Row],[State]]</f>
        <v>674010006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674</v>
      </c>
      <c r="B9584" s="1">
        <f>IF(C9584=0,IF(B9583=Protocol!$V$20,1,B9583+1),B9583)</f>
        <v>1</v>
      </c>
      <c r="C9584" s="1">
        <f>IF(C9583+1=Protocol!$V$21,0,C9583+1)</f>
        <v>1</v>
      </c>
      <c r="D9584" s="1">
        <f t="shared" si="315"/>
        <v>1</v>
      </c>
      <c r="E9584" s="1" t="str">
        <f>INDEX(Protocol[Mark],MATCH(C9584,Protocol[Step],0))</f>
        <v>1PM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674010001</v>
      </c>
      <c r="H9584" s="134">
        <f>Systematic[[#This Row],[SampleVariableLabel]]+100*Systematic[[#This Row],[State]]</f>
        <v>674010101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674</v>
      </c>
      <c r="B9585" s="1">
        <f>IF(C9585=0,IF(B9584=Protocol!$V$20,1,B9584+1),B9584)</f>
        <v>1</v>
      </c>
      <c r="C9585" s="1">
        <f>IF(C9584+1=Protocol!$V$21,0,C9584+1)</f>
        <v>2</v>
      </c>
      <c r="D9585" s="1">
        <f t="shared" si="315"/>
        <v>2</v>
      </c>
      <c r="E9585" s="1" t="str">
        <f>INDEX(Protocol[Mark],MATCH(C9585,Protocol[Step],0))</f>
        <v>2D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674010002</v>
      </c>
      <c r="H9585" s="134">
        <f>Systematic[[#This Row],[SampleVariableLabel]]+100*Systematic[[#This Row],[State]]</f>
        <v>674010202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674</v>
      </c>
      <c r="B9586" s="1">
        <f>IF(C9586=0,IF(B9585=Protocol!$V$20,1,B9585+1),B9585)</f>
        <v>1</v>
      </c>
      <c r="C9586" s="1">
        <f>IF(C9585+1=Protocol!$V$21,0,C9585+1)</f>
        <v>3</v>
      </c>
      <c r="D9586" s="1">
        <f t="shared" si="315"/>
        <v>3</v>
      </c>
      <c r="E9586" s="1" t="str">
        <f>INDEX(Protocol[Mark],MATCH(C9586,Protocol[Step],0))</f>
        <v>2c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674010003</v>
      </c>
      <c r="H9586" s="134">
        <f>Systematic[[#This Row],[SampleVariableLabel]]+100*Systematic[[#This Row],[State]]</f>
        <v>674010303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674</v>
      </c>
      <c r="B9587" s="1">
        <f>IF(C9587=0,IF(B9586=Protocol!$V$20,1,B9586+1),B9586)</f>
        <v>1</v>
      </c>
      <c r="C9587" s="1">
        <f>IF(C9586+1=Protocol!$V$21,0,C9586+1)</f>
        <v>4</v>
      </c>
      <c r="D9587" s="1">
        <f t="shared" si="315"/>
        <v>4</v>
      </c>
      <c r="E9587" s="1" t="str">
        <f>INDEX(Protocol[Mark],MATCH(C9587,Protocol[Step],0))</f>
        <v>3U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674010004</v>
      </c>
      <c r="H9587" s="134">
        <f>Systematic[[#This Row],[SampleVariableLabel]]+100*Systematic[[#This Row],[State]]</f>
        <v>674010404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674</v>
      </c>
      <c r="B9588" s="1">
        <f>IF(C9588=0,IF(B9587=Protocol!$V$20,1,B9587+1),B9587)</f>
        <v>1</v>
      </c>
      <c r="C9588" s="1">
        <f>IF(C9587+1=Protocol!$V$21,0,C9587+1)</f>
        <v>5</v>
      </c>
      <c r="D9588" s="1">
        <f t="shared" si="315"/>
        <v>5</v>
      </c>
      <c r="E9588" s="1" t="str">
        <f>INDEX(Protocol[Mark],MATCH(C9588,Protocol[Step],0))</f>
        <v>4G</v>
      </c>
      <c r="F9588" s="151" t="str">
        <f>INDEX(Variables[Variable],MATCH(Systematic[[#This Row],[VariableIndex]],Variables[Index],0))</f>
        <v>Specific flux (mt)</v>
      </c>
      <c r="G9588" s="134">
        <f>Systematic[[#This Row],[Sample]]*1000000+Systematic[[#This Row],[SubSample]]*10000+Systematic[[#This Row],[VariableIndex]]</f>
        <v>674010005</v>
      </c>
      <c r="H9588" s="134">
        <f>Systematic[[#This Row],[SampleVariableLabel]]+100*Systematic[[#This Row],[State]]</f>
        <v>674010505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674</v>
      </c>
      <c r="B9589" s="1">
        <f>IF(C9589=0,IF(B9588=Protocol!$V$20,1,B9588+1),B9588)</f>
        <v>1</v>
      </c>
      <c r="C9589" s="1">
        <f>IF(C9588+1=Protocol!$V$21,0,C9588+1)</f>
        <v>6</v>
      </c>
      <c r="D9589" s="1">
        <f t="shared" si="315"/>
        <v>6</v>
      </c>
      <c r="E9589" s="1" t="str">
        <f>INDEX(Protocol[Mark],MATCH(C9589,Protocol[Step],0))</f>
        <v>5S</v>
      </c>
      <c r="F9589" s="151" t="str">
        <f>INDEX(Variables[Variable],MATCH(Systematic[[#This Row],[VariableIndex]],Variables[Index],0))</f>
        <v>FCR (mt: ROX-corr.)</v>
      </c>
      <c r="G9589" s="134">
        <f>Systematic[[#This Row],[Sample]]*1000000+Systematic[[#This Row],[SubSample]]*10000+Systematic[[#This Row],[VariableIndex]]</f>
        <v>674010006</v>
      </c>
      <c r="H9589" s="134">
        <f>Systematic[[#This Row],[SampleVariableLabel]]+100*Systematic[[#This Row],[State]]</f>
        <v>674010606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674</v>
      </c>
      <c r="B9590" s="1">
        <f>IF(C9590=0,IF(B9589=Protocol!$V$20,1,B9589+1),B9589)</f>
        <v>1</v>
      </c>
      <c r="C9590" s="1">
        <f>IF(C9589+1=Protocol!$V$21,0,C9589+1)</f>
        <v>7</v>
      </c>
      <c r="D9590" s="1">
        <f t="shared" si="315"/>
        <v>1</v>
      </c>
      <c r="E9590" s="1" t="str">
        <f>INDEX(Protocol[Mark],MATCH(C9590,Protocol[Step],0))</f>
        <v>6Oct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674010001</v>
      </c>
      <c r="H9590" s="134">
        <f>Systematic[[#This Row],[SampleVariableLabel]]+100*Systematic[[#This Row],[State]]</f>
        <v>674010701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674</v>
      </c>
      <c r="B9591" s="1">
        <f>IF(C9591=0,IF(B9590=Protocol!$V$20,1,B9590+1),B9590)</f>
        <v>1</v>
      </c>
      <c r="C9591" s="1">
        <f>IF(C9590+1=Protocol!$V$21,0,C9590+1)</f>
        <v>8</v>
      </c>
      <c r="D9591" s="1">
        <f t="shared" si="315"/>
        <v>2</v>
      </c>
      <c r="E9591" s="1" t="str">
        <f>INDEX(Protocol[Mark],MATCH(C9591,Protocol[Step],0))</f>
        <v>7Rot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674010002</v>
      </c>
      <c r="H9591" s="134">
        <f>Systematic[[#This Row],[SampleVariableLabel]]+100*Systematic[[#This Row],[State]]</f>
        <v>674010802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674</v>
      </c>
      <c r="B9592" s="1">
        <f>IF(C9592=0,IF(B9591=Protocol!$V$20,1,B9591+1),B9591)</f>
        <v>1</v>
      </c>
      <c r="C9592" s="1">
        <f>IF(C9591+1=Protocol!$V$21,0,C9591+1)</f>
        <v>9</v>
      </c>
      <c r="D9592" s="1">
        <f t="shared" si="315"/>
        <v>3</v>
      </c>
      <c r="E9592" s="1" t="str">
        <f>INDEX(Protocol[Mark],MATCH(C9592,Protocol[Step],0))</f>
        <v>8Gp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674010003</v>
      </c>
      <c r="H9592" s="134">
        <f>Systematic[[#This Row],[SampleVariableLabel]]+100*Systematic[[#This Row],[State]]</f>
        <v>674010903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674</v>
      </c>
      <c r="B9593" s="1">
        <f>IF(C9593=0,IF(B9592=Protocol!$V$20,1,B9592+1),B9592)</f>
        <v>1</v>
      </c>
      <c r="C9593" s="1">
        <f>IF(C9592+1=Protocol!$V$21,0,C9592+1)</f>
        <v>10</v>
      </c>
      <c r="D9593" s="1">
        <f t="shared" si="315"/>
        <v>4</v>
      </c>
      <c r="E9593" s="1" t="str">
        <f>INDEX(Protocol[Mark],MATCH(C9593,Protocol[Step],0))</f>
        <v>9Ama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674010004</v>
      </c>
      <c r="H9593" s="134">
        <f>Systematic[[#This Row],[SampleVariableLabel]]+100*Systematic[[#This Row],[State]]</f>
        <v>674011004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674</v>
      </c>
      <c r="B9594" s="1">
        <f>IF(C9594=0,IF(B9593=Protocol!$V$20,1,B9593+1),B9593)</f>
        <v>1</v>
      </c>
      <c r="C9594" s="1">
        <f>IF(C9593+1=Protocol!$V$21,0,C9593+1)</f>
        <v>11</v>
      </c>
      <c r="D9594" s="1">
        <f t="shared" si="315"/>
        <v>5</v>
      </c>
      <c r="E9594" s="1" t="str">
        <f>INDEX(Protocol[Mark],MATCH(C9594,Protocol[Step],0))</f>
        <v>10Tm</v>
      </c>
      <c r="F9594" s="151" t="str">
        <f>INDEX(Variables[Variable],MATCH(Systematic[[#This Row],[VariableIndex]],Variables[Index],0))</f>
        <v>Specific flux (mt)</v>
      </c>
      <c r="G9594" s="134">
        <f>Systematic[[#This Row],[Sample]]*1000000+Systematic[[#This Row],[SubSample]]*10000+Systematic[[#This Row],[VariableIndex]]</f>
        <v>674010005</v>
      </c>
      <c r="H9594" s="134">
        <f>Systematic[[#This Row],[SampleVariableLabel]]+100*Systematic[[#This Row],[State]]</f>
        <v>674011105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674</v>
      </c>
      <c r="B9595" s="1">
        <f>IF(C9595=0,IF(B9594=Protocol!$V$20,1,B9594+1),B9594)</f>
        <v>1</v>
      </c>
      <c r="C9595" s="1">
        <f>IF(C9594+1=Protocol!$V$21,0,C9594+1)</f>
        <v>12</v>
      </c>
      <c r="D9595" s="1">
        <f t="shared" si="315"/>
        <v>6</v>
      </c>
      <c r="E9595" s="1" t="str">
        <f>INDEX(Protocol[Mark],MATCH(C9595,Protocol[Step],0))</f>
        <v>11Azd</v>
      </c>
      <c r="F9595" s="151" t="str">
        <f>INDEX(Variables[Variable],MATCH(Systematic[[#This Row],[VariableIndex]],Variables[Index],0))</f>
        <v>FCR (mt: ROX-corr.)</v>
      </c>
      <c r="G9595" s="134">
        <f>Systematic[[#This Row],[Sample]]*1000000+Systematic[[#This Row],[SubSample]]*10000+Systematic[[#This Row],[VariableIndex]]</f>
        <v>674010006</v>
      </c>
      <c r="H9595" s="134">
        <f>Systematic[[#This Row],[SampleVariableLabel]]+100*Systematic[[#This Row],[State]]</f>
        <v>674011206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675</v>
      </c>
      <c r="B9596" s="1">
        <f>IF(C9596=0,IF(B9595=Protocol!$V$20,1,B9595+1),B9595)</f>
        <v>1</v>
      </c>
      <c r="C9596" s="1">
        <f>IF(C9595+1=Protocol!$V$21,0,C9595+1)</f>
        <v>0</v>
      </c>
      <c r="D9596" s="1">
        <f t="shared" si="315"/>
        <v>1</v>
      </c>
      <c r="E9596" s="1" t="str">
        <f>INDEX(Protocol[Mark],MATCH(C9596,Protocol[Step],0))</f>
        <v>1mt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675010001</v>
      </c>
      <c r="H9596" s="134">
        <f>Systematic[[#This Row],[SampleVariableLabel]]+100*Systematic[[#This Row],[State]]</f>
        <v>675010001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675</v>
      </c>
      <c r="B9597" s="1">
        <f>IF(C9597=0,IF(B9596=Protocol!$V$20,1,B9596+1),B9596)</f>
        <v>1</v>
      </c>
      <c r="C9597" s="1">
        <f>IF(C9596+1=Protocol!$V$21,0,C9596+1)</f>
        <v>1</v>
      </c>
      <c r="D9597" s="1">
        <f t="shared" si="315"/>
        <v>2</v>
      </c>
      <c r="E9597" s="1" t="str">
        <f>INDEX(Protocol[Mark],MATCH(C9597,Protocol[Step],0))</f>
        <v>1PM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675010002</v>
      </c>
      <c r="H9597" s="134">
        <f>Systematic[[#This Row],[SampleVariableLabel]]+100*Systematic[[#This Row],[State]]</f>
        <v>675010102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675</v>
      </c>
      <c r="B9598" s="1">
        <f>IF(C9598=0,IF(B9597=Protocol!$V$20,1,B9597+1),B9597)</f>
        <v>1</v>
      </c>
      <c r="C9598" s="1">
        <f>IF(C9597+1=Protocol!$V$21,0,C9597+1)</f>
        <v>2</v>
      </c>
      <c r="D9598" s="1">
        <f t="shared" si="315"/>
        <v>3</v>
      </c>
      <c r="E9598" s="1" t="str">
        <f>INDEX(Protocol[Mark],MATCH(C9598,Protocol[Step],0))</f>
        <v>2D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675010003</v>
      </c>
      <c r="H9598" s="134">
        <f>Systematic[[#This Row],[SampleVariableLabel]]+100*Systematic[[#This Row],[State]]</f>
        <v>675010203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675</v>
      </c>
      <c r="B9599" s="1">
        <f>IF(C9599=0,IF(B9598=Protocol!$V$20,1,B9598+1),B9598)</f>
        <v>1</v>
      </c>
      <c r="C9599" s="1">
        <f>IF(C9598+1=Protocol!$V$21,0,C9598+1)</f>
        <v>3</v>
      </c>
      <c r="D9599" s="1">
        <f t="shared" si="315"/>
        <v>4</v>
      </c>
      <c r="E9599" s="1" t="str">
        <f>INDEX(Protocol[Mark],MATCH(C9599,Protocol[Step],0))</f>
        <v>2c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675010004</v>
      </c>
      <c r="H9599" s="134">
        <f>Systematic[[#This Row],[SampleVariableLabel]]+100*Systematic[[#This Row],[State]]</f>
        <v>675010304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675</v>
      </c>
      <c r="B9600" s="1">
        <f>IF(C9600=0,IF(B9599=Protocol!$V$20,1,B9599+1),B9599)</f>
        <v>1</v>
      </c>
      <c r="C9600" s="1">
        <f>IF(C9599+1=Protocol!$V$21,0,C9599+1)</f>
        <v>4</v>
      </c>
      <c r="D9600" s="1">
        <f t="shared" si="315"/>
        <v>5</v>
      </c>
      <c r="E9600" s="1" t="str">
        <f>INDEX(Protocol[Mark],MATCH(C9600,Protocol[Step],0))</f>
        <v>3U</v>
      </c>
      <c r="F9600" s="151" t="str">
        <f>INDEX(Variables[Variable],MATCH(Systematic[[#This Row],[VariableIndex]],Variables[Index],0))</f>
        <v>Specific flux (mt)</v>
      </c>
      <c r="G9600" s="134">
        <f>Systematic[[#This Row],[Sample]]*1000000+Systematic[[#This Row],[SubSample]]*10000+Systematic[[#This Row],[VariableIndex]]</f>
        <v>675010005</v>
      </c>
      <c r="H9600" s="134">
        <f>Systematic[[#This Row],[SampleVariableLabel]]+100*Systematic[[#This Row],[State]]</f>
        <v>675010405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675</v>
      </c>
      <c r="B9601" s="1">
        <f>IF(C9601=0,IF(B9600=Protocol!$V$20,1,B9600+1),B9600)</f>
        <v>1</v>
      </c>
      <c r="C9601" s="1">
        <f>IF(C9600+1=Protocol!$V$21,0,C9600+1)</f>
        <v>5</v>
      </c>
      <c r="D9601" s="1">
        <f t="shared" si="315"/>
        <v>6</v>
      </c>
      <c r="E9601" s="1" t="str">
        <f>INDEX(Protocol[Mark],MATCH(C9601,Protocol[Step],0))</f>
        <v>4G</v>
      </c>
      <c r="F9601" s="151" t="str">
        <f>INDEX(Variables[Variable],MATCH(Systematic[[#This Row],[VariableIndex]],Variables[Index],0))</f>
        <v>FCR (mt: ROX-corr.)</v>
      </c>
      <c r="G9601" s="134">
        <f>Systematic[[#This Row],[Sample]]*1000000+Systematic[[#This Row],[SubSample]]*10000+Systematic[[#This Row],[VariableIndex]]</f>
        <v>675010006</v>
      </c>
      <c r="H9601" s="134">
        <f>Systematic[[#This Row],[SampleVariableLabel]]+100*Systematic[[#This Row],[State]]</f>
        <v>675010506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675</v>
      </c>
      <c r="B9602" s="1">
        <f>IF(C9602=0,IF(B9601=Protocol!$V$20,1,B9601+1),B9601)</f>
        <v>1</v>
      </c>
      <c r="C9602" s="1">
        <f>IF(C9601+1=Protocol!$V$21,0,C9601+1)</f>
        <v>6</v>
      </c>
      <c r="D9602" s="1">
        <f t="shared" si="315"/>
        <v>1</v>
      </c>
      <c r="E9602" s="1" t="str">
        <f>INDEX(Protocol[Mark],MATCH(C9602,Protocol[Step],0))</f>
        <v>5S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675010001</v>
      </c>
      <c r="H9602" s="134">
        <f>Systematic[[#This Row],[SampleVariableLabel]]+100*Systematic[[#This Row],[State]]</f>
        <v>675010601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675</v>
      </c>
      <c r="B9603" s="1">
        <f>IF(C9603=0,IF(B9602=Protocol!$V$20,1,B9602+1),B9602)</f>
        <v>1</v>
      </c>
      <c r="C9603" s="1">
        <f>IF(C9602+1=Protocol!$V$21,0,C9602+1)</f>
        <v>7</v>
      </c>
      <c r="D9603" s="1">
        <f t="shared" ref="D9603:D9666" si="317">IF(D9602=nVariables,1,D9602+1)</f>
        <v>2</v>
      </c>
      <c r="E9603" s="1" t="str">
        <f>INDEX(Protocol[Mark],MATCH(C9603,Protocol[Step],0))</f>
        <v>6Oct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675010002</v>
      </c>
      <c r="H9603" s="134">
        <f>Systematic[[#This Row],[SampleVariableLabel]]+100*Systematic[[#This Row],[State]]</f>
        <v>675010702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675</v>
      </c>
      <c r="B9604" s="1">
        <f>IF(C9604=0,IF(B9603=Protocol!$V$20,1,B9603+1),B9603)</f>
        <v>1</v>
      </c>
      <c r="C9604" s="1">
        <f>IF(C9603+1=Protocol!$V$21,0,C9603+1)</f>
        <v>8</v>
      </c>
      <c r="D9604" s="1">
        <f t="shared" si="317"/>
        <v>3</v>
      </c>
      <c r="E9604" s="1" t="str">
        <f>INDEX(Protocol[Mark],MATCH(C9604,Protocol[Step],0))</f>
        <v>7Rot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675010003</v>
      </c>
      <c r="H9604" s="134">
        <f>Systematic[[#This Row],[SampleVariableLabel]]+100*Systematic[[#This Row],[State]]</f>
        <v>675010803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675</v>
      </c>
      <c r="B9605" s="1">
        <f>IF(C9605=0,IF(B9604=Protocol!$V$20,1,B9604+1),B9604)</f>
        <v>1</v>
      </c>
      <c r="C9605" s="1">
        <f>IF(C9604+1=Protocol!$V$21,0,C9604+1)</f>
        <v>9</v>
      </c>
      <c r="D9605" s="1">
        <f t="shared" si="317"/>
        <v>4</v>
      </c>
      <c r="E9605" s="1" t="str">
        <f>INDEX(Protocol[Mark],MATCH(C9605,Protocol[Step],0))</f>
        <v>8Gp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675010004</v>
      </c>
      <c r="H9605" s="134">
        <f>Systematic[[#This Row],[SampleVariableLabel]]+100*Systematic[[#This Row],[State]]</f>
        <v>675010904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675</v>
      </c>
      <c r="B9606" s="1">
        <f>IF(C9606=0,IF(B9605=Protocol!$V$20,1,B9605+1),B9605)</f>
        <v>1</v>
      </c>
      <c r="C9606" s="1">
        <f>IF(C9605+1=Protocol!$V$21,0,C9605+1)</f>
        <v>10</v>
      </c>
      <c r="D9606" s="1">
        <f t="shared" si="317"/>
        <v>5</v>
      </c>
      <c r="E9606" s="1" t="str">
        <f>INDEX(Protocol[Mark],MATCH(C9606,Protocol[Step],0))</f>
        <v>9Ama</v>
      </c>
      <c r="F9606" s="151" t="str">
        <f>INDEX(Variables[Variable],MATCH(Systematic[[#This Row],[VariableIndex]],Variables[Index],0))</f>
        <v>Specific flux (mt)</v>
      </c>
      <c r="G9606" s="134">
        <f>Systematic[[#This Row],[Sample]]*1000000+Systematic[[#This Row],[SubSample]]*10000+Systematic[[#This Row],[VariableIndex]]</f>
        <v>675010005</v>
      </c>
      <c r="H9606" s="134">
        <f>Systematic[[#This Row],[SampleVariableLabel]]+100*Systematic[[#This Row],[State]]</f>
        <v>675011005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675</v>
      </c>
      <c r="B9607" s="1">
        <f>IF(C9607=0,IF(B9606=Protocol!$V$20,1,B9606+1),B9606)</f>
        <v>1</v>
      </c>
      <c r="C9607" s="1">
        <f>IF(C9606+1=Protocol!$V$21,0,C9606+1)</f>
        <v>11</v>
      </c>
      <c r="D9607" s="1">
        <f t="shared" si="317"/>
        <v>6</v>
      </c>
      <c r="E9607" s="1" t="str">
        <f>INDEX(Protocol[Mark],MATCH(C9607,Protocol[Step],0))</f>
        <v>10Tm</v>
      </c>
      <c r="F9607" s="151" t="str">
        <f>INDEX(Variables[Variable],MATCH(Systematic[[#This Row],[VariableIndex]],Variables[Index],0))</f>
        <v>FCR (mt: ROX-corr.)</v>
      </c>
      <c r="G9607" s="134">
        <f>Systematic[[#This Row],[Sample]]*1000000+Systematic[[#This Row],[SubSample]]*10000+Systematic[[#This Row],[VariableIndex]]</f>
        <v>675010006</v>
      </c>
      <c r="H9607" s="134">
        <f>Systematic[[#This Row],[SampleVariableLabel]]+100*Systematic[[#This Row],[State]]</f>
        <v>675011106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675</v>
      </c>
      <c r="B9608" s="1">
        <f>IF(C9608=0,IF(B9607=Protocol!$V$20,1,B9607+1),B9607)</f>
        <v>1</v>
      </c>
      <c r="C9608" s="1">
        <f>IF(C9607+1=Protocol!$V$21,0,C9607+1)</f>
        <v>12</v>
      </c>
      <c r="D9608" s="1">
        <f t="shared" si="317"/>
        <v>1</v>
      </c>
      <c r="E9608" s="1" t="str">
        <f>INDEX(Protocol[Mark],MATCH(C9608,Protocol[Step],0))</f>
        <v>11Azd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675010001</v>
      </c>
      <c r="H9608" s="134">
        <f>Systematic[[#This Row],[SampleVariableLabel]]+100*Systematic[[#This Row],[State]]</f>
        <v>675011201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676</v>
      </c>
      <c r="B9609" s="1">
        <f>IF(C9609=0,IF(B9608=Protocol!$V$20,1,B9608+1),B9608)</f>
        <v>1</v>
      </c>
      <c r="C9609" s="1">
        <f>IF(C9608+1=Protocol!$V$21,0,C9608+1)</f>
        <v>0</v>
      </c>
      <c r="D9609" s="1">
        <f t="shared" si="317"/>
        <v>2</v>
      </c>
      <c r="E9609" s="1" t="str">
        <f>INDEX(Protocol[Mark],MATCH(C9609,Protocol[Step],0))</f>
        <v>1mt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676010002</v>
      </c>
      <c r="H9609" s="134">
        <f>Systematic[[#This Row],[SampleVariableLabel]]+100*Systematic[[#This Row],[State]]</f>
        <v>676010002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676</v>
      </c>
      <c r="B9610" s="1">
        <f>IF(C9610=0,IF(B9609=Protocol!$V$20,1,B9609+1),B9609)</f>
        <v>1</v>
      </c>
      <c r="C9610" s="1">
        <f>IF(C9609+1=Protocol!$V$21,0,C9609+1)</f>
        <v>1</v>
      </c>
      <c r="D9610" s="1">
        <f t="shared" si="317"/>
        <v>3</v>
      </c>
      <c r="E9610" s="1" t="str">
        <f>INDEX(Protocol[Mark],MATCH(C9610,Protocol[Step],0))</f>
        <v>1PM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676010003</v>
      </c>
      <c r="H9610" s="134">
        <f>Systematic[[#This Row],[SampleVariableLabel]]+100*Systematic[[#This Row],[State]]</f>
        <v>676010103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676</v>
      </c>
      <c r="B9611" s="1">
        <f>IF(C9611=0,IF(B9610=Protocol!$V$20,1,B9610+1),B9610)</f>
        <v>1</v>
      </c>
      <c r="C9611" s="1">
        <f>IF(C9610+1=Protocol!$V$21,0,C9610+1)</f>
        <v>2</v>
      </c>
      <c r="D9611" s="1">
        <f t="shared" si="317"/>
        <v>4</v>
      </c>
      <c r="E9611" s="1" t="str">
        <f>INDEX(Protocol[Mark],MATCH(C9611,Protocol[Step],0))</f>
        <v>2D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676010004</v>
      </c>
      <c r="H9611" s="134">
        <f>Systematic[[#This Row],[SampleVariableLabel]]+100*Systematic[[#This Row],[State]]</f>
        <v>676010204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676</v>
      </c>
      <c r="B9612" s="1">
        <f>IF(C9612=0,IF(B9611=Protocol!$V$20,1,B9611+1),B9611)</f>
        <v>1</v>
      </c>
      <c r="C9612" s="1">
        <f>IF(C9611+1=Protocol!$V$21,0,C9611+1)</f>
        <v>3</v>
      </c>
      <c r="D9612" s="1">
        <f t="shared" si="317"/>
        <v>5</v>
      </c>
      <c r="E9612" s="1" t="str">
        <f>INDEX(Protocol[Mark],MATCH(C9612,Protocol[Step],0))</f>
        <v>2c</v>
      </c>
      <c r="F9612" s="151" t="str">
        <f>INDEX(Variables[Variable],MATCH(Systematic[[#This Row],[VariableIndex]],Variables[Index],0))</f>
        <v>Specific flux (mt)</v>
      </c>
      <c r="G9612" s="134">
        <f>Systematic[[#This Row],[Sample]]*1000000+Systematic[[#This Row],[SubSample]]*10000+Systematic[[#This Row],[VariableIndex]]</f>
        <v>676010005</v>
      </c>
      <c r="H9612" s="134">
        <f>Systematic[[#This Row],[SampleVariableLabel]]+100*Systematic[[#This Row],[State]]</f>
        <v>676010305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676</v>
      </c>
      <c r="B9613" s="1">
        <f>IF(C9613=0,IF(B9612=Protocol!$V$20,1,B9612+1),B9612)</f>
        <v>1</v>
      </c>
      <c r="C9613" s="1">
        <f>IF(C9612+1=Protocol!$V$21,0,C9612+1)</f>
        <v>4</v>
      </c>
      <c r="D9613" s="1">
        <f t="shared" si="317"/>
        <v>6</v>
      </c>
      <c r="E9613" s="1" t="str">
        <f>INDEX(Protocol[Mark],MATCH(C9613,Protocol[Step],0))</f>
        <v>3U</v>
      </c>
      <c r="F9613" s="151" t="str">
        <f>INDEX(Variables[Variable],MATCH(Systematic[[#This Row],[VariableIndex]],Variables[Index],0))</f>
        <v>FCR (mt: ROX-corr.)</v>
      </c>
      <c r="G9613" s="134">
        <f>Systematic[[#This Row],[Sample]]*1000000+Systematic[[#This Row],[SubSample]]*10000+Systematic[[#This Row],[VariableIndex]]</f>
        <v>676010006</v>
      </c>
      <c r="H9613" s="134">
        <f>Systematic[[#This Row],[SampleVariableLabel]]+100*Systematic[[#This Row],[State]]</f>
        <v>676010406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676</v>
      </c>
      <c r="B9614" s="1">
        <f>IF(C9614=0,IF(B9613=Protocol!$V$20,1,B9613+1),B9613)</f>
        <v>1</v>
      </c>
      <c r="C9614" s="1">
        <f>IF(C9613+1=Protocol!$V$21,0,C9613+1)</f>
        <v>5</v>
      </c>
      <c r="D9614" s="1">
        <f t="shared" si="317"/>
        <v>1</v>
      </c>
      <c r="E9614" s="1" t="str">
        <f>INDEX(Protocol[Mark],MATCH(C9614,Protocol[Step],0))</f>
        <v>4G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676010001</v>
      </c>
      <c r="H9614" s="134">
        <f>Systematic[[#This Row],[SampleVariableLabel]]+100*Systematic[[#This Row],[State]]</f>
        <v>676010501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676</v>
      </c>
      <c r="B9615" s="1">
        <f>IF(C9615=0,IF(B9614=Protocol!$V$20,1,B9614+1),B9614)</f>
        <v>1</v>
      </c>
      <c r="C9615" s="1">
        <f>IF(C9614+1=Protocol!$V$21,0,C9614+1)</f>
        <v>6</v>
      </c>
      <c r="D9615" s="1">
        <f t="shared" si="317"/>
        <v>2</v>
      </c>
      <c r="E9615" s="1" t="str">
        <f>INDEX(Protocol[Mark],MATCH(C9615,Protocol[Step],0))</f>
        <v>5S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676010002</v>
      </c>
      <c r="H9615" s="134">
        <f>Systematic[[#This Row],[SampleVariableLabel]]+100*Systematic[[#This Row],[State]]</f>
        <v>676010602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676</v>
      </c>
      <c r="B9616" s="1">
        <f>IF(C9616=0,IF(B9615=Protocol!$V$20,1,B9615+1),B9615)</f>
        <v>1</v>
      </c>
      <c r="C9616" s="1">
        <f>IF(C9615+1=Protocol!$V$21,0,C9615+1)</f>
        <v>7</v>
      </c>
      <c r="D9616" s="1">
        <f t="shared" si="317"/>
        <v>3</v>
      </c>
      <c r="E9616" s="1" t="str">
        <f>INDEX(Protocol[Mark],MATCH(C9616,Protocol[Step],0))</f>
        <v>6Oct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676010003</v>
      </c>
      <c r="H9616" s="134">
        <f>Systematic[[#This Row],[SampleVariableLabel]]+100*Systematic[[#This Row],[State]]</f>
        <v>676010703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676</v>
      </c>
      <c r="B9617" s="1">
        <f>IF(C9617=0,IF(B9616=Protocol!$V$20,1,B9616+1),B9616)</f>
        <v>1</v>
      </c>
      <c r="C9617" s="1">
        <f>IF(C9616+1=Protocol!$V$21,0,C9616+1)</f>
        <v>8</v>
      </c>
      <c r="D9617" s="1">
        <f t="shared" si="317"/>
        <v>4</v>
      </c>
      <c r="E9617" s="1" t="str">
        <f>INDEX(Protocol[Mark],MATCH(C9617,Protocol[Step],0))</f>
        <v>7Rot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676010004</v>
      </c>
      <c r="H9617" s="134">
        <f>Systematic[[#This Row],[SampleVariableLabel]]+100*Systematic[[#This Row],[State]]</f>
        <v>676010804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676</v>
      </c>
      <c r="B9618" s="1">
        <f>IF(C9618=0,IF(B9617=Protocol!$V$20,1,B9617+1),B9617)</f>
        <v>1</v>
      </c>
      <c r="C9618" s="1">
        <f>IF(C9617+1=Protocol!$V$21,0,C9617+1)</f>
        <v>9</v>
      </c>
      <c r="D9618" s="1">
        <f t="shared" si="317"/>
        <v>5</v>
      </c>
      <c r="E9618" s="1" t="str">
        <f>INDEX(Protocol[Mark],MATCH(C9618,Protocol[Step],0))</f>
        <v>8Gp</v>
      </c>
      <c r="F9618" s="151" t="str">
        <f>INDEX(Variables[Variable],MATCH(Systematic[[#This Row],[VariableIndex]],Variables[Index],0))</f>
        <v>Specific flux (mt)</v>
      </c>
      <c r="G9618" s="134">
        <f>Systematic[[#This Row],[Sample]]*1000000+Systematic[[#This Row],[SubSample]]*10000+Systematic[[#This Row],[VariableIndex]]</f>
        <v>676010005</v>
      </c>
      <c r="H9618" s="134">
        <f>Systematic[[#This Row],[SampleVariableLabel]]+100*Systematic[[#This Row],[State]]</f>
        <v>676010905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676</v>
      </c>
      <c r="B9619" s="1">
        <f>IF(C9619=0,IF(B9618=Protocol!$V$20,1,B9618+1),B9618)</f>
        <v>1</v>
      </c>
      <c r="C9619" s="1">
        <f>IF(C9618+1=Protocol!$V$21,0,C9618+1)</f>
        <v>10</v>
      </c>
      <c r="D9619" s="1">
        <f t="shared" si="317"/>
        <v>6</v>
      </c>
      <c r="E9619" s="1" t="str">
        <f>INDEX(Protocol[Mark],MATCH(C9619,Protocol[Step],0))</f>
        <v>9Ama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676010006</v>
      </c>
      <c r="H9619" s="134">
        <f>Systematic[[#This Row],[SampleVariableLabel]]+100*Systematic[[#This Row],[State]]</f>
        <v>676011006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676</v>
      </c>
      <c r="B9620" s="1">
        <f>IF(C9620=0,IF(B9619=Protocol!$V$20,1,B9619+1),B9619)</f>
        <v>1</v>
      </c>
      <c r="C9620" s="1">
        <f>IF(C9619+1=Protocol!$V$21,0,C9619+1)</f>
        <v>11</v>
      </c>
      <c r="D9620" s="1">
        <f t="shared" si="317"/>
        <v>1</v>
      </c>
      <c r="E9620" s="1" t="str">
        <f>INDEX(Protocol[Mark],MATCH(C9620,Protocol[Step],0))</f>
        <v>10Tm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676010001</v>
      </c>
      <c r="H9620" s="134">
        <f>Systematic[[#This Row],[SampleVariableLabel]]+100*Systematic[[#This Row],[State]]</f>
        <v>676011101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676</v>
      </c>
      <c r="B9621" s="1">
        <f>IF(C9621=0,IF(B9620=Protocol!$V$20,1,B9620+1),B9620)</f>
        <v>1</v>
      </c>
      <c r="C9621" s="1">
        <f>IF(C9620+1=Protocol!$V$21,0,C9620+1)</f>
        <v>12</v>
      </c>
      <c r="D9621" s="1">
        <f t="shared" si="317"/>
        <v>2</v>
      </c>
      <c r="E9621" s="1" t="str">
        <f>INDEX(Protocol[Mark],MATCH(C9621,Protocol[Step],0))</f>
        <v>11Azd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676010002</v>
      </c>
      <c r="H9621" s="134">
        <f>Systematic[[#This Row],[SampleVariableLabel]]+100*Systematic[[#This Row],[State]]</f>
        <v>676011202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677</v>
      </c>
      <c r="B9622" s="1">
        <f>IF(C9622=0,IF(B9621=Protocol!$V$20,1,B9621+1),B9621)</f>
        <v>1</v>
      </c>
      <c r="C9622" s="1">
        <f>IF(C9621+1=Protocol!$V$21,0,C9621+1)</f>
        <v>0</v>
      </c>
      <c r="D9622" s="1">
        <f t="shared" si="317"/>
        <v>3</v>
      </c>
      <c r="E9622" s="1" t="str">
        <f>INDEX(Protocol[Mark],MATCH(C9622,Protocol[Step],0))</f>
        <v>1mt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677010003</v>
      </c>
      <c r="H9622" s="134">
        <f>Systematic[[#This Row],[SampleVariableLabel]]+100*Systematic[[#This Row],[State]]</f>
        <v>677010003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677</v>
      </c>
      <c r="B9623" s="1">
        <f>IF(C9623=0,IF(B9622=Protocol!$V$20,1,B9622+1),B9622)</f>
        <v>1</v>
      </c>
      <c r="C9623" s="1">
        <f>IF(C9622+1=Protocol!$V$21,0,C9622+1)</f>
        <v>1</v>
      </c>
      <c r="D9623" s="1">
        <f t="shared" si="317"/>
        <v>4</v>
      </c>
      <c r="E9623" s="1" t="str">
        <f>INDEX(Protocol[Mark],MATCH(C9623,Protocol[Step],0))</f>
        <v>1PM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677010004</v>
      </c>
      <c r="H9623" s="134">
        <f>Systematic[[#This Row],[SampleVariableLabel]]+100*Systematic[[#This Row],[State]]</f>
        <v>677010104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677</v>
      </c>
      <c r="B9624" s="1">
        <f>IF(C9624=0,IF(B9623=Protocol!$V$20,1,B9623+1),B9623)</f>
        <v>1</v>
      </c>
      <c r="C9624" s="1">
        <f>IF(C9623+1=Protocol!$V$21,0,C9623+1)</f>
        <v>2</v>
      </c>
      <c r="D9624" s="1">
        <f t="shared" si="317"/>
        <v>5</v>
      </c>
      <c r="E9624" s="1" t="str">
        <f>INDEX(Protocol[Mark],MATCH(C9624,Protocol[Step],0))</f>
        <v>2D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677010005</v>
      </c>
      <c r="H9624" s="134">
        <f>Systematic[[#This Row],[SampleVariableLabel]]+100*Systematic[[#This Row],[State]]</f>
        <v>677010205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677</v>
      </c>
      <c r="B9625" s="1">
        <f>IF(C9625=0,IF(B9624=Protocol!$V$20,1,B9624+1),B9624)</f>
        <v>1</v>
      </c>
      <c r="C9625" s="1">
        <f>IF(C9624+1=Protocol!$V$21,0,C9624+1)</f>
        <v>3</v>
      </c>
      <c r="D9625" s="1">
        <f t="shared" si="317"/>
        <v>6</v>
      </c>
      <c r="E9625" s="1" t="str">
        <f>INDEX(Protocol[Mark],MATCH(C9625,Protocol[Step],0))</f>
        <v>2c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677010006</v>
      </c>
      <c r="H9625" s="134">
        <f>Systematic[[#This Row],[SampleVariableLabel]]+100*Systematic[[#This Row],[State]]</f>
        <v>677010306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677</v>
      </c>
      <c r="B9626" s="1">
        <f>IF(C9626=0,IF(B9625=Protocol!$V$20,1,B9625+1),B9625)</f>
        <v>1</v>
      </c>
      <c r="C9626" s="1">
        <f>IF(C9625+1=Protocol!$V$21,0,C9625+1)</f>
        <v>4</v>
      </c>
      <c r="D9626" s="1">
        <f t="shared" si="317"/>
        <v>1</v>
      </c>
      <c r="E9626" s="1" t="str">
        <f>INDEX(Protocol[Mark],MATCH(C9626,Protocol[Step],0))</f>
        <v>3U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677010001</v>
      </c>
      <c r="H9626" s="134">
        <f>Systematic[[#This Row],[SampleVariableLabel]]+100*Systematic[[#This Row],[State]]</f>
        <v>677010401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677</v>
      </c>
      <c r="B9627" s="1">
        <f>IF(C9627=0,IF(B9626=Protocol!$V$20,1,B9626+1),B9626)</f>
        <v>1</v>
      </c>
      <c r="C9627" s="1">
        <f>IF(C9626+1=Protocol!$V$21,0,C9626+1)</f>
        <v>5</v>
      </c>
      <c r="D9627" s="1">
        <f t="shared" si="317"/>
        <v>2</v>
      </c>
      <c r="E9627" s="1" t="str">
        <f>INDEX(Protocol[Mark],MATCH(C9627,Protocol[Step],0))</f>
        <v>4G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677010002</v>
      </c>
      <c r="H9627" s="134">
        <f>Systematic[[#This Row],[SampleVariableLabel]]+100*Systematic[[#This Row],[State]]</f>
        <v>677010502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677</v>
      </c>
      <c r="B9628" s="1">
        <f>IF(C9628=0,IF(B9627=Protocol!$V$20,1,B9627+1),B9627)</f>
        <v>1</v>
      </c>
      <c r="C9628" s="1">
        <f>IF(C9627+1=Protocol!$V$21,0,C9627+1)</f>
        <v>6</v>
      </c>
      <c r="D9628" s="1">
        <f t="shared" si="317"/>
        <v>3</v>
      </c>
      <c r="E9628" s="1" t="str">
        <f>INDEX(Protocol[Mark],MATCH(C9628,Protocol[Step],0))</f>
        <v>5S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677010003</v>
      </c>
      <c r="H9628" s="134">
        <f>Systematic[[#This Row],[SampleVariableLabel]]+100*Systematic[[#This Row],[State]]</f>
        <v>677010603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677</v>
      </c>
      <c r="B9629" s="1">
        <f>IF(C9629=0,IF(B9628=Protocol!$V$20,1,B9628+1),B9628)</f>
        <v>1</v>
      </c>
      <c r="C9629" s="1">
        <f>IF(C9628+1=Protocol!$V$21,0,C9628+1)</f>
        <v>7</v>
      </c>
      <c r="D9629" s="1">
        <f t="shared" si="317"/>
        <v>4</v>
      </c>
      <c r="E9629" s="1" t="str">
        <f>INDEX(Protocol[Mark],MATCH(C9629,Protocol[Step],0))</f>
        <v>6Oct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677010004</v>
      </c>
      <c r="H9629" s="134">
        <f>Systematic[[#This Row],[SampleVariableLabel]]+100*Systematic[[#This Row],[State]]</f>
        <v>677010704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677</v>
      </c>
      <c r="B9630" s="1">
        <f>IF(C9630=0,IF(B9629=Protocol!$V$20,1,B9629+1),B9629)</f>
        <v>1</v>
      </c>
      <c r="C9630" s="1">
        <f>IF(C9629+1=Protocol!$V$21,0,C9629+1)</f>
        <v>8</v>
      </c>
      <c r="D9630" s="1">
        <f t="shared" si="317"/>
        <v>5</v>
      </c>
      <c r="E9630" s="1" t="str">
        <f>INDEX(Protocol[Mark],MATCH(C9630,Protocol[Step],0))</f>
        <v>7Rot</v>
      </c>
      <c r="F9630" s="151" t="str">
        <f>INDEX(Variables[Variable],MATCH(Systematic[[#This Row],[VariableIndex]],Variables[Index],0))</f>
        <v>Specific flux (mt)</v>
      </c>
      <c r="G9630" s="134">
        <f>Systematic[[#This Row],[Sample]]*1000000+Systematic[[#This Row],[SubSample]]*10000+Systematic[[#This Row],[VariableIndex]]</f>
        <v>677010005</v>
      </c>
      <c r="H9630" s="134">
        <f>Systematic[[#This Row],[SampleVariableLabel]]+100*Systematic[[#This Row],[State]]</f>
        <v>677010805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677</v>
      </c>
      <c r="B9631" s="1">
        <f>IF(C9631=0,IF(B9630=Protocol!$V$20,1,B9630+1),B9630)</f>
        <v>1</v>
      </c>
      <c r="C9631" s="1">
        <f>IF(C9630+1=Protocol!$V$21,0,C9630+1)</f>
        <v>9</v>
      </c>
      <c r="D9631" s="1">
        <f t="shared" si="317"/>
        <v>6</v>
      </c>
      <c r="E9631" s="1" t="str">
        <f>INDEX(Protocol[Mark],MATCH(C9631,Protocol[Step],0))</f>
        <v>8Gp</v>
      </c>
      <c r="F9631" s="151" t="str">
        <f>INDEX(Variables[Variable],MATCH(Systematic[[#This Row],[VariableIndex]],Variables[Index],0))</f>
        <v>FCR (mt: ROX-corr.)</v>
      </c>
      <c r="G9631" s="134">
        <f>Systematic[[#This Row],[Sample]]*1000000+Systematic[[#This Row],[SubSample]]*10000+Systematic[[#This Row],[VariableIndex]]</f>
        <v>677010006</v>
      </c>
      <c r="H9631" s="134">
        <f>Systematic[[#This Row],[SampleVariableLabel]]+100*Systematic[[#This Row],[State]]</f>
        <v>677010906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677</v>
      </c>
      <c r="B9632" s="1">
        <f>IF(C9632=0,IF(B9631=Protocol!$V$20,1,B9631+1),B9631)</f>
        <v>1</v>
      </c>
      <c r="C9632" s="1">
        <f>IF(C9631+1=Protocol!$V$21,0,C9631+1)</f>
        <v>10</v>
      </c>
      <c r="D9632" s="1">
        <f t="shared" si="317"/>
        <v>1</v>
      </c>
      <c r="E9632" s="1" t="str">
        <f>INDEX(Protocol[Mark],MATCH(C9632,Protocol[Step],0))</f>
        <v>9Ama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677010001</v>
      </c>
      <c r="H9632" s="134">
        <f>Systematic[[#This Row],[SampleVariableLabel]]+100*Systematic[[#This Row],[State]]</f>
        <v>677011001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677</v>
      </c>
      <c r="B9633" s="1">
        <f>IF(C9633=0,IF(B9632=Protocol!$V$20,1,B9632+1),B9632)</f>
        <v>1</v>
      </c>
      <c r="C9633" s="1">
        <f>IF(C9632+1=Protocol!$V$21,0,C9632+1)</f>
        <v>11</v>
      </c>
      <c r="D9633" s="1">
        <f t="shared" si="317"/>
        <v>2</v>
      </c>
      <c r="E9633" s="1" t="str">
        <f>INDEX(Protocol[Mark],MATCH(C9633,Protocol[Step],0))</f>
        <v>10Tm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677010002</v>
      </c>
      <c r="H9633" s="134">
        <f>Systematic[[#This Row],[SampleVariableLabel]]+100*Systematic[[#This Row],[State]]</f>
        <v>677011102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677</v>
      </c>
      <c r="B9634" s="1">
        <f>IF(C9634=0,IF(B9633=Protocol!$V$20,1,B9633+1),B9633)</f>
        <v>1</v>
      </c>
      <c r="C9634" s="1">
        <f>IF(C9633+1=Protocol!$V$21,0,C9633+1)</f>
        <v>12</v>
      </c>
      <c r="D9634" s="1">
        <f t="shared" si="317"/>
        <v>3</v>
      </c>
      <c r="E9634" s="1" t="str">
        <f>INDEX(Protocol[Mark],MATCH(C9634,Protocol[Step],0))</f>
        <v>11Azd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677010003</v>
      </c>
      <c r="H9634" s="134">
        <f>Systematic[[#This Row],[SampleVariableLabel]]+100*Systematic[[#This Row],[State]]</f>
        <v>677011203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678</v>
      </c>
      <c r="B9635" s="1">
        <f>IF(C9635=0,IF(B9634=Protocol!$V$20,1,B9634+1),B9634)</f>
        <v>1</v>
      </c>
      <c r="C9635" s="1">
        <f>IF(C9634+1=Protocol!$V$21,0,C9634+1)</f>
        <v>0</v>
      </c>
      <c r="D9635" s="1">
        <f t="shared" si="317"/>
        <v>4</v>
      </c>
      <c r="E9635" s="1" t="str">
        <f>INDEX(Protocol[Mark],MATCH(C9635,Protocol[Step],0))</f>
        <v>1mt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678010004</v>
      </c>
      <c r="H9635" s="134">
        <f>Systematic[[#This Row],[SampleVariableLabel]]+100*Systematic[[#This Row],[State]]</f>
        <v>678010004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678</v>
      </c>
      <c r="B9636" s="1">
        <f>IF(C9636=0,IF(B9635=Protocol!$V$20,1,B9635+1),B9635)</f>
        <v>1</v>
      </c>
      <c r="C9636" s="1">
        <f>IF(C9635+1=Protocol!$V$21,0,C9635+1)</f>
        <v>1</v>
      </c>
      <c r="D9636" s="1">
        <f t="shared" si="317"/>
        <v>5</v>
      </c>
      <c r="E9636" s="1" t="str">
        <f>INDEX(Protocol[Mark],MATCH(C9636,Protocol[Step],0))</f>
        <v>1PM</v>
      </c>
      <c r="F9636" s="151" t="str">
        <f>INDEX(Variables[Variable],MATCH(Systematic[[#This Row],[VariableIndex]],Variables[Index],0))</f>
        <v>Specific flux (mt)</v>
      </c>
      <c r="G9636" s="134">
        <f>Systematic[[#This Row],[Sample]]*1000000+Systematic[[#This Row],[SubSample]]*10000+Systematic[[#This Row],[VariableIndex]]</f>
        <v>678010005</v>
      </c>
      <c r="H9636" s="134">
        <f>Systematic[[#This Row],[SampleVariableLabel]]+100*Systematic[[#This Row],[State]]</f>
        <v>678010105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678</v>
      </c>
      <c r="B9637" s="1">
        <f>IF(C9637=0,IF(B9636=Protocol!$V$20,1,B9636+1),B9636)</f>
        <v>1</v>
      </c>
      <c r="C9637" s="1">
        <f>IF(C9636+1=Protocol!$V$21,0,C9636+1)</f>
        <v>2</v>
      </c>
      <c r="D9637" s="1">
        <f t="shared" si="317"/>
        <v>6</v>
      </c>
      <c r="E9637" s="1" t="str">
        <f>INDEX(Protocol[Mark],MATCH(C9637,Protocol[Step],0))</f>
        <v>2D</v>
      </c>
      <c r="F9637" s="151" t="str">
        <f>INDEX(Variables[Variable],MATCH(Systematic[[#This Row],[VariableIndex]],Variables[Index],0))</f>
        <v>FCR (mt: ROX-corr.)</v>
      </c>
      <c r="G9637" s="134">
        <f>Systematic[[#This Row],[Sample]]*1000000+Systematic[[#This Row],[SubSample]]*10000+Systematic[[#This Row],[VariableIndex]]</f>
        <v>678010006</v>
      </c>
      <c r="H9637" s="134">
        <f>Systematic[[#This Row],[SampleVariableLabel]]+100*Systematic[[#This Row],[State]]</f>
        <v>678010206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678</v>
      </c>
      <c r="B9638" s="1">
        <f>IF(C9638=0,IF(B9637=Protocol!$V$20,1,B9637+1),B9637)</f>
        <v>1</v>
      </c>
      <c r="C9638" s="1">
        <f>IF(C9637+1=Protocol!$V$21,0,C9637+1)</f>
        <v>3</v>
      </c>
      <c r="D9638" s="1">
        <f t="shared" si="317"/>
        <v>1</v>
      </c>
      <c r="E9638" s="1" t="str">
        <f>INDEX(Protocol[Mark],MATCH(C9638,Protocol[Step],0))</f>
        <v>2c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678010001</v>
      </c>
      <c r="H9638" s="134">
        <f>Systematic[[#This Row],[SampleVariableLabel]]+100*Systematic[[#This Row],[State]]</f>
        <v>678010301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678</v>
      </c>
      <c r="B9639" s="1">
        <f>IF(C9639=0,IF(B9638=Protocol!$V$20,1,B9638+1),B9638)</f>
        <v>1</v>
      </c>
      <c r="C9639" s="1">
        <f>IF(C9638+1=Protocol!$V$21,0,C9638+1)</f>
        <v>4</v>
      </c>
      <c r="D9639" s="1">
        <f t="shared" si="317"/>
        <v>2</v>
      </c>
      <c r="E9639" s="1" t="str">
        <f>INDEX(Protocol[Mark],MATCH(C9639,Protocol[Step],0))</f>
        <v>3U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678010002</v>
      </c>
      <c r="H9639" s="134">
        <f>Systematic[[#This Row],[SampleVariableLabel]]+100*Systematic[[#This Row],[State]]</f>
        <v>678010402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678</v>
      </c>
      <c r="B9640" s="1">
        <f>IF(C9640=0,IF(B9639=Protocol!$V$20,1,B9639+1),B9639)</f>
        <v>1</v>
      </c>
      <c r="C9640" s="1">
        <f>IF(C9639+1=Protocol!$V$21,0,C9639+1)</f>
        <v>5</v>
      </c>
      <c r="D9640" s="1">
        <f t="shared" si="317"/>
        <v>3</v>
      </c>
      <c r="E9640" s="1" t="str">
        <f>INDEX(Protocol[Mark],MATCH(C9640,Protocol[Step],0))</f>
        <v>4G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678010003</v>
      </c>
      <c r="H9640" s="134">
        <f>Systematic[[#This Row],[SampleVariableLabel]]+100*Systematic[[#This Row],[State]]</f>
        <v>678010503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678</v>
      </c>
      <c r="B9641" s="1">
        <f>IF(C9641=0,IF(B9640=Protocol!$V$20,1,B9640+1),B9640)</f>
        <v>1</v>
      </c>
      <c r="C9641" s="1">
        <f>IF(C9640+1=Protocol!$V$21,0,C9640+1)</f>
        <v>6</v>
      </c>
      <c r="D9641" s="1">
        <f t="shared" si="317"/>
        <v>4</v>
      </c>
      <c r="E9641" s="1" t="str">
        <f>INDEX(Protocol[Mark],MATCH(C9641,Protocol[Step],0))</f>
        <v>5S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678010004</v>
      </c>
      <c r="H9641" s="134">
        <f>Systematic[[#This Row],[SampleVariableLabel]]+100*Systematic[[#This Row],[State]]</f>
        <v>678010604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678</v>
      </c>
      <c r="B9642" s="1">
        <f>IF(C9642=0,IF(B9641=Protocol!$V$20,1,B9641+1),B9641)</f>
        <v>1</v>
      </c>
      <c r="C9642" s="1">
        <f>IF(C9641+1=Protocol!$V$21,0,C9641+1)</f>
        <v>7</v>
      </c>
      <c r="D9642" s="1">
        <f t="shared" si="317"/>
        <v>5</v>
      </c>
      <c r="E9642" s="1" t="str">
        <f>INDEX(Protocol[Mark],MATCH(C9642,Protocol[Step],0))</f>
        <v>6Oct</v>
      </c>
      <c r="F9642" s="151" t="str">
        <f>INDEX(Variables[Variable],MATCH(Systematic[[#This Row],[VariableIndex]],Variables[Index],0))</f>
        <v>Specific flux (mt)</v>
      </c>
      <c r="G9642" s="134">
        <f>Systematic[[#This Row],[Sample]]*1000000+Systematic[[#This Row],[SubSample]]*10000+Systematic[[#This Row],[VariableIndex]]</f>
        <v>678010005</v>
      </c>
      <c r="H9642" s="134">
        <f>Systematic[[#This Row],[SampleVariableLabel]]+100*Systematic[[#This Row],[State]]</f>
        <v>678010705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678</v>
      </c>
      <c r="B9643" s="1">
        <f>IF(C9643=0,IF(B9642=Protocol!$V$20,1,B9642+1),B9642)</f>
        <v>1</v>
      </c>
      <c r="C9643" s="1">
        <f>IF(C9642+1=Protocol!$V$21,0,C9642+1)</f>
        <v>8</v>
      </c>
      <c r="D9643" s="1">
        <f t="shared" si="317"/>
        <v>6</v>
      </c>
      <c r="E9643" s="1" t="str">
        <f>INDEX(Protocol[Mark],MATCH(C9643,Protocol[Step],0))</f>
        <v>7Rot</v>
      </c>
      <c r="F9643" s="151" t="str">
        <f>INDEX(Variables[Variable],MATCH(Systematic[[#This Row],[VariableIndex]],Variables[Index],0))</f>
        <v>FCR (mt: ROX-corr.)</v>
      </c>
      <c r="G9643" s="134">
        <f>Systematic[[#This Row],[Sample]]*1000000+Systematic[[#This Row],[SubSample]]*10000+Systematic[[#This Row],[VariableIndex]]</f>
        <v>678010006</v>
      </c>
      <c r="H9643" s="134">
        <f>Systematic[[#This Row],[SampleVariableLabel]]+100*Systematic[[#This Row],[State]]</f>
        <v>678010806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678</v>
      </c>
      <c r="B9644" s="1">
        <f>IF(C9644=0,IF(B9643=Protocol!$V$20,1,B9643+1),B9643)</f>
        <v>1</v>
      </c>
      <c r="C9644" s="1">
        <f>IF(C9643+1=Protocol!$V$21,0,C9643+1)</f>
        <v>9</v>
      </c>
      <c r="D9644" s="1">
        <f t="shared" si="317"/>
        <v>1</v>
      </c>
      <c r="E9644" s="1" t="str">
        <f>INDEX(Protocol[Mark],MATCH(C9644,Protocol[Step],0))</f>
        <v>8Gp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678010001</v>
      </c>
      <c r="H9644" s="134">
        <f>Systematic[[#This Row],[SampleVariableLabel]]+100*Systematic[[#This Row],[State]]</f>
        <v>678010901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678</v>
      </c>
      <c r="B9645" s="1">
        <f>IF(C9645=0,IF(B9644=Protocol!$V$20,1,B9644+1),B9644)</f>
        <v>1</v>
      </c>
      <c r="C9645" s="1">
        <f>IF(C9644+1=Protocol!$V$21,0,C9644+1)</f>
        <v>10</v>
      </c>
      <c r="D9645" s="1">
        <f t="shared" si="317"/>
        <v>2</v>
      </c>
      <c r="E9645" s="1" t="str">
        <f>INDEX(Protocol[Mark],MATCH(C9645,Protocol[Step],0))</f>
        <v>9Ama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678010002</v>
      </c>
      <c r="H9645" s="134">
        <f>Systematic[[#This Row],[SampleVariableLabel]]+100*Systematic[[#This Row],[State]]</f>
        <v>678011002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678</v>
      </c>
      <c r="B9646" s="1">
        <f>IF(C9646=0,IF(B9645=Protocol!$V$20,1,B9645+1),B9645)</f>
        <v>1</v>
      </c>
      <c r="C9646" s="1">
        <f>IF(C9645+1=Protocol!$V$21,0,C9645+1)</f>
        <v>11</v>
      </c>
      <c r="D9646" s="1">
        <f t="shared" si="317"/>
        <v>3</v>
      </c>
      <c r="E9646" s="1" t="str">
        <f>INDEX(Protocol[Mark],MATCH(C9646,Protocol[Step],0))</f>
        <v>10Tm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678010003</v>
      </c>
      <c r="H9646" s="134">
        <f>Systematic[[#This Row],[SampleVariableLabel]]+100*Systematic[[#This Row],[State]]</f>
        <v>678011103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678</v>
      </c>
      <c r="B9647" s="1">
        <f>IF(C9647=0,IF(B9646=Protocol!$V$20,1,B9646+1),B9646)</f>
        <v>1</v>
      </c>
      <c r="C9647" s="1">
        <f>IF(C9646+1=Protocol!$V$21,0,C9646+1)</f>
        <v>12</v>
      </c>
      <c r="D9647" s="1">
        <f t="shared" si="317"/>
        <v>4</v>
      </c>
      <c r="E9647" s="1" t="str">
        <f>INDEX(Protocol[Mark],MATCH(C9647,Protocol[Step],0))</f>
        <v>11Azd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678010004</v>
      </c>
      <c r="H9647" s="134">
        <f>Systematic[[#This Row],[SampleVariableLabel]]+100*Systematic[[#This Row],[State]]</f>
        <v>678011204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679</v>
      </c>
      <c r="B9648" s="1">
        <f>IF(C9648=0,IF(B9647=Protocol!$V$20,1,B9647+1),B9647)</f>
        <v>1</v>
      </c>
      <c r="C9648" s="1">
        <f>IF(C9647+1=Protocol!$V$21,0,C9647+1)</f>
        <v>0</v>
      </c>
      <c r="D9648" s="1">
        <f t="shared" si="317"/>
        <v>5</v>
      </c>
      <c r="E9648" s="1" t="str">
        <f>INDEX(Protocol[Mark],MATCH(C9648,Protocol[Step],0))</f>
        <v>1mt</v>
      </c>
      <c r="F9648" s="151" t="str">
        <f>INDEX(Variables[Variable],MATCH(Systematic[[#This Row],[VariableIndex]],Variables[Index],0))</f>
        <v>Specific flux (mt)</v>
      </c>
      <c r="G9648" s="134">
        <f>Systematic[[#This Row],[Sample]]*1000000+Systematic[[#This Row],[SubSample]]*10000+Systematic[[#This Row],[VariableIndex]]</f>
        <v>679010005</v>
      </c>
      <c r="H9648" s="134">
        <f>Systematic[[#This Row],[SampleVariableLabel]]+100*Systematic[[#This Row],[State]]</f>
        <v>679010005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679</v>
      </c>
      <c r="B9649" s="1">
        <f>IF(C9649=0,IF(B9648=Protocol!$V$20,1,B9648+1),B9648)</f>
        <v>1</v>
      </c>
      <c r="C9649" s="1">
        <f>IF(C9648+1=Protocol!$V$21,0,C9648+1)</f>
        <v>1</v>
      </c>
      <c r="D9649" s="1">
        <f t="shared" si="317"/>
        <v>6</v>
      </c>
      <c r="E9649" s="1" t="str">
        <f>INDEX(Protocol[Mark],MATCH(C9649,Protocol[Step],0))</f>
        <v>1PM</v>
      </c>
      <c r="F9649" s="151" t="str">
        <f>INDEX(Variables[Variable],MATCH(Systematic[[#This Row],[VariableIndex]],Variables[Index],0))</f>
        <v>FCR (mt: ROX-corr.)</v>
      </c>
      <c r="G9649" s="134">
        <f>Systematic[[#This Row],[Sample]]*1000000+Systematic[[#This Row],[SubSample]]*10000+Systematic[[#This Row],[VariableIndex]]</f>
        <v>679010006</v>
      </c>
      <c r="H9649" s="134">
        <f>Systematic[[#This Row],[SampleVariableLabel]]+100*Systematic[[#This Row],[State]]</f>
        <v>679010106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679</v>
      </c>
      <c r="B9650" s="1">
        <f>IF(C9650=0,IF(B9649=Protocol!$V$20,1,B9649+1),B9649)</f>
        <v>1</v>
      </c>
      <c r="C9650" s="1">
        <f>IF(C9649+1=Protocol!$V$21,0,C9649+1)</f>
        <v>2</v>
      </c>
      <c r="D9650" s="1">
        <f t="shared" si="317"/>
        <v>1</v>
      </c>
      <c r="E9650" s="1" t="str">
        <f>INDEX(Protocol[Mark],MATCH(C9650,Protocol[Step],0))</f>
        <v>2D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679010001</v>
      </c>
      <c r="H9650" s="134">
        <f>Systematic[[#This Row],[SampleVariableLabel]]+100*Systematic[[#This Row],[State]]</f>
        <v>679010201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679</v>
      </c>
      <c r="B9651" s="1">
        <f>IF(C9651=0,IF(B9650=Protocol!$V$20,1,B9650+1),B9650)</f>
        <v>1</v>
      </c>
      <c r="C9651" s="1">
        <f>IF(C9650+1=Protocol!$V$21,0,C9650+1)</f>
        <v>3</v>
      </c>
      <c r="D9651" s="1">
        <f t="shared" si="317"/>
        <v>2</v>
      </c>
      <c r="E9651" s="1" t="str">
        <f>INDEX(Protocol[Mark],MATCH(C9651,Protocol[Step],0))</f>
        <v>2c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679010002</v>
      </c>
      <c r="H9651" s="134">
        <f>Systematic[[#This Row],[SampleVariableLabel]]+100*Systematic[[#This Row],[State]]</f>
        <v>679010302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679</v>
      </c>
      <c r="B9652" s="1">
        <f>IF(C9652=0,IF(B9651=Protocol!$V$20,1,B9651+1),B9651)</f>
        <v>1</v>
      </c>
      <c r="C9652" s="1">
        <f>IF(C9651+1=Protocol!$V$21,0,C9651+1)</f>
        <v>4</v>
      </c>
      <c r="D9652" s="1">
        <f t="shared" si="317"/>
        <v>3</v>
      </c>
      <c r="E9652" s="1" t="str">
        <f>INDEX(Protocol[Mark],MATCH(C9652,Protocol[Step],0))</f>
        <v>3U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679010003</v>
      </c>
      <c r="H9652" s="134">
        <f>Systematic[[#This Row],[SampleVariableLabel]]+100*Systematic[[#This Row],[State]]</f>
        <v>679010403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679</v>
      </c>
      <c r="B9653" s="1">
        <f>IF(C9653=0,IF(B9652=Protocol!$V$20,1,B9652+1),B9652)</f>
        <v>1</v>
      </c>
      <c r="C9653" s="1">
        <f>IF(C9652+1=Protocol!$V$21,0,C9652+1)</f>
        <v>5</v>
      </c>
      <c r="D9653" s="1">
        <f t="shared" si="317"/>
        <v>4</v>
      </c>
      <c r="E9653" s="1" t="str">
        <f>INDEX(Protocol[Mark],MATCH(C9653,Protocol[Step],0))</f>
        <v>4G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679010004</v>
      </c>
      <c r="H9653" s="134">
        <f>Systematic[[#This Row],[SampleVariableLabel]]+100*Systematic[[#This Row],[State]]</f>
        <v>679010504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679</v>
      </c>
      <c r="B9654" s="1">
        <f>IF(C9654=0,IF(B9653=Protocol!$V$20,1,B9653+1),B9653)</f>
        <v>1</v>
      </c>
      <c r="C9654" s="1">
        <f>IF(C9653+1=Protocol!$V$21,0,C9653+1)</f>
        <v>6</v>
      </c>
      <c r="D9654" s="1">
        <f t="shared" si="317"/>
        <v>5</v>
      </c>
      <c r="E9654" s="1" t="str">
        <f>INDEX(Protocol[Mark],MATCH(C9654,Protocol[Step],0))</f>
        <v>5S</v>
      </c>
      <c r="F9654" s="151" t="str">
        <f>INDEX(Variables[Variable],MATCH(Systematic[[#This Row],[VariableIndex]],Variables[Index],0))</f>
        <v>Specific flux (mt)</v>
      </c>
      <c r="G9654" s="134">
        <f>Systematic[[#This Row],[Sample]]*1000000+Systematic[[#This Row],[SubSample]]*10000+Systematic[[#This Row],[VariableIndex]]</f>
        <v>679010005</v>
      </c>
      <c r="H9654" s="134">
        <f>Systematic[[#This Row],[SampleVariableLabel]]+100*Systematic[[#This Row],[State]]</f>
        <v>679010605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679</v>
      </c>
      <c r="B9655" s="1">
        <f>IF(C9655=0,IF(B9654=Protocol!$V$20,1,B9654+1),B9654)</f>
        <v>1</v>
      </c>
      <c r="C9655" s="1">
        <f>IF(C9654+1=Protocol!$V$21,0,C9654+1)</f>
        <v>7</v>
      </c>
      <c r="D9655" s="1">
        <f t="shared" si="317"/>
        <v>6</v>
      </c>
      <c r="E9655" s="1" t="str">
        <f>INDEX(Protocol[Mark],MATCH(C9655,Protocol[Step],0))</f>
        <v>6Oct</v>
      </c>
      <c r="F9655" s="151" t="str">
        <f>INDEX(Variables[Variable],MATCH(Systematic[[#This Row],[VariableIndex]],Variables[Index],0))</f>
        <v>FCR (mt: ROX-corr.)</v>
      </c>
      <c r="G9655" s="134">
        <f>Systematic[[#This Row],[Sample]]*1000000+Systematic[[#This Row],[SubSample]]*10000+Systematic[[#This Row],[VariableIndex]]</f>
        <v>679010006</v>
      </c>
      <c r="H9655" s="134">
        <f>Systematic[[#This Row],[SampleVariableLabel]]+100*Systematic[[#This Row],[State]]</f>
        <v>679010706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679</v>
      </c>
      <c r="B9656" s="1">
        <f>IF(C9656=0,IF(B9655=Protocol!$V$20,1,B9655+1),B9655)</f>
        <v>1</v>
      </c>
      <c r="C9656" s="1">
        <f>IF(C9655+1=Protocol!$V$21,0,C9655+1)</f>
        <v>8</v>
      </c>
      <c r="D9656" s="1">
        <f t="shared" si="317"/>
        <v>1</v>
      </c>
      <c r="E9656" s="1" t="str">
        <f>INDEX(Protocol[Mark],MATCH(C9656,Protocol[Step],0))</f>
        <v>7Rot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679010001</v>
      </c>
      <c r="H9656" s="134">
        <f>Systematic[[#This Row],[SampleVariableLabel]]+100*Systematic[[#This Row],[State]]</f>
        <v>679010801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679</v>
      </c>
      <c r="B9657" s="1">
        <f>IF(C9657=0,IF(B9656=Protocol!$V$20,1,B9656+1),B9656)</f>
        <v>1</v>
      </c>
      <c r="C9657" s="1">
        <f>IF(C9656+1=Protocol!$V$21,0,C9656+1)</f>
        <v>9</v>
      </c>
      <c r="D9657" s="1">
        <f t="shared" si="317"/>
        <v>2</v>
      </c>
      <c r="E9657" s="1" t="str">
        <f>INDEX(Protocol[Mark],MATCH(C9657,Protocol[Step],0))</f>
        <v>8Gp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679010002</v>
      </c>
      <c r="H9657" s="134">
        <f>Systematic[[#This Row],[SampleVariableLabel]]+100*Systematic[[#This Row],[State]]</f>
        <v>679010902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679</v>
      </c>
      <c r="B9658" s="1">
        <f>IF(C9658=0,IF(B9657=Protocol!$V$20,1,B9657+1),B9657)</f>
        <v>1</v>
      </c>
      <c r="C9658" s="1">
        <f>IF(C9657+1=Protocol!$V$21,0,C9657+1)</f>
        <v>10</v>
      </c>
      <c r="D9658" s="1">
        <f t="shared" si="317"/>
        <v>3</v>
      </c>
      <c r="E9658" s="1" t="str">
        <f>INDEX(Protocol[Mark],MATCH(C9658,Protocol[Step],0))</f>
        <v>9Ama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679010003</v>
      </c>
      <c r="H9658" s="134">
        <f>Systematic[[#This Row],[SampleVariableLabel]]+100*Systematic[[#This Row],[State]]</f>
        <v>679011003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679</v>
      </c>
      <c r="B9659" s="1">
        <f>IF(C9659=0,IF(B9658=Protocol!$V$20,1,B9658+1),B9658)</f>
        <v>1</v>
      </c>
      <c r="C9659" s="1">
        <f>IF(C9658+1=Protocol!$V$21,0,C9658+1)</f>
        <v>11</v>
      </c>
      <c r="D9659" s="1">
        <f t="shared" si="317"/>
        <v>4</v>
      </c>
      <c r="E9659" s="1" t="str">
        <f>INDEX(Protocol[Mark],MATCH(C9659,Protocol[Step],0))</f>
        <v>10Tm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679010004</v>
      </c>
      <c r="H9659" s="134">
        <f>Systematic[[#This Row],[SampleVariableLabel]]+100*Systematic[[#This Row],[State]]</f>
        <v>679011104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679</v>
      </c>
      <c r="B9660" s="1">
        <f>IF(C9660=0,IF(B9659=Protocol!$V$20,1,B9659+1),B9659)</f>
        <v>1</v>
      </c>
      <c r="C9660" s="1">
        <f>IF(C9659+1=Protocol!$V$21,0,C9659+1)</f>
        <v>12</v>
      </c>
      <c r="D9660" s="1">
        <f t="shared" si="317"/>
        <v>5</v>
      </c>
      <c r="E9660" s="1" t="str">
        <f>INDEX(Protocol[Mark],MATCH(C9660,Protocol[Step],0))</f>
        <v>11Azd</v>
      </c>
      <c r="F9660" s="151" t="str">
        <f>INDEX(Variables[Variable],MATCH(Systematic[[#This Row],[VariableIndex]],Variables[Index],0))</f>
        <v>Specific flux (mt)</v>
      </c>
      <c r="G9660" s="134">
        <f>Systematic[[#This Row],[Sample]]*1000000+Systematic[[#This Row],[SubSample]]*10000+Systematic[[#This Row],[VariableIndex]]</f>
        <v>679010005</v>
      </c>
      <c r="H9660" s="134">
        <f>Systematic[[#This Row],[SampleVariableLabel]]+100*Systematic[[#This Row],[State]]</f>
        <v>679011205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680</v>
      </c>
      <c r="B9661" s="1">
        <f>IF(C9661=0,IF(B9660=Protocol!$V$20,1,B9660+1),B9660)</f>
        <v>1</v>
      </c>
      <c r="C9661" s="1">
        <f>IF(C9660+1=Protocol!$V$21,0,C9660+1)</f>
        <v>0</v>
      </c>
      <c r="D9661" s="1">
        <f t="shared" si="317"/>
        <v>6</v>
      </c>
      <c r="E9661" s="1" t="str">
        <f>INDEX(Protocol[Mark],MATCH(C9661,Protocol[Step],0))</f>
        <v>1mt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680010006</v>
      </c>
      <c r="H9661" s="134">
        <f>Systematic[[#This Row],[SampleVariableLabel]]+100*Systematic[[#This Row],[State]]</f>
        <v>680010006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680</v>
      </c>
      <c r="B9662" s="1">
        <f>IF(C9662=0,IF(B9661=Protocol!$V$20,1,B9661+1),B9661)</f>
        <v>1</v>
      </c>
      <c r="C9662" s="1">
        <f>IF(C9661+1=Protocol!$V$21,0,C9661+1)</f>
        <v>1</v>
      </c>
      <c r="D9662" s="1">
        <f t="shared" si="317"/>
        <v>1</v>
      </c>
      <c r="E9662" s="1" t="str">
        <f>INDEX(Protocol[Mark],MATCH(C9662,Protocol[Step],0))</f>
        <v>1PM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680010001</v>
      </c>
      <c r="H9662" s="134">
        <f>Systematic[[#This Row],[SampleVariableLabel]]+100*Systematic[[#This Row],[State]]</f>
        <v>680010101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680</v>
      </c>
      <c r="B9663" s="1">
        <f>IF(C9663=0,IF(B9662=Protocol!$V$20,1,B9662+1),B9662)</f>
        <v>1</v>
      </c>
      <c r="C9663" s="1">
        <f>IF(C9662+1=Protocol!$V$21,0,C9662+1)</f>
        <v>2</v>
      </c>
      <c r="D9663" s="1">
        <f t="shared" si="317"/>
        <v>2</v>
      </c>
      <c r="E9663" s="1" t="str">
        <f>INDEX(Protocol[Mark],MATCH(C9663,Protocol[Step],0))</f>
        <v>2D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680010002</v>
      </c>
      <c r="H9663" s="134">
        <f>Systematic[[#This Row],[SampleVariableLabel]]+100*Systematic[[#This Row],[State]]</f>
        <v>680010202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680</v>
      </c>
      <c r="B9664" s="1">
        <f>IF(C9664=0,IF(B9663=Protocol!$V$20,1,B9663+1),B9663)</f>
        <v>1</v>
      </c>
      <c r="C9664" s="1">
        <f>IF(C9663+1=Protocol!$V$21,0,C9663+1)</f>
        <v>3</v>
      </c>
      <c r="D9664" s="1">
        <f t="shared" si="317"/>
        <v>3</v>
      </c>
      <c r="E9664" s="1" t="str">
        <f>INDEX(Protocol[Mark],MATCH(C9664,Protocol[Step],0))</f>
        <v>2c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680010003</v>
      </c>
      <c r="H9664" s="134">
        <f>Systematic[[#This Row],[SampleVariableLabel]]+100*Systematic[[#This Row],[State]]</f>
        <v>680010303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680</v>
      </c>
      <c r="B9665" s="1">
        <f>IF(C9665=0,IF(B9664=Protocol!$V$20,1,B9664+1),B9664)</f>
        <v>1</v>
      </c>
      <c r="C9665" s="1">
        <f>IF(C9664+1=Protocol!$V$21,0,C9664+1)</f>
        <v>4</v>
      </c>
      <c r="D9665" s="1">
        <f t="shared" si="317"/>
        <v>4</v>
      </c>
      <c r="E9665" s="1" t="str">
        <f>INDEX(Protocol[Mark],MATCH(C9665,Protocol[Step],0))</f>
        <v>3U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680010004</v>
      </c>
      <c r="H9665" s="134">
        <f>Systematic[[#This Row],[SampleVariableLabel]]+100*Systematic[[#This Row],[State]]</f>
        <v>680010404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680</v>
      </c>
      <c r="B9666" s="1">
        <f>IF(C9666=0,IF(B9665=Protocol!$V$20,1,B9665+1),B9665)</f>
        <v>1</v>
      </c>
      <c r="C9666" s="1">
        <f>IF(C9665+1=Protocol!$V$21,0,C9665+1)</f>
        <v>5</v>
      </c>
      <c r="D9666" s="1">
        <f t="shared" si="317"/>
        <v>5</v>
      </c>
      <c r="E9666" s="1" t="str">
        <f>INDEX(Protocol[Mark],MATCH(C9666,Protocol[Step],0))</f>
        <v>4G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680010005</v>
      </c>
      <c r="H9666" s="134">
        <f>Systematic[[#This Row],[SampleVariableLabel]]+100*Systematic[[#This Row],[State]]</f>
        <v>680010505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680</v>
      </c>
      <c r="B9667" s="1">
        <f>IF(C9667=0,IF(B9666=Protocol!$V$20,1,B9666+1),B9666)</f>
        <v>1</v>
      </c>
      <c r="C9667" s="1">
        <f>IF(C9666+1=Protocol!$V$21,0,C9666+1)</f>
        <v>6</v>
      </c>
      <c r="D9667" s="1">
        <f t="shared" ref="D9667:D9730" si="319">IF(D9666=nVariables,1,D9666+1)</f>
        <v>6</v>
      </c>
      <c r="E9667" s="1" t="str">
        <f>INDEX(Protocol[Mark],MATCH(C9667,Protocol[Step],0))</f>
        <v>5S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680010006</v>
      </c>
      <c r="H9667" s="134">
        <f>Systematic[[#This Row],[SampleVariableLabel]]+100*Systematic[[#This Row],[State]]</f>
        <v>680010606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680</v>
      </c>
      <c r="B9668" s="1">
        <f>IF(C9668=0,IF(B9667=Protocol!$V$20,1,B9667+1),B9667)</f>
        <v>1</v>
      </c>
      <c r="C9668" s="1">
        <f>IF(C9667+1=Protocol!$V$21,0,C9667+1)</f>
        <v>7</v>
      </c>
      <c r="D9668" s="1">
        <f t="shared" si="319"/>
        <v>1</v>
      </c>
      <c r="E9668" s="1" t="str">
        <f>INDEX(Protocol[Mark],MATCH(C9668,Protocol[Step],0))</f>
        <v>6Oct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680010001</v>
      </c>
      <c r="H9668" s="134">
        <f>Systematic[[#This Row],[SampleVariableLabel]]+100*Systematic[[#This Row],[State]]</f>
        <v>680010701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680</v>
      </c>
      <c r="B9669" s="1">
        <f>IF(C9669=0,IF(B9668=Protocol!$V$20,1,B9668+1),B9668)</f>
        <v>1</v>
      </c>
      <c r="C9669" s="1">
        <f>IF(C9668+1=Protocol!$V$21,0,C9668+1)</f>
        <v>8</v>
      </c>
      <c r="D9669" s="1">
        <f t="shared" si="319"/>
        <v>2</v>
      </c>
      <c r="E9669" s="1" t="str">
        <f>INDEX(Protocol[Mark],MATCH(C9669,Protocol[Step],0))</f>
        <v>7Rot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680010002</v>
      </c>
      <c r="H9669" s="134">
        <f>Systematic[[#This Row],[SampleVariableLabel]]+100*Systematic[[#This Row],[State]]</f>
        <v>680010802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680</v>
      </c>
      <c r="B9670" s="1">
        <f>IF(C9670=0,IF(B9669=Protocol!$V$20,1,B9669+1),B9669)</f>
        <v>1</v>
      </c>
      <c r="C9670" s="1">
        <f>IF(C9669+1=Protocol!$V$21,0,C9669+1)</f>
        <v>9</v>
      </c>
      <c r="D9670" s="1">
        <f t="shared" si="319"/>
        <v>3</v>
      </c>
      <c r="E9670" s="1" t="str">
        <f>INDEX(Protocol[Mark],MATCH(C9670,Protocol[Step],0))</f>
        <v>8Gp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680010003</v>
      </c>
      <c r="H9670" s="134">
        <f>Systematic[[#This Row],[SampleVariableLabel]]+100*Systematic[[#This Row],[State]]</f>
        <v>680010903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680</v>
      </c>
      <c r="B9671" s="1">
        <f>IF(C9671=0,IF(B9670=Protocol!$V$20,1,B9670+1),B9670)</f>
        <v>1</v>
      </c>
      <c r="C9671" s="1">
        <f>IF(C9670+1=Protocol!$V$21,0,C9670+1)</f>
        <v>10</v>
      </c>
      <c r="D9671" s="1">
        <f t="shared" si="319"/>
        <v>4</v>
      </c>
      <c r="E9671" s="1" t="str">
        <f>INDEX(Protocol[Mark],MATCH(C9671,Protocol[Step],0))</f>
        <v>9Ama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680010004</v>
      </c>
      <c r="H9671" s="134">
        <f>Systematic[[#This Row],[SampleVariableLabel]]+100*Systematic[[#This Row],[State]]</f>
        <v>680011004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680</v>
      </c>
      <c r="B9672" s="1">
        <f>IF(C9672=0,IF(B9671=Protocol!$V$20,1,B9671+1),B9671)</f>
        <v>1</v>
      </c>
      <c r="C9672" s="1">
        <f>IF(C9671+1=Protocol!$V$21,0,C9671+1)</f>
        <v>11</v>
      </c>
      <c r="D9672" s="1">
        <f t="shared" si="319"/>
        <v>5</v>
      </c>
      <c r="E9672" s="1" t="str">
        <f>INDEX(Protocol[Mark],MATCH(C9672,Protocol[Step],0))</f>
        <v>10Tm</v>
      </c>
      <c r="F9672" s="151" t="str">
        <f>INDEX(Variables[Variable],MATCH(Systematic[[#This Row],[VariableIndex]],Variables[Index],0))</f>
        <v>Specific flux (mt)</v>
      </c>
      <c r="G9672" s="134">
        <f>Systematic[[#This Row],[Sample]]*1000000+Systematic[[#This Row],[SubSample]]*10000+Systematic[[#This Row],[VariableIndex]]</f>
        <v>680010005</v>
      </c>
      <c r="H9672" s="134">
        <f>Systematic[[#This Row],[SampleVariableLabel]]+100*Systematic[[#This Row],[State]]</f>
        <v>680011105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680</v>
      </c>
      <c r="B9673" s="1">
        <f>IF(C9673=0,IF(B9672=Protocol!$V$20,1,B9672+1),B9672)</f>
        <v>1</v>
      </c>
      <c r="C9673" s="1">
        <f>IF(C9672+1=Protocol!$V$21,0,C9672+1)</f>
        <v>12</v>
      </c>
      <c r="D9673" s="1">
        <f t="shared" si="319"/>
        <v>6</v>
      </c>
      <c r="E9673" s="1" t="str">
        <f>INDEX(Protocol[Mark],MATCH(C9673,Protocol[Step],0))</f>
        <v>11Azd</v>
      </c>
      <c r="F9673" s="151" t="str">
        <f>INDEX(Variables[Variable],MATCH(Systematic[[#This Row],[VariableIndex]],Variables[Index],0))</f>
        <v>FCR (mt: ROX-corr.)</v>
      </c>
      <c r="G9673" s="134">
        <f>Systematic[[#This Row],[Sample]]*1000000+Systematic[[#This Row],[SubSample]]*10000+Systematic[[#This Row],[VariableIndex]]</f>
        <v>680010006</v>
      </c>
      <c r="H9673" s="134">
        <f>Systematic[[#This Row],[SampleVariableLabel]]+100*Systematic[[#This Row],[State]]</f>
        <v>680011206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681</v>
      </c>
      <c r="B9674" s="1">
        <f>IF(C9674=0,IF(B9673=Protocol!$V$20,1,B9673+1),B9673)</f>
        <v>1</v>
      </c>
      <c r="C9674" s="1">
        <f>IF(C9673+1=Protocol!$V$21,0,C9673+1)</f>
        <v>0</v>
      </c>
      <c r="D9674" s="1">
        <f t="shared" si="319"/>
        <v>1</v>
      </c>
      <c r="E9674" s="1" t="str">
        <f>INDEX(Protocol[Mark],MATCH(C9674,Protocol[Step],0))</f>
        <v>1mt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681010001</v>
      </c>
      <c r="H9674" s="134">
        <f>Systematic[[#This Row],[SampleVariableLabel]]+100*Systematic[[#This Row],[State]]</f>
        <v>681010001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681</v>
      </c>
      <c r="B9675" s="1">
        <f>IF(C9675=0,IF(B9674=Protocol!$V$20,1,B9674+1),B9674)</f>
        <v>1</v>
      </c>
      <c r="C9675" s="1">
        <f>IF(C9674+1=Protocol!$V$21,0,C9674+1)</f>
        <v>1</v>
      </c>
      <c r="D9675" s="1">
        <f t="shared" si="319"/>
        <v>2</v>
      </c>
      <c r="E9675" s="1" t="str">
        <f>INDEX(Protocol[Mark],MATCH(C9675,Protocol[Step],0))</f>
        <v>1PM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681010002</v>
      </c>
      <c r="H9675" s="134">
        <f>Systematic[[#This Row],[SampleVariableLabel]]+100*Systematic[[#This Row],[State]]</f>
        <v>681010102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681</v>
      </c>
      <c r="B9676" s="1">
        <f>IF(C9676=0,IF(B9675=Protocol!$V$20,1,B9675+1),B9675)</f>
        <v>1</v>
      </c>
      <c r="C9676" s="1">
        <f>IF(C9675+1=Protocol!$V$21,0,C9675+1)</f>
        <v>2</v>
      </c>
      <c r="D9676" s="1">
        <f t="shared" si="319"/>
        <v>3</v>
      </c>
      <c r="E9676" s="1" t="str">
        <f>INDEX(Protocol[Mark],MATCH(C9676,Protocol[Step],0))</f>
        <v>2D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681010003</v>
      </c>
      <c r="H9676" s="134">
        <f>Systematic[[#This Row],[SampleVariableLabel]]+100*Systematic[[#This Row],[State]]</f>
        <v>681010203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681</v>
      </c>
      <c r="B9677" s="1">
        <f>IF(C9677=0,IF(B9676=Protocol!$V$20,1,B9676+1),B9676)</f>
        <v>1</v>
      </c>
      <c r="C9677" s="1">
        <f>IF(C9676+1=Protocol!$V$21,0,C9676+1)</f>
        <v>3</v>
      </c>
      <c r="D9677" s="1">
        <f t="shared" si="319"/>
        <v>4</v>
      </c>
      <c r="E9677" s="1" t="str">
        <f>INDEX(Protocol[Mark],MATCH(C9677,Protocol[Step],0))</f>
        <v>2c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681010004</v>
      </c>
      <c r="H9677" s="134">
        <f>Systematic[[#This Row],[SampleVariableLabel]]+100*Systematic[[#This Row],[State]]</f>
        <v>681010304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681</v>
      </c>
      <c r="B9678" s="1">
        <f>IF(C9678=0,IF(B9677=Protocol!$V$20,1,B9677+1),B9677)</f>
        <v>1</v>
      </c>
      <c r="C9678" s="1">
        <f>IF(C9677+1=Protocol!$V$21,0,C9677+1)</f>
        <v>4</v>
      </c>
      <c r="D9678" s="1">
        <f t="shared" si="319"/>
        <v>5</v>
      </c>
      <c r="E9678" s="1" t="str">
        <f>INDEX(Protocol[Mark],MATCH(C9678,Protocol[Step],0))</f>
        <v>3U</v>
      </c>
      <c r="F9678" s="151" t="str">
        <f>INDEX(Variables[Variable],MATCH(Systematic[[#This Row],[VariableIndex]],Variables[Index],0))</f>
        <v>Specific flux (mt)</v>
      </c>
      <c r="G9678" s="134">
        <f>Systematic[[#This Row],[Sample]]*1000000+Systematic[[#This Row],[SubSample]]*10000+Systematic[[#This Row],[VariableIndex]]</f>
        <v>681010005</v>
      </c>
      <c r="H9678" s="134">
        <f>Systematic[[#This Row],[SampleVariableLabel]]+100*Systematic[[#This Row],[State]]</f>
        <v>681010405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681</v>
      </c>
      <c r="B9679" s="1">
        <f>IF(C9679=0,IF(B9678=Protocol!$V$20,1,B9678+1),B9678)</f>
        <v>1</v>
      </c>
      <c r="C9679" s="1">
        <f>IF(C9678+1=Protocol!$V$21,0,C9678+1)</f>
        <v>5</v>
      </c>
      <c r="D9679" s="1">
        <f t="shared" si="319"/>
        <v>6</v>
      </c>
      <c r="E9679" s="1" t="str">
        <f>INDEX(Protocol[Mark],MATCH(C9679,Protocol[Step],0))</f>
        <v>4G</v>
      </c>
      <c r="F9679" s="151" t="str">
        <f>INDEX(Variables[Variable],MATCH(Systematic[[#This Row],[VariableIndex]],Variables[Index],0))</f>
        <v>FCR (mt: ROX-corr.)</v>
      </c>
      <c r="G9679" s="134">
        <f>Systematic[[#This Row],[Sample]]*1000000+Systematic[[#This Row],[SubSample]]*10000+Systematic[[#This Row],[VariableIndex]]</f>
        <v>681010006</v>
      </c>
      <c r="H9679" s="134">
        <f>Systematic[[#This Row],[SampleVariableLabel]]+100*Systematic[[#This Row],[State]]</f>
        <v>681010506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681</v>
      </c>
      <c r="B9680" s="1">
        <f>IF(C9680=0,IF(B9679=Protocol!$V$20,1,B9679+1),B9679)</f>
        <v>1</v>
      </c>
      <c r="C9680" s="1">
        <f>IF(C9679+1=Protocol!$V$21,0,C9679+1)</f>
        <v>6</v>
      </c>
      <c r="D9680" s="1">
        <f t="shared" si="319"/>
        <v>1</v>
      </c>
      <c r="E9680" s="1" t="str">
        <f>INDEX(Protocol[Mark],MATCH(C9680,Protocol[Step],0))</f>
        <v>5S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681010001</v>
      </c>
      <c r="H9680" s="134">
        <f>Systematic[[#This Row],[SampleVariableLabel]]+100*Systematic[[#This Row],[State]]</f>
        <v>681010601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681</v>
      </c>
      <c r="B9681" s="1">
        <f>IF(C9681=0,IF(B9680=Protocol!$V$20,1,B9680+1),B9680)</f>
        <v>1</v>
      </c>
      <c r="C9681" s="1">
        <f>IF(C9680+1=Protocol!$V$21,0,C9680+1)</f>
        <v>7</v>
      </c>
      <c r="D9681" s="1">
        <f t="shared" si="319"/>
        <v>2</v>
      </c>
      <c r="E9681" s="1" t="str">
        <f>INDEX(Protocol[Mark],MATCH(C9681,Protocol[Step],0))</f>
        <v>6Oct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681010002</v>
      </c>
      <c r="H9681" s="134">
        <f>Systematic[[#This Row],[SampleVariableLabel]]+100*Systematic[[#This Row],[State]]</f>
        <v>681010702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681</v>
      </c>
      <c r="B9682" s="1">
        <f>IF(C9682=0,IF(B9681=Protocol!$V$20,1,B9681+1),B9681)</f>
        <v>1</v>
      </c>
      <c r="C9682" s="1">
        <f>IF(C9681+1=Protocol!$V$21,0,C9681+1)</f>
        <v>8</v>
      </c>
      <c r="D9682" s="1">
        <f t="shared" si="319"/>
        <v>3</v>
      </c>
      <c r="E9682" s="1" t="str">
        <f>INDEX(Protocol[Mark],MATCH(C9682,Protocol[Step],0))</f>
        <v>7Rot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681010003</v>
      </c>
      <c r="H9682" s="134">
        <f>Systematic[[#This Row],[SampleVariableLabel]]+100*Systematic[[#This Row],[State]]</f>
        <v>681010803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681</v>
      </c>
      <c r="B9683" s="1">
        <f>IF(C9683=0,IF(B9682=Protocol!$V$20,1,B9682+1),B9682)</f>
        <v>1</v>
      </c>
      <c r="C9683" s="1">
        <f>IF(C9682+1=Protocol!$V$21,0,C9682+1)</f>
        <v>9</v>
      </c>
      <c r="D9683" s="1">
        <f t="shared" si="319"/>
        <v>4</v>
      </c>
      <c r="E9683" s="1" t="str">
        <f>INDEX(Protocol[Mark],MATCH(C9683,Protocol[Step],0))</f>
        <v>8Gp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681010004</v>
      </c>
      <c r="H9683" s="134">
        <f>Systematic[[#This Row],[SampleVariableLabel]]+100*Systematic[[#This Row],[State]]</f>
        <v>681010904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681</v>
      </c>
      <c r="B9684" s="1">
        <f>IF(C9684=0,IF(B9683=Protocol!$V$20,1,B9683+1),B9683)</f>
        <v>1</v>
      </c>
      <c r="C9684" s="1">
        <f>IF(C9683+1=Protocol!$V$21,0,C9683+1)</f>
        <v>10</v>
      </c>
      <c r="D9684" s="1">
        <f t="shared" si="319"/>
        <v>5</v>
      </c>
      <c r="E9684" s="1" t="str">
        <f>INDEX(Protocol[Mark],MATCH(C9684,Protocol[Step],0))</f>
        <v>9Ama</v>
      </c>
      <c r="F9684" s="151" t="str">
        <f>INDEX(Variables[Variable],MATCH(Systematic[[#This Row],[VariableIndex]],Variables[Index],0))</f>
        <v>Specific flux (mt)</v>
      </c>
      <c r="G9684" s="134">
        <f>Systematic[[#This Row],[Sample]]*1000000+Systematic[[#This Row],[SubSample]]*10000+Systematic[[#This Row],[VariableIndex]]</f>
        <v>681010005</v>
      </c>
      <c r="H9684" s="134">
        <f>Systematic[[#This Row],[SampleVariableLabel]]+100*Systematic[[#This Row],[State]]</f>
        <v>681011005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681</v>
      </c>
      <c r="B9685" s="1">
        <f>IF(C9685=0,IF(B9684=Protocol!$V$20,1,B9684+1),B9684)</f>
        <v>1</v>
      </c>
      <c r="C9685" s="1">
        <f>IF(C9684+1=Protocol!$V$21,0,C9684+1)</f>
        <v>11</v>
      </c>
      <c r="D9685" s="1">
        <f t="shared" si="319"/>
        <v>6</v>
      </c>
      <c r="E9685" s="1" t="str">
        <f>INDEX(Protocol[Mark],MATCH(C9685,Protocol[Step],0))</f>
        <v>10Tm</v>
      </c>
      <c r="F9685" s="151" t="str">
        <f>INDEX(Variables[Variable],MATCH(Systematic[[#This Row],[VariableIndex]],Variables[Index],0))</f>
        <v>FCR (mt: ROX-corr.)</v>
      </c>
      <c r="G9685" s="134">
        <f>Systematic[[#This Row],[Sample]]*1000000+Systematic[[#This Row],[SubSample]]*10000+Systematic[[#This Row],[VariableIndex]]</f>
        <v>681010006</v>
      </c>
      <c r="H9685" s="134">
        <f>Systematic[[#This Row],[SampleVariableLabel]]+100*Systematic[[#This Row],[State]]</f>
        <v>681011106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681</v>
      </c>
      <c r="B9686" s="1">
        <f>IF(C9686=0,IF(B9685=Protocol!$V$20,1,B9685+1),B9685)</f>
        <v>1</v>
      </c>
      <c r="C9686" s="1">
        <f>IF(C9685+1=Protocol!$V$21,0,C9685+1)</f>
        <v>12</v>
      </c>
      <c r="D9686" s="1">
        <f t="shared" si="319"/>
        <v>1</v>
      </c>
      <c r="E9686" s="1" t="str">
        <f>INDEX(Protocol[Mark],MATCH(C9686,Protocol[Step],0))</f>
        <v>11Azd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681010001</v>
      </c>
      <c r="H9686" s="134">
        <f>Systematic[[#This Row],[SampleVariableLabel]]+100*Systematic[[#This Row],[State]]</f>
        <v>681011201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682</v>
      </c>
      <c r="B9687" s="1">
        <f>IF(C9687=0,IF(B9686=Protocol!$V$20,1,B9686+1),B9686)</f>
        <v>1</v>
      </c>
      <c r="C9687" s="1">
        <f>IF(C9686+1=Protocol!$V$21,0,C9686+1)</f>
        <v>0</v>
      </c>
      <c r="D9687" s="1">
        <f t="shared" si="319"/>
        <v>2</v>
      </c>
      <c r="E9687" s="1" t="str">
        <f>INDEX(Protocol[Mark],MATCH(C9687,Protocol[Step],0))</f>
        <v>1mt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682010002</v>
      </c>
      <c r="H9687" s="134">
        <f>Systematic[[#This Row],[SampleVariableLabel]]+100*Systematic[[#This Row],[State]]</f>
        <v>682010002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682</v>
      </c>
      <c r="B9688" s="1">
        <f>IF(C9688=0,IF(B9687=Protocol!$V$20,1,B9687+1),B9687)</f>
        <v>1</v>
      </c>
      <c r="C9688" s="1">
        <f>IF(C9687+1=Protocol!$V$21,0,C9687+1)</f>
        <v>1</v>
      </c>
      <c r="D9688" s="1">
        <f t="shared" si="319"/>
        <v>3</v>
      </c>
      <c r="E9688" s="1" t="str">
        <f>INDEX(Protocol[Mark],MATCH(C9688,Protocol[Step],0))</f>
        <v>1PM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682010003</v>
      </c>
      <c r="H9688" s="134">
        <f>Systematic[[#This Row],[SampleVariableLabel]]+100*Systematic[[#This Row],[State]]</f>
        <v>682010103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682</v>
      </c>
      <c r="B9689" s="1">
        <f>IF(C9689=0,IF(B9688=Protocol!$V$20,1,B9688+1),B9688)</f>
        <v>1</v>
      </c>
      <c r="C9689" s="1">
        <f>IF(C9688+1=Protocol!$V$21,0,C9688+1)</f>
        <v>2</v>
      </c>
      <c r="D9689" s="1">
        <f t="shared" si="319"/>
        <v>4</v>
      </c>
      <c r="E9689" s="1" t="str">
        <f>INDEX(Protocol[Mark],MATCH(C9689,Protocol[Step],0))</f>
        <v>2D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682010004</v>
      </c>
      <c r="H9689" s="134">
        <f>Systematic[[#This Row],[SampleVariableLabel]]+100*Systematic[[#This Row],[State]]</f>
        <v>682010204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682</v>
      </c>
      <c r="B9690" s="1">
        <f>IF(C9690=0,IF(B9689=Protocol!$V$20,1,B9689+1),B9689)</f>
        <v>1</v>
      </c>
      <c r="C9690" s="1">
        <f>IF(C9689+1=Protocol!$V$21,0,C9689+1)</f>
        <v>3</v>
      </c>
      <c r="D9690" s="1">
        <f t="shared" si="319"/>
        <v>5</v>
      </c>
      <c r="E9690" s="1" t="str">
        <f>INDEX(Protocol[Mark],MATCH(C9690,Protocol[Step],0))</f>
        <v>2c</v>
      </c>
      <c r="F9690" s="151" t="str">
        <f>INDEX(Variables[Variable],MATCH(Systematic[[#This Row],[VariableIndex]],Variables[Index],0))</f>
        <v>Specific flux (mt)</v>
      </c>
      <c r="G9690" s="134">
        <f>Systematic[[#This Row],[Sample]]*1000000+Systematic[[#This Row],[SubSample]]*10000+Systematic[[#This Row],[VariableIndex]]</f>
        <v>682010005</v>
      </c>
      <c r="H9690" s="134">
        <f>Systematic[[#This Row],[SampleVariableLabel]]+100*Systematic[[#This Row],[State]]</f>
        <v>682010305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682</v>
      </c>
      <c r="B9691" s="1">
        <f>IF(C9691=0,IF(B9690=Protocol!$V$20,1,B9690+1),B9690)</f>
        <v>1</v>
      </c>
      <c r="C9691" s="1">
        <f>IF(C9690+1=Protocol!$V$21,0,C9690+1)</f>
        <v>4</v>
      </c>
      <c r="D9691" s="1">
        <f t="shared" si="319"/>
        <v>6</v>
      </c>
      <c r="E9691" s="1" t="str">
        <f>INDEX(Protocol[Mark],MATCH(C9691,Protocol[Step],0))</f>
        <v>3U</v>
      </c>
      <c r="F9691" s="151" t="str">
        <f>INDEX(Variables[Variable],MATCH(Systematic[[#This Row],[VariableIndex]],Variables[Index],0))</f>
        <v>FCR (mt: ROX-corr.)</v>
      </c>
      <c r="G9691" s="134">
        <f>Systematic[[#This Row],[Sample]]*1000000+Systematic[[#This Row],[SubSample]]*10000+Systematic[[#This Row],[VariableIndex]]</f>
        <v>682010006</v>
      </c>
      <c r="H9691" s="134">
        <f>Systematic[[#This Row],[SampleVariableLabel]]+100*Systematic[[#This Row],[State]]</f>
        <v>682010406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682</v>
      </c>
      <c r="B9692" s="1">
        <f>IF(C9692=0,IF(B9691=Protocol!$V$20,1,B9691+1),B9691)</f>
        <v>1</v>
      </c>
      <c r="C9692" s="1">
        <f>IF(C9691+1=Protocol!$V$21,0,C9691+1)</f>
        <v>5</v>
      </c>
      <c r="D9692" s="1">
        <f t="shared" si="319"/>
        <v>1</v>
      </c>
      <c r="E9692" s="1" t="str">
        <f>INDEX(Protocol[Mark],MATCH(C9692,Protocol[Step],0))</f>
        <v>4G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682010001</v>
      </c>
      <c r="H9692" s="134">
        <f>Systematic[[#This Row],[SampleVariableLabel]]+100*Systematic[[#This Row],[State]]</f>
        <v>682010501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682</v>
      </c>
      <c r="B9693" s="1">
        <f>IF(C9693=0,IF(B9692=Protocol!$V$20,1,B9692+1),B9692)</f>
        <v>1</v>
      </c>
      <c r="C9693" s="1">
        <f>IF(C9692+1=Protocol!$V$21,0,C9692+1)</f>
        <v>6</v>
      </c>
      <c r="D9693" s="1">
        <f t="shared" si="319"/>
        <v>2</v>
      </c>
      <c r="E9693" s="1" t="str">
        <f>INDEX(Protocol[Mark],MATCH(C9693,Protocol[Step],0))</f>
        <v>5S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682010002</v>
      </c>
      <c r="H9693" s="134">
        <f>Systematic[[#This Row],[SampleVariableLabel]]+100*Systematic[[#This Row],[State]]</f>
        <v>682010602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682</v>
      </c>
      <c r="B9694" s="1">
        <f>IF(C9694=0,IF(B9693=Protocol!$V$20,1,B9693+1),B9693)</f>
        <v>1</v>
      </c>
      <c r="C9694" s="1">
        <f>IF(C9693+1=Protocol!$V$21,0,C9693+1)</f>
        <v>7</v>
      </c>
      <c r="D9694" s="1">
        <f t="shared" si="319"/>
        <v>3</v>
      </c>
      <c r="E9694" s="1" t="str">
        <f>INDEX(Protocol[Mark],MATCH(C9694,Protocol[Step],0))</f>
        <v>6Oct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682010003</v>
      </c>
      <c r="H9694" s="134">
        <f>Systematic[[#This Row],[SampleVariableLabel]]+100*Systematic[[#This Row],[State]]</f>
        <v>682010703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682</v>
      </c>
      <c r="B9695" s="1">
        <f>IF(C9695=0,IF(B9694=Protocol!$V$20,1,B9694+1),B9694)</f>
        <v>1</v>
      </c>
      <c r="C9695" s="1">
        <f>IF(C9694+1=Protocol!$V$21,0,C9694+1)</f>
        <v>8</v>
      </c>
      <c r="D9695" s="1">
        <f t="shared" si="319"/>
        <v>4</v>
      </c>
      <c r="E9695" s="1" t="str">
        <f>INDEX(Protocol[Mark],MATCH(C9695,Protocol[Step],0))</f>
        <v>7Rot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682010004</v>
      </c>
      <c r="H9695" s="134">
        <f>Systematic[[#This Row],[SampleVariableLabel]]+100*Systematic[[#This Row],[State]]</f>
        <v>682010804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682</v>
      </c>
      <c r="B9696" s="1">
        <f>IF(C9696=0,IF(B9695=Protocol!$V$20,1,B9695+1),B9695)</f>
        <v>1</v>
      </c>
      <c r="C9696" s="1">
        <f>IF(C9695+1=Protocol!$V$21,0,C9695+1)</f>
        <v>9</v>
      </c>
      <c r="D9696" s="1">
        <f t="shared" si="319"/>
        <v>5</v>
      </c>
      <c r="E9696" s="1" t="str">
        <f>INDEX(Protocol[Mark],MATCH(C9696,Protocol[Step],0))</f>
        <v>8Gp</v>
      </c>
      <c r="F9696" s="151" t="str">
        <f>INDEX(Variables[Variable],MATCH(Systematic[[#This Row],[VariableIndex]],Variables[Index],0))</f>
        <v>Specific flux (mt)</v>
      </c>
      <c r="G9696" s="134">
        <f>Systematic[[#This Row],[Sample]]*1000000+Systematic[[#This Row],[SubSample]]*10000+Systematic[[#This Row],[VariableIndex]]</f>
        <v>682010005</v>
      </c>
      <c r="H9696" s="134">
        <f>Systematic[[#This Row],[SampleVariableLabel]]+100*Systematic[[#This Row],[State]]</f>
        <v>682010905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682</v>
      </c>
      <c r="B9697" s="1">
        <f>IF(C9697=0,IF(B9696=Protocol!$V$20,1,B9696+1),B9696)</f>
        <v>1</v>
      </c>
      <c r="C9697" s="1">
        <f>IF(C9696+1=Protocol!$V$21,0,C9696+1)</f>
        <v>10</v>
      </c>
      <c r="D9697" s="1">
        <f t="shared" si="319"/>
        <v>6</v>
      </c>
      <c r="E9697" s="1" t="str">
        <f>INDEX(Protocol[Mark],MATCH(C9697,Protocol[Step],0))</f>
        <v>9Ama</v>
      </c>
      <c r="F9697" s="151" t="str">
        <f>INDEX(Variables[Variable],MATCH(Systematic[[#This Row],[VariableIndex]],Variables[Index],0))</f>
        <v>FCR (mt: ROX-corr.)</v>
      </c>
      <c r="G9697" s="134">
        <f>Systematic[[#This Row],[Sample]]*1000000+Systematic[[#This Row],[SubSample]]*10000+Systematic[[#This Row],[VariableIndex]]</f>
        <v>682010006</v>
      </c>
      <c r="H9697" s="134">
        <f>Systematic[[#This Row],[SampleVariableLabel]]+100*Systematic[[#This Row],[State]]</f>
        <v>682011006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682</v>
      </c>
      <c r="B9698" s="1">
        <f>IF(C9698=0,IF(B9697=Protocol!$V$20,1,B9697+1),B9697)</f>
        <v>1</v>
      </c>
      <c r="C9698" s="1">
        <f>IF(C9697+1=Protocol!$V$21,0,C9697+1)</f>
        <v>11</v>
      </c>
      <c r="D9698" s="1">
        <f t="shared" si="319"/>
        <v>1</v>
      </c>
      <c r="E9698" s="1" t="str">
        <f>INDEX(Protocol[Mark],MATCH(C9698,Protocol[Step],0))</f>
        <v>10Tm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682010001</v>
      </c>
      <c r="H9698" s="134">
        <f>Systematic[[#This Row],[SampleVariableLabel]]+100*Systematic[[#This Row],[State]]</f>
        <v>682011101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682</v>
      </c>
      <c r="B9699" s="1">
        <f>IF(C9699=0,IF(B9698=Protocol!$V$20,1,B9698+1),B9698)</f>
        <v>1</v>
      </c>
      <c r="C9699" s="1">
        <f>IF(C9698+1=Protocol!$V$21,0,C9698+1)</f>
        <v>12</v>
      </c>
      <c r="D9699" s="1">
        <f t="shared" si="319"/>
        <v>2</v>
      </c>
      <c r="E9699" s="1" t="str">
        <f>INDEX(Protocol[Mark],MATCH(C9699,Protocol[Step],0))</f>
        <v>11Azd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682010002</v>
      </c>
      <c r="H9699" s="134">
        <f>Systematic[[#This Row],[SampleVariableLabel]]+100*Systematic[[#This Row],[State]]</f>
        <v>682011202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683</v>
      </c>
      <c r="B9700" s="1">
        <f>IF(C9700=0,IF(B9699=Protocol!$V$20,1,B9699+1),B9699)</f>
        <v>1</v>
      </c>
      <c r="C9700" s="1">
        <f>IF(C9699+1=Protocol!$V$21,0,C9699+1)</f>
        <v>0</v>
      </c>
      <c r="D9700" s="1">
        <f t="shared" si="319"/>
        <v>3</v>
      </c>
      <c r="E9700" s="1" t="str">
        <f>INDEX(Protocol[Mark],MATCH(C9700,Protocol[Step],0))</f>
        <v>1mt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683010003</v>
      </c>
      <c r="H9700" s="134">
        <f>Systematic[[#This Row],[SampleVariableLabel]]+100*Systematic[[#This Row],[State]]</f>
        <v>683010003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683</v>
      </c>
      <c r="B9701" s="1">
        <f>IF(C9701=0,IF(B9700=Protocol!$V$20,1,B9700+1),B9700)</f>
        <v>1</v>
      </c>
      <c r="C9701" s="1">
        <f>IF(C9700+1=Protocol!$V$21,0,C9700+1)</f>
        <v>1</v>
      </c>
      <c r="D9701" s="1">
        <f t="shared" si="319"/>
        <v>4</v>
      </c>
      <c r="E9701" s="1" t="str">
        <f>INDEX(Protocol[Mark],MATCH(C9701,Protocol[Step],0))</f>
        <v>1PM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683010004</v>
      </c>
      <c r="H9701" s="134">
        <f>Systematic[[#This Row],[SampleVariableLabel]]+100*Systematic[[#This Row],[State]]</f>
        <v>683010104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683</v>
      </c>
      <c r="B9702" s="1">
        <f>IF(C9702=0,IF(B9701=Protocol!$V$20,1,B9701+1),B9701)</f>
        <v>1</v>
      </c>
      <c r="C9702" s="1">
        <f>IF(C9701+1=Protocol!$V$21,0,C9701+1)</f>
        <v>2</v>
      </c>
      <c r="D9702" s="1">
        <f t="shared" si="319"/>
        <v>5</v>
      </c>
      <c r="E9702" s="1" t="str">
        <f>INDEX(Protocol[Mark],MATCH(C9702,Protocol[Step],0))</f>
        <v>2D</v>
      </c>
      <c r="F9702" s="151" t="str">
        <f>INDEX(Variables[Variable],MATCH(Systematic[[#This Row],[VariableIndex]],Variables[Index],0))</f>
        <v>Specific flux (mt)</v>
      </c>
      <c r="G9702" s="134">
        <f>Systematic[[#This Row],[Sample]]*1000000+Systematic[[#This Row],[SubSample]]*10000+Systematic[[#This Row],[VariableIndex]]</f>
        <v>683010005</v>
      </c>
      <c r="H9702" s="134">
        <f>Systematic[[#This Row],[SampleVariableLabel]]+100*Systematic[[#This Row],[State]]</f>
        <v>683010205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683</v>
      </c>
      <c r="B9703" s="1">
        <f>IF(C9703=0,IF(B9702=Protocol!$V$20,1,B9702+1),B9702)</f>
        <v>1</v>
      </c>
      <c r="C9703" s="1">
        <f>IF(C9702+1=Protocol!$V$21,0,C9702+1)</f>
        <v>3</v>
      </c>
      <c r="D9703" s="1">
        <f t="shared" si="319"/>
        <v>6</v>
      </c>
      <c r="E9703" s="1" t="str">
        <f>INDEX(Protocol[Mark],MATCH(C9703,Protocol[Step],0))</f>
        <v>2c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683010006</v>
      </c>
      <c r="H9703" s="134">
        <f>Systematic[[#This Row],[SampleVariableLabel]]+100*Systematic[[#This Row],[State]]</f>
        <v>683010306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683</v>
      </c>
      <c r="B9704" s="1">
        <f>IF(C9704=0,IF(B9703=Protocol!$V$20,1,B9703+1),B9703)</f>
        <v>1</v>
      </c>
      <c r="C9704" s="1">
        <f>IF(C9703+1=Protocol!$V$21,0,C9703+1)</f>
        <v>4</v>
      </c>
      <c r="D9704" s="1">
        <f t="shared" si="319"/>
        <v>1</v>
      </c>
      <c r="E9704" s="1" t="str">
        <f>INDEX(Protocol[Mark],MATCH(C9704,Protocol[Step],0))</f>
        <v>3U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683010001</v>
      </c>
      <c r="H9704" s="134">
        <f>Systematic[[#This Row],[SampleVariableLabel]]+100*Systematic[[#This Row],[State]]</f>
        <v>683010401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683</v>
      </c>
      <c r="B9705" s="1">
        <f>IF(C9705=0,IF(B9704=Protocol!$V$20,1,B9704+1),B9704)</f>
        <v>1</v>
      </c>
      <c r="C9705" s="1">
        <f>IF(C9704+1=Protocol!$V$21,0,C9704+1)</f>
        <v>5</v>
      </c>
      <c r="D9705" s="1">
        <f t="shared" si="319"/>
        <v>2</v>
      </c>
      <c r="E9705" s="1" t="str">
        <f>INDEX(Protocol[Mark],MATCH(C9705,Protocol[Step],0))</f>
        <v>4G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683010002</v>
      </c>
      <c r="H9705" s="134">
        <f>Systematic[[#This Row],[SampleVariableLabel]]+100*Systematic[[#This Row],[State]]</f>
        <v>683010502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683</v>
      </c>
      <c r="B9706" s="1">
        <f>IF(C9706=0,IF(B9705=Protocol!$V$20,1,B9705+1),B9705)</f>
        <v>1</v>
      </c>
      <c r="C9706" s="1">
        <f>IF(C9705+1=Protocol!$V$21,0,C9705+1)</f>
        <v>6</v>
      </c>
      <c r="D9706" s="1">
        <f t="shared" si="319"/>
        <v>3</v>
      </c>
      <c r="E9706" s="1" t="str">
        <f>INDEX(Protocol[Mark],MATCH(C9706,Protocol[Step],0))</f>
        <v>5S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683010003</v>
      </c>
      <c r="H9706" s="134">
        <f>Systematic[[#This Row],[SampleVariableLabel]]+100*Systematic[[#This Row],[State]]</f>
        <v>683010603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683</v>
      </c>
      <c r="B9707" s="1">
        <f>IF(C9707=0,IF(B9706=Protocol!$V$20,1,B9706+1),B9706)</f>
        <v>1</v>
      </c>
      <c r="C9707" s="1">
        <f>IF(C9706+1=Protocol!$V$21,0,C9706+1)</f>
        <v>7</v>
      </c>
      <c r="D9707" s="1">
        <f t="shared" si="319"/>
        <v>4</v>
      </c>
      <c r="E9707" s="1" t="str">
        <f>INDEX(Protocol[Mark],MATCH(C9707,Protocol[Step],0))</f>
        <v>6Oct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683010004</v>
      </c>
      <c r="H9707" s="134">
        <f>Systematic[[#This Row],[SampleVariableLabel]]+100*Systematic[[#This Row],[State]]</f>
        <v>683010704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683</v>
      </c>
      <c r="B9708" s="1">
        <f>IF(C9708=0,IF(B9707=Protocol!$V$20,1,B9707+1),B9707)</f>
        <v>1</v>
      </c>
      <c r="C9708" s="1">
        <f>IF(C9707+1=Protocol!$V$21,0,C9707+1)</f>
        <v>8</v>
      </c>
      <c r="D9708" s="1">
        <f t="shared" si="319"/>
        <v>5</v>
      </c>
      <c r="E9708" s="1" t="str">
        <f>INDEX(Protocol[Mark],MATCH(C9708,Protocol[Step],0))</f>
        <v>7Rot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683010005</v>
      </c>
      <c r="H9708" s="134">
        <f>Systematic[[#This Row],[SampleVariableLabel]]+100*Systematic[[#This Row],[State]]</f>
        <v>683010805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683</v>
      </c>
      <c r="B9709" s="1">
        <f>IF(C9709=0,IF(B9708=Protocol!$V$20,1,B9708+1),B9708)</f>
        <v>1</v>
      </c>
      <c r="C9709" s="1">
        <f>IF(C9708+1=Protocol!$V$21,0,C9708+1)</f>
        <v>9</v>
      </c>
      <c r="D9709" s="1">
        <f t="shared" si="319"/>
        <v>6</v>
      </c>
      <c r="E9709" s="1" t="str">
        <f>INDEX(Protocol[Mark],MATCH(C9709,Protocol[Step],0))</f>
        <v>8Gp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683010006</v>
      </c>
      <c r="H9709" s="134">
        <f>Systematic[[#This Row],[SampleVariableLabel]]+100*Systematic[[#This Row],[State]]</f>
        <v>683010906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683</v>
      </c>
      <c r="B9710" s="1">
        <f>IF(C9710=0,IF(B9709=Protocol!$V$20,1,B9709+1),B9709)</f>
        <v>1</v>
      </c>
      <c r="C9710" s="1">
        <f>IF(C9709+1=Protocol!$V$21,0,C9709+1)</f>
        <v>10</v>
      </c>
      <c r="D9710" s="1">
        <f t="shared" si="319"/>
        <v>1</v>
      </c>
      <c r="E9710" s="1" t="str">
        <f>INDEX(Protocol[Mark],MATCH(C9710,Protocol[Step],0))</f>
        <v>9Ama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683010001</v>
      </c>
      <c r="H9710" s="134">
        <f>Systematic[[#This Row],[SampleVariableLabel]]+100*Systematic[[#This Row],[State]]</f>
        <v>683011001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683</v>
      </c>
      <c r="B9711" s="1">
        <f>IF(C9711=0,IF(B9710=Protocol!$V$20,1,B9710+1),B9710)</f>
        <v>1</v>
      </c>
      <c r="C9711" s="1">
        <f>IF(C9710+1=Protocol!$V$21,0,C9710+1)</f>
        <v>11</v>
      </c>
      <c r="D9711" s="1">
        <f t="shared" si="319"/>
        <v>2</v>
      </c>
      <c r="E9711" s="1" t="str">
        <f>INDEX(Protocol[Mark],MATCH(C9711,Protocol[Step],0))</f>
        <v>10Tm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683010002</v>
      </c>
      <c r="H9711" s="134">
        <f>Systematic[[#This Row],[SampleVariableLabel]]+100*Systematic[[#This Row],[State]]</f>
        <v>683011102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683</v>
      </c>
      <c r="B9712" s="1">
        <f>IF(C9712=0,IF(B9711=Protocol!$V$20,1,B9711+1),B9711)</f>
        <v>1</v>
      </c>
      <c r="C9712" s="1">
        <f>IF(C9711+1=Protocol!$V$21,0,C9711+1)</f>
        <v>12</v>
      </c>
      <c r="D9712" s="1">
        <f t="shared" si="319"/>
        <v>3</v>
      </c>
      <c r="E9712" s="1" t="str">
        <f>INDEX(Protocol[Mark],MATCH(C9712,Protocol[Step],0))</f>
        <v>11Azd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683010003</v>
      </c>
      <c r="H9712" s="134">
        <f>Systematic[[#This Row],[SampleVariableLabel]]+100*Systematic[[#This Row],[State]]</f>
        <v>683011203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684</v>
      </c>
      <c r="B9713" s="1">
        <f>IF(C9713=0,IF(B9712=Protocol!$V$20,1,B9712+1),B9712)</f>
        <v>1</v>
      </c>
      <c r="C9713" s="1">
        <f>IF(C9712+1=Protocol!$V$21,0,C9712+1)</f>
        <v>0</v>
      </c>
      <c r="D9713" s="1">
        <f t="shared" si="319"/>
        <v>4</v>
      </c>
      <c r="E9713" s="1" t="str">
        <f>INDEX(Protocol[Mark],MATCH(C9713,Protocol[Step],0))</f>
        <v>1mt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684010004</v>
      </c>
      <c r="H9713" s="134">
        <f>Systematic[[#This Row],[SampleVariableLabel]]+100*Systematic[[#This Row],[State]]</f>
        <v>684010004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684</v>
      </c>
      <c r="B9714" s="1">
        <f>IF(C9714=0,IF(B9713=Protocol!$V$20,1,B9713+1),B9713)</f>
        <v>1</v>
      </c>
      <c r="C9714" s="1">
        <f>IF(C9713+1=Protocol!$V$21,0,C9713+1)</f>
        <v>1</v>
      </c>
      <c r="D9714" s="1">
        <f t="shared" si="319"/>
        <v>5</v>
      </c>
      <c r="E9714" s="1" t="str">
        <f>INDEX(Protocol[Mark],MATCH(C9714,Protocol[Step],0))</f>
        <v>1PM</v>
      </c>
      <c r="F9714" s="151" t="str">
        <f>INDEX(Variables[Variable],MATCH(Systematic[[#This Row],[VariableIndex]],Variables[Index],0))</f>
        <v>Specific flux (mt)</v>
      </c>
      <c r="G9714" s="134">
        <f>Systematic[[#This Row],[Sample]]*1000000+Systematic[[#This Row],[SubSample]]*10000+Systematic[[#This Row],[VariableIndex]]</f>
        <v>684010005</v>
      </c>
      <c r="H9714" s="134">
        <f>Systematic[[#This Row],[SampleVariableLabel]]+100*Systematic[[#This Row],[State]]</f>
        <v>684010105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684</v>
      </c>
      <c r="B9715" s="1">
        <f>IF(C9715=0,IF(B9714=Protocol!$V$20,1,B9714+1),B9714)</f>
        <v>1</v>
      </c>
      <c r="C9715" s="1">
        <f>IF(C9714+1=Protocol!$V$21,0,C9714+1)</f>
        <v>2</v>
      </c>
      <c r="D9715" s="1">
        <f t="shared" si="319"/>
        <v>6</v>
      </c>
      <c r="E9715" s="1" t="str">
        <f>INDEX(Protocol[Mark],MATCH(C9715,Protocol[Step],0))</f>
        <v>2D</v>
      </c>
      <c r="F9715" s="151" t="str">
        <f>INDEX(Variables[Variable],MATCH(Systematic[[#This Row],[VariableIndex]],Variables[Index],0))</f>
        <v>FCR (mt: ROX-corr.)</v>
      </c>
      <c r="G9715" s="134">
        <f>Systematic[[#This Row],[Sample]]*1000000+Systematic[[#This Row],[SubSample]]*10000+Systematic[[#This Row],[VariableIndex]]</f>
        <v>684010006</v>
      </c>
      <c r="H9715" s="134">
        <f>Systematic[[#This Row],[SampleVariableLabel]]+100*Systematic[[#This Row],[State]]</f>
        <v>684010206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684</v>
      </c>
      <c r="B9716" s="1">
        <f>IF(C9716=0,IF(B9715=Protocol!$V$20,1,B9715+1),B9715)</f>
        <v>1</v>
      </c>
      <c r="C9716" s="1">
        <f>IF(C9715+1=Protocol!$V$21,0,C9715+1)</f>
        <v>3</v>
      </c>
      <c r="D9716" s="1">
        <f t="shared" si="319"/>
        <v>1</v>
      </c>
      <c r="E9716" s="1" t="str">
        <f>INDEX(Protocol[Mark],MATCH(C9716,Protocol[Step],0))</f>
        <v>2c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684010001</v>
      </c>
      <c r="H9716" s="134">
        <f>Systematic[[#This Row],[SampleVariableLabel]]+100*Systematic[[#This Row],[State]]</f>
        <v>684010301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684</v>
      </c>
      <c r="B9717" s="1">
        <f>IF(C9717=0,IF(B9716=Protocol!$V$20,1,B9716+1),B9716)</f>
        <v>1</v>
      </c>
      <c r="C9717" s="1">
        <f>IF(C9716+1=Protocol!$V$21,0,C9716+1)</f>
        <v>4</v>
      </c>
      <c r="D9717" s="1">
        <f t="shared" si="319"/>
        <v>2</v>
      </c>
      <c r="E9717" s="1" t="str">
        <f>INDEX(Protocol[Mark],MATCH(C9717,Protocol[Step],0))</f>
        <v>3U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684010002</v>
      </c>
      <c r="H9717" s="134">
        <f>Systematic[[#This Row],[SampleVariableLabel]]+100*Systematic[[#This Row],[State]]</f>
        <v>684010402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684</v>
      </c>
      <c r="B9718" s="1">
        <f>IF(C9718=0,IF(B9717=Protocol!$V$20,1,B9717+1),B9717)</f>
        <v>1</v>
      </c>
      <c r="C9718" s="1">
        <f>IF(C9717+1=Protocol!$V$21,0,C9717+1)</f>
        <v>5</v>
      </c>
      <c r="D9718" s="1">
        <f t="shared" si="319"/>
        <v>3</v>
      </c>
      <c r="E9718" s="1" t="str">
        <f>INDEX(Protocol[Mark],MATCH(C9718,Protocol[Step],0))</f>
        <v>4G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684010003</v>
      </c>
      <c r="H9718" s="134">
        <f>Systematic[[#This Row],[SampleVariableLabel]]+100*Systematic[[#This Row],[State]]</f>
        <v>684010503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684</v>
      </c>
      <c r="B9719" s="1">
        <f>IF(C9719=0,IF(B9718=Protocol!$V$20,1,B9718+1),B9718)</f>
        <v>1</v>
      </c>
      <c r="C9719" s="1">
        <f>IF(C9718+1=Protocol!$V$21,0,C9718+1)</f>
        <v>6</v>
      </c>
      <c r="D9719" s="1">
        <f t="shared" si="319"/>
        <v>4</v>
      </c>
      <c r="E9719" s="1" t="str">
        <f>INDEX(Protocol[Mark],MATCH(C9719,Protocol[Step],0))</f>
        <v>5S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684010004</v>
      </c>
      <c r="H9719" s="134">
        <f>Systematic[[#This Row],[SampleVariableLabel]]+100*Systematic[[#This Row],[State]]</f>
        <v>684010604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684</v>
      </c>
      <c r="B9720" s="1">
        <f>IF(C9720=0,IF(B9719=Protocol!$V$20,1,B9719+1),B9719)</f>
        <v>1</v>
      </c>
      <c r="C9720" s="1">
        <f>IF(C9719+1=Protocol!$V$21,0,C9719+1)</f>
        <v>7</v>
      </c>
      <c r="D9720" s="1">
        <f t="shared" si="319"/>
        <v>5</v>
      </c>
      <c r="E9720" s="1" t="str">
        <f>INDEX(Protocol[Mark],MATCH(C9720,Protocol[Step],0))</f>
        <v>6Oct</v>
      </c>
      <c r="F9720" s="151" t="str">
        <f>INDEX(Variables[Variable],MATCH(Systematic[[#This Row],[VariableIndex]],Variables[Index],0))</f>
        <v>Specific flux (mt)</v>
      </c>
      <c r="G9720" s="134">
        <f>Systematic[[#This Row],[Sample]]*1000000+Systematic[[#This Row],[SubSample]]*10000+Systematic[[#This Row],[VariableIndex]]</f>
        <v>684010005</v>
      </c>
      <c r="H9720" s="134">
        <f>Systematic[[#This Row],[SampleVariableLabel]]+100*Systematic[[#This Row],[State]]</f>
        <v>684010705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684</v>
      </c>
      <c r="B9721" s="1">
        <f>IF(C9721=0,IF(B9720=Protocol!$V$20,1,B9720+1),B9720)</f>
        <v>1</v>
      </c>
      <c r="C9721" s="1">
        <f>IF(C9720+1=Protocol!$V$21,0,C9720+1)</f>
        <v>8</v>
      </c>
      <c r="D9721" s="1">
        <f t="shared" si="319"/>
        <v>6</v>
      </c>
      <c r="E9721" s="1" t="str">
        <f>INDEX(Protocol[Mark],MATCH(C9721,Protocol[Step],0))</f>
        <v>7Rot</v>
      </c>
      <c r="F9721" s="151" t="str">
        <f>INDEX(Variables[Variable],MATCH(Systematic[[#This Row],[VariableIndex]],Variables[Index],0))</f>
        <v>FCR (mt: ROX-corr.)</v>
      </c>
      <c r="G9721" s="134">
        <f>Systematic[[#This Row],[Sample]]*1000000+Systematic[[#This Row],[SubSample]]*10000+Systematic[[#This Row],[VariableIndex]]</f>
        <v>684010006</v>
      </c>
      <c r="H9721" s="134">
        <f>Systematic[[#This Row],[SampleVariableLabel]]+100*Systematic[[#This Row],[State]]</f>
        <v>684010806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684</v>
      </c>
      <c r="B9722" s="1">
        <f>IF(C9722=0,IF(B9721=Protocol!$V$20,1,B9721+1),B9721)</f>
        <v>1</v>
      </c>
      <c r="C9722" s="1">
        <f>IF(C9721+1=Protocol!$V$21,0,C9721+1)</f>
        <v>9</v>
      </c>
      <c r="D9722" s="1">
        <f t="shared" si="319"/>
        <v>1</v>
      </c>
      <c r="E9722" s="1" t="str">
        <f>INDEX(Protocol[Mark],MATCH(C9722,Protocol[Step],0))</f>
        <v>8Gp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684010001</v>
      </c>
      <c r="H9722" s="134">
        <f>Systematic[[#This Row],[SampleVariableLabel]]+100*Systematic[[#This Row],[State]]</f>
        <v>684010901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684</v>
      </c>
      <c r="B9723" s="1">
        <f>IF(C9723=0,IF(B9722=Protocol!$V$20,1,B9722+1),B9722)</f>
        <v>1</v>
      </c>
      <c r="C9723" s="1">
        <f>IF(C9722+1=Protocol!$V$21,0,C9722+1)</f>
        <v>10</v>
      </c>
      <c r="D9723" s="1">
        <f t="shared" si="319"/>
        <v>2</v>
      </c>
      <c r="E9723" s="1" t="str">
        <f>INDEX(Protocol[Mark],MATCH(C9723,Protocol[Step],0))</f>
        <v>9Ama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684010002</v>
      </c>
      <c r="H9723" s="134">
        <f>Systematic[[#This Row],[SampleVariableLabel]]+100*Systematic[[#This Row],[State]]</f>
        <v>684011002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684</v>
      </c>
      <c r="B9724" s="1">
        <f>IF(C9724=0,IF(B9723=Protocol!$V$20,1,B9723+1),B9723)</f>
        <v>1</v>
      </c>
      <c r="C9724" s="1">
        <f>IF(C9723+1=Protocol!$V$21,0,C9723+1)</f>
        <v>11</v>
      </c>
      <c r="D9724" s="1">
        <f t="shared" si="319"/>
        <v>3</v>
      </c>
      <c r="E9724" s="1" t="str">
        <f>INDEX(Protocol[Mark],MATCH(C9724,Protocol[Step],0))</f>
        <v>10Tm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684010003</v>
      </c>
      <c r="H9724" s="134">
        <f>Systematic[[#This Row],[SampleVariableLabel]]+100*Systematic[[#This Row],[State]]</f>
        <v>684011103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684</v>
      </c>
      <c r="B9725" s="1">
        <f>IF(C9725=0,IF(B9724=Protocol!$V$20,1,B9724+1),B9724)</f>
        <v>1</v>
      </c>
      <c r="C9725" s="1">
        <f>IF(C9724+1=Protocol!$V$21,0,C9724+1)</f>
        <v>12</v>
      </c>
      <c r="D9725" s="1">
        <f t="shared" si="319"/>
        <v>4</v>
      </c>
      <c r="E9725" s="1" t="str">
        <f>INDEX(Protocol[Mark],MATCH(C9725,Protocol[Step],0))</f>
        <v>11Azd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684010004</v>
      </c>
      <c r="H9725" s="134">
        <f>Systematic[[#This Row],[SampleVariableLabel]]+100*Systematic[[#This Row],[State]]</f>
        <v>684011204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685</v>
      </c>
      <c r="B9726" s="1">
        <f>IF(C9726=0,IF(B9725=Protocol!$V$20,1,B9725+1),B9725)</f>
        <v>1</v>
      </c>
      <c r="C9726" s="1">
        <f>IF(C9725+1=Protocol!$V$21,0,C9725+1)</f>
        <v>0</v>
      </c>
      <c r="D9726" s="1">
        <f t="shared" si="319"/>
        <v>5</v>
      </c>
      <c r="E9726" s="1" t="str">
        <f>INDEX(Protocol[Mark],MATCH(C9726,Protocol[Step],0))</f>
        <v>1mt</v>
      </c>
      <c r="F9726" s="151" t="str">
        <f>INDEX(Variables[Variable],MATCH(Systematic[[#This Row],[VariableIndex]],Variables[Index],0))</f>
        <v>Specific flux (mt)</v>
      </c>
      <c r="G9726" s="134">
        <f>Systematic[[#This Row],[Sample]]*1000000+Systematic[[#This Row],[SubSample]]*10000+Systematic[[#This Row],[VariableIndex]]</f>
        <v>685010005</v>
      </c>
      <c r="H9726" s="134">
        <f>Systematic[[#This Row],[SampleVariableLabel]]+100*Systematic[[#This Row],[State]]</f>
        <v>685010005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685</v>
      </c>
      <c r="B9727" s="1">
        <f>IF(C9727=0,IF(B9726=Protocol!$V$20,1,B9726+1),B9726)</f>
        <v>1</v>
      </c>
      <c r="C9727" s="1">
        <f>IF(C9726+1=Protocol!$V$21,0,C9726+1)</f>
        <v>1</v>
      </c>
      <c r="D9727" s="1">
        <f t="shared" si="319"/>
        <v>6</v>
      </c>
      <c r="E9727" s="1" t="str">
        <f>INDEX(Protocol[Mark],MATCH(C9727,Protocol[Step],0))</f>
        <v>1PM</v>
      </c>
      <c r="F9727" s="151" t="str">
        <f>INDEX(Variables[Variable],MATCH(Systematic[[#This Row],[VariableIndex]],Variables[Index],0))</f>
        <v>FCR (mt: ROX-corr.)</v>
      </c>
      <c r="G9727" s="134">
        <f>Systematic[[#This Row],[Sample]]*1000000+Systematic[[#This Row],[SubSample]]*10000+Systematic[[#This Row],[VariableIndex]]</f>
        <v>685010006</v>
      </c>
      <c r="H9727" s="134">
        <f>Systematic[[#This Row],[SampleVariableLabel]]+100*Systematic[[#This Row],[State]]</f>
        <v>685010106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685</v>
      </c>
      <c r="B9728" s="1">
        <f>IF(C9728=0,IF(B9727=Protocol!$V$20,1,B9727+1),B9727)</f>
        <v>1</v>
      </c>
      <c r="C9728" s="1">
        <f>IF(C9727+1=Protocol!$V$21,0,C9727+1)</f>
        <v>2</v>
      </c>
      <c r="D9728" s="1">
        <f t="shared" si="319"/>
        <v>1</v>
      </c>
      <c r="E9728" s="1" t="str">
        <f>INDEX(Protocol[Mark],MATCH(C9728,Protocol[Step],0))</f>
        <v>2D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685010001</v>
      </c>
      <c r="H9728" s="134">
        <f>Systematic[[#This Row],[SampleVariableLabel]]+100*Systematic[[#This Row],[State]]</f>
        <v>685010201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685</v>
      </c>
      <c r="B9729" s="1">
        <f>IF(C9729=0,IF(B9728=Protocol!$V$20,1,B9728+1),B9728)</f>
        <v>1</v>
      </c>
      <c r="C9729" s="1">
        <f>IF(C9728+1=Protocol!$V$21,0,C9728+1)</f>
        <v>3</v>
      </c>
      <c r="D9729" s="1">
        <f t="shared" si="319"/>
        <v>2</v>
      </c>
      <c r="E9729" s="1" t="str">
        <f>INDEX(Protocol[Mark],MATCH(C9729,Protocol[Step],0))</f>
        <v>2c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685010002</v>
      </c>
      <c r="H9729" s="134">
        <f>Systematic[[#This Row],[SampleVariableLabel]]+100*Systematic[[#This Row],[State]]</f>
        <v>685010302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685</v>
      </c>
      <c r="B9730" s="1">
        <f>IF(C9730=0,IF(B9729=Protocol!$V$20,1,B9729+1),B9729)</f>
        <v>1</v>
      </c>
      <c r="C9730" s="1">
        <f>IF(C9729+1=Protocol!$V$21,0,C9729+1)</f>
        <v>4</v>
      </c>
      <c r="D9730" s="1">
        <f t="shared" si="319"/>
        <v>3</v>
      </c>
      <c r="E9730" s="1" t="str">
        <f>INDEX(Protocol[Mark],MATCH(C9730,Protocol[Step],0))</f>
        <v>3U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685010003</v>
      </c>
      <c r="H9730" s="134">
        <f>Systematic[[#This Row],[SampleVariableLabel]]+100*Systematic[[#This Row],[State]]</f>
        <v>685010403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685</v>
      </c>
      <c r="B9731" s="1">
        <f>IF(C9731=0,IF(B9730=Protocol!$V$20,1,B9730+1),B9730)</f>
        <v>1</v>
      </c>
      <c r="C9731" s="1">
        <f>IF(C9730+1=Protocol!$V$21,0,C9730+1)</f>
        <v>5</v>
      </c>
      <c r="D9731" s="1">
        <f t="shared" ref="D9731:D9794" si="321">IF(D9730=nVariables,1,D9730+1)</f>
        <v>4</v>
      </c>
      <c r="E9731" s="1" t="str">
        <f>INDEX(Protocol[Mark],MATCH(C9731,Protocol[Step],0))</f>
        <v>4G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685010004</v>
      </c>
      <c r="H9731" s="134">
        <f>Systematic[[#This Row],[SampleVariableLabel]]+100*Systematic[[#This Row],[State]]</f>
        <v>685010504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685</v>
      </c>
      <c r="B9732" s="1">
        <f>IF(C9732=0,IF(B9731=Protocol!$V$20,1,B9731+1),B9731)</f>
        <v>1</v>
      </c>
      <c r="C9732" s="1">
        <f>IF(C9731+1=Protocol!$V$21,0,C9731+1)</f>
        <v>6</v>
      </c>
      <c r="D9732" s="1">
        <f t="shared" si="321"/>
        <v>5</v>
      </c>
      <c r="E9732" s="1" t="str">
        <f>INDEX(Protocol[Mark],MATCH(C9732,Protocol[Step],0))</f>
        <v>5S</v>
      </c>
      <c r="F9732" s="151" t="str">
        <f>INDEX(Variables[Variable],MATCH(Systematic[[#This Row],[VariableIndex]],Variables[Index],0))</f>
        <v>Specific flux (mt)</v>
      </c>
      <c r="G9732" s="134">
        <f>Systematic[[#This Row],[Sample]]*1000000+Systematic[[#This Row],[SubSample]]*10000+Systematic[[#This Row],[VariableIndex]]</f>
        <v>685010005</v>
      </c>
      <c r="H9732" s="134">
        <f>Systematic[[#This Row],[SampleVariableLabel]]+100*Systematic[[#This Row],[State]]</f>
        <v>685010605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685</v>
      </c>
      <c r="B9733" s="1">
        <f>IF(C9733=0,IF(B9732=Protocol!$V$20,1,B9732+1),B9732)</f>
        <v>1</v>
      </c>
      <c r="C9733" s="1">
        <f>IF(C9732+1=Protocol!$V$21,0,C9732+1)</f>
        <v>7</v>
      </c>
      <c r="D9733" s="1">
        <f t="shared" si="321"/>
        <v>6</v>
      </c>
      <c r="E9733" s="1" t="str">
        <f>INDEX(Protocol[Mark],MATCH(C9733,Protocol[Step],0))</f>
        <v>6Oct</v>
      </c>
      <c r="F9733" s="151" t="str">
        <f>INDEX(Variables[Variable],MATCH(Systematic[[#This Row],[VariableIndex]],Variables[Index],0))</f>
        <v>FCR (mt: ROX-corr.)</v>
      </c>
      <c r="G9733" s="134">
        <f>Systematic[[#This Row],[Sample]]*1000000+Systematic[[#This Row],[SubSample]]*10000+Systematic[[#This Row],[VariableIndex]]</f>
        <v>685010006</v>
      </c>
      <c r="H9733" s="134">
        <f>Systematic[[#This Row],[SampleVariableLabel]]+100*Systematic[[#This Row],[State]]</f>
        <v>685010706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685</v>
      </c>
      <c r="B9734" s="1">
        <f>IF(C9734=0,IF(B9733=Protocol!$V$20,1,B9733+1),B9733)</f>
        <v>1</v>
      </c>
      <c r="C9734" s="1">
        <f>IF(C9733+1=Protocol!$V$21,0,C9733+1)</f>
        <v>8</v>
      </c>
      <c r="D9734" s="1">
        <f t="shared" si="321"/>
        <v>1</v>
      </c>
      <c r="E9734" s="1" t="str">
        <f>INDEX(Protocol[Mark],MATCH(C9734,Protocol[Step],0))</f>
        <v>7Rot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685010001</v>
      </c>
      <c r="H9734" s="134">
        <f>Systematic[[#This Row],[SampleVariableLabel]]+100*Systematic[[#This Row],[State]]</f>
        <v>685010801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685</v>
      </c>
      <c r="B9735" s="1">
        <f>IF(C9735=0,IF(B9734=Protocol!$V$20,1,B9734+1),B9734)</f>
        <v>1</v>
      </c>
      <c r="C9735" s="1">
        <f>IF(C9734+1=Protocol!$V$21,0,C9734+1)</f>
        <v>9</v>
      </c>
      <c r="D9735" s="1">
        <f t="shared" si="321"/>
        <v>2</v>
      </c>
      <c r="E9735" s="1" t="str">
        <f>INDEX(Protocol[Mark],MATCH(C9735,Protocol[Step],0))</f>
        <v>8Gp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685010002</v>
      </c>
      <c r="H9735" s="134">
        <f>Systematic[[#This Row],[SampleVariableLabel]]+100*Systematic[[#This Row],[State]]</f>
        <v>685010902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685</v>
      </c>
      <c r="B9736" s="1">
        <f>IF(C9736=0,IF(B9735=Protocol!$V$20,1,B9735+1),B9735)</f>
        <v>1</v>
      </c>
      <c r="C9736" s="1">
        <f>IF(C9735+1=Protocol!$V$21,0,C9735+1)</f>
        <v>10</v>
      </c>
      <c r="D9736" s="1">
        <f t="shared" si="321"/>
        <v>3</v>
      </c>
      <c r="E9736" s="1" t="str">
        <f>INDEX(Protocol[Mark],MATCH(C9736,Protocol[Step],0))</f>
        <v>9Ama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685010003</v>
      </c>
      <c r="H9736" s="134">
        <f>Systematic[[#This Row],[SampleVariableLabel]]+100*Systematic[[#This Row],[State]]</f>
        <v>685011003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685</v>
      </c>
      <c r="B9737" s="1">
        <f>IF(C9737=0,IF(B9736=Protocol!$V$20,1,B9736+1),B9736)</f>
        <v>1</v>
      </c>
      <c r="C9737" s="1">
        <f>IF(C9736+1=Protocol!$V$21,0,C9736+1)</f>
        <v>11</v>
      </c>
      <c r="D9737" s="1">
        <f t="shared" si="321"/>
        <v>4</v>
      </c>
      <c r="E9737" s="1" t="str">
        <f>INDEX(Protocol[Mark],MATCH(C9737,Protocol[Step],0))</f>
        <v>10Tm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685010004</v>
      </c>
      <c r="H9737" s="134">
        <f>Systematic[[#This Row],[SampleVariableLabel]]+100*Systematic[[#This Row],[State]]</f>
        <v>685011104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685</v>
      </c>
      <c r="B9738" s="1">
        <f>IF(C9738=0,IF(B9737=Protocol!$V$20,1,B9737+1),B9737)</f>
        <v>1</v>
      </c>
      <c r="C9738" s="1">
        <f>IF(C9737+1=Protocol!$V$21,0,C9737+1)</f>
        <v>12</v>
      </c>
      <c r="D9738" s="1">
        <f t="shared" si="321"/>
        <v>5</v>
      </c>
      <c r="E9738" s="1" t="str">
        <f>INDEX(Protocol[Mark],MATCH(C9738,Protocol[Step],0))</f>
        <v>11Azd</v>
      </c>
      <c r="F9738" s="151" t="str">
        <f>INDEX(Variables[Variable],MATCH(Systematic[[#This Row],[VariableIndex]],Variables[Index],0))</f>
        <v>Specific flux (mt)</v>
      </c>
      <c r="G9738" s="134">
        <f>Systematic[[#This Row],[Sample]]*1000000+Systematic[[#This Row],[SubSample]]*10000+Systematic[[#This Row],[VariableIndex]]</f>
        <v>685010005</v>
      </c>
      <c r="H9738" s="134">
        <f>Systematic[[#This Row],[SampleVariableLabel]]+100*Systematic[[#This Row],[State]]</f>
        <v>685011205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686</v>
      </c>
      <c r="B9739" s="1">
        <f>IF(C9739=0,IF(B9738=Protocol!$V$20,1,B9738+1),B9738)</f>
        <v>1</v>
      </c>
      <c r="C9739" s="1">
        <f>IF(C9738+1=Protocol!$V$21,0,C9738+1)</f>
        <v>0</v>
      </c>
      <c r="D9739" s="1">
        <f t="shared" si="321"/>
        <v>6</v>
      </c>
      <c r="E9739" s="1" t="str">
        <f>INDEX(Protocol[Mark],MATCH(C9739,Protocol[Step],0))</f>
        <v>1mt</v>
      </c>
      <c r="F9739" s="151" t="str">
        <f>INDEX(Variables[Variable],MATCH(Systematic[[#This Row],[VariableIndex]],Variables[Index],0))</f>
        <v>FCR (mt: ROX-corr.)</v>
      </c>
      <c r="G9739" s="134">
        <f>Systematic[[#This Row],[Sample]]*1000000+Systematic[[#This Row],[SubSample]]*10000+Systematic[[#This Row],[VariableIndex]]</f>
        <v>686010006</v>
      </c>
      <c r="H9739" s="134">
        <f>Systematic[[#This Row],[SampleVariableLabel]]+100*Systematic[[#This Row],[State]]</f>
        <v>686010006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686</v>
      </c>
      <c r="B9740" s="1">
        <f>IF(C9740=0,IF(B9739=Protocol!$V$20,1,B9739+1),B9739)</f>
        <v>1</v>
      </c>
      <c r="C9740" s="1">
        <f>IF(C9739+1=Protocol!$V$21,0,C9739+1)</f>
        <v>1</v>
      </c>
      <c r="D9740" s="1">
        <f t="shared" si="321"/>
        <v>1</v>
      </c>
      <c r="E9740" s="1" t="str">
        <f>INDEX(Protocol[Mark],MATCH(C9740,Protocol[Step],0))</f>
        <v>1PM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686010001</v>
      </c>
      <c r="H9740" s="134">
        <f>Systematic[[#This Row],[SampleVariableLabel]]+100*Systematic[[#This Row],[State]]</f>
        <v>686010101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686</v>
      </c>
      <c r="B9741" s="1">
        <f>IF(C9741=0,IF(B9740=Protocol!$V$20,1,B9740+1),B9740)</f>
        <v>1</v>
      </c>
      <c r="C9741" s="1">
        <f>IF(C9740+1=Protocol!$V$21,0,C9740+1)</f>
        <v>2</v>
      </c>
      <c r="D9741" s="1">
        <f t="shared" si="321"/>
        <v>2</v>
      </c>
      <c r="E9741" s="1" t="str">
        <f>INDEX(Protocol[Mark],MATCH(C9741,Protocol[Step],0))</f>
        <v>2D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686010002</v>
      </c>
      <c r="H9741" s="134">
        <f>Systematic[[#This Row],[SampleVariableLabel]]+100*Systematic[[#This Row],[State]]</f>
        <v>686010202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686</v>
      </c>
      <c r="B9742" s="1">
        <f>IF(C9742=0,IF(B9741=Protocol!$V$20,1,B9741+1),B9741)</f>
        <v>1</v>
      </c>
      <c r="C9742" s="1">
        <f>IF(C9741+1=Protocol!$V$21,0,C9741+1)</f>
        <v>3</v>
      </c>
      <c r="D9742" s="1">
        <f t="shared" si="321"/>
        <v>3</v>
      </c>
      <c r="E9742" s="1" t="str">
        <f>INDEX(Protocol[Mark],MATCH(C9742,Protocol[Step],0))</f>
        <v>2c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686010003</v>
      </c>
      <c r="H9742" s="134">
        <f>Systematic[[#This Row],[SampleVariableLabel]]+100*Systematic[[#This Row],[State]]</f>
        <v>686010303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686</v>
      </c>
      <c r="B9743" s="1">
        <f>IF(C9743=0,IF(B9742=Protocol!$V$20,1,B9742+1),B9742)</f>
        <v>1</v>
      </c>
      <c r="C9743" s="1">
        <f>IF(C9742+1=Protocol!$V$21,0,C9742+1)</f>
        <v>4</v>
      </c>
      <c r="D9743" s="1">
        <f t="shared" si="321"/>
        <v>4</v>
      </c>
      <c r="E9743" s="1" t="str">
        <f>INDEX(Protocol[Mark],MATCH(C9743,Protocol[Step],0))</f>
        <v>3U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686010004</v>
      </c>
      <c r="H9743" s="134">
        <f>Systematic[[#This Row],[SampleVariableLabel]]+100*Systematic[[#This Row],[State]]</f>
        <v>686010404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686</v>
      </c>
      <c r="B9744" s="1">
        <f>IF(C9744=0,IF(B9743=Protocol!$V$20,1,B9743+1),B9743)</f>
        <v>1</v>
      </c>
      <c r="C9744" s="1">
        <f>IF(C9743+1=Protocol!$V$21,0,C9743+1)</f>
        <v>5</v>
      </c>
      <c r="D9744" s="1">
        <f t="shared" si="321"/>
        <v>5</v>
      </c>
      <c r="E9744" s="1" t="str">
        <f>INDEX(Protocol[Mark],MATCH(C9744,Protocol[Step],0))</f>
        <v>4G</v>
      </c>
      <c r="F9744" s="151" t="str">
        <f>INDEX(Variables[Variable],MATCH(Systematic[[#This Row],[VariableIndex]],Variables[Index],0))</f>
        <v>Specific flux (mt)</v>
      </c>
      <c r="G9744" s="134">
        <f>Systematic[[#This Row],[Sample]]*1000000+Systematic[[#This Row],[SubSample]]*10000+Systematic[[#This Row],[VariableIndex]]</f>
        <v>686010005</v>
      </c>
      <c r="H9744" s="134">
        <f>Systematic[[#This Row],[SampleVariableLabel]]+100*Systematic[[#This Row],[State]]</f>
        <v>686010505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686</v>
      </c>
      <c r="B9745" s="1">
        <f>IF(C9745=0,IF(B9744=Protocol!$V$20,1,B9744+1),B9744)</f>
        <v>1</v>
      </c>
      <c r="C9745" s="1">
        <f>IF(C9744+1=Protocol!$V$21,0,C9744+1)</f>
        <v>6</v>
      </c>
      <c r="D9745" s="1">
        <f t="shared" si="321"/>
        <v>6</v>
      </c>
      <c r="E9745" s="1" t="str">
        <f>INDEX(Protocol[Mark],MATCH(C9745,Protocol[Step],0))</f>
        <v>5S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686010006</v>
      </c>
      <c r="H9745" s="134">
        <f>Systematic[[#This Row],[SampleVariableLabel]]+100*Systematic[[#This Row],[State]]</f>
        <v>686010606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686</v>
      </c>
      <c r="B9746" s="1">
        <f>IF(C9746=0,IF(B9745=Protocol!$V$20,1,B9745+1),B9745)</f>
        <v>1</v>
      </c>
      <c r="C9746" s="1">
        <f>IF(C9745+1=Protocol!$V$21,0,C9745+1)</f>
        <v>7</v>
      </c>
      <c r="D9746" s="1">
        <f t="shared" si="321"/>
        <v>1</v>
      </c>
      <c r="E9746" s="1" t="str">
        <f>INDEX(Protocol[Mark],MATCH(C9746,Protocol[Step],0))</f>
        <v>6Oct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686010001</v>
      </c>
      <c r="H9746" s="134">
        <f>Systematic[[#This Row],[SampleVariableLabel]]+100*Systematic[[#This Row],[State]]</f>
        <v>686010701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686</v>
      </c>
      <c r="B9747" s="1">
        <f>IF(C9747=0,IF(B9746=Protocol!$V$20,1,B9746+1),B9746)</f>
        <v>1</v>
      </c>
      <c r="C9747" s="1">
        <f>IF(C9746+1=Protocol!$V$21,0,C9746+1)</f>
        <v>8</v>
      </c>
      <c r="D9747" s="1">
        <f t="shared" si="321"/>
        <v>2</v>
      </c>
      <c r="E9747" s="1" t="str">
        <f>INDEX(Protocol[Mark],MATCH(C9747,Protocol[Step],0))</f>
        <v>7Rot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686010002</v>
      </c>
      <c r="H9747" s="134">
        <f>Systematic[[#This Row],[SampleVariableLabel]]+100*Systematic[[#This Row],[State]]</f>
        <v>686010802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686</v>
      </c>
      <c r="B9748" s="1">
        <f>IF(C9748=0,IF(B9747=Protocol!$V$20,1,B9747+1),B9747)</f>
        <v>1</v>
      </c>
      <c r="C9748" s="1">
        <f>IF(C9747+1=Protocol!$V$21,0,C9747+1)</f>
        <v>9</v>
      </c>
      <c r="D9748" s="1">
        <f t="shared" si="321"/>
        <v>3</v>
      </c>
      <c r="E9748" s="1" t="str">
        <f>INDEX(Protocol[Mark],MATCH(C9748,Protocol[Step],0))</f>
        <v>8Gp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686010003</v>
      </c>
      <c r="H9748" s="134">
        <f>Systematic[[#This Row],[SampleVariableLabel]]+100*Systematic[[#This Row],[State]]</f>
        <v>686010903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686</v>
      </c>
      <c r="B9749" s="1">
        <f>IF(C9749=0,IF(B9748=Protocol!$V$20,1,B9748+1),B9748)</f>
        <v>1</v>
      </c>
      <c r="C9749" s="1">
        <f>IF(C9748+1=Protocol!$V$21,0,C9748+1)</f>
        <v>10</v>
      </c>
      <c r="D9749" s="1">
        <f t="shared" si="321"/>
        <v>4</v>
      </c>
      <c r="E9749" s="1" t="str">
        <f>INDEX(Protocol[Mark],MATCH(C9749,Protocol[Step],0))</f>
        <v>9Ama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686010004</v>
      </c>
      <c r="H9749" s="134">
        <f>Systematic[[#This Row],[SampleVariableLabel]]+100*Systematic[[#This Row],[State]]</f>
        <v>686011004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686</v>
      </c>
      <c r="B9750" s="1">
        <f>IF(C9750=0,IF(B9749=Protocol!$V$20,1,B9749+1),B9749)</f>
        <v>1</v>
      </c>
      <c r="C9750" s="1">
        <f>IF(C9749+1=Protocol!$V$21,0,C9749+1)</f>
        <v>11</v>
      </c>
      <c r="D9750" s="1">
        <f t="shared" si="321"/>
        <v>5</v>
      </c>
      <c r="E9750" s="1" t="str">
        <f>INDEX(Protocol[Mark],MATCH(C9750,Protocol[Step],0))</f>
        <v>10Tm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686010005</v>
      </c>
      <c r="H9750" s="134">
        <f>Systematic[[#This Row],[SampleVariableLabel]]+100*Systematic[[#This Row],[State]]</f>
        <v>686011105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686</v>
      </c>
      <c r="B9751" s="1">
        <f>IF(C9751=0,IF(B9750=Protocol!$V$20,1,B9750+1),B9750)</f>
        <v>1</v>
      </c>
      <c r="C9751" s="1">
        <f>IF(C9750+1=Protocol!$V$21,0,C9750+1)</f>
        <v>12</v>
      </c>
      <c r="D9751" s="1">
        <f t="shared" si="321"/>
        <v>6</v>
      </c>
      <c r="E9751" s="1" t="str">
        <f>INDEX(Protocol[Mark],MATCH(C9751,Protocol[Step],0))</f>
        <v>11Azd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686010006</v>
      </c>
      <c r="H9751" s="134">
        <f>Systematic[[#This Row],[SampleVariableLabel]]+100*Systematic[[#This Row],[State]]</f>
        <v>686011206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687</v>
      </c>
      <c r="B9752" s="1">
        <f>IF(C9752=0,IF(B9751=Protocol!$V$20,1,B9751+1),B9751)</f>
        <v>1</v>
      </c>
      <c r="C9752" s="1">
        <f>IF(C9751+1=Protocol!$V$21,0,C9751+1)</f>
        <v>0</v>
      </c>
      <c r="D9752" s="1">
        <f t="shared" si="321"/>
        <v>1</v>
      </c>
      <c r="E9752" s="1" t="str">
        <f>INDEX(Protocol[Mark],MATCH(C9752,Protocol[Step],0))</f>
        <v>1mt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687010001</v>
      </c>
      <c r="H9752" s="134">
        <f>Systematic[[#This Row],[SampleVariableLabel]]+100*Systematic[[#This Row],[State]]</f>
        <v>687010001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687</v>
      </c>
      <c r="B9753" s="1">
        <f>IF(C9753=0,IF(B9752=Protocol!$V$20,1,B9752+1),B9752)</f>
        <v>1</v>
      </c>
      <c r="C9753" s="1">
        <f>IF(C9752+1=Protocol!$V$21,0,C9752+1)</f>
        <v>1</v>
      </c>
      <c r="D9753" s="1">
        <f t="shared" si="321"/>
        <v>2</v>
      </c>
      <c r="E9753" s="1" t="str">
        <f>INDEX(Protocol[Mark],MATCH(C9753,Protocol[Step],0))</f>
        <v>1PM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687010002</v>
      </c>
      <c r="H9753" s="134">
        <f>Systematic[[#This Row],[SampleVariableLabel]]+100*Systematic[[#This Row],[State]]</f>
        <v>687010102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687</v>
      </c>
      <c r="B9754" s="1">
        <f>IF(C9754=0,IF(B9753=Protocol!$V$20,1,B9753+1),B9753)</f>
        <v>1</v>
      </c>
      <c r="C9754" s="1">
        <f>IF(C9753+1=Protocol!$V$21,0,C9753+1)</f>
        <v>2</v>
      </c>
      <c r="D9754" s="1">
        <f t="shared" si="321"/>
        <v>3</v>
      </c>
      <c r="E9754" s="1" t="str">
        <f>INDEX(Protocol[Mark],MATCH(C9754,Protocol[Step],0))</f>
        <v>2D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687010003</v>
      </c>
      <c r="H9754" s="134">
        <f>Systematic[[#This Row],[SampleVariableLabel]]+100*Systematic[[#This Row],[State]]</f>
        <v>687010203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687</v>
      </c>
      <c r="B9755" s="1">
        <f>IF(C9755=0,IF(B9754=Protocol!$V$20,1,B9754+1),B9754)</f>
        <v>1</v>
      </c>
      <c r="C9755" s="1">
        <f>IF(C9754+1=Protocol!$V$21,0,C9754+1)</f>
        <v>3</v>
      </c>
      <c r="D9755" s="1">
        <f t="shared" si="321"/>
        <v>4</v>
      </c>
      <c r="E9755" s="1" t="str">
        <f>INDEX(Protocol[Mark],MATCH(C9755,Protocol[Step],0))</f>
        <v>2c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687010004</v>
      </c>
      <c r="H9755" s="134">
        <f>Systematic[[#This Row],[SampleVariableLabel]]+100*Systematic[[#This Row],[State]]</f>
        <v>687010304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687</v>
      </c>
      <c r="B9756" s="1">
        <f>IF(C9756=0,IF(B9755=Protocol!$V$20,1,B9755+1),B9755)</f>
        <v>1</v>
      </c>
      <c r="C9756" s="1">
        <f>IF(C9755+1=Protocol!$V$21,0,C9755+1)</f>
        <v>4</v>
      </c>
      <c r="D9756" s="1">
        <f t="shared" si="321"/>
        <v>5</v>
      </c>
      <c r="E9756" s="1" t="str">
        <f>INDEX(Protocol[Mark],MATCH(C9756,Protocol[Step],0))</f>
        <v>3U</v>
      </c>
      <c r="F9756" s="151" t="str">
        <f>INDEX(Variables[Variable],MATCH(Systematic[[#This Row],[VariableIndex]],Variables[Index],0))</f>
        <v>Specific flux (mt)</v>
      </c>
      <c r="G9756" s="134">
        <f>Systematic[[#This Row],[Sample]]*1000000+Systematic[[#This Row],[SubSample]]*10000+Systematic[[#This Row],[VariableIndex]]</f>
        <v>687010005</v>
      </c>
      <c r="H9756" s="134">
        <f>Systematic[[#This Row],[SampleVariableLabel]]+100*Systematic[[#This Row],[State]]</f>
        <v>687010405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687</v>
      </c>
      <c r="B9757" s="1">
        <f>IF(C9757=0,IF(B9756=Protocol!$V$20,1,B9756+1),B9756)</f>
        <v>1</v>
      </c>
      <c r="C9757" s="1">
        <f>IF(C9756+1=Protocol!$V$21,0,C9756+1)</f>
        <v>5</v>
      </c>
      <c r="D9757" s="1">
        <f t="shared" si="321"/>
        <v>6</v>
      </c>
      <c r="E9757" s="1" t="str">
        <f>INDEX(Protocol[Mark],MATCH(C9757,Protocol[Step],0))</f>
        <v>4G</v>
      </c>
      <c r="F9757" s="151" t="str">
        <f>INDEX(Variables[Variable],MATCH(Systematic[[#This Row],[VariableIndex]],Variables[Index],0))</f>
        <v>FCR (mt: ROX-corr.)</v>
      </c>
      <c r="G9757" s="134">
        <f>Systematic[[#This Row],[Sample]]*1000000+Systematic[[#This Row],[SubSample]]*10000+Systematic[[#This Row],[VariableIndex]]</f>
        <v>687010006</v>
      </c>
      <c r="H9757" s="134">
        <f>Systematic[[#This Row],[SampleVariableLabel]]+100*Systematic[[#This Row],[State]]</f>
        <v>687010506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687</v>
      </c>
      <c r="B9758" s="1">
        <f>IF(C9758=0,IF(B9757=Protocol!$V$20,1,B9757+1),B9757)</f>
        <v>1</v>
      </c>
      <c r="C9758" s="1">
        <f>IF(C9757+1=Protocol!$V$21,0,C9757+1)</f>
        <v>6</v>
      </c>
      <c r="D9758" s="1">
        <f t="shared" si="321"/>
        <v>1</v>
      </c>
      <c r="E9758" s="1" t="str">
        <f>INDEX(Protocol[Mark],MATCH(C9758,Protocol[Step],0))</f>
        <v>5S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687010001</v>
      </c>
      <c r="H9758" s="134">
        <f>Systematic[[#This Row],[SampleVariableLabel]]+100*Systematic[[#This Row],[State]]</f>
        <v>687010601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687</v>
      </c>
      <c r="B9759" s="1">
        <f>IF(C9759=0,IF(B9758=Protocol!$V$20,1,B9758+1),B9758)</f>
        <v>1</v>
      </c>
      <c r="C9759" s="1">
        <f>IF(C9758+1=Protocol!$V$21,0,C9758+1)</f>
        <v>7</v>
      </c>
      <c r="D9759" s="1">
        <f t="shared" si="321"/>
        <v>2</v>
      </c>
      <c r="E9759" s="1" t="str">
        <f>INDEX(Protocol[Mark],MATCH(C9759,Protocol[Step],0))</f>
        <v>6Oct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687010002</v>
      </c>
      <c r="H9759" s="134">
        <f>Systematic[[#This Row],[SampleVariableLabel]]+100*Systematic[[#This Row],[State]]</f>
        <v>687010702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687</v>
      </c>
      <c r="B9760" s="1">
        <f>IF(C9760=0,IF(B9759=Protocol!$V$20,1,B9759+1),B9759)</f>
        <v>1</v>
      </c>
      <c r="C9760" s="1">
        <f>IF(C9759+1=Protocol!$V$21,0,C9759+1)</f>
        <v>8</v>
      </c>
      <c r="D9760" s="1">
        <f t="shared" si="321"/>
        <v>3</v>
      </c>
      <c r="E9760" s="1" t="str">
        <f>INDEX(Protocol[Mark],MATCH(C9760,Protocol[Step],0))</f>
        <v>7Rot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687010003</v>
      </c>
      <c r="H9760" s="134">
        <f>Systematic[[#This Row],[SampleVariableLabel]]+100*Systematic[[#This Row],[State]]</f>
        <v>687010803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687</v>
      </c>
      <c r="B9761" s="1">
        <f>IF(C9761=0,IF(B9760=Protocol!$V$20,1,B9760+1),B9760)</f>
        <v>1</v>
      </c>
      <c r="C9761" s="1">
        <f>IF(C9760+1=Protocol!$V$21,0,C9760+1)</f>
        <v>9</v>
      </c>
      <c r="D9761" s="1">
        <f t="shared" si="321"/>
        <v>4</v>
      </c>
      <c r="E9761" s="1" t="str">
        <f>INDEX(Protocol[Mark],MATCH(C9761,Protocol[Step],0))</f>
        <v>8Gp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687010004</v>
      </c>
      <c r="H9761" s="134">
        <f>Systematic[[#This Row],[SampleVariableLabel]]+100*Systematic[[#This Row],[State]]</f>
        <v>687010904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687</v>
      </c>
      <c r="B9762" s="1">
        <f>IF(C9762=0,IF(B9761=Protocol!$V$20,1,B9761+1),B9761)</f>
        <v>1</v>
      </c>
      <c r="C9762" s="1">
        <f>IF(C9761+1=Protocol!$V$21,0,C9761+1)</f>
        <v>10</v>
      </c>
      <c r="D9762" s="1">
        <f t="shared" si="321"/>
        <v>5</v>
      </c>
      <c r="E9762" s="1" t="str">
        <f>INDEX(Protocol[Mark],MATCH(C9762,Protocol[Step],0))</f>
        <v>9Ama</v>
      </c>
      <c r="F9762" s="151" t="str">
        <f>INDEX(Variables[Variable],MATCH(Systematic[[#This Row],[VariableIndex]],Variables[Index],0))</f>
        <v>Specific flux (mt)</v>
      </c>
      <c r="G9762" s="134">
        <f>Systematic[[#This Row],[Sample]]*1000000+Systematic[[#This Row],[SubSample]]*10000+Systematic[[#This Row],[VariableIndex]]</f>
        <v>687010005</v>
      </c>
      <c r="H9762" s="134">
        <f>Systematic[[#This Row],[SampleVariableLabel]]+100*Systematic[[#This Row],[State]]</f>
        <v>687011005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687</v>
      </c>
      <c r="B9763" s="1">
        <f>IF(C9763=0,IF(B9762=Protocol!$V$20,1,B9762+1),B9762)</f>
        <v>1</v>
      </c>
      <c r="C9763" s="1">
        <f>IF(C9762+1=Protocol!$V$21,0,C9762+1)</f>
        <v>11</v>
      </c>
      <c r="D9763" s="1">
        <f t="shared" si="321"/>
        <v>6</v>
      </c>
      <c r="E9763" s="1" t="str">
        <f>INDEX(Protocol[Mark],MATCH(C9763,Protocol[Step],0))</f>
        <v>10Tm</v>
      </c>
      <c r="F9763" s="151" t="str">
        <f>INDEX(Variables[Variable],MATCH(Systematic[[#This Row],[VariableIndex]],Variables[Index],0))</f>
        <v>FCR (mt: ROX-corr.)</v>
      </c>
      <c r="G9763" s="134">
        <f>Systematic[[#This Row],[Sample]]*1000000+Systematic[[#This Row],[SubSample]]*10000+Systematic[[#This Row],[VariableIndex]]</f>
        <v>687010006</v>
      </c>
      <c r="H9763" s="134">
        <f>Systematic[[#This Row],[SampleVariableLabel]]+100*Systematic[[#This Row],[State]]</f>
        <v>687011106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687</v>
      </c>
      <c r="B9764" s="1">
        <f>IF(C9764=0,IF(B9763=Protocol!$V$20,1,B9763+1),B9763)</f>
        <v>1</v>
      </c>
      <c r="C9764" s="1">
        <f>IF(C9763+1=Protocol!$V$21,0,C9763+1)</f>
        <v>12</v>
      </c>
      <c r="D9764" s="1">
        <f t="shared" si="321"/>
        <v>1</v>
      </c>
      <c r="E9764" s="1" t="str">
        <f>INDEX(Protocol[Mark],MATCH(C9764,Protocol[Step],0))</f>
        <v>11Azd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687010001</v>
      </c>
      <c r="H9764" s="134">
        <f>Systematic[[#This Row],[SampleVariableLabel]]+100*Systematic[[#This Row],[State]]</f>
        <v>687011201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688</v>
      </c>
      <c r="B9765" s="1">
        <f>IF(C9765=0,IF(B9764=Protocol!$V$20,1,B9764+1),B9764)</f>
        <v>1</v>
      </c>
      <c r="C9765" s="1">
        <f>IF(C9764+1=Protocol!$V$21,0,C9764+1)</f>
        <v>0</v>
      </c>
      <c r="D9765" s="1">
        <f t="shared" si="321"/>
        <v>2</v>
      </c>
      <c r="E9765" s="1" t="str">
        <f>INDEX(Protocol[Mark],MATCH(C9765,Protocol[Step],0))</f>
        <v>1mt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688010002</v>
      </c>
      <c r="H9765" s="134">
        <f>Systematic[[#This Row],[SampleVariableLabel]]+100*Systematic[[#This Row],[State]]</f>
        <v>688010002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688</v>
      </c>
      <c r="B9766" s="1">
        <f>IF(C9766=0,IF(B9765=Protocol!$V$20,1,B9765+1),B9765)</f>
        <v>1</v>
      </c>
      <c r="C9766" s="1">
        <f>IF(C9765+1=Protocol!$V$21,0,C9765+1)</f>
        <v>1</v>
      </c>
      <c r="D9766" s="1">
        <f t="shared" si="321"/>
        <v>3</v>
      </c>
      <c r="E9766" s="1" t="str">
        <f>INDEX(Protocol[Mark],MATCH(C9766,Protocol[Step],0))</f>
        <v>1PM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688010003</v>
      </c>
      <c r="H9766" s="134">
        <f>Systematic[[#This Row],[SampleVariableLabel]]+100*Systematic[[#This Row],[State]]</f>
        <v>688010103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688</v>
      </c>
      <c r="B9767" s="1">
        <f>IF(C9767=0,IF(B9766=Protocol!$V$20,1,B9766+1),B9766)</f>
        <v>1</v>
      </c>
      <c r="C9767" s="1">
        <f>IF(C9766+1=Protocol!$V$21,0,C9766+1)</f>
        <v>2</v>
      </c>
      <c r="D9767" s="1">
        <f t="shared" si="321"/>
        <v>4</v>
      </c>
      <c r="E9767" s="1" t="str">
        <f>INDEX(Protocol[Mark],MATCH(C9767,Protocol[Step],0))</f>
        <v>2D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688010004</v>
      </c>
      <c r="H9767" s="134">
        <f>Systematic[[#This Row],[SampleVariableLabel]]+100*Systematic[[#This Row],[State]]</f>
        <v>688010204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688</v>
      </c>
      <c r="B9768" s="1">
        <f>IF(C9768=0,IF(B9767=Protocol!$V$20,1,B9767+1),B9767)</f>
        <v>1</v>
      </c>
      <c r="C9768" s="1">
        <f>IF(C9767+1=Protocol!$V$21,0,C9767+1)</f>
        <v>3</v>
      </c>
      <c r="D9768" s="1">
        <f t="shared" si="321"/>
        <v>5</v>
      </c>
      <c r="E9768" s="1" t="str">
        <f>INDEX(Protocol[Mark],MATCH(C9768,Protocol[Step],0))</f>
        <v>2c</v>
      </c>
      <c r="F9768" s="151" t="str">
        <f>INDEX(Variables[Variable],MATCH(Systematic[[#This Row],[VariableIndex]],Variables[Index],0))</f>
        <v>Specific flux (mt)</v>
      </c>
      <c r="G9768" s="134">
        <f>Systematic[[#This Row],[Sample]]*1000000+Systematic[[#This Row],[SubSample]]*10000+Systematic[[#This Row],[VariableIndex]]</f>
        <v>688010005</v>
      </c>
      <c r="H9768" s="134">
        <f>Systematic[[#This Row],[SampleVariableLabel]]+100*Systematic[[#This Row],[State]]</f>
        <v>688010305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688</v>
      </c>
      <c r="B9769" s="1">
        <f>IF(C9769=0,IF(B9768=Protocol!$V$20,1,B9768+1),B9768)</f>
        <v>1</v>
      </c>
      <c r="C9769" s="1">
        <f>IF(C9768+1=Protocol!$V$21,0,C9768+1)</f>
        <v>4</v>
      </c>
      <c r="D9769" s="1">
        <f t="shared" si="321"/>
        <v>6</v>
      </c>
      <c r="E9769" s="1" t="str">
        <f>INDEX(Protocol[Mark],MATCH(C9769,Protocol[Step],0))</f>
        <v>3U</v>
      </c>
      <c r="F9769" s="151" t="str">
        <f>INDEX(Variables[Variable],MATCH(Systematic[[#This Row],[VariableIndex]],Variables[Index],0))</f>
        <v>FCR (mt: ROX-corr.)</v>
      </c>
      <c r="G9769" s="134">
        <f>Systematic[[#This Row],[Sample]]*1000000+Systematic[[#This Row],[SubSample]]*10000+Systematic[[#This Row],[VariableIndex]]</f>
        <v>688010006</v>
      </c>
      <c r="H9769" s="134">
        <f>Systematic[[#This Row],[SampleVariableLabel]]+100*Systematic[[#This Row],[State]]</f>
        <v>688010406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688</v>
      </c>
      <c r="B9770" s="1">
        <f>IF(C9770=0,IF(B9769=Protocol!$V$20,1,B9769+1),B9769)</f>
        <v>1</v>
      </c>
      <c r="C9770" s="1">
        <f>IF(C9769+1=Protocol!$V$21,0,C9769+1)</f>
        <v>5</v>
      </c>
      <c r="D9770" s="1">
        <f t="shared" si="321"/>
        <v>1</v>
      </c>
      <c r="E9770" s="1" t="str">
        <f>INDEX(Protocol[Mark],MATCH(C9770,Protocol[Step],0))</f>
        <v>4G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688010001</v>
      </c>
      <c r="H9770" s="134">
        <f>Systematic[[#This Row],[SampleVariableLabel]]+100*Systematic[[#This Row],[State]]</f>
        <v>688010501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688</v>
      </c>
      <c r="B9771" s="1">
        <f>IF(C9771=0,IF(B9770=Protocol!$V$20,1,B9770+1),B9770)</f>
        <v>1</v>
      </c>
      <c r="C9771" s="1">
        <f>IF(C9770+1=Protocol!$V$21,0,C9770+1)</f>
        <v>6</v>
      </c>
      <c r="D9771" s="1">
        <f t="shared" si="321"/>
        <v>2</v>
      </c>
      <c r="E9771" s="1" t="str">
        <f>INDEX(Protocol[Mark],MATCH(C9771,Protocol[Step],0))</f>
        <v>5S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688010002</v>
      </c>
      <c r="H9771" s="134">
        <f>Systematic[[#This Row],[SampleVariableLabel]]+100*Systematic[[#This Row],[State]]</f>
        <v>688010602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688</v>
      </c>
      <c r="B9772" s="1">
        <f>IF(C9772=0,IF(B9771=Protocol!$V$20,1,B9771+1),B9771)</f>
        <v>1</v>
      </c>
      <c r="C9772" s="1">
        <f>IF(C9771+1=Protocol!$V$21,0,C9771+1)</f>
        <v>7</v>
      </c>
      <c r="D9772" s="1">
        <f t="shared" si="321"/>
        <v>3</v>
      </c>
      <c r="E9772" s="1" t="str">
        <f>INDEX(Protocol[Mark],MATCH(C9772,Protocol[Step],0))</f>
        <v>6Oct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688010003</v>
      </c>
      <c r="H9772" s="134">
        <f>Systematic[[#This Row],[SampleVariableLabel]]+100*Systematic[[#This Row],[State]]</f>
        <v>688010703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688</v>
      </c>
      <c r="B9773" s="1">
        <f>IF(C9773=0,IF(B9772=Protocol!$V$20,1,B9772+1),B9772)</f>
        <v>1</v>
      </c>
      <c r="C9773" s="1">
        <f>IF(C9772+1=Protocol!$V$21,0,C9772+1)</f>
        <v>8</v>
      </c>
      <c r="D9773" s="1">
        <f t="shared" si="321"/>
        <v>4</v>
      </c>
      <c r="E9773" s="1" t="str">
        <f>INDEX(Protocol[Mark],MATCH(C9773,Protocol[Step],0))</f>
        <v>7Rot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688010004</v>
      </c>
      <c r="H9773" s="134">
        <f>Systematic[[#This Row],[SampleVariableLabel]]+100*Systematic[[#This Row],[State]]</f>
        <v>688010804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688</v>
      </c>
      <c r="B9774" s="1">
        <f>IF(C9774=0,IF(B9773=Protocol!$V$20,1,B9773+1),B9773)</f>
        <v>1</v>
      </c>
      <c r="C9774" s="1">
        <f>IF(C9773+1=Protocol!$V$21,0,C9773+1)</f>
        <v>9</v>
      </c>
      <c r="D9774" s="1">
        <f t="shared" si="321"/>
        <v>5</v>
      </c>
      <c r="E9774" s="1" t="str">
        <f>INDEX(Protocol[Mark],MATCH(C9774,Protocol[Step],0))</f>
        <v>8Gp</v>
      </c>
      <c r="F9774" s="151" t="str">
        <f>INDEX(Variables[Variable],MATCH(Systematic[[#This Row],[VariableIndex]],Variables[Index],0))</f>
        <v>Specific flux (mt)</v>
      </c>
      <c r="G9774" s="134">
        <f>Systematic[[#This Row],[Sample]]*1000000+Systematic[[#This Row],[SubSample]]*10000+Systematic[[#This Row],[VariableIndex]]</f>
        <v>688010005</v>
      </c>
      <c r="H9774" s="134">
        <f>Systematic[[#This Row],[SampleVariableLabel]]+100*Systematic[[#This Row],[State]]</f>
        <v>688010905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688</v>
      </c>
      <c r="B9775" s="1">
        <f>IF(C9775=0,IF(B9774=Protocol!$V$20,1,B9774+1),B9774)</f>
        <v>1</v>
      </c>
      <c r="C9775" s="1">
        <f>IF(C9774+1=Protocol!$V$21,0,C9774+1)</f>
        <v>10</v>
      </c>
      <c r="D9775" s="1">
        <f t="shared" si="321"/>
        <v>6</v>
      </c>
      <c r="E9775" s="1" t="str">
        <f>INDEX(Protocol[Mark],MATCH(C9775,Protocol[Step],0))</f>
        <v>9Ama</v>
      </c>
      <c r="F9775" s="151" t="str">
        <f>INDEX(Variables[Variable],MATCH(Systematic[[#This Row],[VariableIndex]],Variables[Index],0))</f>
        <v>FCR (mt: ROX-corr.)</v>
      </c>
      <c r="G9775" s="134">
        <f>Systematic[[#This Row],[Sample]]*1000000+Systematic[[#This Row],[SubSample]]*10000+Systematic[[#This Row],[VariableIndex]]</f>
        <v>688010006</v>
      </c>
      <c r="H9775" s="134">
        <f>Systematic[[#This Row],[SampleVariableLabel]]+100*Systematic[[#This Row],[State]]</f>
        <v>688011006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688</v>
      </c>
      <c r="B9776" s="1">
        <f>IF(C9776=0,IF(B9775=Protocol!$V$20,1,B9775+1),B9775)</f>
        <v>1</v>
      </c>
      <c r="C9776" s="1">
        <f>IF(C9775+1=Protocol!$V$21,0,C9775+1)</f>
        <v>11</v>
      </c>
      <c r="D9776" s="1">
        <f t="shared" si="321"/>
        <v>1</v>
      </c>
      <c r="E9776" s="1" t="str">
        <f>INDEX(Protocol[Mark],MATCH(C9776,Protocol[Step],0))</f>
        <v>10Tm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688010001</v>
      </c>
      <c r="H9776" s="134">
        <f>Systematic[[#This Row],[SampleVariableLabel]]+100*Systematic[[#This Row],[State]]</f>
        <v>688011101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688</v>
      </c>
      <c r="B9777" s="1">
        <f>IF(C9777=0,IF(B9776=Protocol!$V$20,1,B9776+1),B9776)</f>
        <v>1</v>
      </c>
      <c r="C9777" s="1">
        <f>IF(C9776+1=Protocol!$V$21,0,C9776+1)</f>
        <v>12</v>
      </c>
      <c r="D9777" s="1">
        <f t="shared" si="321"/>
        <v>2</v>
      </c>
      <c r="E9777" s="1" t="str">
        <f>INDEX(Protocol[Mark],MATCH(C9777,Protocol[Step],0))</f>
        <v>11Azd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688010002</v>
      </c>
      <c r="H9777" s="134">
        <f>Systematic[[#This Row],[SampleVariableLabel]]+100*Systematic[[#This Row],[State]]</f>
        <v>688011202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689</v>
      </c>
      <c r="B9778" s="1">
        <f>IF(C9778=0,IF(B9777=Protocol!$V$20,1,B9777+1),B9777)</f>
        <v>1</v>
      </c>
      <c r="C9778" s="1">
        <f>IF(C9777+1=Protocol!$V$21,0,C9777+1)</f>
        <v>0</v>
      </c>
      <c r="D9778" s="1">
        <f t="shared" si="321"/>
        <v>3</v>
      </c>
      <c r="E9778" s="1" t="str">
        <f>INDEX(Protocol[Mark],MATCH(C9778,Protocol[Step],0))</f>
        <v>1mt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689010003</v>
      </c>
      <c r="H9778" s="134">
        <f>Systematic[[#This Row],[SampleVariableLabel]]+100*Systematic[[#This Row],[State]]</f>
        <v>689010003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689</v>
      </c>
      <c r="B9779" s="1">
        <f>IF(C9779=0,IF(B9778=Protocol!$V$20,1,B9778+1),B9778)</f>
        <v>1</v>
      </c>
      <c r="C9779" s="1">
        <f>IF(C9778+1=Protocol!$V$21,0,C9778+1)</f>
        <v>1</v>
      </c>
      <c r="D9779" s="1">
        <f t="shared" si="321"/>
        <v>4</v>
      </c>
      <c r="E9779" s="1" t="str">
        <f>INDEX(Protocol[Mark],MATCH(C9779,Protocol[Step],0))</f>
        <v>1PM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689010004</v>
      </c>
      <c r="H9779" s="134">
        <f>Systematic[[#This Row],[SampleVariableLabel]]+100*Systematic[[#This Row],[State]]</f>
        <v>689010104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689</v>
      </c>
      <c r="B9780" s="1">
        <f>IF(C9780=0,IF(B9779=Protocol!$V$20,1,B9779+1),B9779)</f>
        <v>1</v>
      </c>
      <c r="C9780" s="1">
        <f>IF(C9779+1=Protocol!$V$21,0,C9779+1)</f>
        <v>2</v>
      </c>
      <c r="D9780" s="1">
        <f t="shared" si="321"/>
        <v>5</v>
      </c>
      <c r="E9780" s="1" t="str">
        <f>INDEX(Protocol[Mark],MATCH(C9780,Protocol[Step],0))</f>
        <v>2D</v>
      </c>
      <c r="F9780" s="151" t="str">
        <f>INDEX(Variables[Variable],MATCH(Systematic[[#This Row],[VariableIndex]],Variables[Index],0))</f>
        <v>Specific flux (mt)</v>
      </c>
      <c r="G9780" s="134">
        <f>Systematic[[#This Row],[Sample]]*1000000+Systematic[[#This Row],[SubSample]]*10000+Systematic[[#This Row],[VariableIndex]]</f>
        <v>689010005</v>
      </c>
      <c r="H9780" s="134">
        <f>Systematic[[#This Row],[SampleVariableLabel]]+100*Systematic[[#This Row],[State]]</f>
        <v>689010205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689</v>
      </c>
      <c r="B9781" s="1">
        <f>IF(C9781=0,IF(B9780=Protocol!$V$20,1,B9780+1),B9780)</f>
        <v>1</v>
      </c>
      <c r="C9781" s="1">
        <f>IF(C9780+1=Protocol!$V$21,0,C9780+1)</f>
        <v>3</v>
      </c>
      <c r="D9781" s="1">
        <f t="shared" si="321"/>
        <v>6</v>
      </c>
      <c r="E9781" s="1" t="str">
        <f>INDEX(Protocol[Mark],MATCH(C9781,Protocol[Step],0))</f>
        <v>2c</v>
      </c>
      <c r="F9781" s="151" t="str">
        <f>INDEX(Variables[Variable],MATCH(Systematic[[#This Row],[VariableIndex]],Variables[Index],0))</f>
        <v>FCR (mt: ROX-corr.)</v>
      </c>
      <c r="G9781" s="134">
        <f>Systematic[[#This Row],[Sample]]*1000000+Systematic[[#This Row],[SubSample]]*10000+Systematic[[#This Row],[VariableIndex]]</f>
        <v>689010006</v>
      </c>
      <c r="H9781" s="134">
        <f>Systematic[[#This Row],[SampleVariableLabel]]+100*Systematic[[#This Row],[State]]</f>
        <v>689010306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689</v>
      </c>
      <c r="B9782" s="1">
        <f>IF(C9782=0,IF(B9781=Protocol!$V$20,1,B9781+1),B9781)</f>
        <v>1</v>
      </c>
      <c r="C9782" s="1">
        <f>IF(C9781+1=Protocol!$V$21,0,C9781+1)</f>
        <v>4</v>
      </c>
      <c r="D9782" s="1">
        <f t="shared" si="321"/>
        <v>1</v>
      </c>
      <c r="E9782" s="1" t="str">
        <f>INDEX(Protocol[Mark],MATCH(C9782,Protocol[Step],0))</f>
        <v>3U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689010001</v>
      </c>
      <c r="H9782" s="134">
        <f>Systematic[[#This Row],[SampleVariableLabel]]+100*Systematic[[#This Row],[State]]</f>
        <v>689010401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689</v>
      </c>
      <c r="B9783" s="1">
        <f>IF(C9783=0,IF(B9782=Protocol!$V$20,1,B9782+1),B9782)</f>
        <v>1</v>
      </c>
      <c r="C9783" s="1">
        <f>IF(C9782+1=Protocol!$V$21,0,C9782+1)</f>
        <v>5</v>
      </c>
      <c r="D9783" s="1">
        <f t="shared" si="321"/>
        <v>2</v>
      </c>
      <c r="E9783" s="1" t="str">
        <f>INDEX(Protocol[Mark],MATCH(C9783,Protocol[Step],0))</f>
        <v>4G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689010002</v>
      </c>
      <c r="H9783" s="134">
        <f>Systematic[[#This Row],[SampleVariableLabel]]+100*Systematic[[#This Row],[State]]</f>
        <v>689010502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689</v>
      </c>
      <c r="B9784" s="1">
        <f>IF(C9784=0,IF(B9783=Protocol!$V$20,1,B9783+1),B9783)</f>
        <v>1</v>
      </c>
      <c r="C9784" s="1">
        <f>IF(C9783+1=Protocol!$V$21,0,C9783+1)</f>
        <v>6</v>
      </c>
      <c r="D9784" s="1">
        <f t="shared" si="321"/>
        <v>3</v>
      </c>
      <c r="E9784" s="1" t="str">
        <f>INDEX(Protocol[Mark],MATCH(C9784,Protocol[Step],0))</f>
        <v>5S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689010003</v>
      </c>
      <c r="H9784" s="134">
        <f>Systematic[[#This Row],[SampleVariableLabel]]+100*Systematic[[#This Row],[State]]</f>
        <v>689010603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689</v>
      </c>
      <c r="B9785" s="1">
        <f>IF(C9785=0,IF(B9784=Protocol!$V$20,1,B9784+1),B9784)</f>
        <v>1</v>
      </c>
      <c r="C9785" s="1">
        <f>IF(C9784+1=Protocol!$V$21,0,C9784+1)</f>
        <v>7</v>
      </c>
      <c r="D9785" s="1">
        <f t="shared" si="321"/>
        <v>4</v>
      </c>
      <c r="E9785" s="1" t="str">
        <f>INDEX(Protocol[Mark],MATCH(C9785,Protocol[Step],0))</f>
        <v>6Oct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689010004</v>
      </c>
      <c r="H9785" s="134">
        <f>Systematic[[#This Row],[SampleVariableLabel]]+100*Systematic[[#This Row],[State]]</f>
        <v>689010704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689</v>
      </c>
      <c r="B9786" s="1">
        <f>IF(C9786=0,IF(B9785=Protocol!$V$20,1,B9785+1),B9785)</f>
        <v>1</v>
      </c>
      <c r="C9786" s="1">
        <f>IF(C9785+1=Protocol!$V$21,0,C9785+1)</f>
        <v>8</v>
      </c>
      <c r="D9786" s="1">
        <f t="shared" si="321"/>
        <v>5</v>
      </c>
      <c r="E9786" s="1" t="str">
        <f>INDEX(Protocol[Mark],MATCH(C9786,Protocol[Step],0))</f>
        <v>7Rot</v>
      </c>
      <c r="F9786" s="151" t="str">
        <f>INDEX(Variables[Variable],MATCH(Systematic[[#This Row],[VariableIndex]],Variables[Index],0))</f>
        <v>Specific flux (mt)</v>
      </c>
      <c r="G9786" s="134">
        <f>Systematic[[#This Row],[Sample]]*1000000+Systematic[[#This Row],[SubSample]]*10000+Systematic[[#This Row],[VariableIndex]]</f>
        <v>689010005</v>
      </c>
      <c r="H9786" s="134">
        <f>Systematic[[#This Row],[SampleVariableLabel]]+100*Systematic[[#This Row],[State]]</f>
        <v>689010805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689</v>
      </c>
      <c r="B9787" s="1">
        <f>IF(C9787=0,IF(B9786=Protocol!$V$20,1,B9786+1),B9786)</f>
        <v>1</v>
      </c>
      <c r="C9787" s="1">
        <f>IF(C9786+1=Protocol!$V$21,0,C9786+1)</f>
        <v>9</v>
      </c>
      <c r="D9787" s="1">
        <f t="shared" si="321"/>
        <v>6</v>
      </c>
      <c r="E9787" s="1" t="str">
        <f>INDEX(Protocol[Mark],MATCH(C9787,Protocol[Step],0))</f>
        <v>8Gp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689010006</v>
      </c>
      <c r="H9787" s="134">
        <f>Systematic[[#This Row],[SampleVariableLabel]]+100*Systematic[[#This Row],[State]]</f>
        <v>689010906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689</v>
      </c>
      <c r="B9788" s="1">
        <f>IF(C9788=0,IF(B9787=Protocol!$V$20,1,B9787+1),B9787)</f>
        <v>1</v>
      </c>
      <c r="C9788" s="1">
        <f>IF(C9787+1=Protocol!$V$21,0,C9787+1)</f>
        <v>10</v>
      </c>
      <c r="D9788" s="1">
        <f t="shared" si="321"/>
        <v>1</v>
      </c>
      <c r="E9788" s="1" t="str">
        <f>INDEX(Protocol[Mark],MATCH(C9788,Protocol[Step],0))</f>
        <v>9Ama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689010001</v>
      </c>
      <c r="H9788" s="134">
        <f>Systematic[[#This Row],[SampleVariableLabel]]+100*Systematic[[#This Row],[State]]</f>
        <v>689011001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689</v>
      </c>
      <c r="B9789" s="1">
        <f>IF(C9789=0,IF(B9788=Protocol!$V$20,1,B9788+1),B9788)</f>
        <v>1</v>
      </c>
      <c r="C9789" s="1">
        <f>IF(C9788+1=Protocol!$V$21,0,C9788+1)</f>
        <v>11</v>
      </c>
      <c r="D9789" s="1">
        <f t="shared" si="321"/>
        <v>2</v>
      </c>
      <c r="E9789" s="1" t="str">
        <f>INDEX(Protocol[Mark],MATCH(C9789,Protocol[Step],0))</f>
        <v>10Tm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689010002</v>
      </c>
      <c r="H9789" s="134">
        <f>Systematic[[#This Row],[SampleVariableLabel]]+100*Systematic[[#This Row],[State]]</f>
        <v>689011102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689</v>
      </c>
      <c r="B9790" s="1">
        <f>IF(C9790=0,IF(B9789=Protocol!$V$20,1,B9789+1),B9789)</f>
        <v>1</v>
      </c>
      <c r="C9790" s="1">
        <f>IF(C9789+1=Protocol!$V$21,0,C9789+1)</f>
        <v>12</v>
      </c>
      <c r="D9790" s="1">
        <f t="shared" si="321"/>
        <v>3</v>
      </c>
      <c r="E9790" s="1" t="str">
        <f>INDEX(Protocol[Mark],MATCH(C9790,Protocol[Step],0))</f>
        <v>11Azd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689010003</v>
      </c>
      <c r="H9790" s="134">
        <f>Systematic[[#This Row],[SampleVariableLabel]]+100*Systematic[[#This Row],[State]]</f>
        <v>689011203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690</v>
      </c>
      <c r="B9791" s="1">
        <f>IF(C9791=0,IF(B9790=Protocol!$V$20,1,B9790+1),B9790)</f>
        <v>1</v>
      </c>
      <c r="C9791" s="1">
        <f>IF(C9790+1=Protocol!$V$21,0,C9790+1)</f>
        <v>0</v>
      </c>
      <c r="D9791" s="1">
        <f t="shared" si="321"/>
        <v>4</v>
      </c>
      <c r="E9791" s="1" t="str">
        <f>INDEX(Protocol[Mark],MATCH(C9791,Protocol[Step],0))</f>
        <v>1mt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690010004</v>
      </c>
      <c r="H9791" s="134">
        <f>Systematic[[#This Row],[SampleVariableLabel]]+100*Systematic[[#This Row],[State]]</f>
        <v>690010004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690</v>
      </c>
      <c r="B9792" s="1">
        <f>IF(C9792=0,IF(B9791=Protocol!$V$20,1,B9791+1),B9791)</f>
        <v>1</v>
      </c>
      <c r="C9792" s="1">
        <f>IF(C9791+1=Protocol!$V$21,0,C9791+1)</f>
        <v>1</v>
      </c>
      <c r="D9792" s="1">
        <f t="shared" si="321"/>
        <v>5</v>
      </c>
      <c r="E9792" s="1" t="str">
        <f>INDEX(Protocol[Mark],MATCH(C9792,Protocol[Step],0))</f>
        <v>1PM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690010005</v>
      </c>
      <c r="H9792" s="134">
        <f>Systematic[[#This Row],[SampleVariableLabel]]+100*Systematic[[#This Row],[State]]</f>
        <v>690010105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690</v>
      </c>
      <c r="B9793" s="1">
        <f>IF(C9793=0,IF(B9792=Protocol!$V$20,1,B9792+1),B9792)</f>
        <v>1</v>
      </c>
      <c r="C9793" s="1">
        <f>IF(C9792+1=Protocol!$V$21,0,C9792+1)</f>
        <v>2</v>
      </c>
      <c r="D9793" s="1">
        <f t="shared" si="321"/>
        <v>6</v>
      </c>
      <c r="E9793" s="1" t="str">
        <f>INDEX(Protocol[Mark],MATCH(C9793,Protocol[Step],0))</f>
        <v>2D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690010006</v>
      </c>
      <c r="H9793" s="134">
        <f>Systematic[[#This Row],[SampleVariableLabel]]+100*Systematic[[#This Row],[State]]</f>
        <v>690010206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690</v>
      </c>
      <c r="B9794" s="1">
        <f>IF(C9794=0,IF(B9793=Protocol!$V$20,1,B9793+1),B9793)</f>
        <v>1</v>
      </c>
      <c r="C9794" s="1">
        <f>IF(C9793+1=Protocol!$V$21,0,C9793+1)</f>
        <v>3</v>
      </c>
      <c r="D9794" s="1">
        <f t="shared" si="321"/>
        <v>1</v>
      </c>
      <c r="E9794" s="1" t="str">
        <f>INDEX(Protocol[Mark],MATCH(C9794,Protocol[Step],0))</f>
        <v>2c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690010001</v>
      </c>
      <c r="H9794" s="134">
        <f>Systematic[[#This Row],[SampleVariableLabel]]+100*Systematic[[#This Row],[State]]</f>
        <v>690010301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690</v>
      </c>
      <c r="B9795" s="1">
        <f>IF(C9795=0,IF(B9794=Protocol!$V$20,1,B9794+1),B9794)</f>
        <v>1</v>
      </c>
      <c r="C9795" s="1">
        <f>IF(C9794+1=Protocol!$V$21,0,C9794+1)</f>
        <v>4</v>
      </c>
      <c r="D9795" s="1">
        <f t="shared" ref="D9795:D9858" si="323">IF(D9794=nVariables,1,D9794+1)</f>
        <v>2</v>
      </c>
      <c r="E9795" s="1" t="str">
        <f>INDEX(Protocol[Mark],MATCH(C9795,Protocol[Step],0))</f>
        <v>3U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690010002</v>
      </c>
      <c r="H9795" s="134">
        <f>Systematic[[#This Row],[SampleVariableLabel]]+100*Systematic[[#This Row],[State]]</f>
        <v>690010402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690</v>
      </c>
      <c r="B9796" s="1">
        <f>IF(C9796=0,IF(B9795=Protocol!$V$20,1,B9795+1),B9795)</f>
        <v>1</v>
      </c>
      <c r="C9796" s="1">
        <f>IF(C9795+1=Protocol!$V$21,0,C9795+1)</f>
        <v>5</v>
      </c>
      <c r="D9796" s="1">
        <f t="shared" si="323"/>
        <v>3</v>
      </c>
      <c r="E9796" s="1" t="str">
        <f>INDEX(Protocol[Mark],MATCH(C9796,Protocol[Step],0))</f>
        <v>4G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690010003</v>
      </c>
      <c r="H9796" s="134">
        <f>Systematic[[#This Row],[SampleVariableLabel]]+100*Systematic[[#This Row],[State]]</f>
        <v>690010503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690</v>
      </c>
      <c r="B9797" s="1">
        <f>IF(C9797=0,IF(B9796=Protocol!$V$20,1,B9796+1),B9796)</f>
        <v>1</v>
      </c>
      <c r="C9797" s="1">
        <f>IF(C9796+1=Protocol!$V$21,0,C9796+1)</f>
        <v>6</v>
      </c>
      <c r="D9797" s="1">
        <f t="shared" si="323"/>
        <v>4</v>
      </c>
      <c r="E9797" s="1" t="str">
        <f>INDEX(Protocol[Mark],MATCH(C9797,Protocol[Step],0))</f>
        <v>5S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690010004</v>
      </c>
      <c r="H9797" s="134">
        <f>Systematic[[#This Row],[SampleVariableLabel]]+100*Systematic[[#This Row],[State]]</f>
        <v>690010604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690</v>
      </c>
      <c r="B9798" s="1">
        <f>IF(C9798=0,IF(B9797=Protocol!$V$20,1,B9797+1),B9797)</f>
        <v>1</v>
      </c>
      <c r="C9798" s="1">
        <f>IF(C9797+1=Protocol!$V$21,0,C9797+1)</f>
        <v>7</v>
      </c>
      <c r="D9798" s="1">
        <f t="shared" si="323"/>
        <v>5</v>
      </c>
      <c r="E9798" s="1" t="str">
        <f>INDEX(Protocol[Mark],MATCH(C9798,Protocol[Step],0))</f>
        <v>6Oct</v>
      </c>
      <c r="F9798" s="151" t="str">
        <f>INDEX(Variables[Variable],MATCH(Systematic[[#This Row],[VariableIndex]],Variables[Index],0))</f>
        <v>Specific flux (mt)</v>
      </c>
      <c r="G9798" s="134">
        <f>Systematic[[#This Row],[Sample]]*1000000+Systematic[[#This Row],[SubSample]]*10000+Systematic[[#This Row],[VariableIndex]]</f>
        <v>690010005</v>
      </c>
      <c r="H9798" s="134">
        <f>Systematic[[#This Row],[SampleVariableLabel]]+100*Systematic[[#This Row],[State]]</f>
        <v>690010705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690</v>
      </c>
      <c r="B9799" s="1">
        <f>IF(C9799=0,IF(B9798=Protocol!$V$20,1,B9798+1),B9798)</f>
        <v>1</v>
      </c>
      <c r="C9799" s="1">
        <f>IF(C9798+1=Protocol!$V$21,0,C9798+1)</f>
        <v>8</v>
      </c>
      <c r="D9799" s="1">
        <f t="shared" si="323"/>
        <v>6</v>
      </c>
      <c r="E9799" s="1" t="str">
        <f>INDEX(Protocol[Mark],MATCH(C9799,Protocol[Step],0))</f>
        <v>7Rot</v>
      </c>
      <c r="F9799" s="151" t="str">
        <f>INDEX(Variables[Variable],MATCH(Systematic[[#This Row],[VariableIndex]],Variables[Index],0))</f>
        <v>FCR (mt: ROX-corr.)</v>
      </c>
      <c r="G9799" s="134">
        <f>Systematic[[#This Row],[Sample]]*1000000+Systematic[[#This Row],[SubSample]]*10000+Systematic[[#This Row],[VariableIndex]]</f>
        <v>690010006</v>
      </c>
      <c r="H9799" s="134">
        <f>Systematic[[#This Row],[SampleVariableLabel]]+100*Systematic[[#This Row],[State]]</f>
        <v>690010806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690</v>
      </c>
      <c r="B9800" s="1">
        <f>IF(C9800=0,IF(B9799=Protocol!$V$20,1,B9799+1),B9799)</f>
        <v>1</v>
      </c>
      <c r="C9800" s="1">
        <f>IF(C9799+1=Protocol!$V$21,0,C9799+1)</f>
        <v>9</v>
      </c>
      <c r="D9800" s="1">
        <f t="shared" si="323"/>
        <v>1</v>
      </c>
      <c r="E9800" s="1" t="str">
        <f>INDEX(Protocol[Mark],MATCH(C9800,Protocol[Step],0))</f>
        <v>8Gp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690010001</v>
      </c>
      <c r="H9800" s="134">
        <f>Systematic[[#This Row],[SampleVariableLabel]]+100*Systematic[[#This Row],[State]]</f>
        <v>690010901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690</v>
      </c>
      <c r="B9801" s="1">
        <f>IF(C9801=0,IF(B9800=Protocol!$V$20,1,B9800+1),B9800)</f>
        <v>1</v>
      </c>
      <c r="C9801" s="1">
        <f>IF(C9800+1=Protocol!$V$21,0,C9800+1)</f>
        <v>10</v>
      </c>
      <c r="D9801" s="1">
        <f t="shared" si="323"/>
        <v>2</v>
      </c>
      <c r="E9801" s="1" t="str">
        <f>INDEX(Protocol[Mark],MATCH(C9801,Protocol[Step],0))</f>
        <v>9Ama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690010002</v>
      </c>
      <c r="H9801" s="134">
        <f>Systematic[[#This Row],[SampleVariableLabel]]+100*Systematic[[#This Row],[State]]</f>
        <v>690011002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690</v>
      </c>
      <c r="B9802" s="1">
        <f>IF(C9802=0,IF(B9801=Protocol!$V$20,1,B9801+1),B9801)</f>
        <v>1</v>
      </c>
      <c r="C9802" s="1">
        <f>IF(C9801+1=Protocol!$V$21,0,C9801+1)</f>
        <v>11</v>
      </c>
      <c r="D9802" s="1">
        <f t="shared" si="323"/>
        <v>3</v>
      </c>
      <c r="E9802" s="1" t="str">
        <f>INDEX(Protocol[Mark],MATCH(C9802,Protocol[Step],0))</f>
        <v>10Tm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690010003</v>
      </c>
      <c r="H9802" s="134">
        <f>Systematic[[#This Row],[SampleVariableLabel]]+100*Systematic[[#This Row],[State]]</f>
        <v>690011103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690</v>
      </c>
      <c r="B9803" s="1">
        <f>IF(C9803=0,IF(B9802=Protocol!$V$20,1,B9802+1),B9802)</f>
        <v>1</v>
      </c>
      <c r="C9803" s="1">
        <f>IF(C9802+1=Protocol!$V$21,0,C9802+1)</f>
        <v>12</v>
      </c>
      <c r="D9803" s="1">
        <f t="shared" si="323"/>
        <v>4</v>
      </c>
      <c r="E9803" s="1" t="str">
        <f>INDEX(Protocol[Mark],MATCH(C9803,Protocol[Step],0))</f>
        <v>11Azd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690010004</v>
      </c>
      <c r="H9803" s="134">
        <f>Systematic[[#This Row],[SampleVariableLabel]]+100*Systematic[[#This Row],[State]]</f>
        <v>690011204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691</v>
      </c>
      <c r="B9804" s="1">
        <f>IF(C9804=0,IF(B9803=Protocol!$V$20,1,B9803+1),B9803)</f>
        <v>1</v>
      </c>
      <c r="C9804" s="1">
        <f>IF(C9803+1=Protocol!$V$21,0,C9803+1)</f>
        <v>0</v>
      </c>
      <c r="D9804" s="1">
        <f t="shared" si="323"/>
        <v>5</v>
      </c>
      <c r="E9804" s="1" t="str">
        <f>INDEX(Protocol[Mark],MATCH(C9804,Protocol[Step],0))</f>
        <v>1mt</v>
      </c>
      <c r="F9804" s="151" t="str">
        <f>INDEX(Variables[Variable],MATCH(Systematic[[#This Row],[VariableIndex]],Variables[Index],0))</f>
        <v>Specific flux (mt)</v>
      </c>
      <c r="G9804" s="134">
        <f>Systematic[[#This Row],[Sample]]*1000000+Systematic[[#This Row],[SubSample]]*10000+Systematic[[#This Row],[VariableIndex]]</f>
        <v>691010005</v>
      </c>
      <c r="H9804" s="134">
        <f>Systematic[[#This Row],[SampleVariableLabel]]+100*Systematic[[#This Row],[State]]</f>
        <v>691010005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691</v>
      </c>
      <c r="B9805" s="1">
        <f>IF(C9805=0,IF(B9804=Protocol!$V$20,1,B9804+1),B9804)</f>
        <v>1</v>
      </c>
      <c r="C9805" s="1">
        <f>IF(C9804+1=Protocol!$V$21,0,C9804+1)</f>
        <v>1</v>
      </c>
      <c r="D9805" s="1">
        <f t="shared" si="323"/>
        <v>6</v>
      </c>
      <c r="E9805" s="1" t="str">
        <f>INDEX(Protocol[Mark],MATCH(C9805,Protocol[Step],0))</f>
        <v>1PM</v>
      </c>
      <c r="F9805" s="151" t="str">
        <f>INDEX(Variables[Variable],MATCH(Systematic[[#This Row],[VariableIndex]],Variables[Index],0))</f>
        <v>FCR (mt: ROX-corr.)</v>
      </c>
      <c r="G9805" s="134">
        <f>Systematic[[#This Row],[Sample]]*1000000+Systematic[[#This Row],[SubSample]]*10000+Systematic[[#This Row],[VariableIndex]]</f>
        <v>691010006</v>
      </c>
      <c r="H9805" s="134">
        <f>Systematic[[#This Row],[SampleVariableLabel]]+100*Systematic[[#This Row],[State]]</f>
        <v>691010106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691</v>
      </c>
      <c r="B9806" s="1">
        <f>IF(C9806=0,IF(B9805=Protocol!$V$20,1,B9805+1),B9805)</f>
        <v>1</v>
      </c>
      <c r="C9806" s="1">
        <f>IF(C9805+1=Protocol!$V$21,0,C9805+1)</f>
        <v>2</v>
      </c>
      <c r="D9806" s="1">
        <f t="shared" si="323"/>
        <v>1</v>
      </c>
      <c r="E9806" s="1" t="str">
        <f>INDEX(Protocol[Mark],MATCH(C9806,Protocol[Step],0))</f>
        <v>2D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691010001</v>
      </c>
      <c r="H9806" s="134">
        <f>Systematic[[#This Row],[SampleVariableLabel]]+100*Systematic[[#This Row],[State]]</f>
        <v>691010201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691</v>
      </c>
      <c r="B9807" s="1">
        <f>IF(C9807=0,IF(B9806=Protocol!$V$20,1,B9806+1),B9806)</f>
        <v>1</v>
      </c>
      <c r="C9807" s="1">
        <f>IF(C9806+1=Protocol!$V$21,0,C9806+1)</f>
        <v>3</v>
      </c>
      <c r="D9807" s="1">
        <f t="shared" si="323"/>
        <v>2</v>
      </c>
      <c r="E9807" s="1" t="str">
        <f>INDEX(Protocol[Mark],MATCH(C9807,Protocol[Step],0))</f>
        <v>2c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691010002</v>
      </c>
      <c r="H9807" s="134">
        <f>Systematic[[#This Row],[SampleVariableLabel]]+100*Systematic[[#This Row],[State]]</f>
        <v>691010302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691</v>
      </c>
      <c r="B9808" s="1">
        <f>IF(C9808=0,IF(B9807=Protocol!$V$20,1,B9807+1),B9807)</f>
        <v>1</v>
      </c>
      <c r="C9808" s="1">
        <f>IF(C9807+1=Protocol!$V$21,0,C9807+1)</f>
        <v>4</v>
      </c>
      <c r="D9808" s="1">
        <f t="shared" si="323"/>
        <v>3</v>
      </c>
      <c r="E9808" s="1" t="str">
        <f>INDEX(Protocol[Mark],MATCH(C9808,Protocol[Step],0))</f>
        <v>3U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691010003</v>
      </c>
      <c r="H9808" s="134">
        <f>Systematic[[#This Row],[SampleVariableLabel]]+100*Systematic[[#This Row],[State]]</f>
        <v>691010403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691</v>
      </c>
      <c r="B9809" s="1">
        <f>IF(C9809=0,IF(B9808=Protocol!$V$20,1,B9808+1),B9808)</f>
        <v>1</v>
      </c>
      <c r="C9809" s="1">
        <f>IF(C9808+1=Protocol!$V$21,0,C9808+1)</f>
        <v>5</v>
      </c>
      <c r="D9809" s="1">
        <f t="shared" si="323"/>
        <v>4</v>
      </c>
      <c r="E9809" s="1" t="str">
        <f>INDEX(Protocol[Mark],MATCH(C9809,Protocol[Step],0))</f>
        <v>4G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691010004</v>
      </c>
      <c r="H9809" s="134">
        <f>Systematic[[#This Row],[SampleVariableLabel]]+100*Systematic[[#This Row],[State]]</f>
        <v>691010504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691</v>
      </c>
      <c r="B9810" s="1">
        <f>IF(C9810=0,IF(B9809=Protocol!$V$20,1,B9809+1),B9809)</f>
        <v>1</v>
      </c>
      <c r="C9810" s="1">
        <f>IF(C9809+1=Protocol!$V$21,0,C9809+1)</f>
        <v>6</v>
      </c>
      <c r="D9810" s="1">
        <f t="shared" si="323"/>
        <v>5</v>
      </c>
      <c r="E9810" s="1" t="str">
        <f>INDEX(Protocol[Mark],MATCH(C9810,Protocol[Step],0))</f>
        <v>5S</v>
      </c>
      <c r="F9810" s="151" t="str">
        <f>INDEX(Variables[Variable],MATCH(Systematic[[#This Row],[VariableIndex]],Variables[Index],0))</f>
        <v>Specific flux (mt)</v>
      </c>
      <c r="G9810" s="134">
        <f>Systematic[[#This Row],[Sample]]*1000000+Systematic[[#This Row],[SubSample]]*10000+Systematic[[#This Row],[VariableIndex]]</f>
        <v>691010005</v>
      </c>
      <c r="H9810" s="134">
        <f>Systematic[[#This Row],[SampleVariableLabel]]+100*Systematic[[#This Row],[State]]</f>
        <v>691010605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691</v>
      </c>
      <c r="B9811" s="1">
        <f>IF(C9811=0,IF(B9810=Protocol!$V$20,1,B9810+1),B9810)</f>
        <v>1</v>
      </c>
      <c r="C9811" s="1">
        <f>IF(C9810+1=Protocol!$V$21,0,C9810+1)</f>
        <v>7</v>
      </c>
      <c r="D9811" s="1">
        <f t="shared" si="323"/>
        <v>6</v>
      </c>
      <c r="E9811" s="1" t="str">
        <f>INDEX(Protocol[Mark],MATCH(C9811,Protocol[Step],0))</f>
        <v>6Oct</v>
      </c>
      <c r="F9811" s="151" t="str">
        <f>INDEX(Variables[Variable],MATCH(Systematic[[#This Row],[VariableIndex]],Variables[Index],0))</f>
        <v>FCR (mt: ROX-corr.)</v>
      </c>
      <c r="G9811" s="134">
        <f>Systematic[[#This Row],[Sample]]*1000000+Systematic[[#This Row],[SubSample]]*10000+Systematic[[#This Row],[VariableIndex]]</f>
        <v>691010006</v>
      </c>
      <c r="H9811" s="134">
        <f>Systematic[[#This Row],[SampleVariableLabel]]+100*Systematic[[#This Row],[State]]</f>
        <v>691010706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691</v>
      </c>
      <c r="B9812" s="1">
        <f>IF(C9812=0,IF(B9811=Protocol!$V$20,1,B9811+1),B9811)</f>
        <v>1</v>
      </c>
      <c r="C9812" s="1">
        <f>IF(C9811+1=Protocol!$V$21,0,C9811+1)</f>
        <v>8</v>
      </c>
      <c r="D9812" s="1">
        <f t="shared" si="323"/>
        <v>1</v>
      </c>
      <c r="E9812" s="1" t="str">
        <f>INDEX(Protocol[Mark],MATCH(C9812,Protocol[Step],0))</f>
        <v>7Rot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691010001</v>
      </c>
      <c r="H9812" s="134">
        <f>Systematic[[#This Row],[SampleVariableLabel]]+100*Systematic[[#This Row],[State]]</f>
        <v>691010801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691</v>
      </c>
      <c r="B9813" s="1">
        <f>IF(C9813=0,IF(B9812=Protocol!$V$20,1,B9812+1),B9812)</f>
        <v>1</v>
      </c>
      <c r="C9813" s="1">
        <f>IF(C9812+1=Protocol!$V$21,0,C9812+1)</f>
        <v>9</v>
      </c>
      <c r="D9813" s="1">
        <f t="shared" si="323"/>
        <v>2</v>
      </c>
      <c r="E9813" s="1" t="str">
        <f>INDEX(Protocol[Mark],MATCH(C9813,Protocol[Step],0))</f>
        <v>8Gp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691010002</v>
      </c>
      <c r="H9813" s="134">
        <f>Systematic[[#This Row],[SampleVariableLabel]]+100*Systematic[[#This Row],[State]]</f>
        <v>691010902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691</v>
      </c>
      <c r="B9814" s="1">
        <f>IF(C9814=0,IF(B9813=Protocol!$V$20,1,B9813+1),B9813)</f>
        <v>1</v>
      </c>
      <c r="C9814" s="1">
        <f>IF(C9813+1=Protocol!$V$21,0,C9813+1)</f>
        <v>10</v>
      </c>
      <c r="D9814" s="1">
        <f t="shared" si="323"/>
        <v>3</v>
      </c>
      <c r="E9814" s="1" t="str">
        <f>INDEX(Protocol[Mark],MATCH(C9814,Protocol[Step],0))</f>
        <v>9Ama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691010003</v>
      </c>
      <c r="H9814" s="134">
        <f>Systematic[[#This Row],[SampleVariableLabel]]+100*Systematic[[#This Row],[State]]</f>
        <v>691011003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691</v>
      </c>
      <c r="B9815" s="1">
        <f>IF(C9815=0,IF(B9814=Protocol!$V$20,1,B9814+1),B9814)</f>
        <v>1</v>
      </c>
      <c r="C9815" s="1">
        <f>IF(C9814+1=Protocol!$V$21,0,C9814+1)</f>
        <v>11</v>
      </c>
      <c r="D9815" s="1">
        <f t="shared" si="323"/>
        <v>4</v>
      </c>
      <c r="E9815" s="1" t="str">
        <f>INDEX(Protocol[Mark],MATCH(C9815,Protocol[Step],0))</f>
        <v>10Tm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691010004</v>
      </c>
      <c r="H9815" s="134">
        <f>Systematic[[#This Row],[SampleVariableLabel]]+100*Systematic[[#This Row],[State]]</f>
        <v>691011104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691</v>
      </c>
      <c r="B9816" s="1">
        <f>IF(C9816=0,IF(B9815=Protocol!$V$20,1,B9815+1),B9815)</f>
        <v>1</v>
      </c>
      <c r="C9816" s="1">
        <f>IF(C9815+1=Protocol!$V$21,0,C9815+1)</f>
        <v>12</v>
      </c>
      <c r="D9816" s="1">
        <f t="shared" si="323"/>
        <v>5</v>
      </c>
      <c r="E9816" s="1" t="str">
        <f>INDEX(Protocol[Mark],MATCH(C9816,Protocol[Step],0))</f>
        <v>11Azd</v>
      </c>
      <c r="F9816" s="151" t="str">
        <f>INDEX(Variables[Variable],MATCH(Systematic[[#This Row],[VariableIndex]],Variables[Index],0))</f>
        <v>Specific flux (mt)</v>
      </c>
      <c r="G9816" s="134">
        <f>Systematic[[#This Row],[Sample]]*1000000+Systematic[[#This Row],[SubSample]]*10000+Systematic[[#This Row],[VariableIndex]]</f>
        <v>691010005</v>
      </c>
      <c r="H9816" s="134">
        <f>Systematic[[#This Row],[SampleVariableLabel]]+100*Systematic[[#This Row],[State]]</f>
        <v>691011205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692</v>
      </c>
      <c r="B9817" s="1">
        <f>IF(C9817=0,IF(B9816=Protocol!$V$20,1,B9816+1),B9816)</f>
        <v>1</v>
      </c>
      <c r="C9817" s="1">
        <f>IF(C9816+1=Protocol!$V$21,0,C9816+1)</f>
        <v>0</v>
      </c>
      <c r="D9817" s="1">
        <f t="shared" si="323"/>
        <v>6</v>
      </c>
      <c r="E9817" s="1" t="str">
        <f>INDEX(Protocol[Mark],MATCH(C9817,Protocol[Step],0))</f>
        <v>1mt</v>
      </c>
      <c r="F9817" s="151" t="str">
        <f>INDEX(Variables[Variable],MATCH(Systematic[[#This Row],[VariableIndex]],Variables[Index],0))</f>
        <v>FCR (mt: ROX-corr.)</v>
      </c>
      <c r="G9817" s="134">
        <f>Systematic[[#This Row],[Sample]]*1000000+Systematic[[#This Row],[SubSample]]*10000+Systematic[[#This Row],[VariableIndex]]</f>
        <v>692010006</v>
      </c>
      <c r="H9817" s="134">
        <f>Systematic[[#This Row],[SampleVariableLabel]]+100*Systematic[[#This Row],[State]]</f>
        <v>692010006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692</v>
      </c>
      <c r="B9818" s="1">
        <f>IF(C9818=0,IF(B9817=Protocol!$V$20,1,B9817+1),B9817)</f>
        <v>1</v>
      </c>
      <c r="C9818" s="1">
        <f>IF(C9817+1=Protocol!$V$21,0,C9817+1)</f>
        <v>1</v>
      </c>
      <c r="D9818" s="1">
        <f t="shared" si="323"/>
        <v>1</v>
      </c>
      <c r="E9818" s="1" t="str">
        <f>INDEX(Protocol[Mark],MATCH(C9818,Protocol[Step],0))</f>
        <v>1PM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692010001</v>
      </c>
      <c r="H9818" s="134">
        <f>Systematic[[#This Row],[SampleVariableLabel]]+100*Systematic[[#This Row],[State]]</f>
        <v>692010101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692</v>
      </c>
      <c r="B9819" s="1">
        <f>IF(C9819=0,IF(B9818=Protocol!$V$20,1,B9818+1),B9818)</f>
        <v>1</v>
      </c>
      <c r="C9819" s="1">
        <f>IF(C9818+1=Protocol!$V$21,0,C9818+1)</f>
        <v>2</v>
      </c>
      <c r="D9819" s="1">
        <f t="shared" si="323"/>
        <v>2</v>
      </c>
      <c r="E9819" s="1" t="str">
        <f>INDEX(Protocol[Mark],MATCH(C9819,Protocol[Step],0))</f>
        <v>2D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692010002</v>
      </c>
      <c r="H9819" s="134">
        <f>Systematic[[#This Row],[SampleVariableLabel]]+100*Systematic[[#This Row],[State]]</f>
        <v>692010202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692</v>
      </c>
      <c r="B9820" s="1">
        <f>IF(C9820=0,IF(B9819=Protocol!$V$20,1,B9819+1),B9819)</f>
        <v>1</v>
      </c>
      <c r="C9820" s="1">
        <f>IF(C9819+1=Protocol!$V$21,0,C9819+1)</f>
        <v>3</v>
      </c>
      <c r="D9820" s="1">
        <f t="shared" si="323"/>
        <v>3</v>
      </c>
      <c r="E9820" s="1" t="str">
        <f>INDEX(Protocol[Mark],MATCH(C9820,Protocol[Step],0))</f>
        <v>2c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692010003</v>
      </c>
      <c r="H9820" s="134">
        <f>Systematic[[#This Row],[SampleVariableLabel]]+100*Systematic[[#This Row],[State]]</f>
        <v>692010303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692</v>
      </c>
      <c r="B9821" s="1">
        <f>IF(C9821=0,IF(B9820=Protocol!$V$20,1,B9820+1),B9820)</f>
        <v>1</v>
      </c>
      <c r="C9821" s="1">
        <f>IF(C9820+1=Protocol!$V$21,0,C9820+1)</f>
        <v>4</v>
      </c>
      <c r="D9821" s="1">
        <f t="shared" si="323"/>
        <v>4</v>
      </c>
      <c r="E9821" s="1" t="str">
        <f>INDEX(Protocol[Mark],MATCH(C9821,Protocol[Step],0))</f>
        <v>3U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692010004</v>
      </c>
      <c r="H9821" s="134">
        <f>Systematic[[#This Row],[SampleVariableLabel]]+100*Systematic[[#This Row],[State]]</f>
        <v>692010404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692</v>
      </c>
      <c r="B9822" s="1">
        <f>IF(C9822=0,IF(B9821=Protocol!$V$20,1,B9821+1),B9821)</f>
        <v>1</v>
      </c>
      <c r="C9822" s="1">
        <f>IF(C9821+1=Protocol!$V$21,0,C9821+1)</f>
        <v>5</v>
      </c>
      <c r="D9822" s="1">
        <f t="shared" si="323"/>
        <v>5</v>
      </c>
      <c r="E9822" s="1" t="str">
        <f>INDEX(Protocol[Mark],MATCH(C9822,Protocol[Step],0))</f>
        <v>4G</v>
      </c>
      <c r="F9822" s="151" t="str">
        <f>INDEX(Variables[Variable],MATCH(Systematic[[#This Row],[VariableIndex]],Variables[Index],0))</f>
        <v>Specific flux (mt)</v>
      </c>
      <c r="G9822" s="134">
        <f>Systematic[[#This Row],[Sample]]*1000000+Systematic[[#This Row],[SubSample]]*10000+Systematic[[#This Row],[VariableIndex]]</f>
        <v>692010005</v>
      </c>
      <c r="H9822" s="134">
        <f>Systematic[[#This Row],[SampleVariableLabel]]+100*Systematic[[#This Row],[State]]</f>
        <v>692010505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692</v>
      </c>
      <c r="B9823" s="1">
        <f>IF(C9823=0,IF(B9822=Protocol!$V$20,1,B9822+1),B9822)</f>
        <v>1</v>
      </c>
      <c r="C9823" s="1">
        <f>IF(C9822+1=Protocol!$V$21,0,C9822+1)</f>
        <v>6</v>
      </c>
      <c r="D9823" s="1">
        <f t="shared" si="323"/>
        <v>6</v>
      </c>
      <c r="E9823" s="1" t="str">
        <f>INDEX(Protocol[Mark],MATCH(C9823,Protocol[Step],0))</f>
        <v>5S</v>
      </c>
      <c r="F9823" s="151" t="str">
        <f>INDEX(Variables[Variable],MATCH(Systematic[[#This Row],[VariableIndex]],Variables[Index],0))</f>
        <v>FCR (mt: ROX-corr.)</v>
      </c>
      <c r="G9823" s="134">
        <f>Systematic[[#This Row],[Sample]]*1000000+Systematic[[#This Row],[SubSample]]*10000+Systematic[[#This Row],[VariableIndex]]</f>
        <v>692010006</v>
      </c>
      <c r="H9823" s="134">
        <f>Systematic[[#This Row],[SampleVariableLabel]]+100*Systematic[[#This Row],[State]]</f>
        <v>692010606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692</v>
      </c>
      <c r="B9824" s="1">
        <f>IF(C9824=0,IF(B9823=Protocol!$V$20,1,B9823+1),B9823)</f>
        <v>1</v>
      </c>
      <c r="C9824" s="1">
        <f>IF(C9823+1=Protocol!$V$21,0,C9823+1)</f>
        <v>7</v>
      </c>
      <c r="D9824" s="1">
        <f t="shared" si="323"/>
        <v>1</v>
      </c>
      <c r="E9824" s="1" t="str">
        <f>INDEX(Protocol[Mark],MATCH(C9824,Protocol[Step],0))</f>
        <v>6Oct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692010001</v>
      </c>
      <c r="H9824" s="134">
        <f>Systematic[[#This Row],[SampleVariableLabel]]+100*Systematic[[#This Row],[State]]</f>
        <v>692010701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692</v>
      </c>
      <c r="B9825" s="1">
        <f>IF(C9825=0,IF(B9824=Protocol!$V$20,1,B9824+1),B9824)</f>
        <v>1</v>
      </c>
      <c r="C9825" s="1">
        <f>IF(C9824+1=Protocol!$V$21,0,C9824+1)</f>
        <v>8</v>
      </c>
      <c r="D9825" s="1">
        <f t="shared" si="323"/>
        <v>2</v>
      </c>
      <c r="E9825" s="1" t="str">
        <f>INDEX(Protocol[Mark],MATCH(C9825,Protocol[Step],0))</f>
        <v>7Rot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692010002</v>
      </c>
      <c r="H9825" s="134">
        <f>Systematic[[#This Row],[SampleVariableLabel]]+100*Systematic[[#This Row],[State]]</f>
        <v>692010802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692</v>
      </c>
      <c r="B9826" s="1">
        <f>IF(C9826=0,IF(B9825=Protocol!$V$20,1,B9825+1),B9825)</f>
        <v>1</v>
      </c>
      <c r="C9826" s="1">
        <f>IF(C9825+1=Protocol!$V$21,0,C9825+1)</f>
        <v>9</v>
      </c>
      <c r="D9826" s="1">
        <f t="shared" si="323"/>
        <v>3</v>
      </c>
      <c r="E9826" s="1" t="str">
        <f>INDEX(Protocol[Mark],MATCH(C9826,Protocol[Step],0))</f>
        <v>8Gp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692010003</v>
      </c>
      <c r="H9826" s="134">
        <f>Systematic[[#This Row],[SampleVariableLabel]]+100*Systematic[[#This Row],[State]]</f>
        <v>692010903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692</v>
      </c>
      <c r="B9827" s="1">
        <f>IF(C9827=0,IF(B9826=Protocol!$V$20,1,B9826+1),B9826)</f>
        <v>1</v>
      </c>
      <c r="C9827" s="1">
        <f>IF(C9826+1=Protocol!$V$21,0,C9826+1)</f>
        <v>10</v>
      </c>
      <c r="D9827" s="1">
        <f t="shared" si="323"/>
        <v>4</v>
      </c>
      <c r="E9827" s="1" t="str">
        <f>INDEX(Protocol[Mark],MATCH(C9827,Protocol[Step],0))</f>
        <v>9Ama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692010004</v>
      </c>
      <c r="H9827" s="134">
        <f>Systematic[[#This Row],[SampleVariableLabel]]+100*Systematic[[#This Row],[State]]</f>
        <v>692011004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692</v>
      </c>
      <c r="B9828" s="1">
        <f>IF(C9828=0,IF(B9827=Protocol!$V$20,1,B9827+1),B9827)</f>
        <v>1</v>
      </c>
      <c r="C9828" s="1">
        <f>IF(C9827+1=Protocol!$V$21,0,C9827+1)</f>
        <v>11</v>
      </c>
      <c r="D9828" s="1">
        <f t="shared" si="323"/>
        <v>5</v>
      </c>
      <c r="E9828" s="1" t="str">
        <f>INDEX(Protocol[Mark],MATCH(C9828,Protocol[Step],0))</f>
        <v>10Tm</v>
      </c>
      <c r="F9828" s="151" t="str">
        <f>INDEX(Variables[Variable],MATCH(Systematic[[#This Row],[VariableIndex]],Variables[Index],0))</f>
        <v>Specific flux (mt)</v>
      </c>
      <c r="G9828" s="134">
        <f>Systematic[[#This Row],[Sample]]*1000000+Systematic[[#This Row],[SubSample]]*10000+Systematic[[#This Row],[VariableIndex]]</f>
        <v>692010005</v>
      </c>
      <c r="H9828" s="134">
        <f>Systematic[[#This Row],[SampleVariableLabel]]+100*Systematic[[#This Row],[State]]</f>
        <v>692011105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692</v>
      </c>
      <c r="B9829" s="1">
        <f>IF(C9829=0,IF(B9828=Protocol!$V$20,1,B9828+1),B9828)</f>
        <v>1</v>
      </c>
      <c r="C9829" s="1">
        <f>IF(C9828+1=Protocol!$V$21,0,C9828+1)</f>
        <v>12</v>
      </c>
      <c r="D9829" s="1">
        <f t="shared" si="323"/>
        <v>6</v>
      </c>
      <c r="E9829" s="1" t="str">
        <f>INDEX(Protocol[Mark],MATCH(C9829,Protocol[Step],0))</f>
        <v>11Azd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692010006</v>
      </c>
      <c r="H9829" s="134">
        <f>Systematic[[#This Row],[SampleVariableLabel]]+100*Systematic[[#This Row],[State]]</f>
        <v>692011206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693</v>
      </c>
      <c r="B9830" s="1">
        <f>IF(C9830=0,IF(B9829=Protocol!$V$20,1,B9829+1),B9829)</f>
        <v>1</v>
      </c>
      <c r="C9830" s="1">
        <f>IF(C9829+1=Protocol!$V$21,0,C9829+1)</f>
        <v>0</v>
      </c>
      <c r="D9830" s="1">
        <f t="shared" si="323"/>
        <v>1</v>
      </c>
      <c r="E9830" s="1" t="str">
        <f>INDEX(Protocol[Mark],MATCH(C9830,Protocol[Step],0))</f>
        <v>1mt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693010001</v>
      </c>
      <c r="H9830" s="134">
        <f>Systematic[[#This Row],[SampleVariableLabel]]+100*Systematic[[#This Row],[State]]</f>
        <v>693010001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693</v>
      </c>
      <c r="B9831" s="1">
        <f>IF(C9831=0,IF(B9830=Protocol!$V$20,1,B9830+1),B9830)</f>
        <v>1</v>
      </c>
      <c r="C9831" s="1">
        <f>IF(C9830+1=Protocol!$V$21,0,C9830+1)</f>
        <v>1</v>
      </c>
      <c r="D9831" s="1">
        <f t="shared" si="323"/>
        <v>2</v>
      </c>
      <c r="E9831" s="1" t="str">
        <f>INDEX(Protocol[Mark],MATCH(C9831,Protocol[Step],0))</f>
        <v>1PM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693010002</v>
      </c>
      <c r="H9831" s="134">
        <f>Systematic[[#This Row],[SampleVariableLabel]]+100*Systematic[[#This Row],[State]]</f>
        <v>693010102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693</v>
      </c>
      <c r="B9832" s="1">
        <f>IF(C9832=0,IF(B9831=Protocol!$V$20,1,B9831+1),B9831)</f>
        <v>1</v>
      </c>
      <c r="C9832" s="1">
        <f>IF(C9831+1=Protocol!$V$21,0,C9831+1)</f>
        <v>2</v>
      </c>
      <c r="D9832" s="1">
        <f t="shared" si="323"/>
        <v>3</v>
      </c>
      <c r="E9832" s="1" t="str">
        <f>INDEX(Protocol[Mark],MATCH(C9832,Protocol[Step],0))</f>
        <v>2D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693010003</v>
      </c>
      <c r="H9832" s="134">
        <f>Systematic[[#This Row],[SampleVariableLabel]]+100*Systematic[[#This Row],[State]]</f>
        <v>693010203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693</v>
      </c>
      <c r="B9833" s="1">
        <f>IF(C9833=0,IF(B9832=Protocol!$V$20,1,B9832+1),B9832)</f>
        <v>1</v>
      </c>
      <c r="C9833" s="1">
        <f>IF(C9832+1=Protocol!$V$21,0,C9832+1)</f>
        <v>3</v>
      </c>
      <c r="D9833" s="1">
        <f t="shared" si="323"/>
        <v>4</v>
      </c>
      <c r="E9833" s="1" t="str">
        <f>INDEX(Protocol[Mark],MATCH(C9833,Protocol[Step],0))</f>
        <v>2c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693010004</v>
      </c>
      <c r="H9833" s="134">
        <f>Systematic[[#This Row],[SampleVariableLabel]]+100*Systematic[[#This Row],[State]]</f>
        <v>693010304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693</v>
      </c>
      <c r="B9834" s="1">
        <f>IF(C9834=0,IF(B9833=Protocol!$V$20,1,B9833+1),B9833)</f>
        <v>1</v>
      </c>
      <c r="C9834" s="1">
        <f>IF(C9833+1=Protocol!$V$21,0,C9833+1)</f>
        <v>4</v>
      </c>
      <c r="D9834" s="1">
        <f t="shared" si="323"/>
        <v>5</v>
      </c>
      <c r="E9834" s="1" t="str">
        <f>INDEX(Protocol[Mark],MATCH(C9834,Protocol[Step],0))</f>
        <v>3U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693010005</v>
      </c>
      <c r="H9834" s="134">
        <f>Systematic[[#This Row],[SampleVariableLabel]]+100*Systematic[[#This Row],[State]]</f>
        <v>693010405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693</v>
      </c>
      <c r="B9835" s="1">
        <f>IF(C9835=0,IF(B9834=Protocol!$V$20,1,B9834+1),B9834)</f>
        <v>1</v>
      </c>
      <c r="C9835" s="1">
        <f>IF(C9834+1=Protocol!$V$21,0,C9834+1)</f>
        <v>5</v>
      </c>
      <c r="D9835" s="1">
        <f t="shared" si="323"/>
        <v>6</v>
      </c>
      <c r="E9835" s="1" t="str">
        <f>INDEX(Protocol[Mark],MATCH(C9835,Protocol[Step],0))</f>
        <v>4G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693010006</v>
      </c>
      <c r="H9835" s="134">
        <f>Systematic[[#This Row],[SampleVariableLabel]]+100*Systematic[[#This Row],[State]]</f>
        <v>693010506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693</v>
      </c>
      <c r="B9836" s="1">
        <f>IF(C9836=0,IF(B9835=Protocol!$V$20,1,B9835+1),B9835)</f>
        <v>1</v>
      </c>
      <c r="C9836" s="1">
        <f>IF(C9835+1=Protocol!$V$21,0,C9835+1)</f>
        <v>6</v>
      </c>
      <c r="D9836" s="1">
        <f t="shared" si="323"/>
        <v>1</v>
      </c>
      <c r="E9836" s="1" t="str">
        <f>INDEX(Protocol[Mark],MATCH(C9836,Protocol[Step],0))</f>
        <v>5S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693010001</v>
      </c>
      <c r="H9836" s="134">
        <f>Systematic[[#This Row],[SampleVariableLabel]]+100*Systematic[[#This Row],[State]]</f>
        <v>693010601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693</v>
      </c>
      <c r="B9837" s="1">
        <f>IF(C9837=0,IF(B9836=Protocol!$V$20,1,B9836+1),B9836)</f>
        <v>1</v>
      </c>
      <c r="C9837" s="1">
        <f>IF(C9836+1=Protocol!$V$21,0,C9836+1)</f>
        <v>7</v>
      </c>
      <c r="D9837" s="1">
        <f t="shared" si="323"/>
        <v>2</v>
      </c>
      <c r="E9837" s="1" t="str">
        <f>INDEX(Protocol[Mark],MATCH(C9837,Protocol[Step],0))</f>
        <v>6Oct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693010002</v>
      </c>
      <c r="H9837" s="134">
        <f>Systematic[[#This Row],[SampleVariableLabel]]+100*Systematic[[#This Row],[State]]</f>
        <v>693010702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693</v>
      </c>
      <c r="B9838" s="1">
        <f>IF(C9838=0,IF(B9837=Protocol!$V$20,1,B9837+1),B9837)</f>
        <v>1</v>
      </c>
      <c r="C9838" s="1">
        <f>IF(C9837+1=Protocol!$V$21,0,C9837+1)</f>
        <v>8</v>
      </c>
      <c r="D9838" s="1">
        <f t="shared" si="323"/>
        <v>3</v>
      </c>
      <c r="E9838" s="1" t="str">
        <f>INDEX(Protocol[Mark],MATCH(C9838,Protocol[Step],0))</f>
        <v>7Rot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693010003</v>
      </c>
      <c r="H9838" s="134">
        <f>Systematic[[#This Row],[SampleVariableLabel]]+100*Systematic[[#This Row],[State]]</f>
        <v>693010803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693</v>
      </c>
      <c r="B9839" s="1">
        <f>IF(C9839=0,IF(B9838=Protocol!$V$20,1,B9838+1),B9838)</f>
        <v>1</v>
      </c>
      <c r="C9839" s="1">
        <f>IF(C9838+1=Protocol!$V$21,0,C9838+1)</f>
        <v>9</v>
      </c>
      <c r="D9839" s="1">
        <f t="shared" si="323"/>
        <v>4</v>
      </c>
      <c r="E9839" s="1" t="str">
        <f>INDEX(Protocol[Mark],MATCH(C9839,Protocol[Step],0))</f>
        <v>8Gp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693010004</v>
      </c>
      <c r="H9839" s="134">
        <f>Systematic[[#This Row],[SampleVariableLabel]]+100*Systematic[[#This Row],[State]]</f>
        <v>693010904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693</v>
      </c>
      <c r="B9840" s="1">
        <f>IF(C9840=0,IF(B9839=Protocol!$V$20,1,B9839+1),B9839)</f>
        <v>1</v>
      </c>
      <c r="C9840" s="1">
        <f>IF(C9839+1=Protocol!$V$21,0,C9839+1)</f>
        <v>10</v>
      </c>
      <c r="D9840" s="1">
        <f t="shared" si="323"/>
        <v>5</v>
      </c>
      <c r="E9840" s="1" t="str">
        <f>INDEX(Protocol[Mark],MATCH(C9840,Protocol[Step],0))</f>
        <v>9Ama</v>
      </c>
      <c r="F9840" s="151" t="str">
        <f>INDEX(Variables[Variable],MATCH(Systematic[[#This Row],[VariableIndex]],Variables[Index],0))</f>
        <v>Specific flux (mt)</v>
      </c>
      <c r="G9840" s="134">
        <f>Systematic[[#This Row],[Sample]]*1000000+Systematic[[#This Row],[SubSample]]*10000+Systematic[[#This Row],[VariableIndex]]</f>
        <v>693010005</v>
      </c>
      <c r="H9840" s="134">
        <f>Systematic[[#This Row],[SampleVariableLabel]]+100*Systematic[[#This Row],[State]]</f>
        <v>693011005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693</v>
      </c>
      <c r="B9841" s="1">
        <f>IF(C9841=0,IF(B9840=Protocol!$V$20,1,B9840+1),B9840)</f>
        <v>1</v>
      </c>
      <c r="C9841" s="1">
        <f>IF(C9840+1=Protocol!$V$21,0,C9840+1)</f>
        <v>11</v>
      </c>
      <c r="D9841" s="1">
        <f t="shared" si="323"/>
        <v>6</v>
      </c>
      <c r="E9841" s="1" t="str">
        <f>INDEX(Protocol[Mark],MATCH(C9841,Protocol[Step],0))</f>
        <v>10Tm</v>
      </c>
      <c r="F9841" s="151" t="str">
        <f>INDEX(Variables[Variable],MATCH(Systematic[[#This Row],[VariableIndex]],Variables[Index],0))</f>
        <v>FCR (mt: ROX-corr.)</v>
      </c>
      <c r="G9841" s="134">
        <f>Systematic[[#This Row],[Sample]]*1000000+Systematic[[#This Row],[SubSample]]*10000+Systematic[[#This Row],[VariableIndex]]</f>
        <v>693010006</v>
      </c>
      <c r="H9841" s="134">
        <f>Systematic[[#This Row],[SampleVariableLabel]]+100*Systematic[[#This Row],[State]]</f>
        <v>693011106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693</v>
      </c>
      <c r="B9842" s="1">
        <f>IF(C9842=0,IF(B9841=Protocol!$V$20,1,B9841+1),B9841)</f>
        <v>1</v>
      </c>
      <c r="C9842" s="1">
        <f>IF(C9841+1=Protocol!$V$21,0,C9841+1)</f>
        <v>12</v>
      </c>
      <c r="D9842" s="1">
        <f t="shared" si="323"/>
        <v>1</v>
      </c>
      <c r="E9842" s="1" t="str">
        <f>INDEX(Protocol[Mark],MATCH(C9842,Protocol[Step],0))</f>
        <v>11Azd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693010001</v>
      </c>
      <c r="H9842" s="134">
        <f>Systematic[[#This Row],[SampleVariableLabel]]+100*Systematic[[#This Row],[State]]</f>
        <v>693011201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694</v>
      </c>
      <c r="B9843" s="1">
        <f>IF(C9843=0,IF(B9842=Protocol!$V$20,1,B9842+1),B9842)</f>
        <v>1</v>
      </c>
      <c r="C9843" s="1">
        <f>IF(C9842+1=Protocol!$V$21,0,C9842+1)</f>
        <v>0</v>
      </c>
      <c r="D9843" s="1">
        <f t="shared" si="323"/>
        <v>2</v>
      </c>
      <c r="E9843" s="1" t="str">
        <f>INDEX(Protocol[Mark],MATCH(C9843,Protocol[Step],0))</f>
        <v>1mt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694010002</v>
      </c>
      <c r="H9843" s="134">
        <f>Systematic[[#This Row],[SampleVariableLabel]]+100*Systematic[[#This Row],[State]]</f>
        <v>694010002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694</v>
      </c>
      <c r="B9844" s="1">
        <f>IF(C9844=0,IF(B9843=Protocol!$V$20,1,B9843+1),B9843)</f>
        <v>1</v>
      </c>
      <c r="C9844" s="1">
        <f>IF(C9843+1=Protocol!$V$21,0,C9843+1)</f>
        <v>1</v>
      </c>
      <c r="D9844" s="1">
        <f t="shared" si="323"/>
        <v>3</v>
      </c>
      <c r="E9844" s="1" t="str">
        <f>INDEX(Protocol[Mark],MATCH(C9844,Protocol[Step],0))</f>
        <v>1PM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694010003</v>
      </c>
      <c r="H9844" s="134">
        <f>Systematic[[#This Row],[SampleVariableLabel]]+100*Systematic[[#This Row],[State]]</f>
        <v>694010103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694</v>
      </c>
      <c r="B9845" s="1">
        <f>IF(C9845=0,IF(B9844=Protocol!$V$20,1,B9844+1),B9844)</f>
        <v>1</v>
      </c>
      <c r="C9845" s="1">
        <f>IF(C9844+1=Protocol!$V$21,0,C9844+1)</f>
        <v>2</v>
      </c>
      <c r="D9845" s="1">
        <f t="shared" si="323"/>
        <v>4</v>
      </c>
      <c r="E9845" s="1" t="str">
        <f>INDEX(Protocol[Mark],MATCH(C9845,Protocol[Step],0))</f>
        <v>2D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694010004</v>
      </c>
      <c r="H9845" s="134">
        <f>Systematic[[#This Row],[SampleVariableLabel]]+100*Systematic[[#This Row],[State]]</f>
        <v>694010204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694</v>
      </c>
      <c r="B9846" s="1">
        <f>IF(C9846=0,IF(B9845=Protocol!$V$20,1,B9845+1),B9845)</f>
        <v>1</v>
      </c>
      <c r="C9846" s="1">
        <f>IF(C9845+1=Protocol!$V$21,0,C9845+1)</f>
        <v>3</v>
      </c>
      <c r="D9846" s="1">
        <f t="shared" si="323"/>
        <v>5</v>
      </c>
      <c r="E9846" s="1" t="str">
        <f>INDEX(Protocol[Mark],MATCH(C9846,Protocol[Step],0))</f>
        <v>2c</v>
      </c>
      <c r="F9846" s="151" t="str">
        <f>INDEX(Variables[Variable],MATCH(Systematic[[#This Row],[VariableIndex]],Variables[Index],0))</f>
        <v>Specific flux (mt)</v>
      </c>
      <c r="G9846" s="134">
        <f>Systematic[[#This Row],[Sample]]*1000000+Systematic[[#This Row],[SubSample]]*10000+Systematic[[#This Row],[VariableIndex]]</f>
        <v>694010005</v>
      </c>
      <c r="H9846" s="134">
        <f>Systematic[[#This Row],[SampleVariableLabel]]+100*Systematic[[#This Row],[State]]</f>
        <v>694010305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694</v>
      </c>
      <c r="B9847" s="1">
        <f>IF(C9847=0,IF(B9846=Protocol!$V$20,1,B9846+1),B9846)</f>
        <v>1</v>
      </c>
      <c r="C9847" s="1">
        <f>IF(C9846+1=Protocol!$V$21,0,C9846+1)</f>
        <v>4</v>
      </c>
      <c r="D9847" s="1">
        <f t="shared" si="323"/>
        <v>6</v>
      </c>
      <c r="E9847" s="1" t="str">
        <f>INDEX(Protocol[Mark],MATCH(C9847,Protocol[Step],0))</f>
        <v>3U</v>
      </c>
      <c r="F9847" s="151" t="str">
        <f>INDEX(Variables[Variable],MATCH(Systematic[[#This Row],[VariableIndex]],Variables[Index],0))</f>
        <v>FCR (mt: ROX-corr.)</v>
      </c>
      <c r="G9847" s="134">
        <f>Systematic[[#This Row],[Sample]]*1000000+Systematic[[#This Row],[SubSample]]*10000+Systematic[[#This Row],[VariableIndex]]</f>
        <v>694010006</v>
      </c>
      <c r="H9847" s="134">
        <f>Systematic[[#This Row],[SampleVariableLabel]]+100*Systematic[[#This Row],[State]]</f>
        <v>694010406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694</v>
      </c>
      <c r="B9848" s="1">
        <f>IF(C9848=0,IF(B9847=Protocol!$V$20,1,B9847+1),B9847)</f>
        <v>1</v>
      </c>
      <c r="C9848" s="1">
        <f>IF(C9847+1=Protocol!$V$21,0,C9847+1)</f>
        <v>5</v>
      </c>
      <c r="D9848" s="1">
        <f t="shared" si="323"/>
        <v>1</v>
      </c>
      <c r="E9848" s="1" t="str">
        <f>INDEX(Protocol[Mark],MATCH(C9848,Protocol[Step],0))</f>
        <v>4G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694010001</v>
      </c>
      <c r="H9848" s="134">
        <f>Systematic[[#This Row],[SampleVariableLabel]]+100*Systematic[[#This Row],[State]]</f>
        <v>694010501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694</v>
      </c>
      <c r="B9849" s="1">
        <f>IF(C9849=0,IF(B9848=Protocol!$V$20,1,B9848+1),B9848)</f>
        <v>1</v>
      </c>
      <c r="C9849" s="1">
        <f>IF(C9848+1=Protocol!$V$21,0,C9848+1)</f>
        <v>6</v>
      </c>
      <c r="D9849" s="1">
        <f t="shared" si="323"/>
        <v>2</v>
      </c>
      <c r="E9849" s="1" t="str">
        <f>INDEX(Protocol[Mark],MATCH(C9849,Protocol[Step],0))</f>
        <v>5S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694010002</v>
      </c>
      <c r="H9849" s="134">
        <f>Systematic[[#This Row],[SampleVariableLabel]]+100*Systematic[[#This Row],[State]]</f>
        <v>694010602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694</v>
      </c>
      <c r="B9850" s="1">
        <f>IF(C9850=0,IF(B9849=Protocol!$V$20,1,B9849+1),B9849)</f>
        <v>1</v>
      </c>
      <c r="C9850" s="1">
        <f>IF(C9849+1=Protocol!$V$21,0,C9849+1)</f>
        <v>7</v>
      </c>
      <c r="D9850" s="1">
        <f t="shared" si="323"/>
        <v>3</v>
      </c>
      <c r="E9850" s="1" t="str">
        <f>INDEX(Protocol[Mark],MATCH(C9850,Protocol[Step],0))</f>
        <v>6Oct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694010003</v>
      </c>
      <c r="H9850" s="134">
        <f>Systematic[[#This Row],[SampleVariableLabel]]+100*Systematic[[#This Row],[State]]</f>
        <v>694010703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694</v>
      </c>
      <c r="B9851" s="1">
        <f>IF(C9851=0,IF(B9850=Protocol!$V$20,1,B9850+1),B9850)</f>
        <v>1</v>
      </c>
      <c r="C9851" s="1">
        <f>IF(C9850+1=Protocol!$V$21,0,C9850+1)</f>
        <v>8</v>
      </c>
      <c r="D9851" s="1">
        <f t="shared" si="323"/>
        <v>4</v>
      </c>
      <c r="E9851" s="1" t="str">
        <f>INDEX(Protocol[Mark],MATCH(C9851,Protocol[Step],0))</f>
        <v>7Rot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694010004</v>
      </c>
      <c r="H9851" s="134">
        <f>Systematic[[#This Row],[SampleVariableLabel]]+100*Systematic[[#This Row],[State]]</f>
        <v>694010804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694</v>
      </c>
      <c r="B9852" s="1">
        <f>IF(C9852=0,IF(B9851=Protocol!$V$20,1,B9851+1),B9851)</f>
        <v>1</v>
      </c>
      <c r="C9852" s="1">
        <f>IF(C9851+1=Protocol!$V$21,0,C9851+1)</f>
        <v>9</v>
      </c>
      <c r="D9852" s="1">
        <f t="shared" si="323"/>
        <v>5</v>
      </c>
      <c r="E9852" s="1" t="str">
        <f>INDEX(Protocol[Mark],MATCH(C9852,Protocol[Step],0))</f>
        <v>8Gp</v>
      </c>
      <c r="F9852" s="151" t="str">
        <f>INDEX(Variables[Variable],MATCH(Systematic[[#This Row],[VariableIndex]],Variables[Index],0))</f>
        <v>Specific flux (mt)</v>
      </c>
      <c r="G9852" s="134">
        <f>Systematic[[#This Row],[Sample]]*1000000+Systematic[[#This Row],[SubSample]]*10000+Systematic[[#This Row],[VariableIndex]]</f>
        <v>694010005</v>
      </c>
      <c r="H9852" s="134">
        <f>Systematic[[#This Row],[SampleVariableLabel]]+100*Systematic[[#This Row],[State]]</f>
        <v>694010905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694</v>
      </c>
      <c r="B9853" s="1">
        <f>IF(C9853=0,IF(B9852=Protocol!$V$20,1,B9852+1),B9852)</f>
        <v>1</v>
      </c>
      <c r="C9853" s="1">
        <f>IF(C9852+1=Protocol!$V$21,0,C9852+1)</f>
        <v>10</v>
      </c>
      <c r="D9853" s="1">
        <f t="shared" si="323"/>
        <v>6</v>
      </c>
      <c r="E9853" s="1" t="str">
        <f>INDEX(Protocol[Mark],MATCH(C9853,Protocol[Step],0))</f>
        <v>9Ama</v>
      </c>
      <c r="F9853" s="151" t="str">
        <f>INDEX(Variables[Variable],MATCH(Systematic[[#This Row],[VariableIndex]],Variables[Index],0))</f>
        <v>FCR (mt: ROX-corr.)</v>
      </c>
      <c r="G9853" s="134">
        <f>Systematic[[#This Row],[Sample]]*1000000+Systematic[[#This Row],[SubSample]]*10000+Systematic[[#This Row],[VariableIndex]]</f>
        <v>694010006</v>
      </c>
      <c r="H9853" s="134">
        <f>Systematic[[#This Row],[SampleVariableLabel]]+100*Systematic[[#This Row],[State]]</f>
        <v>694011006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694</v>
      </c>
      <c r="B9854" s="1">
        <f>IF(C9854=0,IF(B9853=Protocol!$V$20,1,B9853+1),B9853)</f>
        <v>1</v>
      </c>
      <c r="C9854" s="1">
        <f>IF(C9853+1=Protocol!$V$21,0,C9853+1)</f>
        <v>11</v>
      </c>
      <c r="D9854" s="1">
        <f t="shared" si="323"/>
        <v>1</v>
      </c>
      <c r="E9854" s="1" t="str">
        <f>INDEX(Protocol[Mark],MATCH(C9854,Protocol[Step],0))</f>
        <v>10Tm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694010001</v>
      </c>
      <c r="H9854" s="134">
        <f>Systematic[[#This Row],[SampleVariableLabel]]+100*Systematic[[#This Row],[State]]</f>
        <v>694011101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694</v>
      </c>
      <c r="B9855" s="1">
        <f>IF(C9855=0,IF(B9854=Protocol!$V$20,1,B9854+1),B9854)</f>
        <v>1</v>
      </c>
      <c r="C9855" s="1">
        <f>IF(C9854+1=Protocol!$V$21,0,C9854+1)</f>
        <v>12</v>
      </c>
      <c r="D9855" s="1">
        <f t="shared" si="323"/>
        <v>2</v>
      </c>
      <c r="E9855" s="1" t="str">
        <f>INDEX(Protocol[Mark],MATCH(C9855,Protocol[Step],0))</f>
        <v>11Azd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694010002</v>
      </c>
      <c r="H9855" s="134">
        <f>Systematic[[#This Row],[SampleVariableLabel]]+100*Systematic[[#This Row],[State]]</f>
        <v>694011202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695</v>
      </c>
      <c r="B9856" s="1">
        <f>IF(C9856=0,IF(B9855=Protocol!$V$20,1,B9855+1),B9855)</f>
        <v>1</v>
      </c>
      <c r="C9856" s="1">
        <f>IF(C9855+1=Protocol!$V$21,0,C9855+1)</f>
        <v>0</v>
      </c>
      <c r="D9856" s="1">
        <f t="shared" si="323"/>
        <v>3</v>
      </c>
      <c r="E9856" s="1" t="str">
        <f>INDEX(Protocol[Mark],MATCH(C9856,Protocol[Step],0))</f>
        <v>1mt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695010003</v>
      </c>
      <c r="H9856" s="134">
        <f>Systematic[[#This Row],[SampleVariableLabel]]+100*Systematic[[#This Row],[State]]</f>
        <v>695010003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695</v>
      </c>
      <c r="B9857" s="1">
        <f>IF(C9857=0,IF(B9856=Protocol!$V$20,1,B9856+1),B9856)</f>
        <v>1</v>
      </c>
      <c r="C9857" s="1">
        <f>IF(C9856+1=Protocol!$V$21,0,C9856+1)</f>
        <v>1</v>
      </c>
      <c r="D9857" s="1">
        <f t="shared" si="323"/>
        <v>4</v>
      </c>
      <c r="E9857" s="1" t="str">
        <f>INDEX(Protocol[Mark],MATCH(C9857,Protocol[Step],0))</f>
        <v>1PM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695010004</v>
      </c>
      <c r="H9857" s="134">
        <f>Systematic[[#This Row],[SampleVariableLabel]]+100*Systematic[[#This Row],[State]]</f>
        <v>695010104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695</v>
      </c>
      <c r="B9858" s="1">
        <f>IF(C9858=0,IF(B9857=Protocol!$V$20,1,B9857+1),B9857)</f>
        <v>1</v>
      </c>
      <c r="C9858" s="1">
        <f>IF(C9857+1=Protocol!$V$21,0,C9857+1)</f>
        <v>2</v>
      </c>
      <c r="D9858" s="1">
        <f t="shared" si="323"/>
        <v>5</v>
      </c>
      <c r="E9858" s="1" t="str">
        <f>INDEX(Protocol[Mark],MATCH(C9858,Protocol[Step],0))</f>
        <v>2D</v>
      </c>
      <c r="F9858" s="151" t="str">
        <f>INDEX(Variables[Variable],MATCH(Systematic[[#This Row],[VariableIndex]],Variables[Index],0))</f>
        <v>Specific flux (mt)</v>
      </c>
      <c r="G9858" s="134">
        <f>Systematic[[#This Row],[Sample]]*1000000+Systematic[[#This Row],[SubSample]]*10000+Systematic[[#This Row],[VariableIndex]]</f>
        <v>695010005</v>
      </c>
      <c r="H9858" s="134">
        <f>Systematic[[#This Row],[SampleVariableLabel]]+100*Systematic[[#This Row],[State]]</f>
        <v>695010205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695</v>
      </c>
      <c r="B9859" s="1">
        <f>IF(C9859=0,IF(B9858=Protocol!$V$20,1,B9858+1),B9858)</f>
        <v>1</v>
      </c>
      <c r="C9859" s="1">
        <f>IF(C9858+1=Protocol!$V$21,0,C9858+1)</f>
        <v>3</v>
      </c>
      <c r="D9859" s="1">
        <f t="shared" ref="D9859:D9922" si="325">IF(D9858=nVariables,1,D9858+1)</f>
        <v>6</v>
      </c>
      <c r="E9859" s="1" t="str">
        <f>INDEX(Protocol[Mark],MATCH(C9859,Protocol[Step],0))</f>
        <v>2c</v>
      </c>
      <c r="F9859" s="151" t="str">
        <f>INDEX(Variables[Variable],MATCH(Systematic[[#This Row],[VariableIndex]],Variables[Index],0))</f>
        <v>FCR (mt: ROX-corr.)</v>
      </c>
      <c r="G9859" s="134">
        <f>Systematic[[#This Row],[Sample]]*1000000+Systematic[[#This Row],[SubSample]]*10000+Systematic[[#This Row],[VariableIndex]]</f>
        <v>695010006</v>
      </c>
      <c r="H9859" s="134">
        <f>Systematic[[#This Row],[SampleVariableLabel]]+100*Systematic[[#This Row],[State]]</f>
        <v>695010306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695</v>
      </c>
      <c r="B9860" s="1">
        <f>IF(C9860=0,IF(B9859=Protocol!$V$20,1,B9859+1),B9859)</f>
        <v>1</v>
      </c>
      <c r="C9860" s="1">
        <f>IF(C9859+1=Protocol!$V$21,0,C9859+1)</f>
        <v>4</v>
      </c>
      <c r="D9860" s="1">
        <f t="shared" si="325"/>
        <v>1</v>
      </c>
      <c r="E9860" s="1" t="str">
        <f>INDEX(Protocol[Mark],MATCH(C9860,Protocol[Step],0))</f>
        <v>3U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695010001</v>
      </c>
      <c r="H9860" s="134">
        <f>Systematic[[#This Row],[SampleVariableLabel]]+100*Systematic[[#This Row],[State]]</f>
        <v>695010401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695</v>
      </c>
      <c r="B9861" s="1">
        <f>IF(C9861=0,IF(B9860=Protocol!$V$20,1,B9860+1),B9860)</f>
        <v>1</v>
      </c>
      <c r="C9861" s="1">
        <f>IF(C9860+1=Protocol!$V$21,0,C9860+1)</f>
        <v>5</v>
      </c>
      <c r="D9861" s="1">
        <f t="shared" si="325"/>
        <v>2</v>
      </c>
      <c r="E9861" s="1" t="str">
        <f>INDEX(Protocol[Mark],MATCH(C9861,Protocol[Step],0))</f>
        <v>4G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695010002</v>
      </c>
      <c r="H9861" s="134">
        <f>Systematic[[#This Row],[SampleVariableLabel]]+100*Systematic[[#This Row],[State]]</f>
        <v>695010502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695</v>
      </c>
      <c r="B9862" s="1">
        <f>IF(C9862=0,IF(B9861=Protocol!$V$20,1,B9861+1),B9861)</f>
        <v>1</v>
      </c>
      <c r="C9862" s="1">
        <f>IF(C9861+1=Protocol!$V$21,0,C9861+1)</f>
        <v>6</v>
      </c>
      <c r="D9862" s="1">
        <f t="shared" si="325"/>
        <v>3</v>
      </c>
      <c r="E9862" s="1" t="str">
        <f>INDEX(Protocol[Mark],MATCH(C9862,Protocol[Step],0))</f>
        <v>5S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695010003</v>
      </c>
      <c r="H9862" s="134">
        <f>Systematic[[#This Row],[SampleVariableLabel]]+100*Systematic[[#This Row],[State]]</f>
        <v>695010603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695</v>
      </c>
      <c r="B9863" s="1">
        <f>IF(C9863=0,IF(B9862=Protocol!$V$20,1,B9862+1),B9862)</f>
        <v>1</v>
      </c>
      <c r="C9863" s="1">
        <f>IF(C9862+1=Protocol!$V$21,0,C9862+1)</f>
        <v>7</v>
      </c>
      <c r="D9863" s="1">
        <f t="shared" si="325"/>
        <v>4</v>
      </c>
      <c r="E9863" s="1" t="str">
        <f>INDEX(Protocol[Mark],MATCH(C9863,Protocol[Step],0))</f>
        <v>6Oct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695010004</v>
      </c>
      <c r="H9863" s="134">
        <f>Systematic[[#This Row],[SampleVariableLabel]]+100*Systematic[[#This Row],[State]]</f>
        <v>695010704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695</v>
      </c>
      <c r="B9864" s="1">
        <f>IF(C9864=0,IF(B9863=Protocol!$V$20,1,B9863+1),B9863)</f>
        <v>1</v>
      </c>
      <c r="C9864" s="1">
        <f>IF(C9863+1=Protocol!$V$21,0,C9863+1)</f>
        <v>8</v>
      </c>
      <c r="D9864" s="1">
        <f t="shared" si="325"/>
        <v>5</v>
      </c>
      <c r="E9864" s="1" t="str">
        <f>INDEX(Protocol[Mark],MATCH(C9864,Protocol[Step],0))</f>
        <v>7Rot</v>
      </c>
      <c r="F9864" s="151" t="str">
        <f>INDEX(Variables[Variable],MATCH(Systematic[[#This Row],[VariableIndex]],Variables[Index],0))</f>
        <v>Specific flux (mt)</v>
      </c>
      <c r="G9864" s="134">
        <f>Systematic[[#This Row],[Sample]]*1000000+Systematic[[#This Row],[SubSample]]*10000+Systematic[[#This Row],[VariableIndex]]</f>
        <v>695010005</v>
      </c>
      <c r="H9864" s="134">
        <f>Systematic[[#This Row],[SampleVariableLabel]]+100*Systematic[[#This Row],[State]]</f>
        <v>695010805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695</v>
      </c>
      <c r="B9865" s="1">
        <f>IF(C9865=0,IF(B9864=Protocol!$V$20,1,B9864+1),B9864)</f>
        <v>1</v>
      </c>
      <c r="C9865" s="1">
        <f>IF(C9864+1=Protocol!$V$21,0,C9864+1)</f>
        <v>9</v>
      </c>
      <c r="D9865" s="1">
        <f t="shared" si="325"/>
        <v>6</v>
      </c>
      <c r="E9865" s="1" t="str">
        <f>INDEX(Protocol[Mark],MATCH(C9865,Protocol[Step],0))</f>
        <v>8Gp</v>
      </c>
      <c r="F9865" s="151" t="str">
        <f>INDEX(Variables[Variable],MATCH(Systematic[[#This Row],[VariableIndex]],Variables[Index],0))</f>
        <v>FCR (mt: ROX-corr.)</v>
      </c>
      <c r="G9865" s="134">
        <f>Systematic[[#This Row],[Sample]]*1000000+Systematic[[#This Row],[SubSample]]*10000+Systematic[[#This Row],[VariableIndex]]</f>
        <v>695010006</v>
      </c>
      <c r="H9865" s="134">
        <f>Systematic[[#This Row],[SampleVariableLabel]]+100*Systematic[[#This Row],[State]]</f>
        <v>695010906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695</v>
      </c>
      <c r="B9866" s="1">
        <f>IF(C9866=0,IF(B9865=Protocol!$V$20,1,B9865+1),B9865)</f>
        <v>1</v>
      </c>
      <c r="C9866" s="1">
        <f>IF(C9865+1=Protocol!$V$21,0,C9865+1)</f>
        <v>10</v>
      </c>
      <c r="D9866" s="1">
        <f t="shared" si="325"/>
        <v>1</v>
      </c>
      <c r="E9866" s="1" t="str">
        <f>INDEX(Protocol[Mark],MATCH(C9866,Protocol[Step],0))</f>
        <v>9Ama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695010001</v>
      </c>
      <c r="H9866" s="134">
        <f>Systematic[[#This Row],[SampleVariableLabel]]+100*Systematic[[#This Row],[State]]</f>
        <v>695011001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695</v>
      </c>
      <c r="B9867" s="1">
        <f>IF(C9867=0,IF(B9866=Protocol!$V$20,1,B9866+1),B9866)</f>
        <v>1</v>
      </c>
      <c r="C9867" s="1">
        <f>IF(C9866+1=Protocol!$V$21,0,C9866+1)</f>
        <v>11</v>
      </c>
      <c r="D9867" s="1">
        <f t="shared" si="325"/>
        <v>2</v>
      </c>
      <c r="E9867" s="1" t="str">
        <f>INDEX(Protocol[Mark],MATCH(C9867,Protocol[Step],0))</f>
        <v>10Tm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695010002</v>
      </c>
      <c r="H9867" s="134">
        <f>Systematic[[#This Row],[SampleVariableLabel]]+100*Systematic[[#This Row],[State]]</f>
        <v>695011102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695</v>
      </c>
      <c r="B9868" s="1">
        <f>IF(C9868=0,IF(B9867=Protocol!$V$20,1,B9867+1),B9867)</f>
        <v>1</v>
      </c>
      <c r="C9868" s="1">
        <f>IF(C9867+1=Protocol!$V$21,0,C9867+1)</f>
        <v>12</v>
      </c>
      <c r="D9868" s="1">
        <f t="shared" si="325"/>
        <v>3</v>
      </c>
      <c r="E9868" s="1" t="str">
        <f>INDEX(Protocol[Mark],MATCH(C9868,Protocol[Step],0))</f>
        <v>11Azd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695010003</v>
      </c>
      <c r="H9868" s="134">
        <f>Systematic[[#This Row],[SampleVariableLabel]]+100*Systematic[[#This Row],[State]]</f>
        <v>695011203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696</v>
      </c>
      <c r="B9869" s="1">
        <f>IF(C9869=0,IF(B9868=Protocol!$V$20,1,B9868+1),B9868)</f>
        <v>1</v>
      </c>
      <c r="C9869" s="1">
        <f>IF(C9868+1=Protocol!$V$21,0,C9868+1)</f>
        <v>0</v>
      </c>
      <c r="D9869" s="1">
        <f t="shared" si="325"/>
        <v>4</v>
      </c>
      <c r="E9869" s="1" t="str">
        <f>INDEX(Protocol[Mark],MATCH(C9869,Protocol[Step],0))</f>
        <v>1mt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696010004</v>
      </c>
      <c r="H9869" s="134">
        <f>Systematic[[#This Row],[SampleVariableLabel]]+100*Systematic[[#This Row],[State]]</f>
        <v>696010004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696</v>
      </c>
      <c r="B9870" s="1">
        <f>IF(C9870=0,IF(B9869=Protocol!$V$20,1,B9869+1),B9869)</f>
        <v>1</v>
      </c>
      <c r="C9870" s="1">
        <f>IF(C9869+1=Protocol!$V$21,0,C9869+1)</f>
        <v>1</v>
      </c>
      <c r="D9870" s="1">
        <f t="shared" si="325"/>
        <v>5</v>
      </c>
      <c r="E9870" s="1" t="str">
        <f>INDEX(Protocol[Mark],MATCH(C9870,Protocol[Step],0))</f>
        <v>1PM</v>
      </c>
      <c r="F9870" s="151" t="str">
        <f>INDEX(Variables[Variable],MATCH(Systematic[[#This Row],[VariableIndex]],Variables[Index],0))</f>
        <v>Specific flux (mt)</v>
      </c>
      <c r="G9870" s="134">
        <f>Systematic[[#This Row],[Sample]]*1000000+Systematic[[#This Row],[SubSample]]*10000+Systematic[[#This Row],[VariableIndex]]</f>
        <v>696010005</v>
      </c>
      <c r="H9870" s="134">
        <f>Systematic[[#This Row],[SampleVariableLabel]]+100*Systematic[[#This Row],[State]]</f>
        <v>696010105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696</v>
      </c>
      <c r="B9871" s="1">
        <f>IF(C9871=0,IF(B9870=Protocol!$V$20,1,B9870+1),B9870)</f>
        <v>1</v>
      </c>
      <c r="C9871" s="1">
        <f>IF(C9870+1=Protocol!$V$21,0,C9870+1)</f>
        <v>2</v>
      </c>
      <c r="D9871" s="1">
        <f t="shared" si="325"/>
        <v>6</v>
      </c>
      <c r="E9871" s="1" t="str">
        <f>INDEX(Protocol[Mark],MATCH(C9871,Protocol[Step],0))</f>
        <v>2D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696010006</v>
      </c>
      <c r="H9871" s="134">
        <f>Systematic[[#This Row],[SampleVariableLabel]]+100*Systematic[[#This Row],[State]]</f>
        <v>696010206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696</v>
      </c>
      <c r="B9872" s="1">
        <f>IF(C9872=0,IF(B9871=Protocol!$V$20,1,B9871+1),B9871)</f>
        <v>1</v>
      </c>
      <c r="C9872" s="1">
        <f>IF(C9871+1=Protocol!$V$21,0,C9871+1)</f>
        <v>3</v>
      </c>
      <c r="D9872" s="1">
        <f t="shared" si="325"/>
        <v>1</v>
      </c>
      <c r="E9872" s="1" t="str">
        <f>INDEX(Protocol[Mark],MATCH(C9872,Protocol[Step],0))</f>
        <v>2c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696010001</v>
      </c>
      <c r="H9872" s="134">
        <f>Systematic[[#This Row],[SampleVariableLabel]]+100*Systematic[[#This Row],[State]]</f>
        <v>696010301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696</v>
      </c>
      <c r="B9873" s="1">
        <f>IF(C9873=0,IF(B9872=Protocol!$V$20,1,B9872+1),B9872)</f>
        <v>1</v>
      </c>
      <c r="C9873" s="1">
        <f>IF(C9872+1=Protocol!$V$21,0,C9872+1)</f>
        <v>4</v>
      </c>
      <c r="D9873" s="1">
        <f t="shared" si="325"/>
        <v>2</v>
      </c>
      <c r="E9873" s="1" t="str">
        <f>INDEX(Protocol[Mark],MATCH(C9873,Protocol[Step],0))</f>
        <v>3U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696010002</v>
      </c>
      <c r="H9873" s="134">
        <f>Systematic[[#This Row],[SampleVariableLabel]]+100*Systematic[[#This Row],[State]]</f>
        <v>696010402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696</v>
      </c>
      <c r="B9874" s="1">
        <f>IF(C9874=0,IF(B9873=Protocol!$V$20,1,B9873+1),B9873)</f>
        <v>1</v>
      </c>
      <c r="C9874" s="1">
        <f>IF(C9873+1=Protocol!$V$21,0,C9873+1)</f>
        <v>5</v>
      </c>
      <c r="D9874" s="1">
        <f t="shared" si="325"/>
        <v>3</v>
      </c>
      <c r="E9874" s="1" t="str">
        <f>INDEX(Protocol[Mark],MATCH(C9874,Protocol[Step],0))</f>
        <v>4G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696010003</v>
      </c>
      <c r="H9874" s="134">
        <f>Systematic[[#This Row],[SampleVariableLabel]]+100*Systematic[[#This Row],[State]]</f>
        <v>696010503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696</v>
      </c>
      <c r="B9875" s="1">
        <f>IF(C9875=0,IF(B9874=Protocol!$V$20,1,B9874+1),B9874)</f>
        <v>1</v>
      </c>
      <c r="C9875" s="1">
        <f>IF(C9874+1=Protocol!$V$21,0,C9874+1)</f>
        <v>6</v>
      </c>
      <c r="D9875" s="1">
        <f t="shared" si="325"/>
        <v>4</v>
      </c>
      <c r="E9875" s="1" t="str">
        <f>INDEX(Protocol[Mark],MATCH(C9875,Protocol[Step],0))</f>
        <v>5S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696010004</v>
      </c>
      <c r="H9875" s="134">
        <f>Systematic[[#This Row],[SampleVariableLabel]]+100*Systematic[[#This Row],[State]]</f>
        <v>696010604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696</v>
      </c>
      <c r="B9876" s="1">
        <f>IF(C9876=0,IF(B9875=Protocol!$V$20,1,B9875+1),B9875)</f>
        <v>1</v>
      </c>
      <c r="C9876" s="1">
        <f>IF(C9875+1=Protocol!$V$21,0,C9875+1)</f>
        <v>7</v>
      </c>
      <c r="D9876" s="1">
        <f t="shared" si="325"/>
        <v>5</v>
      </c>
      <c r="E9876" s="1" t="str">
        <f>INDEX(Protocol[Mark],MATCH(C9876,Protocol[Step],0))</f>
        <v>6Oct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696010005</v>
      </c>
      <c r="H9876" s="134">
        <f>Systematic[[#This Row],[SampleVariableLabel]]+100*Systematic[[#This Row],[State]]</f>
        <v>696010705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696</v>
      </c>
      <c r="B9877" s="1">
        <f>IF(C9877=0,IF(B9876=Protocol!$V$20,1,B9876+1),B9876)</f>
        <v>1</v>
      </c>
      <c r="C9877" s="1">
        <f>IF(C9876+1=Protocol!$V$21,0,C9876+1)</f>
        <v>8</v>
      </c>
      <c r="D9877" s="1">
        <f t="shared" si="325"/>
        <v>6</v>
      </c>
      <c r="E9877" s="1" t="str">
        <f>INDEX(Protocol[Mark],MATCH(C9877,Protocol[Step],0))</f>
        <v>7Rot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696010006</v>
      </c>
      <c r="H9877" s="134">
        <f>Systematic[[#This Row],[SampleVariableLabel]]+100*Systematic[[#This Row],[State]]</f>
        <v>696010806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696</v>
      </c>
      <c r="B9878" s="1">
        <f>IF(C9878=0,IF(B9877=Protocol!$V$20,1,B9877+1),B9877)</f>
        <v>1</v>
      </c>
      <c r="C9878" s="1">
        <f>IF(C9877+1=Protocol!$V$21,0,C9877+1)</f>
        <v>9</v>
      </c>
      <c r="D9878" s="1">
        <f t="shared" si="325"/>
        <v>1</v>
      </c>
      <c r="E9878" s="1" t="str">
        <f>INDEX(Protocol[Mark],MATCH(C9878,Protocol[Step],0))</f>
        <v>8Gp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696010001</v>
      </c>
      <c r="H9878" s="134">
        <f>Systematic[[#This Row],[SampleVariableLabel]]+100*Systematic[[#This Row],[State]]</f>
        <v>696010901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696</v>
      </c>
      <c r="B9879" s="1">
        <f>IF(C9879=0,IF(B9878=Protocol!$V$20,1,B9878+1),B9878)</f>
        <v>1</v>
      </c>
      <c r="C9879" s="1">
        <f>IF(C9878+1=Protocol!$V$21,0,C9878+1)</f>
        <v>10</v>
      </c>
      <c r="D9879" s="1">
        <f t="shared" si="325"/>
        <v>2</v>
      </c>
      <c r="E9879" s="1" t="str">
        <f>INDEX(Protocol[Mark],MATCH(C9879,Protocol[Step],0))</f>
        <v>9Ama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696010002</v>
      </c>
      <c r="H9879" s="134">
        <f>Systematic[[#This Row],[SampleVariableLabel]]+100*Systematic[[#This Row],[State]]</f>
        <v>696011002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696</v>
      </c>
      <c r="B9880" s="1">
        <f>IF(C9880=0,IF(B9879=Protocol!$V$20,1,B9879+1),B9879)</f>
        <v>1</v>
      </c>
      <c r="C9880" s="1">
        <f>IF(C9879+1=Protocol!$V$21,0,C9879+1)</f>
        <v>11</v>
      </c>
      <c r="D9880" s="1">
        <f t="shared" si="325"/>
        <v>3</v>
      </c>
      <c r="E9880" s="1" t="str">
        <f>INDEX(Protocol[Mark],MATCH(C9880,Protocol[Step],0))</f>
        <v>10Tm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696010003</v>
      </c>
      <c r="H9880" s="134">
        <f>Systematic[[#This Row],[SampleVariableLabel]]+100*Systematic[[#This Row],[State]]</f>
        <v>696011103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696</v>
      </c>
      <c r="B9881" s="1">
        <f>IF(C9881=0,IF(B9880=Protocol!$V$20,1,B9880+1),B9880)</f>
        <v>1</v>
      </c>
      <c r="C9881" s="1">
        <f>IF(C9880+1=Protocol!$V$21,0,C9880+1)</f>
        <v>12</v>
      </c>
      <c r="D9881" s="1">
        <f t="shared" si="325"/>
        <v>4</v>
      </c>
      <c r="E9881" s="1" t="str">
        <f>INDEX(Protocol[Mark],MATCH(C9881,Protocol[Step],0))</f>
        <v>11Azd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696010004</v>
      </c>
      <c r="H9881" s="134">
        <f>Systematic[[#This Row],[SampleVariableLabel]]+100*Systematic[[#This Row],[State]]</f>
        <v>696011204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697</v>
      </c>
      <c r="B9882" s="1">
        <f>IF(C9882=0,IF(B9881=Protocol!$V$20,1,B9881+1),B9881)</f>
        <v>1</v>
      </c>
      <c r="C9882" s="1">
        <f>IF(C9881+1=Protocol!$V$21,0,C9881+1)</f>
        <v>0</v>
      </c>
      <c r="D9882" s="1">
        <f t="shared" si="325"/>
        <v>5</v>
      </c>
      <c r="E9882" s="1" t="str">
        <f>INDEX(Protocol[Mark],MATCH(C9882,Protocol[Step],0))</f>
        <v>1mt</v>
      </c>
      <c r="F9882" s="151" t="str">
        <f>INDEX(Variables[Variable],MATCH(Systematic[[#This Row],[VariableIndex]],Variables[Index],0))</f>
        <v>Specific flux (mt)</v>
      </c>
      <c r="G9882" s="134">
        <f>Systematic[[#This Row],[Sample]]*1000000+Systematic[[#This Row],[SubSample]]*10000+Systematic[[#This Row],[VariableIndex]]</f>
        <v>697010005</v>
      </c>
      <c r="H9882" s="134">
        <f>Systematic[[#This Row],[SampleVariableLabel]]+100*Systematic[[#This Row],[State]]</f>
        <v>697010005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697</v>
      </c>
      <c r="B9883" s="1">
        <f>IF(C9883=0,IF(B9882=Protocol!$V$20,1,B9882+1),B9882)</f>
        <v>1</v>
      </c>
      <c r="C9883" s="1">
        <f>IF(C9882+1=Protocol!$V$21,0,C9882+1)</f>
        <v>1</v>
      </c>
      <c r="D9883" s="1">
        <f t="shared" si="325"/>
        <v>6</v>
      </c>
      <c r="E9883" s="1" t="str">
        <f>INDEX(Protocol[Mark],MATCH(C9883,Protocol[Step],0))</f>
        <v>1PM</v>
      </c>
      <c r="F9883" s="151" t="str">
        <f>INDEX(Variables[Variable],MATCH(Systematic[[#This Row],[VariableIndex]],Variables[Index],0))</f>
        <v>FCR (mt: ROX-corr.)</v>
      </c>
      <c r="G9883" s="134">
        <f>Systematic[[#This Row],[Sample]]*1000000+Systematic[[#This Row],[SubSample]]*10000+Systematic[[#This Row],[VariableIndex]]</f>
        <v>697010006</v>
      </c>
      <c r="H9883" s="134">
        <f>Systematic[[#This Row],[SampleVariableLabel]]+100*Systematic[[#This Row],[State]]</f>
        <v>697010106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697</v>
      </c>
      <c r="B9884" s="1">
        <f>IF(C9884=0,IF(B9883=Protocol!$V$20,1,B9883+1),B9883)</f>
        <v>1</v>
      </c>
      <c r="C9884" s="1">
        <f>IF(C9883+1=Protocol!$V$21,0,C9883+1)</f>
        <v>2</v>
      </c>
      <c r="D9884" s="1">
        <f t="shared" si="325"/>
        <v>1</v>
      </c>
      <c r="E9884" s="1" t="str">
        <f>INDEX(Protocol[Mark],MATCH(C9884,Protocol[Step],0))</f>
        <v>2D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697010001</v>
      </c>
      <c r="H9884" s="134">
        <f>Systematic[[#This Row],[SampleVariableLabel]]+100*Systematic[[#This Row],[State]]</f>
        <v>697010201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697</v>
      </c>
      <c r="B9885" s="1">
        <f>IF(C9885=0,IF(B9884=Protocol!$V$20,1,B9884+1),B9884)</f>
        <v>1</v>
      </c>
      <c r="C9885" s="1">
        <f>IF(C9884+1=Protocol!$V$21,0,C9884+1)</f>
        <v>3</v>
      </c>
      <c r="D9885" s="1">
        <f t="shared" si="325"/>
        <v>2</v>
      </c>
      <c r="E9885" s="1" t="str">
        <f>INDEX(Protocol[Mark],MATCH(C9885,Protocol[Step],0))</f>
        <v>2c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697010002</v>
      </c>
      <c r="H9885" s="134">
        <f>Systematic[[#This Row],[SampleVariableLabel]]+100*Systematic[[#This Row],[State]]</f>
        <v>697010302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697</v>
      </c>
      <c r="B9886" s="1">
        <f>IF(C9886=0,IF(B9885=Protocol!$V$20,1,B9885+1),B9885)</f>
        <v>1</v>
      </c>
      <c r="C9886" s="1">
        <f>IF(C9885+1=Protocol!$V$21,0,C9885+1)</f>
        <v>4</v>
      </c>
      <c r="D9886" s="1">
        <f t="shared" si="325"/>
        <v>3</v>
      </c>
      <c r="E9886" s="1" t="str">
        <f>INDEX(Protocol[Mark],MATCH(C9886,Protocol[Step],0))</f>
        <v>3U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697010003</v>
      </c>
      <c r="H9886" s="134">
        <f>Systematic[[#This Row],[SampleVariableLabel]]+100*Systematic[[#This Row],[State]]</f>
        <v>697010403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697</v>
      </c>
      <c r="B9887" s="1">
        <f>IF(C9887=0,IF(B9886=Protocol!$V$20,1,B9886+1),B9886)</f>
        <v>1</v>
      </c>
      <c r="C9887" s="1">
        <f>IF(C9886+1=Protocol!$V$21,0,C9886+1)</f>
        <v>5</v>
      </c>
      <c r="D9887" s="1">
        <f t="shared" si="325"/>
        <v>4</v>
      </c>
      <c r="E9887" s="1" t="str">
        <f>INDEX(Protocol[Mark],MATCH(C9887,Protocol[Step],0))</f>
        <v>4G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697010004</v>
      </c>
      <c r="H9887" s="134">
        <f>Systematic[[#This Row],[SampleVariableLabel]]+100*Systematic[[#This Row],[State]]</f>
        <v>697010504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697</v>
      </c>
      <c r="B9888" s="1">
        <f>IF(C9888=0,IF(B9887=Protocol!$V$20,1,B9887+1),B9887)</f>
        <v>1</v>
      </c>
      <c r="C9888" s="1">
        <f>IF(C9887+1=Protocol!$V$21,0,C9887+1)</f>
        <v>6</v>
      </c>
      <c r="D9888" s="1">
        <f t="shared" si="325"/>
        <v>5</v>
      </c>
      <c r="E9888" s="1" t="str">
        <f>INDEX(Protocol[Mark],MATCH(C9888,Protocol[Step],0))</f>
        <v>5S</v>
      </c>
      <c r="F9888" s="151" t="str">
        <f>INDEX(Variables[Variable],MATCH(Systematic[[#This Row],[VariableIndex]],Variables[Index],0))</f>
        <v>Specific flux (mt)</v>
      </c>
      <c r="G9888" s="134">
        <f>Systematic[[#This Row],[Sample]]*1000000+Systematic[[#This Row],[SubSample]]*10000+Systematic[[#This Row],[VariableIndex]]</f>
        <v>697010005</v>
      </c>
      <c r="H9888" s="134">
        <f>Systematic[[#This Row],[SampleVariableLabel]]+100*Systematic[[#This Row],[State]]</f>
        <v>697010605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697</v>
      </c>
      <c r="B9889" s="1">
        <f>IF(C9889=0,IF(B9888=Protocol!$V$20,1,B9888+1),B9888)</f>
        <v>1</v>
      </c>
      <c r="C9889" s="1">
        <f>IF(C9888+1=Protocol!$V$21,0,C9888+1)</f>
        <v>7</v>
      </c>
      <c r="D9889" s="1">
        <f t="shared" si="325"/>
        <v>6</v>
      </c>
      <c r="E9889" s="1" t="str">
        <f>INDEX(Protocol[Mark],MATCH(C9889,Protocol[Step],0))</f>
        <v>6Oct</v>
      </c>
      <c r="F9889" s="151" t="str">
        <f>INDEX(Variables[Variable],MATCH(Systematic[[#This Row],[VariableIndex]],Variables[Index],0))</f>
        <v>FCR (mt: ROX-corr.)</v>
      </c>
      <c r="G9889" s="134">
        <f>Systematic[[#This Row],[Sample]]*1000000+Systematic[[#This Row],[SubSample]]*10000+Systematic[[#This Row],[VariableIndex]]</f>
        <v>697010006</v>
      </c>
      <c r="H9889" s="134">
        <f>Systematic[[#This Row],[SampleVariableLabel]]+100*Systematic[[#This Row],[State]]</f>
        <v>697010706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697</v>
      </c>
      <c r="B9890" s="1">
        <f>IF(C9890=0,IF(B9889=Protocol!$V$20,1,B9889+1),B9889)</f>
        <v>1</v>
      </c>
      <c r="C9890" s="1">
        <f>IF(C9889+1=Protocol!$V$21,0,C9889+1)</f>
        <v>8</v>
      </c>
      <c r="D9890" s="1">
        <f t="shared" si="325"/>
        <v>1</v>
      </c>
      <c r="E9890" s="1" t="str">
        <f>INDEX(Protocol[Mark],MATCH(C9890,Protocol[Step],0))</f>
        <v>7Rot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697010001</v>
      </c>
      <c r="H9890" s="134">
        <f>Systematic[[#This Row],[SampleVariableLabel]]+100*Systematic[[#This Row],[State]]</f>
        <v>697010801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697</v>
      </c>
      <c r="B9891" s="1">
        <f>IF(C9891=0,IF(B9890=Protocol!$V$20,1,B9890+1),B9890)</f>
        <v>1</v>
      </c>
      <c r="C9891" s="1">
        <f>IF(C9890+1=Protocol!$V$21,0,C9890+1)</f>
        <v>9</v>
      </c>
      <c r="D9891" s="1">
        <f t="shared" si="325"/>
        <v>2</v>
      </c>
      <c r="E9891" s="1" t="str">
        <f>INDEX(Protocol[Mark],MATCH(C9891,Protocol[Step],0))</f>
        <v>8Gp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697010002</v>
      </c>
      <c r="H9891" s="134">
        <f>Systematic[[#This Row],[SampleVariableLabel]]+100*Systematic[[#This Row],[State]]</f>
        <v>697010902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697</v>
      </c>
      <c r="B9892" s="1">
        <f>IF(C9892=0,IF(B9891=Protocol!$V$20,1,B9891+1),B9891)</f>
        <v>1</v>
      </c>
      <c r="C9892" s="1">
        <f>IF(C9891+1=Protocol!$V$21,0,C9891+1)</f>
        <v>10</v>
      </c>
      <c r="D9892" s="1">
        <f t="shared" si="325"/>
        <v>3</v>
      </c>
      <c r="E9892" s="1" t="str">
        <f>INDEX(Protocol[Mark],MATCH(C9892,Protocol[Step],0))</f>
        <v>9Ama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697010003</v>
      </c>
      <c r="H9892" s="134">
        <f>Systematic[[#This Row],[SampleVariableLabel]]+100*Systematic[[#This Row],[State]]</f>
        <v>697011003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697</v>
      </c>
      <c r="B9893" s="1">
        <f>IF(C9893=0,IF(B9892=Protocol!$V$20,1,B9892+1),B9892)</f>
        <v>1</v>
      </c>
      <c r="C9893" s="1">
        <f>IF(C9892+1=Protocol!$V$21,0,C9892+1)</f>
        <v>11</v>
      </c>
      <c r="D9893" s="1">
        <f t="shared" si="325"/>
        <v>4</v>
      </c>
      <c r="E9893" s="1" t="str">
        <f>INDEX(Protocol[Mark],MATCH(C9893,Protocol[Step],0))</f>
        <v>10Tm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697010004</v>
      </c>
      <c r="H9893" s="134">
        <f>Systematic[[#This Row],[SampleVariableLabel]]+100*Systematic[[#This Row],[State]]</f>
        <v>697011104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697</v>
      </c>
      <c r="B9894" s="1">
        <f>IF(C9894=0,IF(B9893=Protocol!$V$20,1,B9893+1),B9893)</f>
        <v>1</v>
      </c>
      <c r="C9894" s="1">
        <f>IF(C9893+1=Protocol!$V$21,0,C9893+1)</f>
        <v>12</v>
      </c>
      <c r="D9894" s="1">
        <f t="shared" si="325"/>
        <v>5</v>
      </c>
      <c r="E9894" s="1" t="str">
        <f>INDEX(Protocol[Mark],MATCH(C9894,Protocol[Step],0))</f>
        <v>11Azd</v>
      </c>
      <c r="F9894" s="151" t="str">
        <f>INDEX(Variables[Variable],MATCH(Systematic[[#This Row],[VariableIndex]],Variables[Index],0))</f>
        <v>Specific flux (mt)</v>
      </c>
      <c r="G9894" s="134">
        <f>Systematic[[#This Row],[Sample]]*1000000+Systematic[[#This Row],[SubSample]]*10000+Systematic[[#This Row],[VariableIndex]]</f>
        <v>697010005</v>
      </c>
      <c r="H9894" s="134">
        <f>Systematic[[#This Row],[SampleVariableLabel]]+100*Systematic[[#This Row],[State]]</f>
        <v>697011205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698</v>
      </c>
      <c r="B9895" s="1">
        <f>IF(C9895=0,IF(B9894=Protocol!$V$20,1,B9894+1),B9894)</f>
        <v>1</v>
      </c>
      <c r="C9895" s="1">
        <f>IF(C9894+1=Protocol!$V$21,0,C9894+1)</f>
        <v>0</v>
      </c>
      <c r="D9895" s="1">
        <f t="shared" si="325"/>
        <v>6</v>
      </c>
      <c r="E9895" s="1" t="str">
        <f>INDEX(Protocol[Mark],MATCH(C9895,Protocol[Step],0))</f>
        <v>1mt</v>
      </c>
      <c r="F9895" s="151" t="str">
        <f>INDEX(Variables[Variable],MATCH(Systematic[[#This Row],[VariableIndex]],Variables[Index],0))</f>
        <v>FCR (mt: ROX-corr.)</v>
      </c>
      <c r="G9895" s="134">
        <f>Systematic[[#This Row],[Sample]]*1000000+Systematic[[#This Row],[SubSample]]*10000+Systematic[[#This Row],[VariableIndex]]</f>
        <v>698010006</v>
      </c>
      <c r="H9895" s="134">
        <f>Systematic[[#This Row],[SampleVariableLabel]]+100*Systematic[[#This Row],[State]]</f>
        <v>698010006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698</v>
      </c>
      <c r="B9896" s="1">
        <f>IF(C9896=0,IF(B9895=Protocol!$V$20,1,B9895+1),B9895)</f>
        <v>1</v>
      </c>
      <c r="C9896" s="1">
        <f>IF(C9895+1=Protocol!$V$21,0,C9895+1)</f>
        <v>1</v>
      </c>
      <c r="D9896" s="1">
        <f t="shared" si="325"/>
        <v>1</v>
      </c>
      <c r="E9896" s="1" t="str">
        <f>INDEX(Protocol[Mark],MATCH(C9896,Protocol[Step],0))</f>
        <v>1PM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698010001</v>
      </c>
      <c r="H9896" s="134">
        <f>Systematic[[#This Row],[SampleVariableLabel]]+100*Systematic[[#This Row],[State]]</f>
        <v>698010101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698</v>
      </c>
      <c r="B9897" s="1">
        <f>IF(C9897=0,IF(B9896=Protocol!$V$20,1,B9896+1),B9896)</f>
        <v>1</v>
      </c>
      <c r="C9897" s="1">
        <f>IF(C9896+1=Protocol!$V$21,0,C9896+1)</f>
        <v>2</v>
      </c>
      <c r="D9897" s="1">
        <f t="shared" si="325"/>
        <v>2</v>
      </c>
      <c r="E9897" s="1" t="str">
        <f>INDEX(Protocol[Mark],MATCH(C9897,Protocol[Step],0))</f>
        <v>2D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698010002</v>
      </c>
      <c r="H9897" s="134">
        <f>Systematic[[#This Row],[SampleVariableLabel]]+100*Systematic[[#This Row],[State]]</f>
        <v>698010202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698</v>
      </c>
      <c r="B9898" s="1">
        <f>IF(C9898=0,IF(B9897=Protocol!$V$20,1,B9897+1),B9897)</f>
        <v>1</v>
      </c>
      <c r="C9898" s="1">
        <f>IF(C9897+1=Protocol!$V$21,0,C9897+1)</f>
        <v>3</v>
      </c>
      <c r="D9898" s="1">
        <f t="shared" si="325"/>
        <v>3</v>
      </c>
      <c r="E9898" s="1" t="str">
        <f>INDEX(Protocol[Mark],MATCH(C9898,Protocol[Step],0))</f>
        <v>2c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698010003</v>
      </c>
      <c r="H9898" s="134">
        <f>Systematic[[#This Row],[SampleVariableLabel]]+100*Systematic[[#This Row],[State]]</f>
        <v>698010303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698</v>
      </c>
      <c r="B9899" s="1">
        <f>IF(C9899=0,IF(B9898=Protocol!$V$20,1,B9898+1),B9898)</f>
        <v>1</v>
      </c>
      <c r="C9899" s="1">
        <f>IF(C9898+1=Protocol!$V$21,0,C9898+1)</f>
        <v>4</v>
      </c>
      <c r="D9899" s="1">
        <f t="shared" si="325"/>
        <v>4</v>
      </c>
      <c r="E9899" s="1" t="str">
        <f>INDEX(Protocol[Mark],MATCH(C9899,Protocol[Step],0))</f>
        <v>3U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698010004</v>
      </c>
      <c r="H9899" s="134">
        <f>Systematic[[#This Row],[SampleVariableLabel]]+100*Systematic[[#This Row],[State]]</f>
        <v>698010404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698</v>
      </c>
      <c r="B9900" s="1">
        <f>IF(C9900=0,IF(B9899=Protocol!$V$20,1,B9899+1),B9899)</f>
        <v>1</v>
      </c>
      <c r="C9900" s="1">
        <f>IF(C9899+1=Protocol!$V$21,0,C9899+1)</f>
        <v>5</v>
      </c>
      <c r="D9900" s="1">
        <f t="shared" si="325"/>
        <v>5</v>
      </c>
      <c r="E9900" s="1" t="str">
        <f>INDEX(Protocol[Mark],MATCH(C9900,Protocol[Step],0))</f>
        <v>4G</v>
      </c>
      <c r="F9900" s="151" t="str">
        <f>INDEX(Variables[Variable],MATCH(Systematic[[#This Row],[VariableIndex]],Variables[Index],0))</f>
        <v>Specific flux (mt)</v>
      </c>
      <c r="G9900" s="134">
        <f>Systematic[[#This Row],[Sample]]*1000000+Systematic[[#This Row],[SubSample]]*10000+Systematic[[#This Row],[VariableIndex]]</f>
        <v>698010005</v>
      </c>
      <c r="H9900" s="134">
        <f>Systematic[[#This Row],[SampleVariableLabel]]+100*Systematic[[#This Row],[State]]</f>
        <v>698010505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698</v>
      </c>
      <c r="B9901" s="1">
        <f>IF(C9901=0,IF(B9900=Protocol!$V$20,1,B9900+1),B9900)</f>
        <v>1</v>
      </c>
      <c r="C9901" s="1">
        <f>IF(C9900+1=Protocol!$V$21,0,C9900+1)</f>
        <v>6</v>
      </c>
      <c r="D9901" s="1">
        <f t="shared" si="325"/>
        <v>6</v>
      </c>
      <c r="E9901" s="1" t="str">
        <f>INDEX(Protocol[Mark],MATCH(C9901,Protocol[Step],0))</f>
        <v>5S</v>
      </c>
      <c r="F9901" s="151" t="str">
        <f>INDEX(Variables[Variable],MATCH(Systematic[[#This Row],[VariableIndex]],Variables[Index],0))</f>
        <v>FCR (mt: ROX-corr.)</v>
      </c>
      <c r="G9901" s="134">
        <f>Systematic[[#This Row],[Sample]]*1000000+Systematic[[#This Row],[SubSample]]*10000+Systematic[[#This Row],[VariableIndex]]</f>
        <v>698010006</v>
      </c>
      <c r="H9901" s="134">
        <f>Systematic[[#This Row],[SampleVariableLabel]]+100*Systematic[[#This Row],[State]]</f>
        <v>698010606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698</v>
      </c>
      <c r="B9902" s="1">
        <f>IF(C9902=0,IF(B9901=Protocol!$V$20,1,B9901+1),B9901)</f>
        <v>1</v>
      </c>
      <c r="C9902" s="1">
        <f>IF(C9901+1=Protocol!$V$21,0,C9901+1)</f>
        <v>7</v>
      </c>
      <c r="D9902" s="1">
        <f t="shared" si="325"/>
        <v>1</v>
      </c>
      <c r="E9902" s="1" t="str">
        <f>INDEX(Protocol[Mark],MATCH(C9902,Protocol[Step],0))</f>
        <v>6Oct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698010001</v>
      </c>
      <c r="H9902" s="134">
        <f>Systematic[[#This Row],[SampleVariableLabel]]+100*Systematic[[#This Row],[State]]</f>
        <v>698010701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698</v>
      </c>
      <c r="B9903" s="1">
        <f>IF(C9903=0,IF(B9902=Protocol!$V$20,1,B9902+1),B9902)</f>
        <v>1</v>
      </c>
      <c r="C9903" s="1">
        <f>IF(C9902+1=Protocol!$V$21,0,C9902+1)</f>
        <v>8</v>
      </c>
      <c r="D9903" s="1">
        <f t="shared" si="325"/>
        <v>2</v>
      </c>
      <c r="E9903" s="1" t="str">
        <f>INDEX(Protocol[Mark],MATCH(C9903,Protocol[Step],0))</f>
        <v>7Rot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698010002</v>
      </c>
      <c r="H9903" s="134">
        <f>Systematic[[#This Row],[SampleVariableLabel]]+100*Systematic[[#This Row],[State]]</f>
        <v>698010802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698</v>
      </c>
      <c r="B9904" s="1">
        <f>IF(C9904=0,IF(B9903=Protocol!$V$20,1,B9903+1),B9903)</f>
        <v>1</v>
      </c>
      <c r="C9904" s="1">
        <f>IF(C9903+1=Protocol!$V$21,0,C9903+1)</f>
        <v>9</v>
      </c>
      <c r="D9904" s="1">
        <f t="shared" si="325"/>
        <v>3</v>
      </c>
      <c r="E9904" s="1" t="str">
        <f>INDEX(Protocol[Mark],MATCH(C9904,Protocol[Step],0))</f>
        <v>8Gp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698010003</v>
      </c>
      <c r="H9904" s="134">
        <f>Systematic[[#This Row],[SampleVariableLabel]]+100*Systematic[[#This Row],[State]]</f>
        <v>698010903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698</v>
      </c>
      <c r="B9905" s="1">
        <f>IF(C9905=0,IF(B9904=Protocol!$V$20,1,B9904+1),B9904)</f>
        <v>1</v>
      </c>
      <c r="C9905" s="1">
        <f>IF(C9904+1=Protocol!$V$21,0,C9904+1)</f>
        <v>10</v>
      </c>
      <c r="D9905" s="1">
        <f t="shared" si="325"/>
        <v>4</v>
      </c>
      <c r="E9905" s="1" t="str">
        <f>INDEX(Protocol[Mark],MATCH(C9905,Protocol[Step],0))</f>
        <v>9Ama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698010004</v>
      </c>
      <c r="H9905" s="134">
        <f>Systematic[[#This Row],[SampleVariableLabel]]+100*Systematic[[#This Row],[State]]</f>
        <v>698011004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698</v>
      </c>
      <c r="B9906" s="1">
        <f>IF(C9906=0,IF(B9905=Protocol!$V$20,1,B9905+1),B9905)</f>
        <v>1</v>
      </c>
      <c r="C9906" s="1">
        <f>IF(C9905+1=Protocol!$V$21,0,C9905+1)</f>
        <v>11</v>
      </c>
      <c r="D9906" s="1">
        <f t="shared" si="325"/>
        <v>5</v>
      </c>
      <c r="E9906" s="1" t="str">
        <f>INDEX(Protocol[Mark],MATCH(C9906,Protocol[Step],0))</f>
        <v>10Tm</v>
      </c>
      <c r="F9906" s="151" t="str">
        <f>INDEX(Variables[Variable],MATCH(Systematic[[#This Row],[VariableIndex]],Variables[Index],0))</f>
        <v>Specific flux (mt)</v>
      </c>
      <c r="G9906" s="134">
        <f>Systematic[[#This Row],[Sample]]*1000000+Systematic[[#This Row],[SubSample]]*10000+Systematic[[#This Row],[VariableIndex]]</f>
        <v>698010005</v>
      </c>
      <c r="H9906" s="134">
        <f>Systematic[[#This Row],[SampleVariableLabel]]+100*Systematic[[#This Row],[State]]</f>
        <v>698011105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698</v>
      </c>
      <c r="B9907" s="1">
        <f>IF(C9907=0,IF(B9906=Protocol!$V$20,1,B9906+1),B9906)</f>
        <v>1</v>
      </c>
      <c r="C9907" s="1">
        <f>IF(C9906+1=Protocol!$V$21,0,C9906+1)</f>
        <v>12</v>
      </c>
      <c r="D9907" s="1">
        <f t="shared" si="325"/>
        <v>6</v>
      </c>
      <c r="E9907" s="1" t="str">
        <f>INDEX(Protocol[Mark],MATCH(C9907,Protocol[Step],0))</f>
        <v>11Azd</v>
      </c>
      <c r="F9907" s="151" t="str">
        <f>INDEX(Variables[Variable],MATCH(Systematic[[#This Row],[VariableIndex]],Variables[Index],0))</f>
        <v>FCR (mt: ROX-corr.)</v>
      </c>
      <c r="G9907" s="134">
        <f>Systematic[[#This Row],[Sample]]*1000000+Systematic[[#This Row],[SubSample]]*10000+Systematic[[#This Row],[VariableIndex]]</f>
        <v>698010006</v>
      </c>
      <c r="H9907" s="134">
        <f>Systematic[[#This Row],[SampleVariableLabel]]+100*Systematic[[#This Row],[State]]</f>
        <v>698011206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699</v>
      </c>
      <c r="B9908" s="1">
        <f>IF(C9908=0,IF(B9907=Protocol!$V$20,1,B9907+1),B9907)</f>
        <v>1</v>
      </c>
      <c r="C9908" s="1">
        <f>IF(C9907+1=Protocol!$V$21,0,C9907+1)</f>
        <v>0</v>
      </c>
      <c r="D9908" s="1">
        <f t="shared" si="325"/>
        <v>1</v>
      </c>
      <c r="E9908" s="1" t="str">
        <f>INDEX(Protocol[Mark],MATCH(C9908,Protocol[Step],0))</f>
        <v>1mt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699010001</v>
      </c>
      <c r="H9908" s="134">
        <f>Systematic[[#This Row],[SampleVariableLabel]]+100*Systematic[[#This Row],[State]]</f>
        <v>699010001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699</v>
      </c>
      <c r="B9909" s="1">
        <f>IF(C9909=0,IF(B9908=Protocol!$V$20,1,B9908+1),B9908)</f>
        <v>1</v>
      </c>
      <c r="C9909" s="1">
        <f>IF(C9908+1=Protocol!$V$21,0,C9908+1)</f>
        <v>1</v>
      </c>
      <c r="D9909" s="1">
        <f t="shared" si="325"/>
        <v>2</v>
      </c>
      <c r="E9909" s="1" t="str">
        <f>INDEX(Protocol[Mark],MATCH(C9909,Protocol[Step],0))</f>
        <v>1PM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699010002</v>
      </c>
      <c r="H9909" s="134">
        <f>Systematic[[#This Row],[SampleVariableLabel]]+100*Systematic[[#This Row],[State]]</f>
        <v>699010102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699</v>
      </c>
      <c r="B9910" s="1">
        <f>IF(C9910=0,IF(B9909=Protocol!$V$20,1,B9909+1),B9909)</f>
        <v>1</v>
      </c>
      <c r="C9910" s="1">
        <f>IF(C9909+1=Protocol!$V$21,0,C9909+1)</f>
        <v>2</v>
      </c>
      <c r="D9910" s="1">
        <f t="shared" si="325"/>
        <v>3</v>
      </c>
      <c r="E9910" s="1" t="str">
        <f>INDEX(Protocol[Mark],MATCH(C9910,Protocol[Step],0))</f>
        <v>2D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699010003</v>
      </c>
      <c r="H9910" s="134">
        <f>Systematic[[#This Row],[SampleVariableLabel]]+100*Systematic[[#This Row],[State]]</f>
        <v>699010203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699</v>
      </c>
      <c r="B9911" s="1">
        <f>IF(C9911=0,IF(B9910=Protocol!$V$20,1,B9910+1),B9910)</f>
        <v>1</v>
      </c>
      <c r="C9911" s="1">
        <f>IF(C9910+1=Protocol!$V$21,0,C9910+1)</f>
        <v>3</v>
      </c>
      <c r="D9911" s="1">
        <f t="shared" si="325"/>
        <v>4</v>
      </c>
      <c r="E9911" s="1" t="str">
        <f>INDEX(Protocol[Mark],MATCH(C9911,Protocol[Step],0))</f>
        <v>2c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699010004</v>
      </c>
      <c r="H9911" s="134">
        <f>Systematic[[#This Row],[SampleVariableLabel]]+100*Systematic[[#This Row],[State]]</f>
        <v>699010304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699</v>
      </c>
      <c r="B9912" s="1">
        <f>IF(C9912=0,IF(B9911=Protocol!$V$20,1,B9911+1),B9911)</f>
        <v>1</v>
      </c>
      <c r="C9912" s="1">
        <f>IF(C9911+1=Protocol!$V$21,0,C9911+1)</f>
        <v>4</v>
      </c>
      <c r="D9912" s="1">
        <f t="shared" si="325"/>
        <v>5</v>
      </c>
      <c r="E9912" s="1" t="str">
        <f>INDEX(Protocol[Mark],MATCH(C9912,Protocol[Step],0))</f>
        <v>3U</v>
      </c>
      <c r="F9912" s="151" t="str">
        <f>INDEX(Variables[Variable],MATCH(Systematic[[#This Row],[VariableIndex]],Variables[Index],0))</f>
        <v>Specific flux (mt)</v>
      </c>
      <c r="G9912" s="134">
        <f>Systematic[[#This Row],[Sample]]*1000000+Systematic[[#This Row],[SubSample]]*10000+Systematic[[#This Row],[VariableIndex]]</f>
        <v>699010005</v>
      </c>
      <c r="H9912" s="134">
        <f>Systematic[[#This Row],[SampleVariableLabel]]+100*Systematic[[#This Row],[State]]</f>
        <v>699010405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699</v>
      </c>
      <c r="B9913" s="1">
        <f>IF(C9913=0,IF(B9912=Protocol!$V$20,1,B9912+1),B9912)</f>
        <v>1</v>
      </c>
      <c r="C9913" s="1">
        <f>IF(C9912+1=Protocol!$V$21,0,C9912+1)</f>
        <v>5</v>
      </c>
      <c r="D9913" s="1">
        <f t="shared" si="325"/>
        <v>6</v>
      </c>
      <c r="E9913" s="1" t="str">
        <f>INDEX(Protocol[Mark],MATCH(C9913,Protocol[Step],0))</f>
        <v>4G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699010006</v>
      </c>
      <c r="H9913" s="134">
        <f>Systematic[[#This Row],[SampleVariableLabel]]+100*Systematic[[#This Row],[State]]</f>
        <v>699010506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699</v>
      </c>
      <c r="B9914" s="1">
        <f>IF(C9914=0,IF(B9913=Protocol!$V$20,1,B9913+1),B9913)</f>
        <v>1</v>
      </c>
      <c r="C9914" s="1">
        <f>IF(C9913+1=Protocol!$V$21,0,C9913+1)</f>
        <v>6</v>
      </c>
      <c r="D9914" s="1">
        <f t="shared" si="325"/>
        <v>1</v>
      </c>
      <c r="E9914" s="1" t="str">
        <f>INDEX(Protocol[Mark],MATCH(C9914,Protocol[Step],0))</f>
        <v>5S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699010001</v>
      </c>
      <c r="H9914" s="134">
        <f>Systematic[[#This Row],[SampleVariableLabel]]+100*Systematic[[#This Row],[State]]</f>
        <v>699010601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699</v>
      </c>
      <c r="B9915" s="1">
        <f>IF(C9915=0,IF(B9914=Protocol!$V$20,1,B9914+1),B9914)</f>
        <v>1</v>
      </c>
      <c r="C9915" s="1">
        <f>IF(C9914+1=Protocol!$V$21,0,C9914+1)</f>
        <v>7</v>
      </c>
      <c r="D9915" s="1">
        <f t="shared" si="325"/>
        <v>2</v>
      </c>
      <c r="E9915" s="1" t="str">
        <f>INDEX(Protocol[Mark],MATCH(C9915,Protocol[Step],0))</f>
        <v>6Oct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699010002</v>
      </c>
      <c r="H9915" s="134">
        <f>Systematic[[#This Row],[SampleVariableLabel]]+100*Systematic[[#This Row],[State]]</f>
        <v>699010702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699</v>
      </c>
      <c r="B9916" s="1">
        <f>IF(C9916=0,IF(B9915=Protocol!$V$20,1,B9915+1),B9915)</f>
        <v>1</v>
      </c>
      <c r="C9916" s="1">
        <f>IF(C9915+1=Protocol!$V$21,0,C9915+1)</f>
        <v>8</v>
      </c>
      <c r="D9916" s="1">
        <f t="shared" si="325"/>
        <v>3</v>
      </c>
      <c r="E9916" s="1" t="str">
        <f>INDEX(Protocol[Mark],MATCH(C9916,Protocol[Step],0))</f>
        <v>7Rot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699010003</v>
      </c>
      <c r="H9916" s="134">
        <f>Systematic[[#This Row],[SampleVariableLabel]]+100*Systematic[[#This Row],[State]]</f>
        <v>699010803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699</v>
      </c>
      <c r="B9917" s="1">
        <f>IF(C9917=0,IF(B9916=Protocol!$V$20,1,B9916+1),B9916)</f>
        <v>1</v>
      </c>
      <c r="C9917" s="1">
        <f>IF(C9916+1=Protocol!$V$21,0,C9916+1)</f>
        <v>9</v>
      </c>
      <c r="D9917" s="1">
        <f t="shared" si="325"/>
        <v>4</v>
      </c>
      <c r="E9917" s="1" t="str">
        <f>INDEX(Protocol[Mark],MATCH(C9917,Protocol[Step],0))</f>
        <v>8Gp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699010004</v>
      </c>
      <c r="H9917" s="134">
        <f>Systematic[[#This Row],[SampleVariableLabel]]+100*Systematic[[#This Row],[State]]</f>
        <v>699010904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699</v>
      </c>
      <c r="B9918" s="1">
        <f>IF(C9918=0,IF(B9917=Protocol!$V$20,1,B9917+1),B9917)</f>
        <v>1</v>
      </c>
      <c r="C9918" s="1">
        <f>IF(C9917+1=Protocol!$V$21,0,C9917+1)</f>
        <v>10</v>
      </c>
      <c r="D9918" s="1">
        <f t="shared" si="325"/>
        <v>5</v>
      </c>
      <c r="E9918" s="1" t="str">
        <f>INDEX(Protocol[Mark],MATCH(C9918,Protocol[Step],0))</f>
        <v>9Ama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699010005</v>
      </c>
      <c r="H9918" s="134">
        <f>Systematic[[#This Row],[SampleVariableLabel]]+100*Systematic[[#This Row],[State]]</f>
        <v>699011005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699</v>
      </c>
      <c r="B9919" s="1">
        <f>IF(C9919=0,IF(B9918=Protocol!$V$20,1,B9918+1),B9918)</f>
        <v>1</v>
      </c>
      <c r="C9919" s="1">
        <f>IF(C9918+1=Protocol!$V$21,0,C9918+1)</f>
        <v>11</v>
      </c>
      <c r="D9919" s="1">
        <f t="shared" si="325"/>
        <v>6</v>
      </c>
      <c r="E9919" s="1" t="str">
        <f>INDEX(Protocol[Mark],MATCH(C9919,Protocol[Step],0))</f>
        <v>10Tm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699010006</v>
      </c>
      <c r="H9919" s="134">
        <f>Systematic[[#This Row],[SampleVariableLabel]]+100*Systematic[[#This Row],[State]]</f>
        <v>699011106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699</v>
      </c>
      <c r="B9920" s="1">
        <f>IF(C9920=0,IF(B9919=Protocol!$V$20,1,B9919+1),B9919)</f>
        <v>1</v>
      </c>
      <c r="C9920" s="1">
        <f>IF(C9919+1=Protocol!$V$21,0,C9919+1)</f>
        <v>12</v>
      </c>
      <c r="D9920" s="1">
        <f t="shared" si="325"/>
        <v>1</v>
      </c>
      <c r="E9920" s="1" t="str">
        <f>INDEX(Protocol[Mark],MATCH(C9920,Protocol[Step],0))</f>
        <v>11Azd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699010001</v>
      </c>
      <c r="H9920" s="134">
        <f>Systematic[[#This Row],[SampleVariableLabel]]+100*Systematic[[#This Row],[State]]</f>
        <v>699011201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700</v>
      </c>
      <c r="B9921" s="1">
        <f>IF(C9921=0,IF(B9920=Protocol!$V$20,1,B9920+1),B9920)</f>
        <v>1</v>
      </c>
      <c r="C9921" s="1">
        <f>IF(C9920+1=Protocol!$V$21,0,C9920+1)</f>
        <v>0</v>
      </c>
      <c r="D9921" s="1">
        <f t="shared" si="325"/>
        <v>2</v>
      </c>
      <c r="E9921" s="1" t="str">
        <f>INDEX(Protocol[Mark],MATCH(C9921,Protocol[Step],0))</f>
        <v>1mt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700010002</v>
      </c>
      <c r="H9921" s="134">
        <f>Systematic[[#This Row],[SampleVariableLabel]]+100*Systematic[[#This Row],[State]]</f>
        <v>700010002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700</v>
      </c>
      <c r="B9922" s="1">
        <f>IF(C9922=0,IF(B9921=Protocol!$V$20,1,B9921+1),B9921)</f>
        <v>1</v>
      </c>
      <c r="C9922" s="1">
        <f>IF(C9921+1=Protocol!$V$21,0,C9921+1)</f>
        <v>1</v>
      </c>
      <c r="D9922" s="1">
        <f t="shared" si="325"/>
        <v>3</v>
      </c>
      <c r="E9922" s="1" t="str">
        <f>INDEX(Protocol[Mark],MATCH(C9922,Protocol[Step],0))</f>
        <v>1PM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700010003</v>
      </c>
      <c r="H9922" s="134">
        <f>Systematic[[#This Row],[SampleVariableLabel]]+100*Systematic[[#This Row],[State]]</f>
        <v>700010103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700</v>
      </c>
      <c r="B9923" s="1">
        <f>IF(C9923=0,IF(B9922=Protocol!$V$20,1,B9922+1),B9922)</f>
        <v>1</v>
      </c>
      <c r="C9923" s="1">
        <f>IF(C9922+1=Protocol!$V$21,0,C9922+1)</f>
        <v>2</v>
      </c>
      <c r="D9923" s="1">
        <f t="shared" ref="D9923:D9986" si="327">IF(D9922=nVariables,1,D9922+1)</f>
        <v>4</v>
      </c>
      <c r="E9923" s="1" t="str">
        <f>INDEX(Protocol[Mark],MATCH(C9923,Protocol[Step],0))</f>
        <v>2D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700010004</v>
      </c>
      <c r="H9923" s="134">
        <f>Systematic[[#This Row],[SampleVariableLabel]]+100*Systematic[[#This Row],[State]]</f>
        <v>700010204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700</v>
      </c>
      <c r="B9924" s="1">
        <f>IF(C9924=0,IF(B9923=Protocol!$V$20,1,B9923+1),B9923)</f>
        <v>1</v>
      </c>
      <c r="C9924" s="1">
        <f>IF(C9923+1=Protocol!$V$21,0,C9923+1)</f>
        <v>3</v>
      </c>
      <c r="D9924" s="1">
        <f t="shared" si="327"/>
        <v>5</v>
      </c>
      <c r="E9924" s="1" t="str">
        <f>INDEX(Protocol[Mark],MATCH(C9924,Protocol[Step],0))</f>
        <v>2c</v>
      </c>
      <c r="F9924" s="151" t="str">
        <f>INDEX(Variables[Variable],MATCH(Systematic[[#This Row],[VariableIndex]],Variables[Index],0))</f>
        <v>Specific flux (mt)</v>
      </c>
      <c r="G9924" s="134">
        <f>Systematic[[#This Row],[Sample]]*1000000+Systematic[[#This Row],[SubSample]]*10000+Systematic[[#This Row],[VariableIndex]]</f>
        <v>700010005</v>
      </c>
      <c r="H9924" s="134">
        <f>Systematic[[#This Row],[SampleVariableLabel]]+100*Systematic[[#This Row],[State]]</f>
        <v>700010305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700</v>
      </c>
      <c r="B9925" s="1">
        <f>IF(C9925=0,IF(B9924=Protocol!$V$20,1,B9924+1),B9924)</f>
        <v>1</v>
      </c>
      <c r="C9925" s="1">
        <f>IF(C9924+1=Protocol!$V$21,0,C9924+1)</f>
        <v>4</v>
      </c>
      <c r="D9925" s="1">
        <f t="shared" si="327"/>
        <v>6</v>
      </c>
      <c r="E9925" s="1" t="str">
        <f>INDEX(Protocol[Mark],MATCH(C9925,Protocol[Step],0))</f>
        <v>3U</v>
      </c>
      <c r="F9925" s="151" t="str">
        <f>INDEX(Variables[Variable],MATCH(Systematic[[#This Row],[VariableIndex]],Variables[Index],0))</f>
        <v>FCR (mt: ROX-corr.)</v>
      </c>
      <c r="G9925" s="134">
        <f>Systematic[[#This Row],[Sample]]*1000000+Systematic[[#This Row],[SubSample]]*10000+Systematic[[#This Row],[VariableIndex]]</f>
        <v>700010006</v>
      </c>
      <c r="H9925" s="134">
        <f>Systematic[[#This Row],[SampleVariableLabel]]+100*Systematic[[#This Row],[State]]</f>
        <v>700010406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700</v>
      </c>
      <c r="B9926" s="1">
        <f>IF(C9926=0,IF(B9925=Protocol!$V$20,1,B9925+1),B9925)</f>
        <v>1</v>
      </c>
      <c r="C9926" s="1">
        <f>IF(C9925+1=Protocol!$V$21,0,C9925+1)</f>
        <v>5</v>
      </c>
      <c r="D9926" s="1">
        <f t="shared" si="327"/>
        <v>1</v>
      </c>
      <c r="E9926" s="1" t="str">
        <f>INDEX(Protocol[Mark],MATCH(C9926,Protocol[Step],0))</f>
        <v>4G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700010001</v>
      </c>
      <c r="H9926" s="134">
        <f>Systematic[[#This Row],[SampleVariableLabel]]+100*Systematic[[#This Row],[State]]</f>
        <v>700010501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700</v>
      </c>
      <c r="B9927" s="1">
        <f>IF(C9927=0,IF(B9926=Protocol!$V$20,1,B9926+1),B9926)</f>
        <v>1</v>
      </c>
      <c r="C9927" s="1">
        <f>IF(C9926+1=Protocol!$V$21,0,C9926+1)</f>
        <v>6</v>
      </c>
      <c r="D9927" s="1">
        <f t="shared" si="327"/>
        <v>2</v>
      </c>
      <c r="E9927" s="1" t="str">
        <f>INDEX(Protocol[Mark],MATCH(C9927,Protocol[Step],0))</f>
        <v>5S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700010002</v>
      </c>
      <c r="H9927" s="134">
        <f>Systematic[[#This Row],[SampleVariableLabel]]+100*Systematic[[#This Row],[State]]</f>
        <v>700010602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700</v>
      </c>
      <c r="B9928" s="1">
        <f>IF(C9928=0,IF(B9927=Protocol!$V$20,1,B9927+1),B9927)</f>
        <v>1</v>
      </c>
      <c r="C9928" s="1">
        <f>IF(C9927+1=Protocol!$V$21,0,C9927+1)</f>
        <v>7</v>
      </c>
      <c r="D9928" s="1">
        <f t="shared" si="327"/>
        <v>3</v>
      </c>
      <c r="E9928" s="1" t="str">
        <f>INDEX(Protocol[Mark],MATCH(C9928,Protocol[Step],0))</f>
        <v>6Oct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700010003</v>
      </c>
      <c r="H9928" s="134">
        <f>Systematic[[#This Row],[SampleVariableLabel]]+100*Systematic[[#This Row],[State]]</f>
        <v>700010703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700</v>
      </c>
      <c r="B9929" s="1">
        <f>IF(C9929=0,IF(B9928=Protocol!$V$20,1,B9928+1),B9928)</f>
        <v>1</v>
      </c>
      <c r="C9929" s="1">
        <f>IF(C9928+1=Protocol!$V$21,0,C9928+1)</f>
        <v>8</v>
      </c>
      <c r="D9929" s="1">
        <f t="shared" si="327"/>
        <v>4</v>
      </c>
      <c r="E9929" s="1" t="str">
        <f>INDEX(Protocol[Mark],MATCH(C9929,Protocol[Step],0))</f>
        <v>7Rot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700010004</v>
      </c>
      <c r="H9929" s="134">
        <f>Systematic[[#This Row],[SampleVariableLabel]]+100*Systematic[[#This Row],[State]]</f>
        <v>700010804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700</v>
      </c>
      <c r="B9930" s="1">
        <f>IF(C9930=0,IF(B9929=Protocol!$V$20,1,B9929+1),B9929)</f>
        <v>1</v>
      </c>
      <c r="C9930" s="1">
        <f>IF(C9929+1=Protocol!$V$21,0,C9929+1)</f>
        <v>9</v>
      </c>
      <c r="D9930" s="1">
        <f t="shared" si="327"/>
        <v>5</v>
      </c>
      <c r="E9930" s="1" t="str">
        <f>INDEX(Protocol[Mark],MATCH(C9930,Protocol[Step],0))</f>
        <v>8Gp</v>
      </c>
      <c r="F9930" s="151" t="str">
        <f>INDEX(Variables[Variable],MATCH(Systematic[[#This Row],[VariableIndex]],Variables[Index],0))</f>
        <v>Specific flux (mt)</v>
      </c>
      <c r="G9930" s="134">
        <f>Systematic[[#This Row],[Sample]]*1000000+Systematic[[#This Row],[SubSample]]*10000+Systematic[[#This Row],[VariableIndex]]</f>
        <v>700010005</v>
      </c>
      <c r="H9930" s="134">
        <f>Systematic[[#This Row],[SampleVariableLabel]]+100*Systematic[[#This Row],[State]]</f>
        <v>700010905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700</v>
      </c>
      <c r="B9931" s="1">
        <f>IF(C9931=0,IF(B9930=Protocol!$V$20,1,B9930+1),B9930)</f>
        <v>1</v>
      </c>
      <c r="C9931" s="1">
        <f>IF(C9930+1=Protocol!$V$21,0,C9930+1)</f>
        <v>10</v>
      </c>
      <c r="D9931" s="1">
        <f t="shared" si="327"/>
        <v>6</v>
      </c>
      <c r="E9931" s="1" t="str">
        <f>INDEX(Protocol[Mark],MATCH(C9931,Protocol[Step],0))</f>
        <v>9Ama</v>
      </c>
      <c r="F9931" s="151" t="str">
        <f>INDEX(Variables[Variable],MATCH(Systematic[[#This Row],[VariableIndex]],Variables[Index],0))</f>
        <v>FCR (mt: ROX-corr.)</v>
      </c>
      <c r="G9931" s="134">
        <f>Systematic[[#This Row],[Sample]]*1000000+Systematic[[#This Row],[SubSample]]*10000+Systematic[[#This Row],[VariableIndex]]</f>
        <v>700010006</v>
      </c>
      <c r="H9931" s="134">
        <f>Systematic[[#This Row],[SampleVariableLabel]]+100*Systematic[[#This Row],[State]]</f>
        <v>700011006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700</v>
      </c>
      <c r="B9932" s="1">
        <f>IF(C9932=0,IF(B9931=Protocol!$V$20,1,B9931+1),B9931)</f>
        <v>1</v>
      </c>
      <c r="C9932" s="1">
        <f>IF(C9931+1=Protocol!$V$21,0,C9931+1)</f>
        <v>11</v>
      </c>
      <c r="D9932" s="1">
        <f t="shared" si="327"/>
        <v>1</v>
      </c>
      <c r="E9932" s="1" t="str">
        <f>INDEX(Protocol[Mark],MATCH(C9932,Protocol[Step],0))</f>
        <v>10Tm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700010001</v>
      </c>
      <c r="H9932" s="134">
        <f>Systematic[[#This Row],[SampleVariableLabel]]+100*Systematic[[#This Row],[State]]</f>
        <v>700011101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700</v>
      </c>
      <c r="B9933" s="1">
        <f>IF(C9933=0,IF(B9932=Protocol!$V$20,1,B9932+1),B9932)</f>
        <v>1</v>
      </c>
      <c r="C9933" s="1">
        <f>IF(C9932+1=Protocol!$V$21,0,C9932+1)</f>
        <v>12</v>
      </c>
      <c r="D9933" s="1">
        <f t="shared" si="327"/>
        <v>2</v>
      </c>
      <c r="E9933" s="1" t="str">
        <f>INDEX(Protocol[Mark],MATCH(C9933,Protocol[Step],0))</f>
        <v>11Azd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700010002</v>
      </c>
      <c r="H9933" s="134">
        <f>Systematic[[#This Row],[SampleVariableLabel]]+100*Systematic[[#This Row],[State]]</f>
        <v>700011202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701</v>
      </c>
      <c r="B9934" s="1">
        <f>IF(C9934=0,IF(B9933=Protocol!$V$20,1,B9933+1),B9933)</f>
        <v>1</v>
      </c>
      <c r="C9934" s="1">
        <f>IF(C9933+1=Protocol!$V$21,0,C9933+1)</f>
        <v>0</v>
      </c>
      <c r="D9934" s="1">
        <f t="shared" si="327"/>
        <v>3</v>
      </c>
      <c r="E9934" s="1" t="str">
        <f>INDEX(Protocol[Mark],MATCH(C9934,Protocol[Step],0))</f>
        <v>1mt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701010003</v>
      </c>
      <c r="H9934" s="134">
        <f>Systematic[[#This Row],[SampleVariableLabel]]+100*Systematic[[#This Row],[State]]</f>
        <v>701010003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701</v>
      </c>
      <c r="B9935" s="1">
        <f>IF(C9935=0,IF(B9934=Protocol!$V$20,1,B9934+1),B9934)</f>
        <v>1</v>
      </c>
      <c r="C9935" s="1">
        <f>IF(C9934+1=Protocol!$V$21,0,C9934+1)</f>
        <v>1</v>
      </c>
      <c r="D9935" s="1">
        <f t="shared" si="327"/>
        <v>4</v>
      </c>
      <c r="E9935" s="1" t="str">
        <f>INDEX(Protocol[Mark],MATCH(C9935,Protocol[Step],0))</f>
        <v>1PM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701010004</v>
      </c>
      <c r="H9935" s="134">
        <f>Systematic[[#This Row],[SampleVariableLabel]]+100*Systematic[[#This Row],[State]]</f>
        <v>701010104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701</v>
      </c>
      <c r="B9936" s="1">
        <f>IF(C9936=0,IF(B9935=Protocol!$V$20,1,B9935+1),B9935)</f>
        <v>1</v>
      </c>
      <c r="C9936" s="1">
        <f>IF(C9935+1=Protocol!$V$21,0,C9935+1)</f>
        <v>2</v>
      </c>
      <c r="D9936" s="1">
        <f t="shared" si="327"/>
        <v>5</v>
      </c>
      <c r="E9936" s="1" t="str">
        <f>INDEX(Protocol[Mark],MATCH(C9936,Protocol[Step],0))</f>
        <v>2D</v>
      </c>
      <c r="F9936" s="151" t="str">
        <f>INDEX(Variables[Variable],MATCH(Systematic[[#This Row],[VariableIndex]],Variables[Index],0))</f>
        <v>Specific flux (mt)</v>
      </c>
      <c r="G9936" s="134">
        <f>Systematic[[#This Row],[Sample]]*1000000+Systematic[[#This Row],[SubSample]]*10000+Systematic[[#This Row],[VariableIndex]]</f>
        <v>701010005</v>
      </c>
      <c r="H9936" s="134">
        <f>Systematic[[#This Row],[SampleVariableLabel]]+100*Systematic[[#This Row],[State]]</f>
        <v>701010205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701</v>
      </c>
      <c r="B9937" s="1">
        <f>IF(C9937=0,IF(B9936=Protocol!$V$20,1,B9936+1),B9936)</f>
        <v>1</v>
      </c>
      <c r="C9937" s="1">
        <f>IF(C9936+1=Protocol!$V$21,0,C9936+1)</f>
        <v>3</v>
      </c>
      <c r="D9937" s="1">
        <f t="shared" si="327"/>
        <v>6</v>
      </c>
      <c r="E9937" s="1" t="str">
        <f>INDEX(Protocol[Mark],MATCH(C9937,Protocol[Step],0))</f>
        <v>2c</v>
      </c>
      <c r="F9937" s="151" t="str">
        <f>INDEX(Variables[Variable],MATCH(Systematic[[#This Row],[VariableIndex]],Variables[Index],0))</f>
        <v>FCR (mt: ROX-corr.)</v>
      </c>
      <c r="G9937" s="134">
        <f>Systematic[[#This Row],[Sample]]*1000000+Systematic[[#This Row],[SubSample]]*10000+Systematic[[#This Row],[VariableIndex]]</f>
        <v>701010006</v>
      </c>
      <c r="H9937" s="134">
        <f>Systematic[[#This Row],[SampleVariableLabel]]+100*Systematic[[#This Row],[State]]</f>
        <v>701010306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701</v>
      </c>
      <c r="B9938" s="1">
        <f>IF(C9938=0,IF(B9937=Protocol!$V$20,1,B9937+1),B9937)</f>
        <v>1</v>
      </c>
      <c r="C9938" s="1">
        <f>IF(C9937+1=Protocol!$V$21,0,C9937+1)</f>
        <v>4</v>
      </c>
      <c r="D9938" s="1">
        <f t="shared" si="327"/>
        <v>1</v>
      </c>
      <c r="E9938" s="1" t="str">
        <f>INDEX(Protocol[Mark],MATCH(C9938,Protocol[Step],0))</f>
        <v>3U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701010001</v>
      </c>
      <c r="H9938" s="134">
        <f>Systematic[[#This Row],[SampleVariableLabel]]+100*Systematic[[#This Row],[State]]</f>
        <v>701010401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701</v>
      </c>
      <c r="B9939" s="1">
        <f>IF(C9939=0,IF(B9938=Protocol!$V$20,1,B9938+1),B9938)</f>
        <v>1</v>
      </c>
      <c r="C9939" s="1">
        <f>IF(C9938+1=Protocol!$V$21,0,C9938+1)</f>
        <v>5</v>
      </c>
      <c r="D9939" s="1">
        <f t="shared" si="327"/>
        <v>2</v>
      </c>
      <c r="E9939" s="1" t="str">
        <f>INDEX(Protocol[Mark],MATCH(C9939,Protocol[Step],0))</f>
        <v>4G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701010002</v>
      </c>
      <c r="H9939" s="134">
        <f>Systematic[[#This Row],[SampleVariableLabel]]+100*Systematic[[#This Row],[State]]</f>
        <v>701010502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701</v>
      </c>
      <c r="B9940" s="1">
        <f>IF(C9940=0,IF(B9939=Protocol!$V$20,1,B9939+1),B9939)</f>
        <v>1</v>
      </c>
      <c r="C9940" s="1">
        <f>IF(C9939+1=Protocol!$V$21,0,C9939+1)</f>
        <v>6</v>
      </c>
      <c r="D9940" s="1">
        <f t="shared" si="327"/>
        <v>3</v>
      </c>
      <c r="E9940" s="1" t="str">
        <f>INDEX(Protocol[Mark],MATCH(C9940,Protocol[Step],0))</f>
        <v>5S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701010003</v>
      </c>
      <c r="H9940" s="134">
        <f>Systematic[[#This Row],[SampleVariableLabel]]+100*Systematic[[#This Row],[State]]</f>
        <v>701010603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701</v>
      </c>
      <c r="B9941" s="1">
        <f>IF(C9941=0,IF(B9940=Protocol!$V$20,1,B9940+1),B9940)</f>
        <v>1</v>
      </c>
      <c r="C9941" s="1">
        <f>IF(C9940+1=Protocol!$V$21,0,C9940+1)</f>
        <v>7</v>
      </c>
      <c r="D9941" s="1">
        <f t="shared" si="327"/>
        <v>4</v>
      </c>
      <c r="E9941" s="1" t="str">
        <f>INDEX(Protocol[Mark],MATCH(C9941,Protocol[Step],0))</f>
        <v>6Oct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701010004</v>
      </c>
      <c r="H9941" s="134">
        <f>Systematic[[#This Row],[SampleVariableLabel]]+100*Systematic[[#This Row],[State]]</f>
        <v>701010704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701</v>
      </c>
      <c r="B9942" s="1">
        <f>IF(C9942=0,IF(B9941=Protocol!$V$20,1,B9941+1),B9941)</f>
        <v>1</v>
      </c>
      <c r="C9942" s="1">
        <f>IF(C9941+1=Protocol!$V$21,0,C9941+1)</f>
        <v>8</v>
      </c>
      <c r="D9942" s="1">
        <f t="shared" si="327"/>
        <v>5</v>
      </c>
      <c r="E9942" s="1" t="str">
        <f>INDEX(Protocol[Mark],MATCH(C9942,Protocol[Step],0))</f>
        <v>7Rot</v>
      </c>
      <c r="F9942" s="151" t="str">
        <f>INDEX(Variables[Variable],MATCH(Systematic[[#This Row],[VariableIndex]],Variables[Index],0))</f>
        <v>Specific flux (mt)</v>
      </c>
      <c r="G9942" s="134">
        <f>Systematic[[#This Row],[Sample]]*1000000+Systematic[[#This Row],[SubSample]]*10000+Systematic[[#This Row],[VariableIndex]]</f>
        <v>701010005</v>
      </c>
      <c r="H9942" s="134">
        <f>Systematic[[#This Row],[SampleVariableLabel]]+100*Systematic[[#This Row],[State]]</f>
        <v>701010805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701</v>
      </c>
      <c r="B9943" s="1">
        <f>IF(C9943=0,IF(B9942=Protocol!$V$20,1,B9942+1),B9942)</f>
        <v>1</v>
      </c>
      <c r="C9943" s="1">
        <f>IF(C9942+1=Protocol!$V$21,0,C9942+1)</f>
        <v>9</v>
      </c>
      <c r="D9943" s="1">
        <f t="shared" si="327"/>
        <v>6</v>
      </c>
      <c r="E9943" s="1" t="str">
        <f>INDEX(Protocol[Mark],MATCH(C9943,Protocol[Step],0))</f>
        <v>8Gp</v>
      </c>
      <c r="F9943" s="151" t="str">
        <f>INDEX(Variables[Variable],MATCH(Systematic[[#This Row],[VariableIndex]],Variables[Index],0))</f>
        <v>FCR (mt: ROX-corr.)</v>
      </c>
      <c r="G9943" s="134">
        <f>Systematic[[#This Row],[Sample]]*1000000+Systematic[[#This Row],[SubSample]]*10000+Systematic[[#This Row],[VariableIndex]]</f>
        <v>701010006</v>
      </c>
      <c r="H9943" s="134">
        <f>Systematic[[#This Row],[SampleVariableLabel]]+100*Systematic[[#This Row],[State]]</f>
        <v>701010906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701</v>
      </c>
      <c r="B9944" s="1">
        <f>IF(C9944=0,IF(B9943=Protocol!$V$20,1,B9943+1),B9943)</f>
        <v>1</v>
      </c>
      <c r="C9944" s="1">
        <f>IF(C9943+1=Protocol!$V$21,0,C9943+1)</f>
        <v>10</v>
      </c>
      <c r="D9944" s="1">
        <f t="shared" si="327"/>
        <v>1</v>
      </c>
      <c r="E9944" s="1" t="str">
        <f>INDEX(Protocol[Mark],MATCH(C9944,Protocol[Step],0))</f>
        <v>9Ama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701010001</v>
      </c>
      <c r="H9944" s="134">
        <f>Systematic[[#This Row],[SampleVariableLabel]]+100*Systematic[[#This Row],[State]]</f>
        <v>701011001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701</v>
      </c>
      <c r="B9945" s="1">
        <f>IF(C9945=0,IF(B9944=Protocol!$V$20,1,B9944+1),B9944)</f>
        <v>1</v>
      </c>
      <c r="C9945" s="1">
        <f>IF(C9944+1=Protocol!$V$21,0,C9944+1)</f>
        <v>11</v>
      </c>
      <c r="D9945" s="1">
        <f t="shared" si="327"/>
        <v>2</v>
      </c>
      <c r="E9945" s="1" t="str">
        <f>INDEX(Protocol[Mark],MATCH(C9945,Protocol[Step],0))</f>
        <v>10Tm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701010002</v>
      </c>
      <c r="H9945" s="134">
        <f>Systematic[[#This Row],[SampleVariableLabel]]+100*Systematic[[#This Row],[State]]</f>
        <v>701011102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701</v>
      </c>
      <c r="B9946" s="1">
        <f>IF(C9946=0,IF(B9945=Protocol!$V$20,1,B9945+1),B9945)</f>
        <v>1</v>
      </c>
      <c r="C9946" s="1">
        <f>IF(C9945+1=Protocol!$V$21,0,C9945+1)</f>
        <v>12</v>
      </c>
      <c r="D9946" s="1">
        <f t="shared" si="327"/>
        <v>3</v>
      </c>
      <c r="E9946" s="1" t="str">
        <f>INDEX(Protocol[Mark],MATCH(C9946,Protocol[Step],0))</f>
        <v>11Azd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701010003</v>
      </c>
      <c r="H9946" s="134">
        <f>Systematic[[#This Row],[SampleVariableLabel]]+100*Systematic[[#This Row],[State]]</f>
        <v>701011203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702</v>
      </c>
      <c r="B9947" s="1">
        <f>IF(C9947=0,IF(B9946=Protocol!$V$20,1,B9946+1),B9946)</f>
        <v>1</v>
      </c>
      <c r="C9947" s="1">
        <f>IF(C9946+1=Protocol!$V$21,0,C9946+1)</f>
        <v>0</v>
      </c>
      <c r="D9947" s="1">
        <f t="shared" si="327"/>
        <v>4</v>
      </c>
      <c r="E9947" s="1" t="str">
        <f>INDEX(Protocol[Mark],MATCH(C9947,Protocol[Step],0))</f>
        <v>1mt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702010004</v>
      </c>
      <c r="H9947" s="134">
        <f>Systematic[[#This Row],[SampleVariableLabel]]+100*Systematic[[#This Row],[State]]</f>
        <v>702010004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702</v>
      </c>
      <c r="B9948" s="1">
        <f>IF(C9948=0,IF(B9947=Protocol!$V$20,1,B9947+1),B9947)</f>
        <v>1</v>
      </c>
      <c r="C9948" s="1">
        <f>IF(C9947+1=Protocol!$V$21,0,C9947+1)</f>
        <v>1</v>
      </c>
      <c r="D9948" s="1">
        <f t="shared" si="327"/>
        <v>5</v>
      </c>
      <c r="E9948" s="1" t="str">
        <f>INDEX(Protocol[Mark],MATCH(C9948,Protocol[Step],0))</f>
        <v>1PM</v>
      </c>
      <c r="F9948" s="151" t="str">
        <f>INDEX(Variables[Variable],MATCH(Systematic[[#This Row],[VariableIndex]],Variables[Index],0))</f>
        <v>Specific flux (mt)</v>
      </c>
      <c r="G9948" s="134">
        <f>Systematic[[#This Row],[Sample]]*1000000+Systematic[[#This Row],[SubSample]]*10000+Systematic[[#This Row],[VariableIndex]]</f>
        <v>702010005</v>
      </c>
      <c r="H9948" s="134">
        <f>Systematic[[#This Row],[SampleVariableLabel]]+100*Systematic[[#This Row],[State]]</f>
        <v>702010105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702</v>
      </c>
      <c r="B9949" s="1">
        <f>IF(C9949=0,IF(B9948=Protocol!$V$20,1,B9948+1),B9948)</f>
        <v>1</v>
      </c>
      <c r="C9949" s="1">
        <f>IF(C9948+1=Protocol!$V$21,0,C9948+1)</f>
        <v>2</v>
      </c>
      <c r="D9949" s="1">
        <f t="shared" si="327"/>
        <v>6</v>
      </c>
      <c r="E9949" s="1" t="str">
        <f>INDEX(Protocol[Mark],MATCH(C9949,Protocol[Step],0))</f>
        <v>2D</v>
      </c>
      <c r="F9949" s="151" t="str">
        <f>INDEX(Variables[Variable],MATCH(Systematic[[#This Row],[VariableIndex]],Variables[Index],0))</f>
        <v>FCR (mt: ROX-corr.)</v>
      </c>
      <c r="G9949" s="134">
        <f>Systematic[[#This Row],[Sample]]*1000000+Systematic[[#This Row],[SubSample]]*10000+Systematic[[#This Row],[VariableIndex]]</f>
        <v>702010006</v>
      </c>
      <c r="H9949" s="134">
        <f>Systematic[[#This Row],[SampleVariableLabel]]+100*Systematic[[#This Row],[State]]</f>
        <v>702010206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702</v>
      </c>
      <c r="B9950" s="1">
        <f>IF(C9950=0,IF(B9949=Protocol!$V$20,1,B9949+1),B9949)</f>
        <v>1</v>
      </c>
      <c r="C9950" s="1">
        <f>IF(C9949+1=Protocol!$V$21,0,C9949+1)</f>
        <v>3</v>
      </c>
      <c r="D9950" s="1">
        <f t="shared" si="327"/>
        <v>1</v>
      </c>
      <c r="E9950" s="1" t="str">
        <f>INDEX(Protocol[Mark],MATCH(C9950,Protocol[Step],0))</f>
        <v>2c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702010001</v>
      </c>
      <c r="H9950" s="134">
        <f>Systematic[[#This Row],[SampleVariableLabel]]+100*Systematic[[#This Row],[State]]</f>
        <v>702010301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702</v>
      </c>
      <c r="B9951" s="1">
        <f>IF(C9951=0,IF(B9950=Protocol!$V$20,1,B9950+1),B9950)</f>
        <v>1</v>
      </c>
      <c r="C9951" s="1">
        <f>IF(C9950+1=Protocol!$V$21,0,C9950+1)</f>
        <v>4</v>
      </c>
      <c r="D9951" s="1">
        <f t="shared" si="327"/>
        <v>2</v>
      </c>
      <c r="E9951" s="1" t="str">
        <f>INDEX(Protocol[Mark],MATCH(C9951,Protocol[Step],0))</f>
        <v>3U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702010002</v>
      </c>
      <c r="H9951" s="134">
        <f>Systematic[[#This Row],[SampleVariableLabel]]+100*Systematic[[#This Row],[State]]</f>
        <v>702010402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702</v>
      </c>
      <c r="B9952" s="1">
        <f>IF(C9952=0,IF(B9951=Protocol!$V$20,1,B9951+1),B9951)</f>
        <v>1</v>
      </c>
      <c r="C9952" s="1">
        <f>IF(C9951+1=Protocol!$V$21,0,C9951+1)</f>
        <v>5</v>
      </c>
      <c r="D9952" s="1">
        <f t="shared" si="327"/>
        <v>3</v>
      </c>
      <c r="E9952" s="1" t="str">
        <f>INDEX(Protocol[Mark],MATCH(C9952,Protocol[Step],0))</f>
        <v>4G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702010003</v>
      </c>
      <c r="H9952" s="134">
        <f>Systematic[[#This Row],[SampleVariableLabel]]+100*Systematic[[#This Row],[State]]</f>
        <v>702010503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702</v>
      </c>
      <c r="B9953" s="1">
        <f>IF(C9953=0,IF(B9952=Protocol!$V$20,1,B9952+1),B9952)</f>
        <v>1</v>
      </c>
      <c r="C9953" s="1">
        <f>IF(C9952+1=Protocol!$V$21,0,C9952+1)</f>
        <v>6</v>
      </c>
      <c r="D9953" s="1">
        <f t="shared" si="327"/>
        <v>4</v>
      </c>
      <c r="E9953" s="1" t="str">
        <f>INDEX(Protocol[Mark],MATCH(C9953,Protocol[Step],0))</f>
        <v>5S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702010004</v>
      </c>
      <c r="H9953" s="134">
        <f>Systematic[[#This Row],[SampleVariableLabel]]+100*Systematic[[#This Row],[State]]</f>
        <v>702010604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702</v>
      </c>
      <c r="B9954" s="1">
        <f>IF(C9954=0,IF(B9953=Protocol!$V$20,1,B9953+1),B9953)</f>
        <v>1</v>
      </c>
      <c r="C9954" s="1">
        <f>IF(C9953+1=Protocol!$V$21,0,C9953+1)</f>
        <v>7</v>
      </c>
      <c r="D9954" s="1">
        <f t="shared" si="327"/>
        <v>5</v>
      </c>
      <c r="E9954" s="1" t="str">
        <f>INDEX(Protocol[Mark],MATCH(C9954,Protocol[Step],0))</f>
        <v>6Oct</v>
      </c>
      <c r="F9954" s="151" t="str">
        <f>INDEX(Variables[Variable],MATCH(Systematic[[#This Row],[VariableIndex]],Variables[Index],0))</f>
        <v>Specific flux (mt)</v>
      </c>
      <c r="G9954" s="134">
        <f>Systematic[[#This Row],[Sample]]*1000000+Systematic[[#This Row],[SubSample]]*10000+Systematic[[#This Row],[VariableIndex]]</f>
        <v>702010005</v>
      </c>
      <c r="H9954" s="134">
        <f>Systematic[[#This Row],[SampleVariableLabel]]+100*Systematic[[#This Row],[State]]</f>
        <v>702010705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702</v>
      </c>
      <c r="B9955" s="1">
        <f>IF(C9955=0,IF(B9954=Protocol!$V$20,1,B9954+1),B9954)</f>
        <v>1</v>
      </c>
      <c r="C9955" s="1">
        <f>IF(C9954+1=Protocol!$V$21,0,C9954+1)</f>
        <v>8</v>
      </c>
      <c r="D9955" s="1">
        <f t="shared" si="327"/>
        <v>6</v>
      </c>
      <c r="E9955" s="1" t="str">
        <f>INDEX(Protocol[Mark],MATCH(C9955,Protocol[Step],0))</f>
        <v>7Rot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702010006</v>
      </c>
      <c r="H9955" s="134">
        <f>Systematic[[#This Row],[SampleVariableLabel]]+100*Systematic[[#This Row],[State]]</f>
        <v>702010806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702</v>
      </c>
      <c r="B9956" s="1">
        <f>IF(C9956=0,IF(B9955=Protocol!$V$20,1,B9955+1),B9955)</f>
        <v>1</v>
      </c>
      <c r="C9956" s="1">
        <f>IF(C9955+1=Protocol!$V$21,0,C9955+1)</f>
        <v>9</v>
      </c>
      <c r="D9956" s="1">
        <f t="shared" si="327"/>
        <v>1</v>
      </c>
      <c r="E9956" s="1" t="str">
        <f>INDEX(Protocol[Mark],MATCH(C9956,Protocol[Step],0))</f>
        <v>8Gp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702010001</v>
      </c>
      <c r="H9956" s="134">
        <f>Systematic[[#This Row],[SampleVariableLabel]]+100*Systematic[[#This Row],[State]]</f>
        <v>702010901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702</v>
      </c>
      <c r="B9957" s="1">
        <f>IF(C9957=0,IF(B9956=Protocol!$V$20,1,B9956+1),B9956)</f>
        <v>1</v>
      </c>
      <c r="C9957" s="1">
        <f>IF(C9956+1=Protocol!$V$21,0,C9956+1)</f>
        <v>10</v>
      </c>
      <c r="D9957" s="1">
        <f t="shared" si="327"/>
        <v>2</v>
      </c>
      <c r="E9957" s="1" t="str">
        <f>INDEX(Protocol[Mark],MATCH(C9957,Protocol[Step],0))</f>
        <v>9Ama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702010002</v>
      </c>
      <c r="H9957" s="134">
        <f>Systematic[[#This Row],[SampleVariableLabel]]+100*Systematic[[#This Row],[State]]</f>
        <v>702011002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702</v>
      </c>
      <c r="B9958" s="1">
        <f>IF(C9958=0,IF(B9957=Protocol!$V$20,1,B9957+1),B9957)</f>
        <v>1</v>
      </c>
      <c r="C9958" s="1">
        <f>IF(C9957+1=Protocol!$V$21,0,C9957+1)</f>
        <v>11</v>
      </c>
      <c r="D9958" s="1">
        <f t="shared" si="327"/>
        <v>3</v>
      </c>
      <c r="E9958" s="1" t="str">
        <f>INDEX(Protocol[Mark],MATCH(C9958,Protocol[Step],0))</f>
        <v>10Tm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702010003</v>
      </c>
      <c r="H9958" s="134">
        <f>Systematic[[#This Row],[SampleVariableLabel]]+100*Systematic[[#This Row],[State]]</f>
        <v>702011103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702</v>
      </c>
      <c r="B9959" s="1">
        <f>IF(C9959=0,IF(B9958=Protocol!$V$20,1,B9958+1),B9958)</f>
        <v>1</v>
      </c>
      <c r="C9959" s="1">
        <f>IF(C9958+1=Protocol!$V$21,0,C9958+1)</f>
        <v>12</v>
      </c>
      <c r="D9959" s="1">
        <f t="shared" si="327"/>
        <v>4</v>
      </c>
      <c r="E9959" s="1" t="str">
        <f>INDEX(Protocol[Mark],MATCH(C9959,Protocol[Step],0))</f>
        <v>11Azd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702010004</v>
      </c>
      <c r="H9959" s="134">
        <f>Systematic[[#This Row],[SampleVariableLabel]]+100*Systematic[[#This Row],[State]]</f>
        <v>702011204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703</v>
      </c>
      <c r="B9960" s="1">
        <f>IF(C9960=0,IF(B9959=Protocol!$V$20,1,B9959+1),B9959)</f>
        <v>1</v>
      </c>
      <c r="C9960" s="1">
        <f>IF(C9959+1=Protocol!$V$21,0,C9959+1)</f>
        <v>0</v>
      </c>
      <c r="D9960" s="1">
        <f t="shared" si="327"/>
        <v>5</v>
      </c>
      <c r="E9960" s="1" t="str">
        <f>INDEX(Protocol[Mark],MATCH(C9960,Protocol[Step],0))</f>
        <v>1mt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703010005</v>
      </c>
      <c r="H9960" s="134">
        <f>Systematic[[#This Row],[SampleVariableLabel]]+100*Systematic[[#This Row],[State]]</f>
        <v>703010005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703</v>
      </c>
      <c r="B9961" s="1">
        <f>IF(C9961=0,IF(B9960=Protocol!$V$20,1,B9960+1),B9960)</f>
        <v>1</v>
      </c>
      <c r="C9961" s="1">
        <f>IF(C9960+1=Protocol!$V$21,0,C9960+1)</f>
        <v>1</v>
      </c>
      <c r="D9961" s="1">
        <f t="shared" si="327"/>
        <v>6</v>
      </c>
      <c r="E9961" s="1" t="str">
        <f>INDEX(Protocol[Mark],MATCH(C9961,Protocol[Step],0))</f>
        <v>1PM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703010006</v>
      </c>
      <c r="H9961" s="134">
        <f>Systematic[[#This Row],[SampleVariableLabel]]+100*Systematic[[#This Row],[State]]</f>
        <v>703010106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703</v>
      </c>
      <c r="B9962" s="1">
        <f>IF(C9962=0,IF(B9961=Protocol!$V$20,1,B9961+1),B9961)</f>
        <v>1</v>
      </c>
      <c r="C9962" s="1">
        <f>IF(C9961+1=Protocol!$V$21,0,C9961+1)</f>
        <v>2</v>
      </c>
      <c r="D9962" s="1">
        <f t="shared" si="327"/>
        <v>1</v>
      </c>
      <c r="E9962" s="1" t="str">
        <f>INDEX(Protocol[Mark],MATCH(C9962,Protocol[Step],0))</f>
        <v>2D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703010001</v>
      </c>
      <c r="H9962" s="134">
        <f>Systematic[[#This Row],[SampleVariableLabel]]+100*Systematic[[#This Row],[State]]</f>
        <v>703010201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703</v>
      </c>
      <c r="B9963" s="1">
        <f>IF(C9963=0,IF(B9962=Protocol!$V$20,1,B9962+1),B9962)</f>
        <v>1</v>
      </c>
      <c r="C9963" s="1">
        <f>IF(C9962+1=Protocol!$V$21,0,C9962+1)</f>
        <v>3</v>
      </c>
      <c r="D9963" s="1">
        <f t="shared" si="327"/>
        <v>2</v>
      </c>
      <c r="E9963" s="1" t="str">
        <f>INDEX(Protocol[Mark],MATCH(C9963,Protocol[Step],0))</f>
        <v>2c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703010002</v>
      </c>
      <c r="H9963" s="134">
        <f>Systematic[[#This Row],[SampleVariableLabel]]+100*Systematic[[#This Row],[State]]</f>
        <v>703010302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703</v>
      </c>
      <c r="B9964" s="1">
        <f>IF(C9964=0,IF(B9963=Protocol!$V$20,1,B9963+1),B9963)</f>
        <v>1</v>
      </c>
      <c r="C9964" s="1">
        <f>IF(C9963+1=Protocol!$V$21,0,C9963+1)</f>
        <v>4</v>
      </c>
      <c r="D9964" s="1">
        <f t="shared" si="327"/>
        <v>3</v>
      </c>
      <c r="E9964" s="1" t="str">
        <f>INDEX(Protocol[Mark],MATCH(C9964,Protocol[Step],0))</f>
        <v>3U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703010003</v>
      </c>
      <c r="H9964" s="134">
        <f>Systematic[[#This Row],[SampleVariableLabel]]+100*Systematic[[#This Row],[State]]</f>
        <v>703010403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703</v>
      </c>
      <c r="B9965" s="1">
        <f>IF(C9965=0,IF(B9964=Protocol!$V$20,1,B9964+1),B9964)</f>
        <v>1</v>
      </c>
      <c r="C9965" s="1">
        <f>IF(C9964+1=Protocol!$V$21,0,C9964+1)</f>
        <v>5</v>
      </c>
      <c r="D9965" s="1">
        <f t="shared" si="327"/>
        <v>4</v>
      </c>
      <c r="E9965" s="1" t="str">
        <f>INDEX(Protocol[Mark],MATCH(C9965,Protocol[Step],0))</f>
        <v>4G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703010004</v>
      </c>
      <c r="H9965" s="134">
        <f>Systematic[[#This Row],[SampleVariableLabel]]+100*Systematic[[#This Row],[State]]</f>
        <v>703010504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703</v>
      </c>
      <c r="B9966" s="1">
        <f>IF(C9966=0,IF(B9965=Protocol!$V$20,1,B9965+1),B9965)</f>
        <v>1</v>
      </c>
      <c r="C9966" s="1">
        <f>IF(C9965+1=Protocol!$V$21,0,C9965+1)</f>
        <v>6</v>
      </c>
      <c r="D9966" s="1">
        <f t="shared" si="327"/>
        <v>5</v>
      </c>
      <c r="E9966" s="1" t="str">
        <f>INDEX(Protocol[Mark],MATCH(C9966,Protocol[Step],0))</f>
        <v>5S</v>
      </c>
      <c r="F9966" s="151" t="str">
        <f>INDEX(Variables[Variable],MATCH(Systematic[[#This Row],[VariableIndex]],Variables[Index],0))</f>
        <v>Specific flux (mt)</v>
      </c>
      <c r="G9966" s="134">
        <f>Systematic[[#This Row],[Sample]]*1000000+Systematic[[#This Row],[SubSample]]*10000+Systematic[[#This Row],[VariableIndex]]</f>
        <v>703010005</v>
      </c>
      <c r="H9966" s="134">
        <f>Systematic[[#This Row],[SampleVariableLabel]]+100*Systematic[[#This Row],[State]]</f>
        <v>703010605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703</v>
      </c>
      <c r="B9967" s="1">
        <f>IF(C9967=0,IF(B9966=Protocol!$V$20,1,B9966+1),B9966)</f>
        <v>1</v>
      </c>
      <c r="C9967" s="1">
        <f>IF(C9966+1=Protocol!$V$21,0,C9966+1)</f>
        <v>7</v>
      </c>
      <c r="D9967" s="1">
        <f t="shared" si="327"/>
        <v>6</v>
      </c>
      <c r="E9967" s="1" t="str">
        <f>INDEX(Protocol[Mark],MATCH(C9967,Protocol[Step],0))</f>
        <v>6Oct</v>
      </c>
      <c r="F9967" s="151" t="str">
        <f>INDEX(Variables[Variable],MATCH(Systematic[[#This Row],[VariableIndex]],Variables[Index],0))</f>
        <v>FCR (mt: ROX-corr.)</v>
      </c>
      <c r="G9967" s="134">
        <f>Systematic[[#This Row],[Sample]]*1000000+Systematic[[#This Row],[SubSample]]*10000+Systematic[[#This Row],[VariableIndex]]</f>
        <v>703010006</v>
      </c>
      <c r="H9967" s="134">
        <f>Systematic[[#This Row],[SampleVariableLabel]]+100*Systematic[[#This Row],[State]]</f>
        <v>703010706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703</v>
      </c>
      <c r="B9968" s="1">
        <f>IF(C9968=0,IF(B9967=Protocol!$V$20,1,B9967+1),B9967)</f>
        <v>1</v>
      </c>
      <c r="C9968" s="1">
        <f>IF(C9967+1=Protocol!$V$21,0,C9967+1)</f>
        <v>8</v>
      </c>
      <c r="D9968" s="1">
        <f t="shared" si="327"/>
        <v>1</v>
      </c>
      <c r="E9968" s="1" t="str">
        <f>INDEX(Protocol[Mark],MATCH(C9968,Protocol[Step],0))</f>
        <v>7Rot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703010001</v>
      </c>
      <c r="H9968" s="134">
        <f>Systematic[[#This Row],[SampleVariableLabel]]+100*Systematic[[#This Row],[State]]</f>
        <v>703010801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703</v>
      </c>
      <c r="B9969" s="1">
        <f>IF(C9969=0,IF(B9968=Protocol!$V$20,1,B9968+1),B9968)</f>
        <v>1</v>
      </c>
      <c r="C9969" s="1">
        <f>IF(C9968+1=Protocol!$V$21,0,C9968+1)</f>
        <v>9</v>
      </c>
      <c r="D9969" s="1">
        <f t="shared" si="327"/>
        <v>2</v>
      </c>
      <c r="E9969" s="1" t="str">
        <f>INDEX(Protocol[Mark],MATCH(C9969,Protocol[Step],0))</f>
        <v>8Gp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703010002</v>
      </c>
      <c r="H9969" s="134">
        <f>Systematic[[#This Row],[SampleVariableLabel]]+100*Systematic[[#This Row],[State]]</f>
        <v>703010902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703</v>
      </c>
      <c r="B9970" s="1">
        <f>IF(C9970=0,IF(B9969=Protocol!$V$20,1,B9969+1),B9969)</f>
        <v>1</v>
      </c>
      <c r="C9970" s="1">
        <f>IF(C9969+1=Protocol!$V$21,0,C9969+1)</f>
        <v>10</v>
      </c>
      <c r="D9970" s="1">
        <f t="shared" si="327"/>
        <v>3</v>
      </c>
      <c r="E9970" s="1" t="str">
        <f>INDEX(Protocol[Mark],MATCH(C9970,Protocol[Step],0))</f>
        <v>9Ama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703010003</v>
      </c>
      <c r="H9970" s="134">
        <f>Systematic[[#This Row],[SampleVariableLabel]]+100*Systematic[[#This Row],[State]]</f>
        <v>703011003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703</v>
      </c>
      <c r="B9971" s="1">
        <f>IF(C9971=0,IF(B9970=Protocol!$V$20,1,B9970+1),B9970)</f>
        <v>1</v>
      </c>
      <c r="C9971" s="1">
        <f>IF(C9970+1=Protocol!$V$21,0,C9970+1)</f>
        <v>11</v>
      </c>
      <c r="D9971" s="1">
        <f t="shared" si="327"/>
        <v>4</v>
      </c>
      <c r="E9971" s="1" t="str">
        <f>INDEX(Protocol[Mark],MATCH(C9971,Protocol[Step],0))</f>
        <v>10Tm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703010004</v>
      </c>
      <c r="H9971" s="134">
        <f>Systematic[[#This Row],[SampleVariableLabel]]+100*Systematic[[#This Row],[State]]</f>
        <v>703011104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703</v>
      </c>
      <c r="B9972" s="1">
        <f>IF(C9972=0,IF(B9971=Protocol!$V$20,1,B9971+1),B9971)</f>
        <v>1</v>
      </c>
      <c r="C9972" s="1">
        <f>IF(C9971+1=Protocol!$V$21,0,C9971+1)</f>
        <v>12</v>
      </c>
      <c r="D9972" s="1">
        <f t="shared" si="327"/>
        <v>5</v>
      </c>
      <c r="E9972" s="1" t="str">
        <f>INDEX(Protocol[Mark],MATCH(C9972,Protocol[Step],0))</f>
        <v>11Azd</v>
      </c>
      <c r="F9972" s="151" t="str">
        <f>INDEX(Variables[Variable],MATCH(Systematic[[#This Row],[VariableIndex]],Variables[Index],0))</f>
        <v>Specific flux (mt)</v>
      </c>
      <c r="G9972" s="134">
        <f>Systematic[[#This Row],[Sample]]*1000000+Systematic[[#This Row],[SubSample]]*10000+Systematic[[#This Row],[VariableIndex]]</f>
        <v>703010005</v>
      </c>
      <c r="H9972" s="134">
        <f>Systematic[[#This Row],[SampleVariableLabel]]+100*Systematic[[#This Row],[State]]</f>
        <v>703011205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704</v>
      </c>
      <c r="B9973" s="1">
        <f>IF(C9973=0,IF(B9972=Protocol!$V$20,1,B9972+1),B9972)</f>
        <v>1</v>
      </c>
      <c r="C9973" s="1">
        <f>IF(C9972+1=Protocol!$V$21,0,C9972+1)</f>
        <v>0</v>
      </c>
      <c r="D9973" s="1">
        <f t="shared" si="327"/>
        <v>6</v>
      </c>
      <c r="E9973" s="1" t="str">
        <f>INDEX(Protocol[Mark],MATCH(C9973,Protocol[Step],0))</f>
        <v>1mt</v>
      </c>
      <c r="F9973" s="151" t="str">
        <f>INDEX(Variables[Variable],MATCH(Systematic[[#This Row],[VariableIndex]],Variables[Index],0))</f>
        <v>FCR (mt: ROX-corr.)</v>
      </c>
      <c r="G9973" s="134">
        <f>Systematic[[#This Row],[Sample]]*1000000+Systematic[[#This Row],[SubSample]]*10000+Systematic[[#This Row],[VariableIndex]]</f>
        <v>704010006</v>
      </c>
      <c r="H9973" s="134">
        <f>Systematic[[#This Row],[SampleVariableLabel]]+100*Systematic[[#This Row],[State]]</f>
        <v>704010006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704</v>
      </c>
      <c r="B9974" s="1">
        <f>IF(C9974=0,IF(B9973=Protocol!$V$20,1,B9973+1),B9973)</f>
        <v>1</v>
      </c>
      <c r="C9974" s="1">
        <f>IF(C9973+1=Protocol!$V$21,0,C9973+1)</f>
        <v>1</v>
      </c>
      <c r="D9974" s="1">
        <f t="shared" si="327"/>
        <v>1</v>
      </c>
      <c r="E9974" s="1" t="str">
        <f>INDEX(Protocol[Mark],MATCH(C9974,Protocol[Step],0))</f>
        <v>1PM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704010001</v>
      </c>
      <c r="H9974" s="134">
        <f>Systematic[[#This Row],[SampleVariableLabel]]+100*Systematic[[#This Row],[State]]</f>
        <v>704010101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704</v>
      </c>
      <c r="B9975" s="1">
        <f>IF(C9975=0,IF(B9974=Protocol!$V$20,1,B9974+1),B9974)</f>
        <v>1</v>
      </c>
      <c r="C9975" s="1">
        <f>IF(C9974+1=Protocol!$V$21,0,C9974+1)</f>
        <v>2</v>
      </c>
      <c r="D9975" s="1">
        <f t="shared" si="327"/>
        <v>2</v>
      </c>
      <c r="E9975" s="1" t="str">
        <f>INDEX(Protocol[Mark],MATCH(C9975,Protocol[Step],0))</f>
        <v>2D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704010002</v>
      </c>
      <c r="H9975" s="134">
        <f>Systematic[[#This Row],[SampleVariableLabel]]+100*Systematic[[#This Row],[State]]</f>
        <v>704010202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704</v>
      </c>
      <c r="B9976" s="1">
        <f>IF(C9976=0,IF(B9975=Protocol!$V$20,1,B9975+1),B9975)</f>
        <v>1</v>
      </c>
      <c r="C9976" s="1">
        <f>IF(C9975+1=Protocol!$V$21,0,C9975+1)</f>
        <v>3</v>
      </c>
      <c r="D9976" s="1">
        <f t="shared" si="327"/>
        <v>3</v>
      </c>
      <c r="E9976" s="1" t="str">
        <f>INDEX(Protocol[Mark],MATCH(C9976,Protocol[Step],0))</f>
        <v>2c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704010003</v>
      </c>
      <c r="H9976" s="134">
        <f>Systematic[[#This Row],[SampleVariableLabel]]+100*Systematic[[#This Row],[State]]</f>
        <v>704010303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704</v>
      </c>
      <c r="B9977" s="1">
        <f>IF(C9977=0,IF(B9976=Protocol!$V$20,1,B9976+1),B9976)</f>
        <v>1</v>
      </c>
      <c r="C9977" s="1">
        <f>IF(C9976+1=Protocol!$V$21,0,C9976+1)</f>
        <v>4</v>
      </c>
      <c r="D9977" s="1">
        <f t="shared" si="327"/>
        <v>4</v>
      </c>
      <c r="E9977" s="1" t="str">
        <f>INDEX(Protocol[Mark],MATCH(C9977,Protocol[Step],0))</f>
        <v>3U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704010004</v>
      </c>
      <c r="H9977" s="134">
        <f>Systematic[[#This Row],[SampleVariableLabel]]+100*Systematic[[#This Row],[State]]</f>
        <v>704010404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704</v>
      </c>
      <c r="B9978" s="1">
        <f>IF(C9978=0,IF(B9977=Protocol!$V$20,1,B9977+1),B9977)</f>
        <v>1</v>
      </c>
      <c r="C9978" s="1">
        <f>IF(C9977+1=Protocol!$V$21,0,C9977+1)</f>
        <v>5</v>
      </c>
      <c r="D9978" s="1">
        <f t="shared" si="327"/>
        <v>5</v>
      </c>
      <c r="E9978" s="1" t="str">
        <f>INDEX(Protocol[Mark],MATCH(C9978,Protocol[Step],0))</f>
        <v>4G</v>
      </c>
      <c r="F9978" s="151" t="str">
        <f>INDEX(Variables[Variable],MATCH(Systematic[[#This Row],[VariableIndex]],Variables[Index],0))</f>
        <v>Specific flux (mt)</v>
      </c>
      <c r="G9978" s="134">
        <f>Systematic[[#This Row],[Sample]]*1000000+Systematic[[#This Row],[SubSample]]*10000+Systematic[[#This Row],[VariableIndex]]</f>
        <v>704010005</v>
      </c>
      <c r="H9978" s="134">
        <f>Systematic[[#This Row],[SampleVariableLabel]]+100*Systematic[[#This Row],[State]]</f>
        <v>704010505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704</v>
      </c>
      <c r="B9979" s="1">
        <f>IF(C9979=0,IF(B9978=Protocol!$V$20,1,B9978+1),B9978)</f>
        <v>1</v>
      </c>
      <c r="C9979" s="1">
        <f>IF(C9978+1=Protocol!$V$21,0,C9978+1)</f>
        <v>6</v>
      </c>
      <c r="D9979" s="1">
        <f t="shared" si="327"/>
        <v>6</v>
      </c>
      <c r="E9979" s="1" t="str">
        <f>INDEX(Protocol[Mark],MATCH(C9979,Protocol[Step],0))</f>
        <v>5S</v>
      </c>
      <c r="F9979" s="151" t="str">
        <f>INDEX(Variables[Variable],MATCH(Systematic[[#This Row],[VariableIndex]],Variables[Index],0))</f>
        <v>FCR (mt: ROX-corr.)</v>
      </c>
      <c r="G9979" s="134">
        <f>Systematic[[#This Row],[Sample]]*1000000+Systematic[[#This Row],[SubSample]]*10000+Systematic[[#This Row],[VariableIndex]]</f>
        <v>704010006</v>
      </c>
      <c r="H9979" s="134">
        <f>Systematic[[#This Row],[SampleVariableLabel]]+100*Systematic[[#This Row],[State]]</f>
        <v>704010606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704</v>
      </c>
      <c r="B9980" s="1">
        <f>IF(C9980=0,IF(B9979=Protocol!$V$20,1,B9979+1),B9979)</f>
        <v>1</v>
      </c>
      <c r="C9980" s="1">
        <f>IF(C9979+1=Protocol!$V$21,0,C9979+1)</f>
        <v>7</v>
      </c>
      <c r="D9980" s="1">
        <f t="shared" si="327"/>
        <v>1</v>
      </c>
      <c r="E9980" s="1" t="str">
        <f>INDEX(Protocol[Mark],MATCH(C9980,Protocol[Step],0))</f>
        <v>6Oct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704010001</v>
      </c>
      <c r="H9980" s="134">
        <f>Systematic[[#This Row],[SampleVariableLabel]]+100*Systematic[[#This Row],[State]]</f>
        <v>704010701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704</v>
      </c>
      <c r="B9981" s="1">
        <f>IF(C9981=0,IF(B9980=Protocol!$V$20,1,B9980+1),B9980)</f>
        <v>1</v>
      </c>
      <c r="C9981" s="1">
        <f>IF(C9980+1=Protocol!$V$21,0,C9980+1)</f>
        <v>8</v>
      </c>
      <c r="D9981" s="1">
        <f t="shared" si="327"/>
        <v>2</v>
      </c>
      <c r="E9981" s="1" t="str">
        <f>INDEX(Protocol[Mark],MATCH(C9981,Protocol[Step],0))</f>
        <v>7Rot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704010002</v>
      </c>
      <c r="H9981" s="134">
        <f>Systematic[[#This Row],[SampleVariableLabel]]+100*Systematic[[#This Row],[State]]</f>
        <v>704010802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704</v>
      </c>
      <c r="B9982" s="1">
        <f>IF(C9982=0,IF(B9981=Protocol!$V$20,1,B9981+1),B9981)</f>
        <v>1</v>
      </c>
      <c r="C9982" s="1">
        <f>IF(C9981+1=Protocol!$V$21,0,C9981+1)</f>
        <v>9</v>
      </c>
      <c r="D9982" s="1">
        <f t="shared" si="327"/>
        <v>3</v>
      </c>
      <c r="E9982" s="1" t="str">
        <f>INDEX(Protocol[Mark],MATCH(C9982,Protocol[Step],0))</f>
        <v>8Gp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704010003</v>
      </c>
      <c r="H9982" s="134">
        <f>Systematic[[#This Row],[SampleVariableLabel]]+100*Systematic[[#This Row],[State]]</f>
        <v>704010903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704</v>
      </c>
      <c r="B9983" s="1">
        <f>IF(C9983=0,IF(B9982=Protocol!$V$20,1,B9982+1),B9982)</f>
        <v>1</v>
      </c>
      <c r="C9983" s="1">
        <f>IF(C9982+1=Protocol!$V$21,0,C9982+1)</f>
        <v>10</v>
      </c>
      <c r="D9983" s="1">
        <f t="shared" si="327"/>
        <v>4</v>
      </c>
      <c r="E9983" s="1" t="str">
        <f>INDEX(Protocol[Mark],MATCH(C9983,Protocol[Step],0))</f>
        <v>9Ama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704010004</v>
      </c>
      <c r="H9983" s="134">
        <f>Systematic[[#This Row],[SampleVariableLabel]]+100*Systematic[[#This Row],[State]]</f>
        <v>704011004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704</v>
      </c>
      <c r="B9984" s="1">
        <f>IF(C9984=0,IF(B9983=Protocol!$V$20,1,B9983+1),B9983)</f>
        <v>1</v>
      </c>
      <c r="C9984" s="1">
        <f>IF(C9983+1=Protocol!$V$21,0,C9983+1)</f>
        <v>11</v>
      </c>
      <c r="D9984" s="1">
        <f t="shared" si="327"/>
        <v>5</v>
      </c>
      <c r="E9984" s="1" t="str">
        <f>INDEX(Protocol[Mark],MATCH(C9984,Protocol[Step],0))</f>
        <v>10Tm</v>
      </c>
      <c r="F9984" s="151" t="str">
        <f>INDEX(Variables[Variable],MATCH(Systematic[[#This Row],[VariableIndex]],Variables[Index],0))</f>
        <v>Specific flux (mt)</v>
      </c>
      <c r="G9984" s="134">
        <f>Systematic[[#This Row],[Sample]]*1000000+Systematic[[#This Row],[SubSample]]*10000+Systematic[[#This Row],[VariableIndex]]</f>
        <v>704010005</v>
      </c>
      <c r="H9984" s="134">
        <f>Systematic[[#This Row],[SampleVariableLabel]]+100*Systematic[[#This Row],[State]]</f>
        <v>704011105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704</v>
      </c>
      <c r="B9985" s="1">
        <f>IF(C9985=0,IF(B9984=Protocol!$V$20,1,B9984+1),B9984)</f>
        <v>1</v>
      </c>
      <c r="C9985" s="1">
        <f>IF(C9984+1=Protocol!$V$21,0,C9984+1)</f>
        <v>12</v>
      </c>
      <c r="D9985" s="1">
        <f t="shared" si="327"/>
        <v>6</v>
      </c>
      <c r="E9985" s="1" t="str">
        <f>INDEX(Protocol[Mark],MATCH(C9985,Protocol[Step],0))</f>
        <v>11Azd</v>
      </c>
      <c r="F9985" s="151" t="str">
        <f>INDEX(Variables[Variable],MATCH(Systematic[[#This Row],[VariableIndex]],Variables[Index],0))</f>
        <v>FCR (mt: ROX-corr.)</v>
      </c>
      <c r="G9985" s="134">
        <f>Systematic[[#This Row],[Sample]]*1000000+Systematic[[#This Row],[SubSample]]*10000+Systematic[[#This Row],[VariableIndex]]</f>
        <v>704010006</v>
      </c>
      <c r="H9985" s="134">
        <f>Systematic[[#This Row],[SampleVariableLabel]]+100*Systematic[[#This Row],[State]]</f>
        <v>704011206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705</v>
      </c>
      <c r="B9986" s="1">
        <f>IF(C9986=0,IF(B9985=Protocol!$V$20,1,B9985+1),B9985)</f>
        <v>1</v>
      </c>
      <c r="C9986" s="1">
        <f>IF(C9985+1=Protocol!$V$21,0,C9985+1)</f>
        <v>0</v>
      </c>
      <c r="D9986" s="1">
        <f t="shared" si="327"/>
        <v>1</v>
      </c>
      <c r="E9986" s="1" t="str">
        <f>INDEX(Protocol[Mark],MATCH(C9986,Protocol[Step],0))</f>
        <v>1mt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705010001</v>
      </c>
      <c r="H9986" s="134">
        <f>Systematic[[#This Row],[SampleVariableLabel]]+100*Systematic[[#This Row],[State]]</f>
        <v>705010001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705</v>
      </c>
      <c r="B9987" s="1">
        <f>IF(C9987=0,IF(B9986=Protocol!$V$20,1,B9986+1),B9986)</f>
        <v>1</v>
      </c>
      <c r="C9987" s="1">
        <f>IF(C9986+1=Protocol!$V$21,0,C9986+1)</f>
        <v>1</v>
      </c>
      <c r="D9987" s="1">
        <f t="shared" ref="D9987:D10000" si="329">IF(D9986=nVariables,1,D9986+1)</f>
        <v>2</v>
      </c>
      <c r="E9987" s="1" t="str">
        <f>INDEX(Protocol[Mark],MATCH(C9987,Protocol[Step],0))</f>
        <v>1PM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705010002</v>
      </c>
      <c r="H9987" s="134">
        <f>Systematic[[#This Row],[SampleVariableLabel]]+100*Systematic[[#This Row],[State]]</f>
        <v>705010102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705</v>
      </c>
      <c r="B9988" s="1">
        <f>IF(C9988=0,IF(B9987=Protocol!$V$20,1,B9987+1),B9987)</f>
        <v>1</v>
      </c>
      <c r="C9988" s="1">
        <f>IF(C9987+1=Protocol!$V$21,0,C9987+1)</f>
        <v>2</v>
      </c>
      <c r="D9988" s="1">
        <f t="shared" si="329"/>
        <v>3</v>
      </c>
      <c r="E9988" s="1" t="str">
        <f>INDEX(Protocol[Mark],MATCH(C9988,Protocol[Step],0))</f>
        <v>2D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705010003</v>
      </c>
      <c r="H9988" s="134">
        <f>Systematic[[#This Row],[SampleVariableLabel]]+100*Systematic[[#This Row],[State]]</f>
        <v>705010203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705</v>
      </c>
      <c r="B9989" s="1">
        <f>IF(C9989=0,IF(B9988=Protocol!$V$20,1,B9988+1),B9988)</f>
        <v>1</v>
      </c>
      <c r="C9989" s="1">
        <f>IF(C9988+1=Protocol!$V$21,0,C9988+1)</f>
        <v>3</v>
      </c>
      <c r="D9989" s="1">
        <f t="shared" si="329"/>
        <v>4</v>
      </c>
      <c r="E9989" s="1" t="str">
        <f>INDEX(Protocol[Mark],MATCH(C9989,Protocol[Step],0))</f>
        <v>2c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705010004</v>
      </c>
      <c r="H9989" s="134">
        <f>Systematic[[#This Row],[SampleVariableLabel]]+100*Systematic[[#This Row],[State]]</f>
        <v>705010304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705</v>
      </c>
      <c r="B9990" s="1">
        <f>IF(C9990=0,IF(B9989=Protocol!$V$20,1,B9989+1),B9989)</f>
        <v>1</v>
      </c>
      <c r="C9990" s="1">
        <f>IF(C9989+1=Protocol!$V$21,0,C9989+1)</f>
        <v>4</v>
      </c>
      <c r="D9990" s="1">
        <f t="shared" si="329"/>
        <v>5</v>
      </c>
      <c r="E9990" s="1" t="str">
        <f>INDEX(Protocol[Mark],MATCH(C9990,Protocol[Step],0))</f>
        <v>3U</v>
      </c>
      <c r="F9990" s="151" t="str">
        <f>INDEX(Variables[Variable],MATCH(Systematic[[#This Row],[VariableIndex]],Variables[Index],0))</f>
        <v>Specific flux (mt)</v>
      </c>
      <c r="G9990" s="134">
        <f>Systematic[[#This Row],[Sample]]*1000000+Systematic[[#This Row],[SubSample]]*10000+Systematic[[#This Row],[VariableIndex]]</f>
        <v>705010005</v>
      </c>
      <c r="H9990" s="134">
        <f>Systematic[[#This Row],[SampleVariableLabel]]+100*Systematic[[#This Row],[State]]</f>
        <v>705010405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705</v>
      </c>
      <c r="B9991" s="1">
        <f>IF(C9991=0,IF(B9990=Protocol!$V$20,1,B9990+1),B9990)</f>
        <v>1</v>
      </c>
      <c r="C9991" s="1">
        <f>IF(C9990+1=Protocol!$V$21,0,C9990+1)</f>
        <v>5</v>
      </c>
      <c r="D9991" s="1">
        <f t="shared" si="329"/>
        <v>6</v>
      </c>
      <c r="E9991" s="1" t="str">
        <f>INDEX(Protocol[Mark],MATCH(C9991,Protocol[Step],0))</f>
        <v>4G</v>
      </c>
      <c r="F9991" s="151" t="str">
        <f>INDEX(Variables[Variable],MATCH(Systematic[[#This Row],[VariableIndex]],Variables[Index],0))</f>
        <v>FCR (mt: ROX-corr.)</v>
      </c>
      <c r="G9991" s="134">
        <f>Systematic[[#This Row],[Sample]]*1000000+Systematic[[#This Row],[SubSample]]*10000+Systematic[[#This Row],[VariableIndex]]</f>
        <v>705010006</v>
      </c>
      <c r="H9991" s="134">
        <f>Systematic[[#This Row],[SampleVariableLabel]]+100*Systematic[[#This Row],[State]]</f>
        <v>705010506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705</v>
      </c>
      <c r="B9992" s="1">
        <f>IF(C9992=0,IF(B9991=Protocol!$V$20,1,B9991+1),B9991)</f>
        <v>1</v>
      </c>
      <c r="C9992" s="1">
        <f>IF(C9991+1=Protocol!$V$21,0,C9991+1)</f>
        <v>6</v>
      </c>
      <c r="D9992" s="1">
        <f t="shared" si="329"/>
        <v>1</v>
      </c>
      <c r="E9992" s="1" t="str">
        <f>INDEX(Protocol[Mark],MATCH(C9992,Protocol[Step],0))</f>
        <v>5S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705010001</v>
      </c>
      <c r="H9992" s="134">
        <f>Systematic[[#This Row],[SampleVariableLabel]]+100*Systematic[[#This Row],[State]]</f>
        <v>705010601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705</v>
      </c>
      <c r="B9993" s="1">
        <f>IF(C9993=0,IF(B9992=Protocol!$V$20,1,B9992+1),B9992)</f>
        <v>1</v>
      </c>
      <c r="C9993" s="1">
        <f>IF(C9992+1=Protocol!$V$21,0,C9992+1)</f>
        <v>7</v>
      </c>
      <c r="D9993" s="1">
        <f t="shared" si="329"/>
        <v>2</v>
      </c>
      <c r="E9993" s="1" t="str">
        <f>INDEX(Protocol[Mark],MATCH(C9993,Protocol[Step],0))</f>
        <v>6Oct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705010002</v>
      </c>
      <c r="H9993" s="134">
        <f>Systematic[[#This Row],[SampleVariableLabel]]+100*Systematic[[#This Row],[State]]</f>
        <v>705010702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705</v>
      </c>
      <c r="B9994" s="1">
        <f>IF(C9994=0,IF(B9993=Protocol!$V$20,1,B9993+1),B9993)</f>
        <v>1</v>
      </c>
      <c r="C9994" s="1">
        <f>IF(C9993+1=Protocol!$V$21,0,C9993+1)</f>
        <v>8</v>
      </c>
      <c r="D9994" s="1">
        <f t="shared" si="329"/>
        <v>3</v>
      </c>
      <c r="E9994" s="1" t="str">
        <f>INDEX(Protocol[Mark],MATCH(C9994,Protocol[Step],0))</f>
        <v>7Rot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705010003</v>
      </c>
      <c r="H9994" s="134">
        <f>Systematic[[#This Row],[SampleVariableLabel]]+100*Systematic[[#This Row],[State]]</f>
        <v>705010803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705</v>
      </c>
      <c r="B9995" s="1">
        <f>IF(C9995=0,IF(B9994=Protocol!$V$20,1,B9994+1),B9994)</f>
        <v>1</v>
      </c>
      <c r="C9995" s="1">
        <f>IF(C9994+1=Protocol!$V$21,0,C9994+1)</f>
        <v>9</v>
      </c>
      <c r="D9995" s="1">
        <f t="shared" si="329"/>
        <v>4</v>
      </c>
      <c r="E9995" s="1" t="str">
        <f>INDEX(Protocol[Mark],MATCH(C9995,Protocol[Step],0))</f>
        <v>8Gp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705010004</v>
      </c>
      <c r="H9995" s="134">
        <f>Systematic[[#This Row],[SampleVariableLabel]]+100*Systematic[[#This Row],[State]]</f>
        <v>705010904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705</v>
      </c>
      <c r="B9996" s="1">
        <f>IF(C9996=0,IF(B9995=Protocol!$V$20,1,B9995+1),B9995)</f>
        <v>1</v>
      </c>
      <c r="C9996" s="1">
        <f>IF(C9995+1=Protocol!$V$21,0,C9995+1)</f>
        <v>10</v>
      </c>
      <c r="D9996" s="1">
        <f t="shared" si="329"/>
        <v>5</v>
      </c>
      <c r="E9996" s="1" t="str">
        <f>INDEX(Protocol[Mark],MATCH(C9996,Protocol[Step],0))</f>
        <v>9Ama</v>
      </c>
      <c r="F9996" s="151" t="str">
        <f>INDEX(Variables[Variable],MATCH(Systematic[[#This Row],[VariableIndex]],Variables[Index],0))</f>
        <v>Specific flux (mt)</v>
      </c>
      <c r="G9996" s="134">
        <f>Systematic[[#This Row],[Sample]]*1000000+Systematic[[#This Row],[SubSample]]*10000+Systematic[[#This Row],[VariableIndex]]</f>
        <v>705010005</v>
      </c>
      <c r="H9996" s="134">
        <f>Systematic[[#This Row],[SampleVariableLabel]]+100*Systematic[[#This Row],[State]]</f>
        <v>705011005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705</v>
      </c>
      <c r="B9997" s="1">
        <f>IF(C9997=0,IF(B9996=Protocol!$V$20,1,B9996+1),B9996)</f>
        <v>1</v>
      </c>
      <c r="C9997" s="1">
        <f>IF(C9996+1=Protocol!$V$21,0,C9996+1)</f>
        <v>11</v>
      </c>
      <c r="D9997" s="1">
        <f t="shared" si="329"/>
        <v>6</v>
      </c>
      <c r="E9997" s="1" t="str">
        <f>INDEX(Protocol[Mark],MATCH(C9997,Protocol[Step],0))</f>
        <v>10Tm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705010006</v>
      </c>
      <c r="H9997" s="134">
        <f>Systematic[[#This Row],[SampleVariableLabel]]+100*Systematic[[#This Row],[State]]</f>
        <v>705011106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705</v>
      </c>
      <c r="B9998" s="1">
        <f>IF(C9998=0,IF(B9997=Protocol!$V$20,1,B9997+1),B9997)</f>
        <v>1</v>
      </c>
      <c r="C9998" s="1">
        <f>IF(C9997+1=Protocol!$V$21,0,C9997+1)</f>
        <v>12</v>
      </c>
      <c r="D9998" s="1">
        <f t="shared" si="329"/>
        <v>1</v>
      </c>
      <c r="E9998" s="1" t="str">
        <f>INDEX(Protocol[Mark],MATCH(C9998,Protocol[Step],0))</f>
        <v>11Azd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705010001</v>
      </c>
      <c r="H9998" s="134">
        <f>Systematic[[#This Row],[SampleVariableLabel]]+100*Systematic[[#This Row],[State]]</f>
        <v>705011201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706</v>
      </c>
      <c r="B9999" s="1">
        <f>IF(C9999=0,IF(B9998=Protocol!$V$20,1,B9998+1),B9998)</f>
        <v>1</v>
      </c>
      <c r="C9999" s="1">
        <f>IF(C9998+1=Protocol!$V$21,0,C9998+1)</f>
        <v>0</v>
      </c>
      <c r="D9999" s="1">
        <f t="shared" si="329"/>
        <v>2</v>
      </c>
      <c r="E9999" s="1" t="str">
        <f>INDEX(Protocol[Mark],MATCH(C9999,Protocol[Step],0))</f>
        <v>1mt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706010002</v>
      </c>
      <c r="H9999" s="134">
        <f>Systematic[[#This Row],[SampleVariableLabel]]+100*Systematic[[#This Row],[State]]</f>
        <v>706010002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706</v>
      </c>
      <c r="B10000" s="1">
        <f>IF(C10000=0,IF(B9999=Protocol!$V$20,1,B9999+1),B9999)</f>
        <v>1</v>
      </c>
      <c r="C10000" s="1">
        <f>IF(C9999+1=Protocol!$V$21,0,C9999+1)</f>
        <v>1</v>
      </c>
      <c r="D10000" s="1">
        <f t="shared" si="329"/>
        <v>3</v>
      </c>
      <c r="E10000" s="1" t="str">
        <f>INDEX(Protocol[Mark],MATCH(C10000,Protocol[Step],0))</f>
        <v>1PM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706010003</v>
      </c>
      <c r="H10000" s="134">
        <f>Systematic[[#This Row],[SampleVariableLabel]]+100*Systematic[[#This Row],[State]]</f>
        <v>706010103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6</v>
      </c>
      <c r="B1" s="29" t="s">
        <v>18</v>
      </c>
      <c r="C1" s="29" t="s">
        <v>116</v>
      </c>
      <c r="D1" s="133" t="s">
        <v>117</v>
      </c>
      <c r="E1" s="29" t="s">
        <v>106</v>
      </c>
      <c r="F1" s="29" t="s">
        <v>107</v>
      </c>
      <c r="G1" s="29" t="s">
        <v>108</v>
      </c>
      <c r="H1" s="29" t="s">
        <v>109</v>
      </c>
      <c r="I1" s="117" t="s">
        <v>112</v>
      </c>
      <c r="J1" s="31" t="s">
        <v>110</v>
      </c>
      <c r="K1" s="31" t="s">
        <v>111</v>
      </c>
      <c r="L1" s="31" t="s">
        <v>130</v>
      </c>
      <c r="M1" s="117" t="s">
        <v>115</v>
      </c>
      <c r="N1" s="31" t="s">
        <v>113</v>
      </c>
      <c r="O1" s="31" t="s">
        <v>114</v>
      </c>
      <c r="P1" s="31" t="s">
        <v>131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3</v>
      </c>
      <c r="G2" s="1" t="str">
        <f>INDEX(FCF[MarkFrom],MATCH(FCFdata[[#This Row],[FCFindex]],FCF[FCFindex]))</f>
        <v>1PM</v>
      </c>
      <c r="H2" s="1" t="str">
        <f>INDEX(FCF[MarkTo],MATCH(FCFdata[[#This Row],[FCFindex]],FCF[FCFindex]))</f>
        <v>2c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2D</v>
      </c>
      <c r="H3" s="1" t="str">
        <f>INDEX(FCF[MarkTo],MATCH(FCFdata[[#This Row],[FCFindex]],FCF[FCFindex]))</f>
        <v>2c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2c</v>
      </c>
      <c r="H4" s="1" t="str">
        <f>INDEX(FCF[MarkTo],MATCH(FCFdata[[#This Row],[FCFindex]],FCF[FCFindex]))</f>
        <v>3U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3U</v>
      </c>
      <c r="H5" s="1" t="str">
        <f>INDEX(FCF[MarkTo],MATCH(FCFdata[[#This Row],[FCFindex]],FCF[FCFindex]))</f>
        <v>4G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4G</v>
      </c>
      <c r="H6" s="1" t="str">
        <f>INDEX(FCF[MarkTo],MATCH(FCFdata[[#This Row],[FCFindex]],FCF[FCFindex]))</f>
        <v>5S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5S</v>
      </c>
      <c r="H7" s="1" t="str">
        <f>INDEX(FCF[MarkTo],MATCH(FCFdata[[#This Row],[FCFindex]],FCF[FCFindex]))</f>
        <v>6Oct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6Oct</v>
      </c>
      <c r="H8" s="1" t="str">
        <f>INDEX(FCF[MarkTo],MATCH(FCFdata[[#This Row],[FCFindex]],FCF[FCFindex]))</f>
        <v>7Rot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7Rot</v>
      </c>
      <c r="H9" s="1" t="str">
        <f>INDEX(FCF[MarkTo],MATCH(FCFdata[[#This Row],[FCFindex]],FCF[FCFindex]))</f>
        <v>8Gp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8Gp</v>
      </c>
      <c r="H10" s="1" t="str">
        <f>INDEX(FCF[MarkTo],MATCH(FCFdata[[#This Row],[FCFindex]],FCF[FCFindex]))</f>
        <v>9Ama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11</v>
      </c>
      <c r="F11" s="1">
        <f>INDEX(FCF[To],MATCH(FCFdata[[#This Row],[FCFindex]],FCF[FCFindex]))</f>
        <v>12</v>
      </c>
      <c r="G11" s="1" t="str">
        <f>INDEX(FCF[MarkFrom],MATCH(FCFdata[[#This Row],[FCFindex]],FCF[FCFindex]))</f>
        <v>10Tm</v>
      </c>
      <c r="H11" s="1" t="str">
        <f>INDEX(FCF[MarkTo],MATCH(FCFdata[[#This Row],[FCFindex]],FCF[FCFindex]))</f>
        <v>11Azd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2</v>
      </c>
      <c r="B12" s="1">
        <f t="shared" si="1"/>
        <v>1</v>
      </c>
      <c r="C12" s="1">
        <f t="shared" si="2"/>
        <v>0</v>
      </c>
      <c r="D12" s="134">
        <f t="shared" si="0"/>
        <v>2010000</v>
      </c>
      <c r="E12" s="1">
        <f>INDEX(FCF[From],MATCH(FCFdata[[#This Row],[FCFindex]],FCF[FCFindex]))</f>
        <v>1</v>
      </c>
      <c r="F12" s="1">
        <f>INDEX(FCF[To],MATCH(FCFdata[[#This Row],[FCFindex]],FCF[FCFindex]))</f>
        <v>3</v>
      </c>
      <c r="G12" s="1" t="str">
        <f>INDEX(FCF[MarkFrom],MATCH(FCFdata[[#This Row],[FCFindex]],FCF[FCFindex]))</f>
        <v>1PM</v>
      </c>
      <c r="H12" s="1" t="str">
        <f>INDEX(FCF[MarkTo],MATCH(FCFdata[[#This Row],[FCFindex]],FCF[FCFindex]))</f>
        <v>2c</v>
      </c>
      <c r="I12" s="118">
        <f>FCFdata[[#This Row],[SampleLabel]]+3</f>
        <v>2010003</v>
      </c>
      <c r="J12" s="119" t="str">
        <f>IF(FCFdata[[#This Row],[Sample]]&gt;nSamples,"",INDEX(MarkStats[],MATCH($I12,MarkStats[Label],0),FCFdata[[#This Row],[From]]+4))</f>
        <v/>
      </c>
      <c r="K12" s="119" t="str">
        <f>IF(FCFdata[[#This Row],[Sample]]&gt;nSamples,"",INDEX(MarkStats[],MATCH($I12,MarkStats[Label],0),FCFdata[[#This Row],[To]]+4))</f>
        <v/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2010005</v>
      </c>
      <c r="N12" s="119" t="str">
        <f>IF(FCFdata[[#This Row],[Sample]]&gt;nSamples,"",INDEX(MarkStats[],MATCH($M12,MarkStats[Label],0),FCFdata[[#This Row],[From]]+4))</f>
        <v/>
      </c>
      <c r="O12" s="119" t="str">
        <f>IF(FCFdata[[#This Row],[Sample]]&gt;nSamples,"",INDEX(MarkStats[],MATCH($M12,MarkStats[Label],0),FCFdata[[#This Row],[To]]+4))</f>
        <v/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2</v>
      </c>
      <c r="B13" s="1">
        <f t="shared" si="1"/>
        <v>1</v>
      </c>
      <c r="C13" s="1">
        <f t="shared" si="2"/>
        <v>1</v>
      </c>
      <c r="D13" s="134">
        <f t="shared" si="0"/>
        <v>2010000</v>
      </c>
      <c r="E13" s="1">
        <f>INDEX(FCF[From],MATCH(FCFdata[[#This Row],[FCFindex]],FCF[FCFindex]))</f>
        <v>2</v>
      </c>
      <c r="F13" s="1">
        <f>INDEX(FCF[To],MATCH(FCFdata[[#This Row],[FCFindex]],FCF[FCFindex]))</f>
        <v>3</v>
      </c>
      <c r="G13" s="1" t="str">
        <f>INDEX(FCF[MarkFrom],MATCH(FCFdata[[#This Row],[FCFindex]],FCF[FCFindex]))</f>
        <v>2D</v>
      </c>
      <c r="H13" s="1" t="str">
        <f>INDEX(FCF[MarkTo],MATCH(FCFdata[[#This Row],[FCFindex]],FCF[FCFindex]))</f>
        <v>2c</v>
      </c>
      <c r="I13" s="118">
        <f>FCFdata[[#This Row],[SampleLabel]]+3</f>
        <v>2010003</v>
      </c>
      <c r="J13" s="119" t="str">
        <f>IF(FCFdata[[#This Row],[Sample]]&gt;nSamples,"",INDEX(MarkStats[],MATCH($I13,MarkStats[Label],0),FCFdata[[#This Row],[From]]+4))</f>
        <v/>
      </c>
      <c r="K13" s="119" t="str">
        <f>IF(FCFdata[[#This Row],[Sample]]&gt;nSamples,"",INDEX(MarkStats[],MATCH($I13,MarkStats[Label],0),FCFdata[[#This Row],[To]]+4))</f>
        <v/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2010005</v>
      </c>
      <c r="N13" s="119" t="str">
        <f>IF(FCFdata[[#This Row],[Sample]]&gt;nSamples,"",INDEX(MarkStats[],MATCH($M13,MarkStats[Label],0),FCFdata[[#This Row],[From]]+4))</f>
        <v/>
      </c>
      <c r="O13" s="119" t="str">
        <f>IF(FCFdata[[#This Row],[Sample]]&gt;nSamples,"",INDEX(MarkStats[],MATCH($M13,MarkStats[Label],0),FCFdata[[#This Row],[To]]+4))</f>
        <v/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2</v>
      </c>
      <c r="B14" s="1">
        <f t="shared" si="1"/>
        <v>1</v>
      </c>
      <c r="C14" s="1">
        <f t="shared" si="2"/>
        <v>2</v>
      </c>
      <c r="D14" s="134">
        <f t="shared" si="0"/>
        <v>2010000</v>
      </c>
      <c r="E14" s="1">
        <f>INDEX(FCF[From],MATCH(FCFdata[[#This Row],[FCFindex]],FCF[FCFindex]))</f>
        <v>3</v>
      </c>
      <c r="F14" s="1">
        <f>INDEX(FCF[To],MATCH(FCFdata[[#This Row],[FCFindex]],FCF[FCFindex]))</f>
        <v>4</v>
      </c>
      <c r="G14" s="1" t="str">
        <f>INDEX(FCF[MarkFrom],MATCH(FCFdata[[#This Row],[FCFindex]],FCF[FCFindex]))</f>
        <v>2c</v>
      </c>
      <c r="H14" s="1" t="str">
        <f>INDEX(FCF[MarkTo],MATCH(FCFdata[[#This Row],[FCFindex]],FCF[FCFindex]))</f>
        <v>3U</v>
      </c>
      <c r="I14" s="118">
        <f>FCFdata[[#This Row],[SampleLabel]]+3</f>
        <v>2010003</v>
      </c>
      <c r="J14" s="119" t="str">
        <f>IF(FCFdata[[#This Row],[Sample]]&gt;nSamples,"",INDEX(MarkStats[],MATCH($I14,MarkStats[Label],0),FCFdata[[#This Row],[From]]+4))</f>
        <v/>
      </c>
      <c r="K14" s="119" t="str">
        <f>IF(FCFdata[[#This Row],[Sample]]&gt;nSamples,"",INDEX(MarkStats[],MATCH($I14,MarkStats[Label],0),FCFdata[[#This Row],[To]]+4))</f>
        <v/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2010005</v>
      </c>
      <c r="N14" s="119" t="str">
        <f>IF(FCFdata[[#This Row],[Sample]]&gt;nSamples,"",INDEX(MarkStats[],MATCH($M14,MarkStats[Label],0),FCFdata[[#This Row],[From]]+4))</f>
        <v/>
      </c>
      <c r="O14" s="119" t="str">
        <f>IF(FCFdata[[#This Row],[Sample]]&gt;nSamples,"",INDEX(MarkStats[],MATCH($M14,MarkStats[Label],0),FCFdata[[#This Row],[To]]+4))</f>
        <v/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2</v>
      </c>
      <c r="B15" s="1">
        <f t="shared" si="1"/>
        <v>1</v>
      </c>
      <c r="C15" s="1">
        <f t="shared" si="2"/>
        <v>3</v>
      </c>
      <c r="D15" s="134">
        <f t="shared" si="0"/>
        <v>2010000</v>
      </c>
      <c r="E15" s="1">
        <f>INDEX(FCF[From],MATCH(FCFdata[[#This Row],[FCFindex]],FCF[FCFindex]))</f>
        <v>4</v>
      </c>
      <c r="F15" s="1">
        <f>INDEX(FCF[To],MATCH(FCFdata[[#This Row],[FCFindex]],FCF[FCFindex]))</f>
        <v>5</v>
      </c>
      <c r="G15" s="1" t="str">
        <f>INDEX(FCF[MarkFrom],MATCH(FCFdata[[#This Row],[FCFindex]],FCF[FCFindex]))</f>
        <v>3U</v>
      </c>
      <c r="H15" s="1" t="str">
        <f>INDEX(FCF[MarkTo],MATCH(FCFdata[[#This Row],[FCFindex]],FCF[FCFindex]))</f>
        <v>4G</v>
      </c>
      <c r="I15" s="118">
        <f>FCFdata[[#This Row],[SampleLabel]]+3</f>
        <v>2010003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2010005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2</v>
      </c>
      <c r="B16" s="1">
        <f t="shared" si="1"/>
        <v>1</v>
      </c>
      <c r="C16" s="1">
        <f t="shared" si="2"/>
        <v>4</v>
      </c>
      <c r="D16" s="134">
        <f t="shared" si="0"/>
        <v>2010000</v>
      </c>
      <c r="E16" s="1">
        <f>INDEX(FCF[From],MATCH(FCFdata[[#This Row],[FCFindex]],FCF[FCFindex]))</f>
        <v>5</v>
      </c>
      <c r="F16" s="1">
        <f>INDEX(FCF[To],MATCH(FCFdata[[#This Row],[FCFindex]],FCF[FCFindex]))</f>
        <v>6</v>
      </c>
      <c r="G16" s="1" t="str">
        <f>INDEX(FCF[MarkFrom],MATCH(FCFdata[[#This Row],[FCFindex]],FCF[FCFindex]))</f>
        <v>4G</v>
      </c>
      <c r="H16" s="1" t="str">
        <f>INDEX(FCF[MarkTo],MATCH(FCFdata[[#This Row],[FCFindex]],FCF[FCFindex]))</f>
        <v>5S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2</v>
      </c>
      <c r="B17" s="1">
        <f t="shared" si="1"/>
        <v>1</v>
      </c>
      <c r="C17" s="1">
        <f t="shared" si="2"/>
        <v>5</v>
      </c>
      <c r="D17" s="134">
        <f t="shared" si="0"/>
        <v>2010000</v>
      </c>
      <c r="E17" s="1">
        <f>INDEX(FCF[From],MATCH(FCFdata[[#This Row],[FCFindex]],FCF[FCFindex]))</f>
        <v>6</v>
      </c>
      <c r="F17" s="1">
        <f>INDEX(FCF[To],MATCH(FCFdata[[#This Row],[FCFindex]],FCF[FCFindex]))</f>
        <v>7</v>
      </c>
      <c r="G17" s="1" t="str">
        <f>INDEX(FCF[MarkFrom],MATCH(FCFdata[[#This Row],[FCFindex]],FCF[FCFindex]))</f>
        <v>5S</v>
      </c>
      <c r="H17" s="1" t="str">
        <f>INDEX(FCF[MarkTo],MATCH(FCFdata[[#This Row],[FCFindex]],FCF[FCFindex]))</f>
        <v>6Oct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2</v>
      </c>
      <c r="B18" s="1">
        <f t="shared" si="1"/>
        <v>1</v>
      </c>
      <c r="C18" s="1">
        <f t="shared" si="2"/>
        <v>6</v>
      </c>
      <c r="D18" s="134">
        <f t="shared" si="0"/>
        <v>2010000</v>
      </c>
      <c r="E18" s="1">
        <f>INDEX(FCF[From],MATCH(FCFdata[[#This Row],[FCFindex]],FCF[FCFindex]))</f>
        <v>7</v>
      </c>
      <c r="F18" s="1">
        <f>INDEX(FCF[To],MATCH(FCFdata[[#This Row],[FCFindex]],FCF[FCFindex]))</f>
        <v>8</v>
      </c>
      <c r="G18" s="1" t="str">
        <f>INDEX(FCF[MarkFrom],MATCH(FCFdata[[#This Row],[FCFindex]],FCF[FCFindex]))</f>
        <v>6Oct</v>
      </c>
      <c r="H18" s="1" t="str">
        <f>INDEX(FCF[MarkTo],MATCH(FCFdata[[#This Row],[FCFindex]],FCF[FCFindex]))</f>
        <v>7Rot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2</v>
      </c>
      <c r="B19" s="1">
        <f t="shared" si="1"/>
        <v>1</v>
      </c>
      <c r="C19" s="1">
        <f t="shared" si="2"/>
        <v>7</v>
      </c>
      <c r="D19" s="134">
        <f t="shared" si="0"/>
        <v>2010000</v>
      </c>
      <c r="E19" s="1">
        <f>INDEX(FCF[From],MATCH(FCFdata[[#This Row],[FCFindex]],FCF[FCFindex]))</f>
        <v>8</v>
      </c>
      <c r="F19" s="1">
        <f>INDEX(FCF[To],MATCH(FCFdata[[#This Row],[FCFindex]],FCF[FCFindex]))</f>
        <v>9</v>
      </c>
      <c r="G19" s="1" t="str">
        <f>INDEX(FCF[MarkFrom],MATCH(FCFdata[[#This Row],[FCFindex]],FCF[FCFindex]))</f>
        <v>7Rot</v>
      </c>
      <c r="H19" s="1" t="str">
        <f>INDEX(FCF[MarkTo],MATCH(FCFdata[[#This Row],[FCFindex]],FCF[FCFindex]))</f>
        <v>8Gp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2</v>
      </c>
      <c r="B20" s="1">
        <f t="shared" si="1"/>
        <v>1</v>
      </c>
      <c r="C20" s="1">
        <f t="shared" si="2"/>
        <v>8</v>
      </c>
      <c r="D20" s="134">
        <f t="shared" si="0"/>
        <v>2010000</v>
      </c>
      <c r="E20" s="1">
        <f>INDEX(FCF[From],MATCH(FCFdata[[#This Row],[FCFindex]],FCF[FCFindex]))</f>
        <v>9</v>
      </c>
      <c r="F20" s="1">
        <f>INDEX(FCF[To],MATCH(FCFdata[[#This Row],[FCFindex]],FCF[FCFindex]))</f>
        <v>10</v>
      </c>
      <c r="G20" s="1" t="str">
        <f>INDEX(FCF[MarkFrom],MATCH(FCFdata[[#This Row],[FCFindex]],FCF[FCFindex]))</f>
        <v>8Gp</v>
      </c>
      <c r="H20" s="1" t="str">
        <f>INDEX(FCF[MarkTo],MATCH(FCFdata[[#This Row],[FCFindex]],FCF[FCFindex]))</f>
        <v>9Ama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2</v>
      </c>
      <c r="B21" s="1">
        <f t="shared" si="1"/>
        <v>1</v>
      </c>
      <c r="C21" s="1">
        <f t="shared" si="2"/>
        <v>9</v>
      </c>
      <c r="D21" s="134">
        <f t="shared" si="0"/>
        <v>2010000</v>
      </c>
      <c r="E21" s="1">
        <f>INDEX(FCF[From],MATCH(FCFdata[[#This Row],[FCFindex]],FCF[FCFindex]))</f>
        <v>11</v>
      </c>
      <c r="F21" s="1">
        <f>INDEX(FCF[To],MATCH(FCFdata[[#This Row],[FCFindex]],FCF[FCFindex]))</f>
        <v>12</v>
      </c>
      <c r="G21" s="1" t="str">
        <f>INDEX(FCF[MarkFrom],MATCH(FCFdata[[#This Row],[FCFindex]],FCF[FCFindex]))</f>
        <v>10Tm</v>
      </c>
      <c r="H21" s="1" t="str">
        <f>INDEX(FCF[MarkTo],MATCH(FCFdata[[#This Row],[FCFindex]],FCF[FCFindex]))</f>
        <v>11Azd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3</v>
      </c>
      <c r="B22" s="1">
        <f t="shared" si="1"/>
        <v>1</v>
      </c>
      <c r="C22" s="1">
        <f t="shared" si="2"/>
        <v>0</v>
      </c>
      <c r="D22" s="134">
        <f t="shared" si="0"/>
        <v>3010000</v>
      </c>
      <c r="E22" s="1">
        <f>INDEX(FCF[From],MATCH(FCFdata[[#This Row],[FCFindex]],FCF[FCFindex]))</f>
        <v>1</v>
      </c>
      <c r="F22" s="1">
        <f>INDEX(FCF[To],MATCH(FCFdata[[#This Row],[FCFindex]],FCF[FCFindex]))</f>
        <v>3</v>
      </c>
      <c r="G22" s="1" t="str">
        <f>INDEX(FCF[MarkFrom],MATCH(FCFdata[[#This Row],[FCFindex]],FCF[FCFindex]))</f>
        <v>1PM</v>
      </c>
      <c r="H22" s="1" t="str">
        <f>INDEX(FCF[MarkTo],MATCH(FCFdata[[#This Row],[FCFindex]],FCF[FCFindex]))</f>
        <v>2c</v>
      </c>
      <c r="I22" s="118">
        <f>FCFdata[[#This Row],[SampleLabel]]+3</f>
        <v>3010003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3010005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3</v>
      </c>
      <c r="B23" s="1">
        <f t="shared" si="1"/>
        <v>1</v>
      </c>
      <c r="C23" s="1">
        <f t="shared" si="2"/>
        <v>1</v>
      </c>
      <c r="D23" s="134">
        <f t="shared" si="0"/>
        <v>3010000</v>
      </c>
      <c r="E23" s="1">
        <f>INDEX(FCF[From],MATCH(FCFdata[[#This Row],[FCFindex]],FCF[FCFindex]))</f>
        <v>2</v>
      </c>
      <c r="F23" s="1">
        <f>INDEX(FCF[To],MATCH(FCFdata[[#This Row],[FCFindex]],FCF[FCFindex]))</f>
        <v>3</v>
      </c>
      <c r="G23" s="1" t="str">
        <f>INDEX(FCF[MarkFrom],MATCH(FCFdata[[#This Row],[FCFindex]],FCF[FCFindex]))</f>
        <v>2D</v>
      </c>
      <c r="H23" s="1" t="str">
        <f>INDEX(FCF[MarkTo],MATCH(FCFdata[[#This Row],[FCFindex]],FCF[FCFindex]))</f>
        <v>2c</v>
      </c>
      <c r="I23" s="118">
        <f>FCFdata[[#This Row],[SampleLabel]]+3</f>
        <v>3010003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3010005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3</v>
      </c>
      <c r="B24" s="1">
        <f t="shared" si="1"/>
        <v>1</v>
      </c>
      <c r="C24" s="1">
        <f t="shared" si="2"/>
        <v>2</v>
      </c>
      <c r="D24" s="134">
        <f t="shared" si="0"/>
        <v>3010000</v>
      </c>
      <c r="E24" s="1">
        <f>INDEX(FCF[From],MATCH(FCFdata[[#This Row],[FCFindex]],FCF[FCFindex]))</f>
        <v>3</v>
      </c>
      <c r="F24" s="1">
        <f>INDEX(FCF[To],MATCH(FCFdata[[#This Row],[FCFindex]],FCF[FCFindex]))</f>
        <v>4</v>
      </c>
      <c r="G24" s="1" t="str">
        <f>INDEX(FCF[MarkFrom],MATCH(FCFdata[[#This Row],[FCFindex]],FCF[FCFindex]))</f>
        <v>2c</v>
      </c>
      <c r="H24" s="1" t="str">
        <f>INDEX(FCF[MarkTo],MATCH(FCFdata[[#This Row],[FCFindex]],FCF[FCFindex]))</f>
        <v>3U</v>
      </c>
      <c r="I24" s="118">
        <f>FCFdata[[#This Row],[SampleLabel]]+3</f>
        <v>3010003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3010005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3</v>
      </c>
      <c r="B25" s="1">
        <f t="shared" si="1"/>
        <v>1</v>
      </c>
      <c r="C25" s="1">
        <f t="shared" si="2"/>
        <v>3</v>
      </c>
      <c r="D25" s="134">
        <f t="shared" si="0"/>
        <v>3010000</v>
      </c>
      <c r="E25" s="1">
        <f>INDEX(FCF[From],MATCH(FCFdata[[#This Row],[FCFindex]],FCF[FCFindex]))</f>
        <v>4</v>
      </c>
      <c r="F25" s="1">
        <f>INDEX(FCF[To],MATCH(FCFdata[[#This Row],[FCFindex]],FCF[FCFindex]))</f>
        <v>5</v>
      </c>
      <c r="G25" s="1" t="str">
        <f>INDEX(FCF[MarkFrom],MATCH(FCFdata[[#This Row],[FCFindex]],FCF[FCFindex]))</f>
        <v>3U</v>
      </c>
      <c r="H25" s="1" t="str">
        <f>INDEX(FCF[MarkTo],MATCH(FCFdata[[#This Row],[FCFindex]],FCF[FCFindex]))</f>
        <v>4G</v>
      </c>
      <c r="I25" s="118">
        <f>FCFdata[[#This Row],[SampleLabel]]+3</f>
        <v>3010003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3010005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3</v>
      </c>
      <c r="B26" s="1">
        <f t="shared" si="1"/>
        <v>1</v>
      </c>
      <c r="C26" s="1">
        <f t="shared" si="2"/>
        <v>4</v>
      </c>
      <c r="D26" s="134">
        <f t="shared" si="0"/>
        <v>3010000</v>
      </c>
      <c r="E26" s="1">
        <f>INDEX(FCF[From],MATCH(FCFdata[[#This Row],[FCFindex]],FCF[FCFindex]))</f>
        <v>5</v>
      </c>
      <c r="F26" s="1">
        <f>INDEX(FCF[To],MATCH(FCFdata[[#This Row],[FCFindex]],FCF[FCFindex]))</f>
        <v>6</v>
      </c>
      <c r="G26" s="1" t="str">
        <f>INDEX(FCF[MarkFrom],MATCH(FCFdata[[#This Row],[FCFindex]],FCF[FCFindex]))</f>
        <v>4G</v>
      </c>
      <c r="H26" s="1" t="str">
        <f>INDEX(FCF[MarkTo],MATCH(FCFdata[[#This Row],[FCFindex]],FCF[FCFindex]))</f>
        <v>5S</v>
      </c>
      <c r="I26" s="118">
        <f>FCFdata[[#This Row],[SampleLabel]]+3</f>
        <v>3010003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3010005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3</v>
      </c>
      <c r="B27" s="1">
        <f t="shared" si="1"/>
        <v>1</v>
      </c>
      <c r="C27" s="1">
        <f t="shared" si="2"/>
        <v>5</v>
      </c>
      <c r="D27" s="134">
        <f t="shared" si="0"/>
        <v>3010000</v>
      </c>
      <c r="E27" s="1">
        <f>INDEX(FCF[From],MATCH(FCFdata[[#This Row],[FCFindex]],FCF[FCFindex]))</f>
        <v>6</v>
      </c>
      <c r="F27" s="1">
        <f>INDEX(FCF[To],MATCH(FCFdata[[#This Row],[FCFindex]],FCF[FCFindex]))</f>
        <v>7</v>
      </c>
      <c r="G27" s="1" t="str">
        <f>INDEX(FCF[MarkFrom],MATCH(FCFdata[[#This Row],[FCFindex]],FCF[FCFindex]))</f>
        <v>5S</v>
      </c>
      <c r="H27" s="1" t="str">
        <f>INDEX(FCF[MarkTo],MATCH(FCFdata[[#This Row],[FCFindex]],FCF[FCFindex]))</f>
        <v>6Oct</v>
      </c>
      <c r="I27" s="118">
        <f>FCFdata[[#This Row],[SampleLabel]]+3</f>
        <v>3010003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3010005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3</v>
      </c>
      <c r="B28" s="1">
        <f t="shared" si="1"/>
        <v>1</v>
      </c>
      <c r="C28" s="1">
        <f t="shared" si="2"/>
        <v>6</v>
      </c>
      <c r="D28" s="134">
        <f t="shared" si="0"/>
        <v>3010000</v>
      </c>
      <c r="E28" s="1">
        <f>INDEX(FCF[From],MATCH(FCFdata[[#This Row],[FCFindex]],FCF[FCFindex]))</f>
        <v>7</v>
      </c>
      <c r="F28" s="1">
        <f>INDEX(FCF[To],MATCH(FCFdata[[#This Row],[FCFindex]],FCF[FCFindex]))</f>
        <v>8</v>
      </c>
      <c r="G28" s="1" t="str">
        <f>INDEX(FCF[MarkFrom],MATCH(FCFdata[[#This Row],[FCFindex]],FCF[FCFindex]))</f>
        <v>6Oct</v>
      </c>
      <c r="H28" s="1" t="str">
        <f>INDEX(FCF[MarkTo],MATCH(FCFdata[[#This Row],[FCFindex]],FCF[FCFindex]))</f>
        <v>7Rot</v>
      </c>
      <c r="I28" s="118">
        <f>FCFdata[[#This Row],[SampleLabel]]+3</f>
        <v>3010003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3010005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3</v>
      </c>
      <c r="B29" s="1">
        <f t="shared" si="1"/>
        <v>1</v>
      </c>
      <c r="C29" s="1">
        <f t="shared" si="2"/>
        <v>7</v>
      </c>
      <c r="D29" s="134">
        <f t="shared" si="0"/>
        <v>3010000</v>
      </c>
      <c r="E29" s="1">
        <f>INDEX(FCF[From],MATCH(FCFdata[[#This Row],[FCFindex]],FCF[FCFindex]))</f>
        <v>8</v>
      </c>
      <c r="F29" s="1">
        <f>INDEX(FCF[To],MATCH(FCFdata[[#This Row],[FCFindex]],FCF[FCFindex]))</f>
        <v>9</v>
      </c>
      <c r="G29" s="1" t="str">
        <f>INDEX(FCF[MarkFrom],MATCH(FCFdata[[#This Row],[FCFindex]],FCF[FCFindex]))</f>
        <v>7Rot</v>
      </c>
      <c r="H29" s="1" t="str">
        <f>INDEX(FCF[MarkTo],MATCH(FCFdata[[#This Row],[FCFindex]],FCF[FCFindex]))</f>
        <v>8Gp</v>
      </c>
      <c r="I29" s="118">
        <f>FCFdata[[#This Row],[SampleLabel]]+3</f>
        <v>3010003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3010005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3</v>
      </c>
      <c r="B30" s="1">
        <f t="shared" si="1"/>
        <v>1</v>
      </c>
      <c r="C30" s="1">
        <f t="shared" si="2"/>
        <v>8</v>
      </c>
      <c r="D30" s="134">
        <f t="shared" si="0"/>
        <v>3010000</v>
      </c>
      <c r="E30" s="1">
        <f>INDEX(FCF[From],MATCH(FCFdata[[#This Row],[FCFindex]],FCF[FCFindex]))</f>
        <v>9</v>
      </c>
      <c r="F30" s="1">
        <f>INDEX(FCF[To],MATCH(FCFdata[[#This Row],[FCFindex]],FCF[FCFindex]))</f>
        <v>10</v>
      </c>
      <c r="G30" s="1" t="str">
        <f>INDEX(FCF[MarkFrom],MATCH(FCFdata[[#This Row],[FCFindex]],FCF[FCFindex]))</f>
        <v>8Gp</v>
      </c>
      <c r="H30" s="1" t="str">
        <f>INDEX(FCF[MarkTo],MATCH(FCFdata[[#This Row],[FCFindex]],FCF[FCFindex]))</f>
        <v>9Ama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3</v>
      </c>
      <c r="B31" s="1">
        <f t="shared" si="1"/>
        <v>1</v>
      </c>
      <c r="C31" s="1">
        <f t="shared" si="2"/>
        <v>9</v>
      </c>
      <c r="D31" s="134">
        <f t="shared" si="0"/>
        <v>3010000</v>
      </c>
      <c r="E31" s="1">
        <f>INDEX(FCF[From],MATCH(FCFdata[[#This Row],[FCFindex]],FCF[FCFindex]))</f>
        <v>11</v>
      </c>
      <c r="F31" s="1">
        <f>INDEX(FCF[To],MATCH(FCFdata[[#This Row],[FCFindex]],FCF[FCFindex]))</f>
        <v>12</v>
      </c>
      <c r="G31" s="1" t="str">
        <f>INDEX(FCF[MarkFrom],MATCH(FCFdata[[#This Row],[FCFindex]],FCF[FCFindex]))</f>
        <v>10Tm</v>
      </c>
      <c r="H31" s="1" t="str">
        <f>INDEX(FCF[MarkTo],MATCH(FCFdata[[#This Row],[FCFindex]],FCF[FCFindex]))</f>
        <v>11Azd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4</v>
      </c>
      <c r="B32" s="1">
        <f t="shared" si="1"/>
        <v>1</v>
      </c>
      <c r="C32" s="1">
        <f t="shared" si="2"/>
        <v>0</v>
      </c>
      <c r="D32" s="134">
        <f t="shared" si="0"/>
        <v>4010000</v>
      </c>
      <c r="E32" s="1">
        <f>INDEX(FCF[From],MATCH(FCFdata[[#This Row],[FCFindex]],FCF[FCFindex]))</f>
        <v>1</v>
      </c>
      <c r="F32" s="1">
        <f>INDEX(FCF[To],MATCH(FCFdata[[#This Row],[FCFindex]],FCF[FCFindex]))</f>
        <v>3</v>
      </c>
      <c r="G32" s="1" t="str">
        <f>INDEX(FCF[MarkFrom],MATCH(FCFdata[[#This Row],[FCFindex]],FCF[FCFindex]))</f>
        <v>1PM</v>
      </c>
      <c r="H32" s="1" t="str">
        <f>INDEX(FCF[MarkTo],MATCH(FCFdata[[#This Row],[FCFindex]],FCF[FCFindex]))</f>
        <v>2c</v>
      </c>
      <c r="I32" s="118">
        <f>FCFdata[[#This Row],[SampleLabel]]+3</f>
        <v>4010003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4010005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4</v>
      </c>
      <c r="B33" s="1">
        <f t="shared" si="1"/>
        <v>1</v>
      </c>
      <c r="C33" s="1">
        <f t="shared" si="2"/>
        <v>1</v>
      </c>
      <c r="D33" s="134">
        <f t="shared" si="0"/>
        <v>4010000</v>
      </c>
      <c r="E33" s="1">
        <f>INDEX(FCF[From],MATCH(FCFdata[[#This Row],[FCFindex]],FCF[FCFindex]))</f>
        <v>2</v>
      </c>
      <c r="F33" s="1">
        <f>INDEX(FCF[To],MATCH(FCFdata[[#This Row],[FCFindex]],FCF[FCFindex]))</f>
        <v>3</v>
      </c>
      <c r="G33" s="1" t="str">
        <f>INDEX(FCF[MarkFrom],MATCH(FCFdata[[#This Row],[FCFindex]],FCF[FCFindex]))</f>
        <v>2D</v>
      </c>
      <c r="H33" s="1" t="str">
        <f>INDEX(FCF[MarkTo],MATCH(FCFdata[[#This Row],[FCFindex]],FCF[FCFindex]))</f>
        <v>2c</v>
      </c>
      <c r="I33" s="118">
        <f>FCFdata[[#This Row],[SampleLabel]]+3</f>
        <v>4010003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4010005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4</v>
      </c>
      <c r="B34" s="1">
        <f t="shared" si="1"/>
        <v>1</v>
      </c>
      <c r="C34" s="1">
        <f t="shared" si="2"/>
        <v>2</v>
      </c>
      <c r="D34" s="134">
        <f t="shared" si="0"/>
        <v>4010000</v>
      </c>
      <c r="E34" s="1">
        <f>INDEX(FCF[From],MATCH(FCFdata[[#This Row],[FCFindex]],FCF[FCFindex]))</f>
        <v>3</v>
      </c>
      <c r="F34" s="1">
        <f>INDEX(FCF[To],MATCH(FCFdata[[#This Row],[FCFindex]],FCF[FCFindex]))</f>
        <v>4</v>
      </c>
      <c r="G34" s="1" t="str">
        <f>INDEX(FCF[MarkFrom],MATCH(FCFdata[[#This Row],[FCFindex]],FCF[FCFindex]))</f>
        <v>2c</v>
      </c>
      <c r="H34" s="1" t="str">
        <f>INDEX(FCF[MarkTo],MATCH(FCFdata[[#This Row],[FCFindex]],FCF[FCFindex]))</f>
        <v>3U</v>
      </c>
      <c r="I34" s="118">
        <f>FCFdata[[#This Row],[SampleLabel]]+3</f>
        <v>4010003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4010005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4</v>
      </c>
      <c r="B35" s="1">
        <f t="shared" si="1"/>
        <v>1</v>
      </c>
      <c r="C35" s="1">
        <f t="shared" si="2"/>
        <v>3</v>
      </c>
      <c r="D35" s="134">
        <f t="shared" si="0"/>
        <v>4010000</v>
      </c>
      <c r="E35" s="1">
        <f>INDEX(FCF[From],MATCH(FCFdata[[#This Row],[FCFindex]],FCF[FCFindex]))</f>
        <v>4</v>
      </c>
      <c r="F35" s="1">
        <f>INDEX(FCF[To],MATCH(FCFdata[[#This Row],[FCFindex]],FCF[FCFindex]))</f>
        <v>5</v>
      </c>
      <c r="G35" s="1" t="str">
        <f>INDEX(FCF[MarkFrom],MATCH(FCFdata[[#This Row],[FCFindex]],FCF[FCFindex]))</f>
        <v>3U</v>
      </c>
      <c r="H35" s="1" t="str">
        <f>INDEX(FCF[MarkTo],MATCH(FCFdata[[#This Row],[FCFindex]],FCF[FCFindex]))</f>
        <v>4G</v>
      </c>
      <c r="I35" s="118">
        <f>FCFdata[[#This Row],[SampleLabel]]+3</f>
        <v>4010003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4010005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4</v>
      </c>
      <c r="B36" s="1">
        <f t="shared" si="1"/>
        <v>1</v>
      </c>
      <c r="C36" s="1">
        <f t="shared" si="2"/>
        <v>4</v>
      </c>
      <c r="D36" s="134">
        <f t="shared" si="0"/>
        <v>4010000</v>
      </c>
      <c r="E36" s="1">
        <f>INDEX(FCF[From],MATCH(FCFdata[[#This Row],[FCFindex]],FCF[FCFindex]))</f>
        <v>5</v>
      </c>
      <c r="F36" s="1">
        <f>INDEX(FCF[To],MATCH(FCFdata[[#This Row],[FCFindex]],FCF[FCFindex]))</f>
        <v>6</v>
      </c>
      <c r="G36" s="1" t="str">
        <f>INDEX(FCF[MarkFrom],MATCH(FCFdata[[#This Row],[FCFindex]],FCF[FCFindex]))</f>
        <v>4G</v>
      </c>
      <c r="H36" s="1" t="str">
        <f>INDEX(FCF[MarkTo],MATCH(FCFdata[[#This Row],[FCFindex]],FCF[FCFindex]))</f>
        <v>5S</v>
      </c>
      <c r="I36" s="118">
        <f>FCFdata[[#This Row],[SampleLabel]]+3</f>
        <v>4010003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4010005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4</v>
      </c>
      <c r="B37" s="1">
        <f t="shared" si="1"/>
        <v>1</v>
      </c>
      <c r="C37" s="1">
        <f t="shared" si="2"/>
        <v>5</v>
      </c>
      <c r="D37" s="134">
        <f t="shared" si="0"/>
        <v>4010000</v>
      </c>
      <c r="E37" s="1">
        <f>INDEX(FCF[From],MATCH(FCFdata[[#This Row],[FCFindex]],FCF[FCFindex]))</f>
        <v>6</v>
      </c>
      <c r="F37" s="1">
        <f>INDEX(FCF[To],MATCH(FCFdata[[#This Row],[FCFindex]],FCF[FCFindex]))</f>
        <v>7</v>
      </c>
      <c r="G37" s="1" t="str">
        <f>INDEX(FCF[MarkFrom],MATCH(FCFdata[[#This Row],[FCFindex]],FCF[FCFindex]))</f>
        <v>5S</v>
      </c>
      <c r="H37" s="1" t="str">
        <f>INDEX(FCF[MarkTo],MATCH(FCFdata[[#This Row],[FCFindex]],FCF[FCFindex]))</f>
        <v>6Oct</v>
      </c>
      <c r="I37" s="118">
        <f>FCFdata[[#This Row],[SampleLabel]]+3</f>
        <v>4010003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4010005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4</v>
      </c>
      <c r="B38" s="1">
        <f t="shared" si="1"/>
        <v>1</v>
      </c>
      <c r="C38" s="1">
        <f t="shared" si="2"/>
        <v>6</v>
      </c>
      <c r="D38" s="134">
        <f t="shared" si="0"/>
        <v>4010000</v>
      </c>
      <c r="E38" s="1">
        <f>INDEX(FCF[From],MATCH(FCFdata[[#This Row],[FCFindex]],FCF[FCFindex]))</f>
        <v>7</v>
      </c>
      <c r="F38" s="1">
        <f>INDEX(FCF[To],MATCH(FCFdata[[#This Row],[FCFindex]],FCF[FCFindex]))</f>
        <v>8</v>
      </c>
      <c r="G38" s="1" t="str">
        <f>INDEX(FCF[MarkFrom],MATCH(FCFdata[[#This Row],[FCFindex]],FCF[FCFindex]))</f>
        <v>6Oct</v>
      </c>
      <c r="H38" s="1" t="str">
        <f>INDEX(FCF[MarkTo],MATCH(FCFdata[[#This Row],[FCFindex]],FCF[FCFindex]))</f>
        <v>7Rot</v>
      </c>
      <c r="I38" s="118">
        <f>FCFdata[[#This Row],[SampleLabel]]+3</f>
        <v>4010003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4010005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4</v>
      </c>
      <c r="B39" s="1">
        <f t="shared" si="1"/>
        <v>1</v>
      </c>
      <c r="C39" s="1">
        <f t="shared" si="2"/>
        <v>7</v>
      </c>
      <c r="D39" s="134">
        <f t="shared" si="0"/>
        <v>4010000</v>
      </c>
      <c r="E39" s="1">
        <f>INDEX(FCF[From],MATCH(FCFdata[[#This Row],[FCFindex]],FCF[FCFindex]))</f>
        <v>8</v>
      </c>
      <c r="F39" s="1">
        <f>INDEX(FCF[To],MATCH(FCFdata[[#This Row],[FCFindex]],FCF[FCFindex]))</f>
        <v>9</v>
      </c>
      <c r="G39" s="1" t="str">
        <f>INDEX(FCF[MarkFrom],MATCH(FCFdata[[#This Row],[FCFindex]],FCF[FCFindex]))</f>
        <v>7Rot</v>
      </c>
      <c r="H39" s="1" t="str">
        <f>INDEX(FCF[MarkTo],MATCH(FCFdata[[#This Row],[FCFindex]],FCF[FCFindex]))</f>
        <v>8Gp</v>
      </c>
      <c r="I39" s="118">
        <f>FCFdata[[#This Row],[SampleLabel]]+3</f>
        <v>4010003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4010005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4</v>
      </c>
      <c r="B40" s="1">
        <f t="shared" si="1"/>
        <v>1</v>
      </c>
      <c r="C40" s="1">
        <f t="shared" si="2"/>
        <v>8</v>
      </c>
      <c r="D40" s="134">
        <f t="shared" si="0"/>
        <v>4010000</v>
      </c>
      <c r="E40" s="1">
        <f>INDEX(FCF[From],MATCH(FCFdata[[#This Row],[FCFindex]],FCF[FCFindex]))</f>
        <v>9</v>
      </c>
      <c r="F40" s="1">
        <f>INDEX(FCF[To],MATCH(FCFdata[[#This Row],[FCFindex]],FCF[FCFindex]))</f>
        <v>10</v>
      </c>
      <c r="G40" s="1" t="str">
        <f>INDEX(FCF[MarkFrom],MATCH(FCFdata[[#This Row],[FCFindex]],FCF[FCFindex]))</f>
        <v>8Gp</v>
      </c>
      <c r="H40" s="1" t="str">
        <f>INDEX(FCF[MarkTo],MATCH(FCFdata[[#This Row],[FCFindex]],FCF[FCFindex]))</f>
        <v>9Ama</v>
      </c>
      <c r="I40" s="118">
        <f>FCFdata[[#This Row],[SampleLabel]]+3</f>
        <v>4010003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4010005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4</v>
      </c>
      <c r="B41" s="1">
        <f t="shared" si="1"/>
        <v>1</v>
      </c>
      <c r="C41" s="1">
        <f t="shared" si="2"/>
        <v>9</v>
      </c>
      <c r="D41" s="134">
        <f t="shared" si="0"/>
        <v>4010000</v>
      </c>
      <c r="E41" s="1">
        <f>INDEX(FCF[From],MATCH(FCFdata[[#This Row],[FCFindex]],FCF[FCFindex]))</f>
        <v>11</v>
      </c>
      <c r="F41" s="1">
        <f>INDEX(FCF[To],MATCH(FCFdata[[#This Row],[FCFindex]],FCF[FCFindex]))</f>
        <v>12</v>
      </c>
      <c r="G41" s="1" t="str">
        <f>INDEX(FCF[MarkFrom],MATCH(FCFdata[[#This Row],[FCFindex]],FCF[FCFindex]))</f>
        <v>10Tm</v>
      </c>
      <c r="H41" s="1" t="str">
        <f>INDEX(FCF[MarkTo],MATCH(FCFdata[[#This Row],[FCFindex]],FCF[FCFindex]))</f>
        <v>11Azd</v>
      </c>
      <c r="I41" s="118">
        <f>FCFdata[[#This Row],[SampleLabel]]+3</f>
        <v>4010003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4010005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5</v>
      </c>
      <c r="B42" s="1">
        <f t="shared" si="1"/>
        <v>1</v>
      </c>
      <c r="C42" s="1">
        <f t="shared" si="2"/>
        <v>0</v>
      </c>
      <c r="D42" s="134">
        <f t="shared" si="0"/>
        <v>5010000</v>
      </c>
      <c r="E42" s="1">
        <f>INDEX(FCF[From],MATCH(FCFdata[[#This Row],[FCFindex]],FCF[FCFindex]))</f>
        <v>1</v>
      </c>
      <c r="F42" s="1">
        <f>INDEX(FCF[To],MATCH(FCFdata[[#This Row],[FCFindex]],FCF[FCFindex]))</f>
        <v>3</v>
      </c>
      <c r="G42" s="1" t="str">
        <f>INDEX(FCF[MarkFrom],MATCH(FCFdata[[#This Row],[FCFindex]],FCF[FCFindex]))</f>
        <v>1PM</v>
      </c>
      <c r="H42" s="1" t="str">
        <f>INDEX(FCF[MarkTo],MATCH(FCFdata[[#This Row],[FCFindex]],FCF[FCFindex]))</f>
        <v>2c</v>
      </c>
      <c r="I42" s="118">
        <f>FCFdata[[#This Row],[SampleLabel]]+3</f>
        <v>5010003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5010005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5</v>
      </c>
      <c r="B43" s="1">
        <f t="shared" si="1"/>
        <v>1</v>
      </c>
      <c r="C43" s="1">
        <f t="shared" si="2"/>
        <v>1</v>
      </c>
      <c r="D43" s="134">
        <f t="shared" si="0"/>
        <v>5010000</v>
      </c>
      <c r="E43" s="1">
        <f>INDEX(FCF[From],MATCH(FCFdata[[#This Row],[FCFindex]],FCF[FCFindex]))</f>
        <v>2</v>
      </c>
      <c r="F43" s="1">
        <f>INDEX(FCF[To],MATCH(FCFdata[[#This Row],[FCFindex]],FCF[FCFindex]))</f>
        <v>3</v>
      </c>
      <c r="G43" s="1" t="str">
        <f>INDEX(FCF[MarkFrom],MATCH(FCFdata[[#This Row],[FCFindex]],FCF[FCFindex]))</f>
        <v>2D</v>
      </c>
      <c r="H43" s="1" t="str">
        <f>INDEX(FCF[MarkTo],MATCH(FCFdata[[#This Row],[FCFindex]],FCF[FCFindex]))</f>
        <v>2c</v>
      </c>
      <c r="I43" s="118">
        <f>FCFdata[[#This Row],[SampleLabel]]+3</f>
        <v>5010003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5010005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5</v>
      </c>
      <c r="B44" s="1">
        <f t="shared" si="1"/>
        <v>1</v>
      </c>
      <c r="C44" s="1">
        <f t="shared" si="2"/>
        <v>2</v>
      </c>
      <c r="D44" s="134">
        <f t="shared" si="0"/>
        <v>5010000</v>
      </c>
      <c r="E44" s="1">
        <f>INDEX(FCF[From],MATCH(FCFdata[[#This Row],[FCFindex]],FCF[FCFindex]))</f>
        <v>3</v>
      </c>
      <c r="F44" s="1">
        <f>INDEX(FCF[To],MATCH(FCFdata[[#This Row],[FCFindex]],FCF[FCFindex]))</f>
        <v>4</v>
      </c>
      <c r="G44" s="1" t="str">
        <f>INDEX(FCF[MarkFrom],MATCH(FCFdata[[#This Row],[FCFindex]],FCF[FCFindex]))</f>
        <v>2c</v>
      </c>
      <c r="H44" s="1" t="str">
        <f>INDEX(FCF[MarkTo],MATCH(FCFdata[[#This Row],[FCFindex]],FCF[FCFindex]))</f>
        <v>3U</v>
      </c>
      <c r="I44" s="118">
        <f>FCFdata[[#This Row],[SampleLabel]]+3</f>
        <v>5010003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5010005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5</v>
      </c>
      <c r="B45" s="1">
        <f t="shared" si="1"/>
        <v>1</v>
      </c>
      <c r="C45" s="1">
        <f t="shared" si="2"/>
        <v>3</v>
      </c>
      <c r="D45" s="134">
        <f t="shared" si="0"/>
        <v>5010000</v>
      </c>
      <c r="E45" s="1">
        <f>INDEX(FCF[From],MATCH(FCFdata[[#This Row],[FCFindex]],FCF[FCFindex]))</f>
        <v>4</v>
      </c>
      <c r="F45" s="1">
        <f>INDEX(FCF[To],MATCH(FCFdata[[#This Row],[FCFindex]],FCF[FCFindex]))</f>
        <v>5</v>
      </c>
      <c r="G45" s="1" t="str">
        <f>INDEX(FCF[MarkFrom],MATCH(FCFdata[[#This Row],[FCFindex]],FCF[FCFindex]))</f>
        <v>3U</v>
      </c>
      <c r="H45" s="1" t="str">
        <f>INDEX(FCF[MarkTo],MATCH(FCFdata[[#This Row],[FCFindex]],FCF[FCFindex]))</f>
        <v>4G</v>
      </c>
      <c r="I45" s="118">
        <f>FCFdata[[#This Row],[SampleLabel]]+3</f>
        <v>5010003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5010005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5</v>
      </c>
      <c r="B46" s="1">
        <f t="shared" si="1"/>
        <v>1</v>
      </c>
      <c r="C46" s="1">
        <f t="shared" si="2"/>
        <v>4</v>
      </c>
      <c r="D46" s="134">
        <f t="shared" si="0"/>
        <v>5010000</v>
      </c>
      <c r="E46" s="1">
        <f>INDEX(FCF[From],MATCH(FCFdata[[#This Row],[FCFindex]],FCF[FCFindex]))</f>
        <v>5</v>
      </c>
      <c r="F46" s="1">
        <f>INDEX(FCF[To],MATCH(FCFdata[[#This Row],[FCFindex]],FCF[FCFindex]))</f>
        <v>6</v>
      </c>
      <c r="G46" s="1" t="str">
        <f>INDEX(FCF[MarkFrom],MATCH(FCFdata[[#This Row],[FCFindex]],FCF[FCFindex]))</f>
        <v>4G</v>
      </c>
      <c r="H46" s="1" t="str">
        <f>INDEX(FCF[MarkTo],MATCH(FCFdata[[#This Row],[FCFindex]],FCF[FCFindex]))</f>
        <v>5S</v>
      </c>
      <c r="I46" s="118">
        <f>FCFdata[[#This Row],[SampleLabel]]+3</f>
        <v>5010003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5010005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5</v>
      </c>
      <c r="B47" s="1">
        <f t="shared" si="1"/>
        <v>1</v>
      </c>
      <c r="C47" s="1">
        <f t="shared" si="2"/>
        <v>5</v>
      </c>
      <c r="D47" s="134">
        <f t="shared" si="0"/>
        <v>5010000</v>
      </c>
      <c r="E47" s="1">
        <f>INDEX(FCF[From],MATCH(FCFdata[[#This Row],[FCFindex]],FCF[FCFindex]))</f>
        <v>6</v>
      </c>
      <c r="F47" s="1">
        <f>INDEX(FCF[To],MATCH(FCFdata[[#This Row],[FCFindex]],FCF[FCFindex]))</f>
        <v>7</v>
      </c>
      <c r="G47" s="1" t="str">
        <f>INDEX(FCF[MarkFrom],MATCH(FCFdata[[#This Row],[FCFindex]],FCF[FCFindex]))</f>
        <v>5S</v>
      </c>
      <c r="H47" s="1" t="str">
        <f>INDEX(FCF[MarkTo],MATCH(FCFdata[[#This Row],[FCFindex]],FCF[FCFindex]))</f>
        <v>6Oct</v>
      </c>
      <c r="I47" s="118">
        <f>FCFdata[[#This Row],[SampleLabel]]+3</f>
        <v>5010003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5010005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5</v>
      </c>
      <c r="B48" s="1">
        <f t="shared" si="1"/>
        <v>1</v>
      </c>
      <c r="C48" s="1">
        <f t="shared" si="2"/>
        <v>6</v>
      </c>
      <c r="D48" s="134">
        <f t="shared" si="0"/>
        <v>5010000</v>
      </c>
      <c r="E48" s="1">
        <f>INDEX(FCF[From],MATCH(FCFdata[[#This Row],[FCFindex]],FCF[FCFindex]))</f>
        <v>7</v>
      </c>
      <c r="F48" s="1">
        <f>INDEX(FCF[To],MATCH(FCFdata[[#This Row],[FCFindex]],FCF[FCFindex]))</f>
        <v>8</v>
      </c>
      <c r="G48" s="1" t="str">
        <f>INDEX(FCF[MarkFrom],MATCH(FCFdata[[#This Row],[FCFindex]],FCF[FCFindex]))</f>
        <v>6Oct</v>
      </c>
      <c r="H48" s="1" t="str">
        <f>INDEX(FCF[MarkTo],MATCH(FCFdata[[#This Row],[FCFindex]],FCF[FCFindex]))</f>
        <v>7Rot</v>
      </c>
      <c r="I48" s="118">
        <f>FCFdata[[#This Row],[SampleLabel]]+3</f>
        <v>5010003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5010005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5</v>
      </c>
      <c r="B49" s="1">
        <f t="shared" si="1"/>
        <v>1</v>
      </c>
      <c r="C49" s="1">
        <f t="shared" si="2"/>
        <v>7</v>
      </c>
      <c r="D49" s="134">
        <f t="shared" si="0"/>
        <v>5010000</v>
      </c>
      <c r="E49" s="1">
        <f>INDEX(FCF[From],MATCH(FCFdata[[#This Row],[FCFindex]],FCF[FCFindex]))</f>
        <v>8</v>
      </c>
      <c r="F49" s="1">
        <f>INDEX(FCF[To],MATCH(FCFdata[[#This Row],[FCFindex]],FCF[FCFindex]))</f>
        <v>9</v>
      </c>
      <c r="G49" s="1" t="str">
        <f>INDEX(FCF[MarkFrom],MATCH(FCFdata[[#This Row],[FCFindex]],FCF[FCFindex]))</f>
        <v>7Rot</v>
      </c>
      <c r="H49" s="1" t="str">
        <f>INDEX(FCF[MarkTo],MATCH(FCFdata[[#This Row],[FCFindex]],FCF[FCFindex]))</f>
        <v>8Gp</v>
      </c>
      <c r="I49" s="118">
        <f>FCFdata[[#This Row],[SampleLabel]]+3</f>
        <v>5010003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5010005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5</v>
      </c>
      <c r="B50" s="1">
        <f t="shared" si="1"/>
        <v>1</v>
      </c>
      <c r="C50" s="1">
        <f t="shared" si="2"/>
        <v>8</v>
      </c>
      <c r="D50" s="134">
        <f t="shared" si="0"/>
        <v>5010000</v>
      </c>
      <c r="E50" s="1">
        <f>INDEX(FCF[From],MATCH(FCFdata[[#This Row],[FCFindex]],FCF[FCFindex]))</f>
        <v>9</v>
      </c>
      <c r="F50" s="1">
        <f>INDEX(FCF[To],MATCH(FCFdata[[#This Row],[FCFindex]],FCF[FCFindex]))</f>
        <v>10</v>
      </c>
      <c r="G50" s="1" t="str">
        <f>INDEX(FCF[MarkFrom],MATCH(FCFdata[[#This Row],[FCFindex]],FCF[FCFindex]))</f>
        <v>8Gp</v>
      </c>
      <c r="H50" s="1" t="str">
        <f>INDEX(FCF[MarkTo],MATCH(FCFdata[[#This Row],[FCFindex]],FCF[FCFindex]))</f>
        <v>9Ama</v>
      </c>
      <c r="I50" s="118">
        <f>FCFdata[[#This Row],[SampleLabel]]+3</f>
        <v>5010003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5010005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5</v>
      </c>
      <c r="B51" s="1">
        <f t="shared" si="1"/>
        <v>1</v>
      </c>
      <c r="C51" s="1">
        <f t="shared" si="2"/>
        <v>9</v>
      </c>
      <c r="D51" s="134">
        <f t="shared" si="0"/>
        <v>5010000</v>
      </c>
      <c r="E51" s="1">
        <f>INDEX(FCF[From],MATCH(FCFdata[[#This Row],[FCFindex]],FCF[FCFindex]))</f>
        <v>11</v>
      </c>
      <c r="F51" s="1">
        <f>INDEX(FCF[To],MATCH(FCFdata[[#This Row],[FCFindex]],FCF[FCFindex]))</f>
        <v>12</v>
      </c>
      <c r="G51" s="1" t="str">
        <f>INDEX(FCF[MarkFrom],MATCH(FCFdata[[#This Row],[FCFindex]],FCF[FCFindex]))</f>
        <v>10Tm</v>
      </c>
      <c r="H51" s="1" t="str">
        <f>INDEX(FCF[MarkTo],MATCH(FCFdata[[#This Row],[FCFindex]],FCF[FCFindex]))</f>
        <v>11Azd</v>
      </c>
      <c r="I51" s="118">
        <f>FCFdata[[#This Row],[SampleLabel]]+3</f>
        <v>5010003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5010005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6</v>
      </c>
      <c r="B52" s="1">
        <f t="shared" si="1"/>
        <v>1</v>
      </c>
      <c r="C52" s="1">
        <f t="shared" si="2"/>
        <v>0</v>
      </c>
      <c r="D52" s="134">
        <f t="shared" si="0"/>
        <v>6010000</v>
      </c>
      <c r="E52" s="1">
        <f>INDEX(FCF[From],MATCH(FCFdata[[#This Row],[FCFindex]],FCF[FCFindex]))</f>
        <v>1</v>
      </c>
      <c r="F52" s="1">
        <f>INDEX(FCF[To],MATCH(FCFdata[[#This Row],[FCFindex]],FCF[FCFindex]))</f>
        <v>3</v>
      </c>
      <c r="G52" s="1" t="str">
        <f>INDEX(FCF[MarkFrom],MATCH(FCFdata[[#This Row],[FCFindex]],FCF[FCFindex]))</f>
        <v>1PM</v>
      </c>
      <c r="H52" s="1" t="str">
        <f>INDEX(FCF[MarkTo],MATCH(FCFdata[[#This Row],[FCFindex]],FCF[FCFindex]))</f>
        <v>2c</v>
      </c>
      <c r="I52" s="118">
        <f>FCFdata[[#This Row],[SampleLabel]]+3</f>
        <v>6010003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6010005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6</v>
      </c>
      <c r="B53" s="1">
        <f t="shared" si="1"/>
        <v>1</v>
      </c>
      <c r="C53" s="1">
        <f t="shared" si="2"/>
        <v>1</v>
      </c>
      <c r="D53" s="134">
        <f t="shared" si="0"/>
        <v>6010000</v>
      </c>
      <c r="E53" s="1">
        <f>INDEX(FCF[From],MATCH(FCFdata[[#This Row],[FCFindex]],FCF[FCFindex]))</f>
        <v>2</v>
      </c>
      <c r="F53" s="1">
        <f>INDEX(FCF[To],MATCH(FCFdata[[#This Row],[FCFindex]],FCF[FCFindex]))</f>
        <v>3</v>
      </c>
      <c r="G53" s="1" t="str">
        <f>INDEX(FCF[MarkFrom],MATCH(FCFdata[[#This Row],[FCFindex]],FCF[FCFindex]))</f>
        <v>2D</v>
      </c>
      <c r="H53" s="1" t="str">
        <f>INDEX(FCF[MarkTo],MATCH(FCFdata[[#This Row],[FCFindex]],FCF[FCFindex]))</f>
        <v>2c</v>
      </c>
      <c r="I53" s="118">
        <f>FCFdata[[#This Row],[SampleLabel]]+3</f>
        <v>6010003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6010005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6</v>
      </c>
      <c r="B54" s="1">
        <f t="shared" si="1"/>
        <v>1</v>
      </c>
      <c r="C54" s="1">
        <f t="shared" si="2"/>
        <v>2</v>
      </c>
      <c r="D54" s="134">
        <f t="shared" si="0"/>
        <v>6010000</v>
      </c>
      <c r="E54" s="1">
        <f>INDEX(FCF[From],MATCH(FCFdata[[#This Row],[FCFindex]],FCF[FCFindex]))</f>
        <v>3</v>
      </c>
      <c r="F54" s="1">
        <f>INDEX(FCF[To],MATCH(FCFdata[[#This Row],[FCFindex]],FCF[FCFindex]))</f>
        <v>4</v>
      </c>
      <c r="G54" s="1" t="str">
        <f>INDEX(FCF[MarkFrom],MATCH(FCFdata[[#This Row],[FCFindex]],FCF[FCFindex]))</f>
        <v>2c</v>
      </c>
      <c r="H54" s="1" t="str">
        <f>INDEX(FCF[MarkTo],MATCH(FCFdata[[#This Row],[FCFindex]],FCF[FCFindex]))</f>
        <v>3U</v>
      </c>
      <c r="I54" s="118">
        <f>FCFdata[[#This Row],[SampleLabel]]+3</f>
        <v>6010003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6010005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6</v>
      </c>
      <c r="B55" s="1">
        <f t="shared" si="1"/>
        <v>1</v>
      </c>
      <c r="C55" s="1">
        <f t="shared" si="2"/>
        <v>3</v>
      </c>
      <c r="D55" s="134">
        <f t="shared" si="0"/>
        <v>6010000</v>
      </c>
      <c r="E55" s="1">
        <f>INDEX(FCF[From],MATCH(FCFdata[[#This Row],[FCFindex]],FCF[FCFindex]))</f>
        <v>4</v>
      </c>
      <c r="F55" s="1">
        <f>INDEX(FCF[To],MATCH(FCFdata[[#This Row],[FCFindex]],FCF[FCFindex]))</f>
        <v>5</v>
      </c>
      <c r="G55" s="1" t="str">
        <f>INDEX(FCF[MarkFrom],MATCH(FCFdata[[#This Row],[FCFindex]],FCF[FCFindex]))</f>
        <v>3U</v>
      </c>
      <c r="H55" s="1" t="str">
        <f>INDEX(FCF[MarkTo],MATCH(FCFdata[[#This Row],[FCFindex]],FCF[FCFindex]))</f>
        <v>4G</v>
      </c>
      <c r="I55" s="118">
        <f>FCFdata[[#This Row],[SampleLabel]]+3</f>
        <v>6010003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6010005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6</v>
      </c>
      <c r="B56" s="1">
        <f t="shared" si="1"/>
        <v>1</v>
      </c>
      <c r="C56" s="1">
        <f t="shared" si="2"/>
        <v>4</v>
      </c>
      <c r="D56" s="134">
        <f t="shared" si="0"/>
        <v>6010000</v>
      </c>
      <c r="E56" s="1">
        <f>INDEX(FCF[From],MATCH(FCFdata[[#This Row],[FCFindex]],FCF[FCFindex]))</f>
        <v>5</v>
      </c>
      <c r="F56" s="1">
        <f>INDEX(FCF[To],MATCH(FCFdata[[#This Row],[FCFindex]],FCF[FCFindex]))</f>
        <v>6</v>
      </c>
      <c r="G56" s="1" t="str">
        <f>INDEX(FCF[MarkFrom],MATCH(FCFdata[[#This Row],[FCFindex]],FCF[FCFindex]))</f>
        <v>4G</v>
      </c>
      <c r="H56" s="1" t="str">
        <f>INDEX(FCF[MarkTo],MATCH(FCFdata[[#This Row],[FCFindex]],FCF[FCFindex]))</f>
        <v>5S</v>
      </c>
      <c r="I56" s="118">
        <f>FCFdata[[#This Row],[SampleLabel]]+3</f>
        <v>6010003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6010005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6</v>
      </c>
      <c r="B57" s="1">
        <f t="shared" si="1"/>
        <v>1</v>
      </c>
      <c r="C57" s="1">
        <f t="shared" si="2"/>
        <v>5</v>
      </c>
      <c r="D57" s="134">
        <f t="shared" si="0"/>
        <v>6010000</v>
      </c>
      <c r="E57" s="1">
        <f>INDEX(FCF[From],MATCH(FCFdata[[#This Row],[FCFindex]],FCF[FCFindex]))</f>
        <v>6</v>
      </c>
      <c r="F57" s="1">
        <f>INDEX(FCF[To],MATCH(FCFdata[[#This Row],[FCFindex]],FCF[FCFindex]))</f>
        <v>7</v>
      </c>
      <c r="G57" s="1" t="str">
        <f>INDEX(FCF[MarkFrom],MATCH(FCFdata[[#This Row],[FCFindex]],FCF[FCFindex]))</f>
        <v>5S</v>
      </c>
      <c r="H57" s="1" t="str">
        <f>INDEX(FCF[MarkTo],MATCH(FCFdata[[#This Row],[FCFindex]],FCF[FCFindex]))</f>
        <v>6Oct</v>
      </c>
      <c r="I57" s="118">
        <f>FCFdata[[#This Row],[SampleLabel]]+3</f>
        <v>6010003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6010005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6</v>
      </c>
      <c r="B58" s="1">
        <f t="shared" si="1"/>
        <v>1</v>
      </c>
      <c r="C58" s="1">
        <f t="shared" si="2"/>
        <v>6</v>
      </c>
      <c r="D58" s="134">
        <f t="shared" si="0"/>
        <v>6010000</v>
      </c>
      <c r="E58" s="1">
        <f>INDEX(FCF[From],MATCH(FCFdata[[#This Row],[FCFindex]],FCF[FCFindex]))</f>
        <v>7</v>
      </c>
      <c r="F58" s="1">
        <f>INDEX(FCF[To],MATCH(FCFdata[[#This Row],[FCFindex]],FCF[FCFindex]))</f>
        <v>8</v>
      </c>
      <c r="G58" s="1" t="str">
        <f>INDEX(FCF[MarkFrom],MATCH(FCFdata[[#This Row],[FCFindex]],FCF[FCFindex]))</f>
        <v>6Oct</v>
      </c>
      <c r="H58" s="1" t="str">
        <f>INDEX(FCF[MarkTo],MATCH(FCFdata[[#This Row],[FCFindex]],FCF[FCFindex]))</f>
        <v>7Rot</v>
      </c>
      <c r="I58" s="118">
        <f>FCFdata[[#This Row],[SampleLabel]]+3</f>
        <v>6010003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6010005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6</v>
      </c>
      <c r="B59" s="1">
        <f t="shared" si="1"/>
        <v>1</v>
      </c>
      <c r="C59" s="1">
        <f t="shared" si="2"/>
        <v>7</v>
      </c>
      <c r="D59" s="134">
        <f t="shared" si="0"/>
        <v>6010000</v>
      </c>
      <c r="E59" s="1">
        <f>INDEX(FCF[From],MATCH(FCFdata[[#This Row],[FCFindex]],FCF[FCFindex]))</f>
        <v>8</v>
      </c>
      <c r="F59" s="1">
        <f>INDEX(FCF[To],MATCH(FCFdata[[#This Row],[FCFindex]],FCF[FCFindex]))</f>
        <v>9</v>
      </c>
      <c r="G59" s="1" t="str">
        <f>INDEX(FCF[MarkFrom],MATCH(FCFdata[[#This Row],[FCFindex]],FCF[FCFindex]))</f>
        <v>7Rot</v>
      </c>
      <c r="H59" s="1" t="str">
        <f>INDEX(FCF[MarkTo],MATCH(FCFdata[[#This Row],[FCFindex]],FCF[FCFindex]))</f>
        <v>8Gp</v>
      </c>
      <c r="I59" s="118">
        <f>FCFdata[[#This Row],[SampleLabel]]+3</f>
        <v>6010003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6010005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6</v>
      </c>
      <c r="B60" s="1">
        <f t="shared" si="1"/>
        <v>1</v>
      </c>
      <c r="C60" s="1">
        <f t="shared" si="2"/>
        <v>8</v>
      </c>
      <c r="D60" s="134">
        <f t="shared" si="0"/>
        <v>6010000</v>
      </c>
      <c r="E60" s="1">
        <f>INDEX(FCF[From],MATCH(FCFdata[[#This Row],[FCFindex]],FCF[FCFindex]))</f>
        <v>9</v>
      </c>
      <c r="F60" s="1">
        <f>INDEX(FCF[To],MATCH(FCFdata[[#This Row],[FCFindex]],FCF[FCFindex]))</f>
        <v>10</v>
      </c>
      <c r="G60" s="1" t="str">
        <f>INDEX(FCF[MarkFrom],MATCH(FCFdata[[#This Row],[FCFindex]],FCF[FCFindex]))</f>
        <v>8Gp</v>
      </c>
      <c r="H60" s="1" t="str">
        <f>INDEX(FCF[MarkTo],MATCH(FCFdata[[#This Row],[FCFindex]],FCF[FCFindex]))</f>
        <v>9Ama</v>
      </c>
      <c r="I60" s="118">
        <f>FCFdata[[#This Row],[SampleLabel]]+3</f>
        <v>6010003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6010005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6</v>
      </c>
      <c r="B61" s="1">
        <f t="shared" si="1"/>
        <v>1</v>
      </c>
      <c r="C61" s="1">
        <f t="shared" si="2"/>
        <v>9</v>
      </c>
      <c r="D61" s="134">
        <f t="shared" si="0"/>
        <v>6010000</v>
      </c>
      <c r="E61" s="1">
        <f>INDEX(FCF[From],MATCH(FCFdata[[#This Row],[FCFindex]],FCF[FCFindex]))</f>
        <v>11</v>
      </c>
      <c r="F61" s="1">
        <f>INDEX(FCF[To],MATCH(FCFdata[[#This Row],[FCFindex]],FCF[FCFindex]))</f>
        <v>12</v>
      </c>
      <c r="G61" s="1" t="str">
        <f>INDEX(FCF[MarkFrom],MATCH(FCFdata[[#This Row],[FCFindex]],FCF[FCFindex]))</f>
        <v>10Tm</v>
      </c>
      <c r="H61" s="1" t="str">
        <f>INDEX(FCF[MarkTo],MATCH(FCFdata[[#This Row],[FCFindex]],FCF[FCFindex]))</f>
        <v>11Azd</v>
      </c>
      <c r="I61" s="118">
        <f>FCFdata[[#This Row],[SampleLabel]]+3</f>
        <v>6010003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6010005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7</v>
      </c>
      <c r="B62" s="1">
        <f t="shared" si="1"/>
        <v>1</v>
      </c>
      <c r="C62" s="1">
        <f t="shared" si="2"/>
        <v>0</v>
      </c>
      <c r="D62" s="134">
        <f t="shared" si="0"/>
        <v>7010000</v>
      </c>
      <c r="E62" s="1">
        <f>INDEX(FCF[From],MATCH(FCFdata[[#This Row],[FCFindex]],FCF[FCFindex]))</f>
        <v>1</v>
      </c>
      <c r="F62" s="1">
        <f>INDEX(FCF[To],MATCH(FCFdata[[#This Row],[FCFindex]],FCF[FCFindex]))</f>
        <v>3</v>
      </c>
      <c r="G62" s="1" t="str">
        <f>INDEX(FCF[MarkFrom],MATCH(FCFdata[[#This Row],[FCFindex]],FCF[FCFindex]))</f>
        <v>1PM</v>
      </c>
      <c r="H62" s="1" t="str">
        <f>INDEX(FCF[MarkTo],MATCH(FCFdata[[#This Row],[FCFindex]],FCF[FCFindex]))</f>
        <v>2c</v>
      </c>
      <c r="I62" s="118">
        <f>FCFdata[[#This Row],[SampleLabel]]+3</f>
        <v>7010003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7010005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7</v>
      </c>
      <c r="B63" s="1">
        <f t="shared" si="1"/>
        <v>1</v>
      </c>
      <c r="C63" s="1">
        <f t="shared" si="2"/>
        <v>1</v>
      </c>
      <c r="D63" s="134">
        <f t="shared" si="0"/>
        <v>7010000</v>
      </c>
      <c r="E63" s="1">
        <f>INDEX(FCF[From],MATCH(FCFdata[[#This Row],[FCFindex]],FCF[FCFindex]))</f>
        <v>2</v>
      </c>
      <c r="F63" s="1">
        <f>INDEX(FCF[To],MATCH(FCFdata[[#This Row],[FCFindex]],FCF[FCFindex]))</f>
        <v>3</v>
      </c>
      <c r="G63" s="1" t="str">
        <f>INDEX(FCF[MarkFrom],MATCH(FCFdata[[#This Row],[FCFindex]],FCF[FCFindex]))</f>
        <v>2D</v>
      </c>
      <c r="H63" s="1" t="str">
        <f>INDEX(FCF[MarkTo],MATCH(FCFdata[[#This Row],[FCFindex]],FCF[FCFindex]))</f>
        <v>2c</v>
      </c>
      <c r="I63" s="118">
        <f>FCFdata[[#This Row],[SampleLabel]]+3</f>
        <v>7010003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7010005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7</v>
      </c>
      <c r="B64" s="1">
        <f t="shared" si="1"/>
        <v>1</v>
      </c>
      <c r="C64" s="1">
        <f t="shared" si="2"/>
        <v>2</v>
      </c>
      <c r="D64" s="134">
        <f t="shared" si="0"/>
        <v>7010000</v>
      </c>
      <c r="E64" s="1">
        <f>INDEX(FCF[From],MATCH(FCFdata[[#This Row],[FCFindex]],FCF[FCFindex]))</f>
        <v>3</v>
      </c>
      <c r="F64" s="1">
        <f>INDEX(FCF[To],MATCH(FCFdata[[#This Row],[FCFindex]],FCF[FCFindex]))</f>
        <v>4</v>
      </c>
      <c r="G64" s="1" t="str">
        <f>INDEX(FCF[MarkFrom],MATCH(FCFdata[[#This Row],[FCFindex]],FCF[FCFindex]))</f>
        <v>2c</v>
      </c>
      <c r="H64" s="1" t="str">
        <f>INDEX(FCF[MarkTo],MATCH(FCFdata[[#This Row],[FCFindex]],FCF[FCFindex]))</f>
        <v>3U</v>
      </c>
      <c r="I64" s="118">
        <f>FCFdata[[#This Row],[SampleLabel]]+3</f>
        <v>7010003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7010005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7</v>
      </c>
      <c r="B65" s="1">
        <f t="shared" si="1"/>
        <v>1</v>
      </c>
      <c r="C65" s="1">
        <f t="shared" si="2"/>
        <v>3</v>
      </c>
      <c r="D65" s="134">
        <f t="shared" si="0"/>
        <v>7010000</v>
      </c>
      <c r="E65" s="1">
        <f>INDEX(FCF[From],MATCH(FCFdata[[#This Row],[FCFindex]],FCF[FCFindex]))</f>
        <v>4</v>
      </c>
      <c r="F65" s="1">
        <f>INDEX(FCF[To],MATCH(FCFdata[[#This Row],[FCFindex]],FCF[FCFindex]))</f>
        <v>5</v>
      </c>
      <c r="G65" s="1" t="str">
        <f>INDEX(FCF[MarkFrom],MATCH(FCFdata[[#This Row],[FCFindex]],FCF[FCFindex]))</f>
        <v>3U</v>
      </c>
      <c r="H65" s="1" t="str">
        <f>INDEX(FCF[MarkTo],MATCH(FCFdata[[#This Row],[FCFindex]],FCF[FCFindex]))</f>
        <v>4G</v>
      </c>
      <c r="I65" s="118">
        <f>FCFdata[[#This Row],[SampleLabel]]+3</f>
        <v>7010003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7010005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7</v>
      </c>
      <c r="B66" s="1">
        <f t="shared" si="1"/>
        <v>1</v>
      </c>
      <c r="C66" s="1">
        <f t="shared" si="2"/>
        <v>4</v>
      </c>
      <c r="D66" s="134">
        <f t="shared" ref="D66:D129" si="4">A66*1000000+B66*10000</f>
        <v>7010000</v>
      </c>
      <c r="E66" s="1">
        <f>INDEX(FCF[From],MATCH(FCFdata[[#This Row],[FCFindex]],FCF[FCFindex]))</f>
        <v>5</v>
      </c>
      <c r="F66" s="1">
        <f>INDEX(FCF[To],MATCH(FCFdata[[#This Row],[FCFindex]],FCF[FCFindex]))</f>
        <v>6</v>
      </c>
      <c r="G66" s="1" t="str">
        <f>INDEX(FCF[MarkFrom],MATCH(FCFdata[[#This Row],[FCFindex]],FCF[FCFindex]))</f>
        <v>4G</v>
      </c>
      <c r="H66" s="1" t="str">
        <f>INDEX(FCF[MarkTo],MATCH(FCFdata[[#This Row],[FCFindex]],FCF[FCFindex]))</f>
        <v>5S</v>
      </c>
      <c r="I66" s="118">
        <f>FCFdata[[#This Row],[SampleLabel]]+3</f>
        <v>7010003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7010005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7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5</v>
      </c>
      <c r="D67" s="134">
        <f t="shared" si="4"/>
        <v>7010000</v>
      </c>
      <c r="E67" s="1">
        <f>INDEX(FCF[From],MATCH(FCFdata[[#This Row],[FCFindex]],FCF[FCFindex]))</f>
        <v>6</v>
      </c>
      <c r="F67" s="1">
        <f>INDEX(FCF[To],MATCH(FCFdata[[#This Row],[FCFindex]],FCF[FCFindex]))</f>
        <v>7</v>
      </c>
      <c r="G67" s="1" t="str">
        <f>INDEX(FCF[MarkFrom],MATCH(FCFdata[[#This Row],[FCFindex]],FCF[FCFindex]))</f>
        <v>5S</v>
      </c>
      <c r="H67" s="1" t="str">
        <f>INDEX(FCF[MarkTo],MATCH(FCFdata[[#This Row],[FCFindex]],FCF[FCFindex]))</f>
        <v>6Oct</v>
      </c>
      <c r="I67" s="118">
        <f>FCFdata[[#This Row],[SampleLabel]]+3</f>
        <v>7010003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7010005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7</v>
      </c>
      <c r="B68" s="1">
        <f t="shared" si="5"/>
        <v>1</v>
      </c>
      <c r="C68" s="1">
        <f t="shared" si="6"/>
        <v>6</v>
      </c>
      <c r="D68" s="134">
        <f t="shared" si="4"/>
        <v>7010000</v>
      </c>
      <c r="E68" s="1">
        <f>INDEX(FCF[From],MATCH(FCFdata[[#This Row],[FCFindex]],FCF[FCFindex]))</f>
        <v>7</v>
      </c>
      <c r="F68" s="1">
        <f>INDEX(FCF[To],MATCH(FCFdata[[#This Row],[FCFindex]],FCF[FCFindex]))</f>
        <v>8</v>
      </c>
      <c r="G68" s="1" t="str">
        <f>INDEX(FCF[MarkFrom],MATCH(FCFdata[[#This Row],[FCFindex]],FCF[FCFindex]))</f>
        <v>6Oct</v>
      </c>
      <c r="H68" s="1" t="str">
        <f>INDEX(FCF[MarkTo],MATCH(FCFdata[[#This Row],[FCFindex]],FCF[FCFindex]))</f>
        <v>7Rot</v>
      </c>
      <c r="I68" s="118">
        <f>FCFdata[[#This Row],[SampleLabel]]+3</f>
        <v>7010003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7010005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7</v>
      </c>
      <c r="B69" s="1">
        <f t="shared" si="5"/>
        <v>1</v>
      </c>
      <c r="C69" s="1">
        <f t="shared" si="6"/>
        <v>7</v>
      </c>
      <c r="D69" s="134">
        <f t="shared" si="4"/>
        <v>7010000</v>
      </c>
      <c r="E69" s="1">
        <f>INDEX(FCF[From],MATCH(FCFdata[[#This Row],[FCFindex]],FCF[FCFindex]))</f>
        <v>8</v>
      </c>
      <c r="F69" s="1">
        <f>INDEX(FCF[To],MATCH(FCFdata[[#This Row],[FCFindex]],FCF[FCFindex]))</f>
        <v>9</v>
      </c>
      <c r="G69" s="1" t="str">
        <f>INDEX(FCF[MarkFrom],MATCH(FCFdata[[#This Row],[FCFindex]],FCF[FCFindex]))</f>
        <v>7Rot</v>
      </c>
      <c r="H69" s="1" t="str">
        <f>INDEX(FCF[MarkTo],MATCH(FCFdata[[#This Row],[FCFindex]],FCF[FCFindex]))</f>
        <v>8Gp</v>
      </c>
      <c r="I69" s="118">
        <f>FCFdata[[#This Row],[SampleLabel]]+3</f>
        <v>7010003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7010005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7</v>
      </c>
      <c r="B70" s="1">
        <f t="shared" si="5"/>
        <v>1</v>
      </c>
      <c r="C70" s="1">
        <f t="shared" si="6"/>
        <v>8</v>
      </c>
      <c r="D70" s="134">
        <f t="shared" si="4"/>
        <v>7010000</v>
      </c>
      <c r="E70" s="1">
        <f>INDEX(FCF[From],MATCH(FCFdata[[#This Row],[FCFindex]],FCF[FCFindex]))</f>
        <v>9</v>
      </c>
      <c r="F70" s="1">
        <f>INDEX(FCF[To],MATCH(FCFdata[[#This Row],[FCFindex]],FCF[FCFindex]))</f>
        <v>10</v>
      </c>
      <c r="G70" s="1" t="str">
        <f>INDEX(FCF[MarkFrom],MATCH(FCFdata[[#This Row],[FCFindex]],FCF[FCFindex]))</f>
        <v>8Gp</v>
      </c>
      <c r="H70" s="1" t="str">
        <f>INDEX(FCF[MarkTo],MATCH(FCFdata[[#This Row],[FCFindex]],FCF[FCFindex]))</f>
        <v>9Ama</v>
      </c>
      <c r="I70" s="118">
        <f>FCFdata[[#This Row],[SampleLabel]]+3</f>
        <v>7010003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7010005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7</v>
      </c>
      <c r="B71" s="1">
        <f t="shared" si="5"/>
        <v>1</v>
      </c>
      <c r="C71" s="1">
        <f t="shared" si="6"/>
        <v>9</v>
      </c>
      <c r="D71" s="134">
        <f t="shared" si="4"/>
        <v>7010000</v>
      </c>
      <c r="E71" s="1">
        <f>INDEX(FCF[From],MATCH(FCFdata[[#This Row],[FCFindex]],FCF[FCFindex]))</f>
        <v>11</v>
      </c>
      <c r="F71" s="1">
        <f>INDEX(FCF[To],MATCH(FCFdata[[#This Row],[FCFindex]],FCF[FCFindex]))</f>
        <v>12</v>
      </c>
      <c r="G71" s="1" t="str">
        <f>INDEX(FCF[MarkFrom],MATCH(FCFdata[[#This Row],[FCFindex]],FCF[FCFindex]))</f>
        <v>10Tm</v>
      </c>
      <c r="H71" s="1" t="str">
        <f>INDEX(FCF[MarkTo],MATCH(FCFdata[[#This Row],[FCFindex]],FCF[FCFindex]))</f>
        <v>11Azd</v>
      </c>
      <c r="I71" s="118">
        <f>FCFdata[[#This Row],[SampleLabel]]+3</f>
        <v>7010003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7010005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8</v>
      </c>
      <c r="B72" s="1">
        <f t="shared" si="5"/>
        <v>1</v>
      </c>
      <c r="C72" s="1">
        <f t="shared" si="6"/>
        <v>0</v>
      </c>
      <c r="D72" s="134">
        <f t="shared" si="4"/>
        <v>8010000</v>
      </c>
      <c r="E72" s="1">
        <f>INDEX(FCF[From],MATCH(FCFdata[[#This Row],[FCFindex]],FCF[FCFindex]))</f>
        <v>1</v>
      </c>
      <c r="F72" s="1">
        <f>INDEX(FCF[To],MATCH(FCFdata[[#This Row],[FCFindex]],FCF[FCFindex]))</f>
        <v>3</v>
      </c>
      <c r="G72" s="1" t="str">
        <f>INDEX(FCF[MarkFrom],MATCH(FCFdata[[#This Row],[FCFindex]],FCF[FCFindex]))</f>
        <v>1PM</v>
      </c>
      <c r="H72" s="1" t="str">
        <f>INDEX(FCF[MarkTo],MATCH(FCFdata[[#This Row],[FCFindex]],FCF[FCFindex]))</f>
        <v>2c</v>
      </c>
      <c r="I72" s="118">
        <f>FCFdata[[#This Row],[SampleLabel]]+3</f>
        <v>8010003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8010005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8</v>
      </c>
      <c r="B73" s="1">
        <f t="shared" si="5"/>
        <v>1</v>
      </c>
      <c r="C73" s="1">
        <f t="shared" si="6"/>
        <v>1</v>
      </c>
      <c r="D73" s="134">
        <f t="shared" si="4"/>
        <v>8010000</v>
      </c>
      <c r="E73" s="1">
        <f>INDEX(FCF[From],MATCH(FCFdata[[#This Row],[FCFindex]],FCF[FCFindex]))</f>
        <v>2</v>
      </c>
      <c r="F73" s="1">
        <f>INDEX(FCF[To],MATCH(FCFdata[[#This Row],[FCFindex]],FCF[FCFindex]))</f>
        <v>3</v>
      </c>
      <c r="G73" s="1" t="str">
        <f>INDEX(FCF[MarkFrom],MATCH(FCFdata[[#This Row],[FCFindex]],FCF[FCFindex]))</f>
        <v>2D</v>
      </c>
      <c r="H73" s="1" t="str">
        <f>INDEX(FCF[MarkTo],MATCH(FCFdata[[#This Row],[FCFindex]],FCF[FCFindex]))</f>
        <v>2c</v>
      </c>
      <c r="I73" s="118">
        <f>FCFdata[[#This Row],[SampleLabel]]+3</f>
        <v>8010003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8010005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8</v>
      </c>
      <c r="B74" s="1">
        <f t="shared" si="5"/>
        <v>1</v>
      </c>
      <c r="C74" s="1">
        <f t="shared" si="6"/>
        <v>2</v>
      </c>
      <c r="D74" s="134">
        <f t="shared" si="4"/>
        <v>8010000</v>
      </c>
      <c r="E74" s="1">
        <f>INDEX(FCF[From],MATCH(FCFdata[[#This Row],[FCFindex]],FCF[FCFindex]))</f>
        <v>3</v>
      </c>
      <c r="F74" s="1">
        <f>INDEX(FCF[To],MATCH(FCFdata[[#This Row],[FCFindex]],FCF[FCFindex]))</f>
        <v>4</v>
      </c>
      <c r="G74" s="1" t="str">
        <f>INDEX(FCF[MarkFrom],MATCH(FCFdata[[#This Row],[FCFindex]],FCF[FCFindex]))</f>
        <v>2c</v>
      </c>
      <c r="H74" s="1" t="str">
        <f>INDEX(FCF[MarkTo],MATCH(FCFdata[[#This Row],[FCFindex]],FCF[FCFindex]))</f>
        <v>3U</v>
      </c>
      <c r="I74" s="118">
        <f>FCFdata[[#This Row],[SampleLabel]]+3</f>
        <v>8010003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8010005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8</v>
      </c>
      <c r="B75" s="1">
        <f t="shared" si="5"/>
        <v>1</v>
      </c>
      <c r="C75" s="1">
        <f t="shared" si="6"/>
        <v>3</v>
      </c>
      <c r="D75" s="134">
        <f t="shared" si="4"/>
        <v>8010000</v>
      </c>
      <c r="E75" s="1">
        <f>INDEX(FCF[From],MATCH(FCFdata[[#This Row],[FCFindex]],FCF[FCFindex]))</f>
        <v>4</v>
      </c>
      <c r="F75" s="1">
        <f>INDEX(FCF[To],MATCH(FCFdata[[#This Row],[FCFindex]],FCF[FCFindex]))</f>
        <v>5</v>
      </c>
      <c r="G75" s="1" t="str">
        <f>INDEX(FCF[MarkFrom],MATCH(FCFdata[[#This Row],[FCFindex]],FCF[FCFindex]))</f>
        <v>3U</v>
      </c>
      <c r="H75" s="1" t="str">
        <f>INDEX(FCF[MarkTo],MATCH(FCFdata[[#This Row],[FCFindex]],FCF[FCFindex]))</f>
        <v>4G</v>
      </c>
      <c r="I75" s="118">
        <f>FCFdata[[#This Row],[SampleLabel]]+3</f>
        <v>8010003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8010005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8</v>
      </c>
      <c r="B76" s="1">
        <f t="shared" si="5"/>
        <v>1</v>
      </c>
      <c r="C76" s="1">
        <f t="shared" si="6"/>
        <v>4</v>
      </c>
      <c r="D76" s="134">
        <f t="shared" si="4"/>
        <v>8010000</v>
      </c>
      <c r="E76" s="1">
        <f>INDEX(FCF[From],MATCH(FCFdata[[#This Row],[FCFindex]],FCF[FCFindex]))</f>
        <v>5</v>
      </c>
      <c r="F76" s="1">
        <f>INDEX(FCF[To],MATCH(FCFdata[[#This Row],[FCFindex]],FCF[FCFindex]))</f>
        <v>6</v>
      </c>
      <c r="G76" s="1" t="str">
        <f>INDEX(FCF[MarkFrom],MATCH(FCFdata[[#This Row],[FCFindex]],FCF[FCFindex]))</f>
        <v>4G</v>
      </c>
      <c r="H76" s="1" t="str">
        <f>INDEX(FCF[MarkTo],MATCH(FCFdata[[#This Row],[FCFindex]],FCF[FCFindex]))</f>
        <v>5S</v>
      </c>
      <c r="I76" s="118">
        <f>FCFdata[[#This Row],[SampleLabel]]+3</f>
        <v>8010003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8010005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8</v>
      </c>
      <c r="B77" s="1">
        <f t="shared" si="5"/>
        <v>1</v>
      </c>
      <c r="C77" s="1">
        <f t="shared" si="6"/>
        <v>5</v>
      </c>
      <c r="D77" s="134">
        <f t="shared" si="4"/>
        <v>8010000</v>
      </c>
      <c r="E77" s="1">
        <f>INDEX(FCF[From],MATCH(FCFdata[[#This Row],[FCFindex]],FCF[FCFindex]))</f>
        <v>6</v>
      </c>
      <c r="F77" s="1">
        <f>INDEX(FCF[To],MATCH(FCFdata[[#This Row],[FCFindex]],FCF[FCFindex]))</f>
        <v>7</v>
      </c>
      <c r="G77" s="1" t="str">
        <f>INDEX(FCF[MarkFrom],MATCH(FCFdata[[#This Row],[FCFindex]],FCF[FCFindex]))</f>
        <v>5S</v>
      </c>
      <c r="H77" s="1" t="str">
        <f>INDEX(FCF[MarkTo],MATCH(FCFdata[[#This Row],[FCFindex]],FCF[FCFindex]))</f>
        <v>6Oct</v>
      </c>
      <c r="I77" s="118">
        <f>FCFdata[[#This Row],[SampleLabel]]+3</f>
        <v>8010003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8010005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8</v>
      </c>
      <c r="B78" s="1">
        <f t="shared" si="5"/>
        <v>1</v>
      </c>
      <c r="C78" s="1">
        <f t="shared" si="6"/>
        <v>6</v>
      </c>
      <c r="D78" s="134">
        <f t="shared" si="4"/>
        <v>8010000</v>
      </c>
      <c r="E78" s="1">
        <f>INDEX(FCF[From],MATCH(FCFdata[[#This Row],[FCFindex]],FCF[FCFindex]))</f>
        <v>7</v>
      </c>
      <c r="F78" s="1">
        <f>INDEX(FCF[To],MATCH(FCFdata[[#This Row],[FCFindex]],FCF[FCFindex]))</f>
        <v>8</v>
      </c>
      <c r="G78" s="1" t="str">
        <f>INDEX(FCF[MarkFrom],MATCH(FCFdata[[#This Row],[FCFindex]],FCF[FCFindex]))</f>
        <v>6Oct</v>
      </c>
      <c r="H78" s="1" t="str">
        <f>INDEX(FCF[MarkTo],MATCH(FCFdata[[#This Row],[FCFindex]],FCF[FCFindex]))</f>
        <v>7Rot</v>
      </c>
      <c r="I78" s="118">
        <f>FCFdata[[#This Row],[SampleLabel]]+3</f>
        <v>8010003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8010005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8</v>
      </c>
      <c r="B79" s="1">
        <f t="shared" si="5"/>
        <v>1</v>
      </c>
      <c r="C79" s="1">
        <f t="shared" si="6"/>
        <v>7</v>
      </c>
      <c r="D79" s="134">
        <f t="shared" si="4"/>
        <v>8010000</v>
      </c>
      <c r="E79" s="1">
        <f>INDEX(FCF[From],MATCH(FCFdata[[#This Row],[FCFindex]],FCF[FCFindex]))</f>
        <v>8</v>
      </c>
      <c r="F79" s="1">
        <f>INDEX(FCF[To],MATCH(FCFdata[[#This Row],[FCFindex]],FCF[FCFindex]))</f>
        <v>9</v>
      </c>
      <c r="G79" s="1" t="str">
        <f>INDEX(FCF[MarkFrom],MATCH(FCFdata[[#This Row],[FCFindex]],FCF[FCFindex]))</f>
        <v>7Rot</v>
      </c>
      <c r="H79" s="1" t="str">
        <f>INDEX(FCF[MarkTo],MATCH(FCFdata[[#This Row],[FCFindex]],FCF[FCFindex]))</f>
        <v>8Gp</v>
      </c>
      <c r="I79" s="118">
        <f>FCFdata[[#This Row],[SampleLabel]]+3</f>
        <v>8010003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8010005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8</v>
      </c>
      <c r="B80" s="1">
        <f t="shared" si="5"/>
        <v>1</v>
      </c>
      <c r="C80" s="1">
        <f t="shared" si="6"/>
        <v>8</v>
      </c>
      <c r="D80" s="134">
        <f t="shared" si="4"/>
        <v>8010000</v>
      </c>
      <c r="E80" s="1">
        <f>INDEX(FCF[From],MATCH(FCFdata[[#This Row],[FCFindex]],FCF[FCFindex]))</f>
        <v>9</v>
      </c>
      <c r="F80" s="1">
        <f>INDEX(FCF[To],MATCH(FCFdata[[#This Row],[FCFindex]],FCF[FCFindex]))</f>
        <v>10</v>
      </c>
      <c r="G80" s="1" t="str">
        <f>INDEX(FCF[MarkFrom],MATCH(FCFdata[[#This Row],[FCFindex]],FCF[FCFindex]))</f>
        <v>8Gp</v>
      </c>
      <c r="H80" s="1" t="str">
        <f>INDEX(FCF[MarkTo],MATCH(FCFdata[[#This Row],[FCFindex]],FCF[FCFindex]))</f>
        <v>9Ama</v>
      </c>
      <c r="I80" s="118">
        <f>FCFdata[[#This Row],[SampleLabel]]+3</f>
        <v>8010003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8010005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8</v>
      </c>
      <c r="B81" s="1">
        <f t="shared" si="5"/>
        <v>1</v>
      </c>
      <c r="C81" s="1">
        <f t="shared" si="6"/>
        <v>9</v>
      </c>
      <c r="D81" s="134">
        <f t="shared" si="4"/>
        <v>8010000</v>
      </c>
      <c r="E81" s="1">
        <f>INDEX(FCF[From],MATCH(FCFdata[[#This Row],[FCFindex]],FCF[FCFindex]))</f>
        <v>11</v>
      </c>
      <c r="F81" s="1">
        <f>INDEX(FCF[To],MATCH(FCFdata[[#This Row],[FCFindex]],FCF[FCFindex]))</f>
        <v>12</v>
      </c>
      <c r="G81" s="1" t="str">
        <f>INDEX(FCF[MarkFrom],MATCH(FCFdata[[#This Row],[FCFindex]],FCF[FCFindex]))</f>
        <v>10Tm</v>
      </c>
      <c r="H81" s="1" t="str">
        <f>INDEX(FCF[MarkTo],MATCH(FCFdata[[#This Row],[FCFindex]],FCF[FCFindex]))</f>
        <v>11Azd</v>
      </c>
      <c r="I81" s="118">
        <f>FCFdata[[#This Row],[SampleLabel]]+3</f>
        <v>8010003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8010005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9</v>
      </c>
      <c r="B82" s="1">
        <f t="shared" si="5"/>
        <v>1</v>
      </c>
      <c r="C82" s="1">
        <f t="shared" si="6"/>
        <v>0</v>
      </c>
      <c r="D82" s="134">
        <f t="shared" si="4"/>
        <v>9010000</v>
      </c>
      <c r="E82" s="1">
        <f>INDEX(FCF[From],MATCH(FCFdata[[#This Row],[FCFindex]],FCF[FCFindex]))</f>
        <v>1</v>
      </c>
      <c r="F82" s="1">
        <f>INDEX(FCF[To],MATCH(FCFdata[[#This Row],[FCFindex]],FCF[FCFindex]))</f>
        <v>3</v>
      </c>
      <c r="G82" s="1" t="str">
        <f>INDEX(FCF[MarkFrom],MATCH(FCFdata[[#This Row],[FCFindex]],FCF[FCFindex]))</f>
        <v>1PM</v>
      </c>
      <c r="H82" s="1" t="str">
        <f>INDEX(FCF[MarkTo],MATCH(FCFdata[[#This Row],[FCFindex]],FCF[FCFindex]))</f>
        <v>2c</v>
      </c>
      <c r="I82" s="118">
        <f>FCFdata[[#This Row],[SampleLabel]]+3</f>
        <v>9010003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9010005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9</v>
      </c>
      <c r="B83" s="1">
        <f t="shared" si="5"/>
        <v>1</v>
      </c>
      <c r="C83" s="1">
        <f t="shared" si="6"/>
        <v>1</v>
      </c>
      <c r="D83" s="134">
        <f t="shared" si="4"/>
        <v>9010000</v>
      </c>
      <c r="E83" s="1">
        <f>INDEX(FCF[From],MATCH(FCFdata[[#This Row],[FCFindex]],FCF[FCFindex]))</f>
        <v>2</v>
      </c>
      <c r="F83" s="1">
        <f>INDEX(FCF[To],MATCH(FCFdata[[#This Row],[FCFindex]],FCF[FCFindex]))</f>
        <v>3</v>
      </c>
      <c r="G83" s="1" t="str">
        <f>INDEX(FCF[MarkFrom],MATCH(FCFdata[[#This Row],[FCFindex]],FCF[FCFindex]))</f>
        <v>2D</v>
      </c>
      <c r="H83" s="1" t="str">
        <f>INDEX(FCF[MarkTo],MATCH(FCFdata[[#This Row],[FCFindex]],FCF[FCFindex]))</f>
        <v>2c</v>
      </c>
      <c r="I83" s="118">
        <f>FCFdata[[#This Row],[SampleLabel]]+3</f>
        <v>9010003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9010005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9</v>
      </c>
      <c r="B84" s="1">
        <f t="shared" si="5"/>
        <v>1</v>
      </c>
      <c r="C84" s="1">
        <f t="shared" si="6"/>
        <v>2</v>
      </c>
      <c r="D84" s="134">
        <f t="shared" si="4"/>
        <v>9010000</v>
      </c>
      <c r="E84" s="1">
        <f>INDEX(FCF[From],MATCH(FCFdata[[#This Row],[FCFindex]],FCF[FCFindex]))</f>
        <v>3</v>
      </c>
      <c r="F84" s="1">
        <f>INDEX(FCF[To],MATCH(FCFdata[[#This Row],[FCFindex]],FCF[FCFindex]))</f>
        <v>4</v>
      </c>
      <c r="G84" s="1" t="str">
        <f>INDEX(FCF[MarkFrom],MATCH(FCFdata[[#This Row],[FCFindex]],FCF[FCFindex]))</f>
        <v>2c</v>
      </c>
      <c r="H84" s="1" t="str">
        <f>INDEX(FCF[MarkTo],MATCH(FCFdata[[#This Row],[FCFindex]],FCF[FCFindex]))</f>
        <v>3U</v>
      </c>
      <c r="I84" s="118">
        <f>FCFdata[[#This Row],[SampleLabel]]+3</f>
        <v>9010003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9010005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9</v>
      </c>
      <c r="B85" s="1">
        <f t="shared" si="5"/>
        <v>1</v>
      </c>
      <c r="C85" s="1">
        <f t="shared" si="6"/>
        <v>3</v>
      </c>
      <c r="D85" s="134">
        <f t="shared" si="4"/>
        <v>9010000</v>
      </c>
      <c r="E85" s="1">
        <f>INDEX(FCF[From],MATCH(FCFdata[[#This Row],[FCFindex]],FCF[FCFindex]))</f>
        <v>4</v>
      </c>
      <c r="F85" s="1">
        <f>INDEX(FCF[To],MATCH(FCFdata[[#This Row],[FCFindex]],FCF[FCFindex]))</f>
        <v>5</v>
      </c>
      <c r="G85" s="1" t="str">
        <f>INDEX(FCF[MarkFrom],MATCH(FCFdata[[#This Row],[FCFindex]],FCF[FCFindex]))</f>
        <v>3U</v>
      </c>
      <c r="H85" s="1" t="str">
        <f>INDEX(FCF[MarkTo],MATCH(FCFdata[[#This Row],[FCFindex]],FCF[FCFindex]))</f>
        <v>4G</v>
      </c>
      <c r="I85" s="118">
        <f>FCFdata[[#This Row],[SampleLabel]]+3</f>
        <v>9010003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9010005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9</v>
      </c>
      <c r="B86" s="1">
        <f t="shared" si="5"/>
        <v>1</v>
      </c>
      <c r="C86" s="1">
        <f t="shared" si="6"/>
        <v>4</v>
      </c>
      <c r="D86" s="134">
        <f t="shared" si="4"/>
        <v>9010000</v>
      </c>
      <c r="E86" s="1">
        <f>INDEX(FCF[From],MATCH(FCFdata[[#This Row],[FCFindex]],FCF[FCFindex]))</f>
        <v>5</v>
      </c>
      <c r="F86" s="1">
        <f>INDEX(FCF[To],MATCH(FCFdata[[#This Row],[FCFindex]],FCF[FCFindex]))</f>
        <v>6</v>
      </c>
      <c r="G86" s="1" t="str">
        <f>INDEX(FCF[MarkFrom],MATCH(FCFdata[[#This Row],[FCFindex]],FCF[FCFindex]))</f>
        <v>4G</v>
      </c>
      <c r="H86" s="1" t="str">
        <f>INDEX(FCF[MarkTo],MATCH(FCFdata[[#This Row],[FCFindex]],FCF[FCFindex]))</f>
        <v>5S</v>
      </c>
      <c r="I86" s="118">
        <f>FCFdata[[#This Row],[SampleLabel]]+3</f>
        <v>9010003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9010005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9</v>
      </c>
      <c r="B87" s="1">
        <f t="shared" si="5"/>
        <v>1</v>
      </c>
      <c r="C87" s="1">
        <f t="shared" si="6"/>
        <v>5</v>
      </c>
      <c r="D87" s="134">
        <f t="shared" si="4"/>
        <v>9010000</v>
      </c>
      <c r="E87" s="1">
        <f>INDEX(FCF[From],MATCH(FCFdata[[#This Row],[FCFindex]],FCF[FCFindex]))</f>
        <v>6</v>
      </c>
      <c r="F87" s="1">
        <f>INDEX(FCF[To],MATCH(FCFdata[[#This Row],[FCFindex]],FCF[FCFindex]))</f>
        <v>7</v>
      </c>
      <c r="G87" s="1" t="str">
        <f>INDEX(FCF[MarkFrom],MATCH(FCFdata[[#This Row],[FCFindex]],FCF[FCFindex]))</f>
        <v>5S</v>
      </c>
      <c r="H87" s="1" t="str">
        <f>INDEX(FCF[MarkTo],MATCH(FCFdata[[#This Row],[FCFindex]],FCF[FCFindex]))</f>
        <v>6Oct</v>
      </c>
      <c r="I87" s="118">
        <f>FCFdata[[#This Row],[SampleLabel]]+3</f>
        <v>9010003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9010005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9</v>
      </c>
      <c r="B88" s="1">
        <f t="shared" si="5"/>
        <v>1</v>
      </c>
      <c r="C88" s="1">
        <f t="shared" si="6"/>
        <v>6</v>
      </c>
      <c r="D88" s="134">
        <f t="shared" si="4"/>
        <v>9010000</v>
      </c>
      <c r="E88" s="1">
        <f>INDEX(FCF[From],MATCH(FCFdata[[#This Row],[FCFindex]],FCF[FCFindex]))</f>
        <v>7</v>
      </c>
      <c r="F88" s="1">
        <f>INDEX(FCF[To],MATCH(FCFdata[[#This Row],[FCFindex]],FCF[FCFindex]))</f>
        <v>8</v>
      </c>
      <c r="G88" s="1" t="str">
        <f>INDEX(FCF[MarkFrom],MATCH(FCFdata[[#This Row],[FCFindex]],FCF[FCFindex]))</f>
        <v>6Oct</v>
      </c>
      <c r="H88" s="1" t="str">
        <f>INDEX(FCF[MarkTo],MATCH(FCFdata[[#This Row],[FCFindex]],FCF[FCFindex]))</f>
        <v>7Rot</v>
      </c>
      <c r="I88" s="118">
        <f>FCFdata[[#This Row],[SampleLabel]]+3</f>
        <v>9010003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9010005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9</v>
      </c>
      <c r="B89" s="1">
        <f t="shared" si="5"/>
        <v>1</v>
      </c>
      <c r="C89" s="1">
        <f t="shared" si="6"/>
        <v>7</v>
      </c>
      <c r="D89" s="134">
        <f t="shared" si="4"/>
        <v>9010000</v>
      </c>
      <c r="E89" s="1">
        <f>INDEX(FCF[From],MATCH(FCFdata[[#This Row],[FCFindex]],FCF[FCFindex]))</f>
        <v>8</v>
      </c>
      <c r="F89" s="1">
        <f>INDEX(FCF[To],MATCH(FCFdata[[#This Row],[FCFindex]],FCF[FCFindex]))</f>
        <v>9</v>
      </c>
      <c r="G89" s="1" t="str">
        <f>INDEX(FCF[MarkFrom],MATCH(FCFdata[[#This Row],[FCFindex]],FCF[FCFindex]))</f>
        <v>7Rot</v>
      </c>
      <c r="H89" s="1" t="str">
        <f>INDEX(FCF[MarkTo],MATCH(FCFdata[[#This Row],[FCFindex]],FCF[FCFindex]))</f>
        <v>8Gp</v>
      </c>
      <c r="I89" s="118">
        <f>FCFdata[[#This Row],[SampleLabel]]+3</f>
        <v>9010003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9010005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9</v>
      </c>
      <c r="B90" s="1">
        <f t="shared" si="5"/>
        <v>1</v>
      </c>
      <c r="C90" s="1">
        <f t="shared" si="6"/>
        <v>8</v>
      </c>
      <c r="D90" s="134">
        <f t="shared" si="4"/>
        <v>9010000</v>
      </c>
      <c r="E90" s="1">
        <f>INDEX(FCF[From],MATCH(FCFdata[[#This Row],[FCFindex]],FCF[FCFindex]))</f>
        <v>9</v>
      </c>
      <c r="F90" s="1">
        <f>INDEX(FCF[To],MATCH(FCFdata[[#This Row],[FCFindex]],FCF[FCFindex]))</f>
        <v>10</v>
      </c>
      <c r="G90" s="1" t="str">
        <f>INDEX(FCF[MarkFrom],MATCH(FCFdata[[#This Row],[FCFindex]],FCF[FCFindex]))</f>
        <v>8Gp</v>
      </c>
      <c r="H90" s="1" t="str">
        <f>INDEX(FCF[MarkTo],MATCH(FCFdata[[#This Row],[FCFindex]],FCF[FCFindex]))</f>
        <v>9Ama</v>
      </c>
      <c r="I90" s="118">
        <f>FCFdata[[#This Row],[SampleLabel]]+3</f>
        <v>9010003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9010005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9</v>
      </c>
      <c r="B91" s="1">
        <f t="shared" si="5"/>
        <v>1</v>
      </c>
      <c r="C91" s="1">
        <f t="shared" si="6"/>
        <v>9</v>
      </c>
      <c r="D91" s="134">
        <f t="shared" si="4"/>
        <v>9010000</v>
      </c>
      <c r="E91" s="1">
        <f>INDEX(FCF[From],MATCH(FCFdata[[#This Row],[FCFindex]],FCF[FCFindex]))</f>
        <v>11</v>
      </c>
      <c r="F91" s="1">
        <f>INDEX(FCF[To],MATCH(FCFdata[[#This Row],[FCFindex]],FCF[FCFindex]))</f>
        <v>12</v>
      </c>
      <c r="G91" s="1" t="str">
        <f>INDEX(FCF[MarkFrom],MATCH(FCFdata[[#This Row],[FCFindex]],FCF[FCFindex]))</f>
        <v>10Tm</v>
      </c>
      <c r="H91" s="1" t="str">
        <f>INDEX(FCF[MarkTo],MATCH(FCFdata[[#This Row],[FCFindex]],FCF[FCFindex]))</f>
        <v>11Azd</v>
      </c>
      <c r="I91" s="118">
        <f>FCFdata[[#This Row],[SampleLabel]]+3</f>
        <v>9010003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9010005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10</v>
      </c>
      <c r="B92" s="1">
        <f t="shared" si="5"/>
        <v>1</v>
      </c>
      <c r="C92" s="1">
        <f t="shared" si="6"/>
        <v>0</v>
      </c>
      <c r="D92" s="134">
        <f t="shared" si="4"/>
        <v>10010000</v>
      </c>
      <c r="E92" s="1">
        <f>INDEX(FCF[From],MATCH(FCFdata[[#This Row],[FCFindex]],FCF[FCFindex]))</f>
        <v>1</v>
      </c>
      <c r="F92" s="1">
        <f>INDEX(FCF[To],MATCH(FCFdata[[#This Row],[FCFindex]],FCF[FCFindex]))</f>
        <v>3</v>
      </c>
      <c r="G92" s="1" t="str">
        <f>INDEX(FCF[MarkFrom],MATCH(FCFdata[[#This Row],[FCFindex]],FCF[FCFindex]))</f>
        <v>1PM</v>
      </c>
      <c r="H92" s="1" t="str">
        <f>INDEX(FCF[MarkTo],MATCH(FCFdata[[#This Row],[FCFindex]],FCF[FCFindex]))</f>
        <v>2c</v>
      </c>
      <c r="I92" s="118">
        <f>FCFdata[[#This Row],[SampleLabel]]+3</f>
        <v>10010003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10010005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10</v>
      </c>
      <c r="B93" s="1">
        <f t="shared" si="5"/>
        <v>1</v>
      </c>
      <c r="C93" s="1">
        <f t="shared" si="6"/>
        <v>1</v>
      </c>
      <c r="D93" s="134">
        <f t="shared" si="4"/>
        <v>10010000</v>
      </c>
      <c r="E93" s="1">
        <f>INDEX(FCF[From],MATCH(FCFdata[[#This Row],[FCFindex]],FCF[FCFindex]))</f>
        <v>2</v>
      </c>
      <c r="F93" s="1">
        <f>INDEX(FCF[To],MATCH(FCFdata[[#This Row],[FCFindex]],FCF[FCFindex]))</f>
        <v>3</v>
      </c>
      <c r="G93" s="1" t="str">
        <f>INDEX(FCF[MarkFrom],MATCH(FCFdata[[#This Row],[FCFindex]],FCF[FCFindex]))</f>
        <v>2D</v>
      </c>
      <c r="H93" s="1" t="str">
        <f>INDEX(FCF[MarkTo],MATCH(FCFdata[[#This Row],[FCFindex]],FCF[FCFindex]))</f>
        <v>2c</v>
      </c>
      <c r="I93" s="118">
        <f>FCFdata[[#This Row],[SampleLabel]]+3</f>
        <v>10010003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10010005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10</v>
      </c>
      <c r="B94" s="1">
        <f t="shared" si="5"/>
        <v>1</v>
      </c>
      <c r="C94" s="1">
        <f t="shared" si="6"/>
        <v>2</v>
      </c>
      <c r="D94" s="134">
        <f t="shared" si="4"/>
        <v>10010000</v>
      </c>
      <c r="E94" s="1">
        <f>INDEX(FCF[From],MATCH(FCFdata[[#This Row],[FCFindex]],FCF[FCFindex]))</f>
        <v>3</v>
      </c>
      <c r="F94" s="1">
        <f>INDEX(FCF[To],MATCH(FCFdata[[#This Row],[FCFindex]],FCF[FCFindex]))</f>
        <v>4</v>
      </c>
      <c r="G94" s="1" t="str">
        <f>INDEX(FCF[MarkFrom],MATCH(FCFdata[[#This Row],[FCFindex]],FCF[FCFindex]))</f>
        <v>2c</v>
      </c>
      <c r="H94" s="1" t="str">
        <f>INDEX(FCF[MarkTo],MATCH(FCFdata[[#This Row],[FCFindex]],FCF[FCFindex]))</f>
        <v>3U</v>
      </c>
      <c r="I94" s="118">
        <f>FCFdata[[#This Row],[SampleLabel]]+3</f>
        <v>10010003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10010005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10</v>
      </c>
      <c r="B95" s="1">
        <f t="shared" si="5"/>
        <v>1</v>
      </c>
      <c r="C95" s="1">
        <f t="shared" si="6"/>
        <v>3</v>
      </c>
      <c r="D95" s="134">
        <f t="shared" si="4"/>
        <v>10010000</v>
      </c>
      <c r="E95" s="1">
        <f>INDEX(FCF[From],MATCH(FCFdata[[#This Row],[FCFindex]],FCF[FCFindex]))</f>
        <v>4</v>
      </c>
      <c r="F95" s="1">
        <f>INDEX(FCF[To],MATCH(FCFdata[[#This Row],[FCFindex]],FCF[FCFindex]))</f>
        <v>5</v>
      </c>
      <c r="G95" s="1" t="str">
        <f>INDEX(FCF[MarkFrom],MATCH(FCFdata[[#This Row],[FCFindex]],FCF[FCFindex]))</f>
        <v>3U</v>
      </c>
      <c r="H95" s="1" t="str">
        <f>INDEX(FCF[MarkTo],MATCH(FCFdata[[#This Row],[FCFindex]],FCF[FCFindex]))</f>
        <v>4G</v>
      </c>
      <c r="I95" s="118">
        <f>FCFdata[[#This Row],[SampleLabel]]+3</f>
        <v>10010003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10010005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10</v>
      </c>
      <c r="B96" s="1">
        <f t="shared" si="5"/>
        <v>1</v>
      </c>
      <c r="C96" s="1">
        <f t="shared" si="6"/>
        <v>4</v>
      </c>
      <c r="D96" s="134">
        <f t="shared" si="4"/>
        <v>10010000</v>
      </c>
      <c r="E96" s="1">
        <f>INDEX(FCF[From],MATCH(FCFdata[[#This Row],[FCFindex]],FCF[FCFindex]))</f>
        <v>5</v>
      </c>
      <c r="F96" s="1">
        <f>INDEX(FCF[To],MATCH(FCFdata[[#This Row],[FCFindex]],FCF[FCFindex]))</f>
        <v>6</v>
      </c>
      <c r="G96" s="1" t="str">
        <f>INDEX(FCF[MarkFrom],MATCH(FCFdata[[#This Row],[FCFindex]],FCF[FCFindex]))</f>
        <v>4G</v>
      </c>
      <c r="H96" s="1" t="str">
        <f>INDEX(FCF[MarkTo],MATCH(FCFdata[[#This Row],[FCFindex]],FCF[FCFindex]))</f>
        <v>5S</v>
      </c>
      <c r="I96" s="118">
        <f>FCFdata[[#This Row],[SampleLabel]]+3</f>
        <v>10010003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10010005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10</v>
      </c>
      <c r="B97" s="1">
        <f t="shared" si="5"/>
        <v>1</v>
      </c>
      <c r="C97" s="1">
        <f t="shared" si="6"/>
        <v>5</v>
      </c>
      <c r="D97" s="134">
        <f t="shared" si="4"/>
        <v>10010000</v>
      </c>
      <c r="E97" s="1">
        <f>INDEX(FCF[From],MATCH(FCFdata[[#This Row],[FCFindex]],FCF[FCFindex]))</f>
        <v>6</v>
      </c>
      <c r="F97" s="1">
        <f>INDEX(FCF[To],MATCH(FCFdata[[#This Row],[FCFindex]],FCF[FCFindex]))</f>
        <v>7</v>
      </c>
      <c r="G97" s="1" t="str">
        <f>INDEX(FCF[MarkFrom],MATCH(FCFdata[[#This Row],[FCFindex]],FCF[FCFindex]))</f>
        <v>5S</v>
      </c>
      <c r="H97" s="1" t="str">
        <f>INDEX(FCF[MarkTo],MATCH(FCFdata[[#This Row],[FCFindex]],FCF[FCFindex]))</f>
        <v>6Oct</v>
      </c>
      <c r="I97" s="118">
        <f>FCFdata[[#This Row],[SampleLabel]]+3</f>
        <v>10010003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10010005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10</v>
      </c>
      <c r="B98" s="1">
        <f t="shared" si="5"/>
        <v>1</v>
      </c>
      <c r="C98" s="1">
        <f t="shared" si="6"/>
        <v>6</v>
      </c>
      <c r="D98" s="134">
        <f t="shared" si="4"/>
        <v>10010000</v>
      </c>
      <c r="E98" s="1">
        <f>INDEX(FCF[From],MATCH(FCFdata[[#This Row],[FCFindex]],FCF[FCFindex]))</f>
        <v>7</v>
      </c>
      <c r="F98" s="1">
        <f>INDEX(FCF[To],MATCH(FCFdata[[#This Row],[FCFindex]],FCF[FCFindex]))</f>
        <v>8</v>
      </c>
      <c r="G98" s="1" t="str">
        <f>INDEX(FCF[MarkFrom],MATCH(FCFdata[[#This Row],[FCFindex]],FCF[FCFindex]))</f>
        <v>6Oct</v>
      </c>
      <c r="H98" s="1" t="str">
        <f>INDEX(FCF[MarkTo],MATCH(FCFdata[[#This Row],[FCFindex]],FCF[FCFindex]))</f>
        <v>7Rot</v>
      </c>
      <c r="I98" s="118">
        <f>FCFdata[[#This Row],[SampleLabel]]+3</f>
        <v>10010003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10010005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10</v>
      </c>
      <c r="B99" s="1">
        <f t="shared" si="5"/>
        <v>1</v>
      </c>
      <c r="C99" s="1">
        <f t="shared" si="6"/>
        <v>7</v>
      </c>
      <c r="D99" s="134">
        <f t="shared" si="4"/>
        <v>10010000</v>
      </c>
      <c r="E99" s="1">
        <f>INDEX(FCF[From],MATCH(FCFdata[[#This Row],[FCFindex]],FCF[FCFindex]))</f>
        <v>8</v>
      </c>
      <c r="F99" s="1">
        <f>INDEX(FCF[To],MATCH(FCFdata[[#This Row],[FCFindex]],FCF[FCFindex]))</f>
        <v>9</v>
      </c>
      <c r="G99" s="1" t="str">
        <f>INDEX(FCF[MarkFrom],MATCH(FCFdata[[#This Row],[FCFindex]],FCF[FCFindex]))</f>
        <v>7Rot</v>
      </c>
      <c r="H99" s="1" t="str">
        <f>INDEX(FCF[MarkTo],MATCH(FCFdata[[#This Row],[FCFindex]],FCF[FCFindex]))</f>
        <v>8Gp</v>
      </c>
      <c r="I99" s="118">
        <f>FCFdata[[#This Row],[SampleLabel]]+3</f>
        <v>10010003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10010005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10</v>
      </c>
      <c r="B100" s="1">
        <f t="shared" si="5"/>
        <v>1</v>
      </c>
      <c r="C100" s="1">
        <f t="shared" si="6"/>
        <v>8</v>
      </c>
      <c r="D100" s="134">
        <f t="shared" si="4"/>
        <v>10010000</v>
      </c>
      <c r="E100" s="1">
        <f>INDEX(FCF[From],MATCH(FCFdata[[#This Row],[FCFindex]],FCF[FCFindex]))</f>
        <v>9</v>
      </c>
      <c r="F100" s="1">
        <f>INDEX(FCF[To],MATCH(FCFdata[[#This Row],[FCFindex]],FCF[FCFindex]))</f>
        <v>10</v>
      </c>
      <c r="G100" s="1" t="str">
        <f>INDEX(FCF[MarkFrom],MATCH(FCFdata[[#This Row],[FCFindex]],FCF[FCFindex]))</f>
        <v>8Gp</v>
      </c>
      <c r="H100" s="1" t="str">
        <f>INDEX(FCF[MarkTo],MATCH(FCFdata[[#This Row],[FCFindex]],FCF[FCFindex]))</f>
        <v>9Ama</v>
      </c>
      <c r="I100" s="118">
        <f>FCFdata[[#This Row],[SampleLabel]]+3</f>
        <v>10010003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10010005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10</v>
      </c>
      <c r="B101" s="1">
        <f t="shared" si="5"/>
        <v>1</v>
      </c>
      <c r="C101" s="1">
        <f t="shared" si="6"/>
        <v>9</v>
      </c>
      <c r="D101" s="134">
        <f t="shared" si="4"/>
        <v>10010000</v>
      </c>
      <c r="E101" s="1">
        <f>INDEX(FCF[From],MATCH(FCFdata[[#This Row],[FCFindex]],FCF[FCFindex]))</f>
        <v>11</v>
      </c>
      <c r="F101" s="1">
        <f>INDEX(FCF[To],MATCH(FCFdata[[#This Row],[FCFindex]],FCF[FCFindex]))</f>
        <v>12</v>
      </c>
      <c r="G101" s="1" t="str">
        <f>INDEX(FCF[MarkFrom],MATCH(FCFdata[[#This Row],[FCFindex]],FCF[FCFindex]))</f>
        <v>10Tm</v>
      </c>
      <c r="H101" s="1" t="str">
        <f>INDEX(FCF[MarkTo],MATCH(FCFdata[[#This Row],[FCFindex]],FCF[FCFindex]))</f>
        <v>11Azd</v>
      </c>
      <c r="I101" s="118">
        <f>FCFdata[[#This Row],[SampleLabel]]+3</f>
        <v>10010003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10010005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11</v>
      </c>
      <c r="B102" s="1">
        <f t="shared" si="5"/>
        <v>1</v>
      </c>
      <c r="C102" s="1">
        <f t="shared" si="6"/>
        <v>0</v>
      </c>
      <c r="D102" s="134">
        <f t="shared" si="4"/>
        <v>11010000</v>
      </c>
      <c r="E102" s="1">
        <f>INDEX(FCF[From],MATCH(FCFdata[[#This Row],[FCFindex]],FCF[FCFindex]))</f>
        <v>1</v>
      </c>
      <c r="F102" s="1">
        <f>INDEX(FCF[To],MATCH(FCFdata[[#This Row],[FCFindex]],FCF[FCFindex]))</f>
        <v>3</v>
      </c>
      <c r="G102" s="1" t="str">
        <f>INDEX(FCF[MarkFrom],MATCH(FCFdata[[#This Row],[FCFindex]],FCF[FCFindex]))</f>
        <v>1PM</v>
      </c>
      <c r="H102" s="1" t="str">
        <f>INDEX(FCF[MarkTo],MATCH(FCFdata[[#This Row],[FCFindex]],FCF[FCFindex]))</f>
        <v>2c</v>
      </c>
      <c r="I102" s="118">
        <f>FCFdata[[#This Row],[SampleLabel]]+3</f>
        <v>11010003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11010005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11</v>
      </c>
      <c r="B103" s="1">
        <f t="shared" si="5"/>
        <v>1</v>
      </c>
      <c r="C103" s="1">
        <f t="shared" si="6"/>
        <v>1</v>
      </c>
      <c r="D103" s="134">
        <f t="shared" si="4"/>
        <v>11010000</v>
      </c>
      <c r="E103" s="1">
        <f>INDEX(FCF[From],MATCH(FCFdata[[#This Row],[FCFindex]],FCF[FCFindex]))</f>
        <v>2</v>
      </c>
      <c r="F103" s="1">
        <f>INDEX(FCF[To],MATCH(FCFdata[[#This Row],[FCFindex]],FCF[FCFindex]))</f>
        <v>3</v>
      </c>
      <c r="G103" s="1" t="str">
        <f>INDEX(FCF[MarkFrom],MATCH(FCFdata[[#This Row],[FCFindex]],FCF[FCFindex]))</f>
        <v>2D</v>
      </c>
      <c r="H103" s="1" t="str">
        <f>INDEX(FCF[MarkTo],MATCH(FCFdata[[#This Row],[FCFindex]],FCF[FCFindex]))</f>
        <v>2c</v>
      </c>
      <c r="I103" s="118">
        <f>FCFdata[[#This Row],[SampleLabel]]+3</f>
        <v>11010003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11010005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11</v>
      </c>
      <c r="B104" s="1">
        <f t="shared" si="5"/>
        <v>1</v>
      </c>
      <c r="C104" s="1">
        <f t="shared" si="6"/>
        <v>2</v>
      </c>
      <c r="D104" s="134">
        <f t="shared" si="4"/>
        <v>11010000</v>
      </c>
      <c r="E104" s="1">
        <f>INDEX(FCF[From],MATCH(FCFdata[[#This Row],[FCFindex]],FCF[FCFindex]))</f>
        <v>3</v>
      </c>
      <c r="F104" s="1">
        <f>INDEX(FCF[To],MATCH(FCFdata[[#This Row],[FCFindex]],FCF[FCFindex]))</f>
        <v>4</v>
      </c>
      <c r="G104" s="1" t="str">
        <f>INDEX(FCF[MarkFrom],MATCH(FCFdata[[#This Row],[FCFindex]],FCF[FCFindex]))</f>
        <v>2c</v>
      </c>
      <c r="H104" s="1" t="str">
        <f>INDEX(FCF[MarkTo],MATCH(FCFdata[[#This Row],[FCFindex]],FCF[FCFindex]))</f>
        <v>3U</v>
      </c>
      <c r="I104" s="118">
        <f>FCFdata[[#This Row],[SampleLabel]]+3</f>
        <v>11010003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11010005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11</v>
      </c>
      <c r="B105" s="1">
        <f t="shared" si="5"/>
        <v>1</v>
      </c>
      <c r="C105" s="1">
        <f t="shared" si="6"/>
        <v>3</v>
      </c>
      <c r="D105" s="134">
        <f t="shared" si="4"/>
        <v>11010000</v>
      </c>
      <c r="E105" s="1">
        <f>INDEX(FCF[From],MATCH(FCFdata[[#This Row],[FCFindex]],FCF[FCFindex]))</f>
        <v>4</v>
      </c>
      <c r="F105" s="1">
        <f>INDEX(FCF[To],MATCH(FCFdata[[#This Row],[FCFindex]],FCF[FCFindex]))</f>
        <v>5</v>
      </c>
      <c r="G105" s="1" t="str">
        <f>INDEX(FCF[MarkFrom],MATCH(FCFdata[[#This Row],[FCFindex]],FCF[FCFindex]))</f>
        <v>3U</v>
      </c>
      <c r="H105" s="1" t="str">
        <f>INDEX(FCF[MarkTo],MATCH(FCFdata[[#This Row],[FCFindex]],FCF[FCFindex]))</f>
        <v>4G</v>
      </c>
      <c r="I105" s="118">
        <f>FCFdata[[#This Row],[SampleLabel]]+3</f>
        <v>11010003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11010005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11</v>
      </c>
      <c r="B106" s="1">
        <f t="shared" si="5"/>
        <v>1</v>
      </c>
      <c r="C106" s="1">
        <f t="shared" si="6"/>
        <v>4</v>
      </c>
      <c r="D106" s="134">
        <f t="shared" si="4"/>
        <v>11010000</v>
      </c>
      <c r="E106" s="1">
        <f>INDEX(FCF[From],MATCH(FCFdata[[#This Row],[FCFindex]],FCF[FCFindex]))</f>
        <v>5</v>
      </c>
      <c r="F106" s="1">
        <f>INDEX(FCF[To],MATCH(FCFdata[[#This Row],[FCFindex]],FCF[FCFindex]))</f>
        <v>6</v>
      </c>
      <c r="G106" s="1" t="str">
        <f>INDEX(FCF[MarkFrom],MATCH(FCFdata[[#This Row],[FCFindex]],FCF[FCFindex]))</f>
        <v>4G</v>
      </c>
      <c r="H106" s="1" t="str">
        <f>INDEX(FCF[MarkTo],MATCH(FCFdata[[#This Row],[FCFindex]],FCF[FCFindex]))</f>
        <v>5S</v>
      </c>
      <c r="I106" s="118">
        <f>FCFdata[[#This Row],[SampleLabel]]+3</f>
        <v>11010003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11010005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11</v>
      </c>
      <c r="B107" s="1">
        <f t="shared" si="5"/>
        <v>1</v>
      </c>
      <c r="C107" s="1">
        <f t="shared" si="6"/>
        <v>5</v>
      </c>
      <c r="D107" s="134">
        <f t="shared" si="4"/>
        <v>11010000</v>
      </c>
      <c r="E107" s="1">
        <f>INDEX(FCF[From],MATCH(FCFdata[[#This Row],[FCFindex]],FCF[FCFindex]))</f>
        <v>6</v>
      </c>
      <c r="F107" s="1">
        <f>INDEX(FCF[To],MATCH(FCFdata[[#This Row],[FCFindex]],FCF[FCFindex]))</f>
        <v>7</v>
      </c>
      <c r="G107" s="1" t="str">
        <f>INDEX(FCF[MarkFrom],MATCH(FCFdata[[#This Row],[FCFindex]],FCF[FCFindex]))</f>
        <v>5S</v>
      </c>
      <c r="H107" s="1" t="str">
        <f>INDEX(FCF[MarkTo],MATCH(FCFdata[[#This Row],[FCFindex]],FCF[FCFindex]))</f>
        <v>6Oct</v>
      </c>
      <c r="I107" s="118">
        <f>FCFdata[[#This Row],[SampleLabel]]+3</f>
        <v>11010003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11010005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11</v>
      </c>
      <c r="B108" s="1">
        <f t="shared" si="5"/>
        <v>1</v>
      </c>
      <c r="C108" s="1">
        <f t="shared" si="6"/>
        <v>6</v>
      </c>
      <c r="D108" s="134">
        <f t="shared" si="4"/>
        <v>11010000</v>
      </c>
      <c r="E108" s="1">
        <f>INDEX(FCF[From],MATCH(FCFdata[[#This Row],[FCFindex]],FCF[FCFindex]))</f>
        <v>7</v>
      </c>
      <c r="F108" s="1">
        <f>INDEX(FCF[To],MATCH(FCFdata[[#This Row],[FCFindex]],FCF[FCFindex]))</f>
        <v>8</v>
      </c>
      <c r="G108" s="1" t="str">
        <f>INDEX(FCF[MarkFrom],MATCH(FCFdata[[#This Row],[FCFindex]],FCF[FCFindex]))</f>
        <v>6Oct</v>
      </c>
      <c r="H108" s="1" t="str">
        <f>INDEX(FCF[MarkTo],MATCH(FCFdata[[#This Row],[FCFindex]],FCF[FCFindex]))</f>
        <v>7Rot</v>
      </c>
      <c r="I108" s="118">
        <f>FCFdata[[#This Row],[SampleLabel]]+3</f>
        <v>11010003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11010005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11</v>
      </c>
      <c r="B109" s="1">
        <f t="shared" si="5"/>
        <v>1</v>
      </c>
      <c r="C109" s="1">
        <f t="shared" si="6"/>
        <v>7</v>
      </c>
      <c r="D109" s="134">
        <f t="shared" si="4"/>
        <v>11010000</v>
      </c>
      <c r="E109" s="1">
        <f>INDEX(FCF[From],MATCH(FCFdata[[#This Row],[FCFindex]],FCF[FCFindex]))</f>
        <v>8</v>
      </c>
      <c r="F109" s="1">
        <f>INDEX(FCF[To],MATCH(FCFdata[[#This Row],[FCFindex]],FCF[FCFindex]))</f>
        <v>9</v>
      </c>
      <c r="G109" s="1" t="str">
        <f>INDEX(FCF[MarkFrom],MATCH(FCFdata[[#This Row],[FCFindex]],FCF[FCFindex]))</f>
        <v>7Rot</v>
      </c>
      <c r="H109" s="1" t="str">
        <f>INDEX(FCF[MarkTo],MATCH(FCFdata[[#This Row],[FCFindex]],FCF[FCFindex]))</f>
        <v>8Gp</v>
      </c>
      <c r="I109" s="118">
        <f>FCFdata[[#This Row],[SampleLabel]]+3</f>
        <v>11010003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11010005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11</v>
      </c>
      <c r="B110" s="1">
        <f t="shared" si="5"/>
        <v>1</v>
      </c>
      <c r="C110" s="1">
        <f t="shared" si="6"/>
        <v>8</v>
      </c>
      <c r="D110" s="134">
        <f t="shared" si="4"/>
        <v>11010000</v>
      </c>
      <c r="E110" s="1">
        <f>INDEX(FCF[From],MATCH(FCFdata[[#This Row],[FCFindex]],FCF[FCFindex]))</f>
        <v>9</v>
      </c>
      <c r="F110" s="1">
        <f>INDEX(FCF[To],MATCH(FCFdata[[#This Row],[FCFindex]],FCF[FCFindex]))</f>
        <v>10</v>
      </c>
      <c r="G110" s="1" t="str">
        <f>INDEX(FCF[MarkFrom],MATCH(FCFdata[[#This Row],[FCFindex]],FCF[FCFindex]))</f>
        <v>8Gp</v>
      </c>
      <c r="H110" s="1" t="str">
        <f>INDEX(FCF[MarkTo],MATCH(FCFdata[[#This Row],[FCFindex]],FCF[FCFindex]))</f>
        <v>9Ama</v>
      </c>
      <c r="I110" s="118">
        <f>FCFdata[[#This Row],[SampleLabel]]+3</f>
        <v>11010003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11010005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11</v>
      </c>
      <c r="B111" s="1">
        <f t="shared" si="5"/>
        <v>1</v>
      </c>
      <c r="C111" s="1">
        <f t="shared" si="6"/>
        <v>9</v>
      </c>
      <c r="D111" s="134">
        <f t="shared" si="4"/>
        <v>11010000</v>
      </c>
      <c r="E111" s="1">
        <f>INDEX(FCF[From],MATCH(FCFdata[[#This Row],[FCFindex]],FCF[FCFindex]))</f>
        <v>11</v>
      </c>
      <c r="F111" s="1">
        <f>INDEX(FCF[To],MATCH(FCFdata[[#This Row],[FCFindex]],FCF[FCFindex]))</f>
        <v>12</v>
      </c>
      <c r="G111" s="1" t="str">
        <f>INDEX(FCF[MarkFrom],MATCH(FCFdata[[#This Row],[FCFindex]],FCF[FCFindex]))</f>
        <v>10Tm</v>
      </c>
      <c r="H111" s="1" t="str">
        <f>INDEX(FCF[MarkTo],MATCH(FCFdata[[#This Row],[FCFindex]],FCF[FCFindex]))</f>
        <v>11Azd</v>
      </c>
      <c r="I111" s="118">
        <f>FCFdata[[#This Row],[SampleLabel]]+3</f>
        <v>11010003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11010005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12</v>
      </c>
      <c r="B112" s="1">
        <f t="shared" si="5"/>
        <v>1</v>
      </c>
      <c r="C112" s="1">
        <f t="shared" si="6"/>
        <v>0</v>
      </c>
      <c r="D112" s="134">
        <f t="shared" si="4"/>
        <v>12010000</v>
      </c>
      <c r="E112" s="1">
        <f>INDEX(FCF[From],MATCH(FCFdata[[#This Row],[FCFindex]],FCF[FCFindex]))</f>
        <v>1</v>
      </c>
      <c r="F112" s="1">
        <f>INDEX(FCF[To],MATCH(FCFdata[[#This Row],[FCFindex]],FCF[FCFindex]))</f>
        <v>3</v>
      </c>
      <c r="G112" s="1" t="str">
        <f>INDEX(FCF[MarkFrom],MATCH(FCFdata[[#This Row],[FCFindex]],FCF[FCFindex]))</f>
        <v>1PM</v>
      </c>
      <c r="H112" s="1" t="str">
        <f>INDEX(FCF[MarkTo],MATCH(FCFdata[[#This Row],[FCFindex]],FCF[FCFindex]))</f>
        <v>2c</v>
      </c>
      <c r="I112" s="118">
        <f>FCFdata[[#This Row],[SampleLabel]]+3</f>
        <v>12010003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12010005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12</v>
      </c>
      <c r="B113" s="1">
        <f t="shared" si="5"/>
        <v>1</v>
      </c>
      <c r="C113" s="1">
        <f t="shared" si="6"/>
        <v>1</v>
      </c>
      <c r="D113" s="134">
        <f t="shared" si="4"/>
        <v>12010000</v>
      </c>
      <c r="E113" s="1">
        <f>INDEX(FCF[From],MATCH(FCFdata[[#This Row],[FCFindex]],FCF[FCFindex]))</f>
        <v>2</v>
      </c>
      <c r="F113" s="1">
        <f>INDEX(FCF[To],MATCH(FCFdata[[#This Row],[FCFindex]],FCF[FCFindex]))</f>
        <v>3</v>
      </c>
      <c r="G113" s="1" t="str">
        <f>INDEX(FCF[MarkFrom],MATCH(FCFdata[[#This Row],[FCFindex]],FCF[FCFindex]))</f>
        <v>2D</v>
      </c>
      <c r="H113" s="1" t="str">
        <f>INDEX(FCF[MarkTo],MATCH(FCFdata[[#This Row],[FCFindex]],FCF[FCFindex]))</f>
        <v>2c</v>
      </c>
      <c r="I113" s="118">
        <f>FCFdata[[#This Row],[SampleLabel]]+3</f>
        <v>12010003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12010005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12</v>
      </c>
      <c r="B114" s="1">
        <f t="shared" si="5"/>
        <v>1</v>
      </c>
      <c r="C114" s="1">
        <f t="shared" si="6"/>
        <v>2</v>
      </c>
      <c r="D114" s="134">
        <f t="shared" si="4"/>
        <v>12010000</v>
      </c>
      <c r="E114" s="1">
        <f>INDEX(FCF[From],MATCH(FCFdata[[#This Row],[FCFindex]],FCF[FCFindex]))</f>
        <v>3</v>
      </c>
      <c r="F114" s="1">
        <f>INDEX(FCF[To],MATCH(FCFdata[[#This Row],[FCFindex]],FCF[FCFindex]))</f>
        <v>4</v>
      </c>
      <c r="G114" s="1" t="str">
        <f>INDEX(FCF[MarkFrom],MATCH(FCFdata[[#This Row],[FCFindex]],FCF[FCFindex]))</f>
        <v>2c</v>
      </c>
      <c r="H114" s="1" t="str">
        <f>INDEX(FCF[MarkTo],MATCH(FCFdata[[#This Row],[FCFindex]],FCF[FCFindex]))</f>
        <v>3U</v>
      </c>
      <c r="I114" s="118">
        <f>FCFdata[[#This Row],[SampleLabel]]+3</f>
        <v>12010003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12010005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12</v>
      </c>
      <c r="B115" s="1">
        <f t="shared" si="5"/>
        <v>1</v>
      </c>
      <c r="C115" s="1">
        <f t="shared" si="6"/>
        <v>3</v>
      </c>
      <c r="D115" s="134">
        <f t="shared" si="4"/>
        <v>12010000</v>
      </c>
      <c r="E115" s="1">
        <f>INDEX(FCF[From],MATCH(FCFdata[[#This Row],[FCFindex]],FCF[FCFindex]))</f>
        <v>4</v>
      </c>
      <c r="F115" s="1">
        <f>INDEX(FCF[To],MATCH(FCFdata[[#This Row],[FCFindex]],FCF[FCFindex]))</f>
        <v>5</v>
      </c>
      <c r="G115" s="1" t="str">
        <f>INDEX(FCF[MarkFrom],MATCH(FCFdata[[#This Row],[FCFindex]],FCF[FCFindex]))</f>
        <v>3U</v>
      </c>
      <c r="H115" s="1" t="str">
        <f>INDEX(FCF[MarkTo],MATCH(FCFdata[[#This Row],[FCFindex]],FCF[FCFindex]))</f>
        <v>4G</v>
      </c>
      <c r="I115" s="118">
        <f>FCFdata[[#This Row],[SampleLabel]]+3</f>
        <v>12010003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12010005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12</v>
      </c>
      <c r="B116" s="1">
        <f t="shared" si="5"/>
        <v>1</v>
      </c>
      <c r="C116" s="1">
        <f t="shared" si="6"/>
        <v>4</v>
      </c>
      <c r="D116" s="134">
        <f t="shared" si="4"/>
        <v>12010000</v>
      </c>
      <c r="E116" s="1">
        <f>INDEX(FCF[From],MATCH(FCFdata[[#This Row],[FCFindex]],FCF[FCFindex]))</f>
        <v>5</v>
      </c>
      <c r="F116" s="1">
        <f>INDEX(FCF[To],MATCH(FCFdata[[#This Row],[FCFindex]],FCF[FCFindex]))</f>
        <v>6</v>
      </c>
      <c r="G116" s="1" t="str">
        <f>INDEX(FCF[MarkFrom],MATCH(FCFdata[[#This Row],[FCFindex]],FCF[FCFindex]))</f>
        <v>4G</v>
      </c>
      <c r="H116" s="1" t="str">
        <f>INDEX(FCF[MarkTo],MATCH(FCFdata[[#This Row],[FCFindex]],FCF[FCFindex]))</f>
        <v>5S</v>
      </c>
      <c r="I116" s="118">
        <f>FCFdata[[#This Row],[SampleLabel]]+3</f>
        <v>12010003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12010005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12</v>
      </c>
      <c r="B117" s="1">
        <f t="shared" si="5"/>
        <v>1</v>
      </c>
      <c r="C117" s="1">
        <f t="shared" si="6"/>
        <v>5</v>
      </c>
      <c r="D117" s="134">
        <f t="shared" si="4"/>
        <v>12010000</v>
      </c>
      <c r="E117" s="1">
        <f>INDEX(FCF[From],MATCH(FCFdata[[#This Row],[FCFindex]],FCF[FCFindex]))</f>
        <v>6</v>
      </c>
      <c r="F117" s="1">
        <f>INDEX(FCF[To],MATCH(FCFdata[[#This Row],[FCFindex]],FCF[FCFindex]))</f>
        <v>7</v>
      </c>
      <c r="G117" s="1" t="str">
        <f>INDEX(FCF[MarkFrom],MATCH(FCFdata[[#This Row],[FCFindex]],FCF[FCFindex]))</f>
        <v>5S</v>
      </c>
      <c r="H117" s="1" t="str">
        <f>INDEX(FCF[MarkTo],MATCH(FCFdata[[#This Row],[FCFindex]],FCF[FCFindex]))</f>
        <v>6Oct</v>
      </c>
      <c r="I117" s="118">
        <f>FCFdata[[#This Row],[SampleLabel]]+3</f>
        <v>12010003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12010005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12</v>
      </c>
      <c r="B118" s="1">
        <f t="shared" si="5"/>
        <v>1</v>
      </c>
      <c r="C118" s="1">
        <f t="shared" si="6"/>
        <v>6</v>
      </c>
      <c r="D118" s="134">
        <f t="shared" si="4"/>
        <v>12010000</v>
      </c>
      <c r="E118" s="1">
        <f>INDEX(FCF[From],MATCH(FCFdata[[#This Row],[FCFindex]],FCF[FCFindex]))</f>
        <v>7</v>
      </c>
      <c r="F118" s="1">
        <f>INDEX(FCF[To],MATCH(FCFdata[[#This Row],[FCFindex]],FCF[FCFindex]))</f>
        <v>8</v>
      </c>
      <c r="G118" s="1" t="str">
        <f>INDEX(FCF[MarkFrom],MATCH(FCFdata[[#This Row],[FCFindex]],FCF[FCFindex]))</f>
        <v>6Oct</v>
      </c>
      <c r="H118" s="1" t="str">
        <f>INDEX(FCF[MarkTo],MATCH(FCFdata[[#This Row],[FCFindex]],FCF[FCFindex]))</f>
        <v>7Rot</v>
      </c>
      <c r="I118" s="118">
        <f>FCFdata[[#This Row],[SampleLabel]]+3</f>
        <v>12010003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12010005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12</v>
      </c>
      <c r="B119" s="1">
        <f t="shared" si="5"/>
        <v>1</v>
      </c>
      <c r="C119" s="1">
        <f t="shared" si="6"/>
        <v>7</v>
      </c>
      <c r="D119" s="134">
        <f t="shared" si="4"/>
        <v>12010000</v>
      </c>
      <c r="E119" s="1">
        <f>INDEX(FCF[From],MATCH(FCFdata[[#This Row],[FCFindex]],FCF[FCFindex]))</f>
        <v>8</v>
      </c>
      <c r="F119" s="1">
        <f>INDEX(FCF[To],MATCH(FCFdata[[#This Row],[FCFindex]],FCF[FCFindex]))</f>
        <v>9</v>
      </c>
      <c r="G119" s="1" t="str">
        <f>INDEX(FCF[MarkFrom],MATCH(FCFdata[[#This Row],[FCFindex]],FCF[FCFindex]))</f>
        <v>7Rot</v>
      </c>
      <c r="H119" s="1" t="str">
        <f>INDEX(FCF[MarkTo],MATCH(FCFdata[[#This Row],[FCFindex]],FCF[FCFindex]))</f>
        <v>8Gp</v>
      </c>
      <c r="I119" s="118">
        <f>FCFdata[[#This Row],[SampleLabel]]+3</f>
        <v>12010003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12010005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12</v>
      </c>
      <c r="B120" s="1">
        <f t="shared" si="5"/>
        <v>1</v>
      </c>
      <c r="C120" s="1">
        <f t="shared" si="6"/>
        <v>8</v>
      </c>
      <c r="D120" s="134">
        <f t="shared" si="4"/>
        <v>12010000</v>
      </c>
      <c r="E120" s="1">
        <f>INDEX(FCF[From],MATCH(FCFdata[[#This Row],[FCFindex]],FCF[FCFindex]))</f>
        <v>9</v>
      </c>
      <c r="F120" s="1">
        <f>INDEX(FCF[To],MATCH(FCFdata[[#This Row],[FCFindex]],FCF[FCFindex]))</f>
        <v>10</v>
      </c>
      <c r="G120" s="1" t="str">
        <f>INDEX(FCF[MarkFrom],MATCH(FCFdata[[#This Row],[FCFindex]],FCF[FCFindex]))</f>
        <v>8Gp</v>
      </c>
      <c r="H120" s="1" t="str">
        <f>INDEX(FCF[MarkTo],MATCH(FCFdata[[#This Row],[FCFindex]],FCF[FCFindex]))</f>
        <v>9Ama</v>
      </c>
      <c r="I120" s="118">
        <f>FCFdata[[#This Row],[SampleLabel]]+3</f>
        <v>12010003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12010005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12</v>
      </c>
      <c r="B121" s="1">
        <f t="shared" si="5"/>
        <v>1</v>
      </c>
      <c r="C121" s="1">
        <f t="shared" si="6"/>
        <v>9</v>
      </c>
      <c r="D121" s="134">
        <f t="shared" si="4"/>
        <v>12010000</v>
      </c>
      <c r="E121" s="1">
        <f>INDEX(FCF[From],MATCH(FCFdata[[#This Row],[FCFindex]],FCF[FCFindex]))</f>
        <v>11</v>
      </c>
      <c r="F121" s="1">
        <f>INDEX(FCF[To],MATCH(FCFdata[[#This Row],[FCFindex]],FCF[FCFindex]))</f>
        <v>12</v>
      </c>
      <c r="G121" s="1" t="str">
        <f>INDEX(FCF[MarkFrom],MATCH(FCFdata[[#This Row],[FCFindex]],FCF[FCFindex]))</f>
        <v>10Tm</v>
      </c>
      <c r="H121" s="1" t="str">
        <f>INDEX(FCF[MarkTo],MATCH(FCFdata[[#This Row],[FCFindex]],FCF[FCFindex]))</f>
        <v>11Azd</v>
      </c>
      <c r="I121" s="118">
        <f>FCFdata[[#This Row],[SampleLabel]]+3</f>
        <v>12010003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12010005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13</v>
      </c>
      <c r="B122" s="1">
        <f t="shared" si="5"/>
        <v>1</v>
      </c>
      <c r="C122" s="1">
        <f t="shared" si="6"/>
        <v>0</v>
      </c>
      <c r="D122" s="134">
        <f t="shared" si="4"/>
        <v>13010000</v>
      </c>
      <c r="E122" s="1">
        <f>INDEX(FCF[From],MATCH(FCFdata[[#This Row],[FCFindex]],FCF[FCFindex]))</f>
        <v>1</v>
      </c>
      <c r="F122" s="1">
        <f>INDEX(FCF[To],MATCH(FCFdata[[#This Row],[FCFindex]],FCF[FCFindex]))</f>
        <v>3</v>
      </c>
      <c r="G122" s="1" t="str">
        <f>INDEX(FCF[MarkFrom],MATCH(FCFdata[[#This Row],[FCFindex]],FCF[FCFindex]))</f>
        <v>1PM</v>
      </c>
      <c r="H122" s="1" t="str">
        <f>INDEX(FCF[MarkTo],MATCH(FCFdata[[#This Row],[FCFindex]],FCF[FCFindex]))</f>
        <v>2c</v>
      </c>
      <c r="I122" s="118">
        <f>FCFdata[[#This Row],[SampleLabel]]+3</f>
        <v>13010003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13010005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13</v>
      </c>
      <c r="B123" s="1">
        <f t="shared" si="5"/>
        <v>1</v>
      </c>
      <c r="C123" s="1">
        <f t="shared" si="6"/>
        <v>1</v>
      </c>
      <c r="D123" s="134">
        <f t="shared" si="4"/>
        <v>13010000</v>
      </c>
      <c r="E123" s="1">
        <f>INDEX(FCF[From],MATCH(FCFdata[[#This Row],[FCFindex]],FCF[FCFindex]))</f>
        <v>2</v>
      </c>
      <c r="F123" s="1">
        <f>INDEX(FCF[To],MATCH(FCFdata[[#This Row],[FCFindex]],FCF[FCFindex]))</f>
        <v>3</v>
      </c>
      <c r="G123" s="1" t="str">
        <f>INDEX(FCF[MarkFrom],MATCH(FCFdata[[#This Row],[FCFindex]],FCF[FCFindex]))</f>
        <v>2D</v>
      </c>
      <c r="H123" s="1" t="str">
        <f>INDEX(FCF[MarkTo],MATCH(FCFdata[[#This Row],[FCFindex]],FCF[FCFindex]))</f>
        <v>2c</v>
      </c>
      <c r="I123" s="118">
        <f>FCFdata[[#This Row],[SampleLabel]]+3</f>
        <v>13010003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13010005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13</v>
      </c>
      <c r="B124" s="1">
        <f t="shared" si="5"/>
        <v>1</v>
      </c>
      <c r="C124" s="1">
        <f t="shared" si="6"/>
        <v>2</v>
      </c>
      <c r="D124" s="134">
        <f t="shared" si="4"/>
        <v>13010000</v>
      </c>
      <c r="E124" s="1">
        <f>INDEX(FCF[From],MATCH(FCFdata[[#This Row],[FCFindex]],FCF[FCFindex]))</f>
        <v>3</v>
      </c>
      <c r="F124" s="1">
        <f>INDEX(FCF[To],MATCH(FCFdata[[#This Row],[FCFindex]],FCF[FCFindex]))</f>
        <v>4</v>
      </c>
      <c r="G124" s="1" t="str">
        <f>INDEX(FCF[MarkFrom],MATCH(FCFdata[[#This Row],[FCFindex]],FCF[FCFindex]))</f>
        <v>2c</v>
      </c>
      <c r="H124" s="1" t="str">
        <f>INDEX(FCF[MarkTo],MATCH(FCFdata[[#This Row],[FCFindex]],FCF[FCFindex]))</f>
        <v>3U</v>
      </c>
      <c r="I124" s="118">
        <f>FCFdata[[#This Row],[SampleLabel]]+3</f>
        <v>13010003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13010005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13</v>
      </c>
      <c r="B125" s="1">
        <f t="shared" si="5"/>
        <v>1</v>
      </c>
      <c r="C125" s="1">
        <f t="shared" si="6"/>
        <v>3</v>
      </c>
      <c r="D125" s="134">
        <f t="shared" si="4"/>
        <v>13010000</v>
      </c>
      <c r="E125" s="1">
        <f>INDEX(FCF[From],MATCH(FCFdata[[#This Row],[FCFindex]],FCF[FCFindex]))</f>
        <v>4</v>
      </c>
      <c r="F125" s="1">
        <f>INDEX(FCF[To],MATCH(FCFdata[[#This Row],[FCFindex]],FCF[FCFindex]))</f>
        <v>5</v>
      </c>
      <c r="G125" s="1" t="str">
        <f>INDEX(FCF[MarkFrom],MATCH(FCFdata[[#This Row],[FCFindex]],FCF[FCFindex]))</f>
        <v>3U</v>
      </c>
      <c r="H125" s="1" t="str">
        <f>INDEX(FCF[MarkTo],MATCH(FCFdata[[#This Row],[FCFindex]],FCF[FCFindex]))</f>
        <v>4G</v>
      </c>
      <c r="I125" s="118">
        <f>FCFdata[[#This Row],[SampleLabel]]+3</f>
        <v>13010003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13010005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13</v>
      </c>
      <c r="B126" s="1">
        <f t="shared" si="5"/>
        <v>1</v>
      </c>
      <c r="C126" s="1">
        <f t="shared" si="6"/>
        <v>4</v>
      </c>
      <c r="D126" s="134">
        <f t="shared" si="4"/>
        <v>13010000</v>
      </c>
      <c r="E126" s="1">
        <f>INDEX(FCF[From],MATCH(FCFdata[[#This Row],[FCFindex]],FCF[FCFindex]))</f>
        <v>5</v>
      </c>
      <c r="F126" s="1">
        <f>INDEX(FCF[To],MATCH(FCFdata[[#This Row],[FCFindex]],FCF[FCFindex]))</f>
        <v>6</v>
      </c>
      <c r="G126" s="1" t="str">
        <f>INDEX(FCF[MarkFrom],MATCH(FCFdata[[#This Row],[FCFindex]],FCF[FCFindex]))</f>
        <v>4G</v>
      </c>
      <c r="H126" s="1" t="str">
        <f>INDEX(FCF[MarkTo],MATCH(FCFdata[[#This Row],[FCFindex]],FCF[FCFindex]))</f>
        <v>5S</v>
      </c>
      <c r="I126" s="118">
        <f>FCFdata[[#This Row],[SampleLabel]]+3</f>
        <v>13010003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13010005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13</v>
      </c>
      <c r="B127" s="1">
        <f t="shared" si="5"/>
        <v>1</v>
      </c>
      <c r="C127" s="1">
        <f t="shared" si="6"/>
        <v>5</v>
      </c>
      <c r="D127" s="134">
        <f t="shared" si="4"/>
        <v>13010000</v>
      </c>
      <c r="E127" s="1">
        <f>INDEX(FCF[From],MATCH(FCFdata[[#This Row],[FCFindex]],FCF[FCFindex]))</f>
        <v>6</v>
      </c>
      <c r="F127" s="1">
        <f>INDEX(FCF[To],MATCH(FCFdata[[#This Row],[FCFindex]],FCF[FCFindex]))</f>
        <v>7</v>
      </c>
      <c r="G127" s="1" t="str">
        <f>INDEX(FCF[MarkFrom],MATCH(FCFdata[[#This Row],[FCFindex]],FCF[FCFindex]))</f>
        <v>5S</v>
      </c>
      <c r="H127" s="1" t="str">
        <f>INDEX(FCF[MarkTo],MATCH(FCFdata[[#This Row],[FCFindex]],FCF[FCFindex]))</f>
        <v>6Oct</v>
      </c>
      <c r="I127" s="118">
        <f>FCFdata[[#This Row],[SampleLabel]]+3</f>
        <v>13010003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13010005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13</v>
      </c>
      <c r="B128" s="1">
        <f t="shared" si="5"/>
        <v>1</v>
      </c>
      <c r="C128" s="1">
        <f t="shared" si="6"/>
        <v>6</v>
      </c>
      <c r="D128" s="134">
        <f t="shared" si="4"/>
        <v>13010000</v>
      </c>
      <c r="E128" s="1">
        <f>INDEX(FCF[From],MATCH(FCFdata[[#This Row],[FCFindex]],FCF[FCFindex]))</f>
        <v>7</v>
      </c>
      <c r="F128" s="1">
        <f>INDEX(FCF[To],MATCH(FCFdata[[#This Row],[FCFindex]],FCF[FCFindex]))</f>
        <v>8</v>
      </c>
      <c r="G128" s="1" t="str">
        <f>INDEX(FCF[MarkFrom],MATCH(FCFdata[[#This Row],[FCFindex]],FCF[FCFindex]))</f>
        <v>6Oct</v>
      </c>
      <c r="H128" s="1" t="str">
        <f>INDEX(FCF[MarkTo],MATCH(FCFdata[[#This Row],[FCFindex]],FCF[FCFindex]))</f>
        <v>7Rot</v>
      </c>
      <c r="I128" s="118">
        <f>FCFdata[[#This Row],[SampleLabel]]+3</f>
        <v>13010003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13010005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13</v>
      </c>
      <c r="B129" s="1">
        <f t="shared" si="5"/>
        <v>1</v>
      </c>
      <c r="C129" s="1">
        <f t="shared" si="6"/>
        <v>7</v>
      </c>
      <c r="D129" s="134">
        <f t="shared" si="4"/>
        <v>13010000</v>
      </c>
      <c r="E129" s="1">
        <f>INDEX(FCF[From],MATCH(FCFdata[[#This Row],[FCFindex]],FCF[FCFindex]))</f>
        <v>8</v>
      </c>
      <c r="F129" s="1">
        <f>INDEX(FCF[To],MATCH(FCFdata[[#This Row],[FCFindex]],FCF[FCFindex]))</f>
        <v>9</v>
      </c>
      <c r="G129" s="1" t="str">
        <f>INDEX(FCF[MarkFrom],MATCH(FCFdata[[#This Row],[FCFindex]],FCF[FCFindex]))</f>
        <v>7Rot</v>
      </c>
      <c r="H129" s="1" t="str">
        <f>INDEX(FCF[MarkTo],MATCH(FCFdata[[#This Row],[FCFindex]],FCF[FCFindex]))</f>
        <v>8Gp</v>
      </c>
      <c r="I129" s="118">
        <f>FCFdata[[#This Row],[SampleLabel]]+3</f>
        <v>13010003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13010005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13</v>
      </c>
      <c r="B130" s="1">
        <f t="shared" si="5"/>
        <v>1</v>
      </c>
      <c r="C130" s="1">
        <f t="shared" si="6"/>
        <v>8</v>
      </c>
      <c r="D130" s="134">
        <f t="shared" ref="D130:D193" si="8">A130*1000000+B130*10000</f>
        <v>13010000</v>
      </c>
      <c r="E130" s="1">
        <f>INDEX(FCF[From],MATCH(FCFdata[[#This Row],[FCFindex]],FCF[FCFindex]))</f>
        <v>9</v>
      </c>
      <c r="F130" s="1">
        <f>INDEX(FCF[To],MATCH(FCFdata[[#This Row],[FCFindex]],FCF[FCFindex]))</f>
        <v>10</v>
      </c>
      <c r="G130" s="1" t="str">
        <f>INDEX(FCF[MarkFrom],MATCH(FCFdata[[#This Row],[FCFindex]],FCF[FCFindex]))</f>
        <v>8Gp</v>
      </c>
      <c r="H130" s="1" t="str">
        <f>INDEX(FCF[MarkTo],MATCH(FCFdata[[#This Row],[FCFindex]],FCF[FCFindex]))</f>
        <v>9Ama</v>
      </c>
      <c r="I130" s="118">
        <f>FCFdata[[#This Row],[SampleLabel]]+3</f>
        <v>13010003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13010005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13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9</v>
      </c>
      <c r="D131" s="134">
        <f t="shared" si="8"/>
        <v>13010000</v>
      </c>
      <c r="E131" s="1">
        <f>INDEX(FCF[From],MATCH(FCFdata[[#This Row],[FCFindex]],FCF[FCFindex]))</f>
        <v>11</v>
      </c>
      <c r="F131" s="1">
        <f>INDEX(FCF[To],MATCH(FCFdata[[#This Row],[FCFindex]],FCF[FCFindex]))</f>
        <v>12</v>
      </c>
      <c r="G131" s="1" t="str">
        <f>INDEX(FCF[MarkFrom],MATCH(FCFdata[[#This Row],[FCFindex]],FCF[FCFindex]))</f>
        <v>10Tm</v>
      </c>
      <c r="H131" s="1" t="str">
        <f>INDEX(FCF[MarkTo],MATCH(FCFdata[[#This Row],[FCFindex]],FCF[FCFindex]))</f>
        <v>11Azd</v>
      </c>
      <c r="I131" s="118">
        <f>FCFdata[[#This Row],[SampleLabel]]+3</f>
        <v>13010003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13010005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14</v>
      </c>
      <c r="B132" s="1">
        <f t="shared" si="9"/>
        <v>1</v>
      </c>
      <c r="C132" s="1">
        <f t="shared" si="10"/>
        <v>0</v>
      </c>
      <c r="D132" s="134">
        <f t="shared" si="8"/>
        <v>14010000</v>
      </c>
      <c r="E132" s="1">
        <f>INDEX(FCF[From],MATCH(FCFdata[[#This Row],[FCFindex]],FCF[FCFindex]))</f>
        <v>1</v>
      </c>
      <c r="F132" s="1">
        <f>INDEX(FCF[To],MATCH(FCFdata[[#This Row],[FCFindex]],FCF[FCFindex]))</f>
        <v>3</v>
      </c>
      <c r="G132" s="1" t="str">
        <f>INDEX(FCF[MarkFrom],MATCH(FCFdata[[#This Row],[FCFindex]],FCF[FCFindex]))</f>
        <v>1PM</v>
      </c>
      <c r="H132" s="1" t="str">
        <f>INDEX(FCF[MarkTo],MATCH(FCFdata[[#This Row],[FCFindex]],FCF[FCFindex]))</f>
        <v>2c</v>
      </c>
      <c r="I132" s="118">
        <f>FCFdata[[#This Row],[SampleLabel]]+3</f>
        <v>14010003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14010005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14</v>
      </c>
      <c r="B133" s="1">
        <f t="shared" si="9"/>
        <v>1</v>
      </c>
      <c r="C133" s="1">
        <f t="shared" si="10"/>
        <v>1</v>
      </c>
      <c r="D133" s="134">
        <f t="shared" si="8"/>
        <v>14010000</v>
      </c>
      <c r="E133" s="1">
        <f>INDEX(FCF[From],MATCH(FCFdata[[#This Row],[FCFindex]],FCF[FCFindex]))</f>
        <v>2</v>
      </c>
      <c r="F133" s="1">
        <f>INDEX(FCF[To],MATCH(FCFdata[[#This Row],[FCFindex]],FCF[FCFindex]))</f>
        <v>3</v>
      </c>
      <c r="G133" s="1" t="str">
        <f>INDEX(FCF[MarkFrom],MATCH(FCFdata[[#This Row],[FCFindex]],FCF[FCFindex]))</f>
        <v>2D</v>
      </c>
      <c r="H133" s="1" t="str">
        <f>INDEX(FCF[MarkTo],MATCH(FCFdata[[#This Row],[FCFindex]],FCF[FCFindex]))</f>
        <v>2c</v>
      </c>
      <c r="I133" s="118">
        <f>FCFdata[[#This Row],[SampleLabel]]+3</f>
        <v>14010003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14010005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14</v>
      </c>
      <c r="B134" s="1">
        <f t="shared" si="9"/>
        <v>1</v>
      </c>
      <c r="C134" s="1">
        <f t="shared" si="10"/>
        <v>2</v>
      </c>
      <c r="D134" s="134">
        <f t="shared" si="8"/>
        <v>14010000</v>
      </c>
      <c r="E134" s="1">
        <f>INDEX(FCF[From],MATCH(FCFdata[[#This Row],[FCFindex]],FCF[FCFindex]))</f>
        <v>3</v>
      </c>
      <c r="F134" s="1">
        <f>INDEX(FCF[To],MATCH(FCFdata[[#This Row],[FCFindex]],FCF[FCFindex]))</f>
        <v>4</v>
      </c>
      <c r="G134" s="1" t="str">
        <f>INDEX(FCF[MarkFrom],MATCH(FCFdata[[#This Row],[FCFindex]],FCF[FCFindex]))</f>
        <v>2c</v>
      </c>
      <c r="H134" s="1" t="str">
        <f>INDEX(FCF[MarkTo],MATCH(FCFdata[[#This Row],[FCFindex]],FCF[FCFindex]))</f>
        <v>3U</v>
      </c>
      <c r="I134" s="118">
        <f>FCFdata[[#This Row],[SampleLabel]]+3</f>
        <v>14010003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14010005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14</v>
      </c>
      <c r="B135" s="1">
        <f t="shared" si="9"/>
        <v>1</v>
      </c>
      <c r="C135" s="1">
        <f t="shared" si="10"/>
        <v>3</v>
      </c>
      <c r="D135" s="134">
        <f t="shared" si="8"/>
        <v>14010000</v>
      </c>
      <c r="E135" s="1">
        <f>INDEX(FCF[From],MATCH(FCFdata[[#This Row],[FCFindex]],FCF[FCFindex]))</f>
        <v>4</v>
      </c>
      <c r="F135" s="1">
        <f>INDEX(FCF[To],MATCH(FCFdata[[#This Row],[FCFindex]],FCF[FCFindex]))</f>
        <v>5</v>
      </c>
      <c r="G135" s="1" t="str">
        <f>INDEX(FCF[MarkFrom],MATCH(FCFdata[[#This Row],[FCFindex]],FCF[FCFindex]))</f>
        <v>3U</v>
      </c>
      <c r="H135" s="1" t="str">
        <f>INDEX(FCF[MarkTo],MATCH(FCFdata[[#This Row],[FCFindex]],FCF[FCFindex]))</f>
        <v>4G</v>
      </c>
      <c r="I135" s="118">
        <f>FCFdata[[#This Row],[SampleLabel]]+3</f>
        <v>14010003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14010005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14</v>
      </c>
      <c r="B136" s="1">
        <f t="shared" si="9"/>
        <v>1</v>
      </c>
      <c r="C136" s="1">
        <f t="shared" si="10"/>
        <v>4</v>
      </c>
      <c r="D136" s="134">
        <f t="shared" si="8"/>
        <v>14010000</v>
      </c>
      <c r="E136" s="1">
        <f>INDEX(FCF[From],MATCH(FCFdata[[#This Row],[FCFindex]],FCF[FCFindex]))</f>
        <v>5</v>
      </c>
      <c r="F136" s="1">
        <f>INDEX(FCF[To],MATCH(FCFdata[[#This Row],[FCFindex]],FCF[FCFindex]))</f>
        <v>6</v>
      </c>
      <c r="G136" s="1" t="str">
        <f>INDEX(FCF[MarkFrom],MATCH(FCFdata[[#This Row],[FCFindex]],FCF[FCFindex]))</f>
        <v>4G</v>
      </c>
      <c r="H136" s="1" t="str">
        <f>INDEX(FCF[MarkTo],MATCH(FCFdata[[#This Row],[FCFindex]],FCF[FCFindex]))</f>
        <v>5S</v>
      </c>
      <c r="I136" s="118">
        <f>FCFdata[[#This Row],[SampleLabel]]+3</f>
        <v>14010003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14010005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14</v>
      </c>
      <c r="B137" s="1">
        <f t="shared" si="9"/>
        <v>1</v>
      </c>
      <c r="C137" s="1">
        <f t="shared" si="10"/>
        <v>5</v>
      </c>
      <c r="D137" s="134">
        <f t="shared" si="8"/>
        <v>14010000</v>
      </c>
      <c r="E137" s="1">
        <f>INDEX(FCF[From],MATCH(FCFdata[[#This Row],[FCFindex]],FCF[FCFindex]))</f>
        <v>6</v>
      </c>
      <c r="F137" s="1">
        <f>INDEX(FCF[To],MATCH(FCFdata[[#This Row],[FCFindex]],FCF[FCFindex]))</f>
        <v>7</v>
      </c>
      <c r="G137" s="1" t="str">
        <f>INDEX(FCF[MarkFrom],MATCH(FCFdata[[#This Row],[FCFindex]],FCF[FCFindex]))</f>
        <v>5S</v>
      </c>
      <c r="H137" s="1" t="str">
        <f>INDEX(FCF[MarkTo],MATCH(FCFdata[[#This Row],[FCFindex]],FCF[FCFindex]))</f>
        <v>6Oct</v>
      </c>
      <c r="I137" s="118">
        <f>FCFdata[[#This Row],[SampleLabel]]+3</f>
        <v>14010003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14010005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14</v>
      </c>
      <c r="B138" s="1">
        <f t="shared" si="9"/>
        <v>1</v>
      </c>
      <c r="C138" s="1">
        <f t="shared" si="10"/>
        <v>6</v>
      </c>
      <c r="D138" s="134">
        <f t="shared" si="8"/>
        <v>14010000</v>
      </c>
      <c r="E138" s="1">
        <f>INDEX(FCF[From],MATCH(FCFdata[[#This Row],[FCFindex]],FCF[FCFindex]))</f>
        <v>7</v>
      </c>
      <c r="F138" s="1">
        <f>INDEX(FCF[To],MATCH(FCFdata[[#This Row],[FCFindex]],FCF[FCFindex]))</f>
        <v>8</v>
      </c>
      <c r="G138" s="1" t="str">
        <f>INDEX(FCF[MarkFrom],MATCH(FCFdata[[#This Row],[FCFindex]],FCF[FCFindex]))</f>
        <v>6Oct</v>
      </c>
      <c r="H138" s="1" t="str">
        <f>INDEX(FCF[MarkTo],MATCH(FCFdata[[#This Row],[FCFindex]],FCF[FCFindex]))</f>
        <v>7Rot</v>
      </c>
      <c r="I138" s="118">
        <f>FCFdata[[#This Row],[SampleLabel]]+3</f>
        <v>14010003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14010005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14</v>
      </c>
      <c r="B139" s="1">
        <f t="shared" si="9"/>
        <v>1</v>
      </c>
      <c r="C139" s="1">
        <f t="shared" si="10"/>
        <v>7</v>
      </c>
      <c r="D139" s="134">
        <f t="shared" si="8"/>
        <v>14010000</v>
      </c>
      <c r="E139" s="1">
        <f>INDEX(FCF[From],MATCH(FCFdata[[#This Row],[FCFindex]],FCF[FCFindex]))</f>
        <v>8</v>
      </c>
      <c r="F139" s="1">
        <f>INDEX(FCF[To],MATCH(FCFdata[[#This Row],[FCFindex]],FCF[FCFindex]))</f>
        <v>9</v>
      </c>
      <c r="G139" s="1" t="str">
        <f>INDEX(FCF[MarkFrom],MATCH(FCFdata[[#This Row],[FCFindex]],FCF[FCFindex]))</f>
        <v>7Rot</v>
      </c>
      <c r="H139" s="1" t="str">
        <f>INDEX(FCF[MarkTo],MATCH(FCFdata[[#This Row],[FCFindex]],FCF[FCFindex]))</f>
        <v>8Gp</v>
      </c>
      <c r="I139" s="118">
        <f>FCFdata[[#This Row],[SampleLabel]]+3</f>
        <v>14010003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14010005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14</v>
      </c>
      <c r="B140" s="1">
        <f t="shared" si="9"/>
        <v>1</v>
      </c>
      <c r="C140" s="1">
        <f t="shared" si="10"/>
        <v>8</v>
      </c>
      <c r="D140" s="134">
        <f t="shared" si="8"/>
        <v>14010000</v>
      </c>
      <c r="E140" s="1">
        <f>INDEX(FCF[From],MATCH(FCFdata[[#This Row],[FCFindex]],FCF[FCFindex]))</f>
        <v>9</v>
      </c>
      <c r="F140" s="1">
        <f>INDEX(FCF[To],MATCH(FCFdata[[#This Row],[FCFindex]],FCF[FCFindex]))</f>
        <v>10</v>
      </c>
      <c r="G140" s="1" t="str">
        <f>INDEX(FCF[MarkFrom],MATCH(FCFdata[[#This Row],[FCFindex]],FCF[FCFindex]))</f>
        <v>8Gp</v>
      </c>
      <c r="H140" s="1" t="str">
        <f>INDEX(FCF[MarkTo],MATCH(FCFdata[[#This Row],[FCFindex]],FCF[FCFindex]))</f>
        <v>9Ama</v>
      </c>
      <c r="I140" s="118">
        <f>FCFdata[[#This Row],[SampleLabel]]+3</f>
        <v>14010003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14010005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14</v>
      </c>
      <c r="B141" s="1">
        <f t="shared" si="9"/>
        <v>1</v>
      </c>
      <c r="C141" s="1">
        <f t="shared" si="10"/>
        <v>9</v>
      </c>
      <c r="D141" s="134">
        <f t="shared" si="8"/>
        <v>14010000</v>
      </c>
      <c r="E141" s="1">
        <f>INDEX(FCF[From],MATCH(FCFdata[[#This Row],[FCFindex]],FCF[FCFindex]))</f>
        <v>11</v>
      </c>
      <c r="F141" s="1">
        <f>INDEX(FCF[To],MATCH(FCFdata[[#This Row],[FCFindex]],FCF[FCFindex]))</f>
        <v>12</v>
      </c>
      <c r="G141" s="1" t="str">
        <f>INDEX(FCF[MarkFrom],MATCH(FCFdata[[#This Row],[FCFindex]],FCF[FCFindex]))</f>
        <v>10Tm</v>
      </c>
      <c r="H141" s="1" t="str">
        <f>INDEX(FCF[MarkTo],MATCH(FCFdata[[#This Row],[FCFindex]],FCF[FCFindex]))</f>
        <v>11Azd</v>
      </c>
      <c r="I141" s="118">
        <f>FCFdata[[#This Row],[SampleLabel]]+3</f>
        <v>14010003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14010005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15</v>
      </c>
      <c r="B142" s="1">
        <f t="shared" si="9"/>
        <v>1</v>
      </c>
      <c r="C142" s="1">
        <f t="shared" si="10"/>
        <v>0</v>
      </c>
      <c r="D142" s="134">
        <f t="shared" si="8"/>
        <v>15010000</v>
      </c>
      <c r="E142" s="1">
        <f>INDEX(FCF[From],MATCH(FCFdata[[#This Row],[FCFindex]],FCF[FCFindex]))</f>
        <v>1</v>
      </c>
      <c r="F142" s="1">
        <f>INDEX(FCF[To],MATCH(FCFdata[[#This Row],[FCFindex]],FCF[FCFindex]))</f>
        <v>3</v>
      </c>
      <c r="G142" s="1" t="str">
        <f>INDEX(FCF[MarkFrom],MATCH(FCFdata[[#This Row],[FCFindex]],FCF[FCFindex]))</f>
        <v>1PM</v>
      </c>
      <c r="H142" s="1" t="str">
        <f>INDEX(FCF[MarkTo],MATCH(FCFdata[[#This Row],[FCFindex]],FCF[FCFindex]))</f>
        <v>2c</v>
      </c>
      <c r="I142" s="118">
        <f>FCFdata[[#This Row],[SampleLabel]]+3</f>
        <v>15010003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15010005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15</v>
      </c>
      <c r="B143" s="1">
        <f t="shared" si="9"/>
        <v>1</v>
      </c>
      <c r="C143" s="1">
        <f t="shared" si="10"/>
        <v>1</v>
      </c>
      <c r="D143" s="134">
        <f t="shared" si="8"/>
        <v>15010000</v>
      </c>
      <c r="E143" s="1">
        <f>INDEX(FCF[From],MATCH(FCFdata[[#This Row],[FCFindex]],FCF[FCFindex]))</f>
        <v>2</v>
      </c>
      <c r="F143" s="1">
        <f>INDEX(FCF[To],MATCH(FCFdata[[#This Row],[FCFindex]],FCF[FCFindex]))</f>
        <v>3</v>
      </c>
      <c r="G143" s="1" t="str">
        <f>INDEX(FCF[MarkFrom],MATCH(FCFdata[[#This Row],[FCFindex]],FCF[FCFindex]))</f>
        <v>2D</v>
      </c>
      <c r="H143" s="1" t="str">
        <f>INDEX(FCF[MarkTo],MATCH(FCFdata[[#This Row],[FCFindex]],FCF[FCFindex]))</f>
        <v>2c</v>
      </c>
      <c r="I143" s="118">
        <f>FCFdata[[#This Row],[SampleLabel]]+3</f>
        <v>15010003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15010005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15</v>
      </c>
      <c r="B144" s="1">
        <f t="shared" si="9"/>
        <v>1</v>
      </c>
      <c r="C144" s="1">
        <f t="shared" si="10"/>
        <v>2</v>
      </c>
      <c r="D144" s="134">
        <f t="shared" si="8"/>
        <v>15010000</v>
      </c>
      <c r="E144" s="1">
        <f>INDEX(FCF[From],MATCH(FCFdata[[#This Row],[FCFindex]],FCF[FCFindex]))</f>
        <v>3</v>
      </c>
      <c r="F144" s="1">
        <f>INDEX(FCF[To],MATCH(FCFdata[[#This Row],[FCFindex]],FCF[FCFindex]))</f>
        <v>4</v>
      </c>
      <c r="G144" s="1" t="str">
        <f>INDEX(FCF[MarkFrom],MATCH(FCFdata[[#This Row],[FCFindex]],FCF[FCFindex]))</f>
        <v>2c</v>
      </c>
      <c r="H144" s="1" t="str">
        <f>INDEX(FCF[MarkTo],MATCH(FCFdata[[#This Row],[FCFindex]],FCF[FCFindex]))</f>
        <v>3U</v>
      </c>
      <c r="I144" s="118">
        <f>FCFdata[[#This Row],[SampleLabel]]+3</f>
        <v>15010003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15010005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15</v>
      </c>
      <c r="B145" s="1">
        <f t="shared" si="9"/>
        <v>1</v>
      </c>
      <c r="C145" s="1">
        <f t="shared" si="10"/>
        <v>3</v>
      </c>
      <c r="D145" s="134">
        <f t="shared" si="8"/>
        <v>15010000</v>
      </c>
      <c r="E145" s="1">
        <f>INDEX(FCF[From],MATCH(FCFdata[[#This Row],[FCFindex]],FCF[FCFindex]))</f>
        <v>4</v>
      </c>
      <c r="F145" s="1">
        <f>INDEX(FCF[To],MATCH(FCFdata[[#This Row],[FCFindex]],FCF[FCFindex]))</f>
        <v>5</v>
      </c>
      <c r="G145" s="1" t="str">
        <f>INDEX(FCF[MarkFrom],MATCH(FCFdata[[#This Row],[FCFindex]],FCF[FCFindex]))</f>
        <v>3U</v>
      </c>
      <c r="H145" s="1" t="str">
        <f>INDEX(FCF[MarkTo],MATCH(FCFdata[[#This Row],[FCFindex]],FCF[FCFindex]))</f>
        <v>4G</v>
      </c>
      <c r="I145" s="118">
        <f>FCFdata[[#This Row],[SampleLabel]]+3</f>
        <v>15010003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15010005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15</v>
      </c>
      <c r="B146" s="1">
        <f t="shared" si="9"/>
        <v>1</v>
      </c>
      <c r="C146" s="1">
        <f t="shared" si="10"/>
        <v>4</v>
      </c>
      <c r="D146" s="134">
        <f t="shared" si="8"/>
        <v>15010000</v>
      </c>
      <c r="E146" s="1">
        <f>INDEX(FCF[From],MATCH(FCFdata[[#This Row],[FCFindex]],FCF[FCFindex]))</f>
        <v>5</v>
      </c>
      <c r="F146" s="1">
        <f>INDEX(FCF[To],MATCH(FCFdata[[#This Row],[FCFindex]],FCF[FCFindex]))</f>
        <v>6</v>
      </c>
      <c r="G146" s="1" t="str">
        <f>INDEX(FCF[MarkFrom],MATCH(FCFdata[[#This Row],[FCFindex]],FCF[FCFindex]))</f>
        <v>4G</v>
      </c>
      <c r="H146" s="1" t="str">
        <f>INDEX(FCF[MarkTo],MATCH(FCFdata[[#This Row],[FCFindex]],FCF[FCFindex]))</f>
        <v>5S</v>
      </c>
      <c r="I146" s="118">
        <f>FCFdata[[#This Row],[SampleLabel]]+3</f>
        <v>15010003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15010005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15</v>
      </c>
      <c r="B147" s="1">
        <f t="shared" si="9"/>
        <v>1</v>
      </c>
      <c r="C147" s="1">
        <f t="shared" si="10"/>
        <v>5</v>
      </c>
      <c r="D147" s="134">
        <f t="shared" si="8"/>
        <v>15010000</v>
      </c>
      <c r="E147" s="1">
        <f>INDEX(FCF[From],MATCH(FCFdata[[#This Row],[FCFindex]],FCF[FCFindex]))</f>
        <v>6</v>
      </c>
      <c r="F147" s="1">
        <f>INDEX(FCF[To],MATCH(FCFdata[[#This Row],[FCFindex]],FCF[FCFindex]))</f>
        <v>7</v>
      </c>
      <c r="G147" s="1" t="str">
        <f>INDEX(FCF[MarkFrom],MATCH(FCFdata[[#This Row],[FCFindex]],FCF[FCFindex]))</f>
        <v>5S</v>
      </c>
      <c r="H147" s="1" t="str">
        <f>INDEX(FCF[MarkTo],MATCH(FCFdata[[#This Row],[FCFindex]],FCF[FCFindex]))</f>
        <v>6Oct</v>
      </c>
      <c r="I147" s="118">
        <f>FCFdata[[#This Row],[SampleLabel]]+3</f>
        <v>15010003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15010005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15</v>
      </c>
      <c r="B148" s="1">
        <f t="shared" si="9"/>
        <v>1</v>
      </c>
      <c r="C148" s="1">
        <f t="shared" si="10"/>
        <v>6</v>
      </c>
      <c r="D148" s="134">
        <f t="shared" si="8"/>
        <v>15010000</v>
      </c>
      <c r="E148" s="1">
        <f>INDEX(FCF[From],MATCH(FCFdata[[#This Row],[FCFindex]],FCF[FCFindex]))</f>
        <v>7</v>
      </c>
      <c r="F148" s="1">
        <f>INDEX(FCF[To],MATCH(FCFdata[[#This Row],[FCFindex]],FCF[FCFindex]))</f>
        <v>8</v>
      </c>
      <c r="G148" s="1" t="str">
        <f>INDEX(FCF[MarkFrom],MATCH(FCFdata[[#This Row],[FCFindex]],FCF[FCFindex]))</f>
        <v>6Oct</v>
      </c>
      <c r="H148" s="1" t="str">
        <f>INDEX(FCF[MarkTo],MATCH(FCFdata[[#This Row],[FCFindex]],FCF[FCFindex]))</f>
        <v>7Rot</v>
      </c>
      <c r="I148" s="118">
        <f>FCFdata[[#This Row],[SampleLabel]]+3</f>
        <v>15010003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15010005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15</v>
      </c>
      <c r="B149" s="1">
        <f t="shared" si="9"/>
        <v>1</v>
      </c>
      <c r="C149" s="1">
        <f t="shared" si="10"/>
        <v>7</v>
      </c>
      <c r="D149" s="134">
        <f t="shared" si="8"/>
        <v>15010000</v>
      </c>
      <c r="E149" s="1">
        <f>INDEX(FCF[From],MATCH(FCFdata[[#This Row],[FCFindex]],FCF[FCFindex]))</f>
        <v>8</v>
      </c>
      <c r="F149" s="1">
        <f>INDEX(FCF[To],MATCH(FCFdata[[#This Row],[FCFindex]],FCF[FCFindex]))</f>
        <v>9</v>
      </c>
      <c r="G149" s="1" t="str">
        <f>INDEX(FCF[MarkFrom],MATCH(FCFdata[[#This Row],[FCFindex]],FCF[FCFindex]))</f>
        <v>7Rot</v>
      </c>
      <c r="H149" s="1" t="str">
        <f>INDEX(FCF[MarkTo],MATCH(FCFdata[[#This Row],[FCFindex]],FCF[FCFindex]))</f>
        <v>8Gp</v>
      </c>
      <c r="I149" s="118">
        <f>FCFdata[[#This Row],[SampleLabel]]+3</f>
        <v>15010003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15010005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15</v>
      </c>
      <c r="B150" s="1">
        <f t="shared" si="9"/>
        <v>1</v>
      </c>
      <c r="C150" s="1">
        <f t="shared" si="10"/>
        <v>8</v>
      </c>
      <c r="D150" s="134">
        <f t="shared" si="8"/>
        <v>15010000</v>
      </c>
      <c r="E150" s="1">
        <f>INDEX(FCF[From],MATCH(FCFdata[[#This Row],[FCFindex]],FCF[FCFindex]))</f>
        <v>9</v>
      </c>
      <c r="F150" s="1">
        <f>INDEX(FCF[To],MATCH(FCFdata[[#This Row],[FCFindex]],FCF[FCFindex]))</f>
        <v>10</v>
      </c>
      <c r="G150" s="1" t="str">
        <f>INDEX(FCF[MarkFrom],MATCH(FCFdata[[#This Row],[FCFindex]],FCF[FCFindex]))</f>
        <v>8Gp</v>
      </c>
      <c r="H150" s="1" t="str">
        <f>INDEX(FCF[MarkTo],MATCH(FCFdata[[#This Row],[FCFindex]],FCF[FCFindex]))</f>
        <v>9Ama</v>
      </c>
      <c r="I150" s="118">
        <f>FCFdata[[#This Row],[SampleLabel]]+3</f>
        <v>15010003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15010005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15</v>
      </c>
      <c r="B151" s="1">
        <f t="shared" si="9"/>
        <v>1</v>
      </c>
      <c r="C151" s="1">
        <f t="shared" si="10"/>
        <v>9</v>
      </c>
      <c r="D151" s="134">
        <f t="shared" si="8"/>
        <v>15010000</v>
      </c>
      <c r="E151" s="1">
        <f>INDEX(FCF[From],MATCH(FCFdata[[#This Row],[FCFindex]],FCF[FCFindex]))</f>
        <v>11</v>
      </c>
      <c r="F151" s="1">
        <f>INDEX(FCF[To],MATCH(FCFdata[[#This Row],[FCFindex]],FCF[FCFindex]))</f>
        <v>12</v>
      </c>
      <c r="G151" s="1" t="str">
        <f>INDEX(FCF[MarkFrom],MATCH(FCFdata[[#This Row],[FCFindex]],FCF[FCFindex]))</f>
        <v>10Tm</v>
      </c>
      <c r="H151" s="1" t="str">
        <f>INDEX(FCF[MarkTo],MATCH(FCFdata[[#This Row],[FCFindex]],FCF[FCFindex]))</f>
        <v>11Azd</v>
      </c>
      <c r="I151" s="118">
        <f>FCFdata[[#This Row],[SampleLabel]]+3</f>
        <v>15010003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15010005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16</v>
      </c>
      <c r="B152" s="1">
        <f t="shared" si="9"/>
        <v>1</v>
      </c>
      <c r="C152" s="1">
        <f t="shared" si="10"/>
        <v>0</v>
      </c>
      <c r="D152" s="134">
        <f t="shared" si="8"/>
        <v>16010000</v>
      </c>
      <c r="E152" s="1">
        <f>INDEX(FCF[From],MATCH(FCFdata[[#This Row],[FCFindex]],FCF[FCFindex]))</f>
        <v>1</v>
      </c>
      <c r="F152" s="1">
        <f>INDEX(FCF[To],MATCH(FCFdata[[#This Row],[FCFindex]],FCF[FCFindex]))</f>
        <v>3</v>
      </c>
      <c r="G152" s="1" t="str">
        <f>INDEX(FCF[MarkFrom],MATCH(FCFdata[[#This Row],[FCFindex]],FCF[FCFindex]))</f>
        <v>1PM</v>
      </c>
      <c r="H152" s="1" t="str">
        <f>INDEX(FCF[MarkTo],MATCH(FCFdata[[#This Row],[FCFindex]],FCF[FCFindex]))</f>
        <v>2c</v>
      </c>
      <c r="I152" s="118">
        <f>FCFdata[[#This Row],[SampleLabel]]+3</f>
        <v>16010003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16010005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16</v>
      </c>
      <c r="B153" s="1">
        <f t="shared" si="9"/>
        <v>1</v>
      </c>
      <c r="C153" s="1">
        <f t="shared" si="10"/>
        <v>1</v>
      </c>
      <c r="D153" s="134">
        <f t="shared" si="8"/>
        <v>16010000</v>
      </c>
      <c r="E153" s="1">
        <f>INDEX(FCF[From],MATCH(FCFdata[[#This Row],[FCFindex]],FCF[FCFindex]))</f>
        <v>2</v>
      </c>
      <c r="F153" s="1">
        <f>INDEX(FCF[To],MATCH(FCFdata[[#This Row],[FCFindex]],FCF[FCFindex]))</f>
        <v>3</v>
      </c>
      <c r="G153" s="1" t="str">
        <f>INDEX(FCF[MarkFrom],MATCH(FCFdata[[#This Row],[FCFindex]],FCF[FCFindex]))</f>
        <v>2D</v>
      </c>
      <c r="H153" s="1" t="str">
        <f>INDEX(FCF[MarkTo],MATCH(FCFdata[[#This Row],[FCFindex]],FCF[FCFindex]))</f>
        <v>2c</v>
      </c>
      <c r="I153" s="118">
        <f>FCFdata[[#This Row],[SampleLabel]]+3</f>
        <v>16010003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16010005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16</v>
      </c>
      <c r="B154" s="1">
        <f t="shared" si="9"/>
        <v>1</v>
      </c>
      <c r="C154" s="1">
        <f t="shared" si="10"/>
        <v>2</v>
      </c>
      <c r="D154" s="134">
        <f t="shared" si="8"/>
        <v>16010000</v>
      </c>
      <c r="E154" s="1">
        <f>INDEX(FCF[From],MATCH(FCFdata[[#This Row],[FCFindex]],FCF[FCFindex]))</f>
        <v>3</v>
      </c>
      <c r="F154" s="1">
        <f>INDEX(FCF[To],MATCH(FCFdata[[#This Row],[FCFindex]],FCF[FCFindex]))</f>
        <v>4</v>
      </c>
      <c r="G154" s="1" t="str">
        <f>INDEX(FCF[MarkFrom],MATCH(FCFdata[[#This Row],[FCFindex]],FCF[FCFindex]))</f>
        <v>2c</v>
      </c>
      <c r="H154" s="1" t="str">
        <f>INDEX(FCF[MarkTo],MATCH(FCFdata[[#This Row],[FCFindex]],FCF[FCFindex]))</f>
        <v>3U</v>
      </c>
      <c r="I154" s="118">
        <f>FCFdata[[#This Row],[SampleLabel]]+3</f>
        <v>16010003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16010005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16</v>
      </c>
      <c r="B155" s="1">
        <f t="shared" si="9"/>
        <v>1</v>
      </c>
      <c r="C155" s="1">
        <f t="shared" si="10"/>
        <v>3</v>
      </c>
      <c r="D155" s="134">
        <f t="shared" si="8"/>
        <v>16010000</v>
      </c>
      <c r="E155" s="1">
        <f>INDEX(FCF[From],MATCH(FCFdata[[#This Row],[FCFindex]],FCF[FCFindex]))</f>
        <v>4</v>
      </c>
      <c r="F155" s="1">
        <f>INDEX(FCF[To],MATCH(FCFdata[[#This Row],[FCFindex]],FCF[FCFindex]))</f>
        <v>5</v>
      </c>
      <c r="G155" s="1" t="str">
        <f>INDEX(FCF[MarkFrom],MATCH(FCFdata[[#This Row],[FCFindex]],FCF[FCFindex]))</f>
        <v>3U</v>
      </c>
      <c r="H155" s="1" t="str">
        <f>INDEX(FCF[MarkTo],MATCH(FCFdata[[#This Row],[FCFindex]],FCF[FCFindex]))</f>
        <v>4G</v>
      </c>
      <c r="I155" s="118">
        <f>FCFdata[[#This Row],[SampleLabel]]+3</f>
        <v>16010003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16010005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16</v>
      </c>
      <c r="B156" s="1">
        <f t="shared" si="9"/>
        <v>1</v>
      </c>
      <c r="C156" s="1">
        <f t="shared" si="10"/>
        <v>4</v>
      </c>
      <c r="D156" s="134">
        <f t="shared" si="8"/>
        <v>16010000</v>
      </c>
      <c r="E156" s="1">
        <f>INDEX(FCF[From],MATCH(FCFdata[[#This Row],[FCFindex]],FCF[FCFindex]))</f>
        <v>5</v>
      </c>
      <c r="F156" s="1">
        <f>INDEX(FCF[To],MATCH(FCFdata[[#This Row],[FCFindex]],FCF[FCFindex]))</f>
        <v>6</v>
      </c>
      <c r="G156" s="1" t="str">
        <f>INDEX(FCF[MarkFrom],MATCH(FCFdata[[#This Row],[FCFindex]],FCF[FCFindex]))</f>
        <v>4G</v>
      </c>
      <c r="H156" s="1" t="str">
        <f>INDEX(FCF[MarkTo],MATCH(FCFdata[[#This Row],[FCFindex]],FCF[FCFindex]))</f>
        <v>5S</v>
      </c>
      <c r="I156" s="118">
        <f>FCFdata[[#This Row],[SampleLabel]]+3</f>
        <v>16010003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16010005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16</v>
      </c>
      <c r="B157" s="1">
        <f t="shared" si="9"/>
        <v>1</v>
      </c>
      <c r="C157" s="1">
        <f t="shared" si="10"/>
        <v>5</v>
      </c>
      <c r="D157" s="134">
        <f t="shared" si="8"/>
        <v>16010000</v>
      </c>
      <c r="E157" s="1">
        <f>INDEX(FCF[From],MATCH(FCFdata[[#This Row],[FCFindex]],FCF[FCFindex]))</f>
        <v>6</v>
      </c>
      <c r="F157" s="1">
        <f>INDEX(FCF[To],MATCH(FCFdata[[#This Row],[FCFindex]],FCF[FCFindex]))</f>
        <v>7</v>
      </c>
      <c r="G157" s="1" t="str">
        <f>INDEX(FCF[MarkFrom],MATCH(FCFdata[[#This Row],[FCFindex]],FCF[FCFindex]))</f>
        <v>5S</v>
      </c>
      <c r="H157" s="1" t="str">
        <f>INDEX(FCF[MarkTo],MATCH(FCFdata[[#This Row],[FCFindex]],FCF[FCFindex]))</f>
        <v>6Oct</v>
      </c>
      <c r="I157" s="118">
        <f>FCFdata[[#This Row],[SampleLabel]]+3</f>
        <v>16010003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16010005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16</v>
      </c>
      <c r="B158" s="1">
        <f t="shared" si="9"/>
        <v>1</v>
      </c>
      <c r="C158" s="1">
        <f t="shared" si="10"/>
        <v>6</v>
      </c>
      <c r="D158" s="134">
        <f t="shared" si="8"/>
        <v>16010000</v>
      </c>
      <c r="E158" s="1">
        <f>INDEX(FCF[From],MATCH(FCFdata[[#This Row],[FCFindex]],FCF[FCFindex]))</f>
        <v>7</v>
      </c>
      <c r="F158" s="1">
        <f>INDEX(FCF[To],MATCH(FCFdata[[#This Row],[FCFindex]],FCF[FCFindex]))</f>
        <v>8</v>
      </c>
      <c r="G158" s="1" t="str">
        <f>INDEX(FCF[MarkFrom],MATCH(FCFdata[[#This Row],[FCFindex]],FCF[FCFindex]))</f>
        <v>6Oct</v>
      </c>
      <c r="H158" s="1" t="str">
        <f>INDEX(FCF[MarkTo],MATCH(FCFdata[[#This Row],[FCFindex]],FCF[FCFindex]))</f>
        <v>7Rot</v>
      </c>
      <c r="I158" s="118">
        <f>FCFdata[[#This Row],[SampleLabel]]+3</f>
        <v>16010003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16010005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16</v>
      </c>
      <c r="B159" s="1">
        <f t="shared" si="9"/>
        <v>1</v>
      </c>
      <c r="C159" s="1">
        <f t="shared" si="10"/>
        <v>7</v>
      </c>
      <c r="D159" s="134">
        <f t="shared" si="8"/>
        <v>16010000</v>
      </c>
      <c r="E159" s="1">
        <f>INDEX(FCF[From],MATCH(FCFdata[[#This Row],[FCFindex]],FCF[FCFindex]))</f>
        <v>8</v>
      </c>
      <c r="F159" s="1">
        <f>INDEX(FCF[To],MATCH(FCFdata[[#This Row],[FCFindex]],FCF[FCFindex]))</f>
        <v>9</v>
      </c>
      <c r="G159" s="1" t="str">
        <f>INDEX(FCF[MarkFrom],MATCH(FCFdata[[#This Row],[FCFindex]],FCF[FCFindex]))</f>
        <v>7Rot</v>
      </c>
      <c r="H159" s="1" t="str">
        <f>INDEX(FCF[MarkTo],MATCH(FCFdata[[#This Row],[FCFindex]],FCF[FCFindex]))</f>
        <v>8Gp</v>
      </c>
      <c r="I159" s="118">
        <f>FCFdata[[#This Row],[SampleLabel]]+3</f>
        <v>16010003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16010005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16</v>
      </c>
      <c r="B160" s="1">
        <f t="shared" si="9"/>
        <v>1</v>
      </c>
      <c r="C160" s="1">
        <f t="shared" si="10"/>
        <v>8</v>
      </c>
      <c r="D160" s="134">
        <f t="shared" si="8"/>
        <v>16010000</v>
      </c>
      <c r="E160" s="1">
        <f>INDEX(FCF[From],MATCH(FCFdata[[#This Row],[FCFindex]],FCF[FCFindex]))</f>
        <v>9</v>
      </c>
      <c r="F160" s="1">
        <f>INDEX(FCF[To],MATCH(FCFdata[[#This Row],[FCFindex]],FCF[FCFindex]))</f>
        <v>10</v>
      </c>
      <c r="G160" s="1" t="str">
        <f>INDEX(FCF[MarkFrom],MATCH(FCFdata[[#This Row],[FCFindex]],FCF[FCFindex]))</f>
        <v>8Gp</v>
      </c>
      <c r="H160" s="1" t="str">
        <f>INDEX(FCF[MarkTo],MATCH(FCFdata[[#This Row],[FCFindex]],FCF[FCFindex]))</f>
        <v>9Ama</v>
      </c>
      <c r="I160" s="118">
        <f>FCFdata[[#This Row],[SampleLabel]]+3</f>
        <v>16010003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16010005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16</v>
      </c>
      <c r="B161" s="1">
        <f t="shared" si="9"/>
        <v>1</v>
      </c>
      <c r="C161" s="1">
        <f t="shared" si="10"/>
        <v>9</v>
      </c>
      <c r="D161" s="134">
        <f t="shared" si="8"/>
        <v>16010000</v>
      </c>
      <c r="E161" s="1">
        <f>INDEX(FCF[From],MATCH(FCFdata[[#This Row],[FCFindex]],FCF[FCFindex]))</f>
        <v>11</v>
      </c>
      <c r="F161" s="1">
        <f>INDEX(FCF[To],MATCH(FCFdata[[#This Row],[FCFindex]],FCF[FCFindex]))</f>
        <v>12</v>
      </c>
      <c r="G161" s="1" t="str">
        <f>INDEX(FCF[MarkFrom],MATCH(FCFdata[[#This Row],[FCFindex]],FCF[FCFindex]))</f>
        <v>10Tm</v>
      </c>
      <c r="H161" s="1" t="str">
        <f>INDEX(FCF[MarkTo],MATCH(FCFdata[[#This Row],[FCFindex]],FCF[FCFindex]))</f>
        <v>11Azd</v>
      </c>
      <c r="I161" s="118">
        <f>FCFdata[[#This Row],[SampleLabel]]+3</f>
        <v>16010003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16010005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17</v>
      </c>
      <c r="B162" s="1">
        <f t="shared" si="9"/>
        <v>1</v>
      </c>
      <c r="C162" s="1">
        <f t="shared" si="10"/>
        <v>0</v>
      </c>
      <c r="D162" s="134">
        <f t="shared" si="8"/>
        <v>17010000</v>
      </c>
      <c r="E162" s="1">
        <f>INDEX(FCF[From],MATCH(FCFdata[[#This Row],[FCFindex]],FCF[FCFindex]))</f>
        <v>1</v>
      </c>
      <c r="F162" s="1">
        <f>INDEX(FCF[To],MATCH(FCFdata[[#This Row],[FCFindex]],FCF[FCFindex]))</f>
        <v>3</v>
      </c>
      <c r="G162" s="1" t="str">
        <f>INDEX(FCF[MarkFrom],MATCH(FCFdata[[#This Row],[FCFindex]],FCF[FCFindex]))</f>
        <v>1PM</v>
      </c>
      <c r="H162" s="1" t="str">
        <f>INDEX(FCF[MarkTo],MATCH(FCFdata[[#This Row],[FCFindex]],FCF[FCFindex]))</f>
        <v>2c</v>
      </c>
      <c r="I162" s="118">
        <f>FCFdata[[#This Row],[SampleLabel]]+3</f>
        <v>17010003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17010005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17</v>
      </c>
      <c r="B163" s="1">
        <f t="shared" si="9"/>
        <v>1</v>
      </c>
      <c r="C163" s="1">
        <f t="shared" si="10"/>
        <v>1</v>
      </c>
      <c r="D163" s="134">
        <f t="shared" si="8"/>
        <v>17010000</v>
      </c>
      <c r="E163" s="1">
        <f>INDEX(FCF[From],MATCH(FCFdata[[#This Row],[FCFindex]],FCF[FCFindex]))</f>
        <v>2</v>
      </c>
      <c r="F163" s="1">
        <f>INDEX(FCF[To],MATCH(FCFdata[[#This Row],[FCFindex]],FCF[FCFindex]))</f>
        <v>3</v>
      </c>
      <c r="G163" s="1" t="str">
        <f>INDEX(FCF[MarkFrom],MATCH(FCFdata[[#This Row],[FCFindex]],FCF[FCFindex]))</f>
        <v>2D</v>
      </c>
      <c r="H163" s="1" t="str">
        <f>INDEX(FCF[MarkTo],MATCH(FCFdata[[#This Row],[FCFindex]],FCF[FCFindex]))</f>
        <v>2c</v>
      </c>
      <c r="I163" s="118">
        <f>FCFdata[[#This Row],[SampleLabel]]+3</f>
        <v>17010003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17010005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17</v>
      </c>
      <c r="B164" s="1">
        <f t="shared" si="9"/>
        <v>1</v>
      </c>
      <c r="C164" s="1">
        <f t="shared" si="10"/>
        <v>2</v>
      </c>
      <c r="D164" s="134">
        <f t="shared" si="8"/>
        <v>17010000</v>
      </c>
      <c r="E164" s="1">
        <f>INDEX(FCF[From],MATCH(FCFdata[[#This Row],[FCFindex]],FCF[FCFindex]))</f>
        <v>3</v>
      </c>
      <c r="F164" s="1">
        <f>INDEX(FCF[To],MATCH(FCFdata[[#This Row],[FCFindex]],FCF[FCFindex]))</f>
        <v>4</v>
      </c>
      <c r="G164" s="1" t="str">
        <f>INDEX(FCF[MarkFrom],MATCH(FCFdata[[#This Row],[FCFindex]],FCF[FCFindex]))</f>
        <v>2c</v>
      </c>
      <c r="H164" s="1" t="str">
        <f>INDEX(FCF[MarkTo],MATCH(FCFdata[[#This Row],[FCFindex]],FCF[FCFindex]))</f>
        <v>3U</v>
      </c>
      <c r="I164" s="118">
        <f>FCFdata[[#This Row],[SampleLabel]]+3</f>
        <v>17010003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17010005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17</v>
      </c>
      <c r="B165" s="1">
        <f t="shared" si="9"/>
        <v>1</v>
      </c>
      <c r="C165" s="1">
        <f t="shared" si="10"/>
        <v>3</v>
      </c>
      <c r="D165" s="134">
        <f t="shared" si="8"/>
        <v>17010000</v>
      </c>
      <c r="E165" s="1">
        <f>INDEX(FCF[From],MATCH(FCFdata[[#This Row],[FCFindex]],FCF[FCFindex]))</f>
        <v>4</v>
      </c>
      <c r="F165" s="1">
        <f>INDEX(FCF[To],MATCH(FCFdata[[#This Row],[FCFindex]],FCF[FCFindex]))</f>
        <v>5</v>
      </c>
      <c r="G165" s="1" t="str">
        <f>INDEX(FCF[MarkFrom],MATCH(FCFdata[[#This Row],[FCFindex]],FCF[FCFindex]))</f>
        <v>3U</v>
      </c>
      <c r="H165" s="1" t="str">
        <f>INDEX(FCF[MarkTo],MATCH(FCFdata[[#This Row],[FCFindex]],FCF[FCFindex]))</f>
        <v>4G</v>
      </c>
      <c r="I165" s="118">
        <f>FCFdata[[#This Row],[SampleLabel]]+3</f>
        <v>17010003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17010005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17</v>
      </c>
      <c r="B166" s="1">
        <f t="shared" si="9"/>
        <v>1</v>
      </c>
      <c r="C166" s="1">
        <f t="shared" si="10"/>
        <v>4</v>
      </c>
      <c r="D166" s="134">
        <f t="shared" si="8"/>
        <v>17010000</v>
      </c>
      <c r="E166" s="1">
        <f>INDEX(FCF[From],MATCH(FCFdata[[#This Row],[FCFindex]],FCF[FCFindex]))</f>
        <v>5</v>
      </c>
      <c r="F166" s="1">
        <f>INDEX(FCF[To],MATCH(FCFdata[[#This Row],[FCFindex]],FCF[FCFindex]))</f>
        <v>6</v>
      </c>
      <c r="G166" s="1" t="str">
        <f>INDEX(FCF[MarkFrom],MATCH(FCFdata[[#This Row],[FCFindex]],FCF[FCFindex]))</f>
        <v>4G</v>
      </c>
      <c r="H166" s="1" t="str">
        <f>INDEX(FCF[MarkTo],MATCH(FCFdata[[#This Row],[FCFindex]],FCF[FCFindex]))</f>
        <v>5S</v>
      </c>
      <c r="I166" s="118">
        <f>FCFdata[[#This Row],[SampleLabel]]+3</f>
        <v>17010003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17010005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17</v>
      </c>
      <c r="B167" s="1">
        <f t="shared" si="9"/>
        <v>1</v>
      </c>
      <c r="C167" s="1">
        <f t="shared" si="10"/>
        <v>5</v>
      </c>
      <c r="D167" s="134">
        <f t="shared" si="8"/>
        <v>17010000</v>
      </c>
      <c r="E167" s="1">
        <f>INDEX(FCF[From],MATCH(FCFdata[[#This Row],[FCFindex]],FCF[FCFindex]))</f>
        <v>6</v>
      </c>
      <c r="F167" s="1">
        <f>INDEX(FCF[To],MATCH(FCFdata[[#This Row],[FCFindex]],FCF[FCFindex]))</f>
        <v>7</v>
      </c>
      <c r="G167" s="1" t="str">
        <f>INDEX(FCF[MarkFrom],MATCH(FCFdata[[#This Row],[FCFindex]],FCF[FCFindex]))</f>
        <v>5S</v>
      </c>
      <c r="H167" s="1" t="str">
        <f>INDEX(FCF[MarkTo],MATCH(FCFdata[[#This Row],[FCFindex]],FCF[FCFindex]))</f>
        <v>6Oct</v>
      </c>
      <c r="I167" s="118">
        <f>FCFdata[[#This Row],[SampleLabel]]+3</f>
        <v>17010003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17010005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17</v>
      </c>
      <c r="B168" s="1">
        <f t="shared" si="9"/>
        <v>1</v>
      </c>
      <c r="C168" s="1">
        <f t="shared" si="10"/>
        <v>6</v>
      </c>
      <c r="D168" s="134">
        <f t="shared" si="8"/>
        <v>17010000</v>
      </c>
      <c r="E168" s="1">
        <f>INDEX(FCF[From],MATCH(FCFdata[[#This Row],[FCFindex]],FCF[FCFindex]))</f>
        <v>7</v>
      </c>
      <c r="F168" s="1">
        <f>INDEX(FCF[To],MATCH(FCFdata[[#This Row],[FCFindex]],FCF[FCFindex]))</f>
        <v>8</v>
      </c>
      <c r="G168" s="1" t="str">
        <f>INDEX(FCF[MarkFrom],MATCH(FCFdata[[#This Row],[FCFindex]],FCF[FCFindex]))</f>
        <v>6Oct</v>
      </c>
      <c r="H168" s="1" t="str">
        <f>INDEX(FCF[MarkTo],MATCH(FCFdata[[#This Row],[FCFindex]],FCF[FCFindex]))</f>
        <v>7Rot</v>
      </c>
      <c r="I168" s="118">
        <f>FCFdata[[#This Row],[SampleLabel]]+3</f>
        <v>17010003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17010005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17</v>
      </c>
      <c r="B169" s="1">
        <f t="shared" si="9"/>
        <v>1</v>
      </c>
      <c r="C169" s="1">
        <f t="shared" si="10"/>
        <v>7</v>
      </c>
      <c r="D169" s="134">
        <f t="shared" si="8"/>
        <v>17010000</v>
      </c>
      <c r="E169" s="1">
        <f>INDEX(FCF[From],MATCH(FCFdata[[#This Row],[FCFindex]],FCF[FCFindex]))</f>
        <v>8</v>
      </c>
      <c r="F169" s="1">
        <f>INDEX(FCF[To],MATCH(FCFdata[[#This Row],[FCFindex]],FCF[FCFindex]))</f>
        <v>9</v>
      </c>
      <c r="G169" s="1" t="str">
        <f>INDEX(FCF[MarkFrom],MATCH(FCFdata[[#This Row],[FCFindex]],FCF[FCFindex]))</f>
        <v>7Rot</v>
      </c>
      <c r="H169" s="1" t="str">
        <f>INDEX(FCF[MarkTo],MATCH(FCFdata[[#This Row],[FCFindex]],FCF[FCFindex]))</f>
        <v>8Gp</v>
      </c>
      <c r="I169" s="118">
        <f>FCFdata[[#This Row],[SampleLabel]]+3</f>
        <v>17010003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17010005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17</v>
      </c>
      <c r="B170" s="1">
        <f t="shared" si="9"/>
        <v>1</v>
      </c>
      <c r="C170" s="1">
        <f t="shared" si="10"/>
        <v>8</v>
      </c>
      <c r="D170" s="134">
        <f t="shared" si="8"/>
        <v>17010000</v>
      </c>
      <c r="E170" s="1">
        <f>INDEX(FCF[From],MATCH(FCFdata[[#This Row],[FCFindex]],FCF[FCFindex]))</f>
        <v>9</v>
      </c>
      <c r="F170" s="1">
        <f>INDEX(FCF[To],MATCH(FCFdata[[#This Row],[FCFindex]],FCF[FCFindex]))</f>
        <v>10</v>
      </c>
      <c r="G170" s="1" t="str">
        <f>INDEX(FCF[MarkFrom],MATCH(FCFdata[[#This Row],[FCFindex]],FCF[FCFindex]))</f>
        <v>8Gp</v>
      </c>
      <c r="H170" s="1" t="str">
        <f>INDEX(FCF[MarkTo],MATCH(FCFdata[[#This Row],[FCFindex]],FCF[FCFindex]))</f>
        <v>9Ama</v>
      </c>
      <c r="I170" s="118">
        <f>FCFdata[[#This Row],[SampleLabel]]+3</f>
        <v>17010003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17010005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17</v>
      </c>
      <c r="B171" s="1">
        <f t="shared" si="9"/>
        <v>1</v>
      </c>
      <c r="C171" s="1">
        <f t="shared" si="10"/>
        <v>9</v>
      </c>
      <c r="D171" s="134">
        <f t="shared" si="8"/>
        <v>17010000</v>
      </c>
      <c r="E171" s="1">
        <f>INDEX(FCF[From],MATCH(FCFdata[[#This Row],[FCFindex]],FCF[FCFindex]))</f>
        <v>11</v>
      </c>
      <c r="F171" s="1">
        <f>INDEX(FCF[To],MATCH(FCFdata[[#This Row],[FCFindex]],FCF[FCFindex]))</f>
        <v>12</v>
      </c>
      <c r="G171" s="1" t="str">
        <f>INDEX(FCF[MarkFrom],MATCH(FCFdata[[#This Row],[FCFindex]],FCF[FCFindex]))</f>
        <v>10Tm</v>
      </c>
      <c r="H171" s="1" t="str">
        <f>INDEX(FCF[MarkTo],MATCH(FCFdata[[#This Row],[FCFindex]],FCF[FCFindex]))</f>
        <v>11Azd</v>
      </c>
      <c r="I171" s="118">
        <f>FCFdata[[#This Row],[SampleLabel]]+3</f>
        <v>17010003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17010005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18</v>
      </c>
      <c r="B172" s="1">
        <f t="shared" si="9"/>
        <v>1</v>
      </c>
      <c r="C172" s="1">
        <f t="shared" si="10"/>
        <v>0</v>
      </c>
      <c r="D172" s="134">
        <f t="shared" si="8"/>
        <v>18010000</v>
      </c>
      <c r="E172" s="1">
        <f>INDEX(FCF[From],MATCH(FCFdata[[#This Row],[FCFindex]],FCF[FCFindex]))</f>
        <v>1</v>
      </c>
      <c r="F172" s="1">
        <f>INDEX(FCF[To],MATCH(FCFdata[[#This Row],[FCFindex]],FCF[FCFindex]))</f>
        <v>3</v>
      </c>
      <c r="G172" s="1" t="str">
        <f>INDEX(FCF[MarkFrom],MATCH(FCFdata[[#This Row],[FCFindex]],FCF[FCFindex]))</f>
        <v>1PM</v>
      </c>
      <c r="H172" s="1" t="str">
        <f>INDEX(FCF[MarkTo],MATCH(FCFdata[[#This Row],[FCFindex]],FCF[FCFindex]))</f>
        <v>2c</v>
      </c>
      <c r="I172" s="118">
        <f>FCFdata[[#This Row],[SampleLabel]]+3</f>
        <v>18010003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18010005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18</v>
      </c>
      <c r="B173" s="1">
        <f t="shared" si="9"/>
        <v>1</v>
      </c>
      <c r="C173" s="1">
        <f t="shared" si="10"/>
        <v>1</v>
      </c>
      <c r="D173" s="134">
        <f t="shared" si="8"/>
        <v>18010000</v>
      </c>
      <c r="E173" s="1">
        <f>INDEX(FCF[From],MATCH(FCFdata[[#This Row],[FCFindex]],FCF[FCFindex]))</f>
        <v>2</v>
      </c>
      <c r="F173" s="1">
        <f>INDEX(FCF[To],MATCH(FCFdata[[#This Row],[FCFindex]],FCF[FCFindex]))</f>
        <v>3</v>
      </c>
      <c r="G173" s="1" t="str">
        <f>INDEX(FCF[MarkFrom],MATCH(FCFdata[[#This Row],[FCFindex]],FCF[FCFindex]))</f>
        <v>2D</v>
      </c>
      <c r="H173" s="1" t="str">
        <f>INDEX(FCF[MarkTo],MATCH(FCFdata[[#This Row],[FCFindex]],FCF[FCFindex]))</f>
        <v>2c</v>
      </c>
      <c r="I173" s="118">
        <f>FCFdata[[#This Row],[SampleLabel]]+3</f>
        <v>18010003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18010005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18</v>
      </c>
      <c r="B174" s="1">
        <f t="shared" si="9"/>
        <v>1</v>
      </c>
      <c r="C174" s="1">
        <f t="shared" si="10"/>
        <v>2</v>
      </c>
      <c r="D174" s="134">
        <f t="shared" si="8"/>
        <v>18010000</v>
      </c>
      <c r="E174" s="1">
        <f>INDEX(FCF[From],MATCH(FCFdata[[#This Row],[FCFindex]],FCF[FCFindex]))</f>
        <v>3</v>
      </c>
      <c r="F174" s="1">
        <f>INDEX(FCF[To],MATCH(FCFdata[[#This Row],[FCFindex]],FCF[FCFindex]))</f>
        <v>4</v>
      </c>
      <c r="G174" s="1" t="str">
        <f>INDEX(FCF[MarkFrom],MATCH(FCFdata[[#This Row],[FCFindex]],FCF[FCFindex]))</f>
        <v>2c</v>
      </c>
      <c r="H174" s="1" t="str">
        <f>INDEX(FCF[MarkTo],MATCH(FCFdata[[#This Row],[FCFindex]],FCF[FCFindex]))</f>
        <v>3U</v>
      </c>
      <c r="I174" s="118">
        <f>FCFdata[[#This Row],[SampleLabel]]+3</f>
        <v>18010003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18010005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18</v>
      </c>
      <c r="B175" s="1">
        <f t="shared" si="9"/>
        <v>1</v>
      </c>
      <c r="C175" s="1">
        <f t="shared" si="10"/>
        <v>3</v>
      </c>
      <c r="D175" s="134">
        <f t="shared" si="8"/>
        <v>18010000</v>
      </c>
      <c r="E175" s="1">
        <f>INDEX(FCF[From],MATCH(FCFdata[[#This Row],[FCFindex]],FCF[FCFindex]))</f>
        <v>4</v>
      </c>
      <c r="F175" s="1">
        <f>INDEX(FCF[To],MATCH(FCFdata[[#This Row],[FCFindex]],FCF[FCFindex]))</f>
        <v>5</v>
      </c>
      <c r="G175" s="1" t="str">
        <f>INDEX(FCF[MarkFrom],MATCH(FCFdata[[#This Row],[FCFindex]],FCF[FCFindex]))</f>
        <v>3U</v>
      </c>
      <c r="H175" s="1" t="str">
        <f>INDEX(FCF[MarkTo],MATCH(FCFdata[[#This Row],[FCFindex]],FCF[FCFindex]))</f>
        <v>4G</v>
      </c>
      <c r="I175" s="118">
        <f>FCFdata[[#This Row],[SampleLabel]]+3</f>
        <v>18010003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18010005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18</v>
      </c>
      <c r="B176" s="1">
        <f t="shared" si="9"/>
        <v>1</v>
      </c>
      <c r="C176" s="1">
        <f t="shared" si="10"/>
        <v>4</v>
      </c>
      <c r="D176" s="134">
        <f t="shared" si="8"/>
        <v>18010000</v>
      </c>
      <c r="E176" s="1">
        <f>INDEX(FCF[From],MATCH(FCFdata[[#This Row],[FCFindex]],FCF[FCFindex]))</f>
        <v>5</v>
      </c>
      <c r="F176" s="1">
        <f>INDEX(FCF[To],MATCH(FCFdata[[#This Row],[FCFindex]],FCF[FCFindex]))</f>
        <v>6</v>
      </c>
      <c r="G176" s="1" t="str">
        <f>INDEX(FCF[MarkFrom],MATCH(FCFdata[[#This Row],[FCFindex]],FCF[FCFindex]))</f>
        <v>4G</v>
      </c>
      <c r="H176" s="1" t="str">
        <f>INDEX(FCF[MarkTo],MATCH(FCFdata[[#This Row],[FCFindex]],FCF[FCFindex]))</f>
        <v>5S</v>
      </c>
      <c r="I176" s="118">
        <f>FCFdata[[#This Row],[SampleLabel]]+3</f>
        <v>18010003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18010005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18</v>
      </c>
      <c r="B177" s="1">
        <f t="shared" si="9"/>
        <v>1</v>
      </c>
      <c r="C177" s="1">
        <f t="shared" si="10"/>
        <v>5</v>
      </c>
      <c r="D177" s="134">
        <f t="shared" si="8"/>
        <v>18010000</v>
      </c>
      <c r="E177" s="1">
        <f>INDEX(FCF[From],MATCH(FCFdata[[#This Row],[FCFindex]],FCF[FCFindex]))</f>
        <v>6</v>
      </c>
      <c r="F177" s="1">
        <f>INDEX(FCF[To],MATCH(FCFdata[[#This Row],[FCFindex]],FCF[FCFindex]))</f>
        <v>7</v>
      </c>
      <c r="G177" s="1" t="str">
        <f>INDEX(FCF[MarkFrom],MATCH(FCFdata[[#This Row],[FCFindex]],FCF[FCFindex]))</f>
        <v>5S</v>
      </c>
      <c r="H177" s="1" t="str">
        <f>INDEX(FCF[MarkTo],MATCH(FCFdata[[#This Row],[FCFindex]],FCF[FCFindex]))</f>
        <v>6Oct</v>
      </c>
      <c r="I177" s="118">
        <f>FCFdata[[#This Row],[SampleLabel]]+3</f>
        <v>18010003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18010005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18</v>
      </c>
      <c r="B178" s="1">
        <f t="shared" si="9"/>
        <v>1</v>
      </c>
      <c r="C178" s="1">
        <f t="shared" si="10"/>
        <v>6</v>
      </c>
      <c r="D178" s="134">
        <f t="shared" si="8"/>
        <v>18010000</v>
      </c>
      <c r="E178" s="1">
        <f>INDEX(FCF[From],MATCH(FCFdata[[#This Row],[FCFindex]],FCF[FCFindex]))</f>
        <v>7</v>
      </c>
      <c r="F178" s="1">
        <f>INDEX(FCF[To],MATCH(FCFdata[[#This Row],[FCFindex]],FCF[FCFindex]))</f>
        <v>8</v>
      </c>
      <c r="G178" s="1" t="str">
        <f>INDEX(FCF[MarkFrom],MATCH(FCFdata[[#This Row],[FCFindex]],FCF[FCFindex]))</f>
        <v>6Oct</v>
      </c>
      <c r="H178" s="1" t="str">
        <f>INDEX(FCF[MarkTo],MATCH(FCFdata[[#This Row],[FCFindex]],FCF[FCFindex]))</f>
        <v>7Rot</v>
      </c>
      <c r="I178" s="118">
        <f>FCFdata[[#This Row],[SampleLabel]]+3</f>
        <v>18010003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18010005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18</v>
      </c>
      <c r="B179" s="1">
        <f t="shared" si="9"/>
        <v>1</v>
      </c>
      <c r="C179" s="1">
        <f t="shared" si="10"/>
        <v>7</v>
      </c>
      <c r="D179" s="134">
        <f t="shared" si="8"/>
        <v>18010000</v>
      </c>
      <c r="E179" s="1">
        <f>INDEX(FCF[From],MATCH(FCFdata[[#This Row],[FCFindex]],FCF[FCFindex]))</f>
        <v>8</v>
      </c>
      <c r="F179" s="1">
        <f>INDEX(FCF[To],MATCH(FCFdata[[#This Row],[FCFindex]],FCF[FCFindex]))</f>
        <v>9</v>
      </c>
      <c r="G179" s="1" t="str">
        <f>INDEX(FCF[MarkFrom],MATCH(FCFdata[[#This Row],[FCFindex]],FCF[FCFindex]))</f>
        <v>7Rot</v>
      </c>
      <c r="H179" s="1" t="str">
        <f>INDEX(FCF[MarkTo],MATCH(FCFdata[[#This Row],[FCFindex]],FCF[FCFindex]))</f>
        <v>8Gp</v>
      </c>
      <c r="I179" s="118">
        <f>FCFdata[[#This Row],[SampleLabel]]+3</f>
        <v>18010003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18010005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18</v>
      </c>
      <c r="B180" s="1">
        <f t="shared" si="9"/>
        <v>1</v>
      </c>
      <c r="C180" s="1">
        <f t="shared" si="10"/>
        <v>8</v>
      </c>
      <c r="D180" s="134">
        <f t="shared" si="8"/>
        <v>18010000</v>
      </c>
      <c r="E180" s="1">
        <f>INDEX(FCF[From],MATCH(FCFdata[[#This Row],[FCFindex]],FCF[FCFindex]))</f>
        <v>9</v>
      </c>
      <c r="F180" s="1">
        <f>INDEX(FCF[To],MATCH(FCFdata[[#This Row],[FCFindex]],FCF[FCFindex]))</f>
        <v>10</v>
      </c>
      <c r="G180" s="1" t="str">
        <f>INDEX(FCF[MarkFrom],MATCH(FCFdata[[#This Row],[FCFindex]],FCF[FCFindex]))</f>
        <v>8Gp</v>
      </c>
      <c r="H180" s="1" t="str">
        <f>INDEX(FCF[MarkTo],MATCH(FCFdata[[#This Row],[FCFindex]],FCF[FCFindex]))</f>
        <v>9Ama</v>
      </c>
      <c r="I180" s="118">
        <f>FCFdata[[#This Row],[SampleLabel]]+3</f>
        <v>18010003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18010005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18</v>
      </c>
      <c r="B181" s="1">
        <f t="shared" si="9"/>
        <v>1</v>
      </c>
      <c r="C181" s="1">
        <f t="shared" si="10"/>
        <v>9</v>
      </c>
      <c r="D181" s="134">
        <f t="shared" si="8"/>
        <v>18010000</v>
      </c>
      <c r="E181" s="1">
        <f>INDEX(FCF[From],MATCH(FCFdata[[#This Row],[FCFindex]],FCF[FCFindex]))</f>
        <v>11</v>
      </c>
      <c r="F181" s="1">
        <f>INDEX(FCF[To],MATCH(FCFdata[[#This Row],[FCFindex]],FCF[FCFindex]))</f>
        <v>12</v>
      </c>
      <c r="G181" s="1" t="str">
        <f>INDEX(FCF[MarkFrom],MATCH(FCFdata[[#This Row],[FCFindex]],FCF[FCFindex]))</f>
        <v>10Tm</v>
      </c>
      <c r="H181" s="1" t="str">
        <f>INDEX(FCF[MarkTo],MATCH(FCFdata[[#This Row],[FCFindex]],FCF[FCFindex]))</f>
        <v>11Azd</v>
      </c>
      <c r="I181" s="118">
        <f>FCFdata[[#This Row],[SampleLabel]]+3</f>
        <v>18010003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18010005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19</v>
      </c>
      <c r="B182" s="1">
        <f t="shared" si="9"/>
        <v>1</v>
      </c>
      <c r="C182" s="1">
        <f t="shared" si="10"/>
        <v>0</v>
      </c>
      <c r="D182" s="134">
        <f t="shared" si="8"/>
        <v>19010000</v>
      </c>
      <c r="E182" s="1">
        <f>INDEX(FCF[From],MATCH(FCFdata[[#This Row],[FCFindex]],FCF[FCFindex]))</f>
        <v>1</v>
      </c>
      <c r="F182" s="1">
        <f>INDEX(FCF[To],MATCH(FCFdata[[#This Row],[FCFindex]],FCF[FCFindex]))</f>
        <v>3</v>
      </c>
      <c r="G182" s="1" t="str">
        <f>INDEX(FCF[MarkFrom],MATCH(FCFdata[[#This Row],[FCFindex]],FCF[FCFindex]))</f>
        <v>1PM</v>
      </c>
      <c r="H182" s="1" t="str">
        <f>INDEX(FCF[MarkTo],MATCH(FCFdata[[#This Row],[FCFindex]],FCF[FCFindex]))</f>
        <v>2c</v>
      </c>
      <c r="I182" s="118">
        <f>FCFdata[[#This Row],[SampleLabel]]+3</f>
        <v>19010003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19010005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19</v>
      </c>
      <c r="B183" s="1">
        <f t="shared" si="9"/>
        <v>1</v>
      </c>
      <c r="C183" s="1">
        <f t="shared" si="10"/>
        <v>1</v>
      </c>
      <c r="D183" s="134">
        <f t="shared" si="8"/>
        <v>19010000</v>
      </c>
      <c r="E183" s="1">
        <f>INDEX(FCF[From],MATCH(FCFdata[[#This Row],[FCFindex]],FCF[FCFindex]))</f>
        <v>2</v>
      </c>
      <c r="F183" s="1">
        <f>INDEX(FCF[To],MATCH(FCFdata[[#This Row],[FCFindex]],FCF[FCFindex]))</f>
        <v>3</v>
      </c>
      <c r="G183" s="1" t="str">
        <f>INDEX(FCF[MarkFrom],MATCH(FCFdata[[#This Row],[FCFindex]],FCF[FCFindex]))</f>
        <v>2D</v>
      </c>
      <c r="H183" s="1" t="str">
        <f>INDEX(FCF[MarkTo],MATCH(FCFdata[[#This Row],[FCFindex]],FCF[FCFindex]))</f>
        <v>2c</v>
      </c>
      <c r="I183" s="118">
        <f>FCFdata[[#This Row],[SampleLabel]]+3</f>
        <v>19010003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19010005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19</v>
      </c>
      <c r="B184" s="1">
        <f t="shared" si="9"/>
        <v>1</v>
      </c>
      <c r="C184" s="1">
        <f t="shared" si="10"/>
        <v>2</v>
      </c>
      <c r="D184" s="134">
        <f t="shared" si="8"/>
        <v>19010000</v>
      </c>
      <c r="E184" s="1">
        <f>INDEX(FCF[From],MATCH(FCFdata[[#This Row],[FCFindex]],FCF[FCFindex]))</f>
        <v>3</v>
      </c>
      <c r="F184" s="1">
        <f>INDEX(FCF[To],MATCH(FCFdata[[#This Row],[FCFindex]],FCF[FCFindex]))</f>
        <v>4</v>
      </c>
      <c r="G184" s="1" t="str">
        <f>INDEX(FCF[MarkFrom],MATCH(FCFdata[[#This Row],[FCFindex]],FCF[FCFindex]))</f>
        <v>2c</v>
      </c>
      <c r="H184" s="1" t="str">
        <f>INDEX(FCF[MarkTo],MATCH(FCFdata[[#This Row],[FCFindex]],FCF[FCFindex]))</f>
        <v>3U</v>
      </c>
      <c r="I184" s="118">
        <f>FCFdata[[#This Row],[SampleLabel]]+3</f>
        <v>19010003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19010005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19</v>
      </c>
      <c r="B185" s="1">
        <f t="shared" si="9"/>
        <v>1</v>
      </c>
      <c r="C185" s="1">
        <f t="shared" si="10"/>
        <v>3</v>
      </c>
      <c r="D185" s="134">
        <f t="shared" si="8"/>
        <v>19010000</v>
      </c>
      <c r="E185" s="1">
        <f>INDEX(FCF[From],MATCH(FCFdata[[#This Row],[FCFindex]],FCF[FCFindex]))</f>
        <v>4</v>
      </c>
      <c r="F185" s="1">
        <f>INDEX(FCF[To],MATCH(FCFdata[[#This Row],[FCFindex]],FCF[FCFindex]))</f>
        <v>5</v>
      </c>
      <c r="G185" s="1" t="str">
        <f>INDEX(FCF[MarkFrom],MATCH(FCFdata[[#This Row],[FCFindex]],FCF[FCFindex]))</f>
        <v>3U</v>
      </c>
      <c r="H185" s="1" t="str">
        <f>INDEX(FCF[MarkTo],MATCH(FCFdata[[#This Row],[FCFindex]],FCF[FCFindex]))</f>
        <v>4G</v>
      </c>
      <c r="I185" s="118">
        <f>FCFdata[[#This Row],[SampleLabel]]+3</f>
        <v>19010003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19010005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19</v>
      </c>
      <c r="B186" s="1">
        <f t="shared" si="9"/>
        <v>1</v>
      </c>
      <c r="C186" s="1">
        <f t="shared" si="10"/>
        <v>4</v>
      </c>
      <c r="D186" s="134">
        <f t="shared" si="8"/>
        <v>19010000</v>
      </c>
      <c r="E186" s="1">
        <f>INDEX(FCF[From],MATCH(FCFdata[[#This Row],[FCFindex]],FCF[FCFindex]))</f>
        <v>5</v>
      </c>
      <c r="F186" s="1">
        <f>INDEX(FCF[To],MATCH(FCFdata[[#This Row],[FCFindex]],FCF[FCFindex]))</f>
        <v>6</v>
      </c>
      <c r="G186" s="1" t="str">
        <f>INDEX(FCF[MarkFrom],MATCH(FCFdata[[#This Row],[FCFindex]],FCF[FCFindex]))</f>
        <v>4G</v>
      </c>
      <c r="H186" s="1" t="str">
        <f>INDEX(FCF[MarkTo],MATCH(FCFdata[[#This Row],[FCFindex]],FCF[FCFindex]))</f>
        <v>5S</v>
      </c>
      <c r="I186" s="118">
        <f>FCFdata[[#This Row],[SampleLabel]]+3</f>
        <v>19010003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19010005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19</v>
      </c>
      <c r="B187" s="1">
        <f t="shared" si="9"/>
        <v>1</v>
      </c>
      <c r="C187" s="1">
        <f t="shared" si="10"/>
        <v>5</v>
      </c>
      <c r="D187" s="134">
        <f t="shared" si="8"/>
        <v>19010000</v>
      </c>
      <c r="E187" s="1">
        <f>INDEX(FCF[From],MATCH(FCFdata[[#This Row],[FCFindex]],FCF[FCFindex]))</f>
        <v>6</v>
      </c>
      <c r="F187" s="1">
        <f>INDEX(FCF[To],MATCH(FCFdata[[#This Row],[FCFindex]],FCF[FCFindex]))</f>
        <v>7</v>
      </c>
      <c r="G187" s="1" t="str">
        <f>INDEX(FCF[MarkFrom],MATCH(FCFdata[[#This Row],[FCFindex]],FCF[FCFindex]))</f>
        <v>5S</v>
      </c>
      <c r="H187" s="1" t="str">
        <f>INDEX(FCF[MarkTo],MATCH(FCFdata[[#This Row],[FCFindex]],FCF[FCFindex]))</f>
        <v>6Oct</v>
      </c>
      <c r="I187" s="118">
        <f>FCFdata[[#This Row],[SampleLabel]]+3</f>
        <v>19010003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19010005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19</v>
      </c>
      <c r="B188" s="1">
        <f t="shared" si="9"/>
        <v>1</v>
      </c>
      <c r="C188" s="1">
        <f t="shared" si="10"/>
        <v>6</v>
      </c>
      <c r="D188" s="134">
        <f t="shared" si="8"/>
        <v>19010000</v>
      </c>
      <c r="E188" s="1">
        <f>INDEX(FCF[From],MATCH(FCFdata[[#This Row],[FCFindex]],FCF[FCFindex]))</f>
        <v>7</v>
      </c>
      <c r="F188" s="1">
        <f>INDEX(FCF[To],MATCH(FCFdata[[#This Row],[FCFindex]],FCF[FCFindex]))</f>
        <v>8</v>
      </c>
      <c r="G188" s="1" t="str">
        <f>INDEX(FCF[MarkFrom],MATCH(FCFdata[[#This Row],[FCFindex]],FCF[FCFindex]))</f>
        <v>6Oct</v>
      </c>
      <c r="H188" s="1" t="str">
        <f>INDEX(FCF[MarkTo],MATCH(FCFdata[[#This Row],[FCFindex]],FCF[FCFindex]))</f>
        <v>7Rot</v>
      </c>
      <c r="I188" s="118">
        <f>FCFdata[[#This Row],[SampleLabel]]+3</f>
        <v>19010003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19010005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19</v>
      </c>
      <c r="B189" s="1">
        <f t="shared" si="9"/>
        <v>1</v>
      </c>
      <c r="C189" s="1">
        <f t="shared" si="10"/>
        <v>7</v>
      </c>
      <c r="D189" s="134">
        <f t="shared" si="8"/>
        <v>19010000</v>
      </c>
      <c r="E189" s="1">
        <f>INDEX(FCF[From],MATCH(FCFdata[[#This Row],[FCFindex]],FCF[FCFindex]))</f>
        <v>8</v>
      </c>
      <c r="F189" s="1">
        <f>INDEX(FCF[To],MATCH(FCFdata[[#This Row],[FCFindex]],FCF[FCFindex]))</f>
        <v>9</v>
      </c>
      <c r="G189" s="1" t="str">
        <f>INDEX(FCF[MarkFrom],MATCH(FCFdata[[#This Row],[FCFindex]],FCF[FCFindex]))</f>
        <v>7Rot</v>
      </c>
      <c r="H189" s="1" t="str">
        <f>INDEX(FCF[MarkTo],MATCH(FCFdata[[#This Row],[FCFindex]],FCF[FCFindex]))</f>
        <v>8Gp</v>
      </c>
      <c r="I189" s="118">
        <f>FCFdata[[#This Row],[SampleLabel]]+3</f>
        <v>19010003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19010005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19</v>
      </c>
      <c r="B190" s="1">
        <f t="shared" si="9"/>
        <v>1</v>
      </c>
      <c r="C190" s="1">
        <f t="shared" si="10"/>
        <v>8</v>
      </c>
      <c r="D190" s="134">
        <f t="shared" si="8"/>
        <v>19010000</v>
      </c>
      <c r="E190" s="1">
        <f>INDEX(FCF[From],MATCH(FCFdata[[#This Row],[FCFindex]],FCF[FCFindex]))</f>
        <v>9</v>
      </c>
      <c r="F190" s="1">
        <f>INDEX(FCF[To],MATCH(FCFdata[[#This Row],[FCFindex]],FCF[FCFindex]))</f>
        <v>10</v>
      </c>
      <c r="G190" s="1" t="str">
        <f>INDEX(FCF[MarkFrom],MATCH(FCFdata[[#This Row],[FCFindex]],FCF[FCFindex]))</f>
        <v>8Gp</v>
      </c>
      <c r="H190" s="1" t="str">
        <f>INDEX(FCF[MarkTo],MATCH(FCFdata[[#This Row],[FCFindex]],FCF[FCFindex]))</f>
        <v>9Ama</v>
      </c>
      <c r="I190" s="118">
        <f>FCFdata[[#This Row],[SampleLabel]]+3</f>
        <v>19010003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19010005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19</v>
      </c>
      <c r="B191" s="1">
        <f t="shared" si="9"/>
        <v>1</v>
      </c>
      <c r="C191" s="1">
        <f t="shared" si="10"/>
        <v>9</v>
      </c>
      <c r="D191" s="134">
        <f t="shared" si="8"/>
        <v>19010000</v>
      </c>
      <c r="E191" s="1">
        <f>INDEX(FCF[From],MATCH(FCFdata[[#This Row],[FCFindex]],FCF[FCFindex]))</f>
        <v>11</v>
      </c>
      <c r="F191" s="1">
        <f>INDEX(FCF[To],MATCH(FCFdata[[#This Row],[FCFindex]],FCF[FCFindex]))</f>
        <v>12</v>
      </c>
      <c r="G191" s="1" t="str">
        <f>INDEX(FCF[MarkFrom],MATCH(FCFdata[[#This Row],[FCFindex]],FCF[FCFindex]))</f>
        <v>10Tm</v>
      </c>
      <c r="H191" s="1" t="str">
        <f>INDEX(FCF[MarkTo],MATCH(FCFdata[[#This Row],[FCFindex]],FCF[FCFindex]))</f>
        <v>11Azd</v>
      </c>
      <c r="I191" s="118">
        <f>FCFdata[[#This Row],[SampleLabel]]+3</f>
        <v>19010003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19010005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20</v>
      </c>
      <c r="B192" s="1">
        <f t="shared" si="9"/>
        <v>1</v>
      </c>
      <c r="C192" s="1">
        <f t="shared" si="10"/>
        <v>0</v>
      </c>
      <c r="D192" s="134">
        <f t="shared" si="8"/>
        <v>20010000</v>
      </c>
      <c r="E192" s="1">
        <f>INDEX(FCF[From],MATCH(FCFdata[[#This Row],[FCFindex]],FCF[FCFindex]))</f>
        <v>1</v>
      </c>
      <c r="F192" s="1">
        <f>INDEX(FCF[To],MATCH(FCFdata[[#This Row],[FCFindex]],FCF[FCFindex]))</f>
        <v>3</v>
      </c>
      <c r="G192" s="1" t="str">
        <f>INDEX(FCF[MarkFrom],MATCH(FCFdata[[#This Row],[FCFindex]],FCF[FCFindex]))</f>
        <v>1PM</v>
      </c>
      <c r="H192" s="1" t="str">
        <f>INDEX(FCF[MarkTo],MATCH(FCFdata[[#This Row],[FCFindex]],FCF[FCFindex]))</f>
        <v>2c</v>
      </c>
      <c r="I192" s="118">
        <f>FCFdata[[#This Row],[SampleLabel]]+3</f>
        <v>20010003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20010005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20</v>
      </c>
      <c r="B193" s="1">
        <f t="shared" si="9"/>
        <v>1</v>
      </c>
      <c r="C193" s="1">
        <f t="shared" si="10"/>
        <v>1</v>
      </c>
      <c r="D193" s="134">
        <f t="shared" si="8"/>
        <v>20010000</v>
      </c>
      <c r="E193" s="1">
        <f>INDEX(FCF[From],MATCH(FCFdata[[#This Row],[FCFindex]],FCF[FCFindex]))</f>
        <v>2</v>
      </c>
      <c r="F193" s="1">
        <f>INDEX(FCF[To],MATCH(FCFdata[[#This Row],[FCFindex]],FCF[FCFindex]))</f>
        <v>3</v>
      </c>
      <c r="G193" s="1" t="str">
        <f>INDEX(FCF[MarkFrom],MATCH(FCFdata[[#This Row],[FCFindex]],FCF[FCFindex]))</f>
        <v>2D</v>
      </c>
      <c r="H193" s="1" t="str">
        <f>INDEX(FCF[MarkTo],MATCH(FCFdata[[#This Row],[FCFindex]],FCF[FCFindex]))</f>
        <v>2c</v>
      </c>
      <c r="I193" s="118">
        <f>FCFdata[[#This Row],[SampleLabel]]+3</f>
        <v>20010003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20010005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20</v>
      </c>
      <c r="B194" s="1">
        <f t="shared" si="9"/>
        <v>1</v>
      </c>
      <c r="C194" s="1">
        <f t="shared" si="10"/>
        <v>2</v>
      </c>
      <c r="D194" s="134">
        <f t="shared" ref="D194:D257" si="12">A194*1000000+B194*10000</f>
        <v>20010000</v>
      </c>
      <c r="E194" s="1">
        <f>INDEX(FCF[From],MATCH(FCFdata[[#This Row],[FCFindex]],FCF[FCFindex]))</f>
        <v>3</v>
      </c>
      <c r="F194" s="1">
        <f>INDEX(FCF[To],MATCH(FCFdata[[#This Row],[FCFindex]],FCF[FCFindex]))</f>
        <v>4</v>
      </c>
      <c r="G194" s="1" t="str">
        <f>INDEX(FCF[MarkFrom],MATCH(FCFdata[[#This Row],[FCFindex]],FCF[FCFindex]))</f>
        <v>2c</v>
      </c>
      <c r="H194" s="1" t="str">
        <f>INDEX(FCF[MarkTo],MATCH(FCFdata[[#This Row],[FCFindex]],FCF[FCFindex]))</f>
        <v>3U</v>
      </c>
      <c r="I194" s="118">
        <f>FCFdata[[#This Row],[SampleLabel]]+3</f>
        <v>20010003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20010005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20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3</v>
      </c>
      <c r="D195" s="134">
        <f t="shared" si="12"/>
        <v>20010000</v>
      </c>
      <c r="E195" s="1">
        <f>INDEX(FCF[From],MATCH(FCFdata[[#This Row],[FCFindex]],FCF[FCFindex]))</f>
        <v>4</v>
      </c>
      <c r="F195" s="1">
        <f>INDEX(FCF[To],MATCH(FCFdata[[#This Row],[FCFindex]],FCF[FCFindex]))</f>
        <v>5</v>
      </c>
      <c r="G195" s="1" t="str">
        <f>INDEX(FCF[MarkFrom],MATCH(FCFdata[[#This Row],[FCFindex]],FCF[FCFindex]))</f>
        <v>3U</v>
      </c>
      <c r="H195" s="1" t="str">
        <f>INDEX(FCF[MarkTo],MATCH(FCFdata[[#This Row],[FCFindex]],FCF[FCFindex]))</f>
        <v>4G</v>
      </c>
      <c r="I195" s="118">
        <f>FCFdata[[#This Row],[SampleLabel]]+3</f>
        <v>20010003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20010005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20</v>
      </c>
      <c r="B196" s="1">
        <f t="shared" si="13"/>
        <v>1</v>
      </c>
      <c r="C196" s="1">
        <f t="shared" si="14"/>
        <v>4</v>
      </c>
      <c r="D196" s="134">
        <f t="shared" si="12"/>
        <v>20010000</v>
      </c>
      <c r="E196" s="1">
        <f>INDEX(FCF[From],MATCH(FCFdata[[#This Row],[FCFindex]],FCF[FCFindex]))</f>
        <v>5</v>
      </c>
      <c r="F196" s="1">
        <f>INDEX(FCF[To],MATCH(FCFdata[[#This Row],[FCFindex]],FCF[FCFindex]))</f>
        <v>6</v>
      </c>
      <c r="G196" s="1" t="str">
        <f>INDEX(FCF[MarkFrom],MATCH(FCFdata[[#This Row],[FCFindex]],FCF[FCFindex]))</f>
        <v>4G</v>
      </c>
      <c r="H196" s="1" t="str">
        <f>INDEX(FCF[MarkTo],MATCH(FCFdata[[#This Row],[FCFindex]],FCF[FCFindex]))</f>
        <v>5S</v>
      </c>
      <c r="I196" s="118">
        <f>FCFdata[[#This Row],[SampleLabel]]+3</f>
        <v>20010003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20010005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20</v>
      </c>
      <c r="B197" s="1">
        <f t="shared" si="13"/>
        <v>1</v>
      </c>
      <c r="C197" s="1">
        <f t="shared" si="14"/>
        <v>5</v>
      </c>
      <c r="D197" s="134">
        <f t="shared" si="12"/>
        <v>20010000</v>
      </c>
      <c r="E197" s="1">
        <f>INDEX(FCF[From],MATCH(FCFdata[[#This Row],[FCFindex]],FCF[FCFindex]))</f>
        <v>6</v>
      </c>
      <c r="F197" s="1">
        <f>INDEX(FCF[To],MATCH(FCFdata[[#This Row],[FCFindex]],FCF[FCFindex]))</f>
        <v>7</v>
      </c>
      <c r="G197" s="1" t="str">
        <f>INDEX(FCF[MarkFrom],MATCH(FCFdata[[#This Row],[FCFindex]],FCF[FCFindex]))</f>
        <v>5S</v>
      </c>
      <c r="H197" s="1" t="str">
        <f>INDEX(FCF[MarkTo],MATCH(FCFdata[[#This Row],[FCFindex]],FCF[FCFindex]))</f>
        <v>6Oct</v>
      </c>
      <c r="I197" s="118">
        <f>FCFdata[[#This Row],[SampleLabel]]+3</f>
        <v>20010003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20010005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20</v>
      </c>
      <c r="B198" s="1">
        <f t="shared" si="13"/>
        <v>1</v>
      </c>
      <c r="C198" s="1">
        <f t="shared" si="14"/>
        <v>6</v>
      </c>
      <c r="D198" s="134">
        <f t="shared" si="12"/>
        <v>20010000</v>
      </c>
      <c r="E198" s="1">
        <f>INDEX(FCF[From],MATCH(FCFdata[[#This Row],[FCFindex]],FCF[FCFindex]))</f>
        <v>7</v>
      </c>
      <c r="F198" s="1">
        <f>INDEX(FCF[To],MATCH(FCFdata[[#This Row],[FCFindex]],FCF[FCFindex]))</f>
        <v>8</v>
      </c>
      <c r="G198" s="1" t="str">
        <f>INDEX(FCF[MarkFrom],MATCH(FCFdata[[#This Row],[FCFindex]],FCF[FCFindex]))</f>
        <v>6Oct</v>
      </c>
      <c r="H198" s="1" t="str">
        <f>INDEX(FCF[MarkTo],MATCH(FCFdata[[#This Row],[FCFindex]],FCF[FCFindex]))</f>
        <v>7Rot</v>
      </c>
      <c r="I198" s="118">
        <f>FCFdata[[#This Row],[SampleLabel]]+3</f>
        <v>20010003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20010005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20</v>
      </c>
      <c r="B199" s="1">
        <f t="shared" si="13"/>
        <v>1</v>
      </c>
      <c r="C199" s="1">
        <f t="shared" si="14"/>
        <v>7</v>
      </c>
      <c r="D199" s="134">
        <f t="shared" si="12"/>
        <v>20010000</v>
      </c>
      <c r="E199" s="1">
        <f>INDEX(FCF[From],MATCH(FCFdata[[#This Row],[FCFindex]],FCF[FCFindex]))</f>
        <v>8</v>
      </c>
      <c r="F199" s="1">
        <f>INDEX(FCF[To],MATCH(FCFdata[[#This Row],[FCFindex]],FCF[FCFindex]))</f>
        <v>9</v>
      </c>
      <c r="G199" s="1" t="str">
        <f>INDEX(FCF[MarkFrom],MATCH(FCFdata[[#This Row],[FCFindex]],FCF[FCFindex]))</f>
        <v>7Rot</v>
      </c>
      <c r="H199" s="1" t="str">
        <f>INDEX(FCF[MarkTo],MATCH(FCFdata[[#This Row],[FCFindex]],FCF[FCFindex]))</f>
        <v>8Gp</v>
      </c>
      <c r="I199" s="118">
        <f>FCFdata[[#This Row],[SampleLabel]]+3</f>
        <v>20010003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20010005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20</v>
      </c>
      <c r="B200" s="1">
        <f t="shared" si="13"/>
        <v>1</v>
      </c>
      <c r="C200" s="1">
        <f t="shared" si="14"/>
        <v>8</v>
      </c>
      <c r="D200" s="134">
        <f t="shared" si="12"/>
        <v>20010000</v>
      </c>
      <c r="E200" s="1">
        <f>INDEX(FCF[From],MATCH(FCFdata[[#This Row],[FCFindex]],FCF[FCFindex]))</f>
        <v>9</v>
      </c>
      <c r="F200" s="1">
        <f>INDEX(FCF[To],MATCH(FCFdata[[#This Row],[FCFindex]],FCF[FCFindex]))</f>
        <v>10</v>
      </c>
      <c r="G200" s="1" t="str">
        <f>INDEX(FCF[MarkFrom],MATCH(FCFdata[[#This Row],[FCFindex]],FCF[FCFindex]))</f>
        <v>8Gp</v>
      </c>
      <c r="H200" s="1" t="str">
        <f>INDEX(FCF[MarkTo],MATCH(FCFdata[[#This Row],[FCFindex]],FCF[FCFindex]))</f>
        <v>9Ama</v>
      </c>
      <c r="I200" s="118">
        <f>FCFdata[[#This Row],[SampleLabel]]+3</f>
        <v>20010003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20010005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20</v>
      </c>
      <c r="B201" s="1">
        <f t="shared" si="13"/>
        <v>1</v>
      </c>
      <c r="C201" s="1">
        <f t="shared" si="14"/>
        <v>9</v>
      </c>
      <c r="D201" s="134">
        <f t="shared" si="12"/>
        <v>20010000</v>
      </c>
      <c r="E201" s="1">
        <f>INDEX(FCF[From],MATCH(FCFdata[[#This Row],[FCFindex]],FCF[FCFindex]))</f>
        <v>11</v>
      </c>
      <c r="F201" s="1">
        <f>INDEX(FCF[To],MATCH(FCFdata[[#This Row],[FCFindex]],FCF[FCFindex]))</f>
        <v>12</v>
      </c>
      <c r="G201" s="1" t="str">
        <f>INDEX(FCF[MarkFrom],MATCH(FCFdata[[#This Row],[FCFindex]],FCF[FCFindex]))</f>
        <v>10Tm</v>
      </c>
      <c r="H201" s="1" t="str">
        <f>INDEX(FCF[MarkTo],MATCH(FCFdata[[#This Row],[FCFindex]],FCF[FCFindex]))</f>
        <v>11Azd</v>
      </c>
      <c r="I201" s="118">
        <f>FCFdata[[#This Row],[SampleLabel]]+3</f>
        <v>20010003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20010005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21</v>
      </c>
      <c r="B202" s="1">
        <f t="shared" si="13"/>
        <v>1</v>
      </c>
      <c r="C202" s="1">
        <f t="shared" si="14"/>
        <v>0</v>
      </c>
      <c r="D202" s="134">
        <f t="shared" si="12"/>
        <v>21010000</v>
      </c>
      <c r="E202" s="1">
        <f>INDEX(FCF[From],MATCH(FCFdata[[#This Row],[FCFindex]],FCF[FCFindex]))</f>
        <v>1</v>
      </c>
      <c r="F202" s="1">
        <f>INDEX(FCF[To],MATCH(FCFdata[[#This Row],[FCFindex]],FCF[FCFindex]))</f>
        <v>3</v>
      </c>
      <c r="G202" s="1" t="str">
        <f>INDEX(FCF[MarkFrom],MATCH(FCFdata[[#This Row],[FCFindex]],FCF[FCFindex]))</f>
        <v>1PM</v>
      </c>
      <c r="H202" s="1" t="str">
        <f>INDEX(FCF[MarkTo],MATCH(FCFdata[[#This Row],[FCFindex]],FCF[FCFindex]))</f>
        <v>2c</v>
      </c>
      <c r="I202" s="118">
        <f>FCFdata[[#This Row],[SampleLabel]]+3</f>
        <v>21010003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21010005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21</v>
      </c>
      <c r="B203" s="1">
        <f t="shared" si="13"/>
        <v>1</v>
      </c>
      <c r="C203" s="1">
        <f t="shared" si="14"/>
        <v>1</v>
      </c>
      <c r="D203" s="134">
        <f t="shared" si="12"/>
        <v>21010000</v>
      </c>
      <c r="E203" s="1">
        <f>INDEX(FCF[From],MATCH(FCFdata[[#This Row],[FCFindex]],FCF[FCFindex]))</f>
        <v>2</v>
      </c>
      <c r="F203" s="1">
        <f>INDEX(FCF[To],MATCH(FCFdata[[#This Row],[FCFindex]],FCF[FCFindex]))</f>
        <v>3</v>
      </c>
      <c r="G203" s="1" t="str">
        <f>INDEX(FCF[MarkFrom],MATCH(FCFdata[[#This Row],[FCFindex]],FCF[FCFindex]))</f>
        <v>2D</v>
      </c>
      <c r="H203" s="1" t="str">
        <f>INDEX(FCF[MarkTo],MATCH(FCFdata[[#This Row],[FCFindex]],FCF[FCFindex]))</f>
        <v>2c</v>
      </c>
      <c r="I203" s="118">
        <f>FCFdata[[#This Row],[SampleLabel]]+3</f>
        <v>21010003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21010005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21</v>
      </c>
      <c r="B204" s="1">
        <f t="shared" si="13"/>
        <v>1</v>
      </c>
      <c r="C204" s="1">
        <f t="shared" si="14"/>
        <v>2</v>
      </c>
      <c r="D204" s="134">
        <f t="shared" si="12"/>
        <v>21010000</v>
      </c>
      <c r="E204" s="1">
        <f>INDEX(FCF[From],MATCH(FCFdata[[#This Row],[FCFindex]],FCF[FCFindex]))</f>
        <v>3</v>
      </c>
      <c r="F204" s="1">
        <f>INDEX(FCF[To],MATCH(FCFdata[[#This Row],[FCFindex]],FCF[FCFindex]))</f>
        <v>4</v>
      </c>
      <c r="G204" s="1" t="str">
        <f>INDEX(FCF[MarkFrom],MATCH(FCFdata[[#This Row],[FCFindex]],FCF[FCFindex]))</f>
        <v>2c</v>
      </c>
      <c r="H204" s="1" t="str">
        <f>INDEX(FCF[MarkTo],MATCH(FCFdata[[#This Row],[FCFindex]],FCF[FCFindex]))</f>
        <v>3U</v>
      </c>
      <c r="I204" s="118">
        <f>FCFdata[[#This Row],[SampleLabel]]+3</f>
        <v>21010003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21010005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21</v>
      </c>
      <c r="B205" s="1">
        <f t="shared" si="13"/>
        <v>1</v>
      </c>
      <c r="C205" s="1">
        <f t="shared" si="14"/>
        <v>3</v>
      </c>
      <c r="D205" s="134">
        <f t="shared" si="12"/>
        <v>21010000</v>
      </c>
      <c r="E205" s="1">
        <f>INDEX(FCF[From],MATCH(FCFdata[[#This Row],[FCFindex]],FCF[FCFindex]))</f>
        <v>4</v>
      </c>
      <c r="F205" s="1">
        <f>INDEX(FCF[To],MATCH(FCFdata[[#This Row],[FCFindex]],FCF[FCFindex]))</f>
        <v>5</v>
      </c>
      <c r="G205" s="1" t="str">
        <f>INDEX(FCF[MarkFrom],MATCH(FCFdata[[#This Row],[FCFindex]],FCF[FCFindex]))</f>
        <v>3U</v>
      </c>
      <c r="H205" s="1" t="str">
        <f>INDEX(FCF[MarkTo],MATCH(FCFdata[[#This Row],[FCFindex]],FCF[FCFindex]))</f>
        <v>4G</v>
      </c>
      <c r="I205" s="118">
        <f>FCFdata[[#This Row],[SampleLabel]]+3</f>
        <v>21010003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21010005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21</v>
      </c>
      <c r="B206" s="1">
        <f t="shared" si="13"/>
        <v>1</v>
      </c>
      <c r="C206" s="1">
        <f t="shared" si="14"/>
        <v>4</v>
      </c>
      <c r="D206" s="134">
        <f t="shared" si="12"/>
        <v>21010000</v>
      </c>
      <c r="E206" s="1">
        <f>INDEX(FCF[From],MATCH(FCFdata[[#This Row],[FCFindex]],FCF[FCFindex]))</f>
        <v>5</v>
      </c>
      <c r="F206" s="1">
        <f>INDEX(FCF[To],MATCH(FCFdata[[#This Row],[FCFindex]],FCF[FCFindex]))</f>
        <v>6</v>
      </c>
      <c r="G206" s="1" t="str">
        <f>INDEX(FCF[MarkFrom],MATCH(FCFdata[[#This Row],[FCFindex]],FCF[FCFindex]))</f>
        <v>4G</v>
      </c>
      <c r="H206" s="1" t="str">
        <f>INDEX(FCF[MarkTo],MATCH(FCFdata[[#This Row],[FCFindex]],FCF[FCFindex]))</f>
        <v>5S</v>
      </c>
      <c r="I206" s="118">
        <f>FCFdata[[#This Row],[SampleLabel]]+3</f>
        <v>21010003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21010005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21</v>
      </c>
      <c r="B207" s="1">
        <f t="shared" si="13"/>
        <v>1</v>
      </c>
      <c r="C207" s="1">
        <f t="shared" si="14"/>
        <v>5</v>
      </c>
      <c r="D207" s="134">
        <f t="shared" si="12"/>
        <v>21010000</v>
      </c>
      <c r="E207" s="1">
        <f>INDEX(FCF[From],MATCH(FCFdata[[#This Row],[FCFindex]],FCF[FCFindex]))</f>
        <v>6</v>
      </c>
      <c r="F207" s="1">
        <f>INDEX(FCF[To],MATCH(FCFdata[[#This Row],[FCFindex]],FCF[FCFindex]))</f>
        <v>7</v>
      </c>
      <c r="G207" s="1" t="str">
        <f>INDEX(FCF[MarkFrom],MATCH(FCFdata[[#This Row],[FCFindex]],FCF[FCFindex]))</f>
        <v>5S</v>
      </c>
      <c r="H207" s="1" t="str">
        <f>INDEX(FCF[MarkTo],MATCH(FCFdata[[#This Row],[FCFindex]],FCF[FCFindex]))</f>
        <v>6Oct</v>
      </c>
      <c r="I207" s="118">
        <f>FCFdata[[#This Row],[SampleLabel]]+3</f>
        <v>21010003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21010005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21</v>
      </c>
      <c r="B208" s="1">
        <f t="shared" si="13"/>
        <v>1</v>
      </c>
      <c r="C208" s="1">
        <f t="shared" si="14"/>
        <v>6</v>
      </c>
      <c r="D208" s="134">
        <f t="shared" si="12"/>
        <v>21010000</v>
      </c>
      <c r="E208" s="1">
        <f>INDEX(FCF[From],MATCH(FCFdata[[#This Row],[FCFindex]],FCF[FCFindex]))</f>
        <v>7</v>
      </c>
      <c r="F208" s="1">
        <f>INDEX(FCF[To],MATCH(FCFdata[[#This Row],[FCFindex]],FCF[FCFindex]))</f>
        <v>8</v>
      </c>
      <c r="G208" s="1" t="str">
        <f>INDEX(FCF[MarkFrom],MATCH(FCFdata[[#This Row],[FCFindex]],FCF[FCFindex]))</f>
        <v>6Oct</v>
      </c>
      <c r="H208" s="1" t="str">
        <f>INDEX(FCF[MarkTo],MATCH(FCFdata[[#This Row],[FCFindex]],FCF[FCFindex]))</f>
        <v>7Rot</v>
      </c>
      <c r="I208" s="118">
        <f>FCFdata[[#This Row],[SampleLabel]]+3</f>
        <v>21010003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21010005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21</v>
      </c>
      <c r="B209" s="1">
        <f t="shared" si="13"/>
        <v>1</v>
      </c>
      <c r="C209" s="1">
        <f t="shared" si="14"/>
        <v>7</v>
      </c>
      <c r="D209" s="134">
        <f t="shared" si="12"/>
        <v>21010000</v>
      </c>
      <c r="E209" s="1">
        <f>INDEX(FCF[From],MATCH(FCFdata[[#This Row],[FCFindex]],FCF[FCFindex]))</f>
        <v>8</v>
      </c>
      <c r="F209" s="1">
        <f>INDEX(FCF[To],MATCH(FCFdata[[#This Row],[FCFindex]],FCF[FCFindex]))</f>
        <v>9</v>
      </c>
      <c r="G209" s="1" t="str">
        <f>INDEX(FCF[MarkFrom],MATCH(FCFdata[[#This Row],[FCFindex]],FCF[FCFindex]))</f>
        <v>7Rot</v>
      </c>
      <c r="H209" s="1" t="str">
        <f>INDEX(FCF[MarkTo],MATCH(FCFdata[[#This Row],[FCFindex]],FCF[FCFindex]))</f>
        <v>8Gp</v>
      </c>
      <c r="I209" s="118">
        <f>FCFdata[[#This Row],[SampleLabel]]+3</f>
        <v>21010003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21010005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21</v>
      </c>
      <c r="B210" s="1">
        <f t="shared" si="13"/>
        <v>1</v>
      </c>
      <c r="C210" s="1">
        <f t="shared" si="14"/>
        <v>8</v>
      </c>
      <c r="D210" s="134">
        <f t="shared" si="12"/>
        <v>21010000</v>
      </c>
      <c r="E210" s="1">
        <f>INDEX(FCF[From],MATCH(FCFdata[[#This Row],[FCFindex]],FCF[FCFindex]))</f>
        <v>9</v>
      </c>
      <c r="F210" s="1">
        <f>INDEX(FCF[To],MATCH(FCFdata[[#This Row],[FCFindex]],FCF[FCFindex]))</f>
        <v>10</v>
      </c>
      <c r="G210" s="1" t="str">
        <f>INDEX(FCF[MarkFrom],MATCH(FCFdata[[#This Row],[FCFindex]],FCF[FCFindex]))</f>
        <v>8Gp</v>
      </c>
      <c r="H210" s="1" t="str">
        <f>INDEX(FCF[MarkTo],MATCH(FCFdata[[#This Row],[FCFindex]],FCF[FCFindex]))</f>
        <v>9Ama</v>
      </c>
      <c r="I210" s="118">
        <f>FCFdata[[#This Row],[SampleLabel]]+3</f>
        <v>21010003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21010005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21</v>
      </c>
      <c r="B211" s="1">
        <f t="shared" si="13"/>
        <v>1</v>
      </c>
      <c r="C211" s="1">
        <f t="shared" si="14"/>
        <v>9</v>
      </c>
      <c r="D211" s="134">
        <f t="shared" si="12"/>
        <v>21010000</v>
      </c>
      <c r="E211" s="1">
        <f>INDEX(FCF[From],MATCH(FCFdata[[#This Row],[FCFindex]],FCF[FCFindex]))</f>
        <v>11</v>
      </c>
      <c r="F211" s="1">
        <f>INDEX(FCF[To],MATCH(FCFdata[[#This Row],[FCFindex]],FCF[FCFindex]))</f>
        <v>12</v>
      </c>
      <c r="G211" s="1" t="str">
        <f>INDEX(FCF[MarkFrom],MATCH(FCFdata[[#This Row],[FCFindex]],FCF[FCFindex]))</f>
        <v>10Tm</v>
      </c>
      <c r="H211" s="1" t="str">
        <f>INDEX(FCF[MarkTo],MATCH(FCFdata[[#This Row],[FCFindex]],FCF[FCFindex]))</f>
        <v>11Azd</v>
      </c>
      <c r="I211" s="118">
        <f>FCFdata[[#This Row],[SampleLabel]]+3</f>
        <v>21010003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21010005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22</v>
      </c>
      <c r="B212" s="1">
        <f t="shared" si="13"/>
        <v>1</v>
      </c>
      <c r="C212" s="1">
        <f t="shared" si="14"/>
        <v>0</v>
      </c>
      <c r="D212" s="134">
        <f t="shared" si="12"/>
        <v>22010000</v>
      </c>
      <c r="E212" s="1">
        <f>INDEX(FCF[From],MATCH(FCFdata[[#This Row],[FCFindex]],FCF[FCFindex]))</f>
        <v>1</v>
      </c>
      <c r="F212" s="1">
        <f>INDEX(FCF[To],MATCH(FCFdata[[#This Row],[FCFindex]],FCF[FCFindex]))</f>
        <v>3</v>
      </c>
      <c r="G212" s="1" t="str">
        <f>INDEX(FCF[MarkFrom],MATCH(FCFdata[[#This Row],[FCFindex]],FCF[FCFindex]))</f>
        <v>1PM</v>
      </c>
      <c r="H212" s="1" t="str">
        <f>INDEX(FCF[MarkTo],MATCH(FCFdata[[#This Row],[FCFindex]],FCF[FCFindex]))</f>
        <v>2c</v>
      </c>
      <c r="I212" s="118">
        <f>FCFdata[[#This Row],[SampleLabel]]+3</f>
        <v>22010003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22010005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22</v>
      </c>
      <c r="B213" s="1">
        <f t="shared" si="13"/>
        <v>1</v>
      </c>
      <c r="C213" s="1">
        <f t="shared" si="14"/>
        <v>1</v>
      </c>
      <c r="D213" s="134">
        <f t="shared" si="12"/>
        <v>22010000</v>
      </c>
      <c r="E213" s="1">
        <f>INDEX(FCF[From],MATCH(FCFdata[[#This Row],[FCFindex]],FCF[FCFindex]))</f>
        <v>2</v>
      </c>
      <c r="F213" s="1">
        <f>INDEX(FCF[To],MATCH(FCFdata[[#This Row],[FCFindex]],FCF[FCFindex]))</f>
        <v>3</v>
      </c>
      <c r="G213" s="1" t="str">
        <f>INDEX(FCF[MarkFrom],MATCH(FCFdata[[#This Row],[FCFindex]],FCF[FCFindex]))</f>
        <v>2D</v>
      </c>
      <c r="H213" s="1" t="str">
        <f>INDEX(FCF[MarkTo],MATCH(FCFdata[[#This Row],[FCFindex]],FCF[FCFindex]))</f>
        <v>2c</v>
      </c>
      <c r="I213" s="118">
        <f>FCFdata[[#This Row],[SampleLabel]]+3</f>
        <v>22010003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22010005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22</v>
      </c>
      <c r="B214" s="1">
        <f t="shared" si="13"/>
        <v>1</v>
      </c>
      <c r="C214" s="1">
        <f t="shared" si="14"/>
        <v>2</v>
      </c>
      <c r="D214" s="134">
        <f t="shared" si="12"/>
        <v>22010000</v>
      </c>
      <c r="E214" s="1">
        <f>INDEX(FCF[From],MATCH(FCFdata[[#This Row],[FCFindex]],FCF[FCFindex]))</f>
        <v>3</v>
      </c>
      <c r="F214" s="1">
        <f>INDEX(FCF[To],MATCH(FCFdata[[#This Row],[FCFindex]],FCF[FCFindex]))</f>
        <v>4</v>
      </c>
      <c r="G214" s="1" t="str">
        <f>INDEX(FCF[MarkFrom],MATCH(FCFdata[[#This Row],[FCFindex]],FCF[FCFindex]))</f>
        <v>2c</v>
      </c>
      <c r="H214" s="1" t="str">
        <f>INDEX(FCF[MarkTo],MATCH(FCFdata[[#This Row],[FCFindex]],FCF[FCFindex]))</f>
        <v>3U</v>
      </c>
      <c r="I214" s="118">
        <f>FCFdata[[#This Row],[SampleLabel]]+3</f>
        <v>22010003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22010005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22</v>
      </c>
      <c r="B215" s="1">
        <f t="shared" si="13"/>
        <v>1</v>
      </c>
      <c r="C215" s="1">
        <f t="shared" si="14"/>
        <v>3</v>
      </c>
      <c r="D215" s="134">
        <f t="shared" si="12"/>
        <v>22010000</v>
      </c>
      <c r="E215" s="1">
        <f>INDEX(FCF[From],MATCH(FCFdata[[#This Row],[FCFindex]],FCF[FCFindex]))</f>
        <v>4</v>
      </c>
      <c r="F215" s="1">
        <f>INDEX(FCF[To],MATCH(FCFdata[[#This Row],[FCFindex]],FCF[FCFindex]))</f>
        <v>5</v>
      </c>
      <c r="G215" s="1" t="str">
        <f>INDEX(FCF[MarkFrom],MATCH(FCFdata[[#This Row],[FCFindex]],FCF[FCFindex]))</f>
        <v>3U</v>
      </c>
      <c r="H215" s="1" t="str">
        <f>INDEX(FCF[MarkTo],MATCH(FCFdata[[#This Row],[FCFindex]],FCF[FCFindex]))</f>
        <v>4G</v>
      </c>
      <c r="I215" s="118">
        <f>FCFdata[[#This Row],[SampleLabel]]+3</f>
        <v>22010003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22010005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22</v>
      </c>
      <c r="B216" s="1">
        <f t="shared" si="13"/>
        <v>1</v>
      </c>
      <c r="C216" s="1">
        <f t="shared" si="14"/>
        <v>4</v>
      </c>
      <c r="D216" s="134">
        <f t="shared" si="12"/>
        <v>22010000</v>
      </c>
      <c r="E216" s="1">
        <f>INDEX(FCF[From],MATCH(FCFdata[[#This Row],[FCFindex]],FCF[FCFindex]))</f>
        <v>5</v>
      </c>
      <c r="F216" s="1">
        <f>INDEX(FCF[To],MATCH(FCFdata[[#This Row],[FCFindex]],FCF[FCFindex]))</f>
        <v>6</v>
      </c>
      <c r="G216" s="1" t="str">
        <f>INDEX(FCF[MarkFrom],MATCH(FCFdata[[#This Row],[FCFindex]],FCF[FCFindex]))</f>
        <v>4G</v>
      </c>
      <c r="H216" s="1" t="str">
        <f>INDEX(FCF[MarkTo],MATCH(FCFdata[[#This Row],[FCFindex]],FCF[FCFindex]))</f>
        <v>5S</v>
      </c>
      <c r="I216" s="118">
        <f>FCFdata[[#This Row],[SampleLabel]]+3</f>
        <v>22010003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22010005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22</v>
      </c>
      <c r="B217" s="1">
        <f t="shared" si="13"/>
        <v>1</v>
      </c>
      <c r="C217" s="1">
        <f t="shared" si="14"/>
        <v>5</v>
      </c>
      <c r="D217" s="134">
        <f t="shared" si="12"/>
        <v>22010000</v>
      </c>
      <c r="E217" s="1">
        <f>INDEX(FCF[From],MATCH(FCFdata[[#This Row],[FCFindex]],FCF[FCFindex]))</f>
        <v>6</v>
      </c>
      <c r="F217" s="1">
        <f>INDEX(FCF[To],MATCH(FCFdata[[#This Row],[FCFindex]],FCF[FCFindex]))</f>
        <v>7</v>
      </c>
      <c r="G217" s="1" t="str">
        <f>INDEX(FCF[MarkFrom],MATCH(FCFdata[[#This Row],[FCFindex]],FCF[FCFindex]))</f>
        <v>5S</v>
      </c>
      <c r="H217" s="1" t="str">
        <f>INDEX(FCF[MarkTo],MATCH(FCFdata[[#This Row],[FCFindex]],FCF[FCFindex]))</f>
        <v>6Oct</v>
      </c>
      <c r="I217" s="118">
        <f>FCFdata[[#This Row],[SampleLabel]]+3</f>
        <v>22010003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22010005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22</v>
      </c>
      <c r="B218" s="1">
        <f t="shared" si="13"/>
        <v>1</v>
      </c>
      <c r="C218" s="1">
        <f t="shared" si="14"/>
        <v>6</v>
      </c>
      <c r="D218" s="134">
        <f t="shared" si="12"/>
        <v>22010000</v>
      </c>
      <c r="E218" s="1">
        <f>INDEX(FCF[From],MATCH(FCFdata[[#This Row],[FCFindex]],FCF[FCFindex]))</f>
        <v>7</v>
      </c>
      <c r="F218" s="1">
        <f>INDEX(FCF[To],MATCH(FCFdata[[#This Row],[FCFindex]],FCF[FCFindex]))</f>
        <v>8</v>
      </c>
      <c r="G218" s="1" t="str">
        <f>INDEX(FCF[MarkFrom],MATCH(FCFdata[[#This Row],[FCFindex]],FCF[FCFindex]))</f>
        <v>6Oct</v>
      </c>
      <c r="H218" s="1" t="str">
        <f>INDEX(FCF[MarkTo],MATCH(FCFdata[[#This Row],[FCFindex]],FCF[FCFindex]))</f>
        <v>7Rot</v>
      </c>
      <c r="I218" s="118">
        <f>FCFdata[[#This Row],[SampleLabel]]+3</f>
        <v>22010003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22010005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22</v>
      </c>
      <c r="B219" s="1">
        <f t="shared" si="13"/>
        <v>1</v>
      </c>
      <c r="C219" s="1">
        <f t="shared" si="14"/>
        <v>7</v>
      </c>
      <c r="D219" s="134">
        <f t="shared" si="12"/>
        <v>22010000</v>
      </c>
      <c r="E219" s="1">
        <f>INDEX(FCF[From],MATCH(FCFdata[[#This Row],[FCFindex]],FCF[FCFindex]))</f>
        <v>8</v>
      </c>
      <c r="F219" s="1">
        <f>INDEX(FCF[To],MATCH(FCFdata[[#This Row],[FCFindex]],FCF[FCFindex]))</f>
        <v>9</v>
      </c>
      <c r="G219" s="1" t="str">
        <f>INDEX(FCF[MarkFrom],MATCH(FCFdata[[#This Row],[FCFindex]],FCF[FCFindex]))</f>
        <v>7Rot</v>
      </c>
      <c r="H219" s="1" t="str">
        <f>INDEX(FCF[MarkTo],MATCH(FCFdata[[#This Row],[FCFindex]],FCF[FCFindex]))</f>
        <v>8Gp</v>
      </c>
      <c r="I219" s="118">
        <f>FCFdata[[#This Row],[SampleLabel]]+3</f>
        <v>22010003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22010005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22</v>
      </c>
      <c r="B220" s="1">
        <f t="shared" si="13"/>
        <v>1</v>
      </c>
      <c r="C220" s="1">
        <f t="shared" si="14"/>
        <v>8</v>
      </c>
      <c r="D220" s="134">
        <f t="shared" si="12"/>
        <v>22010000</v>
      </c>
      <c r="E220" s="1">
        <f>INDEX(FCF[From],MATCH(FCFdata[[#This Row],[FCFindex]],FCF[FCFindex]))</f>
        <v>9</v>
      </c>
      <c r="F220" s="1">
        <f>INDEX(FCF[To],MATCH(FCFdata[[#This Row],[FCFindex]],FCF[FCFindex]))</f>
        <v>10</v>
      </c>
      <c r="G220" s="1" t="str">
        <f>INDEX(FCF[MarkFrom],MATCH(FCFdata[[#This Row],[FCFindex]],FCF[FCFindex]))</f>
        <v>8Gp</v>
      </c>
      <c r="H220" s="1" t="str">
        <f>INDEX(FCF[MarkTo],MATCH(FCFdata[[#This Row],[FCFindex]],FCF[FCFindex]))</f>
        <v>9Ama</v>
      </c>
      <c r="I220" s="118">
        <f>FCFdata[[#This Row],[SampleLabel]]+3</f>
        <v>22010003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22010005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22</v>
      </c>
      <c r="B221" s="1">
        <f t="shared" si="13"/>
        <v>1</v>
      </c>
      <c r="C221" s="1">
        <f t="shared" si="14"/>
        <v>9</v>
      </c>
      <c r="D221" s="134">
        <f t="shared" si="12"/>
        <v>22010000</v>
      </c>
      <c r="E221" s="1">
        <f>INDEX(FCF[From],MATCH(FCFdata[[#This Row],[FCFindex]],FCF[FCFindex]))</f>
        <v>11</v>
      </c>
      <c r="F221" s="1">
        <f>INDEX(FCF[To],MATCH(FCFdata[[#This Row],[FCFindex]],FCF[FCFindex]))</f>
        <v>12</v>
      </c>
      <c r="G221" s="1" t="str">
        <f>INDEX(FCF[MarkFrom],MATCH(FCFdata[[#This Row],[FCFindex]],FCF[FCFindex]))</f>
        <v>10Tm</v>
      </c>
      <c r="H221" s="1" t="str">
        <f>INDEX(FCF[MarkTo],MATCH(FCFdata[[#This Row],[FCFindex]],FCF[FCFindex]))</f>
        <v>11Azd</v>
      </c>
      <c r="I221" s="118">
        <f>FCFdata[[#This Row],[SampleLabel]]+3</f>
        <v>22010003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22010005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23</v>
      </c>
      <c r="B222" s="1">
        <f t="shared" si="13"/>
        <v>1</v>
      </c>
      <c r="C222" s="1">
        <f t="shared" si="14"/>
        <v>0</v>
      </c>
      <c r="D222" s="134">
        <f t="shared" si="12"/>
        <v>23010000</v>
      </c>
      <c r="E222" s="1">
        <f>INDEX(FCF[From],MATCH(FCFdata[[#This Row],[FCFindex]],FCF[FCFindex]))</f>
        <v>1</v>
      </c>
      <c r="F222" s="1">
        <f>INDEX(FCF[To],MATCH(FCFdata[[#This Row],[FCFindex]],FCF[FCFindex]))</f>
        <v>3</v>
      </c>
      <c r="G222" s="1" t="str">
        <f>INDEX(FCF[MarkFrom],MATCH(FCFdata[[#This Row],[FCFindex]],FCF[FCFindex]))</f>
        <v>1PM</v>
      </c>
      <c r="H222" s="1" t="str">
        <f>INDEX(FCF[MarkTo],MATCH(FCFdata[[#This Row],[FCFindex]],FCF[FCFindex]))</f>
        <v>2c</v>
      </c>
      <c r="I222" s="118">
        <f>FCFdata[[#This Row],[SampleLabel]]+3</f>
        <v>23010003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23010005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23</v>
      </c>
      <c r="B223" s="1">
        <f t="shared" si="13"/>
        <v>1</v>
      </c>
      <c r="C223" s="1">
        <f t="shared" si="14"/>
        <v>1</v>
      </c>
      <c r="D223" s="134">
        <f t="shared" si="12"/>
        <v>23010000</v>
      </c>
      <c r="E223" s="1">
        <f>INDEX(FCF[From],MATCH(FCFdata[[#This Row],[FCFindex]],FCF[FCFindex]))</f>
        <v>2</v>
      </c>
      <c r="F223" s="1">
        <f>INDEX(FCF[To],MATCH(FCFdata[[#This Row],[FCFindex]],FCF[FCFindex]))</f>
        <v>3</v>
      </c>
      <c r="G223" s="1" t="str">
        <f>INDEX(FCF[MarkFrom],MATCH(FCFdata[[#This Row],[FCFindex]],FCF[FCFindex]))</f>
        <v>2D</v>
      </c>
      <c r="H223" s="1" t="str">
        <f>INDEX(FCF[MarkTo],MATCH(FCFdata[[#This Row],[FCFindex]],FCF[FCFindex]))</f>
        <v>2c</v>
      </c>
      <c r="I223" s="118">
        <f>FCFdata[[#This Row],[SampleLabel]]+3</f>
        <v>23010003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23010005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23</v>
      </c>
      <c r="B224" s="1">
        <f t="shared" si="13"/>
        <v>1</v>
      </c>
      <c r="C224" s="1">
        <f t="shared" si="14"/>
        <v>2</v>
      </c>
      <c r="D224" s="134">
        <f t="shared" si="12"/>
        <v>23010000</v>
      </c>
      <c r="E224" s="1">
        <f>INDEX(FCF[From],MATCH(FCFdata[[#This Row],[FCFindex]],FCF[FCFindex]))</f>
        <v>3</v>
      </c>
      <c r="F224" s="1">
        <f>INDEX(FCF[To],MATCH(FCFdata[[#This Row],[FCFindex]],FCF[FCFindex]))</f>
        <v>4</v>
      </c>
      <c r="G224" s="1" t="str">
        <f>INDEX(FCF[MarkFrom],MATCH(FCFdata[[#This Row],[FCFindex]],FCF[FCFindex]))</f>
        <v>2c</v>
      </c>
      <c r="H224" s="1" t="str">
        <f>INDEX(FCF[MarkTo],MATCH(FCFdata[[#This Row],[FCFindex]],FCF[FCFindex]))</f>
        <v>3U</v>
      </c>
      <c r="I224" s="118">
        <f>FCFdata[[#This Row],[SampleLabel]]+3</f>
        <v>23010003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23010005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23</v>
      </c>
      <c r="B225" s="1">
        <f t="shared" si="13"/>
        <v>1</v>
      </c>
      <c r="C225" s="1">
        <f t="shared" si="14"/>
        <v>3</v>
      </c>
      <c r="D225" s="134">
        <f t="shared" si="12"/>
        <v>23010000</v>
      </c>
      <c r="E225" s="1">
        <f>INDEX(FCF[From],MATCH(FCFdata[[#This Row],[FCFindex]],FCF[FCFindex]))</f>
        <v>4</v>
      </c>
      <c r="F225" s="1">
        <f>INDEX(FCF[To],MATCH(FCFdata[[#This Row],[FCFindex]],FCF[FCFindex]))</f>
        <v>5</v>
      </c>
      <c r="G225" s="1" t="str">
        <f>INDEX(FCF[MarkFrom],MATCH(FCFdata[[#This Row],[FCFindex]],FCF[FCFindex]))</f>
        <v>3U</v>
      </c>
      <c r="H225" s="1" t="str">
        <f>INDEX(FCF[MarkTo],MATCH(FCFdata[[#This Row],[FCFindex]],FCF[FCFindex]))</f>
        <v>4G</v>
      </c>
      <c r="I225" s="118">
        <f>FCFdata[[#This Row],[SampleLabel]]+3</f>
        <v>23010003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23010005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23</v>
      </c>
      <c r="B226" s="1">
        <f t="shared" si="13"/>
        <v>1</v>
      </c>
      <c r="C226" s="1">
        <f t="shared" si="14"/>
        <v>4</v>
      </c>
      <c r="D226" s="134">
        <f t="shared" si="12"/>
        <v>23010000</v>
      </c>
      <c r="E226" s="1">
        <f>INDEX(FCF[From],MATCH(FCFdata[[#This Row],[FCFindex]],FCF[FCFindex]))</f>
        <v>5</v>
      </c>
      <c r="F226" s="1">
        <f>INDEX(FCF[To],MATCH(FCFdata[[#This Row],[FCFindex]],FCF[FCFindex]))</f>
        <v>6</v>
      </c>
      <c r="G226" s="1" t="str">
        <f>INDEX(FCF[MarkFrom],MATCH(FCFdata[[#This Row],[FCFindex]],FCF[FCFindex]))</f>
        <v>4G</v>
      </c>
      <c r="H226" s="1" t="str">
        <f>INDEX(FCF[MarkTo],MATCH(FCFdata[[#This Row],[FCFindex]],FCF[FCFindex]))</f>
        <v>5S</v>
      </c>
      <c r="I226" s="118">
        <f>FCFdata[[#This Row],[SampleLabel]]+3</f>
        <v>23010003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23010005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23</v>
      </c>
      <c r="B227" s="1">
        <f t="shared" si="13"/>
        <v>1</v>
      </c>
      <c r="C227" s="1">
        <f t="shared" si="14"/>
        <v>5</v>
      </c>
      <c r="D227" s="134">
        <f t="shared" si="12"/>
        <v>23010000</v>
      </c>
      <c r="E227" s="1">
        <f>INDEX(FCF[From],MATCH(FCFdata[[#This Row],[FCFindex]],FCF[FCFindex]))</f>
        <v>6</v>
      </c>
      <c r="F227" s="1">
        <f>INDEX(FCF[To],MATCH(FCFdata[[#This Row],[FCFindex]],FCF[FCFindex]))</f>
        <v>7</v>
      </c>
      <c r="G227" s="1" t="str">
        <f>INDEX(FCF[MarkFrom],MATCH(FCFdata[[#This Row],[FCFindex]],FCF[FCFindex]))</f>
        <v>5S</v>
      </c>
      <c r="H227" s="1" t="str">
        <f>INDEX(FCF[MarkTo],MATCH(FCFdata[[#This Row],[FCFindex]],FCF[FCFindex]))</f>
        <v>6Oct</v>
      </c>
      <c r="I227" s="118">
        <f>FCFdata[[#This Row],[SampleLabel]]+3</f>
        <v>23010003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23010005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23</v>
      </c>
      <c r="B228" s="1">
        <f t="shared" si="13"/>
        <v>1</v>
      </c>
      <c r="C228" s="1">
        <f t="shared" si="14"/>
        <v>6</v>
      </c>
      <c r="D228" s="134">
        <f t="shared" si="12"/>
        <v>23010000</v>
      </c>
      <c r="E228" s="1">
        <f>INDEX(FCF[From],MATCH(FCFdata[[#This Row],[FCFindex]],FCF[FCFindex]))</f>
        <v>7</v>
      </c>
      <c r="F228" s="1">
        <f>INDEX(FCF[To],MATCH(FCFdata[[#This Row],[FCFindex]],FCF[FCFindex]))</f>
        <v>8</v>
      </c>
      <c r="G228" s="1" t="str">
        <f>INDEX(FCF[MarkFrom],MATCH(FCFdata[[#This Row],[FCFindex]],FCF[FCFindex]))</f>
        <v>6Oct</v>
      </c>
      <c r="H228" s="1" t="str">
        <f>INDEX(FCF[MarkTo],MATCH(FCFdata[[#This Row],[FCFindex]],FCF[FCFindex]))</f>
        <v>7Rot</v>
      </c>
      <c r="I228" s="118">
        <f>FCFdata[[#This Row],[SampleLabel]]+3</f>
        <v>23010003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23010005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23</v>
      </c>
      <c r="B229" s="1">
        <f t="shared" si="13"/>
        <v>1</v>
      </c>
      <c r="C229" s="1">
        <f t="shared" si="14"/>
        <v>7</v>
      </c>
      <c r="D229" s="134">
        <f t="shared" si="12"/>
        <v>23010000</v>
      </c>
      <c r="E229" s="1">
        <f>INDEX(FCF[From],MATCH(FCFdata[[#This Row],[FCFindex]],FCF[FCFindex]))</f>
        <v>8</v>
      </c>
      <c r="F229" s="1">
        <f>INDEX(FCF[To],MATCH(FCFdata[[#This Row],[FCFindex]],FCF[FCFindex]))</f>
        <v>9</v>
      </c>
      <c r="G229" s="1" t="str">
        <f>INDEX(FCF[MarkFrom],MATCH(FCFdata[[#This Row],[FCFindex]],FCF[FCFindex]))</f>
        <v>7Rot</v>
      </c>
      <c r="H229" s="1" t="str">
        <f>INDEX(FCF[MarkTo],MATCH(FCFdata[[#This Row],[FCFindex]],FCF[FCFindex]))</f>
        <v>8Gp</v>
      </c>
      <c r="I229" s="118">
        <f>FCFdata[[#This Row],[SampleLabel]]+3</f>
        <v>23010003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23010005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23</v>
      </c>
      <c r="B230" s="1">
        <f t="shared" si="13"/>
        <v>1</v>
      </c>
      <c r="C230" s="1">
        <f t="shared" si="14"/>
        <v>8</v>
      </c>
      <c r="D230" s="134">
        <f t="shared" si="12"/>
        <v>23010000</v>
      </c>
      <c r="E230" s="1">
        <f>INDEX(FCF[From],MATCH(FCFdata[[#This Row],[FCFindex]],FCF[FCFindex]))</f>
        <v>9</v>
      </c>
      <c r="F230" s="1">
        <f>INDEX(FCF[To],MATCH(FCFdata[[#This Row],[FCFindex]],FCF[FCFindex]))</f>
        <v>10</v>
      </c>
      <c r="G230" s="1" t="str">
        <f>INDEX(FCF[MarkFrom],MATCH(FCFdata[[#This Row],[FCFindex]],FCF[FCFindex]))</f>
        <v>8Gp</v>
      </c>
      <c r="H230" s="1" t="str">
        <f>INDEX(FCF[MarkTo],MATCH(FCFdata[[#This Row],[FCFindex]],FCF[FCFindex]))</f>
        <v>9Ama</v>
      </c>
      <c r="I230" s="118">
        <f>FCFdata[[#This Row],[SampleLabel]]+3</f>
        <v>23010003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23010005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23</v>
      </c>
      <c r="B231" s="1">
        <f t="shared" si="13"/>
        <v>1</v>
      </c>
      <c r="C231" s="1">
        <f t="shared" si="14"/>
        <v>9</v>
      </c>
      <c r="D231" s="134">
        <f t="shared" si="12"/>
        <v>23010000</v>
      </c>
      <c r="E231" s="1">
        <f>INDEX(FCF[From],MATCH(FCFdata[[#This Row],[FCFindex]],FCF[FCFindex]))</f>
        <v>11</v>
      </c>
      <c r="F231" s="1">
        <f>INDEX(FCF[To],MATCH(FCFdata[[#This Row],[FCFindex]],FCF[FCFindex]))</f>
        <v>12</v>
      </c>
      <c r="G231" s="1" t="str">
        <f>INDEX(FCF[MarkFrom],MATCH(FCFdata[[#This Row],[FCFindex]],FCF[FCFindex]))</f>
        <v>10Tm</v>
      </c>
      <c r="H231" s="1" t="str">
        <f>INDEX(FCF[MarkTo],MATCH(FCFdata[[#This Row],[FCFindex]],FCF[FCFindex]))</f>
        <v>11Azd</v>
      </c>
      <c r="I231" s="118">
        <f>FCFdata[[#This Row],[SampleLabel]]+3</f>
        <v>23010003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23010005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24</v>
      </c>
      <c r="B232" s="1">
        <f t="shared" si="13"/>
        <v>1</v>
      </c>
      <c r="C232" s="1">
        <f t="shared" si="14"/>
        <v>0</v>
      </c>
      <c r="D232" s="134">
        <f t="shared" si="12"/>
        <v>24010000</v>
      </c>
      <c r="E232" s="1">
        <f>INDEX(FCF[From],MATCH(FCFdata[[#This Row],[FCFindex]],FCF[FCFindex]))</f>
        <v>1</v>
      </c>
      <c r="F232" s="1">
        <f>INDEX(FCF[To],MATCH(FCFdata[[#This Row],[FCFindex]],FCF[FCFindex]))</f>
        <v>3</v>
      </c>
      <c r="G232" s="1" t="str">
        <f>INDEX(FCF[MarkFrom],MATCH(FCFdata[[#This Row],[FCFindex]],FCF[FCFindex]))</f>
        <v>1PM</v>
      </c>
      <c r="H232" s="1" t="str">
        <f>INDEX(FCF[MarkTo],MATCH(FCFdata[[#This Row],[FCFindex]],FCF[FCFindex]))</f>
        <v>2c</v>
      </c>
      <c r="I232" s="118">
        <f>FCFdata[[#This Row],[SampleLabel]]+3</f>
        <v>24010003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24010005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24</v>
      </c>
      <c r="B233" s="1">
        <f t="shared" si="13"/>
        <v>1</v>
      </c>
      <c r="C233" s="1">
        <f t="shared" si="14"/>
        <v>1</v>
      </c>
      <c r="D233" s="134">
        <f t="shared" si="12"/>
        <v>24010000</v>
      </c>
      <c r="E233" s="1">
        <f>INDEX(FCF[From],MATCH(FCFdata[[#This Row],[FCFindex]],FCF[FCFindex]))</f>
        <v>2</v>
      </c>
      <c r="F233" s="1">
        <f>INDEX(FCF[To],MATCH(FCFdata[[#This Row],[FCFindex]],FCF[FCFindex]))</f>
        <v>3</v>
      </c>
      <c r="G233" s="1" t="str">
        <f>INDEX(FCF[MarkFrom],MATCH(FCFdata[[#This Row],[FCFindex]],FCF[FCFindex]))</f>
        <v>2D</v>
      </c>
      <c r="H233" s="1" t="str">
        <f>INDEX(FCF[MarkTo],MATCH(FCFdata[[#This Row],[FCFindex]],FCF[FCFindex]))</f>
        <v>2c</v>
      </c>
      <c r="I233" s="118">
        <f>FCFdata[[#This Row],[SampleLabel]]+3</f>
        <v>24010003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24010005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24</v>
      </c>
      <c r="B234" s="1">
        <f t="shared" si="13"/>
        <v>1</v>
      </c>
      <c r="C234" s="1">
        <f t="shared" si="14"/>
        <v>2</v>
      </c>
      <c r="D234" s="134">
        <f t="shared" si="12"/>
        <v>24010000</v>
      </c>
      <c r="E234" s="1">
        <f>INDEX(FCF[From],MATCH(FCFdata[[#This Row],[FCFindex]],FCF[FCFindex]))</f>
        <v>3</v>
      </c>
      <c r="F234" s="1">
        <f>INDEX(FCF[To],MATCH(FCFdata[[#This Row],[FCFindex]],FCF[FCFindex]))</f>
        <v>4</v>
      </c>
      <c r="G234" s="1" t="str">
        <f>INDEX(FCF[MarkFrom],MATCH(FCFdata[[#This Row],[FCFindex]],FCF[FCFindex]))</f>
        <v>2c</v>
      </c>
      <c r="H234" s="1" t="str">
        <f>INDEX(FCF[MarkTo],MATCH(FCFdata[[#This Row],[FCFindex]],FCF[FCFindex]))</f>
        <v>3U</v>
      </c>
      <c r="I234" s="118">
        <f>FCFdata[[#This Row],[SampleLabel]]+3</f>
        <v>24010003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24010005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24</v>
      </c>
      <c r="B235" s="1">
        <f t="shared" si="13"/>
        <v>1</v>
      </c>
      <c r="C235" s="1">
        <f t="shared" si="14"/>
        <v>3</v>
      </c>
      <c r="D235" s="134">
        <f t="shared" si="12"/>
        <v>24010000</v>
      </c>
      <c r="E235" s="1">
        <f>INDEX(FCF[From],MATCH(FCFdata[[#This Row],[FCFindex]],FCF[FCFindex]))</f>
        <v>4</v>
      </c>
      <c r="F235" s="1">
        <f>INDEX(FCF[To],MATCH(FCFdata[[#This Row],[FCFindex]],FCF[FCFindex]))</f>
        <v>5</v>
      </c>
      <c r="G235" s="1" t="str">
        <f>INDEX(FCF[MarkFrom],MATCH(FCFdata[[#This Row],[FCFindex]],FCF[FCFindex]))</f>
        <v>3U</v>
      </c>
      <c r="H235" s="1" t="str">
        <f>INDEX(FCF[MarkTo],MATCH(FCFdata[[#This Row],[FCFindex]],FCF[FCFindex]))</f>
        <v>4G</v>
      </c>
      <c r="I235" s="118">
        <f>FCFdata[[#This Row],[SampleLabel]]+3</f>
        <v>24010003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24010005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24</v>
      </c>
      <c r="B236" s="1">
        <f t="shared" si="13"/>
        <v>1</v>
      </c>
      <c r="C236" s="1">
        <f t="shared" si="14"/>
        <v>4</v>
      </c>
      <c r="D236" s="134">
        <f t="shared" si="12"/>
        <v>24010000</v>
      </c>
      <c r="E236" s="1">
        <f>INDEX(FCF[From],MATCH(FCFdata[[#This Row],[FCFindex]],FCF[FCFindex]))</f>
        <v>5</v>
      </c>
      <c r="F236" s="1">
        <f>INDEX(FCF[To],MATCH(FCFdata[[#This Row],[FCFindex]],FCF[FCFindex]))</f>
        <v>6</v>
      </c>
      <c r="G236" s="1" t="str">
        <f>INDEX(FCF[MarkFrom],MATCH(FCFdata[[#This Row],[FCFindex]],FCF[FCFindex]))</f>
        <v>4G</v>
      </c>
      <c r="H236" s="1" t="str">
        <f>INDEX(FCF[MarkTo],MATCH(FCFdata[[#This Row],[FCFindex]],FCF[FCFindex]))</f>
        <v>5S</v>
      </c>
      <c r="I236" s="118">
        <f>FCFdata[[#This Row],[SampleLabel]]+3</f>
        <v>24010003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24010005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24</v>
      </c>
      <c r="B237" s="1">
        <f t="shared" si="13"/>
        <v>1</v>
      </c>
      <c r="C237" s="1">
        <f t="shared" si="14"/>
        <v>5</v>
      </c>
      <c r="D237" s="134">
        <f t="shared" si="12"/>
        <v>24010000</v>
      </c>
      <c r="E237" s="1">
        <f>INDEX(FCF[From],MATCH(FCFdata[[#This Row],[FCFindex]],FCF[FCFindex]))</f>
        <v>6</v>
      </c>
      <c r="F237" s="1">
        <f>INDEX(FCF[To],MATCH(FCFdata[[#This Row],[FCFindex]],FCF[FCFindex]))</f>
        <v>7</v>
      </c>
      <c r="G237" s="1" t="str">
        <f>INDEX(FCF[MarkFrom],MATCH(FCFdata[[#This Row],[FCFindex]],FCF[FCFindex]))</f>
        <v>5S</v>
      </c>
      <c r="H237" s="1" t="str">
        <f>INDEX(FCF[MarkTo],MATCH(FCFdata[[#This Row],[FCFindex]],FCF[FCFindex]))</f>
        <v>6Oct</v>
      </c>
      <c r="I237" s="118">
        <f>FCFdata[[#This Row],[SampleLabel]]+3</f>
        <v>24010003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24010005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24</v>
      </c>
      <c r="B238" s="1">
        <f t="shared" si="13"/>
        <v>1</v>
      </c>
      <c r="C238" s="1">
        <f t="shared" si="14"/>
        <v>6</v>
      </c>
      <c r="D238" s="134">
        <f t="shared" si="12"/>
        <v>24010000</v>
      </c>
      <c r="E238" s="1">
        <f>INDEX(FCF[From],MATCH(FCFdata[[#This Row],[FCFindex]],FCF[FCFindex]))</f>
        <v>7</v>
      </c>
      <c r="F238" s="1">
        <f>INDEX(FCF[To],MATCH(FCFdata[[#This Row],[FCFindex]],FCF[FCFindex]))</f>
        <v>8</v>
      </c>
      <c r="G238" s="1" t="str">
        <f>INDEX(FCF[MarkFrom],MATCH(FCFdata[[#This Row],[FCFindex]],FCF[FCFindex]))</f>
        <v>6Oct</v>
      </c>
      <c r="H238" s="1" t="str">
        <f>INDEX(FCF[MarkTo],MATCH(FCFdata[[#This Row],[FCFindex]],FCF[FCFindex]))</f>
        <v>7Rot</v>
      </c>
      <c r="I238" s="118">
        <f>FCFdata[[#This Row],[SampleLabel]]+3</f>
        <v>24010003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24010005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24</v>
      </c>
      <c r="B239" s="1">
        <f t="shared" si="13"/>
        <v>1</v>
      </c>
      <c r="C239" s="1">
        <f t="shared" si="14"/>
        <v>7</v>
      </c>
      <c r="D239" s="134">
        <f t="shared" si="12"/>
        <v>24010000</v>
      </c>
      <c r="E239" s="1">
        <f>INDEX(FCF[From],MATCH(FCFdata[[#This Row],[FCFindex]],FCF[FCFindex]))</f>
        <v>8</v>
      </c>
      <c r="F239" s="1">
        <f>INDEX(FCF[To],MATCH(FCFdata[[#This Row],[FCFindex]],FCF[FCFindex]))</f>
        <v>9</v>
      </c>
      <c r="G239" s="1" t="str">
        <f>INDEX(FCF[MarkFrom],MATCH(FCFdata[[#This Row],[FCFindex]],FCF[FCFindex]))</f>
        <v>7Rot</v>
      </c>
      <c r="H239" s="1" t="str">
        <f>INDEX(FCF[MarkTo],MATCH(FCFdata[[#This Row],[FCFindex]],FCF[FCFindex]))</f>
        <v>8Gp</v>
      </c>
      <c r="I239" s="118">
        <f>FCFdata[[#This Row],[SampleLabel]]+3</f>
        <v>24010003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24010005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24</v>
      </c>
      <c r="B240" s="1">
        <f t="shared" si="13"/>
        <v>1</v>
      </c>
      <c r="C240" s="1">
        <f t="shared" si="14"/>
        <v>8</v>
      </c>
      <c r="D240" s="134">
        <f t="shared" si="12"/>
        <v>24010000</v>
      </c>
      <c r="E240" s="1">
        <f>INDEX(FCF[From],MATCH(FCFdata[[#This Row],[FCFindex]],FCF[FCFindex]))</f>
        <v>9</v>
      </c>
      <c r="F240" s="1">
        <f>INDEX(FCF[To],MATCH(FCFdata[[#This Row],[FCFindex]],FCF[FCFindex]))</f>
        <v>10</v>
      </c>
      <c r="G240" s="1" t="str">
        <f>INDEX(FCF[MarkFrom],MATCH(FCFdata[[#This Row],[FCFindex]],FCF[FCFindex]))</f>
        <v>8Gp</v>
      </c>
      <c r="H240" s="1" t="str">
        <f>INDEX(FCF[MarkTo],MATCH(FCFdata[[#This Row],[FCFindex]],FCF[FCFindex]))</f>
        <v>9Ama</v>
      </c>
      <c r="I240" s="118">
        <f>FCFdata[[#This Row],[SampleLabel]]+3</f>
        <v>24010003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24010005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24</v>
      </c>
      <c r="B241" s="1">
        <f t="shared" si="13"/>
        <v>1</v>
      </c>
      <c r="C241" s="1">
        <f t="shared" si="14"/>
        <v>9</v>
      </c>
      <c r="D241" s="134">
        <f t="shared" si="12"/>
        <v>24010000</v>
      </c>
      <c r="E241" s="1">
        <f>INDEX(FCF[From],MATCH(FCFdata[[#This Row],[FCFindex]],FCF[FCFindex]))</f>
        <v>11</v>
      </c>
      <c r="F241" s="1">
        <f>INDEX(FCF[To],MATCH(FCFdata[[#This Row],[FCFindex]],FCF[FCFindex]))</f>
        <v>12</v>
      </c>
      <c r="G241" s="1" t="str">
        <f>INDEX(FCF[MarkFrom],MATCH(FCFdata[[#This Row],[FCFindex]],FCF[FCFindex]))</f>
        <v>10Tm</v>
      </c>
      <c r="H241" s="1" t="str">
        <f>INDEX(FCF[MarkTo],MATCH(FCFdata[[#This Row],[FCFindex]],FCF[FCFindex]))</f>
        <v>11Azd</v>
      </c>
      <c r="I241" s="118">
        <f>FCFdata[[#This Row],[SampleLabel]]+3</f>
        <v>24010003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24010005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25</v>
      </c>
      <c r="B242" s="1">
        <f t="shared" si="13"/>
        <v>1</v>
      </c>
      <c r="C242" s="1">
        <f t="shared" si="14"/>
        <v>0</v>
      </c>
      <c r="D242" s="134">
        <f t="shared" si="12"/>
        <v>25010000</v>
      </c>
      <c r="E242" s="1">
        <f>INDEX(FCF[From],MATCH(FCFdata[[#This Row],[FCFindex]],FCF[FCFindex]))</f>
        <v>1</v>
      </c>
      <c r="F242" s="1">
        <f>INDEX(FCF[To],MATCH(FCFdata[[#This Row],[FCFindex]],FCF[FCFindex]))</f>
        <v>3</v>
      </c>
      <c r="G242" s="1" t="str">
        <f>INDEX(FCF[MarkFrom],MATCH(FCFdata[[#This Row],[FCFindex]],FCF[FCFindex]))</f>
        <v>1PM</v>
      </c>
      <c r="H242" s="1" t="str">
        <f>INDEX(FCF[MarkTo],MATCH(FCFdata[[#This Row],[FCFindex]],FCF[FCFindex]))</f>
        <v>2c</v>
      </c>
      <c r="I242" s="118">
        <f>FCFdata[[#This Row],[SampleLabel]]+3</f>
        <v>25010003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25010005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25</v>
      </c>
      <c r="B243" s="1">
        <f t="shared" si="13"/>
        <v>1</v>
      </c>
      <c r="C243" s="1">
        <f t="shared" si="14"/>
        <v>1</v>
      </c>
      <c r="D243" s="134">
        <f t="shared" si="12"/>
        <v>25010000</v>
      </c>
      <c r="E243" s="1">
        <f>INDEX(FCF[From],MATCH(FCFdata[[#This Row],[FCFindex]],FCF[FCFindex]))</f>
        <v>2</v>
      </c>
      <c r="F243" s="1">
        <f>INDEX(FCF[To],MATCH(FCFdata[[#This Row],[FCFindex]],FCF[FCFindex]))</f>
        <v>3</v>
      </c>
      <c r="G243" s="1" t="str">
        <f>INDEX(FCF[MarkFrom],MATCH(FCFdata[[#This Row],[FCFindex]],FCF[FCFindex]))</f>
        <v>2D</v>
      </c>
      <c r="H243" s="1" t="str">
        <f>INDEX(FCF[MarkTo],MATCH(FCFdata[[#This Row],[FCFindex]],FCF[FCFindex]))</f>
        <v>2c</v>
      </c>
      <c r="I243" s="118">
        <f>FCFdata[[#This Row],[SampleLabel]]+3</f>
        <v>25010003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25010005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25</v>
      </c>
      <c r="B244" s="1">
        <f t="shared" si="13"/>
        <v>1</v>
      </c>
      <c r="C244" s="1">
        <f t="shared" si="14"/>
        <v>2</v>
      </c>
      <c r="D244" s="134">
        <f t="shared" si="12"/>
        <v>25010000</v>
      </c>
      <c r="E244" s="1">
        <f>INDEX(FCF[From],MATCH(FCFdata[[#This Row],[FCFindex]],FCF[FCFindex]))</f>
        <v>3</v>
      </c>
      <c r="F244" s="1">
        <f>INDEX(FCF[To],MATCH(FCFdata[[#This Row],[FCFindex]],FCF[FCFindex]))</f>
        <v>4</v>
      </c>
      <c r="G244" s="1" t="str">
        <f>INDEX(FCF[MarkFrom],MATCH(FCFdata[[#This Row],[FCFindex]],FCF[FCFindex]))</f>
        <v>2c</v>
      </c>
      <c r="H244" s="1" t="str">
        <f>INDEX(FCF[MarkTo],MATCH(FCFdata[[#This Row],[FCFindex]],FCF[FCFindex]))</f>
        <v>3U</v>
      </c>
      <c r="I244" s="118">
        <f>FCFdata[[#This Row],[SampleLabel]]+3</f>
        <v>25010003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25010005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25</v>
      </c>
      <c r="B245" s="1">
        <f t="shared" si="13"/>
        <v>1</v>
      </c>
      <c r="C245" s="1">
        <f t="shared" si="14"/>
        <v>3</v>
      </c>
      <c r="D245" s="134">
        <f t="shared" si="12"/>
        <v>25010000</v>
      </c>
      <c r="E245" s="1">
        <f>INDEX(FCF[From],MATCH(FCFdata[[#This Row],[FCFindex]],FCF[FCFindex]))</f>
        <v>4</v>
      </c>
      <c r="F245" s="1">
        <f>INDEX(FCF[To],MATCH(FCFdata[[#This Row],[FCFindex]],FCF[FCFindex]))</f>
        <v>5</v>
      </c>
      <c r="G245" s="1" t="str">
        <f>INDEX(FCF[MarkFrom],MATCH(FCFdata[[#This Row],[FCFindex]],FCF[FCFindex]))</f>
        <v>3U</v>
      </c>
      <c r="H245" s="1" t="str">
        <f>INDEX(FCF[MarkTo],MATCH(FCFdata[[#This Row],[FCFindex]],FCF[FCFindex]))</f>
        <v>4G</v>
      </c>
      <c r="I245" s="118">
        <f>FCFdata[[#This Row],[SampleLabel]]+3</f>
        <v>25010003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25010005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25</v>
      </c>
      <c r="B246" s="1">
        <f t="shared" si="13"/>
        <v>1</v>
      </c>
      <c r="C246" s="1">
        <f t="shared" si="14"/>
        <v>4</v>
      </c>
      <c r="D246" s="134">
        <f t="shared" si="12"/>
        <v>25010000</v>
      </c>
      <c r="E246" s="1">
        <f>INDEX(FCF[From],MATCH(FCFdata[[#This Row],[FCFindex]],FCF[FCFindex]))</f>
        <v>5</v>
      </c>
      <c r="F246" s="1">
        <f>INDEX(FCF[To],MATCH(FCFdata[[#This Row],[FCFindex]],FCF[FCFindex]))</f>
        <v>6</v>
      </c>
      <c r="G246" s="1" t="str">
        <f>INDEX(FCF[MarkFrom],MATCH(FCFdata[[#This Row],[FCFindex]],FCF[FCFindex]))</f>
        <v>4G</v>
      </c>
      <c r="H246" s="1" t="str">
        <f>INDEX(FCF[MarkTo],MATCH(FCFdata[[#This Row],[FCFindex]],FCF[FCFindex]))</f>
        <v>5S</v>
      </c>
      <c r="I246" s="118">
        <f>FCFdata[[#This Row],[SampleLabel]]+3</f>
        <v>25010003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25010005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25</v>
      </c>
      <c r="B247" s="1">
        <f t="shared" si="13"/>
        <v>1</v>
      </c>
      <c r="C247" s="1">
        <f t="shared" si="14"/>
        <v>5</v>
      </c>
      <c r="D247" s="134">
        <f t="shared" si="12"/>
        <v>25010000</v>
      </c>
      <c r="E247" s="1">
        <f>INDEX(FCF[From],MATCH(FCFdata[[#This Row],[FCFindex]],FCF[FCFindex]))</f>
        <v>6</v>
      </c>
      <c r="F247" s="1">
        <f>INDEX(FCF[To],MATCH(FCFdata[[#This Row],[FCFindex]],FCF[FCFindex]))</f>
        <v>7</v>
      </c>
      <c r="G247" s="1" t="str">
        <f>INDEX(FCF[MarkFrom],MATCH(FCFdata[[#This Row],[FCFindex]],FCF[FCFindex]))</f>
        <v>5S</v>
      </c>
      <c r="H247" s="1" t="str">
        <f>INDEX(FCF[MarkTo],MATCH(FCFdata[[#This Row],[FCFindex]],FCF[FCFindex]))</f>
        <v>6Oct</v>
      </c>
      <c r="I247" s="118">
        <f>FCFdata[[#This Row],[SampleLabel]]+3</f>
        <v>25010003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25010005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25</v>
      </c>
      <c r="B248" s="1">
        <f t="shared" si="13"/>
        <v>1</v>
      </c>
      <c r="C248" s="1">
        <f t="shared" si="14"/>
        <v>6</v>
      </c>
      <c r="D248" s="134">
        <f t="shared" si="12"/>
        <v>25010000</v>
      </c>
      <c r="E248" s="1">
        <f>INDEX(FCF[From],MATCH(FCFdata[[#This Row],[FCFindex]],FCF[FCFindex]))</f>
        <v>7</v>
      </c>
      <c r="F248" s="1">
        <f>INDEX(FCF[To],MATCH(FCFdata[[#This Row],[FCFindex]],FCF[FCFindex]))</f>
        <v>8</v>
      </c>
      <c r="G248" s="1" t="str">
        <f>INDEX(FCF[MarkFrom],MATCH(FCFdata[[#This Row],[FCFindex]],FCF[FCFindex]))</f>
        <v>6Oct</v>
      </c>
      <c r="H248" s="1" t="str">
        <f>INDEX(FCF[MarkTo],MATCH(FCFdata[[#This Row],[FCFindex]],FCF[FCFindex]))</f>
        <v>7Rot</v>
      </c>
      <c r="I248" s="118">
        <f>FCFdata[[#This Row],[SampleLabel]]+3</f>
        <v>25010003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25010005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25</v>
      </c>
      <c r="B249" s="1">
        <f t="shared" si="13"/>
        <v>1</v>
      </c>
      <c r="C249" s="1">
        <f t="shared" si="14"/>
        <v>7</v>
      </c>
      <c r="D249" s="134">
        <f t="shared" si="12"/>
        <v>25010000</v>
      </c>
      <c r="E249" s="1">
        <f>INDEX(FCF[From],MATCH(FCFdata[[#This Row],[FCFindex]],FCF[FCFindex]))</f>
        <v>8</v>
      </c>
      <c r="F249" s="1">
        <f>INDEX(FCF[To],MATCH(FCFdata[[#This Row],[FCFindex]],FCF[FCFindex]))</f>
        <v>9</v>
      </c>
      <c r="G249" s="1" t="str">
        <f>INDEX(FCF[MarkFrom],MATCH(FCFdata[[#This Row],[FCFindex]],FCF[FCFindex]))</f>
        <v>7Rot</v>
      </c>
      <c r="H249" s="1" t="str">
        <f>INDEX(FCF[MarkTo],MATCH(FCFdata[[#This Row],[FCFindex]],FCF[FCFindex]))</f>
        <v>8Gp</v>
      </c>
      <c r="I249" s="118">
        <f>FCFdata[[#This Row],[SampleLabel]]+3</f>
        <v>25010003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25010005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25</v>
      </c>
      <c r="B250" s="1">
        <f t="shared" si="13"/>
        <v>1</v>
      </c>
      <c r="C250" s="1">
        <f t="shared" si="14"/>
        <v>8</v>
      </c>
      <c r="D250" s="134">
        <f t="shared" si="12"/>
        <v>25010000</v>
      </c>
      <c r="E250" s="1">
        <f>INDEX(FCF[From],MATCH(FCFdata[[#This Row],[FCFindex]],FCF[FCFindex]))</f>
        <v>9</v>
      </c>
      <c r="F250" s="1">
        <f>INDEX(FCF[To],MATCH(FCFdata[[#This Row],[FCFindex]],FCF[FCFindex]))</f>
        <v>10</v>
      </c>
      <c r="G250" s="1" t="str">
        <f>INDEX(FCF[MarkFrom],MATCH(FCFdata[[#This Row],[FCFindex]],FCF[FCFindex]))</f>
        <v>8Gp</v>
      </c>
      <c r="H250" s="1" t="str">
        <f>INDEX(FCF[MarkTo],MATCH(FCFdata[[#This Row],[FCFindex]],FCF[FCFindex]))</f>
        <v>9Ama</v>
      </c>
      <c r="I250" s="118">
        <f>FCFdata[[#This Row],[SampleLabel]]+3</f>
        <v>25010003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25010005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25</v>
      </c>
      <c r="B251" s="1">
        <f t="shared" si="13"/>
        <v>1</v>
      </c>
      <c r="C251" s="1">
        <f t="shared" si="14"/>
        <v>9</v>
      </c>
      <c r="D251" s="134">
        <f t="shared" si="12"/>
        <v>25010000</v>
      </c>
      <c r="E251" s="1">
        <f>INDEX(FCF[From],MATCH(FCFdata[[#This Row],[FCFindex]],FCF[FCFindex]))</f>
        <v>11</v>
      </c>
      <c r="F251" s="1">
        <f>INDEX(FCF[To],MATCH(FCFdata[[#This Row],[FCFindex]],FCF[FCFindex]))</f>
        <v>12</v>
      </c>
      <c r="G251" s="1" t="str">
        <f>INDEX(FCF[MarkFrom],MATCH(FCFdata[[#This Row],[FCFindex]],FCF[FCFindex]))</f>
        <v>10Tm</v>
      </c>
      <c r="H251" s="1" t="str">
        <f>INDEX(FCF[MarkTo],MATCH(FCFdata[[#This Row],[FCFindex]],FCF[FCFindex]))</f>
        <v>11Azd</v>
      </c>
      <c r="I251" s="118">
        <f>FCFdata[[#This Row],[SampleLabel]]+3</f>
        <v>25010003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25010005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26</v>
      </c>
      <c r="B252" s="1">
        <f t="shared" si="13"/>
        <v>1</v>
      </c>
      <c r="C252" s="1">
        <f t="shared" si="14"/>
        <v>0</v>
      </c>
      <c r="D252" s="134">
        <f t="shared" si="12"/>
        <v>26010000</v>
      </c>
      <c r="E252" s="1">
        <f>INDEX(FCF[From],MATCH(FCFdata[[#This Row],[FCFindex]],FCF[FCFindex]))</f>
        <v>1</v>
      </c>
      <c r="F252" s="1">
        <f>INDEX(FCF[To],MATCH(FCFdata[[#This Row],[FCFindex]],FCF[FCFindex]))</f>
        <v>3</v>
      </c>
      <c r="G252" s="1" t="str">
        <f>INDEX(FCF[MarkFrom],MATCH(FCFdata[[#This Row],[FCFindex]],FCF[FCFindex]))</f>
        <v>1PM</v>
      </c>
      <c r="H252" s="1" t="str">
        <f>INDEX(FCF[MarkTo],MATCH(FCFdata[[#This Row],[FCFindex]],FCF[FCFindex]))</f>
        <v>2c</v>
      </c>
      <c r="I252" s="118">
        <f>FCFdata[[#This Row],[SampleLabel]]+3</f>
        <v>26010003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26010005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26</v>
      </c>
      <c r="B253" s="1">
        <f t="shared" si="13"/>
        <v>1</v>
      </c>
      <c r="C253" s="1">
        <f t="shared" si="14"/>
        <v>1</v>
      </c>
      <c r="D253" s="134">
        <f t="shared" si="12"/>
        <v>26010000</v>
      </c>
      <c r="E253" s="1">
        <f>INDEX(FCF[From],MATCH(FCFdata[[#This Row],[FCFindex]],FCF[FCFindex]))</f>
        <v>2</v>
      </c>
      <c r="F253" s="1">
        <f>INDEX(FCF[To],MATCH(FCFdata[[#This Row],[FCFindex]],FCF[FCFindex]))</f>
        <v>3</v>
      </c>
      <c r="G253" s="1" t="str">
        <f>INDEX(FCF[MarkFrom],MATCH(FCFdata[[#This Row],[FCFindex]],FCF[FCFindex]))</f>
        <v>2D</v>
      </c>
      <c r="H253" s="1" t="str">
        <f>INDEX(FCF[MarkTo],MATCH(FCFdata[[#This Row],[FCFindex]],FCF[FCFindex]))</f>
        <v>2c</v>
      </c>
      <c r="I253" s="118">
        <f>FCFdata[[#This Row],[SampleLabel]]+3</f>
        <v>26010003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26010005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26</v>
      </c>
      <c r="B254" s="1">
        <f t="shared" si="13"/>
        <v>1</v>
      </c>
      <c r="C254" s="1">
        <f t="shared" si="14"/>
        <v>2</v>
      </c>
      <c r="D254" s="134">
        <f t="shared" si="12"/>
        <v>26010000</v>
      </c>
      <c r="E254" s="1">
        <f>INDEX(FCF[From],MATCH(FCFdata[[#This Row],[FCFindex]],FCF[FCFindex]))</f>
        <v>3</v>
      </c>
      <c r="F254" s="1">
        <f>INDEX(FCF[To],MATCH(FCFdata[[#This Row],[FCFindex]],FCF[FCFindex]))</f>
        <v>4</v>
      </c>
      <c r="G254" s="1" t="str">
        <f>INDEX(FCF[MarkFrom],MATCH(FCFdata[[#This Row],[FCFindex]],FCF[FCFindex]))</f>
        <v>2c</v>
      </c>
      <c r="H254" s="1" t="str">
        <f>INDEX(FCF[MarkTo],MATCH(FCFdata[[#This Row],[FCFindex]],FCF[FCFindex]))</f>
        <v>3U</v>
      </c>
      <c r="I254" s="118">
        <f>FCFdata[[#This Row],[SampleLabel]]+3</f>
        <v>26010003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26010005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26</v>
      </c>
      <c r="B255" s="1">
        <f t="shared" si="13"/>
        <v>1</v>
      </c>
      <c r="C255" s="1">
        <f t="shared" si="14"/>
        <v>3</v>
      </c>
      <c r="D255" s="134">
        <f t="shared" si="12"/>
        <v>26010000</v>
      </c>
      <c r="E255" s="1">
        <f>INDEX(FCF[From],MATCH(FCFdata[[#This Row],[FCFindex]],FCF[FCFindex]))</f>
        <v>4</v>
      </c>
      <c r="F255" s="1">
        <f>INDEX(FCF[To],MATCH(FCFdata[[#This Row],[FCFindex]],FCF[FCFindex]))</f>
        <v>5</v>
      </c>
      <c r="G255" s="1" t="str">
        <f>INDEX(FCF[MarkFrom],MATCH(FCFdata[[#This Row],[FCFindex]],FCF[FCFindex]))</f>
        <v>3U</v>
      </c>
      <c r="H255" s="1" t="str">
        <f>INDEX(FCF[MarkTo],MATCH(FCFdata[[#This Row],[FCFindex]],FCF[FCFindex]))</f>
        <v>4G</v>
      </c>
      <c r="I255" s="118">
        <f>FCFdata[[#This Row],[SampleLabel]]+3</f>
        <v>26010003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26010005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26</v>
      </c>
      <c r="B256" s="1">
        <f t="shared" si="13"/>
        <v>1</v>
      </c>
      <c r="C256" s="1">
        <f t="shared" si="14"/>
        <v>4</v>
      </c>
      <c r="D256" s="134">
        <f t="shared" si="12"/>
        <v>26010000</v>
      </c>
      <c r="E256" s="1">
        <f>INDEX(FCF[From],MATCH(FCFdata[[#This Row],[FCFindex]],FCF[FCFindex]))</f>
        <v>5</v>
      </c>
      <c r="F256" s="1">
        <f>INDEX(FCF[To],MATCH(FCFdata[[#This Row],[FCFindex]],FCF[FCFindex]))</f>
        <v>6</v>
      </c>
      <c r="G256" s="1" t="str">
        <f>INDEX(FCF[MarkFrom],MATCH(FCFdata[[#This Row],[FCFindex]],FCF[FCFindex]))</f>
        <v>4G</v>
      </c>
      <c r="H256" s="1" t="str">
        <f>INDEX(FCF[MarkTo],MATCH(FCFdata[[#This Row],[FCFindex]],FCF[FCFindex]))</f>
        <v>5S</v>
      </c>
      <c r="I256" s="118">
        <f>FCFdata[[#This Row],[SampleLabel]]+3</f>
        <v>26010003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26010005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26</v>
      </c>
      <c r="B257" s="1">
        <f t="shared" si="13"/>
        <v>1</v>
      </c>
      <c r="C257" s="1">
        <f t="shared" si="14"/>
        <v>5</v>
      </c>
      <c r="D257" s="134">
        <f t="shared" si="12"/>
        <v>26010000</v>
      </c>
      <c r="E257" s="1">
        <f>INDEX(FCF[From],MATCH(FCFdata[[#This Row],[FCFindex]],FCF[FCFindex]))</f>
        <v>6</v>
      </c>
      <c r="F257" s="1">
        <f>INDEX(FCF[To],MATCH(FCFdata[[#This Row],[FCFindex]],FCF[FCFindex]))</f>
        <v>7</v>
      </c>
      <c r="G257" s="1" t="str">
        <f>INDEX(FCF[MarkFrom],MATCH(FCFdata[[#This Row],[FCFindex]],FCF[FCFindex]))</f>
        <v>5S</v>
      </c>
      <c r="H257" s="1" t="str">
        <f>INDEX(FCF[MarkTo],MATCH(FCFdata[[#This Row],[FCFindex]],FCF[FCFindex]))</f>
        <v>6Oct</v>
      </c>
      <c r="I257" s="118">
        <f>FCFdata[[#This Row],[SampleLabel]]+3</f>
        <v>26010003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26010005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26</v>
      </c>
      <c r="B258" s="1">
        <f t="shared" si="13"/>
        <v>1</v>
      </c>
      <c r="C258" s="1">
        <f t="shared" si="14"/>
        <v>6</v>
      </c>
      <c r="D258" s="134">
        <f t="shared" ref="D258:D321" si="16">A258*1000000+B258*10000</f>
        <v>26010000</v>
      </c>
      <c r="E258" s="1">
        <f>INDEX(FCF[From],MATCH(FCFdata[[#This Row],[FCFindex]],FCF[FCFindex]))</f>
        <v>7</v>
      </c>
      <c r="F258" s="1">
        <f>INDEX(FCF[To],MATCH(FCFdata[[#This Row],[FCFindex]],FCF[FCFindex]))</f>
        <v>8</v>
      </c>
      <c r="G258" s="1" t="str">
        <f>INDEX(FCF[MarkFrom],MATCH(FCFdata[[#This Row],[FCFindex]],FCF[FCFindex]))</f>
        <v>6Oct</v>
      </c>
      <c r="H258" s="1" t="str">
        <f>INDEX(FCF[MarkTo],MATCH(FCFdata[[#This Row],[FCFindex]],FCF[FCFindex]))</f>
        <v>7Rot</v>
      </c>
      <c r="I258" s="118">
        <f>FCFdata[[#This Row],[SampleLabel]]+3</f>
        <v>26010003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26010005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26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7</v>
      </c>
      <c r="D259" s="134">
        <f t="shared" si="16"/>
        <v>26010000</v>
      </c>
      <c r="E259" s="1">
        <f>INDEX(FCF[From],MATCH(FCFdata[[#This Row],[FCFindex]],FCF[FCFindex]))</f>
        <v>8</v>
      </c>
      <c r="F259" s="1">
        <f>INDEX(FCF[To],MATCH(FCFdata[[#This Row],[FCFindex]],FCF[FCFindex]))</f>
        <v>9</v>
      </c>
      <c r="G259" s="1" t="str">
        <f>INDEX(FCF[MarkFrom],MATCH(FCFdata[[#This Row],[FCFindex]],FCF[FCFindex]))</f>
        <v>7Rot</v>
      </c>
      <c r="H259" s="1" t="str">
        <f>INDEX(FCF[MarkTo],MATCH(FCFdata[[#This Row],[FCFindex]],FCF[FCFindex]))</f>
        <v>8Gp</v>
      </c>
      <c r="I259" s="118">
        <f>FCFdata[[#This Row],[SampleLabel]]+3</f>
        <v>26010003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26010005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26</v>
      </c>
      <c r="B260" s="1">
        <f t="shared" si="17"/>
        <v>1</v>
      </c>
      <c r="C260" s="1">
        <f t="shared" si="18"/>
        <v>8</v>
      </c>
      <c r="D260" s="134">
        <f t="shared" si="16"/>
        <v>26010000</v>
      </c>
      <c r="E260" s="1">
        <f>INDEX(FCF[From],MATCH(FCFdata[[#This Row],[FCFindex]],FCF[FCFindex]))</f>
        <v>9</v>
      </c>
      <c r="F260" s="1">
        <f>INDEX(FCF[To],MATCH(FCFdata[[#This Row],[FCFindex]],FCF[FCFindex]))</f>
        <v>10</v>
      </c>
      <c r="G260" s="1" t="str">
        <f>INDEX(FCF[MarkFrom],MATCH(FCFdata[[#This Row],[FCFindex]],FCF[FCFindex]))</f>
        <v>8Gp</v>
      </c>
      <c r="H260" s="1" t="str">
        <f>INDEX(FCF[MarkTo],MATCH(FCFdata[[#This Row],[FCFindex]],FCF[FCFindex]))</f>
        <v>9Ama</v>
      </c>
      <c r="I260" s="118">
        <f>FCFdata[[#This Row],[SampleLabel]]+3</f>
        <v>26010003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26010005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26</v>
      </c>
      <c r="B261" s="1">
        <f t="shared" si="17"/>
        <v>1</v>
      </c>
      <c r="C261" s="1">
        <f t="shared" si="18"/>
        <v>9</v>
      </c>
      <c r="D261" s="134">
        <f t="shared" si="16"/>
        <v>26010000</v>
      </c>
      <c r="E261" s="1">
        <f>INDEX(FCF[From],MATCH(FCFdata[[#This Row],[FCFindex]],FCF[FCFindex]))</f>
        <v>11</v>
      </c>
      <c r="F261" s="1">
        <f>INDEX(FCF[To],MATCH(FCFdata[[#This Row],[FCFindex]],FCF[FCFindex]))</f>
        <v>12</v>
      </c>
      <c r="G261" s="1" t="str">
        <f>INDEX(FCF[MarkFrom],MATCH(FCFdata[[#This Row],[FCFindex]],FCF[FCFindex]))</f>
        <v>10Tm</v>
      </c>
      <c r="H261" s="1" t="str">
        <f>INDEX(FCF[MarkTo],MATCH(FCFdata[[#This Row],[FCFindex]],FCF[FCFindex]))</f>
        <v>11Azd</v>
      </c>
      <c r="I261" s="118">
        <f>FCFdata[[#This Row],[SampleLabel]]+3</f>
        <v>26010003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26010005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27</v>
      </c>
      <c r="B262" s="1">
        <f t="shared" si="17"/>
        <v>1</v>
      </c>
      <c r="C262" s="1">
        <f t="shared" si="18"/>
        <v>0</v>
      </c>
      <c r="D262" s="134">
        <f t="shared" si="16"/>
        <v>27010000</v>
      </c>
      <c r="E262" s="1">
        <f>INDEX(FCF[From],MATCH(FCFdata[[#This Row],[FCFindex]],FCF[FCFindex]))</f>
        <v>1</v>
      </c>
      <c r="F262" s="1">
        <f>INDEX(FCF[To],MATCH(FCFdata[[#This Row],[FCFindex]],FCF[FCFindex]))</f>
        <v>3</v>
      </c>
      <c r="G262" s="1" t="str">
        <f>INDEX(FCF[MarkFrom],MATCH(FCFdata[[#This Row],[FCFindex]],FCF[FCFindex]))</f>
        <v>1PM</v>
      </c>
      <c r="H262" s="1" t="str">
        <f>INDEX(FCF[MarkTo],MATCH(FCFdata[[#This Row],[FCFindex]],FCF[FCFindex]))</f>
        <v>2c</v>
      </c>
      <c r="I262" s="118">
        <f>FCFdata[[#This Row],[SampleLabel]]+3</f>
        <v>27010003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27010005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27</v>
      </c>
      <c r="B263" s="1">
        <f t="shared" si="17"/>
        <v>1</v>
      </c>
      <c r="C263" s="1">
        <f t="shared" si="18"/>
        <v>1</v>
      </c>
      <c r="D263" s="134">
        <f t="shared" si="16"/>
        <v>27010000</v>
      </c>
      <c r="E263" s="1">
        <f>INDEX(FCF[From],MATCH(FCFdata[[#This Row],[FCFindex]],FCF[FCFindex]))</f>
        <v>2</v>
      </c>
      <c r="F263" s="1">
        <f>INDEX(FCF[To],MATCH(FCFdata[[#This Row],[FCFindex]],FCF[FCFindex]))</f>
        <v>3</v>
      </c>
      <c r="G263" s="1" t="str">
        <f>INDEX(FCF[MarkFrom],MATCH(FCFdata[[#This Row],[FCFindex]],FCF[FCFindex]))</f>
        <v>2D</v>
      </c>
      <c r="H263" s="1" t="str">
        <f>INDEX(FCF[MarkTo],MATCH(FCFdata[[#This Row],[FCFindex]],FCF[FCFindex]))</f>
        <v>2c</v>
      </c>
      <c r="I263" s="118">
        <f>FCFdata[[#This Row],[SampleLabel]]+3</f>
        <v>27010003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27010005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27</v>
      </c>
      <c r="B264" s="1">
        <f t="shared" si="17"/>
        <v>1</v>
      </c>
      <c r="C264" s="1">
        <f t="shared" si="18"/>
        <v>2</v>
      </c>
      <c r="D264" s="134">
        <f t="shared" si="16"/>
        <v>27010000</v>
      </c>
      <c r="E264" s="1">
        <f>INDEX(FCF[From],MATCH(FCFdata[[#This Row],[FCFindex]],FCF[FCFindex]))</f>
        <v>3</v>
      </c>
      <c r="F264" s="1">
        <f>INDEX(FCF[To],MATCH(FCFdata[[#This Row],[FCFindex]],FCF[FCFindex]))</f>
        <v>4</v>
      </c>
      <c r="G264" s="1" t="str">
        <f>INDEX(FCF[MarkFrom],MATCH(FCFdata[[#This Row],[FCFindex]],FCF[FCFindex]))</f>
        <v>2c</v>
      </c>
      <c r="H264" s="1" t="str">
        <f>INDEX(FCF[MarkTo],MATCH(FCFdata[[#This Row],[FCFindex]],FCF[FCFindex]))</f>
        <v>3U</v>
      </c>
      <c r="I264" s="118">
        <f>FCFdata[[#This Row],[SampleLabel]]+3</f>
        <v>27010003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27010005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27</v>
      </c>
      <c r="B265" s="1">
        <f t="shared" si="17"/>
        <v>1</v>
      </c>
      <c r="C265" s="1">
        <f t="shared" si="18"/>
        <v>3</v>
      </c>
      <c r="D265" s="134">
        <f t="shared" si="16"/>
        <v>27010000</v>
      </c>
      <c r="E265" s="1">
        <f>INDEX(FCF[From],MATCH(FCFdata[[#This Row],[FCFindex]],FCF[FCFindex]))</f>
        <v>4</v>
      </c>
      <c r="F265" s="1">
        <f>INDEX(FCF[To],MATCH(FCFdata[[#This Row],[FCFindex]],FCF[FCFindex]))</f>
        <v>5</v>
      </c>
      <c r="G265" s="1" t="str">
        <f>INDEX(FCF[MarkFrom],MATCH(FCFdata[[#This Row],[FCFindex]],FCF[FCFindex]))</f>
        <v>3U</v>
      </c>
      <c r="H265" s="1" t="str">
        <f>INDEX(FCF[MarkTo],MATCH(FCFdata[[#This Row],[FCFindex]],FCF[FCFindex]))</f>
        <v>4G</v>
      </c>
      <c r="I265" s="118">
        <f>FCFdata[[#This Row],[SampleLabel]]+3</f>
        <v>27010003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27010005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27</v>
      </c>
      <c r="B266" s="1">
        <f t="shared" si="17"/>
        <v>1</v>
      </c>
      <c r="C266" s="1">
        <f t="shared" si="18"/>
        <v>4</v>
      </c>
      <c r="D266" s="134">
        <f t="shared" si="16"/>
        <v>27010000</v>
      </c>
      <c r="E266" s="1">
        <f>INDEX(FCF[From],MATCH(FCFdata[[#This Row],[FCFindex]],FCF[FCFindex]))</f>
        <v>5</v>
      </c>
      <c r="F266" s="1">
        <f>INDEX(FCF[To],MATCH(FCFdata[[#This Row],[FCFindex]],FCF[FCFindex]))</f>
        <v>6</v>
      </c>
      <c r="G266" s="1" t="str">
        <f>INDEX(FCF[MarkFrom],MATCH(FCFdata[[#This Row],[FCFindex]],FCF[FCFindex]))</f>
        <v>4G</v>
      </c>
      <c r="H266" s="1" t="str">
        <f>INDEX(FCF[MarkTo],MATCH(FCFdata[[#This Row],[FCFindex]],FCF[FCFindex]))</f>
        <v>5S</v>
      </c>
      <c r="I266" s="118">
        <f>FCFdata[[#This Row],[SampleLabel]]+3</f>
        <v>27010003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27010005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27</v>
      </c>
      <c r="B267" s="1">
        <f t="shared" si="17"/>
        <v>1</v>
      </c>
      <c r="C267" s="1">
        <f t="shared" si="18"/>
        <v>5</v>
      </c>
      <c r="D267" s="134">
        <f t="shared" si="16"/>
        <v>27010000</v>
      </c>
      <c r="E267" s="1">
        <f>INDEX(FCF[From],MATCH(FCFdata[[#This Row],[FCFindex]],FCF[FCFindex]))</f>
        <v>6</v>
      </c>
      <c r="F267" s="1">
        <f>INDEX(FCF[To],MATCH(FCFdata[[#This Row],[FCFindex]],FCF[FCFindex]))</f>
        <v>7</v>
      </c>
      <c r="G267" s="1" t="str">
        <f>INDEX(FCF[MarkFrom],MATCH(FCFdata[[#This Row],[FCFindex]],FCF[FCFindex]))</f>
        <v>5S</v>
      </c>
      <c r="H267" s="1" t="str">
        <f>INDEX(FCF[MarkTo],MATCH(FCFdata[[#This Row],[FCFindex]],FCF[FCFindex]))</f>
        <v>6Oct</v>
      </c>
      <c r="I267" s="118">
        <f>FCFdata[[#This Row],[SampleLabel]]+3</f>
        <v>27010003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27010005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27</v>
      </c>
      <c r="B268" s="1">
        <f t="shared" si="17"/>
        <v>1</v>
      </c>
      <c r="C268" s="1">
        <f t="shared" si="18"/>
        <v>6</v>
      </c>
      <c r="D268" s="134">
        <f t="shared" si="16"/>
        <v>27010000</v>
      </c>
      <c r="E268" s="1">
        <f>INDEX(FCF[From],MATCH(FCFdata[[#This Row],[FCFindex]],FCF[FCFindex]))</f>
        <v>7</v>
      </c>
      <c r="F268" s="1">
        <f>INDEX(FCF[To],MATCH(FCFdata[[#This Row],[FCFindex]],FCF[FCFindex]))</f>
        <v>8</v>
      </c>
      <c r="G268" s="1" t="str">
        <f>INDEX(FCF[MarkFrom],MATCH(FCFdata[[#This Row],[FCFindex]],FCF[FCFindex]))</f>
        <v>6Oct</v>
      </c>
      <c r="H268" s="1" t="str">
        <f>INDEX(FCF[MarkTo],MATCH(FCFdata[[#This Row],[FCFindex]],FCF[FCFindex]))</f>
        <v>7Rot</v>
      </c>
      <c r="I268" s="118">
        <f>FCFdata[[#This Row],[SampleLabel]]+3</f>
        <v>27010003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27010005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27</v>
      </c>
      <c r="B269" s="1">
        <f t="shared" si="17"/>
        <v>1</v>
      </c>
      <c r="C269" s="1">
        <f t="shared" si="18"/>
        <v>7</v>
      </c>
      <c r="D269" s="134">
        <f t="shared" si="16"/>
        <v>27010000</v>
      </c>
      <c r="E269" s="1">
        <f>INDEX(FCF[From],MATCH(FCFdata[[#This Row],[FCFindex]],FCF[FCFindex]))</f>
        <v>8</v>
      </c>
      <c r="F269" s="1">
        <f>INDEX(FCF[To],MATCH(FCFdata[[#This Row],[FCFindex]],FCF[FCFindex]))</f>
        <v>9</v>
      </c>
      <c r="G269" s="1" t="str">
        <f>INDEX(FCF[MarkFrom],MATCH(FCFdata[[#This Row],[FCFindex]],FCF[FCFindex]))</f>
        <v>7Rot</v>
      </c>
      <c r="H269" s="1" t="str">
        <f>INDEX(FCF[MarkTo],MATCH(FCFdata[[#This Row],[FCFindex]],FCF[FCFindex]))</f>
        <v>8Gp</v>
      </c>
      <c r="I269" s="118">
        <f>FCFdata[[#This Row],[SampleLabel]]+3</f>
        <v>27010003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27010005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27</v>
      </c>
      <c r="B270" s="1">
        <f t="shared" si="17"/>
        <v>1</v>
      </c>
      <c r="C270" s="1">
        <f t="shared" si="18"/>
        <v>8</v>
      </c>
      <c r="D270" s="134">
        <f t="shared" si="16"/>
        <v>27010000</v>
      </c>
      <c r="E270" s="1">
        <f>INDEX(FCF[From],MATCH(FCFdata[[#This Row],[FCFindex]],FCF[FCFindex]))</f>
        <v>9</v>
      </c>
      <c r="F270" s="1">
        <f>INDEX(FCF[To],MATCH(FCFdata[[#This Row],[FCFindex]],FCF[FCFindex]))</f>
        <v>10</v>
      </c>
      <c r="G270" s="1" t="str">
        <f>INDEX(FCF[MarkFrom],MATCH(FCFdata[[#This Row],[FCFindex]],FCF[FCFindex]))</f>
        <v>8Gp</v>
      </c>
      <c r="H270" s="1" t="str">
        <f>INDEX(FCF[MarkTo],MATCH(FCFdata[[#This Row],[FCFindex]],FCF[FCFindex]))</f>
        <v>9Ama</v>
      </c>
      <c r="I270" s="118">
        <f>FCFdata[[#This Row],[SampleLabel]]+3</f>
        <v>27010003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27010005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27</v>
      </c>
      <c r="B271" s="1">
        <f t="shared" si="17"/>
        <v>1</v>
      </c>
      <c r="C271" s="1">
        <f t="shared" si="18"/>
        <v>9</v>
      </c>
      <c r="D271" s="134">
        <f t="shared" si="16"/>
        <v>27010000</v>
      </c>
      <c r="E271" s="1">
        <f>INDEX(FCF[From],MATCH(FCFdata[[#This Row],[FCFindex]],FCF[FCFindex]))</f>
        <v>11</v>
      </c>
      <c r="F271" s="1">
        <f>INDEX(FCF[To],MATCH(FCFdata[[#This Row],[FCFindex]],FCF[FCFindex]))</f>
        <v>12</v>
      </c>
      <c r="G271" s="1" t="str">
        <f>INDEX(FCF[MarkFrom],MATCH(FCFdata[[#This Row],[FCFindex]],FCF[FCFindex]))</f>
        <v>10Tm</v>
      </c>
      <c r="H271" s="1" t="str">
        <f>INDEX(FCF[MarkTo],MATCH(FCFdata[[#This Row],[FCFindex]],FCF[FCFindex]))</f>
        <v>11Azd</v>
      </c>
      <c r="I271" s="118">
        <f>FCFdata[[#This Row],[SampleLabel]]+3</f>
        <v>27010003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27010005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28</v>
      </c>
      <c r="B272" s="1">
        <f t="shared" si="17"/>
        <v>1</v>
      </c>
      <c r="C272" s="1">
        <f t="shared" si="18"/>
        <v>0</v>
      </c>
      <c r="D272" s="134">
        <f t="shared" si="16"/>
        <v>28010000</v>
      </c>
      <c r="E272" s="1">
        <f>INDEX(FCF[From],MATCH(FCFdata[[#This Row],[FCFindex]],FCF[FCFindex]))</f>
        <v>1</v>
      </c>
      <c r="F272" s="1">
        <f>INDEX(FCF[To],MATCH(FCFdata[[#This Row],[FCFindex]],FCF[FCFindex]))</f>
        <v>3</v>
      </c>
      <c r="G272" s="1" t="str">
        <f>INDEX(FCF[MarkFrom],MATCH(FCFdata[[#This Row],[FCFindex]],FCF[FCFindex]))</f>
        <v>1PM</v>
      </c>
      <c r="H272" s="1" t="str">
        <f>INDEX(FCF[MarkTo],MATCH(FCFdata[[#This Row],[FCFindex]],FCF[FCFindex]))</f>
        <v>2c</v>
      </c>
      <c r="I272" s="118">
        <f>FCFdata[[#This Row],[SampleLabel]]+3</f>
        <v>28010003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28010005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28</v>
      </c>
      <c r="B273" s="1">
        <f t="shared" si="17"/>
        <v>1</v>
      </c>
      <c r="C273" s="1">
        <f t="shared" si="18"/>
        <v>1</v>
      </c>
      <c r="D273" s="134">
        <f t="shared" si="16"/>
        <v>28010000</v>
      </c>
      <c r="E273" s="1">
        <f>INDEX(FCF[From],MATCH(FCFdata[[#This Row],[FCFindex]],FCF[FCFindex]))</f>
        <v>2</v>
      </c>
      <c r="F273" s="1">
        <f>INDEX(FCF[To],MATCH(FCFdata[[#This Row],[FCFindex]],FCF[FCFindex]))</f>
        <v>3</v>
      </c>
      <c r="G273" s="1" t="str">
        <f>INDEX(FCF[MarkFrom],MATCH(FCFdata[[#This Row],[FCFindex]],FCF[FCFindex]))</f>
        <v>2D</v>
      </c>
      <c r="H273" s="1" t="str">
        <f>INDEX(FCF[MarkTo],MATCH(FCFdata[[#This Row],[FCFindex]],FCF[FCFindex]))</f>
        <v>2c</v>
      </c>
      <c r="I273" s="118">
        <f>FCFdata[[#This Row],[SampleLabel]]+3</f>
        <v>28010003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28010005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28</v>
      </c>
      <c r="B274" s="1">
        <f t="shared" si="17"/>
        <v>1</v>
      </c>
      <c r="C274" s="1">
        <f t="shared" si="18"/>
        <v>2</v>
      </c>
      <c r="D274" s="134">
        <f t="shared" si="16"/>
        <v>28010000</v>
      </c>
      <c r="E274" s="1">
        <f>INDEX(FCF[From],MATCH(FCFdata[[#This Row],[FCFindex]],FCF[FCFindex]))</f>
        <v>3</v>
      </c>
      <c r="F274" s="1">
        <f>INDEX(FCF[To],MATCH(FCFdata[[#This Row],[FCFindex]],FCF[FCFindex]))</f>
        <v>4</v>
      </c>
      <c r="G274" s="1" t="str">
        <f>INDEX(FCF[MarkFrom],MATCH(FCFdata[[#This Row],[FCFindex]],FCF[FCFindex]))</f>
        <v>2c</v>
      </c>
      <c r="H274" s="1" t="str">
        <f>INDEX(FCF[MarkTo],MATCH(FCFdata[[#This Row],[FCFindex]],FCF[FCFindex]))</f>
        <v>3U</v>
      </c>
      <c r="I274" s="118">
        <f>FCFdata[[#This Row],[SampleLabel]]+3</f>
        <v>28010003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28010005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28</v>
      </c>
      <c r="B275" s="1">
        <f t="shared" si="17"/>
        <v>1</v>
      </c>
      <c r="C275" s="1">
        <f t="shared" si="18"/>
        <v>3</v>
      </c>
      <c r="D275" s="134">
        <f t="shared" si="16"/>
        <v>28010000</v>
      </c>
      <c r="E275" s="1">
        <f>INDEX(FCF[From],MATCH(FCFdata[[#This Row],[FCFindex]],FCF[FCFindex]))</f>
        <v>4</v>
      </c>
      <c r="F275" s="1">
        <f>INDEX(FCF[To],MATCH(FCFdata[[#This Row],[FCFindex]],FCF[FCFindex]))</f>
        <v>5</v>
      </c>
      <c r="G275" s="1" t="str">
        <f>INDEX(FCF[MarkFrom],MATCH(FCFdata[[#This Row],[FCFindex]],FCF[FCFindex]))</f>
        <v>3U</v>
      </c>
      <c r="H275" s="1" t="str">
        <f>INDEX(FCF[MarkTo],MATCH(FCFdata[[#This Row],[FCFindex]],FCF[FCFindex]))</f>
        <v>4G</v>
      </c>
      <c r="I275" s="118">
        <f>FCFdata[[#This Row],[SampleLabel]]+3</f>
        <v>28010003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28010005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28</v>
      </c>
      <c r="B276" s="1">
        <f t="shared" si="17"/>
        <v>1</v>
      </c>
      <c r="C276" s="1">
        <f t="shared" si="18"/>
        <v>4</v>
      </c>
      <c r="D276" s="134">
        <f t="shared" si="16"/>
        <v>28010000</v>
      </c>
      <c r="E276" s="1">
        <f>INDEX(FCF[From],MATCH(FCFdata[[#This Row],[FCFindex]],FCF[FCFindex]))</f>
        <v>5</v>
      </c>
      <c r="F276" s="1">
        <f>INDEX(FCF[To],MATCH(FCFdata[[#This Row],[FCFindex]],FCF[FCFindex]))</f>
        <v>6</v>
      </c>
      <c r="G276" s="1" t="str">
        <f>INDEX(FCF[MarkFrom],MATCH(FCFdata[[#This Row],[FCFindex]],FCF[FCFindex]))</f>
        <v>4G</v>
      </c>
      <c r="H276" s="1" t="str">
        <f>INDEX(FCF[MarkTo],MATCH(FCFdata[[#This Row],[FCFindex]],FCF[FCFindex]))</f>
        <v>5S</v>
      </c>
      <c r="I276" s="118">
        <f>FCFdata[[#This Row],[SampleLabel]]+3</f>
        <v>28010003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28010005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28</v>
      </c>
      <c r="B277" s="1">
        <f t="shared" si="17"/>
        <v>1</v>
      </c>
      <c r="C277" s="1">
        <f t="shared" si="18"/>
        <v>5</v>
      </c>
      <c r="D277" s="134">
        <f t="shared" si="16"/>
        <v>28010000</v>
      </c>
      <c r="E277" s="1">
        <f>INDEX(FCF[From],MATCH(FCFdata[[#This Row],[FCFindex]],FCF[FCFindex]))</f>
        <v>6</v>
      </c>
      <c r="F277" s="1">
        <f>INDEX(FCF[To],MATCH(FCFdata[[#This Row],[FCFindex]],FCF[FCFindex]))</f>
        <v>7</v>
      </c>
      <c r="G277" s="1" t="str">
        <f>INDEX(FCF[MarkFrom],MATCH(FCFdata[[#This Row],[FCFindex]],FCF[FCFindex]))</f>
        <v>5S</v>
      </c>
      <c r="H277" s="1" t="str">
        <f>INDEX(FCF[MarkTo],MATCH(FCFdata[[#This Row],[FCFindex]],FCF[FCFindex]))</f>
        <v>6Oct</v>
      </c>
      <c r="I277" s="118">
        <f>FCFdata[[#This Row],[SampleLabel]]+3</f>
        <v>28010003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28010005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28</v>
      </c>
      <c r="B278" s="1">
        <f t="shared" si="17"/>
        <v>1</v>
      </c>
      <c r="C278" s="1">
        <f t="shared" si="18"/>
        <v>6</v>
      </c>
      <c r="D278" s="134">
        <f t="shared" si="16"/>
        <v>28010000</v>
      </c>
      <c r="E278" s="1">
        <f>INDEX(FCF[From],MATCH(FCFdata[[#This Row],[FCFindex]],FCF[FCFindex]))</f>
        <v>7</v>
      </c>
      <c r="F278" s="1">
        <f>INDEX(FCF[To],MATCH(FCFdata[[#This Row],[FCFindex]],FCF[FCFindex]))</f>
        <v>8</v>
      </c>
      <c r="G278" s="1" t="str">
        <f>INDEX(FCF[MarkFrom],MATCH(FCFdata[[#This Row],[FCFindex]],FCF[FCFindex]))</f>
        <v>6Oct</v>
      </c>
      <c r="H278" s="1" t="str">
        <f>INDEX(FCF[MarkTo],MATCH(FCFdata[[#This Row],[FCFindex]],FCF[FCFindex]))</f>
        <v>7Rot</v>
      </c>
      <c r="I278" s="118">
        <f>FCFdata[[#This Row],[SampleLabel]]+3</f>
        <v>28010003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28010005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28</v>
      </c>
      <c r="B279" s="1">
        <f t="shared" si="17"/>
        <v>1</v>
      </c>
      <c r="C279" s="1">
        <f t="shared" si="18"/>
        <v>7</v>
      </c>
      <c r="D279" s="134">
        <f t="shared" si="16"/>
        <v>28010000</v>
      </c>
      <c r="E279" s="1">
        <f>INDEX(FCF[From],MATCH(FCFdata[[#This Row],[FCFindex]],FCF[FCFindex]))</f>
        <v>8</v>
      </c>
      <c r="F279" s="1">
        <f>INDEX(FCF[To],MATCH(FCFdata[[#This Row],[FCFindex]],FCF[FCFindex]))</f>
        <v>9</v>
      </c>
      <c r="G279" s="1" t="str">
        <f>INDEX(FCF[MarkFrom],MATCH(FCFdata[[#This Row],[FCFindex]],FCF[FCFindex]))</f>
        <v>7Rot</v>
      </c>
      <c r="H279" s="1" t="str">
        <f>INDEX(FCF[MarkTo],MATCH(FCFdata[[#This Row],[FCFindex]],FCF[FCFindex]))</f>
        <v>8Gp</v>
      </c>
      <c r="I279" s="118">
        <f>FCFdata[[#This Row],[SampleLabel]]+3</f>
        <v>28010003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28010005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28</v>
      </c>
      <c r="B280" s="1">
        <f t="shared" si="17"/>
        <v>1</v>
      </c>
      <c r="C280" s="1">
        <f t="shared" si="18"/>
        <v>8</v>
      </c>
      <c r="D280" s="134">
        <f t="shared" si="16"/>
        <v>28010000</v>
      </c>
      <c r="E280" s="1">
        <f>INDEX(FCF[From],MATCH(FCFdata[[#This Row],[FCFindex]],FCF[FCFindex]))</f>
        <v>9</v>
      </c>
      <c r="F280" s="1">
        <f>INDEX(FCF[To],MATCH(FCFdata[[#This Row],[FCFindex]],FCF[FCFindex]))</f>
        <v>10</v>
      </c>
      <c r="G280" s="1" t="str">
        <f>INDEX(FCF[MarkFrom],MATCH(FCFdata[[#This Row],[FCFindex]],FCF[FCFindex]))</f>
        <v>8Gp</v>
      </c>
      <c r="H280" s="1" t="str">
        <f>INDEX(FCF[MarkTo],MATCH(FCFdata[[#This Row],[FCFindex]],FCF[FCFindex]))</f>
        <v>9Ama</v>
      </c>
      <c r="I280" s="118">
        <f>FCFdata[[#This Row],[SampleLabel]]+3</f>
        <v>28010003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28010005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28</v>
      </c>
      <c r="B281" s="1">
        <f t="shared" si="17"/>
        <v>1</v>
      </c>
      <c r="C281" s="1">
        <f t="shared" si="18"/>
        <v>9</v>
      </c>
      <c r="D281" s="134">
        <f t="shared" si="16"/>
        <v>28010000</v>
      </c>
      <c r="E281" s="1">
        <f>INDEX(FCF[From],MATCH(FCFdata[[#This Row],[FCFindex]],FCF[FCFindex]))</f>
        <v>11</v>
      </c>
      <c r="F281" s="1">
        <f>INDEX(FCF[To],MATCH(FCFdata[[#This Row],[FCFindex]],FCF[FCFindex]))</f>
        <v>12</v>
      </c>
      <c r="G281" s="1" t="str">
        <f>INDEX(FCF[MarkFrom],MATCH(FCFdata[[#This Row],[FCFindex]],FCF[FCFindex]))</f>
        <v>10Tm</v>
      </c>
      <c r="H281" s="1" t="str">
        <f>INDEX(FCF[MarkTo],MATCH(FCFdata[[#This Row],[FCFindex]],FCF[FCFindex]))</f>
        <v>11Azd</v>
      </c>
      <c r="I281" s="118">
        <f>FCFdata[[#This Row],[SampleLabel]]+3</f>
        <v>28010003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28010005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29</v>
      </c>
      <c r="B282" s="1">
        <f t="shared" si="17"/>
        <v>1</v>
      </c>
      <c r="C282" s="1">
        <f t="shared" si="18"/>
        <v>0</v>
      </c>
      <c r="D282" s="134">
        <f t="shared" si="16"/>
        <v>29010000</v>
      </c>
      <c r="E282" s="1">
        <f>INDEX(FCF[From],MATCH(FCFdata[[#This Row],[FCFindex]],FCF[FCFindex]))</f>
        <v>1</v>
      </c>
      <c r="F282" s="1">
        <f>INDEX(FCF[To],MATCH(FCFdata[[#This Row],[FCFindex]],FCF[FCFindex]))</f>
        <v>3</v>
      </c>
      <c r="G282" s="1" t="str">
        <f>INDEX(FCF[MarkFrom],MATCH(FCFdata[[#This Row],[FCFindex]],FCF[FCFindex]))</f>
        <v>1PM</v>
      </c>
      <c r="H282" s="1" t="str">
        <f>INDEX(FCF[MarkTo],MATCH(FCFdata[[#This Row],[FCFindex]],FCF[FCFindex]))</f>
        <v>2c</v>
      </c>
      <c r="I282" s="118">
        <f>FCFdata[[#This Row],[SampleLabel]]+3</f>
        <v>29010003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29010005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29</v>
      </c>
      <c r="B283" s="1">
        <f t="shared" si="17"/>
        <v>1</v>
      </c>
      <c r="C283" s="1">
        <f t="shared" si="18"/>
        <v>1</v>
      </c>
      <c r="D283" s="134">
        <f t="shared" si="16"/>
        <v>29010000</v>
      </c>
      <c r="E283" s="1">
        <f>INDEX(FCF[From],MATCH(FCFdata[[#This Row],[FCFindex]],FCF[FCFindex]))</f>
        <v>2</v>
      </c>
      <c r="F283" s="1">
        <f>INDEX(FCF[To],MATCH(FCFdata[[#This Row],[FCFindex]],FCF[FCFindex]))</f>
        <v>3</v>
      </c>
      <c r="G283" s="1" t="str">
        <f>INDEX(FCF[MarkFrom],MATCH(FCFdata[[#This Row],[FCFindex]],FCF[FCFindex]))</f>
        <v>2D</v>
      </c>
      <c r="H283" s="1" t="str">
        <f>INDEX(FCF[MarkTo],MATCH(FCFdata[[#This Row],[FCFindex]],FCF[FCFindex]))</f>
        <v>2c</v>
      </c>
      <c r="I283" s="118">
        <f>FCFdata[[#This Row],[SampleLabel]]+3</f>
        <v>29010003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29010005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29</v>
      </c>
      <c r="B284" s="1">
        <f t="shared" si="17"/>
        <v>1</v>
      </c>
      <c r="C284" s="1">
        <f t="shared" si="18"/>
        <v>2</v>
      </c>
      <c r="D284" s="134">
        <f t="shared" si="16"/>
        <v>29010000</v>
      </c>
      <c r="E284" s="1">
        <f>INDEX(FCF[From],MATCH(FCFdata[[#This Row],[FCFindex]],FCF[FCFindex]))</f>
        <v>3</v>
      </c>
      <c r="F284" s="1">
        <f>INDEX(FCF[To],MATCH(FCFdata[[#This Row],[FCFindex]],FCF[FCFindex]))</f>
        <v>4</v>
      </c>
      <c r="G284" s="1" t="str">
        <f>INDEX(FCF[MarkFrom],MATCH(FCFdata[[#This Row],[FCFindex]],FCF[FCFindex]))</f>
        <v>2c</v>
      </c>
      <c r="H284" s="1" t="str">
        <f>INDEX(FCF[MarkTo],MATCH(FCFdata[[#This Row],[FCFindex]],FCF[FCFindex]))</f>
        <v>3U</v>
      </c>
      <c r="I284" s="118">
        <f>FCFdata[[#This Row],[SampleLabel]]+3</f>
        <v>29010003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29010005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29</v>
      </c>
      <c r="B285" s="1">
        <f t="shared" si="17"/>
        <v>1</v>
      </c>
      <c r="C285" s="1">
        <f t="shared" si="18"/>
        <v>3</v>
      </c>
      <c r="D285" s="134">
        <f t="shared" si="16"/>
        <v>29010000</v>
      </c>
      <c r="E285" s="1">
        <f>INDEX(FCF[From],MATCH(FCFdata[[#This Row],[FCFindex]],FCF[FCFindex]))</f>
        <v>4</v>
      </c>
      <c r="F285" s="1">
        <f>INDEX(FCF[To],MATCH(FCFdata[[#This Row],[FCFindex]],FCF[FCFindex]))</f>
        <v>5</v>
      </c>
      <c r="G285" s="1" t="str">
        <f>INDEX(FCF[MarkFrom],MATCH(FCFdata[[#This Row],[FCFindex]],FCF[FCFindex]))</f>
        <v>3U</v>
      </c>
      <c r="H285" s="1" t="str">
        <f>INDEX(FCF[MarkTo],MATCH(FCFdata[[#This Row],[FCFindex]],FCF[FCFindex]))</f>
        <v>4G</v>
      </c>
      <c r="I285" s="118">
        <f>FCFdata[[#This Row],[SampleLabel]]+3</f>
        <v>29010003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29010005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29</v>
      </c>
      <c r="B286" s="1">
        <f t="shared" si="17"/>
        <v>1</v>
      </c>
      <c r="C286" s="1">
        <f t="shared" si="18"/>
        <v>4</v>
      </c>
      <c r="D286" s="134">
        <f t="shared" si="16"/>
        <v>29010000</v>
      </c>
      <c r="E286" s="1">
        <f>INDEX(FCF[From],MATCH(FCFdata[[#This Row],[FCFindex]],FCF[FCFindex]))</f>
        <v>5</v>
      </c>
      <c r="F286" s="1">
        <f>INDEX(FCF[To],MATCH(FCFdata[[#This Row],[FCFindex]],FCF[FCFindex]))</f>
        <v>6</v>
      </c>
      <c r="G286" s="1" t="str">
        <f>INDEX(FCF[MarkFrom],MATCH(FCFdata[[#This Row],[FCFindex]],FCF[FCFindex]))</f>
        <v>4G</v>
      </c>
      <c r="H286" s="1" t="str">
        <f>INDEX(FCF[MarkTo],MATCH(FCFdata[[#This Row],[FCFindex]],FCF[FCFindex]))</f>
        <v>5S</v>
      </c>
      <c r="I286" s="118">
        <f>FCFdata[[#This Row],[SampleLabel]]+3</f>
        <v>29010003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29010005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29</v>
      </c>
      <c r="B287" s="1">
        <f t="shared" si="17"/>
        <v>1</v>
      </c>
      <c r="C287" s="1">
        <f t="shared" si="18"/>
        <v>5</v>
      </c>
      <c r="D287" s="134">
        <f t="shared" si="16"/>
        <v>29010000</v>
      </c>
      <c r="E287" s="1">
        <f>INDEX(FCF[From],MATCH(FCFdata[[#This Row],[FCFindex]],FCF[FCFindex]))</f>
        <v>6</v>
      </c>
      <c r="F287" s="1">
        <f>INDEX(FCF[To],MATCH(FCFdata[[#This Row],[FCFindex]],FCF[FCFindex]))</f>
        <v>7</v>
      </c>
      <c r="G287" s="1" t="str">
        <f>INDEX(FCF[MarkFrom],MATCH(FCFdata[[#This Row],[FCFindex]],FCF[FCFindex]))</f>
        <v>5S</v>
      </c>
      <c r="H287" s="1" t="str">
        <f>INDEX(FCF[MarkTo],MATCH(FCFdata[[#This Row],[FCFindex]],FCF[FCFindex]))</f>
        <v>6Oct</v>
      </c>
      <c r="I287" s="118">
        <f>FCFdata[[#This Row],[SampleLabel]]+3</f>
        <v>29010003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29010005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29</v>
      </c>
      <c r="B288" s="1">
        <f t="shared" si="17"/>
        <v>1</v>
      </c>
      <c r="C288" s="1">
        <f t="shared" si="18"/>
        <v>6</v>
      </c>
      <c r="D288" s="134">
        <f t="shared" si="16"/>
        <v>29010000</v>
      </c>
      <c r="E288" s="1">
        <f>INDEX(FCF[From],MATCH(FCFdata[[#This Row],[FCFindex]],FCF[FCFindex]))</f>
        <v>7</v>
      </c>
      <c r="F288" s="1">
        <f>INDEX(FCF[To],MATCH(FCFdata[[#This Row],[FCFindex]],FCF[FCFindex]))</f>
        <v>8</v>
      </c>
      <c r="G288" s="1" t="str">
        <f>INDEX(FCF[MarkFrom],MATCH(FCFdata[[#This Row],[FCFindex]],FCF[FCFindex]))</f>
        <v>6Oct</v>
      </c>
      <c r="H288" s="1" t="str">
        <f>INDEX(FCF[MarkTo],MATCH(FCFdata[[#This Row],[FCFindex]],FCF[FCFindex]))</f>
        <v>7Rot</v>
      </c>
      <c r="I288" s="118">
        <f>FCFdata[[#This Row],[SampleLabel]]+3</f>
        <v>29010003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29010005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29</v>
      </c>
      <c r="B289" s="1">
        <f t="shared" si="17"/>
        <v>1</v>
      </c>
      <c r="C289" s="1">
        <f t="shared" si="18"/>
        <v>7</v>
      </c>
      <c r="D289" s="134">
        <f t="shared" si="16"/>
        <v>29010000</v>
      </c>
      <c r="E289" s="1">
        <f>INDEX(FCF[From],MATCH(FCFdata[[#This Row],[FCFindex]],FCF[FCFindex]))</f>
        <v>8</v>
      </c>
      <c r="F289" s="1">
        <f>INDEX(FCF[To],MATCH(FCFdata[[#This Row],[FCFindex]],FCF[FCFindex]))</f>
        <v>9</v>
      </c>
      <c r="G289" s="1" t="str">
        <f>INDEX(FCF[MarkFrom],MATCH(FCFdata[[#This Row],[FCFindex]],FCF[FCFindex]))</f>
        <v>7Rot</v>
      </c>
      <c r="H289" s="1" t="str">
        <f>INDEX(FCF[MarkTo],MATCH(FCFdata[[#This Row],[FCFindex]],FCF[FCFindex]))</f>
        <v>8Gp</v>
      </c>
      <c r="I289" s="118">
        <f>FCFdata[[#This Row],[SampleLabel]]+3</f>
        <v>29010003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29010005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29</v>
      </c>
      <c r="B290" s="1">
        <f t="shared" si="17"/>
        <v>1</v>
      </c>
      <c r="C290" s="1">
        <f t="shared" si="18"/>
        <v>8</v>
      </c>
      <c r="D290" s="134">
        <f t="shared" si="16"/>
        <v>29010000</v>
      </c>
      <c r="E290" s="1">
        <f>INDEX(FCF[From],MATCH(FCFdata[[#This Row],[FCFindex]],FCF[FCFindex]))</f>
        <v>9</v>
      </c>
      <c r="F290" s="1">
        <f>INDEX(FCF[To],MATCH(FCFdata[[#This Row],[FCFindex]],FCF[FCFindex]))</f>
        <v>10</v>
      </c>
      <c r="G290" s="1" t="str">
        <f>INDEX(FCF[MarkFrom],MATCH(FCFdata[[#This Row],[FCFindex]],FCF[FCFindex]))</f>
        <v>8Gp</v>
      </c>
      <c r="H290" s="1" t="str">
        <f>INDEX(FCF[MarkTo],MATCH(FCFdata[[#This Row],[FCFindex]],FCF[FCFindex]))</f>
        <v>9Ama</v>
      </c>
      <c r="I290" s="118">
        <f>FCFdata[[#This Row],[SampleLabel]]+3</f>
        <v>29010003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29010005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29</v>
      </c>
      <c r="B291" s="1">
        <f t="shared" si="17"/>
        <v>1</v>
      </c>
      <c r="C291" s="1">
        <f t="shared" si="18"/>
        <v>9</v>
      </c>
      <c r="D291" s="134">
        <f t="shared" si="16"/>
        <v>29010000</v>
      </c>
      <c r="E291" s="1">
        <f>INDEX(FCF[From],MATCH(FCFdata[[#This Row],[FCFindex]],FCF[FCFindex]))</f>
        <v>11</v>
      </c>
      <c r="F291" s="1">
        <f>INDEX(FCF[To],MATCH(FCFdata[[#This Row],[FCFindex]],FCF[FCFindex]))</f>
        <v>12</v>
      </c>
      <c r="G291" s="1" t="str">
        <f>INDEX(FCF[MarkFrom],MATCH(FCFdata[[#This Row],[FCFindex]],FCF[FCFindex]))</f>
        <v>10Tm</v>
      </c>
      <c r="H291" s="1" t="str">
        <f>INDEX(FCF[MarkTo],MATCH(FCFdata[[#This Row],[FCFindex]],FCF[FCFindex]))</f>
        <v>11Azd</v>
      </c>
      <c r="I291" s="118">
        <f>FCFdata[[#This Row],[SampleLabel]]+3</f>
        <v>29010003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29010005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30</v>
      </c>
      <c r="B292" s="1">
        <f t="shared" si="17"/>
        <v>1</v>
      </c>
      <c r="C292" s="1">
        <f t="shared" si="18"/>
        <v>0</v>
      </c>
      <c r="D292" s="134">
        <f t="shared" si="16"/>
        <v>30010000</v>
      </c>
      <c r="E292" s="1">
        <f>INDEX(FCF[From],MATCH(FCFdata[[#This Row],[FCFindex]],FCF[FCFindex]))</f>
        <v>1</v>
      </c>
      <c r="F292" s="1">
        <f>INDEX(FCF[To],MATCH(FCFdata[[#This Row],[FCFindex]],FCF[FCFindex]))</f>
        <v>3</v>
      </c>
      <c r="G292" s="1" t="str">
        <f>INDEX(FCF[MarkFrom],MATCH(FCFdata[[#This Row],[FCFindex]],FCF[FCFindex]))</f>
        <v>1PM</v>
      </c>
      <c r="H292" s="1" t="str">
        <f>INDEX(FCF[MarkTo],MATCH(FCFdata[[#This Row],[FCFindex]],FCF[FCFindex]))</f>
        <v>2c</v>
      </c>
      <c r="I292" s="118">
        <f>FCFdata[[#This Row],[SampleLabel]]+3</f>
        <v>30010003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30010005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30</v>
      </c>
      <c r="B293" s="1">
        <f t="shared" si="17"/>
        <v>1</v>
      </c>
      <c r="C293" s="1">
        <f t="shared" si="18"/>
        <v>1</v>
      </c>
      <c r="D293" s="134">
        <f t="shared" si="16"/>
        <v>30010000</v>
      </c>
      <c r="E293" s="1">
        <f>INDEX(FCF[From],MATCH(FCFdata[[#This Row],[FCFindex]],FCF[FCFindex]))</f>
        <v>2</v>
      </c>
      <c r="F293" s="1">
        <f>INDEX(FCF[To],MATCH(FCFdata[[#This Row],[FCFindex]],FCF[FCFindex]))</f>
        <v>3</v>
      </c>
      <c r="G293" s="1" t="str">
        <f>INDEX(FCF[MarkFrom],MATCH(FCFdata[[#This Row],[FCFindex]],FCF[FCFindex]))</f>
        <v>2D</v>
      </c>
      <c r="H293" s="1" t="str">
        <f>INDEX(FCF[MarkTo],MATCH(FCFdata[[#This Row],[FCFindex]],FCF[FCFindex]))</f>
        <v>2c</v>
      </c>
      <c r="I293" s="118">
        <f>FCFdata[[#This Row],[SampleLabel]]+3</f>
        <v>30010003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30010005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30</v>
      </c>
      <c r="B294" s="1">
        <f t="shared" si="17"/>
        <v>1</v>
      </c>
      <c r="C294" s="1">
        <f t="shared" si="18"/>
        <v>2</v>
      </c>
      <c r="D294" s="134">
        <f t="shared" si="16"/>
        <v>30010000</v>
      </c>
      <c r="E294" s="1">
        <f>INDEX(FCF[From],MATCH(FCFdata[[#This Row],[FCFindex]],FCF[FCFindex]))</f>
        <v>3</v>
      </c>
      <c r="F294" s="1">
        <f>INDEX(FCF[To],MATCH(FCFdata[[#This Row],[FCFindex]],FCF[FCFindex]))</f>
        <v>4</v>
      </c>
      <c r="G294" s="1" t="str">
        <f>INDEX(FCF[MarkFrom],MATCH(FCFdata[[#This Row],[FCFindex]],FCF[FCFindex]))</f>
        <v>2c</v>
      </c>
      <c r="H294" s="1" t="str">
        <f>INDEX(FCF[MarkTo],MATCH(FCFdata[[#This Row],[FCFindex]],FCF[FCFindex]))</f>
        <v>3U</v>
      </c>
      <c r="I294" s="118">
        <f>FCFdata[[#This Row],[SampleLabel]]+3</f>
        <v>30010003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30010005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30</v>
      </c>
      <c r="B295" s="1">
        <f t="shared" si="17"/>
        <v>1</v>
      </c>
      <c r="C295" s="1">
        <f t="shared" si="18"/>
        <v>3</v>
      </c>
      <c r="D295" s="134">
        <f t="shared" si="16"/>
        <v>30010000</v>
      </c>
      <c r="E295" s="1">
        <f>INDEX(FCF[From],MATCH(FCFdata[[#This Row],[FCFindex]],FCF[FCFindex]))</f>
        <v>4</v>
      </c>
      <c r="F295" s="1">
        <f>INDEX(FCF[To],MATCH(FCFdata[[#This Row],[FCFindex]],FCF[FCFindex]))</f>
        <v>5</v>
      </c>
      <c r="G295" s="1" t="str">
        <f>INDEX(FCF[MarkFrom],MATCH(FCFdata[[#This Row],[FCFindex]],FCF[FCFindex]))</f>
        <v>3U</v>
      </c>
      <c r="H295" s="1" t="str">
        <f>INDEX(FCF[MarkTo],MATCH(FCFdata[[#This Row],[FCFindex]],FCF[FCFindex]))</f>
        <v>4G</v>
      </c>
      <c r="I295" s="118">
        <f>FCFdata[[#This Row],[SampleLabel]]+3</f>
        <v>30010003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30010005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30</v>
      </c>
      <c r="B296" s="1">
        <f t="shared" si="17"/>
        <v>1</v>
      </c>
      <c r="C296" s="1">
        <f t="shared" si="18"/>
        <v>4</v>
      </c>
      <c r="D296" s="134">
        <f t="shared" si="16"/>
        <v>30010000</v>
      </c>
      <c r="E296" s="1">
        <f>INDEX(FCF[From],MATCH(FCFdata[[#This Row],[FCFindex]],FCF[FCFindex]))</f>
        <v>5</v>
      </c>
      <c r="F296" s="1">
        <f>INDEX(FCF[To],MATCH(FCFdata[[#This Row],[FCFindex]],FCF[FCFindex]))</f>
        <v>6</v>
      </c>
      <c r="G296" s="1" t="str">
        <f>INDEX(FCF[MarkFrom],MATCH(FCFdata[[#This Row],[FCFindex]],FCF[FCFindex]))</f>
        <v>4G</v>
      </c>
      <c r="H296" s="1" t="str">
        <f>INDEX(FCF[MarkTo],MATCH(FCFdata[[#This Row],[FCFindex]],FCF[FCFindex]))</f>
        <v>5S</v>
      </c>
      <c r="I296" s="118">
        <f>FCFdata[[#This Row],[SampleLabel]]+3</f>
        <v>30010003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30010005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30</v>
      </c>
      <c r="B297" s="1">
        <f t="shared" si="17"/>
        <v>1</v>
      </c>
      <c r="C297" s="1">
        <f t="shared" si="18"/>
        <v>5</v>
      </c>
      <c r="D297" s="134">
        <f t="shared" si="16"/>
        <v>30010000</v>
      </c>
      <c r="E297" s="1">
        <f>INDEX(FCF[From],MATCH(FCFdata[[#This Row],[FCFindex]],FCF[FCFindex]))</f>
        <v>6</v>
      </c>
      <c r="F297" s="1">
        <f>INDEX(FCF[To],MATCH(FCFdata[[#This Row],[FCFindex]],FCF[FCFindex]))</f>
        <v>7</v>
      </c>
      <c r="G297" s="1" t="str">
        <f>INDEX(FCF[MarkFrom],MATCH(FCFdata[[#This Row],[FCFindex]],FCF[FCFindex]))</f>
        <v>5S</v>
      </c>
      <c r="H297" s="1" t="str">
        <f>INDEX(FCF[MarkTo],MATCH(FCFdata[[#This Row],[FCFindex]],FCF[FCFindex]))</f>
        <v>6Oct</v>
      </c>
      <c r="I297" s="118">
        <f>FCFdata[[#This Row],[SampleLabel]]+3</f>
        <v>30010003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30010005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30</v>
      </c>
      <c r="B298" s="1">
        <f t="shared" si="17"/>
        <v>1</v>
      </c>
      <c r="C298" s="1">
        <f t="shared" si="18"/>
        <v>6</v>
      </c>
      <c r="D298" s="134">
        <f t="shared" si="16"/>
        <v>30010000</v>
      </c>
      <c r="E298" s="1">
        <f>INDEX(FCF[From],MATCH(FCFdata[[#This Row],[FCFindex]],FCF[FCFindex]))</f>
        <v>7</v>
      </c>
      <c r="F298" s="1">
        <f>INDEX(FCF[To],MATCH(FCFdata[[#This Row],[FCFindex]],FCF[FCFindex]))</f>
        <v>8</v>
      </c>
      <c r="G298" s="1" t="str">
        <f>INDEX(FCF[MarkFrom],MATCH(FCFdata[[#This Row],[FCFindex]],FCF[FCFindex]))</f>
        <v>6Oct</v>
      </c>
      <c r="H298" s="1" t="str">
        <f>INDEX(FCF[MarkTo],MATCH(FCFdata[[#This Row],[FCFindex]],FCF[FCFindex]))</f>
        <v>7Rot</v>
      </c>
      <c r="I298" s="118">
        <f>FCFdata[[#This Row],[SampleLabel]]+3</f>
        <v>30010003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30010005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30</v>
      </c>
      <c r="B299" s="1">
        <f t="shared" si="17"/>
        <v>1</v>
      </c>
      <c r="C299" s="1">
        <f t="shared" si="18"/>
        <v>7</v>
      </c>
      <c r="D299" s="134">
        <f t="shared" si="16"/>
        <v>30010000</v>
      </c>
      <c r="E299" s="1">
        <f>INDEX(FCF[From],MATCH(FCFdata[[#This Row],[FCFindex]],FCF[FCFindex]))</f>
        <v>8</v>
      </c>
      <c r="F299" s="1">
        <f>INDEX(FCF[To],MATCH(FCFdata[[#This Row],[FCFindex]],FCF[FCFindex]))</f>
        <v>9</v>
      </c>
      <c r="G299" s="1" t="str">
        <f>INDEX(FCF[MarkFrom],MATCH(FCFdata[[#This Row],[FCFindex]],FCF[FCFindex]))</f>
        <v>7Rot</v>
      </c>
      <c r="H299" s="1" t="str">
        <f>INDEX(FCF[MarkTo],MATCH(FCFdata[[#This Row],[FCFindex]],FCF[FCFindex]))</f>
        <v>8Gp</v>
      </c>
      <c r="I299" s="118">
        <f>FCFdata[[#This Row],[SampleLabel]]+3</f>
        <v>30010003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30010005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30</v>
      </c>
      <c r="B300" s="1">
        <f t="shared" si="17"/>
        <v>1</v>
      </c>
      <c r="C300" s="1">
        <f t="shared" si="18"/>
        <v>8</v>
      </c>
      <c r="D300" s="134">
        <f t="shared" si="16"/>
        <v>30010000</v>
      </c>
      <c r="E300" s="1">
        <f>INDEX(FCF[From],MATCH(FCFdata[[#This Row],[FCFindex]],FCF[FCFindex]))</f>
        <v>9</v>
      </c>
      <c r="F300" s="1">
        <f>INDEX(FCF[To],MATCH(FCFdata[[#This Row],[FCFindex]],FCF[FCFindex]))</f>
        <v>10</v>
      </c>
      <c r="G300" s="1" t="str">
        <f>INDEX(FCF[MarkFrom],MATCH(FCFdata[[#This Row],[FCFindex]],FCF[FCFindex]))</f>
        <v>8Gp</v>
      </c>
      <c r="H300" s="1" t="str">
        <f>INDEX(FCF[MarkTo],MATCH(FCFdata[[#This Row],[FCFindex]],FCF[FCFindex]))</f>
        <v>9Ama</v>
      </c>
      <c r="I300" s="118">
        <f>FCFdata[[#This Row],[SampleLabel]]+3</f>
        <v>30010003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30010005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30</v>
      </c>
      <c r="B301" s="1">
        <f t="shared" si="17"/>
        <v>1</v>
      </c>
      <c r="C301" s="1">
        <f t="shared" si="18"/>
        <v>9</v>
      </c>
      <c r="D301" s="134">
        <f t="shared" si="16"/>
        <v>30010000</v>
      </c>
      <c r="E301" s="1">
        <f>INDEX(FCF[From],MATCH(FCFdata[[#This Row],[FCFindex]],FCF[FCFindex]))</f>
        <v>11</v>
      </c>
      <c r="F301" s="1">
        <f>INDEX(FCF[To],MATCH(FCFdata[[#This Row],[FCFindex]],FCF[FCFindex]))</f>
        <v>12</v>
      </c>
      <c r="G301" s="1" t="str">
        <f>INDEX(FCF[MarkFrom],MATCH(FCFdata[[#This Row],[FCFindex]],FCF[FCFindex]))</f>
        <v>10Tm</v>
      </c>
      <c r="H301" s="1" t="str">
        <f>INDEX(FCF[MarkTo],MATCH(FCFdata[[#This Row],[FCFindex]],FCF[FCFindex]))</f>
        <v>11Azd</v>
      </c>
      <c r="I301" s="118">
        <f>FCFdata[[#This Row],[SampleLabel]]+3</f>
        <v>30010003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30010005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31</v>
      </c>
      <c r="B302" s="1">
        <f t="shared" si="17"/>
        <v>1</v>
      </c>
      <c r="C302" s="1">
        <f t="shared" si="18"/>
        <v>0</v>
      </c>
      <c r="D302" s="134">
        <f t="shared" si="16"/>
        <v>31010000</v>
      </c>
      <c r="E302" s="1">
        <f>INDEX(FCF[From],MATCH(FCFdata[[#This Row],[FCFindex]],FCF[FCFindex]))</f>
        <v>1</v>
      </c>
      <c r="F302" s="1">
        <f>INDEX(FCF[To],MATCH(FCFdata[[#This Row],[FCFindex]],FCF[FCFindex]))</f>
        <v>3</v>
      </c>
      <c r="G302" s="1" t="str">
        <f>INDEX(FCF[MarkFrom],MATCH(FCFdata[[#This Row],[FCFindex]],FCF[FCFindex]))</f>
        <v>1PM</v>
      </c>
      <c r="H302" s="1" t="str">
        <f>INDEX(FCF[MarkTo],MATCH(FCFdata[[#This Row],[FCFindex]],FCF[FCFindex]))</f>
        <v>2c</v>
      </c>
      <c r="I302" s="118">
        <f>FCFdata[[#This Row],[SampleLabel]]+3</f>
        <v>31010003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31010005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31</v>
      </c>
      <c r="B303" s="1">
        <f t="shared" si="17"/>
        <v>1</v>
      </c>
      <c r="C303" s="1">
        <f t="shared" si="18"/>
        <v>1</v>
      </c>
      <c r="D303" s="134">
        <f t="shared" si="16"/>
        <v>31010000</v>
      </c>
      <c r="E303" s="1">
        <f>INDEX(FCF[From],MATCH(FCFdata[[#This Row],[FCFindex]],FCF[FCFindex]))</f>
        <v>2</v>
      </c>
      <c r="F303" s="1">
        <f>INDEX(FCF[To],MATCH(FCFdata[[#This Row],[FCFindex]],FCF[FCFindex]))</f>
        <v>3</v>
      </c>
      <c r="G303" s="1" t="str">
        <f>INDEX(FCF[MarkFrom],MATCH(FCFdata[[#This Row],[FCFindex]],FCF[FCFindex]))</f>
        <v>2D</v>
      </c>
      <c r="H303" s="1" t="str">
        <f>INDEX(FCF[MarkTo],MATCH(FCFdata[[#This Row],[FCFindex]],FCF[FCFindex]))</f>
        <v>2c</v>
      </c>
      <c r="I303" s="118">
        <f>FCFdata[[#This Row],[SampleLabel]]+3</f>
        <v>31010003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31010005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31</v>
      </c>
      <c r="B304" s="1">
        <f t="shared" si="17"/>
        <v>1</v>
      </c>
      <c r="C304" s="1">
        <f t="shared" si="18"/>
        <v>2</v>
      </c>
      <c r="D304" s="134">
        <f t="shared" si="16"/>
        <v>31010000</v>
      </c>
      <c r="E304" s="1">
        <f>INDEX(FCF[From],MATCH(FCFdata[[#This Row],[FCFindex]],FCF[FCFindex]))</f>
        <v>3</v>
      </c>
      <c r="F304" s="1">
        <f>INDEX(FCF[To],MATCH(FCFdata[[#This Row],[FCFindex]],FCF[FCFindex]))</f>
        <v>4</v>
      </c>
      <c r="G304" s="1" t="str">
        <f>INDEX(FCF[MarkFrom],MATCH(FCFdata[[#This Row],[FCFindex]],FCF[FCFindex]))</f>
        <v>2c</v>
      </c>
      <c r="H304" s="1" t="str">
        <f>INDEX(FCF[MarkTo],MATCH(FCFdata[[#This Row],[FCFindex]],FCF[FCFindex]))</f>
        <v>3U</v>
      </c>
      <c r="I304" s="118">
        <f>FCFdata[[#This Row],[SampleLabel]]+3</f>
        <v>31010003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31010005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31</v>
      </c>
      <c r="B305" s="1">
        <f t="shared" si="17"/>
        <v>1</v>
      </c>
      <c r="C305" s="1">
        <f t="shared" si="18"/>
        <v>3</v>
      </c>
      <c r="D305" s="134">
        <f t="shared" si="16"/>
        <v>31010000</v>
      </c>
      <c r="E305" s="1">
        <f>INDEX(FCF[From],MATCH(FCFdata[[#This Row],[FCFindex]],FCF[FCFindex]))</f>
        <v>4</v>
      </c>
      <c r="F305" s="1">
        <f>INDEX(FCF[To],MATCH(FCFdata[[#This Row],[FCFindex]],FCF[FCFindex]))</f>
        <v>5</v>
      </c>
      <c r="G305" s="1" t="str">
        <f>INDEX(FCF[MarkFrom],MATCH(FCFdata[[#This Row],[FCFindex]],FCF[FCFindex]))</f>
        <v>3U</v>
      </c>
      <c r="H305" s="1" t="str">
        <f>INDEX(FCF[MarkTo],MATCH(FCFdata[[#This Row],[FCFindex]],FCF[FCFindex]))</f>
        <v>4G</v>
      </c>
      <c r="I305" s="118">
        <f>FCFdata[[#This Row],[SampleLabel]]+3</f>
        <v>31010003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31010005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31</v>
      </c>
      <c r="B306" s="1">
        <f t="shared" si="17"/>
        <v>1</v>
      </c>
      <c r="C306" s="1">
        <f t="shared" si="18"/>
        <v>4</v>
      </c>
      <c r="D306" s="134">
        <f t="shared" si="16"/>
        <v>31010000</v>
      </c>
      <c r="E306" s="1">
        <f>INDEX(FCF[From],MATCH(FCFdata[[#This Row],[FCFindex]],FCF[FCFindex]))</f>
        <v>5</v>
      </c>
      <c r="F306" s="1">
        <f>INDEX(FCF[To],MATCH(FCFdata[[#This Row],[FCFindex]],FCF[FCFindex]))</f>
        <v>6</v>
      </c>
      <c r="G306" s="1" t="str">
        <f>INDEX(FCF[MarkFrom],MATCH(FCFdata[[#This Row],[FCFindex]],FCF[FCFindex]))</f>
        <v>4G</v>
      </c>
      <c r="H306" s="1" t="str">
        <f>INDEX(FCF[MarkTo],MATCH(FCFdata[[#This Row],[FCFindex]],FCF[FCFindex]))</f>
        <v>5S</v>
      </c>
      <c r="I306" s="118">
        <f>FCFdata[[#This Row],[SampleLabel]]+3</f>
        <v>31010003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31010005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31</v>
      </c>
      <c r="B307" s="1">
        <f t="shared" si="17"/>
        <v>1</v>
      </c>
      <c r="C307" s="1">
        <f t="shared" si="18"/>
        <v>5</v>
      </c>
      <c r="D307" s="134">
        <f t="shared" si="16"/>
        <v>31010000</v>
      </c>
      <c r="E307" s="1">
        <f>INDEX(FCF[From],MATCH(FCFdata[[#This Row],[FCFindex]],FCF[FCFindex]))</f>
        <v>6</v>
      </c>
      <c r="F307" s="1">
        <f>INDEX(FCF[To],MATCH(FCFdata[[#This Row],[FCFindex]],FCF[FCFindex]))</f>
        <v>7</v>
      </c>
      <c r="G307" s="1" t="str">
        <f>INDEX(FCF[MarkFrom],MATCH(FCFdata[[#This Row],[FCFindex]],FCF[FCFindex]))</f>
        <v>5S</v>
      </c>
      <c r="H307" s="1" t="str">
        <f>INDEX(FCF[MarkTo],MATCH(FCFdata[[#This Row],[FCFindex]],FCF[FCFindex]))</f>
        <v>6Oct</v>
      </c>
      <c r="I307" s="118">
        <f>FCFdata[[#This Row],[SampleLabel]]+3</f>
        <v>31010003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31010005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31</v>
      </c>
      <c r="B308" s="1">
        <f t="shared" si="17"/>
        <v>1</v>
      </c>
      <c r="C308" s="1">
        <f t="shared" si="18"/>
        <v>6</v>
      </c>
      <c r="D308" s="134">
        <f t="shared" si="16"/>
        <v>31010000</v>
      </c>
      <c r="E308" s="1">
        <f>INDEX(FCF[From],MATCH(FCFdata[[#This Row],[FCFindex]],FCF[FCFindex]))</f>
        <v>7</v>
      </c>
      <c r="F308" s="1">
        <f>INDEX(FCF[To],MATCH(FCFdata[[#This Row],[FCFindex]],FCF[FCFindex]))</f>
        <v>8</v>
      </c>
      <c r="G308" s="1" t="str">
        <f>INDEX(FCF[MarkFrom],MATCH(FCFdata[[#This Row],[FCFindex]],FCF[FCFindex]))</f>
        <v>6Oct</v>
      </c>
      <c r="H308" s="1" t="str">
        <f>INDEX(FCF[MarkTo],MATCH(FCFdata[[#This Row],[FCFindex]],FCF[FCFindex]))</f>
        <v>7Rot</v>
      </c>
      <c r="I308" s="118">
        <f>FCFdata[[#This Row],[SampleLabel]]+3</f>
        <v>31010003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31010005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31</v>
      </c>
      <c r="B309" s="1">
        <f t="shared" si="17"/>
        <v>1</v>
      </c>
      <c r="C309" s="1">
        <f t="shared" si="18"/>
        <v>7</v>
      </c>
      <c r="D309" s="134">
        <f t="shared" si="16"/>
        <v>31010000</v>
      </c>
      <c r="E309" s="1">
        <f>INDEX(FCF[From],MATCH(FCFdata[[#This Row],[FCFindex]],FCF[FCFindex]))</f>
        <v>8</v>
      </c>
      <c r="F309" s="1">
        <f>INDEX(FCF[To],MATCH(FCFdata[[#This Row],[FCFindex]],FCF[FCFindex]))</f>
        <v>9</v>
      </c>
      <c r="G309" s="1" t="str">
        <f>INDEX(FCF[MarkFrom],MATCH(FCFdata[[#This Row],[FCFindex]],FCF[FCFindex]))</f>
        <v>7Rot</v>
      </c>
      <c r="H309" s="1" t="str">
        <f>INDEX(FCF[MarkTo],MATCH(FCFdata[[#This Row],[FCFindex]],FCF[FCFindex]))</f>
        <v>8Gp</v>
      </c>
      <c r="I309" s="118">
        <f>FCFdata[[#This Row],[SampleLabel]]+3</f>
        <v>31010003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31010005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31</v>
      </c>
      <c r="B310" s="1">
        <f t="shared" si="17"/>
        <v>1</v>
      </c>
      <c r="C310" s="1">
        <f t="shared" si="18"/>
        <v>8</v>
      </c>
      <c r="D310" s="134">
        <f t="shared" si="16"/>
        <v>31010000</v>
      </c>
      <c r="E310" s="1">
        <f>INDEX(FCF[From],MATCH(FCFdata[[#This Row],[FCFindex]],FCF[FCFindex]))</f>
        <v>9</v>
      </c>
      <c r="F310" s="1">
        <f>INDEX(FCF[To],MATCH(FCFdata[[#This Row],[FCFindex]],FCF[FCFindex]))</f>
        <v>10</v>
      </c>
      <c r="G310" s="1" t="str">
        <f>INDEX(FCF[MarkFrom],MATCH(FCFdata[[#This Row],[FCFindex]],FCF[FCFindex]))</f>
        <v>8Gp</v>
      </c>
      <c r="H310" s="1" t="str">
        <f>INDEX(FCF[MarkTo],MATCH(FCFdata[[#This Row],[FCFindex]],FCF[FCFindex]))</f>
        <v>9Ama</v>
      </c>
      <c r="I310" s="118">
        <f>FCFdata[[#This Row],[SampleLabel]]+3</f>
        <v>31010003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31010005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31</v>
      </c>
      <c r="B311" s="1">
        <f t="shared" si="17"/>
        <v>1</v>
      </c>
      <c r="C311" s="1">
        <f t="shared" si="18"/>
        <v>9</v>
      </c>
      <c r="D311" s="134">
        <f t="shared" si="16"/>
        <v>31010000</v>
      </c>
      <c r="E311" s="1">
        <f>INDEX(FCF[From],MATCH(FCFdata[[#This Row],[FCFindex]],FCF[FCFindex]))</f>
        <v>11</v>
      </c>
      <c r="F311" s="1">
        <f>INDEX(FCF[To],MATCH(FCFdata[[#This Row],[FCFindex]],FCF[FCFindex]))</f>
        <v>12</v>
      </c>
      <c r="G311" s="1" t="str">
        <f>INDEX(FCF[MarkFrom],MATCH(FCFdata[[#This Row],[FCFindex]],FCF[FCFindex]))</f>
        <v>10Tm</v>
      </c>
      <c r="H311" s="1" t="str">
        <f>INDEX(FCF[MarkTo],MATCH(FCFdata[[#This Row],[FCFindex]],FCF[FCFindex]))</f>
        <v>11Azd</v>
      </c>
      <c r="I311" s="118">
        <f>FCFdata[[#This Row],[SampleLabel]]+3</f>
        <v>31010003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31010005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32</v>
      </c>
      <c r="B312" s="1">
        <f t="shared" si="17"/>
        <v>1</v>
      </c>
      <c r="C312" s="1">
        <f t="shared" si="18"/>
        <v>0</v>
      </c>
      <c r="D312" s="134">
        <f t="shared" si="16"/>
        <v>32010000</v>
      </c>
      <c r="E312" s="1">
        <f>INDEX(FCF[From],MATCH(FCFdata[[#This Row],[FCFindex]],FCF[FCFindex]))</f>
        <v>1</v>
      </c>
      <c r="F312" s="1">
        <f>INDEX(FCF[To],MATCH(FCFdata[[#This Row],[FCFindex]],FCF[FCFindex]))</f>
        <v>3</v>
      </c>
      <c r="G312" s="1" t="str">
        <f>INDEX(FCF[MarkFrom],MATCH(FCFdata[[#This Row],[FCFindex]],FCF[FCFindex]))</f>
        <v>1PM</v>
      </c>
      <c r="H312" s="1" t="str">
        <f>INDEX(FCF[MarkTo],MATCH(FCFdata[[#This Row],[FCFindex]],FCF[FCFindex]))</f>
        <v>2c</v>
      </c>
      <c r="I312" s="118">
        <f>FCFdata[[#This Row],[SampleLabel]]+3</f>
        <v>32010003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32010005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32</v>
      </c>
      <c r="B313" s="1">
        <f t="shared" si="17"/>
        <v>1</v>
      </c>
      <c r="C313" s="1">
        <f t="shared" si="18"/>
        <v>1</v>
      </c>
      <c r="D313" s="134">
        <f t="shared" si="16"/>
        <v>32010000</v>
      </c>
      <c r="E313" s="1">
        <f>INDEX(FCF[From],MATCH(FCFdata[[#This Row],[FCFindex]],FCF[FCFindex]))</f>
        <v>2</v>
      </c>
      <c r="F313" s="1">
        <f>INDEX(FCF[To],MATCH(FCFdata[[#This Row],[FCFindex]],FCF[FCFindex]))</f>
        <v>3</v>
      </c>
      <c r="G313" s="1" t="str">
        <f>INDEX(FCF[MarkFrom],MATCH(FCFdata[[#This Row],[FCFindex]],FCF[FCFindex]))</f>
        <v>2D</v>
      </c>
      <c r="H313" s="1" t="str">
        <f>INDEX(FCF[MarkTo],MATCH(FCFdata[[#This Row],[FCFindex]],FCF[FCFindex]))</f>
        <v>2c</v>
      </c>
      <c r="I313" s="118">
        <f>FCFdata[[#This Row],[SampleLabel]]+3</f>
        <v>32010003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32010005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32</v>
      </c>
      <c r="B314" s="1">
        <f t="shared" si="17"/>
        <v>1</v>
      </c>
      <c r="C314" s="1">
        <f t="shared" si="18"/>
        <v>2</v>
      </c>
      <c r="D314" s="134">
        <f t="shared" si="16"/>
        <v>32010000</v>
      </c>
      <c r="E314" s="1">
        <f>INDEX(FCF[From],MATCH(FCFdata[[#This Row],[FCFindex]],FCF[FCFindex]))</f>
        <v>3</v>
      </c>
      <c r="F314" s="1">
        <f>INDEX(FCF[To],MATCH(FCFdata[[#This Row],[FCFindex]],FCF[FCFindex]))</f>
        <v>4</v>
      </c>
      <c r="G314" s="1" t="str">
        <f>INDEX(FCF[MarkFrom],MATCH(FCFdata[[#This Row],[FCFindex]],FCF[FCFindex]))</f>
        <v>2c</v>
      </c>
      <c r="H314" s="1" t="str">
        <f>INDEX(FCF[MarkTo],MATCH(FCFdata[[#This Row],[FCFindex]],FCF[FCFindex]))</f>
        <v>3U</v>
      </c>
      <c r="I314" s="118">
        <f>FCFdata[[#This Row],[SampleLabel]]+3</f>
        <v>32010003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32010005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32</v>
      </c>
      <c r="B315" s="1">
        <f t="shared" si="17"/>
        <v>1</v>
      </c>
      <c r="C315" s="1">
        <f t="shared" si="18"/>
        <v>3</v>
      </c>
      <c r="D315" s="134">
        <f t="shared" si="16"/>
        <v>32010000</v>
      </c>
      <c r="E315" s="1">
        <f>INDEX(FCF[From],MATCH(FCFdata[[#This Row],[FCFindex]],FCF[FCFindex]))</f>
        <v>4</v>
      </c>
      <c r="F315" s="1">
        <f>INDEX(FCF[To],MATCH(FCFdata[[#This Row],[FCFindex]],FCF[FCFindex]))</f>
        <v>5</v>
      </c>
      <c r="G315" s="1" t="str">
        <f>INDEX(FCF[MarkFrom],MATCH(FCFdata[[#This Row],[FCFindex]],FCF[FCFindex]))</f>
        <v>3U</v>
      </c>
      <c r="H315" s="1" t="str">
        <f>INDEX(FCF[MarkTo],MATCH(FCFdata[[#This Row],[FCFindex]],FCF[FCFindex]))</f>
        <v>4G</v>
      </c>
      <c r="I315" s="118">
        <f>FCFdata[[#This Row],[SampleLabel]]+3</f>
        <v>32010003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32010005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32</v>
      </c>
      <c r="B316" s="1">
        <f t="shared" si="17"/>
        <v>1</v>
      </c>
      <c r="C316" s="1">
        <f t="shared" si="18"/>
        <v>4</v>
      </c>
      <c r="D316" s="134">
        <f t="shared" si="16"/>
        <v>32010000</v>
      </c>
      <c r="E316" s="1">
        <f>INDEX(FCF[From],MATCH(FCFdata[[#This Row],[FCFindex]],FCF[FCFindex]))</f>
        <v>5</v>
      </c>
      <c r="F316" s="1">
        <f>INDEX(FCF[To],MATCH(FCFdata[[#This Row],[FCFindex]],FCF[FCFindex]))</f>
        <v>6</v>
      </c>
      <c r="G316" s="1" t="str">
        <f>INDEX(FCF[MarkFrom],MATCH(FCFdata[[#This Row],[FCFindex]],FCF[FCFindex]))</f>
        <v>4G</v>
      </c>
      <c r="H316" s="1" t="str">
        <f>INDEX(FCF[MarkTo],MATCH(FCFdata[[#This Row],[FCFindex]],FCF[FCFindex]))</f>
        <v>5S</v>
      </c>
      <c r="I316" s="118">
        <f>FCFdata[[#This Row],[SampleLabel]]+3</f>
        <v>32010003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32010005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32</v>
      </c>
      <c r="B317" s="1">
        <f t="shared" si="17"/>
        <v>1</v>
      </c>
      <c r="C317" s="1">
        <f t="shared" si="18"/>
        <v>5</v>
      </c>
      <c r="D317" s="134">
        <f t="shared" si="16"/>
        <v>32010000</v>
      </c>
      <c r="E317" s="1">
        <f>INDEX(FCF[From],MATCH(FCFdata[[#This Row],[FCFindex]],FCF[FCFindex]))</f>
        <v>6</v>
      </c>
      <c r="F317" s="1">
        <f>INDEX(FCF[To],MATCH(FCFdata[[#This Row],[FCFindex]],FCF[FCFindex]))</f>
        <v>7</v>
      </c>
      <c r="G317" s="1" t="str">
        <f>INDEX(FCF[MarkFrom],MATCH(FCFdata[[#This Row],[FCFindex]],FCF[FCFindex]))</f>
        <v>5S</v>
      </c>
      <c r="H317" s="1" t="str">
        <f>INDEX(FCF[MarkTo],MATCH(FCFdata[[#This Row],[FCFindex]],FCF[FCFindex]))</f>
        <v>6Oct</v>
      </c>
      <c r="I317" s="118">
        <f>FCFdata[[#This Row],[SampleLabel]]+3</f>
        <v>32010003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32010005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32</v>
      </c>
      <c r="B318" s="1">
        <f t="shared" si="17"/>
        <v>1</v>
      </c>
      <c r="C318" s="1">
        <f t="shared" si="18"/>
        <v>6</v>
      </c>
      <c r="D318" s="134">
        <f t="shared" si="16"/>
        <v>32010000</v>
      </c>
      <c r="E318" s="1">
        <f>INDEX(FCF[From],MATCH(FCFdata[[#This Row],[FCFindex]],FCF[FCFindex]))</f>
        <v>7</v>
      </c>
      <c r="F318" s="1">
        <f>INDEX(FCF[To],MATCH(FCFdata[[#This Row],[FCFindex]],FCF[FCFindex]))</f>
        <v>8</v>
      </c>
      <c r="G318" s="1" t="str">
        <f>INDEX(FCF[MarkFrom],MATCH(FCFdata[[#This Row],[FCFindex]],FCF[FCFindex]))</f>
        <v>6Oct</v>
      </c>
      <c r="H318" s="1" t="str">
        <f>INDEX(FCF[MarkTo],MATCH(FCFdata[[#This Row],[FCFindex]],FCF[FCFindex]))</f>
        <v>7Rot</v>
      </c>
      <c r="I318" s="118">
        <f>FCFdata[[#This Row],[SampleLabel]]+3</f>
        <v>32010003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32010005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32</v>
      </c>
      <c r="B319" s="1">
        <f t="shared" si="17"/>
        <v>1</v>
      </c>
      <c r="C319" s="1">
        <f t="shared" si="18"/>
        <v>7</v>
      </c>
      <c r="D319" s="134">
        <f t="shared" si="16"/>
        <v>32010000</v>
      </c>
      <c r="E319" s="1">
        <f>INDEX(FCF[From],MATCH(FCFdata[[#This Row],[FCFindex]],FCF[FCFindex]))</f>
        <v>8</v>
      </c>
      <c r="F319" s="1">
        <f>INDEX(FCF[To],MATCH(FCFdata[[#This Row],[FCFindex]],FCF[FCFindex]))</f>
        <v>9</v>
      </c>
      <c r="G319" s="1" t="str">
        <f>INDEX(FCF[MarkFrom],MATCH(FCFdata[[#This Row],[FCFindex]],FCF[FCFindex]))</f>
        <v>7Rot</v>
      </c>
      <c r="H319" s="1" t="str">
        <f>INDEX(FCF[MarkTo],MATCH(FCFdata[[#This Row],[FCFindex]],FCF[FCFindex]))</f>
        <v>8Gp</v>
      </c>
      <c r="I319" s="118">
        <f>FCFdata[[#This Row],[SampleLabel]]+3</f>
        <v>32010003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32010005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32</v>
      </c>
      <c r="B320" s="1">
        <f t="shared" si="17"/>
        <v>1</v>
      </c>
      <c r="C320" s="1">
        <f t="shared" si="18"/>
        <v>8</v>
      </c>
      <c r="D320" s="134">
        <f t="shared" si="16"/>
        <v>32010000</v>
      </c>
      <c r="E320" s="1">
        <f>INDEX(FCF[From],MATCH(FCFdata[[#This Row],[FCFindex]],FCF[FCFindex]))</f>
        <v>9</v>
      </c>
      <c r="F320" s="1">
        <f>INDEX(FCF[To],MATCH(FCFdata[[#This Row],[FCFindex]],FCF[FCFindex]))</f>
        <v>10</v>
      </c>
      <c r="G320" s="1" t="str">
        <f>INDEX(FCF[MarkFrom],MATCH(FCFdata[[#This Row],[FCFindex]],FCF[FCFindex]))</f>
        <v>8Gp</v>
      </c>
      <c r="H320" s="1" t="str">
        <f>INDEX(FCF[MarkTo],MATCH(FCFdata[[#This Row],[FCFindex]],FCF[FCFindex]))</f>
        <v>9Ama</v>
      </c>
      <c r="I320" s="118">
        <f>FCFdata[[#This Row],[SampleLabel]]+3</f>
        <v>32010003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32010005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32</v>
      </c>
      <c r="B321" s="1">
        <f t="shared" si="17"/>
        <v>1</v>
      </c>
      <c r="C321" s="1">
        <f t="shared" si="18"/>
        <v>9</v>
      </c>
      <c r="D321" s="134">
        <f t="shared" si="16"/>
        <v>32010000</v>
      </c>
      <c r="E321" s="1">
        <f>INDEX(FCF[From],MATCH(FCFdata[[#This Row],[FCFindex]],FCF[FCFindex]))</f>
        <v>11</v>
      </c>
      <c r="F321" s="1">
        <f>INDEX(FCF[To],MATCH(FCFdata[[#This Row],[FCFindex]],FCF[FCFindex]))</f>
        <v>12</v>
      </c>
      <c r="G321" s="1" t="str">
        <f>INDEX(FCF[MarkFrom],MATCH(FCFdata[[#This Row],[FCFindex]],FCF[FCFindex]))</f>
        <v>10Tm</v>
      </c>
      <c r="H321" s="1" t="str">
        <f>INDEX(FCF[MarkTo],MATCH(FCFdata[[#This Row],[FCFindex]],FCF[FCFindex]))</f>
        <v>11Azd</v>
      </c>
      <c r="I321" s="118">
        <f>FCFdata[[#This Row],[SampleLabel]]+3</f>
        <v>32010003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32010005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33</v>
      </c>
      <c r="B322" s="1">
        <f t="shared" si="17"/>
        <v>1</v>
      </c>
      <c r="C322" s="1">
        <f t="shared" si="18"/>
        <v>0</v>
      </c>
      <c r="D322" s="134">
        <f t="shared" ref="D322:D385" si="20">A322*1000000+B322*10000</f>
        <v>33010000</v>
      </c>
      <c r="E322" s="1">
        <f>INDEX(FCF[From],MATCH(FCFdata[[#This Row],[FCFindex]],FCF[FCFindex]))</f>
        <v>1</v>
      </c>
      <c r="F322" s="1">
        <f>INDEX(FCF[To],MATCH(FCFdata[[#This Row],[FCFindex]],FCF[FCFindex]))</f>
        <v>3</v>
      </c>
      <c r="G322" s="1" t="str">
        <f>INDEX(FCF[MarkFrom],MATCH(FCFdata[[#This Row],[FCFindex]],FCF[FCFindex]))</f>
        <v>1PM</v>
      </c>
      <c r="H322" s="1" t="str">
        <f>INDEX(FCF[MarkTo],MATCH(FCFdata[[#This Row],[FCFindex]],FCF[FCFindex]))</f>
        <v>2c</v>
      </c>
      <c r="I322" s="118">
        <f>FCFdata[[#This Row],[SampleLabel]]+3</f>
        <v>33010003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33010005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33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1</v>
      </c>
      <c r="D323" s="134">
        <f t="shared" si="20"/>
        <v>33010000</v>
      </c>
      <c r="E323" s="1">
        <f>INDEX(FCF[From],MATCH(FCFdata[[#This Row],[FCFindex]],FCF[FCFindex]))</f>
        <v>2</v>
      </c>
      <c r="F323" s="1">
        <f>INDEX(FCF[To],MATCH(FCFdata[[#This Row],[FCFindex]],FCF[FCFindex]))</f>
        <v>3</v>
      </c>
      <c r="G323" s="1" t="str">
        <f>INDEX(FCF[MarkFrom],MATCH(FCFdata[[#This Row],[FCFindex]],FCF[FCFindex]))</f>
        <v>2D</v>
      </c>
      <c r="H323" s="1" t="str">
        <f>INDEX(FCF[MarkTo],MATCH(FCFdata[[#This Row],[FCFindex]],FCF[FCFindex]))</f>
        <v>2c</v>
      </c>
      <c r="I323" s="118">
        <f>FCFdata[[#This Row],[SampleLabel]]+3</f>
        <v>33010003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33010005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33</v>
      </c>
      <c r="B324" s="1">
        <f t="shared" si="21"/>
        <v>1</v>
      </c>
      <c r="C324" s="1">
        <f t="shared" si="22"/>
        <v>2</v>
      </c>
      <c r="D324" s="134">
        <f t="shared" si="20"/>
        <v>33010000</v>
      </c>
      <c r="E324" s="1">
        <f>INDEX(FCF[From],MATCH(FCFdata[[#This Row],[FCFindex]],FCF[FCFindex]))</f>
        <v>3</v>
      </c>
      <c r="F324" s="1">
        <f>INDEX(FCF[To],MATCH(FCFdata[[#This Row],[FCFindex]],FCF[FCFindex]))</f>
        <v>4</v>
      </c>
      <c r="G324" s="1" t="str">
        <f>INDEX(FCF[MarkFrom],MATCH(FCFdata[[#This Row],[FCFindex]],FCF[FCFindex]))</f>
        <v>2c</v>
      </c>
      <c r="H324" s="1" t="str">
        <f>INDEX(FCF[MarkTo],MATCH(FCFdata[[#This Row],[FCFindex]],FCF[FCFindex]))</f>
        <v>3U</v>
      </c>
      <c r="I324" s="118">
        <f>FCFdata[[#This Row],[SampleLabel]]+3</f>
        <v>33010003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33010005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33</v>
      </c>
      <c r="B325" s="1">
        <f t="shared" si="21"/>
        <v>1</v>
      </c>
      <c r="C325" s="1">
        <f t="shared" si="22"/>
        <v>3</v>
      </c>
      <c r="D325" s="134">
        <f t="shared" si="20"/>
        <v>33010000</v>
      </c>
      <c r="E325" s="1">
        <f>INDEX(FCF[From],MATCH(FCFdata[[#This Row],[FCFindex]],FCF[FCFindex]))</f>
        <v>4</v>
      </c>
      <c r="F325" s="1">
        <f>INDEX(FCF[To],MATCH(FCFdata[[#This Row],[FCFindex]],FCF[FCFindex]))</f>
        <v>5</v>
      </c>
      <c r="G325" s="1" t="str">
        <f>INDEX(FCF[MarkFrom],MATCH(FCFdata[[#This Row],[FCFindex]],FCF[FCFindex]))</f>
        <v>3U</v>
      </c>
      <c r="H325" s="1" t="str">
        <f>INDEX(FCF[MarkTo],MATCH(FCFdata[[#This Row],[FCFindex]],FCF[FCFindex]))</f>
        <v>4G</v>
      </c>
      <c r="I325" s="118">
        <f>FCFdata[[#This Row],[SampleLabel]]+3</f>
        <v>33010003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33010005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33</v>
      </c>
      <c r="B326" s="1">
        <f t="shared" si="21"/>
        <v>1</v>
      </c>
      <c r="C326" s="1">
        <f t="shared" si="22"/>
        <v>4</v>
      </c>
      <c r="D326" s="134">
        <f t="shared" si="20"/>
        <v>33010000</v>
      </c>
      <c r="E326" s="1">
        <f>INDEX(FCF[From],MATCH(FCFdata[[#This Row],[FCFindex]],FCF[FCFindex]))</f>
        <v>5</v>
      </c>
      <c r="F326" s="1">
        <f>INDEX(FCF[To],MATCH(FCFdata[[#This Row],[FCFindex]],FCF[FCFindex]))</f>
        <v>6</v>
      </c>
      <c r="G326" s="1" t="str">
        <f>INDEX(FCF[MarkFrom],MATCH(FCFdata[[#This Row],[FCFindex]],FCF[FCFindex]))</f>
        <v>4G</v>
      </c>
      <c r="H326" s="1" t="str">
        <f>INDEX(FCF[MarkTo],MATCH(FCFdata[[#This Row],[FCFindex]],FCF[FCFindex]))</f>
        <v>5S</v>
      </c>
      <c r="I326" s="118">
        <f>FCFdata[[#This Row],[SampleLabel]]+3</f>
        <v>33010003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33010005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33</v>
      </c>
      <c r="B327" s="1">
        <f t="shared" si="21"/>
        <v>1</v>
      </c>
      <c r="C327" s="1">
        <f t="shared" si="22"/>
        <v>5</v>
      </c>
      <c r="D327" s="134">
        <f t="shared" si="20"/>
        <v>33010000</v>
      </c>
      <c r="E327" s="1">
        <f>INDEX(FCF[From],MATCH(FCFdata[[#This Row],[FCFindex]],FCF[FCFindex]))</f>
        <v>6</v>
      </c>
      <c r="F327" s="1">
        <f>INDEX(FCF[To],MATCH(FCFdata[[#This Row],[FCFindex]],FCF[FCFindex]))</f>
        <v>7</v>
      </c>
      <c r="G327" s="1" t="str">
        <f>INDEX(FCF[MarkFrom],MATCH(FCFdata[[#This Row],[FCFindex]],FCF[FCFindex]))</f>
        <v>5S</v>
      </c>
      <c r="H327" s="1" t="str">
        <f>INDEX(FCF[MarkTo],MATCH(FCFdata[[#This Row],[FCFindex]],FCF[FCFindex]))</f>
        <v>6Oct</v>
      </c>
      <c r="I327" s="118">
        <f>FCFdata[[#This Row],[SampleLabel]]+3</f>
        <v>33010003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33010005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33</v>
      </c>
      <c r="B328" s="1">
        <f t="shared" si="21"/>
        <v>1</v>
      </c>
      <c r="C328" s="1">
        <f t="shared" si="22"/>
        <v>6</v>
      </c>
      <c r="D328" s="134">
        <f t="shared" si="20"/>
        <v>33010000</v>
      </c>
      <c r="E328" s="1">
        <f>INDEX(FCF[From],MATCH(FCFdata[[#This Row],[FCFindex]],FCF[FCFindex]))</f>
        <v>7</v>
      </c>
      <c r="F328" s="1">
        <f>INDEX(FCF[To],MATCH(FCFdata[[#This Row],[FCFindex]],FCF[FCFindex]))</f>
        <v>8</v>
      </c>
      <c r="G328" s="1" t="str">
        <f>INDEX(FCF[MarkFrom],MATCH(FCFdata[[#This Row],[FCFindex]],FCF[FCFindex]))</f>
        <v>6Oct</v>
      </c>
      <c r="H328" s="1" t="str">
        <f>INDEX(FCF[MarkTo],MATCH(FCFdata[[#This Row],[FCFindex]],FCF[FCFindex]))</f>
        <v>7Rot</v>
      </c>
      <c r="I328" s="118">
        <f>FCFdata[[#This Row],[SampleLabel]]+3</f>
        <v>33010003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33010005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33</v>
      </c>
      <c r="B329" s="1">
        <f t="shared" si="21"/>
        <v>1</v>
      </c>
      <c r="C329" s="1">
        <f t="shared" si="22"/>
        <v>7</v>
      </c>
      <c r="D329" s="134">
        <f t="shared" si="20"/>
        <v>33010000</v>
      </c>
      <c r="E329" s="1">
        <f>INDEX(FCF[From],MATCH(FCFdata[[#This Row],[FCFindex]],FCF[FCFindex]))</f>
        <v>8</v>
      </c>
      <c r="F329" s="1">
        <f>INDEX(FCF[To],MATCH(FCFdata[[#This Row],[FCFindex]],FCF[FCFindex]))</f>
        <v>9</v>
      </c>
      <c r="G329" s="1" t="str">
        <f>INDEX(FCF[MarkFrom],MATCH(FCFdata[[#This Row],[FCFindex]],FCF[FCFindex]))</f>
        <v>7Rot</v>
      </c>
      <c r="H329" s="1" t="str">
        <f>INDEX(FCF[MarkTo],MATCH(FCFdata[[#This Row],[FCFindex]],FCF[FCFindex]))</f>
        <v>8Gp</v>
      </c>
      <c r="I329" s="118">
        <f>FCFdata[[#This Row],[SampleLabel]]+3</f>
        <v>33010003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33010005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33</v>
      </c>
      <c r="B330" s="1">
        <f t="shared" si="21"/>
        <v>1</v>
      </c>
      <c r="C330" s="1">
        <f t="shared" si="22"/>
        <v>8</v>
      </c>
      <c r="D330" s="134">
        <f t="shared" si="20"/>
        <v>33010000</v>
      </c>
      <c r="E330" s="1">
        <f>INDEX(FCF[From],MATCH(FCFdata[[#This Row],[FCFindex]],FCF[FCFindex]))</f>
        <v>9</v>
      </c>
      <c r="F330" s="1">
        <f>INDEX(FCF[To],MATCH(FCFdata[[#This Row],[FCFindex]],FCF[FCFindex]))</f>
        <v>10</v>
      </c>
      <c r="G330" s="1" t="str">
        <f>INDEX(FCF[MarkFrom],MATCH(FCFdata[[#This Row],[FCFindex]],FCF[FCFindex]))</f>
        <v>8Gp</v>
      </c>
      <c r="H330" s="1" t="str">
        <f>INDEX(FCF[MarkTo],MATCH(FCFdata[[#This Row],[FCFindex]],FCF[FCFindex]))</f>
        <v>9Ama</v>
      </c>
      <c r="I330" s="118">
        <f>FCFdata[[#This Row],[SampleLabel]]+3</f>
        <v>33010003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33010005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33</v>
      </c>
      <c r="B331" s="1">
        <f t="shared" si="21"/>
        <v>1</v>
      </c>
      <c r="C331" s="1">
        <f t="shared" si="22"/>
        <v>9</v>
      </c>
      <c r="D331" s="134">
        <f t="shared" si="20"/>
        <v>33010000</v>
      </c>
      <c r="E331" s="1">
        <f>INDEX(FCF[From],MATCH(FCFdata[[#This Row],[FCFindex]],FCF[FCFindex]))</f>
        <v>11</v>
      </c>
      <c r="F331" s="1">
        <f>INDEX(FCF[To],MATCH(FCFdata[[#This Row],[FCFindex]],FCF[FCFindex]))</f>
        <v>12</v>
      </c>
      <c r="G331" s="1" t="str">
        <f>INDEX(FCF[MarkFrom],MATCH(FCFdata[[#This Row],[FCFindex]],FCF[FCFindex]))</f>
        <v>10Tm</v>
      </c>
      <c r="H331" s="1" t="str">
        <f>INDEX(FCF[MarkTo],MATCH(FCFdata[[#This Row],[FCFindex]],FCF[FCFindex]))</f>
        <v>11Azd</v>
      </c>
      <c r="I331" s="118">
        <f>FCFdata[[#This Row],[SampleLabel]]+3</f>
        <v>33010003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33010005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34</v>
      </c>
      <c r="B332" s="1">
        <f t="shared" si="21"/>
        <v>1</v>
      </c>
      <c r="C332" s="1">
        <f t="shared" si="22"/>
        <v>0</v>
      </c>
      <c r="D332" s="134">
        <f t="shared" si="20"/>
        <v>34010000</v>
      </c>
      <c r="E332" s="1">
        <f>INDEX(FCF[From],MATCH(FCFdata[[#This Row],[FCFindex]],FCF[FCFindex]))</f>
        <v>1</v>
      </c>
      <c r="F332" s="1">
        <f>INDEX(FCF[To],MATCH(FCFdata[[#This Row],[FCFindex]],FCF[FCFindex]))</f>
        <v>3</v>
      </c>
      <c r="G332" s="1" t="str">
        <f>INDEX(FCF[MarkFrom],MATCH(FCFdata[[#This Row],[FCFindex]],FCF[FCFindex]))</f>
        <v>1PM</v>
      </c>
      <c r="H332" s="1" t="str">
        <f>INDEX(FCF[MarkTo],MATCH(FCFdata[[#This Row],[FCFindex]],FCF[FCFindex]))</f>
        <v>2c</v>
      </c>
      <c r="I332" s="118">
        <f>FCFdata[[#This Row],[SampleLabel]]+3</f>
        <v>34010003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34010005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34</v>
      </c>
      <c r="B333" s="1">
        <f t="shared" si="21"/>
        <v>1</v>
      </c>
      <c r="C333" s="1">
        <f t="shared" si="22"/>
        <v>1</v>
      </c>
      <c r="D333" s="134">
        <f t="shared" si="20"/>
        <v>34010000</v>
      </c>
      <c r="E333" s="1">
        <f>INDEX(FCF[From],MATCH(FCFdata[[#This Row],[FCFindex]],FCF[FCFindex]))</f>
        <v>2</v>
      </c>
      <c r="F333" s="1">
        <f>INDEX(FCF[To],MATCH(FCFdata[[#This Row],[FCFindex]],FCF[FCFindex]))</f>
        <v>3</v>
      </c>
      <c r="G333" s="1" t="str">
        <f>INDEX(FCF[MarkFrom],MATCH(FCFdata[[#This Row],[FCFindex]],FCF[FCFindex]))</f>
        <v>2D</v>
      </c>
      <c r="H333" s="1" t="str">
        <f>INDEX(FCF[MarkTo],MATCH(FCFdata[[#This Row],[FCFindex]],FCF[FCFindex]))</f>
        <v>2c</v>
      </c>
      <c r="I333" s="118">
        <f>FCFdata[[#This Row],[SampleLabel]]+3</f>
        <v>34010003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34010005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34</v>
      </c>
      <c r="B334" s="1">
        <f t="shared" si="21"/>
        <v>1</v>
      </c>
      <c r="C334" s="1">
        <f t="shared" si="22"/>
        <v>2</v>
      </c>
      <c r="D334" s="134">
        <f t="shared" si="20"/>
        <v>34010000</v>
      </c>
      <c r="E334" s="1">
        <f>INDEX(FCF[From],MATCH(FCFdata[[#This Row],[FCFindex]],FCF[FCFindex]))</f>
        <v>3</v>
      </c>
      <c r="F334" s="1">
        <f>INDEX(FCF[To],MATCH(FCFdata[[#This Row],[FCFindex]],FCF[FCFindex]))</f>
        <v>4</v>
      </c>
      <c r="G334" s="1" t="str">
        <f>INDEX(FCF[MarkFrom],MATCH(FCFdata[[#This Row],[FCFindex]],FCF[FCFindex]))</f>
        <v>2c</v>
      </c>
      <c r="H334" s="1" t="str">
        <f>INDEX(FCF[MarkTo],MATCH(FCFdata[[#This Row],[FCFindex]],FCF[FCFindex]))</f>
        <v>3U</v>
      </c>
      <c r="I334" s="118">
        <f>FCFdata[[#This Row],[SampleLabel]]+3</f>
        <v>34010003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34010005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34</v>
      </c>
      <c r="B335" s="1">
        <f t="shared" si="21"/>
        <v>1</v>
      </c>
      <c r="C335" s="1">
        <f t="shared" si="22"/>
        <v>3</v>
      </c>
      <c r="D335" s="134">
        <f t="shared" si="20"/>
        <v>34010000</v>
      </c>
      <c r="E335" s="1">
        <f>INDEX(FCF[From],MATCH(FCFdata[[#This Row],[FCFindex]],FCF[FCFindex]))</f>
        <v>4</v>
      </c>
      <c r="F335" s="1">
        <f>INDEX(FCF[To],MATCH(FCFdata[[#This Row],[FCFindex]],FCF[FCFindex]))</f>
        <v>5</v>
      </c>
      <c r="G335" s="1" t="str">
        <f>INDEX(FCF[MarkFrom],MATCH(FCFdata[[#This Row],[FCFindex]],FCF[FCFindex]))</f>
        <v>3U</v>
      </c>
      <c r="H335" s="1" t="str">
        <f>INDEX(FCF[MarkTo],MATCH(FCFdata[[#This Row],[FCFindex]],FCF[FCFindex]))</f>
        <v>4G</v>
      </c>
      <c r="I335" s="118">
        <f>FCFdata[[#This Row],[SampleLabel]]+3</f>
        <v>34010003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34010005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34</v>
      </c>
      <c r="B336" s="1">
        <f t="shared" si="21"/>
        <v>1</v>
      </c>
      <c r="C336" s="1">
        <f t="shared" si="22"/>
        <v>4</v>
      </c>
      <c r="D336" s="134">
        <f t="shared" si="20"/>
        <v>34010000</v>
      </c>
      <c r="E336" s="1">
        <f>INDEX(FCF[From],MATCH(FCFdata[[#This Row],[FCFindex]],FCF[FCFindex]))</f>
        <v>5</v>
      </c>
      <c r="F336" s="1">
        <f>INDEX(FCF[To],MATCH(FCFdata[[#This Row],[FCFindex]],FCF[FCFindex]))</f>
        <v>6</v>
      </c>
      <c r="G336" s="1" t="str">
        <f>INDEX(FCF[MarkFrom],MATCH(FCFdata[[#This Row],[FCFindex]],FCF[FCFindex]))</f>
        <v>4G</v>
      </c>
      <c r="H336" s="1" t="str">
        <f>INDEX(FCF[MarkTo],MATCH(FCFdata[[#This Row],[FCFindex]],FCF[FCFindex]))</f>
        <v>5S</v>
      </c>
      <c r="I336" s="118">
        <f>FCFdata[[#This Row],[SampleLabel]]+3</f>
        <v>34010003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34010005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34</v>
      </c>
      <c r="B337" s="1">
        <f t="shared" si="21"/>
        <v>1</v>
      </c>
      <c r="C337" s="1">
        <f t="shared" si="22"/>
        <v>5</v>
      </c>
      <c r="D337" s="134">
        <f t="shared" si="20"/>
        <v>34010000</v>
      </c>
      <c r="E337" s="1">
        <f>INDEX(FCF[From],MATCH(FCFdata[[#This Row],[FCFindex]],FCF[FCFindex]))</f>
        <v>6</v>
      </c>
      <c r="F337" s="1">
        <f>INDEX(FCF[To],MATCH(FCFdata[[#This Row],[FCFindex]],FCF[FCFindex]))</f>
        <v>7</v>
      </c>
      <c r="G337" s="1" t="str">
        <f>INDEX(FCF[MarkFrom],MATCH(FCFdata[[#This Row],[FCFindex]],FCF[FCFindex]))</f>
        <v>5S</v>
      </c>
      <c r="H337" s="1" t="str">
        <f>INDEX(FCF[MarkTo],MATCH(FCFdata[[#This Row],[FCFindex]],FCF[FCFindex]))</f>
        <v>6Oct</v>
      </c>
      <c r="I337" s="118">
        <f>FCFdata[[#This Row],[SampleLabel]]+3</f>
        <v>34010003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34010005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34</v>
      </c>
      <c r="B338" s="1">
        <f t="shared" si="21"/>
        <v>1</v>
      </c>
      <c r="C338" s="1">
        <f t="shared" si="22"/>
        <v>6</v>
      </c>
      <c r="D338" s="134">
        <f t="shared" si="20"/>
        <v>34010000</v>
      </c>
      <c r="E338" s="1">
        <f>INDEX(FCF[From],MATCH(FCFdata[[#This Row],[FCFindex]],FCF[FCFindex]))</f>
        <v>7</v>
      </c>
      <c r="F338" s="1">
        <f>INDEX(FCF[To],MATCH(FCFdata[[#This Row],[FCFindex]],FCF[FCFindex]))</f>
        <v>8</v>
      </c>
      <c r="G338" s="1" t="str">
        <f>INDEX(FCF[MarkFrom],MATCH(FCFdata[[#This Row],[FCFindex]],FCF[FCFindex]))</f>
        <v>6Oct</v>
      </c>
      <c r="H338" s="1" t="str">
        <f>INDEX(FCF[MarkTo],MATCH(FCFdata[[#This Row],[FCFindex]],FCF[FCFindex]))</f>
        <v>7Rot</v>
      </c>
      <c r="I338" s="118">
        <f>FCFdata[[#This Row],[SampleLabel]]+3</f>
        <v>34010003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34010005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34</v>
      </c>
      <c r="B339" s="1">
        <f t="shared" si="21"/>
        <v>1</v>
      </c>
      <c r="C339" s="1">
        <f t="shared" si="22"/>
        <v>7</v>
      </c>
      <c r="D339" s="134">
        <f t="shared" si="20"/>
        <v>34010000</v>
      </c>
      <c r="E339" s="1">
        <f>INDEX(FCF[From],MATCH(FCFdata[[#This Row],[FCFindex]],FCF[FCFindex]))</f>
        <v>8</v>
      </c>
      <c r="F339" s="1">
        <f>INDEX(FCF[To],MATCH(FCFdata[[#This Row],[FCFindex]],FCF[FCFindex]))</f>
        <v>9</v>
      </c>
      <c r="G339" s="1" t="str">
        <f>INDEX(FCF[MarkFrom],MATCH(FCFdata[[#This Row],[FCFindex]],FCF[FCFindex]))</f>
        <v>7Rot</v>
      </c>
      <c r="H339" s="1" t="str">
        <f>INDEX(FCF[MarkTo],MATCH(FCFdata[[#This Row],[FCFindex]],FCF[FCFindex]))</f>
        <v>8Gp</v>
      </c>
      <c r="I339" s="118">
        <f>FCFdata[[#This Row],[SampleLabel]]+3</f>
        <v>34010003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34010005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34</v>
      </c>
      <c r="B340" s="1">
        <f t="shared" si="21"/>
        <v>1</v>
      </c>
      <c r="C340" s="1">
        <f t="shared" si="22"/>
        <v>8</v>
      </c>
      <c r="D340" s="134">
        <f t="shared" si="20"/>
        <v>34010000</v>
      </c>
      <c r="E340" s="1">
        <f>INDEX(FCF[From],MATCH(FCFdata[[#This Row],[FCFindex]],FCF[FCFindex]))</f>
        <v>9</v>
      </c>
      <c r="F340" s="1">
        <f>INDEX(FCF[To],MATCH(FCFdata[[#This Row],[FCFindex]],FCF[FCFindex]))</f>
        <v>10</v>
      </c>
      <c r="G340" s="1" t="str">
        <f>INDEX(FCF[MarkFrom],MATCH(FCFdata[[#This Row],[FCFindex]],FCF[FCFindex]))</f>
        <v>8Gp</v>
      </c>
      <c r="H340" s="1" t="str">
        <f>INDEX(FCF[MarkTo],MATCH(FCFdata[[#This Row],[FCFindex]],FCF[FCFindex]))</f>
        <v>9Ama</v>
      </c>
      <c r="I340" s="118">
        <f>FCFdata[[#This Row],[SampleLabel]]+3</f>
        <v>34010003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34010005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34</v>
      </c>
      <c r="B341" s="1">
        <f t="shared" si="21"/>
        <v>1</v>
      </c>
      <c r="C341" s="1">
        <f t="shared" si="22"/>
        <v>9</v>
      </c>
      <c r="D341" s="134">
        <f t="shared" si="20"/>
        <v>34010000</v>
      </c>
      <c r="E341" s="1">
        <f>INDEX(FCF[From],MATCH(FCFdata[[#This Row],[FCFindex]],FCF[FCFindex]))</f>
        <v>11</v>
      </c>
      <c r="F341" s="1">
        <f>INDEX(FCF[To],MATCH(FCFdata[[#This Row],[FCFindex]],FCF[FCFindex]))</f>
        <v>12</v>
      </c>
      <c r="G341" s="1" t="str">
        <f>INDEX(FCF[MarkFrom],MATCH(FCFdata[[#This Row],[FCFindex]],FCF[FCFindex]))</f>
        <v>10Tm</v>
      </c>
      <c r="H341" s="1" t="str">
        <f>INDEX(FCF[MarkTo],MATCH(FCFdata[[#This Row],[FCFindex]],FCF[FCFindex]))</f>
        <v>11Azd</v>
      </c>
      <c r="I341" s="118">
        <f>FCFdata[[#This Row],[SampleLabel]]+3</f>
        <v>34010003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34010005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35</v>
      </c>
      <c r="B342" s="1">
        <f t="shared" si="21"/>
        <v>1</v>
      </c>
      <c r="C342" s="1">
        <f t="shared" si="22"/>
        <v>0</v>
      </c>
      <c r="D342" s="134">
        <f t="shared" si="20"/>
        <v>35010000</v>
      </c>
      <c r="E342" s="1">
        <f>INDEX(FCF[From],MATCH(FCFdata[[#This Row],[FCFindex]],FCF[FCFindex]))</f>
        <v>1</v>
      </c>
      <c r="F342" s="1">
        <f>INDEX(FCF[To],MATCH(FCFdata[[#This Row],[FCFindex]],FCF[FCFindex]))</f>
        <v>3</v>
      </c>
      <c r="G342" s="1" t="str">
        <f>INDEX(FCF[MarkFrom],MATCH(FCFdata[[#This Row],[FCFindex]],FCF[FCFindex]))</f>
        <v>1PM</v>
      </c>
      <c r="H342" s="1" t="str">
        <f>INDEX(FCF[MarkTo],MATCH(FCFdata[[#This Row],[FCFindex]],FCF[FCFindex]))</f>
        <v>2c</v>
      </c>
      <c r="I342" s="118">
        <f>FCFdata[[#This Row],[SampleLabel]]+3</f>
        <v>35010003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35010005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35</v>
      </c>
      <c r="B343" s="1">
        <f t="shared" si="21"/>
        <v>1</v>
      </c>
      <c r="C343" s="1">
        <f t="shared" si="22"/>
        <v>1</v>
      </c>
      <c r="D343" s="134">
        <f t="shared" si="20"/>
        <v>35010000</v>
      </c>
      <c r="E343" s="1">
        <f>INDEX(FCF[From],MATCH(FCFdata[[#This Row],[FCFindex]],FCF[FCFindex]))</f>
        <v>2</v>
      </c>
      <c r="F343" s="1">
        <f>INDEX(FCF[To],MATCH(FCFdata[[#This Row],[FCFindex]],FCF[FCFindex]))</f>
        <v>3</v>
      </c>
      <c r="G343" s="1" t="str">
        <f>INDEX(FCF[MarkFrom],MATCH(FCFdata[[#This Row],[FCFindex]],FCF[FCFindex]))</f>
        <v>2D</v>
      </c>
      <c r="H343" s="1" t="str">
        <f>INDEX(FCF[MarkTo],MATCH(FCFdata[[#This Row],[FCFindex]],FCF[FCFindex]))</f>
        <v>2c</v>
      </c>
      <c r="I343" s="118">
        <f>FCFdata[[#This Row],[SampleLabel]]+3</f>
        <v>35010003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35010005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35</v>
      </c>
      <c r="B344" s="1">
        <f t="shared" si="21"/>
        <v>1</v>
      </c>
      <c r="C344" s="1">
        <f t="shared" si="22"/>
        <v>2</v>
      </c>
      <c r="D344" s="134">
        <f t="shared" si="20"/>
        <v>35010000</v>
      </c>
      <c r="E344" s="1">
        <f>INDEX(FCF[From],MATCH(FCFdata[[#This Row],[FCFindex]],FCF[FCFindex]))</f>
        <v>3</v>
      </c>
      <c r="F344" s="1">
        <f>INDEX(FCF[To],MATCH(FCFdata[[#This Row],[FCFindex]],FCF[FCFindex]))</f>
        <v>4</v>
      </c>
      <c r="G344" s="1" t="str">
        <f>INDEX(FCF[MarkFrom],MATCH(FCFdata[[#This Row],[FCFindex]],FCF[FCFindex]))</f>
        <v>2c</v>
      </c>
      <c r="H344" s="1" t="str">
        <f>INDEX(FCF[MarkTo],MATCH(FCFdata[[#This Row],[FCFindex]],FCF[FCFindex]))</f>
        <v>3U</v>
      </c>
      <c r="I344" s="118">
        <f>FCFdata[[#This Row],[SampleLabel]]+3</f>
        <v>35010003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35010005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35</v>
      </c>
      <c r="B345" s="1">
        <f t="shared" si="21"/>
        <v>1</v>
      </c>
      <c r="C345" s="1">
        <f t="shared" si="22"/>
        <v>3</v>
      </c>
      <c r="D345" s="134">
        <f t="shared" si="20"/>
        <v>35010000</v>
      </c>
      <c r="E345" s="1">
        <f>INDEX(FCF[From],MATCH(FCFdata[[#This Row],[FCFindex]],FCF[FCFindex]))</f>
        <v>4</v>
      </c>
      <c r="F345" s="1">
        <f>INDEX(FCF[To],MATCH(FCFdata[[#This Row],[FCFindex]],FCF[FCFindex]))</f>
        <v>5</v>
      </c>
      <c r="G345" s="1" t="str">
        <f>INDEX(FCF[MarkFrom],MATCH(FCFdata[[#This Row],[FCFindex]],FCF[FCFindex]))</f>
        <v>3U</v>
      </c>
      <c r="H345" s="1" t="str">
        <f>INDEX(FCF[MarkTo],MATCH(FCFdata[[#This Row],[FCFindex]],FCF[FCFindex]))</f>
        <v>4G</v>
      </c>
      <c r="I345" s="118">
        <f>FCFdata[[#This Row],[SampleLabel]]+3</f>
        <v>35010003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35010005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35</v>
      </c>
      <c r="B346" s="1">
        <f t="shared" si="21"/>
        <v>1</v>
      </c>
      <c r="C346" s="1">
        <f t="shared" si="22"/>
        <v>4</v>
      </c>
      <c r="D346" s="134">
        <f t="shared" si="20"/>
        <v>35010000</v>
      </c>
      <c r="E346" s="1">
        <f>INDEX(FCF[From],MATCH(FCFdata[[#This Row],[FCFindex]],FCF[FCFindex]))</f>
        <v>5</v>
      </c>
      <c r="F346" s="1">
        <f>INDEX(FCF[To],MATCH(FCFdata[[#This Row],[FCFindex]],FCF[FCFindex]))</f>
        <v>6</v>
      </c>
      <c r="G346" s="1" t="str">
        <f>INDEX(FCF[MarkFrom],MATCH(FCFdata[[#This Row],[FCFindex]],FCF[FCFindex]))</f>
        <v>4G</v>
      </c>
      <c r="H346" s="1" t="str">
        <f>INDEX(FCF[MarkTo],MATCH(FCFdata[[#This Row],[FCFindex]],FCF[FCFindex]))</f>
        <v>5S</v>
      </c>
      <c r="I346" s="118">
        <f>FCFdata[[#This Row],[SampleLabel]]+3</f>
        <v>35010003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35010005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35</v>
      </c>
      <c r="B347" s="1">
        <f t="shared" si="21"/>
        <v>1</v>
      </c>
      <c r="C347" s="1">
        <f t="shared" si="22"/>
        <v>5</v>
      </c>
      <c r="D347" s="134">
        <f t="shared" si="20"/>
        <v>35010000</v>
      </c>
      <c r="E347" s="1">
        <f>INDEX(FCF[From],MATCH(FCFdata[[#This Row],[FCFindex]],FCF[FCFindex]))</f>
        <v>6</v>
      </c>
      <c r="F347" s="1">
        <f>INDEX(FCF[To],MATCH(FCFdata[[#This Row],[FCFindex]],FCF[FCFindex]))</f>
        <v>7</v>
      </c>
      <c r="G347" s="1" t="str">
        <f>INDEX(FCF[MarkFrom],MATCH(FCFdata[[#This Row],[FCFindex]],FCF[FCFindex]))</f>
        <v>5S</v>
      </c>
      <c r="H347" s="1" t="str">
        <f>INDEX(FCF[MarkTo],MATCH(FCFdata[[#This Row],[FCFindex]],FCF[FCFindex]))</f>
        <v>6Oct</v>
      </c>
      <c r="I347" s="118">
        <f>FCFdata[[#This Row],[SampleLabel]]+3</f>
        <v>35010003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35010005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35</v>
      </c>
      <c r="B348" s="1">
        <f t="shared" si="21"/>
        <v>1</v>
      </c>
      <c r="C348" s="1">
        <f t="shared" si="22"/>
        <v>6</v>
      </c>
      <c r="D348" s="134">
        <f t="shared" si="20"/>
        <v>35010000</v>
      </c>
      <c r="E348" s="1">
        <f>INDEX(FCF[From],MATCH(FCFdata[[#This Row],[FCFindex]],FCF[FCFindex]))</f>
        <v>7</v>
      </c>
      <c r="F348" s="1">
        <f>INDEX(FCF[To],MATCH(FCFdata[[#This Row],[FCFindex]],FCF[FCFindex]))</f>
        <v>8</v>
      </c>
      <c r="G348" s="1" t="str">
        <f>INDEX(FCF[MarkFrom],MATCH(FCFdata[[#This Row],[FCFindex]],FCF[FCFindex]))</f>
        <v>6Oct</v>
      </c>
      <c r="H348" s="1" t="str">
        <f>INDEX(FCF[MarkTo],MATCH(FCFdata[[#This Row],[FCFindex]],FCF[FCFindex]))</f>
        <v>7Rot</v>
      </c>
      <c r="I348" s="118">
        <f>FCFdata[[#This Row],[SampleLabel]]+3</f>
        <v>35010003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35010005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35</v>
      </c>
      <c r="B349" s="1">
        <f t="shared" si="21"/>
        <v>1</v>
      </c>
      <c r="C349" s="1">
        <f t="shared" si="22"/>
        <v>7</v>
      </c>
      <c r="D349" s="134">
        <f t="shared" si="20"/>
        <v>35010000</v>
      </c>
      <c r="E349" s="1">
        <f>INDEX(FCF[From],MATCH(FCFdata[[#This Row],[FCFindex]],FCF[FCFindex]))</f>
        <v>8</v>
      </c>
      <c r="F349" s="1">
        <f>INDEX(FCF[To],MATCH(FCFdata[[#This Row],[FCFindex]],FCF[FCFindex]))</f>
        <v>9</v>
      </c>
      <c r="G349" s="1" t="str">
        <f>INDEX(FCF[MarkFrom],MATCH(FCFdata[[#This Row],[FCFindex]],FCF[FCFindex]))</f>
        <v>7Rot</v>
      </c>
      <c r="H349" s="1" t="str">
        <f>INDEX(FCF[MarkTo],MATCH(FCFdata[[#This Row],[FCFindex]],FCF[FCFindex]))</f>
        <v>8Gp</v>
      </c>
      <c r="I349" s="118">
        <f>FCFdata[[#This Row],[SampleLabel]]+3</f>
        <v>35010003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35010005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35</v>
      </c>
      <c r="B350" s="1">
        <f t="shared" si="21"/>
        <v>1</v>
      </c>
      <c r="C350" s="1">
        <f t="shared" si="22"/>
        <v>8</v>
      </c>
      <c r="D350" s="134">
        <f t="shared" si="20"/>
        <v>35010000</v>
      </c>
      <c r="E350" s="1">
        <f>INDEX(FCF[From],MATCH(FCFdata[[#This Row],[FCFindex]],FCF[FCFindex]))</f>
        <v>9</v>
      </c>
      <c r="F350" s="1">
        <f>INDEX(FCF[To],MATCH(FCFdata[[#This Row],[FCFindex]],FCF[FCFindex]))</f>
        <v>10</v>
      </c>
      <c r="G350" s="1" t="str">
        <f>INDEX(FCF[MarkFrom],MATCH(FCFdata[[#This Row],[FCFindex]],FCF[FCFindex]))</f>
        <v>8Gp</v>
      </c>
      <c r="H350" s="1" t="str">
        <f>INDEX(FCF[MarkTo],MATCH(FCFdata[[#This Row],[FCFindex]],FCF[FCFindex]))</f>
        <v>9Ama</v>
      </c>
      <c r="I350" s="118">
        <f>FCFdata[[#This Row],[SampleLabel]]+3</f>
        <v>35010003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35010005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35</v>
      </c>
      <c r="B351" s="1">
        <f t="shared" si="21"/>
        <v>1</v>
      </c>
      <c r="C351" s="1">
        <f t="shared" si="22"/>
        <v>9</v>
      </c>
      <c r="D351" s="134">
        <f t="shared" si="20"/>
        <v>35010000</v>
      </c>
      <c r="E351" s="1">
        <f>INDEX(FCF[From],MATCH(FCFdata[[#This Row],[FCFindex]],FCF[FCFindex]))</f>
        <v>11</v>
      </c>
      <c r="F351" s="1">
        <f>INDEX(FCF[To],MATCH(FCFdata[[#This Row],[FCFindex]],FCF[FCFindex]))</f>
        <v>12</v>
      </c>
      <c r="G351" s="1" t="str">
        <f>INDEX(FCF[MarkFrom],MATCH(FCFdata[[#This Row],[FCFindex]],FCF[FCFindex]))</f>
        <v>10Tm</v>
      </c>
      <c r="H351" s="1" t="str">
        <f>INDEX(FCF[MarkTo],MATCH(FCFdata[[#This Row],[FCFindex]],FCF[FCFindex]))</f>
        <v>11Azd</v>
      </c>
      <c r="I351" s="118">
        <f>FCFdata[[#This Row],[SampleLabel]]+3</f>
        <v>35010003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35010005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36</v>
      </c>
      <c r="B352" s="1">
        <f t="shared" si="21"/>
        <v>1</v>
      </c>
      <c r="C352" s="1">
        <f t="shared" si="22"/>
        <v>0</v>
      </c>
      <c r="D352" s="134">
        <f t="shared" si="20"/>
        <v>36010000</v>
      </c>
      <c r="E352" s="1">
        <f>INDEX(FCF[From],MATCH(FCFdata[[#This Row],[FCFindex]],FCF[FCFindex]))</f>
        <v>1</v>
      </c>
      <c r="F352" s="1">
        <f>INDEX(FCF[To],MATCH(FCFdata[[#This Row],[FCFindex]],FCF[FCFindex]))</f>
        <v>3</v>
      </c>
      <c r="G352" s="1" t="str">
        <f>INDEX(FCF[MarkFrom],MATCH(FCFdata[[#This Row],[FCFindex]],FCF[FCFindex]))</f>
        <v>1PM</v>
      </c>
      <c r="H352" s="1" t="str">
        <f>INDEX(FCF[MarkTo],MATCH(FCFdata[[#This Row],[FCFindex]],FCF[FCFindex]))</f>
        <v>2c</v>
      </c>
      <c r="I352" s="118">
        <f>FCFdata[[#This Row],[SampleLabel]]+3</f>
        <v>36010003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36010005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36</v>
      </c>
      <c r="B353" s="1">
        <f t="shared" si="21"/>
        <v>1</v>
      </c>
      <c r="C353" s="1">
        <f t="shared" si="22"/>
        <v>1</v>
      </c>
      <c r="D353" s="134">
        <f t="shared" si="20"/>
        <v>36010000</v>
      </c>
      <c r="E353" s="1">
        <f>INDEX(FCF[From],MATCH(FCFdata[[#This Row],[FCFindex]],FCF[FCFindex]))</f>
        <v>2</v>
      </c>
      <c r="F353" s="1">
        <f>INDEX(FCF[To],MATCH(FCFdata[[#This Row],[FCFindex]],FCF[FCFindex]))</f>
        <v>3</v>
      </c>
      <c r="G353" s="1" t="str">
        <f>INDEX(FCF[MarkFrom],MATCH(FCFdata[[#This Row],[FCFindex]],FCF[FCFindex]))</f>
        <v>2D</v>
      </c>
      <c r="H353" s="1" t="str">
        <f>INDEX(FCF[MarkTo],MATCH(FCFdata[[#This Row],[FCFindex]],FCF[FCFindex]))</f>
        <v>2c</v>
      </c>
      <c r="I353" s="118">
        <f>FCFdata[[#This Row],[SampleLabel]]+3</f>
        <v>36010003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36010005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36</v>
      </c>
      <c r="B354" s="1">
        <f t="shared" si="21"/>
        <v>1</v>
      </c>
      <c r="C354" s="1">
        <f t="shared" si="22"/>
        <v>2</v>
      </c>
      <c r="D354" s="134">
        <f t="shared" si="20"/>
        <v>36010000</v>
      </c>
      <c r="E354" s="1">
        <f>INDEX(FCF[From],MATCH(FCFdata[[#This Row],[FCFindex]],FCF[FCFindex]))</f>
        <v>3</v>
      </c>
      <c r="F354" s="1">
        <f>INDEX(FCF[To],MATCH(FCFdata[[#This Row],[FCFindex]],FCF[FCFindex]))</f>
        <v>4</v>
      </c>
      <c r="G354" s="1" t="str">
        <f>INDEX(FCF[MarkFrom],MATCH(FCFdata[[#This Row],[FCFindex]],FCF[FCFindex]))</f>
        <v>2c</v>
      </c>
      <c r="H354" s="1" t="str">
        <f>INDEX(FCF[MarkTo],MATCH(FCFdata[[#This Row],[FCFindex]],FCF[FCFindex]))</f>
        <v>3U</v>
      </c>
      <c r="I354" s="118">
        <f>FCFdata[[#This Row],[SampleLabel]]+3</f>
        <v>36010003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36010005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36</v>
      </c>
      <c r="B355" s="1">
        <f t="shared" si="21"/>
        <v>1</v>
      </c>
      <c r="C355" s="1">
        <f t="shared" si="22"/>
        <v>3</v>
      </c>
      <c r="D355" s="134">
        <f t="shared" si="20"/>
        <v>36010000</v>
      </c>
      <c r="E355" s="1">
        <f>INDEX(FCF[From],MATCH(FCFdata[[#This Row],[FCFindex]],FCF[FCFindex]))</f>
        <v>4</v>
      </c>
      <c r="F355" s="1">
        <f>INDEX(FCF[To],MATCH(FCFdata[[#This Row],[FCFindex]],FCF[FCFindex]))</f>
        <v>5</v>
      </c>
      <c r="G355" s="1" t="str">
        <f>INDEX(FCF[MarkFrom],MATCH(FCFdata[[#This Row],[FCFindex]],FCF[FCFindex]))</f>
        <v>3U</v>
      </c>
      <c r="H355" s="1" t="str">
        <f>INDEX(FCF[MarkTo],MATCH(FCFdata[[#This Row],[FCFindex]],FCF[FCFindex]))</f>
        <v>4G</v>
      </c>
      <c r="I355" s="118">
        <f>FCFdata[[#This Row],[SampleLabel]]+3</f>
        <v>36010003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36010005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36</v>
      </c>
      <c r="B356" s="1">
        <f t="shared" si="21"/>
        <v>1</v>
      </c>
      <c r="C356" s="1">
        <f t="shared" si="22"/>
        <v>4</v>
      </c>
      <c r="D356" s="134">
        <f t="shared" si="20"/>
        <v>36010000</v>
      </c>
      <c r="E356" s="1">
        <f>INDEX(FCF[From],MATCH(FCFdata[[#This Row],[FCFindex]],FCF[FCFindex]))</f>
        <v>5</v>
      </c>
      <c r="F356" s="1">
        <f>INDEX(FCF[To],MATCH(FCFdata[[#This Row],[FCFindex]],FCF[FCFindex]))</f>
        <v>6</v>
      </c>
      <c r="G356" s="1" t="str">
        <f>INDEX(FCF[MarkFrom],MATCH(FCFdata[[#This Row],[FCFindex]],FCF[FCFindex]))</f>
        <v>4G</v>
      </c>
      <c r="H356" s="1" t="str">
        <f>INDEX(FCF[MarkTo],MATCH(FCFdata[[#This Row],[FCFindex]],FCF[FCFindex]))</f>
        <v>5S</v>
      </c>
      <c r="I356" s="118">
        <f>FCFdata[[#This Row],[SampleLabel]]+3</f>
        <v>36010003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36010005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36</v>
      </c>
      <c r="B357" s="1">
        <f t="shared" si="21"/>
        <v>1</v>
      </c>
      <c r="C357" s="1">
        <f t="shared" si="22"/>
        <v>5</v>
      </c>
      <c r="D357" s="134">
        <f t="shared" si="20"/>
        <v>36010000</v>
      </c>
      <c r="E357" s="1">
        <f>INDEX(FCF[From],MATCH(FCFdata[[#This Row],[FCFindex]],FCF[FCFindex]))</f>
        <v>6</v>
      </c>
      <c r="F357" s="1">
        <f>INDEX(FCF[To],MATCH(FCFdata[[#This Row],[FCFindex]],FCF[FCFindex]))</f>
        <v>7</v>
      </c>
      <c r="G357" s="1" t="str">
        <f>INDEX(FCF[MarkFrom],MATCH(FCFdata[[#This Row],[FCFindex]],FCF[FCFindex]))</f>
        <v>5S</v>
      </c>
      <c r="H357" s="1" t="str">
        <f>INDEX(FCF[MarkTo],MATCH(FCFdata[[#This Row],[FCFindex]],FCF[FCFindex]))</f>
        <v>6Oct</v>
      </c>
      <c r="I357" s="118">
        <f>FCFdata[[#This Row],[SampleLabel]]+3</f>
        <v>36010003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36010005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36</v>
      </c>
      <c r="B358" s="1">
        <f t="shared" si="21"/>
        <v>1</v>
      </c>
      <c r="C358" s="1">
        <f t="shared" si="22"/>
        <v>6</v>
      </c>
      <c r="D358" s="134">
        <f t="shared" si="20"/>
        <v>36010000</v>
      </c>
      <c r="E358" s="1">
        <f>INDEX(FCF[From],MATCH(FCFdata[[#This Row],[FCFindex]],FCF[FCFindex]))</f>
        <v>7</v>
      </c>
      <c r="F358" s="1">
        <f>INDEX(FCF[To],MATCH(FCFdata[[#This Row],[FCFindex]],FCF[FCFindex]))</f>
        <v>8</v>
      </c>
      <c r="G358" s="1" t="str">
        <f>INDEX(FCF[MarkFrom],MATCH(FCFdata[[#This Row],[FCFindex]],FCF[FCFindex]))</f>
        <v>6Oct</v>
      </c>
      <c r="H358" s="1" t="str">
        <f>INDEX(FCF[MarkTo],MATCH(FCFdata[[#This Row],[FCFindex]],FCF[FCFindex]))</f>
        <v>7Rot</v>
      </c>
      <c r="I358" s="118">
        <f>FCFdata[[#This Row],[SampleLabel]]+3</f>
        <v>36010003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36010005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36</v>
      </c>
      <c r="B359" s="1">
        <f t="shared" si="21"/>
        <v>1</v>
      </c>
      <c r="C359" s="1">
        <f t="shared" si="22"/>
        <v>7</v>
      </c>
      <c r="D359" s="134">
        <f t="shared" si="20"/>
        <v>36010000</v>
      </c>
      <c r="E359" s="1">
        <f>INDEX(FCF[From],MATCH(FCFdata[[#This Row],[FCFindex]],FCF[FCFindex]))</f>
        <v>8</v>
      </c>
      <c r="F359" s="1">
        <f>INDEX(FCF[To],MATCH(FCFdata[[#This Row],[FCFindex]],FCF[FCFindex]))</f>
        <v>9</v>
      </c>
      <c r="G359" s="1" t="str">
        <f>INDEX(FCF[MarkFrom],MATCH(FCFdata[[#This Row],[FCFindex]],FCF[FCFindex]))</f>
        <v>7Rot</v>
      </c>
      <c r="H359" s="1" t="str">
        <f>INDEX(FCF[MarkTo],MATCH(FCFdata[[#This Row],[FCFindex]],FCF[FCFindex]))</f>
        <v>8Gp</v>
      </c>
      <c r="I359" s="118">
        <f>FCFdata[[#This Row],[SampleLabel]]+3</f>
        <v>36010003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36010005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36</v>
      </c>
      <c r="B360" s="1">
        <f t="shared" si="21"/>
        <v>1</v>
      </c>
      <c r="C360" s="1">
        <f t="shared" si="22"/>
        <v>8</v>
      </c>
      <c r="D360" s="134">
        <f t="shared" si="20"/>
        <v>36010000</v>
      </c>
      <c r="E360" s="1">
        <f>INDEX(FCF[From],MATCH(FCFdata[[#This Row],[FCFindex]],FCF[FCFindex]))</f>
        <v>9</v>
      </c>
      <c r="F360" s="1">
        <f>INDEX(FCF[To],MATCH(FCFdata[[#This Row],[FCFindex]],FCF[FCFindex]))</f>
        <v>10</v>
      </c>
      <c r="G360" s="1" t="str">
        <f>INDEX(FCF[MarkFrom],MATCH(FCFdata[[#This Row],[FCFindex]],FCF[FCFindex]))</f>
        <v>8Gp</v>
      </c>
      <c r="H360" s="1" t="str">
        <f>INDEX(FCF[MarkTo],MATCH(FCFdata[[#This Row],[FCFindex]],FCF[FCFindex]))</f>
        <v>9Ama</v>
      </c>
      <c r="I360" s="118">
        <f>FCFdata[[#This Row],[SampleLabel]]+3</f>
        <v>36010003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36010005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36</v>
      </c>
      <c r="B361" s="1">
        <f t="shared" si="21"/>
        <v>1</v>
      </c>
      <c r="C361" s="1">
        <f t="shared" si="22"/>
        <v>9</v>
      </c>
      <c r="D361" s="134">
        <f t="shared" si="20"/>
        <v>36010000</v>
      </c>
      <c r="E361" s="1">
        <f>INDEX(FCF[From],MATCH(FCFdata[[#This Row],[FCFindex]],FCF[FCFindex]))</f>
        <v>11</v>
      </c>
      <c r="F361" s="1">
        <f>INDEX(FCF[To],MATCH(FCFdata[[#This Row],[FCFindex]],FCF[FCFindex]))</f>
        <v>12</v>
      </c>
      <c r="G361" s="1" t="str">
        <f>INDEX(FCF[MarkFrom],MATCH(FCFdata[[#This Row],[FCFindex]],FCF[FCFindex]))</f>
        <v>10Tm</v>
      </c>
      <c r="H361" s="1" t="str">
        <f>INDEX(FCF[MarkTo],MATCH(FCFdata[[#This Row],[FCFindex]],FCF[FCFindex]))</f>
        <v>11Azd</v>
      </c>
      <c r="I361" s="118">
        <f>FCFdata[[#This Row],[SampleLabel]]+3</f>
        <v>36010003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36010005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37</v>
      </c>
      <c r="B362" s="1">
        <f t="shared" si="21"/>
        <v>1</v>
      </c>
      <c r="C362" s="1">
        <f t="shared" si="22"/>
        <v>0</v>
      </c>
      <c r="D362" s="134">
        <f t="shared" si="20"/>
        <v>37010000</v>
      </c>
      <c r="E362" s="1">
        <f>INDEX(FCF[From],MATCH(FCFdata[[#This Row],[FCFindex]],FCF[FCFindex]))</f>
        <v>1</v>
      </c>
      <c r="F362" s="1">
        <f>INDEX(FCF[To],MATCH(FCFdata[[#This Row],[FCFindex]],FCF[FCFindex]))</f>
        <v>3</v>
      </c>
      <c r="G362" s="1" t="str">
        <f>INDEX(FCF[MarkFrom],MATCH(FCFdata[[#This Row],[FCFindex]],FCF[FCFindex]))</f>
        <v>1PM</v>
      </c>
      <c r="H362" s="1" t="str">
        <f>INDEX(FCF[MarkTo],MATCH(FCFdata[[#This Row],[FCFindex]],FCF[FCFindex]))</f>
        <v>2c</v>
      </c>
      <c r="I362" s="118">
        <f>FCFdata[[#This Row],[SampleLabel]]+3</f>
        <v>37010003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37010005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37</v>
      </c>
      <c r="B363" s="1">
        <f t="shared" si="21"/>
        <v>1</v>
      </c>
      <c r="C363" s="1">
        <f t="shared" si="22"/>
        <v>1</v>
      </c>
      <c r="D363" s="134">
        <f t="shared" si="20"/>
        <v>37010000</v>
      </c>
      <c r="E363" s="1">
        <f>INDEX(FCF[From],MATCH(FCFdata[[#This Row],[FCFindex]],FCF[FCFindex]))</f>
        <v>2</v>
      </c>
      <c r="F363" s="1">
        <f>INDEX(FCF[To],MATCH(FCFdata[[#This Row],[FCFindex]],FCF[FCFindex]))</f>
        <v>3</v>
      </c>
      <c r="G363" s="1" t="str">
        <f>INDEX(FCF[MarkFrom],MATCH(FCFdata[[#This Row],[FCFindex]],FCF[FCFindex]))</f>
        <v>2D</v>
      </c>
      <c r="H363" s="1" t="str">
        <f>INDEX(FCF[MarkTo],MATCH(FCFdata[[#This Row],[FCFindex]],FCF[FCFindex]))</f>
        <v>2c</v>
      </c>
      <c r="I363" s="118">
        <f>FCFdata[[#This Row],[SampleLabel]]+3</f>
        <v>37010003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37010005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37</v>
      </c>
      <c r="B364" s="1">
        <f t="shared" si="21"/>
        <v>1</v>
      </c>
      <c r="C364" s="1">
        <f t="shared" si="22"/>
        <v>2</v>
      </c>
      <c r="D364" s="134">
        <f t="shared" si="20"/>
        <v>37010000</v>
      </c>
      <c r="E364" s="1">
        <f>INDEX(FCF[From],MATCH(FCFdata[[#This Row],[FCFindex]],FCF[FCFindex]))</f>
        <v>3</v>
      </c>
      <c r="F364" s="1">
        <f>INDEX(FCF[To],MATCH(FCFdata[[#This Row],[FCFindex]],FCF[FCFindex]))</f>
        <v>4</v>
      </c>
      <c r="G364" s="1" t="str">
        <f>INDEX(FCF[MarkFrom],MATCH(FCFdata[[#This Row],[FCFindex]],FCF[FCFindex]))</f>
        <v>2c</v>
      </c>
      <c r="H364" s="1" t="str">
        <f>INDEX(FCF[MarkTo],MATCH(FCFdata[[#This Row],[FCFindex]],FCF[FCFindex]))</f>
        <v>3U</v>
      </c>
      <c r="I364" s="118">
        <f>FCFdata[[#This Row],[SampleLabel]]+3</f>
        <v>37010003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37010005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37</v>
      </c>
      <c r="B365" s="1">
        <f t="shared" si="21"/>
        <v>1</v>
      </c>
      <c r="C365" s="1">
        <f t="shared" si="22"/>
        <v>3</v>
      </c>
      <c r="D365" s="134">
        <f t="shared" si="20"/>
        <v>37010000</v>
      </c>
      <c r="E365" s="1">
        <f>INDEX(FCF[From],MATCH(FCFdata[[#This Row],[FCFindex]],FCF[FCFindex]))</f>
        <v>4</v>
      </c>
      <c r="F365" s="1">
        <f>INDEX(FCF[To],MATCH(FCFdata[[#This Row],[FCFindex]],FCF[FCFindex]))</f>
        <v>5</v>
      </c>
      <c r="G365" s="1" t="str">
        <f>INDEX(FCF[MarkFrom],MATCH(FCFdata[[#This Row],[FCFindex]],FCF[FCFindex]))</f>
        <v>3U</v>
      </c>
      <c r="H365" s="1" t="str">
        <f>INDEX(FCF[MarkTo],MATCH(FCFdata[[#This Row],[FCFindex]],FCF[FCFindex]))</f>
        <v>4G</v>
      </c>
      <c r="I365" s="118">
        <f>FCFdata[[#This Row],[SampleLabel]]+3</f>
        <v>37010003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37010005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37</v>
      </c>
      <c r="B366" s="1">
        <f t="shared" si="21"/>
        <v>1</v>
      </c>
      <c r="C366" s="1">
        <f t="shared" si="22"/>
        <v>4</v>
      </c>
      <c r="D366" s="134">
        <f t="shared" si="20"/>
        <v>37010000</v>
      </c>
      <c r="E366" s="1">
        <f>INDEX(FCF[From],MATCH(FCFdata[[#This Row],[FCFindex]],FCF[FCFindex]))</f>
        <v>5</v>
      </c>
      <c r="F366" s="1">
        <f>INDEX(FCF[To],MATCH(FCFdata[[#This Row],[FCFindex]],FCF[FCFindex]))</f>
        <v>6</v>
      </c>
      <c r="G366" s="1" t="str">
        <f>INDEX(FCF[MarkFrom],MATCH(FCFdata[[#This Row],[FCFindex]],FCF[FCFindex]))</f>
        <v>4G</v>
      </c>
      <c r="H366" s="1" t="str">
        <f>INDEX(FCF[MarkTo],MATCH(FCFdata[[#This Row],[FCFindex]],FCF[FCFindex]))</f>
        <v>5S</v>
      </c>
      <c r="I366" s="118">
        <f>FCFdata[[#This Row],[SampleLabel]]+3</f>
        <v>37010003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37010005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37</v>
      </c>
      <c r="B367" s="1">
        <f t="shared" si="21"/>
        <v>1</v>
      </c>
      <c r="C367" s="1">
        <f t="shared" si="22"/>
        <v>5</v>
      </c>
      <c r="D367" s="134">
        <f t="shared" si="20"/>
        <v>37010000</v>
      </c>
      <c r="E367" s="1">
        <f>INDEX(FCF[From],MATCH(FCFdata[[#This Row],[FCFindex]],FCF[FCFindex]))</f>
        <v>6</v>
      </c>
      <c r="F367" s="1">
        <f>INDEX(FCF[To],MATCH(FCFdata[[#This Row],[FCFindex]],FCF[FCFindex]))</f>
        <v>7</v>
      </c>
      <c r="G367" s="1" t="str">
        <f>INDEX(FCF[MarkFrom],MATCH(FCFdata[[#This Row],[FCFindex]],FCF[FCFindex]))</f>
        <v>5S</v>
      </c>
      <c r="H367" s="1" t="str">
        <f>INDEX(FCF[MarkTo],MATCH(FCFdata[[#This Row],[FCFindex]],FCF[FCFindex]))</f>
        <v>6Oct</v>
      </c>
      <c r="I367" s="118">
        <f>FCFdata[[#This Row],[SampleLabel]]+3</f>
        <v>37010003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37010005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37</v>
      </c>
      <c r="B368" s="1">
        <f t="shared" si="21"/>
        <v>1</v>
      </c>
      <c r="C368" s="1">
        <f t="shared" si="22"/>
        <v>6</v>
      </c>
      <c r="D368" s="134">
        <f t="shared" si="20"/>
        <v>37010000</v>
      </c>
      <c r="E368" s="1">
        <f>INDEX(FCF[From],MATCH(FCFdata[[#This Row],[FCFindex]],FCF[FCFindex]))</f>
        <v>7</v>
      </c>
      <c r="F368" s="1">
        <f>INDEX(FCF[To],MATCH(FCFdata[[#This Row],[FCFindex]],FCF[FCFindex]))</f>
        <v>8</v>
      </c>
      <c r="G368" s="1" t="str">
        <f>INDEX(FCF[MarkFrom],MATCH(FCFdata[[#This Row],[FCFindex]],FCF[FCFindex]))</f>
        <v>6Oct</v>
      </c>
      <c r="H368" s="1" t="str">
        <f>INDEX(FCF[MarkTo],MATCH(FCFdata[[#This Row],[FCFindex]],FCF[FCFindex]))</f>
        <v>7Rot</v>
      </c>
      <c r="I368" s="118">
        <f>FCFdata[[#This Row],[SampleLabel]]+3</f>
        <v>37010003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37010005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37</v>
      </c>
      <c r="B369" s="1">
        <f t="shared" si="21"/>
        <v>1</v>
      </c>
      <c r="C369" s="1">
        <f t="shared" si="22"/>
        <v>7</v>
      </c>
      <c r="D369" s="134">
        <f t="shared" si="20"/>
        <v>37010000</v>
      </c>
      <c r="E369" s="1">
        <f>INDEX(FCF[From],MATCH(FCFdata[[#This Row],[FCFindex]],FCF[FCFindex]))</f>
        <v>8</v>
      </c>
      <c r="F369" s="1">
        <f>INDEX(FCF[To],MATCH(FCFdata[[#This Row],[FCFindex]],FCF[FCFindex]))</f>
        <v>9</v>
      </c>
      <c r="G369" s="1" t="str">
        <f>INDEX(FCF[MarkFrom],MATCH(FCFdata[[#This Row],[FCFindex]],FCF[FCFindex]))</f>
        <v>7Rot</v>
      </c>
      <c r="H369" s="1" t="str">
        <f>INDEX(FCF[MarkTo],MATCH(FCFdata[[#This Row],[FCFindex]],FCF[FCFindex]))</f>
        <v>8Gp</v>
      </c>
      <c r="I369" s="118">
        <f>FCFdata[[#This Row],[SampleLabel]]+3</f>
        <v>37010003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37010005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37</v>
      </c>
      <c r="B370" s="1">
        <f t="shared" si="21"/>
        <v>1</v>
      </c>
      <c r="C370" s="1">
        <f t="shared" si="22"/>
        <v>8</v>
      </c>
      <c r="D370" s="134">
        <f t="shared" si="20"/>
        <v>37010000</v>
      </c>
      <c r="E370" s="1">
        <f>INDEX(FCF[From],MATCH(FCFdata[[#This Row],[FCFindex]],FCF[FCFindex]))</f>
        <v>9</v>
      </c>
      <c r="F370" s="1">
        <f>INDEX(FCF[To],MATCH(FCFdata[[#This Row],[FCFindex]],FCF[FCFindex]))</f>
        <v>10</v>
      </c>
      <c r="G370" s="1" t="str">
        <f>INDEX(FCF[MarkFrom],MATCH(FCFdata[[#This Row],[FCFindex]],FCF[FCFindex]))</f>
        <v>8Gp</v>
      </c>
      <c r="H370" s="1" t="str">
        <f>INDEX(FCF[MarkTo],MATCH(FCFdata[[#This Row],[FCFindex]],FCF[FCFindex]))</f>
        <v>9Ama</v>
      </c>
      <c r="I370" s="118">
        <f>FCFdata[[#This Row],[SampleLabel]]+3</f>
        <v>37010003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37010005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37</v>
      </c>
      <c r="B371" s="1">
        <f t="shared" si="21"/>
        <v>1</v>
      </c>
      <c r="C371" s="1">
        <f t="shared" si="22"/>
        <v>9</v>
      </c>
      <c r="D371" s="134">
        <f t="shared" si="20"/>
        <v>37010000</v>
      </c>
      <c r="E371" s="1">
        <f>INDEX(FCF[From],MATCH(FCFdata[[#This Row],[FCFindex]],FCF[FCFindex]))</f>
        <v>11</v>
      </c>
      <c r="F371" s="1">
        <f>INDEX(FCF[To],MATCH(FCFdata[[#This Row],[FCFindex]],FCF[FCFindex]))</f>
        <v>12</v>
      </c>
      <c r="G371" s="1" t="str">
        <f>INDEX(FCF[MarkFrom],MATCH(FCFdata[[#This Row],[FCFindex]],FCF[FCFindex]))</f>
        <v>10Tm</v>
      </c>
      <c r="H371" s="1" t="str">
        <f>INDEX(FCF[MarkTo],MATCH(FCFdata[[#This Row],[FCFindex]],FCF[FCFindex]))</f>
        <v>11Azd</v>
      </c>
      <c r="I371" s="118">
        <f>FCFdata[[#This Row],[SampleLabel]]+3</f>
        <v>37010003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37010005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38</v>
      </c>
      <c r="B372" s="1">
        <f t="shared" si="21"/>
        <v>1</v>
      </c>
      <c r="C372" s="1">
        <f t="shared" si="22"/>
        <v>0</v>
      </c>
      <c r="D372" s="134">
        <f t="shared" si="20"/>
        <v>38010000</v>
      </c>
      <c r="E372" s="1">
        <f>INDEX(FCF[From],MATCH(FCFdata[[#This Row],[FCFindex]],FCF[FCFindex]))</f>
        <v>1</v>
      </c>
      <c r="F372" s="1">
        <f>INDEX(FCF[To],MATCH(FCFdata[[#This Row],[FCFindex]],FCF[FCFindex]))</f>
        <v>3</v>
      </c>
      <c r="G372" s="1" t="str">
        <f>INDEX(FCF[MarkFrom],MATCH(FCFdata[[#This Row],[FCFindex]],FCF[FCFindex]))</f>
        <v>1PM</v>
      </c>
      <c r="H372" s="1" t="str">
        <f>INDEX(FCF[MarkTo],MATCH(FCFdata[[#This Row],[FCFindex]],FCF[FCFindex]))</f>
        <v>2c</v>
      </c>
      <c r="I372" s="118">
        <f>FCFdata[[#This Row],[SampleLabel]]+3</f>
        <v>38010003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38010005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38</v>
      </c>
      <c r="B373" s="1">
        <f t="shared" si="21"/>
        <v>1</v>
      </c>
      <c r="C373" s="1">
        <f t="shared" si="22"/>
        <v>1</v>
      </c>
      <c r="D373" s="134">
        <f t="shared" si="20"/>
        <v>38010000</v>
      </c>
      <c r="E373" s="1">
        <f>INDEX(FCF[From],MATCH(FCFdata[[#This Row],[FCFindex]],FCF[FCFindex]))</f>
        <v>2</v>
      </c>
      <c r="F373" s="1">
        <f>INDEX(FCF[To],MATCH(FCFdata[[#This Row],[FCFindex]],FCF[FCFindex]))</f>
        <v>3</v>
      </c>
      <c r="G373" s="1" t="str">
        <f>INDEX(FCF[MarkFrom],MATCH(FCFdata[[#This Row],[FCFindex]],FCF[FCFindex]))</f>
        <v>2D</v>
      </c>
      <c r="H373" s="1" t="str">
        <f>INDEX(FCF[MarkTo],MATCH(FCFdata[[#This Row],[FCFindex]],FCF[FCFindex]))</f>
        <v>2c</v>
      </c>
      <c r="I373" s="118">
        <f>FCFdata[[#This Row],[SampleLabel]]+3</f>
        <v>38010003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38010005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38</v>
      </c>
      <c r="B374" s="1">
        <f t="shared" si="21"/>
        <v>1</v>
      </c>
      <c r="C374" s="1">
        <f t="shared" si="22"/>
        <v>2</v>
      </c>
      <c r="D374" s="134">
        <f t="shared" si="20"/>
        <v>38010000</v>
      </c>
      <c r="E374" s="1">
        <f>INDEX(FCF[From],MATCH(FCFdata[[#This Row],[FCFindex]],FCF[FCFindex]))</f>
        <v>3</v>
      </c>
      <c r="F374" s="1">
        <f>INDEX(FCF[To],MATCH(FCFdata[[#This Row],[FCFindex]],FCF[FCFindex]))</f>
        <v>4</v>
      </c>
      <c r="G374" s="1" t="str">
        <f>INDEX(FCF[MarkFrom],MATCH(FCFdata[[#This Row],[FCFindex]],FCF[FCFindex]))</f>
        <v>2c</v>
      </c>
      <c r="H374" s="1" t="str">
        <f>INDEX(FCF[MarkTo],MATCH(FCFdata[[#This Row],[FCFindex]],FCF[FCFindex]))</f>
        <v>3U</v>
      </c>
      <c r="I374" s="118">
        <f>FCFdata[[#This Row],[SampleLabel]]+3</f>
        <v>38010003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38010005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38</v>
      </c>
      <c r="B375" s="1">
        <f t="shared" si="21"/>
        <v>1</v>
      </c>
      <c r="C375" s="1">
        <f t="shared" si="22"/>
        <v>3</v>
      </c>
      <c r="D375" s="134">
        <f t="shared" si="20"/>
        <v>38010000</v>
      </c>
      <c r="E375" s="1">
        <f>INDEX(FCF[From],MATCH(FCFdata[[#This Row],[FCFindex]],FCF[FCFindex]))</f>
        <v>4</v>
      </c>
      <c r="F375" s="1">
        <f>INDEX(FCF[To],MATCH(FCFdata[[#This Row],[FCFindex]],FCF[FCFindex]))</f>
        <v>5</v>
      </c>
      <c r="G375" s="1" t="str">
        <f>INDEX(FCF[MarkFrom],MATCH(FCFdata[[#This Row],[FCFindex]],FCF[FCFindex]))</f>
        <v>3U</v>
      </c>
      <c r="H375" s="1" t="str">
        <f>INDEX(FCF[MarkTo],MATCH(FCFdata[[#This Row],[FCFindex]],FCF[FCFindex]))</f>
        <v>4G</v>
      </c>
      <c r="I375" s="118">
        <f>FCFdata[[#This Row],[SampleLabel]]+3</f>
        <v>38010003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38010005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38</v>
      </c>
      <c r="B376" s="1">
        <f t="shared" si="21"/>
        <v>1</v>
      </c>
      <c r="C376" s="1">
        <f t="shared" si="22"/>
        <v>4</v>
      </c>
      <c r="D376" s="134">
        <f t="shared" si="20"/>
        <v>38010000</v>
      </c>
      <c r="E376" s="1">
        <f>INDEX(FCF[From],MATCH(FCFdata[[#This Row],[FCFindex]],FCF[FCFindex]))</f>
        <v>5</v>
      </c>
      <c r="F376" s="1">
        <f>INDEX(FCF[To],MATCH(FCFdata[[#This Row],[FCFindex]],FCF[FCFindex]))</f>
        <v>6</v>
      </c>
      <c r="G376" s="1" t="str">
        <f>INDEX(FCF[MarkFrom],MATCH(FCFdata[[#This Row],[FCFindex]],FCF[FCFindex]))</f>
        <v>4G</v>
      </c>
      <c r="H376" s="1" t="str">
        <f>INDEX(FCF[MarkTo],MATCH(FCFdata[[#This Row],[FCFindex]],FCF[FCFindex]))</f>
        <v>5S</v>
      </c>
      <c r="I376" s="118">
        <f>FCFdata[[#This Row],[SampleLabel]]+3</f>
        <v>38010003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38010005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38</v>
      </c>
      <c r="B377" s="1">
        <f t="shared" si="21"/>
        <v>1</v>
      </c>
      <c r="C377" s="1">
        <f t="shared" si="22"/>
        <v>5</v>
      </c>
      <c r="D377" s="134">
        <f t="shared" si="20"/>
        <v>38010000</v>
      </c>
      <c r="E377" s="1">
        <f>INDEX(FCF[From],MATCH(FCFdata[[#This Row],[FCFindex]],FCF[FCFindex]))</f>
        <v>6</v>
      </c>
      <c r="F377" s="1">
        <f>INDEX(FCF[To],MATCH(FCFdata[[#This Row],[FCFindex]],FCF[FCFindex]))</f>
        <v>7</v>
      </c>
      <c r="G377" s="1" t="str">
        <f>INDEX(FCF[MarkFrom],MATCH(FCFdata[[#This Row],[FCFindex]],FCF[FCFindex]))</f>
        <v>5S</v>
      </c>
      <c r="H377" s="1" t="str">
        <f>INDEX(FCF[MarkTo],MATCH(FCFdata[[#This Row],[FCFindex]],FCF[FCFindex]))</f>
        <v>6Oct</v>
      </c>
      <c r="I377" s="118">
        <f>FCFdata[[#This Row],[SampleLabel]]+3</f>
        <v>38010003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38010005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38</v>
      </c>
      <c r="B378" s="1">
        <f t="shared" si="21"/>
        <v>1</v>
      </c>
      <c r="C378" s="1">
        <f t="shared" si="22"/>
        <v>6</v>
      </c>
      <c r="D378" s="134">
        <f t="shared" si="20"/>
        <v>38010000</v>
      </c>
      <c r="E378" s="1">
        <f>INDEX(FCF[From],MATCH(FCFdata[[#This Row],[FCFindex]],FCF[FCFindex]))</f>
        <v>7</v>
      </c>
      <c r="F378" s="1">
        <f>INDEX(FCF[To],MATCH(FCFdata[[#This Row],[FCFindex]],FCF[FCFindex]))</f>
        <v>8</v>
      </c>
      <c r="G378" s="1" t="str">
        <f>INDEX(FCF[MarkFrom],MATCH(FCFdata[[#This Row],[FCFindex]],FCF[FCFindex]))</f>
        <v>6Oct</v>
      </c>
      <c r="H378" s="1" t="str">
        <f>INDEX(FCF[MarkTo],MATCH(FCFdata[[#This Row],[FCFindex]],FCF[FCFindex]))</f>
        <v>7Rot</v>
      </c>
      <c r="I378" s="118">
        <f>FCFdata[[#This Row],[SampleLabel]]+3</f>
        <v>38010003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38010005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38</v>
      </c>
      <c r="B379" s="1">
        <f t="shared" si="21"/>
        <v>1</v>
      </c>
      <c r="C379" s="1">
        <f t="shared" si="22"/>
        <v>7</v>
      </c>
      <c r="D379" s="134">
        <f t="shared" si="20"/>
        <v>38010000</v>
      </c>
      <c r="E379" s="1">
        <f>INDEX(FCF[From],MATCH(FCFdata[[#This Row],[FCFindex]],FCF[FCFindex]))</f>
        <v>8</v>
      </c>
      <c r="F379" s="1">
        <f>INDEX(FCF[To],MATCH(FCFdata[[#This Row],[FCFindex]],FCF[FCFindex]))</f>
        <v>9</v>
      </c>
      <c r="G379" s="1" t="str">
        <f>INDEX(FCF[MarkFrom],MATCH(FCFdata[[#This Row],[FCFindex]],FCF[FCFindex]))</f>
        <v>7Rot</v>
      </c>
      <c r="H379" s="1" t="str">
        <f>INDEX(FCF[MarkTo],MATCH(FCFdata[[#This Row],[FCFindex]],FCF[FCFindex]))</f>
        <v>8Gp</v>
      </c>
      <c r="I379" s="118">
        <f>FCFdata[[#This Row],[SampleLabel]]+3</f>
        <v>38010003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38010005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38</v>
      </c>
      <c r="B380" s="1">
        <f t="shared" si="21"/>
        <v>1</v>
      </c>
      <c r="C380" s="1">
        <f t="shared" si="22"/>
        <v>8</v>
      </c>
      <c r="D380" s="134">
        <f t="shared" si="20"/>
        <v>38010000</v>
      </c>
      <c r="E380" s="1">
        <f>INDEX(FCF[From],MATCH(FCFdata[[#This Row],[FCFindex]],FCF[FCFindex]))</f>
        <v>9</v>
      </c>
      <c r="F380" s="1">
        <f>INDEX(FCF[To],MATCH(FCFdata[[#This Row],[FCFindex]],FCF[FCFindex]))</f>
        <v>10</v>
      </c>
      <c r="G380" s="1" t="str">
        <f>INDEX(FCF[MarkFrom],MATCH(FCFdata[[#This Row],[FCFindex]],FCF[FCFindex]))</f>
        <v>8Gp</v>
      </c>
      <c r="H380" s="1" t="str">
        <f>INDEX(FCF[MarkTo],MATCH(FCFdata[[#This Row],[FCFindex]],FCF[FCFindex]))</f>
        <v>9Ama</v>
      </c>
      <c r="I380" s="118">
        <f>FCFdata[[#This Row],[SampleLabel]]+3</f>
        <v>38010003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38010005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38</v>
      </c>
      <c r="B381" s="1">
        <f t="shared" si="21"/>
        <v>1</v>
      </c>
      <c r="C381" s="1">
        <f t="shared" si="22"/>
        <v>9</v>
      </c>
      <c r="D381" s="134">
        <f t="shared" si="20"/>
        <v>38010000</v>
      </c>
      <c r="E381" s="1">
        <f>INDEX(FCF[From],MATCH(FCFdata[[#This Row],[FCFindex]],FCF[FCFindex]))</f>
        <v>11</v>
      </c>
      <c r="F381" s="1">
        <f>INDEX(FCF[To],MATCH(FCFdata[[#This Row],[FCFindex]],FCF[FCFindex]))</f>
        <v>12</v>
      </c>
      <c r="G381" s="1" t="str">
        <f>INDEX(FCF[MarkFrom],MATCH(FCFdata[[#This Row],[FCFindex]],FCF[FCFindex]))</f>
        <v>10Tm</v>
      </c>
      <c r="H381" s="1" t="str">
        <f>INDEX(FCF[MarkTo],MATCH(FCFdata[[#This Row],[FCFindex]],FCF[FCFindex]))</f>
        <v>11Azd</v>
      </c>
      <c r="I381" s="118">
        <f>FCFdata[[#This Row],[SampleLabel]]+3</f>
        <v>38010003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38010005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39</v>
      </c>
      <c r="B382" s="1">
        <f t="shared" si="21"/>
        <v>1</v>
      </c>
      <c r="C382" s="1">
        <f t="shared" si="22"/>
        <v>0</v>
      </c>
      <c r="D382" s="134">
        <f t="shared" si="20"/>
        <v>39010000</v>
      </c>
      <c r="E382" s="1">
        <f>INDEX(FCF[From],MATCH(FCFdata[[#This Row],[FCFindex]],FCF[FCFindex]))</f>
        <v>1</v>
      </c>
      <c r="F382" s="1">
        <f>INDEX(FCF[To],MATCH(FCFdata[[#This Row],[FCFindex]],FCF[FCFindex]))</f>
        <v>3</v>
      </c>
      <c r="G382" s="1" t="str">
        <f>INDEX(FCF[MarkFrom],MATCH(FCFdata[[#This Row],[FCFindex]],FCF[FCFindex]))</f>
        <v>1PM</v>
      </c>
      <c r="H382" s="1" t="str">
        <f>INDEX(FCF[MarkTo],MATCH(FCFdata[[#This Row],[FCFindex]],FCF[FCFindex]))</f>
        <v>2c</v>
      </c>
      <c r="I382" s="118">
        <f>FCFdata[[#This Row],[SampleLabel]]+3</f>
        <v>39010003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39010005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39</v>
      </c>
      <c r="B383" s="1">
        <f t="shared" si="21"/>
        <v>1</v>
      </c>
      <c r="C383" s="1">
        <f t="shared" si="22"/>
        <v>1</v>
      </c>
      <c r="D383" s="134">
        <f t="shared" si="20"/>
        <v>39010000</v>
      </c>
      <c r="E383" s="1">
        <f>INDEX(FCF[From],MATCH(FCFdata[[#This Row],[FCFindex]],FCF[FCFindex]))</f>
        <v>2</v>
      </c>
      <c r="F383" s="1">
        <f>INDEX(FCF[To],MATCH(FCFdata[[#This Row],[FCFindex]],FCF[FCFindex]))</f>
        <v>3</v>
      </c>
      <c r="G383" s="1" t="str">
        <f>INDEX(FCF[MarkFrom],MATCH(FCFdata[[#This Row],[FCFindex]],FCF[FCFindex]))</f>
        <v>2D</v>
      </c>
      <c r="H383" s="1" t="str">
        <f>INDEX(FCF[MarkTo],MATCH(FCFdata[[#This Row],[FCFindex]],FCF[FCFindex]))</f>
        <v>2c</v>
      </c>
      <c r="I383" s="118">
        <f>FCFdata[[#This Row],[SampleLabel]]+3</f>
        <v>39010003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39010005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39</v>
      </c>
      <c r="B384" s="1">
        <f t="shared" si="21"/>
        <v>1</v>
      </c>
      <c r="C384" s="1">
        <f t="shared" si="22"/>
        <v>2</v>
      </c>
      <c r="D384" s="134">
        <f t="shared" si="20"/>
        <v>39010000</v>
      </c>
      <c r="E384" s="1">
        <f>INDEX(FCF[From],MATCH(FCFdata[[#This Row],[FCFindex]],FCF[FCFindex]))</f>
        <v>3</v>
      </c>
      <c r="F384" s="1">
        <f>INDEX(FCF[To],MATCH(FCFdata[[#This Row],[FCFindex]],FCF[FCFindex]))</f>
        <v>4</v>
      </c>
      <c r="G384" s="1" t="str">
        <f>INDEX(FCF[MarkFrom],MATCH(FCFdata[[#This Row],[FCFindex]],FCF[FCFindex]))</f>
        <v>2c</v>
      </c>
      <c r="H384" s="1" t="str">
        <f>INDEX(FCF[MarkTo],MATCH(FCFdata[[#This Row],[FCFindex]],FCF[FCFindex]))</f>
        <v>3U</v>
      </c>
      <c r="I384" s="118">
        <f>FCFdata[[#This Row],[SampleLabel]]+3</f>
        <v>39010003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39010005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39</v>
      </c>
      <c r="B385" s="1">
        <f t="shared" si="21"/>
        <v>1</v>
      </c>
      <c r="C385" s="1">
        <f t="shared" si="22"/>
        <v>3</v>
      </c>
      <c r="D385" s="134">
        <f t="shared" si="20"/>
        <v>39010000</v>
      </c>
      <c r="E385" s="1">
        <f>INDEX(FCF[From],MATCH(FCFdata[[#This Row],[FCFindex]],FCF[FCFindex]))</f>
        <v>4</v>
      </c>
      <c r="F385" s="1">
        <f>INDEX(FCF[To],MATCH(FCFdata[[#This Row],[FCFindex]],FCF[FCFindex]))</f>
        <v>5</v>
      </c>
      <c r="G385" s="1" t="str">
        <f>INDEX(FCF[MarkFrom],MATCH(FCFdata[[#This Row],[FCFindex]],FCF[FCFindex]))</f>
        <v>3U</v>
      </c>
      <c r="H385" s="1" t="str">
        <f>INDEX(FCF[MarkTo],MATCH(FCFdata[[#This Row],[FCFindex]],FCF[FCFindex]))</f>
        <v>4G</v>
      </c>
      <c r="I385" s="118">
        <f>FCFdata[[#This Row],[SampleLabel]]+3</f>
        <v>39010003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39010005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39</v>
      </c>
      <c r="B386" s="1">
        <f t="shared" si="21"/>
        <v>1</v>
      </c>
      <c r="C386" s="1">
        <f t="shared" si="22"/>
        <v>4</v>
      </c>
      <c r="D386" s="134">
        <f t="shared" ref="D386:D449" si="24">A386*1000000+B386*10000</f>
        <v>39010000</v>
      </c>
      <c r="E386" s="1">
        <f>INDEX(FCF[From],MATCH(FCFdata[[#This Row],[FCFindex]],FCF[FCFindex]))</f>
        <v>5</v>
      </c>
      <c r="F386" s="1">
        <f>INDEX(FCF[To],MATCH(FCFdata[[#This Row],[FCFindex]],FCF[FCFindex]))</f>
        <v>6</v>
      </c>
      <c r="G386" s="1" t="str">
        <f>INDEX(FCF[MarkFrom],MATCH(FCFdata[[#This Row],[FCFindex]],FCF[FCFindex]))</f>
        <v>4G</v>
      </c>
      <c r="H386" s="1" t="str">
        <f>INDEX(FCF[MarkTo],MATCH(FCFdata[[#This Row],[FCFindex]],FCF[FCFindex]))</f>
        <v>5S</v>
      </c>
      <c r="I386" s="118">
        <f>FCFdata[[#This Row],[SampleLabel]]+3</f>
        <v>39010003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39010005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39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5</v>
      </c>
      <c r="D387" s="134">
        <f t="shared" si="24"/>
        <v>39010000</v>
      </c>
      <c r="E387" s="1">
        <f>INDEX(FCF[From],MATCH(FCFdata[[#This Row],[FCFindex]],FCF[FCFindex]))</f>
        <v>6</v>
      </c>
      <c r="F387" s="1">
        <f>INDEX(FCF[To],MATCH(FCFdata[[#This Row],[FCFindex]],FCF[FCFindex]))</f>
        <v>7</v>
      </c>
      <c r="G387" s="1" t="str">
        <f>INDEX(FCF[MarkFrom],MATCH(FCFdata[[#This Row],[FCFindex]],FCF[FCFindex]))</f>
        <v>5S</v>
      </c>
      <c r="H387" s="1" t="str">
        <f>INDEX(FCF[MarkTo],MATCH(FCFdata[[#This Row],[FCFindex]],FCF[FCFindex]))</f>
        <v>6Oct</v>
      </c>
      <c r="I387" s="118">
        <f>FCFdata[[#This Row],[SampleLabel]]+3</f>
        <v>39010003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39010005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39</v>
      </c>
      <c r="B388" s="1">
        <f t="shared" si="25"/>
        <v>1</v>
      </c>
      <c r="C388" s="1">
        <f t="shared" si="26"/>
        <v>6</v>
      </c>
      <c r="D388" s="134">
        <f t="shared" si="24"/>
        <v>39010000</v>
      </c>
      <c r="E388" s="1">
        <f>INDEX(FCF[From],MATCH(FCFdata[[#This Row],[FCFindex]],FCF[FCFindex]))</f>
        <v>7</v>
      </c>
      <c r="F388" s="1">
        <f>INDEX(FCF[To],MATCH(FCFdata[[#This Row],[FCFindex]],FCF[FCFindex]))</f>
        <v>8</v>
      </c>
      <c r="G388" s="1" t="str">
        <f>INDEX(FCF[MarkFrom],MATCH(FCFdata[[#This Row],[FCFindex]],FCF[FCFindex]))</f>
        <v>6Oct</v>
      </c>
      <c r="H388" s="1" t="str">
        <f>INDEX(FCF[MarkTo],MATCH(FCFdata[[#This Row],[FCFindex]],FCF[FCFindex]))</f>
        <v>7Rot</v>
      </c>
      <c r="I388" s="118">
        <f>FCFdata[[#This Row],[SampleLabel]]+3</f>
        <v>39010003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39010005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39</v>
      </c>
      <c r="B389" s="1">
        <f t="shared" si="25"/>
        <v>1</v>
      </c>
      <c r="C389" s="1">
        <f t="shared" si="26"/>
        <v>7</v>
      </c>
      <c r="D389" s="134">
        <f t="shared" si="24"/>
        <v>39010000</v>
      </c>
      <c r="E389" s="1">
        <f>INDEX(FCF[From],MATCH(FCFdata[[#This Row],[FCFindex]],FCF[FCFindex]))</f>
        <v>8</v>
      </c>
      <c r="F389" s="1">
        <f>INDEX(FCF[To],MATCH(FCFdata[[#This Row],[FCFindex]],FCF[FCFindex]))</f>
        <v>9</v>
      </c>
      <c r="G389" s="1" t="str">
        <f>INDEX(FCF[MarkFrom],MATCH(FCFdata[[#This Row],[FCFindex]],FCF[FCFindex]))</f>
        <v>7Rot</v>
      </c>
      <c r="H389" s="1" t="str">
        <f>INDEX(FCF[MarkTo],MATCH(FCFdata[[#This Row],[FCFindex]],FCF[FCFindex]))</f>
        <v>8Gp</v>
      </c>
      <c r="I389" s="118">
        <f>FCFdata[[#This Row],[SampleLabel]]+3</f>
        <v>39010003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39010005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39</v>
      </c>
      <c r="B390" s="1">
        <f t="shared" si="25"/>
        <v>1</v>
      </c>
      <c r="C390" s="1">
        <f t="shared" si="26"/>
        <v>8</v>
      </c>
      <c r="D390" s="134">
        <f t="shared" si="24"/>
        <v>39010000</v>
      </c>
      <c r="E390" s="1">
        <f>INDEX(FCF[From],MATCH(FCFdata[[#This Row],[FCFindex]],FCF[FCFindex]))</f>
        <v>9</v>
      </c>
      <c r="F390" s="1">
        <f>INDEX(FCF[To],MATCH(FCFdata[[#This Row],[FCFindex]],FCF[FCFindex]))</f>
        <v>10</v>
      </c>
      <c r="G390" s="1" t="str">
        <f>INDEX(FCF[MarkFrom],MATCH(FCFdata[[#This Row],[FCFindex]],FCF[FCFindex]))</f>
        <v>8Gp</v>
      </c>
      <c r="H390" s="1" t="str">
        <f>INDEX(FCF[MarkTo],MATCH(FCFdata[[#This Row],[FCFindex]],FCF[FCFindex]))</f>
        <v>9Ama</v>
      </c>
      <c r="I390" s="118">
        <f>FCFdata[[#This Row],[SampleLabel]]+3</f>
        <v>39010003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39010005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39</v>
      </c>
      <c r="B391" s="1">
        <f t="shared" si="25"/>
        <v>1</v>
      </c>
      <c r="C391" s="1">
        <f t="shared" si="26"/>
        <v>9</v>
      </c>
      <c r="D391" s="134">
        <f t="shared" si="24"/>
        <v>39010000</v>
      </c>
      <c r="E391" s="1">
        <f>INDEX(FCF[From],MATCH(FCFdata[[#This Row],[FCFindex]],FCF[FCFindex]))</f>
        <v>11</v>
      </c>
      <c r="F391" s="1">
        <f>INDEX(FCF[To],MATCH(FCFdata[[#This Row],[FCFindex]],FCF[FCFindex]))</f>
        <v>12</v>
      </c>
      <c r="G391" s="1" t="str">
        <f>INDEX(FCF[MarkFrom],MATCH(FCFdata[[#This Row],[FCFindex]],FCF[FCFindex]))</f>
        <v>10Tm</v>
      </c>
      <c r="H391" s="1" t="str">
        <f>INDEX(FCF[MarkTo],MATCH(FCFdata[[#This Row],[FCFindex]],FCF[FCFindex]))</f>
        <v>11Azd</v>
      </c>
      <c r="I391" s="118">
        <f>FCFdata[[#This Row],[SampleLabel]]+3</f>
        <v>39010003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39010005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40</v>
      </c>
      <c r="B392" s="1">
        <f t="shared" si="25"/>
        <v>1</v>
      </c>
      <c r="C392" s="1">
        <f t="shared" si="26"/>
        <v>0</v>
      </c>
      <c r="D392" s="134">
        <f t="shared" si="24"/>
        <v>40010000</v>
      </c>
      <c r="E392" s="1">
        <f>INDEX(FCF[From],MATCH(FCFdata[[#This Row],[FCFindex]],FCF[FCFindex]))</f>
        <v>1</v>
      </c>
      <c r="F392" s="1">
        <f>INDEX(FCF[To],MATCH(FCFdata[[#This Row],[FCFindex]],FCF[FCFindex]))</f>
        <v>3</v>
      </c>
      <c r="G392" s="1" t="str">
        <f>INDEX(FCF[MarkFrom],MATCH(FCFdata[[#This Row],[FCFindex]],FCF[FCFindex]))</f>
        <v>1PM</v>
      </c>
      <c r="H392" s="1" t="str">
        <f>INDEX(FCF[MarkTo],MATCH(FCFdata[[#This Row],[FCFindex]],FCF[FCFindex]))</f>
        <v>2c</v>
      </c>
      <c r="I392" s="118">
        <f>FCFdata[[#This Row],[SampleLabel]]+3</f>
        <v>40010003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40010005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40</v>
      </c>
      <c r="B393" s="1">
        <f t="shared" si="25"/>
        <v>1</v>
      </c>
      <c r="C393" s="1">
        <f t="shared" si="26"/>
        <v>1</v>
      </c>
      <c r="D393" s="134">
        <f t="shared" si="24"/>
        <v>40010000</v>
      </c>
      <c r="E393" s="1">
        <f>INDEX(FCF[From],MATCH(FCFdata[[#This Row],[FCFindex]],FCF[FCFindex]))</f>
        <v>2</v>
      </c>
      <c r="F393" s="1">
        <f>INDEX(FCF[To],MATCH(FCFdata[[#This Row],[FCFindex]],FCF[FCFindex]))</f>
        <v>3</v>
      </c>
      <c r="G393" s="1" t="str">
        <f>INDEX(FCF[MarkFrom],MATCH(FCFdata[[#This Row],[FCFindex]],FCF[FCFindex]))</f>
        <v>2D</v>
      </c>
      <c r="H393" s="1" t="str">
        <f>INDEX(FCF[MarkTo],MATCH(FCFdata[[#This Row],[FCFindex]],FCF[FCFindex]))</f>
        <v>2c</v>
      </c>
      <c r="I393" s="118">
        <f>FCFdata[[#This Row],[SampleLabel]]+3</f>
        <v>40010003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40010005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40</v>
      </c>
      <c r="B394" s="1">
        <f t="shared" si="25"/>
        <v>1</v>
      </c>
      <c r="C394" s="1">
        <f t="shared" si="26"/>
        <v>2</v>
      </c>
      <c r="D394" s="134">
        <f t="shared" si="24"/>
        <v>40010000</v>
      </c>
      <c r="E394" s="1">
        <f>INDEX(FCF[From],MATCH(FCFdata[[#This Row],[FCFindex]],FCF[FCFindex]))</f>
        <v>3</v>
      </c>
      <c r="F394" s="1">
        <f>INDEX(FCF[To],MATCH(FCFdata[[#This Row],[FCFindex]],FCF[FCFindex]))</f>
        <v>4</v>
      </c>
      <c r="G394" s="1" t="str">
        <f>INDEX(FCF[MarkFrom],MATCH(FCFdata[[#This Row],[FCFindex]],FCF[FCFindex]))</f>
        <v>2c</v>
      </c>
      <c r="H394" s="1" t="str">
        <f>INDEX(FCF[MarkTo],MATCH(FCFdata[[#This Row],[FCFindex]],FCF[FCFindex]))</f>
        <v>3U</v>
      </c>
      <c r="I394" s="118">
        <f>FCFdata[[#This Row],[SampleLabel]]+3</f>
        <v>40010003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40010005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40</v>
      </c>
      <c r="B395" s="1">
        <f t="shared" si="25"/>
        <v>1</v>
      </c>
      <c r="C395" s="1">
        <f t="shared" si="26"/>
        <v>3</v>
      </c>
      <c r="D395" s="134">
        <f t="shared" si="24"/>
        <v>40010000</v>
      </c>
      <c r="E395" s="1">
        <f>INDEX(FCF[From],MATCH(FCFdata[[#This Row],[FCFindex]],FCF[FCFindex]))</f>
        <v>4</v>
      </c>
      <c r="F395" s="1">
        <f>INDEX(FCF[To],MATCH(FCFdata[[#This Row],[FCFindex]],FCF[FCFindex]))</f>
        <v>5</v>
      </c>
      <c r="G395" s="1" t="str">
        <f>INDEX(FCF[MarkFrom],MATCH(FCFdata[[#This Row],[FCFindex]],FCF[FCFindex]))</f>
        <v>3U</v>
      </c>
      <c r="H395" s="1" t="str">
        <f>INDEX(FCF[MarkTo],MATCH(FCFdata[[#This Row],[FCFindex]],FCF[FCFindex]))</f>
        <v>4G</v>
      </c>
      <c r="I395" s="118">
        <f>FCFdata[[#This Row],[SampleLabel]]+3</f>
        <v>40010003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40010005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40</v>
      </c>
      <c r="B396" s="1">
        <f t="shared" si="25"/>
        <v>1</v>
      </c>
      <c r="C396" s="1">
        <f t="shared" si="26"/>
        <v>4</v>
      </c>
      <c r="D396" s="134">
        <f t="shared" si="24"/>
        <v>40010000</v>
      </c>
      <c r="E396" s="1">
        <f>INDEX(FCF[From],MATCH(FCFdata[[#This Row],[FCFindex]],FCF[FCFindex]))</f>
        <v>5</v>
      </c>
      <c r="F396" s="1">
        <f>INDEX(FCF[To],MATCH(FCFdata[[#This Row],[FCFindex]],FCF[FCFindex]))</f>
        <v>6</v>
      </c>
      <c r="G396" s="1" t="str">
        <f>INDEX(FCF[MarkFrom],MATCH(FCFdata[[#This Row],[FCFindex]],FCF[FCFindex]))</f>
        <v>4G</v>
      </c>
      <c r="H396" s="1" t="str">
        <f>INDEX(FCF[MarkTo],MATCH(FCFdata[[#This Row],[FCFindex]],FCF[FCFindex]))</f>
        <v>5S</v>
      </c>
      <c r="I396" s="118">
        <f>FCFdata[[#This Row],[SampleLabel]]+3</f>
        <v>40010003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40010005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40</v>
      </c>
      <c r="B397" s="1">
        <f t="shared" si="25"/>
        <v>1</v>
      </c>
      <c r="C397" s="1">
        <f t="shared" si="26"/>
        <v>5</v>
      </c>
      <c r="D397" s="134">
        <f t="shared" si="24"/>
        <v>40010000</v>
      </c>
      <c r="E397" s="1">
        <f>INDEX(FCF[From],MATCH(FCFdata[[#This Row],[FCFindex]],FCF[FCFindex]))</f>
        <v>6</v>
      </c>
      <c r="F397" s="1">
        <f>INDEX(FCF[To],MATCH(FCFdata[[#This Row],[FCFindex]],FCF[FCFindex]))</f>
        <v>7</v>
      </c>
      <c r="G397" s="1" t="str">
        <f>INDEX(FCF[MarkFrom],MATCH(FCFdata[[#This Row],[FCFindex]],FCF[FCFindex]))</f>
        <v>5S</v>
      </c>
      <c r="H397" s="1" t="str">
        <f>INDEX(FCF[MarkTo],MATCH(FCFdata[[#This Row],[FCFindex]],FCF[FCFindex]))</f>
        <v>6Oct</v>
      </c>
      <c r="I397" s="118">
        <f>FCFdata[[#This Row],[SampleLabel]]+3</f>
        <v>40010003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40010005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40</v>
      </c>
      <c r="B398" s="1">
        <f t="shared" si="25"/>
        <v>1</v>
      </c>
      <c r="C398" s="1">
        <f t="shared" si="26"/>
        <v>6</v>
      </c>
      <c r="D398" s="134">
        <f t="shared" si="24"/>
        <v>40010000</v>
      </c>
      <c r="E398" s="1">
        <f>INDEX(FCF[From],MATCH(FCFdata[[#This Row],[FCFindex]],FCF[FCFindex]))</f>
        <v>7</v>
      </c>
      <c r="F398" s="1">
        <f>INDEX(FCF[To],MATCH(FCFdata[[#This Row],[FCFindex]],FCF[FCFindex]))</f>
        <v>8</v>
      </c>
      <c r="G398" s="1" t="str">
        <f>INDEX(FCF[MarkFrom],MATCH(FCFdata[[#This Row],[FCFindex]],FCF[FCFindex]))</f>
        <v>6Oct</v>
      </c>
      <c r="H398" s="1" t="str">
        <f>INDEX(FCF[MarkTo],MATCH(FCFdata[[#This Row],[FCFindex]],FCF[FCFindex]))</f>
        <v>7Rot</v>
      </c>
      <c r="I398" s="118">
        <f>FCFdata[[#This Row],[SampleLabel]]+3</f>
        <v>40010003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40010005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40</v>
      </c>
      <c r="B399" s="1">
        <f t="shared" si="25"/>
        <v>1</v>
      </c>
      <c r="C399" s="1">
        <f t="shared" si="26"/>
        <v>7</v>
      </c>
      <c r="D399" s="134">
        <f t="shared" si="24"/>
        <v>40010000</v>
      </c>
      <c r="E399" s="1">
        <f>INDEX(FCF[From],MATCH(FCFdata[[#This Row],[FCFindex]],FCF[FCFindex]))</f>
        <v>8</v>
      </c>
      <c r="F399" s="1">
        <f>INDEX(FCF[To],MATCH(FCFdata[[#This Row],[FCFindex]],FCF[FCFindex]))</f>
        <v>9</v>
      </c>
      <c r="G399" s="1" t="str">
        <f>INDEX(FCF[MarkFrom],MATCH(FCFdata[[#This Row],[FCFindex]],FCF[FCFindex]))</f>
        <v>7Rot</v>
      </c>
      <c r="H399" s="1" t="str">
        <f>INDEX(FCF[MarkTo],MATCH(FCFdata[[#This Row],[FCFindex]],FCF[FCFindex]))</f>
        <v>8Gp</v>
      </c>
      <c r="I399" s="118">
        <f>FCFdata[[#This Row],[SampleLabel]]+3</f>
        <v>40010003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40010005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40</v>
      </c>
      <c r="B400" s="1">
        <f t="shared" si="25"/>
        <v>1</v>
      </c>
      <c r="C400" s="1">
        <f t="shared" si="26"/>
        <v>8</v>
      </c>
      <c r="D400" s="134">
        <f t="shared" si="24"/>
        <v>40010000</v>
      </c>
      <c r="E400" s="1">
        <f>INDEX(FCF[From],MATCH(FCFdata[[#This Row],[FCFindex]],FCF[FCFindex]))</f>
        <v>9</v>
      </c>
      <c r="F400" s="1">
        <f>INDEX(FCF[To],MATCH(FCFdata[[#This Row],[FCFindex]],FCF[FCFindex]))</f>
        <v>10</v>
      </c>
      <c r="G400" s="1" t="str">
        <f>INDEX(FCF[MarkFrom],MATCH(FCFdata[[#This Row],[FCFindex]],FCF[FCFindex]))</f>
        <v>8Gp</v>
      </c>
      <c r="H400" s="1" t="str">
        <f>INDEX(FCF[MarkTo],MATCH(FCFdata[[#This Row],[FCFindex]],FCF[FCFindex]))</f>
        <v>9Ama</v>
      </c>
      <c r="I400" s="118">
        <f>FCFdata[[#This Row],[SampleLabel]]+3</f>
        <v>40010003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40010005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40</v>
      </c>
      <c r="B401" s="1">
        <f t="shared" si="25"/>
        <v>1</v>
      </c>
      <c r="C401" s="1">
        <f t="shared" si="26"/>
        <v>9</v>
      </c>
      <c r="D401" s="134">
        <f t="shared" si="24"/>
        <v>40010000</v>
      </c>
      <c r="E401" s="1">
        <f>INDEX(FCF[From],MATCH(FCFdata[[#This Row],[FCFindex]],FCF[FCFindex]))</f>
        <v>11</v>
      </c>
      <c r="F401" s="1">
        <f>INDEX(FCF[To],MATCH(FCFdata[[#This Row],[FCFindex]],FCF[FCFindex]))</f>
        <v>12</v>
      </c>
      <c r="G401" s="1" t="str">
        <f>INDEX(FCF[MarkFrom],MATCH(FCFdata[[#This Row],[FCFindex]],FCF[FCFindex]))</f>
        <v>10Tm</v>
      </c>
      <c r="H401" s="1" t="str">
        <f>INDEX(FCF[MarkTo],MATCH(FCFdata[[#This Row],[FCFindex]],FCF[FCFindex]))</f>
        <v>11Azd</v>
      </c>
      <c r="I401" s="118">
        <f>FCFdata[[#This Row],[SampleLabel]]+3</f>
        <v>40010003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40010005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41</v>
      </c>
      <c r="B402" s="1">
        <f t="shared" si="25"/>
        <v>1</v>
      </c>
      <c r="C402" s="1">
        <f t="shared" si="26"/>
        <v>0</v>
      </c>
      <c r="D402" s="134">
        <f t="shared" si="24"/>
        <v>41010000</v>
      </c>
      <c r="E402" s="1">
        <f>INDEX(FCF[From],MATCH(FCFdata[[#This Row],[FCFindex]],FCF[FCFindex]))</f>
        <v>1</v>
      </c>
      <c r="F402" s="1">
        <f>INDEX(FCF[To],MATCH(FCFdata[[#This Row],[FCFindex]],FCF[FCFindex]))</f>
        <v>3</v>
      </c>
      <c r="G402" s="1" t="str">
        <f>INDEX(FCF[MarkFrom],MATCH(FCFdata[[#This Row],[FCFindex]],FCF[FCFindex]))</f>
        <v>1PM</v>
      </c>
      <c r="H402" s="1" t="str">
        <f>INDEX(FCF[MarkTo],MATCH(FCFdata[[#This Row],[FCFindex]],FCF[FCFindex]))</f>
        <v>2c</v>
      </c>
      <c r="I402" s="118">
        <f>FCFdata[[#This Row],[SampleLabel]]+3</f>
        <v>41010003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41010005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41</v>
      </c>
      <c r="B403" s="1">
        <f t="shared" si="25"/>
        <v>1</v>
      </c>
      <c r="C403" s="1">
        <f t="shared" si="26"/>
        <v>1</v>
      </c>
      <c r="D403" s="134">
        <f t="shared" si="24"/>
        <v>41010000</v>
      </c>
      <c r="E403" s="1">
        <f>INDEX(FCF[From],MATCH(FCFdata[[#This Row],[FCFindex]],FCF[FCFindex]))</f>
        <v>2</v>
      </c>
      <c r="F403" s="1">
        <f>INDEX(FCF[To],MATCH(FCFdata[[#This Row],[FCFindex]],FCF[FCFindex]))</f>
        <v>3</v>
      </c>
      <c r="G403" s="1" t="str">
        <f>INDEX(FCF[MarkFrom],MATCH(FCFdata[[#This Row],[FCFindex]],FCF[FCFindex]))</f>
        <v>2D</v>
      </c>
      <c r="H403" s="1" t="str">
        <f>INDEX(FCF[MarkTo],MATCH(FCFdata[[#This Row],[FCFindex]],FCF[FCFindex]))</f>
        <v>2c</v>
      </c>
      <c r="I403" s="118">
        <f>FCFdata[[#This Row],[SampleLabel]]+3</f>
        <v>41010003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41010005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41</v>
      </c>
      <c r="B404" s="1">
        <f t="shared" si="25"/>
        <v>1</v>
      </c>
      <c r="C404" s="1">
        <f t="shared" si="26"/>
        <v>2</v>
      </c>
      <c r="D404" s="134">
        <f t="shared" si="24"/>
        <v>41010000</v>
      </c>
      <c r="E404" s="1">
        <f>INDEX(FCF[From],MATCH(FCFdata[[#This Row],[FCFindex]],FCF[FCFindex]))</f>
        <v>3</v>
      </c>
      <c r="F404" s="1">
        <f>INDEX(FCF[To],MATCH(FCFdata[[#This Row],[FCFindex]],FCF[FCFindex]))</f>
        <v>4</v>
      </c>
      <c r="G404" s="1" t="str">
        <f>INDEX(FCF[MarkFrom],MATCH(FCFdata[[#This Row],[FCFindex]],FCF[FCFindex]))</f>
        <v>2c</v>
      </c>
      <c r="H404" s="1" t="str">
        <f>INDEX(FCF[MarkTo],MATCH(FCFdata[[#This Row],[FCFindex]],FCF[FCFindex]))</f>
        <v>3U</v>
      </c>
      <c r="I404" s="118">
        <f>FCFdata[[#This Row],[SampleLabel]]+3</f>
        <v>41010003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41010005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41</v>
      </c>
      <c r="B405" s="1">
        <f t="shared" si="25"/>
        <v>1</v>
      </c>
      <c r="C405" s="1">
        <f t="shared" si="26"/>
        <v>3</v>
      </c>
      <c r="D405" s="134">
        <f t="shared" si="24"/>
        <v>41010000</v>
      </c>
      <c r="E405" s="1">
        <f>INDEX(FCF[From],MATCH(FCFdata[[#This Row],[FCFindex]],FCF[FCFindex]))</f>
        <v>4</v>
      </c>
      <c r="F405" s="1">
        <f>INDEX(FCF[To],MATCH(FCFdata[[#This Row],[FCFindex]],FCF[FCFindex]))</f>
        <v>5</v>
      </c>
      <c r="G405" s="1" t="str">
        <f>INDEX(FCF[MarkFrom],MATCH(FCFdata[[#This Row],[FCFindex]],FCF[FCFindex]))</f>
        <v>3U</v>
      </c>
      <c r="H405" s="1" t="str">
        <f>INDEX(FCF[MarkTo],MATCH(FCFdata[[#This Row],[FCFindex]],FCF[FCFindex]))</f>
        <v>4G</v>
      </c>
      <c r="I405" s="118">
        <f>FCFdata[[#This Row],[SampleLabel]]+3</f>
        <v>41010003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41010005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41</v>
      </c>
      <c r="B406" s="1">
        <f t="shared" si="25"/>
        <v>1</v>
      </c>
      <c r="C406" s="1">
        <f t="shared" si="26"/>
        <v>4</v>
      </c>
      <c r="D406" s="134">
        <f t="shared" si="24"/>
        <v>41010000</v>
      </c>
      <c r="E406" s="1">
        <f>INDEX(FCF[From],MATCH(FCFdata[[#This Row],[FCFindex]],FCF[FCFindex]))</f>
        <v>5</v>
      </c>
      <c r="F406" s="1">
        <f>INDEX(FCF[To],MATCH(FCFdata[[#This Row],[FCFindex]],FCF[FCFindex]))</f>
        <v>6</v>
      </c>
      <c r="G406" s="1" t="str">
        <f>INDEX(FCF[MarkFrom],MATCH(FCFdata[[#This Row],[FCFindex]],FCF[FCFindex]))</f>
        <v>4G</v>
      </c>
      <c r="H406" s="1" t="str">
        <f>INDEX(FCF[MarkTo],MATCH(FCFdata[[#This Row],[FCFindex]],FCF[FCFindex]))</f>
        <v>5S</v>
      </c>
      <c r="I406" s="118">
        <f>FCFdata[[#This Row],[SampleLabel]]+3</f>
        <v>41010003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41010005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41</v>
      </c>
      <c r="B407" s="1">
        <f t="shared" si="25"/>
        <v>1</v>
      </c>
      <c r="C407" s="1">
        <f t="shared" si="26"/>
        <v>5</v>
      </c>
      <c r="D407" s="134">
        <f t="shared" si="24"/>
        <v>41010000</v>
      </c>
      <c r="E407" s="1">
        <f>INDEX(FCF[From],MATCH(FCFdata[[#This Row],[FCFindex]],FCF[FCFindex]))</f>
        <v>6</v>
      </c>
      <c r="F407" s="1">
        <f>INDEX(FCF[To],MATCH(FCFdata[[#This Row],[FCFindex]],FCF[FCFindex]))</f>
        <v>7</v>
      </c>
      <c r="G407" s="1" t="str">
        <f>INDEX(FCF[MarkFrom],MATCH(FCFdata[[#This Row],[FCFindex]],FCF[FCFindex]))</f>
        <v>5S</v>
      </c>
      <c r="H407" s="1" t="str">
        <f>INDEX(FCF[MarkTo],MATCH(FCFdata[[#This Row],[FCFindex]],FCF[FCFindex]))</f>
        <v>6Oct</v>
      </c>
      <c r="I407" s="118">
        <f>FCFdata[[#This Row],[SampleLabel]]+3</f>
        <v>41010003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41010005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41</v>
      </c>
      <c r="B408" s="1">
        <f t="shared" si="25"/>
        <v>1</v>
      </c>
      <c r="C408" s="1">
        <f t="shared" si="26"/>
        <v>6</v>
      </c>
      <c r="D408" s="134">
        <f t="shared" si="24"/>
        <v>41010000</v>
      </c>
      <c r="E408" s="1">
        <f>INDEX(FCF[From],MATCH(FCFdata[[#This Row],[FCFindex]],FCF[FCFindex]))</f>
        <v>7</v>
      </c>
      <c r="F408" s="1">
        <f>INDEX(FCF[To],MATCH(FCFdata[[#This Row],[FCFindex]],FCF[FCFindex]))</f>
        <v>8</v>
      </c>
      <c r="G408" s="1" t="str">
        <f>INDEX(FCF[MarkFrom],MATCH(FCFdata[[#This Row],[FCFindex]],FCF[FCFindex]))</f>
        <v>6Oct</v>
      </c>
      <c r="H408" s="1" t="str">
        <f>INDEX(FCF[MarkTo],MATCH(FCFdata[[#This Row],[FCFindex]],FCF[FCFindex]))</f>
        <v>7Rot</v>
      </c>
      <c r="I408" s="118">
        <f>FCFdata[[#This Row],[SampleLabel]]+3</f>
        <v>41010003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41010005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41</v>
      </c>
      <c r="B409" s="1">
        <f t="shared" si="25"/>
        <v>1</v>
      </c>
      <c r="C409" s="1">
        <f t="shared" si="26"/>
        <v>7</v>
      </c>
      <c r="D409" s="134">
        <f t="shared" si="24"/>
        <v>41010000</v>
      </c>
      <c r="E409" s="1">
        <f>INDEX(FCF[From],MATCH(FCFdata[[#This Row],[FCFindex]],FCF[FCFindex]))</f>
        <v>8</v>
      </c>
      <c r="F409" s="1">
        <f>INDEX(FCF[To],MATCH(FCFdata[[#This Row],[FCFindex]],FCF[FCFindex]))</f>
        <v>9</v>
      </c>
      <c r="G409" s="1" t="str">
        <f>INDEX(FCF[MarkFrom],MATCH(FCFdata[[#This Row],[FCFindex]],FCF[FCFindex]))</f>
        <v>7Rot</v>
      </c>
      <c r="H409" s="1" t="str">
        <f>INDEX(FCF[MarkTo],MATCH(FCFdata[[#This Row],[FCFindex]],FCF[FCFindex]))</f>
        <v>8Gp</v>
      </c>
      <c r="I409" s="118">
        <f>FCFdata[[#This Row],[SampleLabel]]+3</f>
        <v>41010003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41010005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41</v>
      </c>
      <c r="B410" s="1">
        <f t="shared" si="25"/>
        <v>1</v>
      </c>
      <c r="C410" s="1">
        <f t="shared" si="26"/>
        <v>8</v>
      </c>
      <c r="D410" s="134">
        <f t="shared" si="24"/>
        <v>41010000</v>
      </c>
      <c r="E410" s="1">
        <f>INDEX(FCF[From],MATCH(FCFdata[[#This Row],[FCFindex]],FCF[FCFindex]))</f>
        <v>9</v>
      </c>
      <c r="F410" s="1">
        <f>INDEX(FCF[To],MATCH(FCFdata[[#This Row],[FCFindex]],FCF[FCFindex]))</f>
        <v>10</v>
      </c>
      <c r="G410" s="1" t="str">
        <f>INDEX(FCF[MarkFrom],MATCH(FCFdata[[#This Row],[FCFindex]],FCF[FCFindex]))</f>
        <v>8Gp</v>
      </c>
      <c r="H410" s="1" t="str">
        <f>INDEX(FCF[MarkTo],MATCH(FCFdata[[#This Row],[FCFindex]],FCF[FCFindex]))</f>
        <v>9Ama</v>
      </c>
      <c r="I410" s="118">
        <f>FCFdata[[#This Row],[SampleLabel]]+3</f>
        <v>41010003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41010005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41</v>
      </c>
      <c r="B411" s="1">
        <f t="shared" si="25"/>
        <v>1</v>
      </c>
      <c r="C411" s="1">
        <f t="shared" si="26"/>
        <v>9</v>
      </c>
      <c r="D411" s="134">
        <f t="shared" si="24"/>
        <v>41010000</v>
      </c>
      <c r="E411" s="1">
        <f>INDEX(FCF[From],MATCH(FCFdata[[#This Row],[FCFindex]],FCF[FCFindex]))</f>
        <v>11</v>
      </c>
      <c r="F411" s="1">
        <f>INDEX(FCF[To],MATCH(FCFdata[[#This Row],[FCFindex]],FCF[FCFindex]))</f>
        <v>12</v>
      </c>
      <c r="G411" s="1" t="str">
        <f>INDEX(FCF[MarkFrom],MATCH(FCFdata[[#This Row],[FCFindex]],FCF[FCFindex]))</f>
        <v>10Tm</v>
      </c>
      <c r="H411" s="1" t="str">
        <f>INDEX(FCF[MarkTo],MATCH(FCFdata[[#This Row],[FCFindex]],FCF[FCFindex]))</f>
        <v>11Azd</v>
      </c>
      <c r="I411" s="118">
        <f>FCFdata[[#This Row],[SampleLabel]]+3</f>
        <v>41010003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41010005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42</v>
      </c>
      <c r="B412" s="1">
        <f t="shared" si="25"/>
        <v>1</v>
      </c>
      <c r="C412" s="1">
        <f t="shared" si="26"/>
        <v>0</v>
      </c>
      <c r="D412" s="134">
        <f t="shared" si="24"/>
        <v>42010000</v>
      </c>
      <c r="E412" s="1">
        <f>INDEX(FCF[From],MATCH(FCFdata[[#This Row],[FCFindex]],FCF[FCFindex]))</f>
        <v>1</v>
      </c>
      <c r="F412" s="1">
        <f>INDEX(FCF[To],MATCH(FCFdata[[#This Row],[FCFindex]],FCF[FCFindex]))</f>
        <v>3</v>
      </c>
      <c r="G412" s="1" t="str">
        <f>INDEX(FCF[MarkFrom],MATCH(FCFdata[[#This Row],[FCFindex]],FCF[FCFindex]))</f>
        <v>1PM</v>
      </c>
      <c r="H412" s="1" t="str">
        <f>INDEX(FCF[MarkTo],MATCH(FCFdata[[#This Row],[FCFindex]],FCF[FCFindex]))</f>
        <v>2c</v>
      </c>
      <c r="I412" s="118">
        <f>FCFdata[[#This Row],[SampleLabel]]+3</f>
        <v>42010003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42010005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42</v>
      </c>
      <c r="B413" s="1">
        <f t="shared" si="25"/>
        <v>1</v>
      </c>
      <c r="C413" s="1">
        <f t="shared" si="26"/>
        <v>1</v>
      </c>
      <c r="D413" s="134">
        <f t="shared" si="24"/>
        <v>42010000</v>
      </c>
      <c r="E413" s="1">
        <f>INDEX(FCF[From],MATCH(FCFdata[[#This Row],[FCFindex]],FCF[FCFindex]))</f>
        <v>2</v>
      </c>
      <c r="F413" s="1">
        <f>INDEX(FCF[To],MATCH(FCFdata[[#This Row],[FCFindex]],FCF[FCFindex]))</f>
        <v>3</v>
      </c>
      <c r="G413" s="1" t="str">
        <f>INDEX(FCF[MarkFrom],MATCH(FCFdata[[#This Row],[FCFindex]],FCF[FCFindex]))</f>
        <v>2D</v>
      </c>
      <c r="H413" s="1" t="str">
        <f>INDEX(FCF[MarkTo],MATCH(FCFdata[[#This Row],[FCFindex]],FCF[FCFindex]))</f>
        <v>2c</v>
      </c>
      <c r="I413" s="118">
        <f>FCFdata[[#This Row],[SampleLabel]]+3</f>
        <v>42010003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42010005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42</v>
      </c>
      <c r="B414" s="1">
        <f t="shared" si="25"/>
        <v>1</v>
      </c>
      <c r="C414" s="1">
        <f t="shared" si="26"/>
        <v>2</v>
      </c>
      <c r="D414" s="134">
        <f t="shared" si="24"/>
        <v>42010000</v>
      </c>
      <c r="E414" s="1">
        <f>INDEX(FCF[From],MATCH(FCFdata[[#This Row],[FCFindex]],FCF[FCFindex]))</f>
        <v>3</v>
      </c>
      <c r="F414" s="1">
        <f>INDEX(FCF[To],MATCH(FCFdata[[#This Row],[FCFindex]],FCF[FCFindex]))</f>
        <v>4</v>
      </c>
      <c r="G414" s="1" t="str">
        <f>INDEX(FCF[MarkFrom],MATCH(FCFdata[[#This Row],[FCFindex]],FCF[FCFindex]))</f>
        <v>2c</v>
      </c>
      <c r="H414" s="1" t="str">
        <f>INDEX(FCF[MarkTo],MATCH(FCFdata[[#This Row],[FCFindex]],FCF[FCFindex]))</f>
        <v>3U</v>
      </c>
      <c r="I414" s="118">
        <f>FCFdata[[#This Row],[SampleLabel]]+3</f>
        <v>42010003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42010005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42</v>
      </c>
      <c r="B415" s="1">
        <f t="shared" si="25"/>
        <v>1</v>
      </c>
      <c r="C415" s="1">
        <f t="shared" si="26"/>
        <v>3</v>
      </c>
      <c r="D415" s="134">
        <f t="shared" si="24"/>
        <v>42010000</v>
      </c>
      <c r="E415" s="1">
        <f>INDEX(FCF[From],MATCH(FCFdata[[#This Row],[FCFindex]],FCF[FCFindex]))</f>
        <v>4</v>
      </c>
      <c r="F415" s="1">
        <f>INDEX(FCF[To],MATCH(FCFdata[[#This Row],[FCFindex]],FCF[FCFindex]))</f>
        <v>5</v>
      </c>
      <c r="G415" s="1" t="str">
        <f>INDEX(FCF[MarkFrom],MATCH(FCFdata[[#This Row],[FCFindex]],FCF[FCFindex]))</f>
        <v>3U</v>
      </c>
      <c r="H415" s="1" t="str">
        <f>INDEX(FCF[MarkTo],MATCH(FCFdata[[#This Row],[FCFindex]],FCF[FCFindex]))</f>
        <v>4G</v>
      </c>
      <c r="I415" s="118">
        <f>FCFdata[[#This Row],[SampleLabel]]+3</f>
        <v>42010003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42010005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42</v>
      </c>
      <c r="B416" s="1">
        <f t="shared" si="25"/>
        <v>1</v>
      </c>
      <c r="C416" s="1">
        <f t="shared" si="26"/>
        <v>4</v>
      </c>
      <c r="D416" s="134">
        <f t="shared" si="24"/>
        <v>42010000</v>
      </c>
      <c r="E416" s="1">
        <f>INDEX(FCF[From],MATCH(FCFdata[[#This Row],[FCFindex]],FCF[FCFindex]))</f>
        <v>5</v>
      </c>
      <c r="F416" s="1">
        <f>INDEX(FCF[To],MATCH(FCFdata[[#This Row],[FCFindex]],FCF[FCFindex]))</f>
        <v>6</v>
      </c>
      <c r="G416" s="1" t="str">
        <f>INDEX(FCF[MarkFrom],MATCH(FCFdata[[#This Row],[FCFindex]],FCF[FCFindex]))</f>
        <v>4G</v>
      </c>
      <c r="H416" s="1" t="str">
        <f>INDEX(FCF[MarkTo],MATCH(FCFdata[[#This Row],[FCFindex]],FCF[FCFindex]))</f>
        <v>5S</v>
      </c>
      <c r="I416" s="118">
        <f>FCFdata[[#This Row],[SampleLabel]]+3</f>
        <v>42010003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42010005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42</v>
      </c>
      <c r="B417" s="1">
        <f t="shared" si="25"/>
        <v>1</v>
      </c>
      <c r="C417" s="1">
        <f t="shared" si="26"/>
        <v>5</v>
      </c>
      <c r="D417" s="134">
        <f t="shared" si="24"/>
        <v>42010000</v>
      </c>
      <c r="E417" s="1">
        <f>INDEX(FCF[From],MATCH(FCFdata[[#This Row],[FCFindex]],FCF[FCFindex]))</f>
        <v>6</v>
      </c>
      <c r="F417" s="1">
        <f>INDEX(FCF[To],MATCH(FCFdata[[#This Row],[FCFindex]],FCF[FCFindex]))</f>
        <v>7</v>
      </c>
      <c r="G417" s="1" t="str">
        <f>INDEX(FCF[MarkFrom],MATCH(FCFdata[[#This Row],[FCFindex]],FCF[FCFindex]))</f>
        <v>5S</v>
      </c>
      <c r="H417" s="1" t="str">
        <f>INDEX(FCF[MarkTo],MATCH(FCFdata[[#This Row],[FCFindex]],FCF[FCFindex]))</f>
        <v>6Oct</v>
      </c>
      <c r="I417" s="118">
        <f>FCFdata[[#This Row],[SampleLabel]]+3</f>
        <v>42010003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42010005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42</v>
      </c>
      <c r="B418" s="1">
        <f t="shared" si="25"/>
        <v>1</v>
      </c>
      <c r="C418" s="1">
        <f t="shared" si="26"/>
        <v>6</v>
      </c>
      <c r="D418" s="134">
        <f t="shared" si="24"/>
        <v>42010000</v>
      </c>
      <c r="E418" s="1">
        <f>INDEX(FCF[From],MATCH(FCFdata[[#This Row],[FCFindex]],FCF[FCFindex]))</f>
        <v>7</v>
      </c>
      <c r="F418" s="1">
        <f>INDEX(FCF[To],MATCH(FCFdata[[#This Row],[FCFindex]],FCF[FCFindex]))</f>
        <v>8</v>
      </c>
      <c r="G418" s="1" t="str">
        <f>INDEX(FCF[MarkFrom],MATCH(FCFdata[[#This Row],[FCFindex]],FCF[FCFindex]))</f>
        <v>6Oct</v>
      </c>
      <c r="H418" s="1" t="str">
        <f>INDEX(FCF[MarkTo],MATCH(FCFdata[[#This Row],[FCFindex]],FCF[FCFindex]))</f>
        <v>7Rot</v>
      </c>
      <c r="I418" s="118">
        <f>FCFdata[[#This Row],[SampleLabel]]+3</f>
        <v>42010003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42010005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42</v>
      </c>
      <c r="B419" s="1">
        <f t="shared" si="25"/>
        <v>1</v>
      </c>
      <c r="C419" s="1">
        <f t="shared" si="26"/>
        <v>7</v>
      </c>
      <c r="D419" s="134">
        <f t="shared" si="24"/>
        <v>42010000</v>
      </c>
      <c r="E419" s="1">
        <f>INDEX(FCF[From],MATCH(FCFdata[[#This Row],[FCFindex]],FCF[FCFindex]))</f>
        <v>8</v>
      </c>
      <c r="F419" s="1">
        <f>INDEX(FCF[To],MATCH(FCFdata[[#This Row],[FCFindex]],FCF[FCFindex]))</f>
        <v>9</v>
      </c>
      <c r="G419" s="1" t="str">
        <f>INDEX(FCF[MarkFrom],MATCH(FCFdata[[#This Row],[FCFindex]],FCF[FCFindex]))</f>
        <v>7Rot</v>
      </c>
      <c r="H419" s="1" t="str">
        <f>INDEX(FCF[MarkTo],MATCH(FCFdata[[#This Row],[FCFindex]],FCF[FCFindex]))</f>
        <v>8Gp</v>
      </c>
      <c r="I419" s="118">
        <f>FCFdata[[#This Row],[SampleLabel]]+3</f>
        <v>42010003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42010005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42</v>
      </c>
      <c r="B420" s="1">
        <f t="shared" si="25"/>
        <v>1</v>
      </c>
      <c r="C420" s="1">
        <f t="shared" si="26"/>
        <v>8</v>
      </c>
      <c r="D420" s="134">
        <f t="shared" si="24"/>
        <v>42010000</v>
      </c>
      <c r="E420" s="1">
        <f>INDEX(FCF[From],MATCH(FCFdata[[#This Row],[FCFindex]],FCF[FCFindex]))</f>
        <v>9</v>
      </c>
      <c r="F420" s="1">
        <f>INDEX(FCF[To],MATCH(FCFdata[[#This Row],[FCFindex]],FCF[FCFindex]))</f>
        <v>10</v>
      </c>
      <c r="G420" s="1" t="str">
        <f>INDEX(FCF[MarkFrom],MATCH(FCFdata[[#This Row],[FCFindex]],FCF[FCFindex]))</f>
        <v>8Gp</v>
      </c>
      <c r="H420" s="1" t="str">
        <f>INDEX(FCF[MarkTo],MATCH(FCFdata[[#This Row],[FCFindex]],FCF[FCFindex]))</f>
        <v>9Ama</v>
      </c>
      <c r="I420" s="118">
        <f>FCFdata[[#This Row],[SampleLabel]]+3</f>
        <v>42010003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42010005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42</v>
      </c>
      <c r="B421" s="1">
        <f t="shared" si="25"/>
        <v>1</v>
      </c>
      <c r="C421" s="1">
        <f t="shared" si="26"/>
        <v>9</v>
      </c>
      <c r="D421" s="134">
        <f t="shared" si="24"/>
        <v>42010000</v>
      </c>
      <c r="E421" s="1">
        <f>INDEX(FCF[From],MATCH(FCFdata[[#This Row],[FCFindex]],FCF[FCFindex]))</f>
        <v>11</v>
      </c>
      <c r="F421" s="1">
        <f>INDEX(FCF[To],MATCH(FCFdata[[#This Row],[FCFindex]],FCF[FCFindex]))</f>
        <v>12</v>
      </c>
      <c r="G421" s="1" t="str">
        <f>INDEX(FCF[MarkFrom],MATCH(FCFdata[[#This Row],[FCFindex]],FCF[FCFindex]))</f>
        <v>10Tm</v>
      </c>
      <c r="H421" s="1" t="str">
        <f>INDEX(FCF[MarkTo],MATCH(FCFdata[[#This Row],[FCFindex]],FCF[FCFindex]))</f>
        <v>11Azd</v>
      </c>
      <c r="I421" s="118">
        <f>FCFdata[[#This Row],[SampleLabel]]+3</f>
        <v>42010003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42010005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43</v>
      </c>
      <c r="B422" s="1">
        <f t="shared" si="25"/>
        <v>1</v>
      </c>
      <c r="C422" s="1">
        <f t="shared" si="26"/>
        <v>0</v>
      </c>
      <c r="D422" s="134">
        <f t="shared" si="24"/>
        <v>43010000</v>
      </c>
      <c r="E422" s="1">
        <f>INDEX(FCF[From],MATCH(FCFdata[[#This Row],[FCFindex]],FCF[FCFindex]))</f>
        <v>1</v>
      </c>
      <c r="F422" s="1">
        <f>INDEX(FCF[To],MATCH(FCFdata[[#This Row],[FCFindex]],FCF[FCFindex]))</f>
        <v>3</v>
      </c>
      <c r="G422" s="1" t="str">
        <f>INDEX(FCF[MarkFrom],MATCH(FCFdata[[#This Row],[FCFindex]],FCF[FCFindex]))</f>
        <v>1PM</v>
      </c>
      <c r="H422" s="1" t="str">
        <f>INDEX(FCF[MarkTo],MATCH(FCFdata[[#This Row],[FCFindex]],FCF[FCFindex]))</f>
        <v>2c</v>
      </c>
      <c r="I422" s="118">
        <f>FCFdata[[#This Row],[SampleLabel]]+3</f>
        <v>43010003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43010005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43</v>
      </c>
      <c r="B423" s="1">
        <f t="shared" si="25"/>
        <v>1</v>
      </c>
      <c r="C423" s="1">
        <f t="shared" si="26"/>
        <v>1</v>
      </c>
      <c r="D423" s="134">
        <f t="shared" si="24"/>
        <v>43010000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2D</v>
      </c>
      <c r="H423" s="1" t="str">
        <f>INDEX(FCF[MarkTo],MATCH(FCFdata[[#This Row],[FCFindex]],FCF[FCFindex]))</f>
        <v>2c</v>
      </c>
      <c r="I423" s="118">
        <f>FCFdata[[#This Row],[SampleLabel]]+3</f>
        <v>43010003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43010005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43</v>
      </c>
      <c r="B424" s="1">
        <f t="shared" si="25"/>
        <v>1</v>
      </c>
      <c r="C424" s="1">
        <f t="shared" si="26"/>
        <v>2</v>
      </c>
      <c r="D424" s="134">
        <f t="shared" si="24"/>
        <v>43010000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2c</v>
      </c>
      <c r="H424" s="1" t="str">
        <f>INDEX(FCF[MarkTo],MATCH(FCFdata[[#This Row],[FCFindex]],FCF[FCFindex]))</f>
        <v>3U</v>
      </c>
      <c r="I424" s="118">
        <f>FCFdata[[#This Row],[SampleLabel]]+3</f>
        <v>43010003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43010005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43</v>
      </c>
      <c r="B425" s="1">
        <f t="shared" si="25"/>
        <v>1</v>
      </c>
      <c r="C425" s="1">
        <f t="shared" si="26"/>
        <v>3</v>
      </c>
      <c r="D425" s="134">
        <f t="shared" si="24"/>
        <v>43010000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3U</v>
      </c>
      <c r="H425" s="1" t="str">
        <f>INDEX(FCF[MarkTo],MATCH(FCFdata[[#This Row],[FCFindex]],FCF[FCFindex]))</f>
        <v>4G</v>
      </c>
      <c r="I425" s="118">
        <f>FCFdata[[#This Row],[SampleLabel]]+3</f>
        <v>43010003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43010005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43</v>
      </c>
      <c r="B426" s="1">
        <f t="shared" si="25"/>
        <v>1</v>
      </c>
      <c r="C426" s="1">
        <f t="shared" si="26"/>
        <v>4</v>
      </c>
      <c r="D426" s="134">
        <f t="shared" si="24"/>
        <v>43010000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4G</v>
      </c>
      <c r="H426" s="1" t="str">
        <f>INDEX(FCF[MarkTo],MATCH(FCFdata[[#This Row],[FCFindex]],FCF[FCFindex]))</f>
        <v>5S</v>
      </c>
      <c r="I426" s="118">
        <f>FCFdata[[#This Row],[SampleLabel]]+3</f>
        <v>43010003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43010005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43</v>
      </c>
      <c r="B427" s="1">
        <f t="shared" si="25"/>
        <v>1</v>
      </c>
      <c r="C427" s="1">
        <f t="shared" si="26"/>
        <v>5</v>
      </c>
      <c r="D427" s="134">
        <f t="shared" si="24"/>
        <v>43010000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5S</v>
      </c>
      <c r="H427" s="1" t="str">
        <f>INDEX(FCF[MarkTo],MATCH(FCFdata[[#This Row],[FCFindex]],FCF[FCFindex]))</f>
        <v>6Oct</v>
      </c>
      <c r="I427" s="118">
        <f>FCFdata[[#This Row],[SampleLabel]]+3</f>
        <v>43010003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43010005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43</v>
      </c>
      <c r="B428" s="1">
        <f t="shared" si="25"/>
        <v>1</v>
      </c>
      <c r="C428" s="1">
        <f t="shared" si="26"/>
        <v>6</v>
      </c>
      <c r="D428" s="134">
        <f t="shared" si="24"/>
        <v>43010000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6Oct</v>
      </c>
      <c r="H428" s="1" t="str">
        <f>INDEX(FCF[MarkTo],MATCH(FCFdata[[#This Row],[FCFindex]],FCF[FCFindex]))</f>
        <v>7Rot</v>
      </c>
      <c r="I428" s="118">
        <f>FCFdata[[#This Row],[SampleLabel]]+3</f>
        <v>43010003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43010005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43</v>
      </c>
      <c r="B429" s="1">
        <f t="shared" si="25"/>
        <v>1</v>
      </c>
      <c r="C429" s="1">
        <f t="shared" si="26"/>
        <v>7</v>
      </c>
      <c r="D429" s="134">
        <f t="shared" si="24"/>
        <v>43010000</v>
      </c>
      <c r="E429" s="1">
        <f>INDEX(FCF[From],MATCH(FCFdata[[#This Row],[FCFindex]],FCF[FCFindex]))</f>
        <v>8</v>
      </c>
      <c r="F429" s="1">
        <f>INDEX(FCF[To],MATCH(FCFdata[[#This Row],[FCFindex]],FCF[FCFindex]))</f>
        <v>9</v>
      </c>
      <c r="G429" s="1" t="str">
        <f>INDEX(FCF[MarkFrom],MATCH(FCFdata[[#This Row],[FCFindex]],FCF[FCFindex]))</f>
        <v>7Rot</v>
      </c>
      <c r="H429" s="1" t="str">
        <f>INDEX(FCF[MarkTo],MATCH(FCFdata[[#This Row],[FCFindex]],FCF[FCFindex]))</f>
        <v>8Gp</v>
      </c>
      <c r="I429" s="118">
        <f>FCFdata[[#This Row],[SampleLabel]]+3</f>
        <v>43010003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43010005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43</v>
      </c>
      <c r="B430" s="1">
        <f t="shared" si="25"/>
        <v>1</v>
      </c>
      <c r="C430" s="1">
        <f t="shared" si="26"/>
        <v>8</v>
      </c>
      <c r="D430" s="134">
        <f t="shared" si="24"/>
        <v>43010000</v>
      </c>
      <c r="E430" s="1">
        <f>INDEX(FCF[From],MATCH(FCFdata[[#This Row],[FCFindex]],FCF[FCFindex]))</f>
        <v>9</v>
      </c>
      <c r="F430" s="1">
        <f>INDEX(FCF[To],MATCH(FCFdata[[#This Row],[FCFindex]],FCF[FCFindex]))</f>
        <v>10</v>
      </c>
      <c r="G430" s="1" t="str">
        <f>INDEX(FCF[MarkFrom],MATCH(FCFdata[[#This Row],[FCFindex]],FCF[FCFindex]))</f>
        <v>8Gp</v>
      </c>
      <c r="H430" s="1" t="str">
        <f>INDEX(FCF[MarkTo],MATCH(FCFdata[[#This Row],[FCFindex]],FCF[FCFindex]))</f>
        <v>9Ama</v>
      </c>
      <c r="I430" s="118">
        <f>FCFdata[[#This Row],[SampleLabel]]+3</f>
        <v>43010003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43010005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43</v>
      </c>
      <c r="B431" s="1">
        <f t="shared" si="25"/>
        <v>1</v>
      </c>
      <c r="C431" s="1">
        <f t="shared" si="26"/>
        <v>9</v>
      </c>
      <c r="D431" s="134">
        <f t="shared" si="24"/>
        <v>43010000</v>
      </c>
      <c r="E431" s="1">
        <f>INDEX(FCF[From],MATCH(FCFdata[[#This Row],[FCFindex]],FCF[FCFindex]))</f>
        <v>11</v>
      </c>
      <c r="F431" s="1">
        <f>INDEX(FCF[To],MATCH(FCFdata[[#This Row],[FCFindex]],FCF[FCFindex]))</f>
        <v>12</v>
      </c>
      <c r="G431" s="1" t="str">
        <f>INDEX(FCF[MarkFrom],MATCH(FCFdata[[#This Row],[FCFindex]],FCF[FCFindex]))</f>
        <v>10Tm</v>
      </c>
      <c r="H431" s="1" t="str">
        <f>INDEX(FCF[MarkTo],MATCH(FCFdata[[#This Row],[FCFindex]],FCF[FCFindex]))</f>
        <v>11Azd</v>
      </c>
      <c r="I431" s="118">
        <f>FCFdata[[#This Row],[SampleLabel]]+3</f>
        <v>43010003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43010005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44</v>
      </c>
      <c r="B432" s="1">
        <f t="shared" si="25"/>
        <v>1</v>
      </c>
      <c r="C432" s="1">
        <f t="shared" si="26"/>
        <v>0</v>
      </c>
      <c r="D432" s="134">
        <f t="shared" si="24"/>
        <v>44010000</v>
      </c>
      <c r="E432" s="1">
        <f>INDEX(FCF[From],MATCH(FCFdata[[#This Row],[FCFindex]],FCF[FCFindex]))</f>
        <v>1</v>
      </c>
      <c r="F432" s="1">
        <f>INDEX(FCF[To],MATCH(FCFdata[[#This Row],[FCFindex]],FCF[FCFindex]))</f>
        <v>3</v>
      </c>
      <c r="G432" s="1" t="str">
        <f>INDEX(FCF[MarkFrom],MATCH(FCFdata[[#This Row],[FCFindex]],FCF[FCFindex]))</f>
        <v>1PM</v>
      </c>
      <c r="H432" s="1" t="str">
        <f>INDEX(FCF[MarkTo],MATCH(FCFdata[[#This Row],[FCFindex]],FCF[FCFindex]))</f>
        <v>2c</v>
      </c>
      <c r="I432" s="118">
        <f>FCFdata[[#This Row],[SampleLabel]]+3</f>
        <v>44010003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44010005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44</v>
      </c>
      <c r="B433" s="1">
        <f t="shared" si="25"/>
        <v>1</v>
      </c>
      <c r="C433" s="1">
        <f t="shared" si="26"/>
        <v>1</v>
      </c>
      <c r="D433" s="134">
        <f t="shared" si="24"/>
        <v>44010000</v>
      </c>
      <c r="E433" s="1">
        <f>INDEX(FCF[From],MATCH(FCFdata[[#This Row],[FCFindex]],FCF[FCFindex]))</f>
        <v>2</v>
      </c>
      <c r="F433" s="1">
        <f>INDEX(FCF[To],MATCH(FCFdata[[#This Row],[FCFindex]],FCF[FCFindex]))</f>
        <v>3</v>
      </c>
      <c r="G433" s="1" t="str">
        <f>INDEX(FCF[MarkFrom],MATCH(FCFdata[[#This Row],[FCFindex]],FCF[FCFindex]))</f>
        <v>2D</v>
      </c>
      <c r="H433" s="1" t="str">
        <f>INDEX(FCF[MarkTo],MATCH(FCFdata[[#This Row],[FCFindex]],FCF[FCFindex]))</f>
        <v>2c</v>
      </c>
      <c r="I433" s="118">
        <f>FCFdata[[#This Row],[SampleLabel]]+3</f>
        <v>44010003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44010005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44</v>
      </c>
      <c r="B434" s="1">
        <f t="shared" si="25"/>
        <v>1</v>
      </c>
      <c r="C434" s="1">
        <f t="shared" si="26"/>
        <v>2</v>
      </c>
      <c r="D434" s="134">
        <f t="shared" si="24"/>
        <v>44010000</v>
      </c>
      <c r="E434" s="1">
        <f>INDEX(FCF[From],MATCH(FCFdata[[#This Row],[FCFindex]],FCF[FCFindex]))</f>
        <v>3</v>
      </c>
      <c r="F434" s="1">
        <f>INDEX(FCF[To],MATCH(FCFdata[[#This Row],[FCFindex]],FCF[FCFindex]))</f>
        <v>4</v>
      </c>
      <c r="G434" s="1" t="str">
        <f>INDEX(FCF[MarkFrom],MATCH(FCFdata[[#This Row],[FCFindex]],FCF[FCFindex]))</f>
        <v>2c</v>
      </c>
      <c r="H434" s="1" t="str">
        <f>INDEX(FCF[MarkTo],MATCH(FCFdata[[#This Row],[FCFindex]],FCF[FCFindex]))</f>
        <v>3U</v>
      </c>
      <c r="I434" s="118">
        <f>FCFdata[[#This Row],[SampleLabel]]+3</f>
        <v>44010003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44010005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44</v>
      </c>
      <c r="B435" s="1">
        <f t="shared" si="25"/>
        <v>1</v>
      </c>
      <c r="C435" s="1">
        <f t="shared" si="26"/>
        <v>3</v>
      </c>
      <c r="D435" s="134">
        <f t="shared" si="24"/>
        <v>44010000</v>
      </c>
      <c r="E435" s="1">
        <f>INDEX(FCF[From],MATCH(FCFdata[[#This Row],[FCFindex]],FCF[FCFindex]))</f>
        <v>4</v>
      </c>
      <c r="F435" s="1">
        <f>INDEX(FCF[To],MATCH(FCFdata[[#This Row],[FCFindex]],FCF[FCFindex]))</f>
        <v>5</v>
      </c>
      <c r="G435" s="1" t="str">
        <f>INDEX(FCF[MarkFrom],MATCH(FCFdata[[#This Row],[FCFindex]],FCF[FCFindex]))</f>
        <v>3U</v>
      </c>
      <c r="H435" s="1" t="str">
        <f>INDEX(FCF[MarkTo],MATCH(FCFdata[[#This Row],[FCFindex]],FCF[FCFindex]))</f>
        <v>4G</v>
      </c>
      <c r="I435" s="118">
        <f>FCFdata[[#This Row],[SampleLabel]]+3</f>
        <v>44010003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44010005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44</v>
      </c>
      <c r="B436" s="1">
        <f t="shared" si="25"/>
        <v>1</v>
      </c>
      <c r="C436" s="1">
        <f t="shared" si="26"/>
        <v>4</v>
      </c>
      <c r="D436" s="134">
        <f t="shared" si="24"/>
        <v>44010000</v>
      </c>
      <c r="E436" s="1">
        <f>INDEX(FCF[From],MATCH(FCFdata[[#This Row],[FCFindex]],FCF[FCFindex]))</f>
        <v>5</v>
      </c>
      <c r="F436" s="1">
        <f>INDEX(FCF[To],MATCH(FCFdata[[#This Row],[FCFindex]],FCF[FCFindex]))</f>
        <v>6</v>
      </c>
      <c r="G436" s="1" t="str">
        <f>INDEX(FCF[MarkFrom],MATCH(FCFdata[[#This Row],[FCFindex]],FCF[FCFindex]))</f>
        <v>4G</v>
      </c>
      <c r="H436" s="1" t="str">
        <f>INDEX(FCF[MarkTo],MATCH(FCFdata[[#This Row],[FCFindex]],FCF[FCFindex]))</f>
        <v>5S</v>
      </c>
      <c r="I436" s="118">
        <f>FCFdata[[#This Row],[SampleLabel]]+3</f>
        <v>44010003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44010005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44</v>
      </c>
      <c r="B437" s="1">
        <f t="shared" si="25"/>
        <v>1</v>
      </c>
      <c r="C437" s="1">
        <f t="shared" si="26"/>
        <v>5</v>
      </c>
      <c r="D437" s="134">
        <f t="shared" si="24"/>
        <v>44010000</v>
      </c>
      <c r="E437" s="1">
        <f>INDEX(FCF[From],MATCH(FCFdata[[#This Row],[FCFindex]],FCF[FCFindex]))</f>
        <v>6</v>
      </c>
      <c r="F437" s="1">
        <f>INDEX(FCF[To],MATCH(FCFdata[[#This Row],[FCFindex]],FCF[FCFindex]))</f>
        <v>7</v>
      </c>
      <c r="G437" s="1" t="str">
        <f>INDEX(FCF[MarkFrom],MATCH(FCFdata[[#This Row],[FCFindex]],FCF[FCFindex]))</f>
        <v>5S</v>
      </c>
      <c r="H437" s="1" t="str">
        <f>INDEX(FCF[MarkTo],MATCH(FCFdata[[#This Row],[FCFindex]],FCF[FCFindex]))</f>
        <v>6Oct</v>
      </c>
      <c r="I437" s="118">
        <f>FCFdata[[#This Row],[SampleLabel]]+3</f>
        <v>44010003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44010005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44</v>
      </c>
      <c r="B438" s="1">
        <f t="shared" si="25"/>
        <v>1</v>
      </c>
      <c r="C438" s="1">
        <f t="shared" si="26"/>
        <v>6</v>
      </c>
      <c r="D438" s="134">
        <f t="shared" si="24"/>
        <v>44010000</v>
      </c>
      <c r="E438" s="1">
        <f>INDEX(FCF[From],MATCH(FCFdata[[#This Row],[FCFindex]],FCF[FCFindex]))</f>
        <v>7</v>
      </c>
      <c r="F438" s="1">
        <f>INDEX(FCF[To],MATCH(FCFdata[[#This Row],[FCFindex]],FCF[FCFindex]))</f>
        <v>8</v>
      </c>
      <c r="G438" s="1" t="str">
        <f>INDEX(FCF[MarkFrom],MATCH(FCFdata[[#This Row],[FCFindex]],FCF[FCFindex]))</f>
        <v>6Oct</v>
      </c>
      <c r="H438" s="1" t="str">
        <f>INDEX(FCF[MarkTo],MATCH(FCFdata[[#This Row],[FCFindex]],FCF[FCFindex]))</f>
        <v>7Rot</v>
      </c>
      <c r="I438" s="118">
        <f>FCFdata[[#This Row],[SampleLabel]]+3</f>
        <v>44010003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44010005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44</v>
      </c>
      <c r="B439" s="1">
        <f t="shared" si="25"/>
        <v>1</v>
      </c>
      <c r="C439" s="1">
        <f t="shared" si="26"/>
        <v>7</v>
      </c>
      <c r="D439" s="134">
        <f t="shared" si="24"/>
        <v>44010000</v>
      </c>
      <c r="E439" s="1">
        <f>INDEX(FCF[From],MATCH(FCFdata[[#This Row],[FCFindex]],FCF[FCFindex]))</f>
        <v>8</v>
      </c>
      <c r="F439" s="1">
        <f>INDEX(FCF[To],MATCH(FCFdata[[#This Row],[FCFindex]],FCF[FCFindex]))</f>
        <v>9</v>
      </c>
      <c r="G439" s="1" t="str">
        <f>INDEX(FCF[MarkFrom],MATCH(FCFdata[[#This Row],[FCFindex]],FCF[FCFindex]))</f>
        <v>7Rot</v>
      </c>
      <c r="H439" s="1" t="str">
        <f>INDEX(FCF[MarkTo],MATCH(FCFdata[[#This Row],[FCFindex]],FCF[FCFindex]))</f>
        <v>8Gp</v>
      </c>
      <c r="I439" s="118">
        <f>FCFdata[[#This Row],[SampleLabel]]+3</f>
        <v>44010003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44010005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44</v>
      </c>
      <c r="B440" s="1">
        <f t="shared" si="25"/>
        <v>1</v>
      </c>
      <c r="C440" s="1">
        <f t="shared" si="26"/>
        <v>8</v>
      </c>
      <c r="D440" s="134">
        <f t="shared" si="24"/>
        <v>44010000</v>
      </c>
      <c r="E440" s="1">
        <f>INDEX(FCF[From],MATCH(FCFdata[[#This Row],[FCFindex]],FCF[FCFindex]))</f>
        <v>9</v>
      </c>
      <c r="F440" s="1">
        <f>INDEX(FCF[To],MATCH(FCFdata[[#This Row],[FCFindex]],FCF[FCFindex]))</f>
        <v>10</v>
      </c>
      <c r="G440" s="1" t="str">
        <f>INDEX(FCF[MarkFrom],MATCH(FCFdata[[#This Row],[FCFindex]],FCF[FCFindex]))</f>
        <v>8Gp</v>
      </c>
      <c r="H440" s="1" t="str">
        <f>INDEX(FCF[MarkTo],MATCH(FCFdata[[#This Row],[FCFindex]],FCF[FCFindex]))</f>
        <v>9Ama</v>
      </c>
      <c r="I440" s="118">
        <f>FCFdata[[#This Row],[SampleLabel]]+3</f>
        <v>44010003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44010005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44</v>
      </c>
      <c r="B441" s="1">
        <f t="shared" si="25"/>
        <v>1</v>
      </c>
      <c r="C441" s="1">
        <f t="shared" si="26"/>
        <v>9</v>
      </c>
      <c r="D441" s="134">
        <f t="shared" si="24"/>
        <v>44010000</v>
      </c>
      <c r="E441" s="1">
        <f>INDEX(FCF[From],MATCH(FCFdata[[#This Row],[FCFindex]],FCF[FCFindex]))</f>
        <v>11</v>
      </c>
      <c r="F441" s="1">
        <f>INDEX(FCF[To],MATCH(FCFdata[[#This Row],[FCFindex]],FCF[FCFindex]))</f>
        <v>12</v>
      </c>
      <c r="G441" s="1" t="str">
        <f>INDEX(FCF[MarkFrom],MATCH(FCFdata[[#This Row],[FCFindex]],FCF[FCFindex]))</f>
        <v>10Tm</v>
      </c>
      <c r="H441" s="1" t="str">
        <f>INDEX(FCF[MarkTo],MATCH(FCFdata[[#This Row],[FCFindex]],FCF[FCFindex]))</f>
        <v>11Azd</v>
      </c>
      <c r="I441" s="118">
        <f>FCFdata[[#This Row],[SampleLabel]]+3</f>
        <v>44010003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44010005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45</v>
      </c>
      <c r="B442" s="1">
        <f t="shared" si="25"/>
        <v>1</v>
      </c>
      <c r="C442" s="1">
        <f t="shared" si="26"/>
        <v>0</v>
      </c>
      <c r="D442" s="134">
        <f t="shared" si="24"/>
        <v>45010000</v>
      </c>
      <c r="E442" s="1">
        <f>INDEX(FCF[From],MATCH(FCFdata[[#This Row],[FCFindex]],FCF[FCFindex]))</f>
        <v>1</v>
      </c>
      <c r="F442" s="1">
        <f>INDEX(FCF[To],MATCH(FCFdata[[#This Row],[FCFindex]],FCF[FCFindex]))</f>
        <v>3</v>
      </c>
      <c r="G442" s="1" t="str">
        <f>INDEX(FCF[MarkFrom],MATCH(FCFdata[[#This Row],[FCFindex]],FCF[FCFindex]))</f>
        <v>1PM</v>
      </c>
      <c r="H442" s="1" t="str">
        <f>INDEX(FCF[MarkTo],MATCH(FCFdata[[#This Row],[FCFindex]],FCF[FCFindex]))</f>
        <v>2c</v>
      </c>
      <c r="I442" s="118">
        <f>FCFdata[[#This Row],[SampleLabel]]+3</f>
        <v>45010003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45010005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45</v>
      </c>
      <c r="B443" s="1">
        <f t="shared" si="25"/>
        <v>1</v>
      </c>
      <c r="C443" s="1">
        <f t="shared" si="26"/>
        <v>1</v>
      </c>
      <c r="D443" s="134">
        <f t="shared" si="24"/>
        <v>45010000</v>
      </c>
      <c r="E443" s="1">
        <f>INDEX(FCF[From],MATCH(FCFdata[[#This Row],[FCFindex]],FCF[FCFindex]))</f>
        <v>2</v>
      </c>
      <c r="F443" s="1">
        <f>INDEX(FCF[To],MATCH(FCFdata[[#This Row],[FCFindex]],FCF[FCFindex]))</f>
        <v>3</v>
      </c>
      <c r="G443" s="1" t="str">
        <f>INDEX(FCF[MarkFrom],MATCH(FCFdata[[#This Row],[FCFindex]],FCF[FCFindex]))</f>
        <v>2D</v>
      </c>
      <c r="H443" s="1" t="str">
        <f>INDEX(FCF[MarkTo],MATCH(FCFdata[[#This Row],[FCFindex]],FCF[FCFindex]))</f>
        <v>2c</v>
      </c>
      <c r="I443" s="118">
        <f>FCFdata[[#This Row],[SampleLabel]]+3</f>
        <v>45010003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45010005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45</v>
      </c>
      <c r="B444" s="1">
        <f t="shared" si="25"/>
        <v>1</v>
      </c>
      <c r="C444" s="1">
        <f t="shared" si="26"/>
        <v>2</v>
      </c>
      <c r="D444" s="134">
        <f t="shared" si="24"/>
        <v>45010000</v>
      </c>
      <c r="E444" s="1">
        <f>INDEX(FCF[From],MATCH(FCFdata[[#This Row],[FCFindex]],FCF[FCFindex]))</f>
        <v>3</v>
      </c>
      <c r="F444" s="1">
        <f>INDEX(FCF[To],MATCH(FCFdata[[#This Row],[FCFindex]],FCF[FCFindex]))</f>
        <v>4</v>
      </c>
      <c r="G444" s="1" t="str">
        <f>INDEX(FCF[MarkFrom],MATCH(FCFdata[[#This Row],[FCFindex]],FCF[FCFindex]))</f>
        <v>2c</v>
      </c>
      <c r="H444" s="1" t="str">
        <f>INDEX(FCF[MarkTo],MATCH(FCFdata[[#This Row],[FCFindex]],FCF[FCFindex]))</f>
        <v>3U</v>
      </c>
      <c r="I444" s="118">
        <f>FCFdata[[#This Row],[SampleLabel]]+3</f>
        <v>45010003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45010005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45</v>
      </c>
      <c r="B445" s="1">
        <f t="shared" si="25"/>
        <v>1</v>
      </c>
      <c r="C445" s="1">
        <f t="shared" si="26"/>
        <v>3</v>
      </c>
      <c r="D445" s="134">
        <f t="shared" si="24"/>
        <v>45010000</v>
      </c>
      <c r="E445" s="1">
        <f>INDEX(FCF[From],MATCH(FCFdata[[#This Row],[FCFindex]],FCF[FCFindex]))</f>
        <v>4</v>
      </c>
      <c r="F445" s="1">
        <f>INDEX(FCF[To],MATCH(FCFdata[[#This Row],[FCFindex]],FCF[FCFindex]))</f>
        <v>5</v>
      </c>
      <c r="G445" s="1" t="str">
        <f>INDEX(FCF[MarkFrom],MATCH(FCFdata[[#This Row],[FCFindex]],FCF[FCFindex]))</f>
        <v>3U</v>
      </c>
      <c r="H445" s="1" t="str">
        <f>INDEX(FCF[MarkTo],MATCH(FCFdata[[#This Row],[FCFindex]],FCF[FCFindex]))</f>
        <v>4G</v>
      </c>
      <c r="I445" s="118">
        <f>FCFdata[[#This Row],[SampleLabel]]+3</f>
        <v>45010003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45010005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45</v>
      </c>
      <c r="B446" s="1">
        <f t="shared" si="25"/>
        <v>1</v>
      </c>
      <c r="C446" s="1">
        <f t="shared" si="26"/>
        <v>4</v>
      </c>
      <c r="D446" s="134">
        <f t="shared" si="24"/>
        <v>45010000</v>
      </c>
      <c r="E446" s="1">
        <f>INDEX(FCF[From],MATCH(FCFdata[[#This Row],[FCFindex]],FCF[FCFindex]))</f>
        <v>5</v>
      </c>
      <c r="F446" s="1">
        <f>INDEX(FCF[To],MATCH(FCFdata[[#This Row],[FCFindex]],FCF[FCFindex]))</f>
        <v>6</v>
      </c>
      <c r="G446" s="1" t="str">
        <f>INDEX(FCF[MarkFrom],MATCH(FCFdata[[#This Row],[FCFindex]],FCF[FCFindex]))</f>
        <v>4G</v>
      </c>
      <c r="H446" s="1" t="str">
        <f>INDEX(FCF[MarkTo],MATCH(FCFdata[[#This Row],[FCFindex]],FCF[FCFindex]))</f>
        <v>5S</v>
      </c>
      <c r="I446" s="118">
        <f>FCFdata[[#This Row],[SampleLabel]]+3</f>
        <v>45010003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45010005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45</v>
      </c>
      <c r="B447" s="1">
        <f t="shared" si="25"/>
        <v>1</v>
      </c>
      <c r="C447" s="1">
        <f t="shared" si="26"/>
        <v>5</v>
      </c>
      <c r="D447" s="134">
        <f t="shared" si="24"/>
        <v>45010000</v>
      </c>
      <c r="E447" s="1">
        <f>INDEX(FCF[From],MATCH(FCFdata[[#This Row],[FCFindex]],FCF[FCFindex]))</f>
        <v>6</v>
      </c>
      <c r="F447" s="1">
        <f>INDEX(FCF[To],MATCH(FCFdata[[#This Row],[FCFindex]],FCF[FCFindex]))</f>
        <v>7</v>
      </c>
      <c r="G447" s="1" t="str">
        <f>INDEX(FCF[MarkFrom],MATCH(FCFdata[[#This Row],[FCFindex]],FCF[FCFindex]))</f>
        <v>5S</v>
      </c>
      <c r="H447" s="1" t="str">
        <f>INDEX(FCF[MarkTo],MATCH(FCFdata[[#This Row],[FCFindex]],FCF[FCFindex]))</f>
        <v>6Oct</v>
      </c>
      <c r="I447" s="118">
        <f>FCFdata[[#This Row],[SampleLabel]]+3</f>
        <v>45010003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45010005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45</v>
      </c>
      <c r="B448" s="1">
        <f t="shared" si="25"/>
        <v>1</v>
      </c>
      <c r="C448" s="1">
        <f t="shared" si="26"/>
        <v>6</v>
      </c>
      <c r="D448" s="134">
        <f t="shared" si="24"/>
        <v>45010000</v>
      </c>
      <c r="E448" s="1">
        <f>INDEX(FCF[From],MATCH(FCFdata[[#This Row],[FCFindex]],FCF[FCFindex]))</f>
        <v>7</v>
      </c>
      <c r="F448" s="1">
        <f>INDEX(FCF[To],MATCH(FCFdata[[#This Row],[FCFindex]],FCF[FCFindex]))</f>
        <v>8</v>
      </c>
      <c r="G448" s="1" t="str">
        <f>INDEX(FCF[MarkFrom],MATCH(FCFdata[[#This Row],[FCFindex]],FCF[FCFindex]))</f>
        <v>6Oct</v>
      </c>
      <c r="H448" s="1" t="str">
        <f>INDEX(FCF[MarkTo],MATCH(FCFdata[[#This Row],[FCFindex]],FCF[FCFindex]))</f>
        <v>7Rot</v>
      </c>
      <c r="I448" s="118">
        <f>FCFdata[[#This Row],[SampleLabel]]+3</f>
        <v>45010003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45010005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45</v>
      </c>
      <c r="B449" s="1">
        <f t="shared" si="25"/>
        <v>1</v>
      </c>
      <c r="C449" s="1">
        <f t="shared" si="26"/>
        <v>7</v>
      </c>
      <c r="D449" s="134">
        <f t="shared" si="24"/>
        <v>45010000</v>
      </c>
      <c r="E449" s="1">
        <f>INDEX(FCF[From],MATCH(FCFdata[[#This Row],[FCFindex]],FCF[FCFindex]))</f>
        <v>8</v>
      </c>
      <c r="F449" s="1">
        <f>INDEX(FCF[To],MATCH(FCFdata[[#This Row],[FCFindex]],FCF[FCFindex]))</f>
        <v>9</v>
      </c>
      <c r="G449" s="1" t="str">
        <f>INDEX(FCF[MarkFrom],MATCH(FCFdata[[#This Row],[FCFindex]],FCF[FCFindex]))</f>
        <v>7Rot</v>
      </c>
      <c r="H449" s="1" t="str">
        <f>INDEX(FCF[MarkTo],MATCH(FCFdata[[#This Row],[FCFindex]],FCF[FCFindex]))</f>
        <v>8Gp</v>
      </c>
      <c r="I449" s="118">
        <f>FCFdata[[#This Row],[SampleLabel]]+3</f>
        <v>45010003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45010005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45</v>
      </c>
      <c r="B450" s="1">
        <f t="shared" si="25"/>
        <v>1</v>
      </c>
      <c r="C450" s="1">
        <f t="shared" si="26"/>
        <v>8</v>
      </c>
      <c r="D450" s="134">
        <f t="shared" ref="D450:D513" si="28">A450*1000000+B450*10000</f>
        <v>45010000</v>
      </c>
      <c r="E450" s="1">
        <f>INDEX(FCF[From],MATCH(FCFdata[[#This Row],[FCFindex]],FCF[FCFindex]))</f>
        <v>9</v>
      </c>
      <c r="F450" s="1">
        <f>INDEX(FCF[To],MATCH(FCFdata[[#This Row],[FCFindex]],FCF[FCFindex]))</f>
        <v>10</v>
      </c>
      <c r="G450" s="1" t="str">
        <f>INDEX(FCF[MarkFrom],MATCH(FCFdata[[#This Row],[FCFindex]],FCF[FCFindex]))</f>
        <v>8Gp</v>
      </c>
      <c r="H450" s="1" t="str">
        <f>INDEX(FCF[MarkTo],MATCH(FCFdata[[#This Row],[FCFindex]],FCF[FCFindex]))</f>
        <v>9Ama</v>
      </c>
      <c r="I450" s="118">
        <f>FCFdata[[#This Row],[SampleLabel]]+3</f>
        <v>45010003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45010005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45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9</v>
      </c>
      <c r="D451" s="134">
        <f t="shared" si="28"/>
        <v>45010000</v>
      </c>
      <c r="E451" s="1">
        <f>INDEX(FCF[From],MATCH(FCFdata[[#This Row],[FCFindex]],FCF[FCFindex]))</f>
        <v>11</v>
      </c>
      <c r="F451" s="1">
        <f>INDEX(FCF[To],MATCH(FCFdata[[#This Row],[FCFindex]],FCF[FCFindex]))</f>
        <v>12</v>
      </c>
      <c r="G451" s="1" t="str">
        <f>INDEX(FCF[MarkFrom],MATCH(FCFdata[[#This Row],[FCFindex]],FCF[FCFindex]))</f>
        <v>10Tm</v>
      </c>
      <c r="H451" s="1" t="str">
        <f>INDEX(FCF[MarkTo],MATCH(FCFdata[[#This Row],[FCFindex]],FCF[FCFindex]))</f>
        <v>11Azd</v>
      </c>
      <c r="I451" s="118">
        <f>FCFdata[[#This Row],[SampleLabel]]+3</f>
        <v>45010003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45010005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46</v>
      </c>
      <c r="B452" s="1">
        <f t="shared" si="29"/>
        <v>1</v>
      </c>
      <c r="C452" s="1">
        <f t="shared" si="30"/>
        <v>0</v>
      </c>
      <c r="D452" s="134">
        <f t="shared" si="28"/>
        <v>46010000</v>
      </c>
      <c r="E452" s="1">
        <f>INDEX(FCF[From],MATCH(FCFdata[[#This Row],[FCFindex]],FCF[FCFindex]))</f>
        <v>1</v>
      </c>
      <c r="F452" s="1">
        <f>INDEX(FCF[To],MATCH(FCFdata[[#This Row],[FCFindex]],FCF[FCFindex]))</f>
        <v>3</v>
      </c>
      <c r="G452" s="1" t="str">
        <f>INDEX(FCF[MarkFrom],MATCH(FCFdata[[#This Row],[FCFindex]],FCF[FCFindex]))</f>
        <v>1PM</v>
      </c>
      <c r="H452" s="1" t="str">
        <f>INDEX(FCF[MarkTo],MATCH(FCFdata[[#This Row],[FCFindex]],FCF[FCFindex]))</f>
        <v>2c</v>
      </c>
      <c r="I452" s="118">
        <f>FCFdata[[#This Row],[SampleLabel]]+3</f>
        <v>46010003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46010005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46</v>
      </c>
      <c r="B453" s="1">
        <f t="shared" si="29"/>
        <v>1</v>
      </c>
      <c r="C453" s="1">
        <f t="shared" si="30"/>
        <v>1</v>
      </c>
      <c r="D453" s="134">
        <f t="shared" si="28"/>
        <v>46010000</v>
      </c>
      <c r="E453" s="1">
        <f>INDEX(FCF[From],MATCH(FCFdata[[#This Row],[FCFindex]],FCF[FCFindex]))</f>
        <v>2</v>
      </c>
      <c r="F453" s="1">
        <f>INDEX(FCF[To],MATCH(FCFdata[[#This Row],[FCFindex]],FCF[FCFindex]))</f>
        <v>3</v>
      </c>
      <c r="G453" s="1" t="str">
        <f>INDEX(FCF[MarkFrom],MATCH(FCFdata[[#This Row],[FCFindex]],FCF[FCFindex]))</f>
        <v>2D</v>
      </c>
      <c r="H453" s="1" t="str">
        <f>INDEX(FCF[MarkTo],MATCH(FCFdata[[#This Row],[FCFindex]],FCF[FCFindex]))</f>
        <v>2c</v>
      </c>
      <c r="I453" s="118">
        <f>FCFdata[[#This Row],[SampleLabel]]+3</f>
        <v>46010003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46010005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46</v>
      </c>
      <c r="B454" s="1">
        <f t="shared" si="29"/>
        <v>1</v>
      </c>
      <c r="C454" s="1">
        <f t="shared" si="30"/>
        <v>2</v>
      </c>
      <c r="D454" s="134">
        <f t="shared" si="28"/>
        <v>46010000</v>
      </c>
      <c r="E454" s="1">
        <f>INDEX(FCF[From],MATCH(FCFdata[[#This Row],[FCFindex]],FCF[FCFindex]))</f>
        <v>3</v>
      </c>
      <c r="F454" s="1">
        <f>INDEX(FCF[To],MATCH(FCFdata[[#This Row],[FCFindex]],FCF[FCFindex]))</f>
        <v>4</v>
      </c>
      <c r="G454" s="1" t="str">
        <f>INDEX(FCF[MarkFrom],MATCH(FCFdata[[#This Row],[FCFindex]],FCF[FCFindex]))</f>
        <v>2c</v>
      </c>
      <c r="H454" s="1" t="str">
        <f>INDEX(FCF[MarkTo],MATCH(FCFdata[[#This Row],[FCFindex]],FCF[FCFindex]))</f>
        <v>3U</v>
      </c>
      <c r="I454" s="118">
        <f>FCFdata[[#This Row],[SampleLabel]]+3</f>
        <v>46010003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46010005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46</v>
      </c>
      <c r="B455" s="1">
        <f t="shared" si="29"/>
        <v>1</v>
      </c>
      <c r="C455" s="1">
        <f t="shared" si="30"/>
        <v>3</v>
      </c>
      <c r="D455" s="134">
        <f t="shared" si="28"/>
        <v>46010000</v>
      </c>
      <c r="E455" s="1">
        <f>INDEX(FCF[From],MATCH(FCFdata[[#This Row],[FCFindex]],FCF[FCFindex]))</f>
        <v>4</v>
      </c>
      <c r="F455" s="1">
        <f>INDEX(FCF[To],MATCH(FCFdata[[#This Row],[FCFindex]],FCF[FCFindex]))</f>
        <v>5</v>
      </c>
      <c r="G455" s="1" t="str">
        <f>INDEX(FCF[MarkFrom],MATCH(FCFdata[[#This Row],[FCFindex]],FCF[FCFindex]))</f>
        <v>3U</v>
      </c>
      <c r="H455" s="1" t="str">
        <f>INDEX(FCF[MarkTo],MATCH(FCFdata[[#This Row],[FCFindex]],FCF[FCFindex]))</f>
        <v>4G</v>
      </c>
      <c r="I455" s="118">
        <f>FCFdata[[#This Row],[SampleLabel]]+3</f>
        <v>46010003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46010005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46</v>
      </c>
      <c r="B456" s="1">
        <f t="shared" si="29"/>
        <v>1</v>
      </c>
      <c r="C456" s="1">
        <f t="shared" si="30"/>
        <v>4</v>
      </c>
      <c r="D456" s="134">
        <f t="shared" si="28"/>
        <v>46010000</v>
      </c>
      <c r="E456" s="1">
        <f>INDEX(FCF[From],MATCH(FCFdata[[#This Row],[FCFindex]],FCF[FCFindex]))</f>
        <v>5</v>
      </c>
      <c r="F456" s="1">
        <f>INDEX(FCF[To],MATCH(FCFdata[[#This Row],[FCFindex]],FCF[FCFindex]))</f>
        <v>6</v>
      </c>
      <c r="G456" s="1" t="str">
        <f>INDEX(FCF[MarkFrom],MATCH(FCFdata[[#This Row],[FCFindex]],FCF[FCFindex]))</f>
        <v>4G</v>
      </c>
      <c r="H456" s="1" t="str">
        <f>INDEX(FCF[MarkTo],MATCH(FCFdata[[#This Row],[FCFindex]],FCF[FCFindex]))</f>
        <v>5S</v>
      </c>
      <c r="I456" s="118">
        <f>FCFdata[[#This Row],[SampleLabel]]+3</f>
        <v>46010003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46010005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46</v>
      </c>
      <c r="B457" s="1">
        <f t="shared" si="29"/>
        <v>1</v>
      </c>
      <c r="C457" s="1">
        <f t="shared" si="30"/>
        <v>5</v>
      </c>
      <c r="D457" s="134">
        <f t="shared" si="28"/>
        <v>46010000</v>
      </c>
      <c r="E457" s="1">
        <f>INDEX(FCF[From],MATCH(FCFdata[[#This Row],[FCFindex]],FCF[FCFindex]))</f>
        <v>6</v>
      </c>
      <c r="F457" s="1">
        <f>INDEX(FCF[To],MATCH(FCFdata[[#This Row],[FCFindex]],FCF[FCFindex]))</f>
        <v>7</v>
      </c>
      <c r="G457" s="1" t="str">
        <f>INDEX(FCF[MarkFrom],MATCH(FCFdata[[#This Row],[FCFindex]],FCF[FCFindex]))</f>
        <v>5S</v>
      </c>
      <c r="H457" s="1" t="str">
        <f>INDEX(FCF[MarkTo],MATCH(FCFdata[[#This Row],[FCFindex]],FCF[FCFindex]))</f>
        <v>6Oct</v>
      </c>
      <c r="I457" s="118">
        <f>FCFdata[[#This Row],[SampleLabel]]+3</f>
        <v>46010003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46010005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46</v>
      </c>
      <c r="B458" s="1">
        <f t="shared" si="29"/>
        <v>1</v>
      </c>
      <c r="C458" s="1">
        <f t="shared" si="30"/>
        <v>6</v>
      </c>
      <c r="D458" s="134">
        <f t="shared" si="28"/>
        <v>46010000</v>
      </c>
      <c r="E458" s="1">
        <f>INDEX(FCF[From],MATCH(FCFdata[[#This Row],[FCFindex]],FCF[FCFindex]))</f>
        <v>7</v>
      </c>
      <c r="F458" s="1">
        <f>INDEX(FCF[To],MATCH(FCFdata[[#This Row],[FCFindex]],FCF[FCFindex]))</f>
        <v>8</v>
      </c>
      <c r="G458" s="1" t="str">
        <f>INDEX(FCF[MarkFrom],MATCH(FCFdata[[#This Row],[FCFindex]],FCF[FCFindex]))</f>
        <v>6Oct</v>
      </c>
      <c r="H458" s="1" t="str">
        <f>INDEX(FCF[MarkTo],MATCH(FCFdata[[#This Row],[FCFindex]],FCF[FCFindex]))</f>
        <v>7Rot</v>
      </c>
      <c r="I458" s="118">
        <f>FCFdata[[#This Row],[SampleLabel]]+3</f>
        <v>46010003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46010005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46</v>
      </c>
      <c r="B459" s="1">
        <f t="shared" si="29"/>
        <v>1</v>
      </c>
      <c r="C459" s="1">
        <f t="shared" si="30"/>
        <v>7</v>
      </c>
      <c r="D459" s="134">
        <f t="shared" si="28"/>
        <v>46010000</v>
      </c>
      <c r="E459" s="1">
        <f>INDEX(FCF[From],MATCH(FCFdata[[#This Row],[FCFindex]],FCF[FCFindex]))</f>
        <v>8</v>
      </c>
      <c r="F459" s="1">
        <f>INDEX(FCF[To],MATCH(FCFdata[[#This Row],[FCFindex]],FCF[FCFindex]))</f>
        <v>9</v>
      </c>
      <c r="G459" s="1" t="str">
        <f>INDEX(FCF[MarkFrom],MATCH(FCFdata[[#This Row],[FCFindex]],FCF[FCFindex]))</f>
        <v>7Rot</v>
      </c>
      <c r="H459" s="1" t="str">
        <f>INDEX(FCF[MarkTo],MATCH(FCFdata[[#This Row],[FCFindex]],FCF[FCFindex]))</f>
        <v>8Gp</v>
      </c>
      <c r="I459" s="118">
        <f>FCFdata[[#This Row],[SampleLabel]]+3</f>
        <v>46010003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46010005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46</v>
      </c>
      <c r="B460" s="1">
        <f t="shared" si="29"/>
        <v>1</v>
      </c>
      <c r="C460" s="1">
        <f t="shared" si="30"/>
        <v>8</v>
      </c>
      <c r="D460" s="134">
        <f t="shared" si="28"/>
        <v>46010000</v>
      </c>
      <c r="E460" s="1">
        <f>INDEX(FCF[From],MATCH(FCFdata[[#This Row],[FCFindex]],FCF[FCFindex]))</f>
        <v>9</v>
      </c>
      <c r="F460" s="1">
        <f>INDEX(FCF[To],MATCH(FCFdata[[#This Row],[FCFindex]],FCF[FCFindex]))</f>
        <v>10</v>
      </c>
      <c r="G460" s="1" t="str">
        <f>INDEX(FCF[MarkFrom],MATCH(FCFdata[[#This Row],[FCFindex]],FCF[FCFindex]))</f>
        <v>8Gp</v>
      </c>
      <c r="H460" s="1" t="str">
        <f>INDEX(FCF[MarkTo],MATCH(FCFdata[[#This Row],[FCFindex]],FCF[FCFindex]))</f>
        <v>9Ama</v>
      </c>
      <c r="I460" s="118">
        <f>FCFdata[[#This Row],[SampleLabel]]+3</f>
        <v>46010003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46010005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46</v>
      </c>
      <c r="B461" s="1">
        <f t="shared" si="29"/>
        <v>1</v>
      </c>
      <c r="C461" s="1">
        <f t="shared" si="30"/>
        <v>9</v>
      </c>
      <c r="D461" s="134">
        <f t="shared" si="28"/>
        <v>46010000</v>
      </c>
      <c r="E461" s="1">
        <f>INDEX(FCF[From],MATCH(FCFdata[[#This Row],[FCFindex]],FCF[FCFindex]))</f>
        <v>11</v>
      </c>
      <c r="F461" s="1">
        <f>INDEX(FCF[To],MATCH(FCFdata[[#This Row],[FCFindex]],FCF[FCFindex]))</f>
        <v>12</v>
      </c>
      <c r="G461" s="1" t="str">
        <f>INDEX(FCF[MarkFrom],MATCH(FCFdata[[#This Row],[FCFindex]],FCF[FCFindex]))</f>
        <v>10Tm</v>
      </c>
      <c r="H461" s="1" t="str">
        <f>INDEX(FCF[MarkTo],MATCH(FCFdata[[#This Row],[FCFindex]],FCF[FCFindex]))</f>
        <v>11Azd</v>
      </c>
      <c r="I461" s="118">
        <f>FCFdata[[#This Row],[SampleLabel]]+3</f>
        <v>46010003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46010005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47</v>
      </c>
      <c r="B462" s="1">
        <f t="shared" si="29"/>
        <v>1</v>
      </c>
      <c r="C462" s="1">
        <f t="shared" si="30"/>
        <v>0</v>
      </c>
      <c r="D462" s="134">
        <f t="shared" si="28"/>
        <v>47010000</v>
      </c>
      <c r="E462" s="1">
        <f>INDEX(FCF[From],MATCH(FCFdata[[#This Row],[FCFindex]],FCF[FCFindex]))</f>
        <v>1</v>
      </c>
      <c r="F462" s="1">
        <f>INDEX(FCF[To],MATCH(FCFdata[[#This Row],[FCFindex]],FCF[FCFindex]))</f>
        <v>3</v>
      </c>
      <c r="G462" s="1" t="str">
        <f>INDEX(FCF[MarkFrom],MATCH(FCFdata[[#This Row],[FCFindex]],FCF[FCFindex]))</f>
        <v>1PM</v>
      </c>
      <c r="H462" s="1" t="str">
        <f>INDEX(FCF[MarkTo],MATCH(FCFdata[[#This Row],[FCFindex]],FCF[FCFindex]))</f>
        <v>2c</v>
      </c>
      <c r="I462" s="118">
        <f>FCFdata[[#This Row],[SampleLabel]]+3</f>
        <v>47010003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47010005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47</v>
      </c>
      <c r="B463" s="1">
        <f t="shared" si="29"/>
        <v>1</v>
      </c>
      <c r="C463" s="1">
        <f t="shared" si="30"/>
        <v>1</v>
      </c>
      <c r="D463" s="134">
        <f t="shared" si="28"/>
        <v>47010000</v>
      </c>
      <c r="E463" s="1">
        <f>INDEX(FCF[From],MATCH(FCFdata[[#This Row],[FCFindex]],FCF[FCFindex]))</f>
        <v>2</v>
      </c>
      <c r="F463" s="1">
        <f>INDEX(FCF[To],MATCH(FCFdata[[#This Row],[FCFindex]],FCF[FCFindex]))</f>
        <v>3</v>
      </c>
      <c r="G463" s="1" t="str">
        <f>INDEX(FCF[MarkFrom],MATCH(FCFdata[[#This Row],[FCFindex]],FCF[FCFindex]))</f>
        <v>2D</v>
      </c>
      <c r="H463" s="1" t="str">
        <f>INDEX(FCF[MarkTo],MATCH(FCFdata[[#This Row],[FCFindex]],FCF[FCFindex]))</f>
        <v>2c</v>
      </c>
      <c r="I463" s="118">
        <f>FCFdata[[#This Row],[SampleLabel]]+3</f>
        <v>47010003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47010005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47</v>
      </c>
      <c r="B464" s="1">
        <f t="shared" si="29"/>
        <v>1</v>
      </c>
      <c r="C464" s="1">
        <f t="shared" si="30"/>
        <v>2</v>
      </c>
      <c r="D464" s="134">
        <f t="shared" si="28"/>
        <v>47010000</v>
      </c>
      <c r="E464" s="1">
        <f>INDEX(FCF[From],MATCH(FCFdata[[#This Row],[FCFindex]],FCF[FCFindex]))</f>
        <v>3</v>
      </c>
      <c r="F464" s="1">
        <f>INDEX(FCF[To],MATCH(FCFdata[[#This Row],[FCFindex]],FCF[FCFindex]))</f>
        <v>4</v>
      </c>
      <c r="G464" s="1" t="str">
        <f>INDEX(FCF[MarkFrom],MATCH(FCFdata[[#This Row],[FCFindex]],FCF[FCFindex]))</f>
        <v>2c</v>
      </c>
      <c r="H464" s="1" t="str">
        <f>INDEX(FCF[MarkTo],MATCH(FCFdata[[#This Row],[FCFindex]],FCF[FCFindex]))</f>
        <v>3U</v>
      </c>
      <c r="I464" s="118">
        <f>FCFdata[[#This Row],[SampleLabel]]+3</f>
        <v>47010003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47010005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47</v>
      </c>
      <c r="B465" s="1">
        <f t="shared" si="29"/>
        <v>1</v>
      </c>
      <c r="C465" s="1">
        <f t="shared" si="30"/>
        <v>3</v>
      </c>
      <c r="D465" s="134">
        <f t="shared" si="28"/>
        <v>47010000</v>
      </c>
      <c r="E465" s="1">
        <f>INDEX(FCF[From],MATCH(FCFdata[[#This Row],[FCFindex]],FCF[FCFindex]))</f>
        <v>4</v>
      </c>
      <c r="F465" s="1">
        <f>INDEX(FCF[To],MATCH(FCFdata[[#This Row],[FCFindex]],FCF[FCFindex]))</f>
        <v>5</v>
      </c>
      <c r="G465" s="1" t="str">
        <f>INDEX(FCF[MarkFrom],MATCH(FCFdata[[#This Row],[FCFindex]],FCF[FCFindex]))</f>
        <v>3U</v>
      </c>
      <c r="H465" s="1" t="str">
        <f>INDEX(FCF[MarkTo],MATCH(FCFdata[[#This Row],[FCFindex]],FCF[FCFindex]))</f>
        <v>4G</v>
      </c>
      <c r="I465" s="118">
        <f>FCFdata[[#This Row],[SampleLabel]]+3</f>
        <v>47010003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47010005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47</v>
      </c>
      <c r="B466" s="1">
        <f t="shared" si="29"/>
        <v>1</v>
      </c>
      <c r="C466" s="1">
        <f t="shared" si="30"/>
        <v>4</v>
      </c>
      <c r="D466" s="134">
        <f t="shared" si="28"/>
        <v>47010000</v>
      </c>
      <c r="E466" s="1">
        <f>INDEX(FCF[From],MATCH(FCFdata[[#This Row],[FCFindex]],FCF[FCFindex]))</f>
        <v>5</v>
      </c>
      <c r="F466" s="1">
        <f>INDEX(FCF[To],MATCH(FCFdata[[#This Row],[FCFindex]],FCF[FCFindex]))</f>
        <v>6</v>
      </c>
      <c r="G466" s="1" t="str">
        <f>INDEX(FCF[MarkFrom],MATCH(FCFdata[[#This Row],[FCFindex]],FCF[FCFindex]))</f>
        <v>4G</v>
      </c>
      <c r="H466" s="1" t="str">
        <f>INDEX(FCF[MarkTo],MATCH(FCFdata[[#This Row],[FCFindex]],FCF[FCFindex]))</f>
        <v>5S</v>
      </c>
      <c r="I466" s="118">
        <f>FCFdata[[#This Row],[SampleLabel]]+3</f>
        <v>47010003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47010005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47</v>
      </c>
      <c r="B467" s="1">
        <f t="shared" si="29"/>
        <v>1</v>
      </c>
      <c r="C467" s="1">
        <f t="shared" si="30"/>
        <v>5</v>
      </c>
      <c r="D467" s="134">
        <f t="shared" si="28"/>
        <v>47010000</v>
      </c>
      <c r="E467" s="1">
        <f>INDEX(FCF[From],MATCH(FCFdata[[#This Row],[FCFindex]],FCF[FCFindex]))</f>
        <v>6</v>
      </c>
      <c r="F467" s="1">
        <f>INDEX(FCF[To],MATCH(FCFdata[[#This Row],[FCFindex]],FCF[FCFindex]))</f>
        <v>7</v>
      </c>
      <c r="G467" s="1" t="str">
        <f>INDEX(FCF[MarkFrom],MATCH(FCFdata[[#This Row],[FCFindex]],FCF[FCFindex]))</f>
        <v>5S</v>
      </c>
      <c r="H467" s="1" t="str">
        <f>INDEX(FCF[MarkTo],MATCH(FCFdata[[#This Row],[FCFindex]],FCF[FCFindex]))</f>
        <v>6Oct</v>
      </c>
      <c r="I467" s="118">
        <f>FCFdata[[#This Row],[SampleLabel]]+3</f>
        <v>47010003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47010005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47</v>
      </c>
      <c r="B468" s="1">
        <f t="shared" si="29"/>
        <v>1</v>
      </c>
      <c r="C468" s="1">
        <f t="shared" si="30"/>
        <v>6</v>
      </c>
      <c r="D468" s="134">
        <f t="shared" si="28"/>
        <v>47010000</v>
      </c>
      <c r="E468" s="1">
        <f>INDEX(FCF[From],MATCH(FCFdata[[#This Row],[FCFindex]],FCF[FCFindex]))</f>
        <v>7</v>
      </c>
      <c r="F468" s="1">
        <f>INDEX(FCF[To],MATCH(FCFdata[[#This Row],[FCFindex]],FCF[FCFindex]))</f>
        <v>8</v>
      </c>
      <c r="G468" s="1" t="str">
        <f>INDEX(FCF[MarkFrom],MATCH(FCFdata[[#This Row],[FCFindex]],FCF[FCFindex]))</f>
        <v>6Oct</v>
      </c>
      <c r="H468" s="1" t="str">
        <f>INDEX(FCF[MarkTo],MATCH(FCFdata[[#This Row],[FCFindex]],FCF[FCFindex]))</f>
        <v>7Rot</v>
      </c>
      <c r="I468" s="118">
        <f>FCFdata[[#This Row],[SampleLabel]]+3</f>
        <v>47010003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47010005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47</v>
      </c>
      <c r="B469" s="1">
        <f t="shared" si="29"/>
        <v>1</v>
      </c>
      <c r="C469" s="1">
        <f t="shared" si="30"/>
        <v>7</v>
      </c>
      <c r="D469" s="134">
        <f t="shared" si="28"/>
        <v>47010000</v>
      </c>
      <c r="E469" s="1">
        <f>INDEX(FCF[From],MATCH(FCFdata[[#This Row],[FCFindex]],FCF[FCFindex]))</f>
        <v>8</v>
      </c>
      <c r="F469" s="1">
        <f>INDEX(FCF[To],MATCH(FCFdata[[#This Row],[FCFindex]],FCF[FCFindex]))</f>
        <v>9</v>
      </c>
      <c r="G469" s="1" t="str">
        <f>INDEX(FCF[MarkFrom],MATCH(FCFdata[[#This Row],[FCFindex]],FCF[FCFindex]))</f>
        <v>7Rot</v>
      </c>
      <c r="H469" s="1" t="str">
        <f>INDEX(FCF[MarkTo],MATCH(FCFdata[[#This Row],[FCFindex]],FCF[FCFindex]))</f>
        <v>8Gp</v>
      </c>
      <c r="I469" s="118">
        <f>FCFdata[[#This Row],[SampleLabel]]+3</f>
        <v>47010003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47010005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47</v>
      </c>
      <c r="B470" s="1">
        <f t="shared" si="29"/>
        <v>1</v>
      </c>
      <c r="C470" s="1">
        <f t="shared" si="30"/>
        <v>8</v>
      </c>
      <c r="D470" s="134">
        <f t="shared" si="28"/>
        <v>47010000</v>
      </c>
      <c r="E470" s="1">
        <f>INDEX(FCF[From],MATCH(FCFdata[[#This Row],[FCFindex]],FCF[FCFindex]))</f>
        <v>9</v>
      </c>
      <c r="F470" s="1">
        <f>INDEX(FCF[To],MATCH(FCFdata[[#This Row],[FCFindex]],FCF[FCFindex]))</f>
        <v>10</v>
      </c>
      <c r="G470" s="1" t="str">
        <f>INDEX(FCF[MarkFrom],MATCH(FCFdata[[#This Row],[FCFindex]],FCF[FCFindex]))</f>
        <v>8Gp</v>
      </c>
      <c r="H470" s="1" t="str">
        <f>INDEX(FCF[MarkTo],MATCH(FCFdata[[#This Row],[FCFindex]],FCF[FCFindex]))</f>
        <v>9Ama</v>
      </c>
      <c r="I470" s="118">
        <f>FCFdata[[#This Row],[SampleLabel]]+3</f>
        <v>47010003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47010005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47</v>
      </c>
      <c r="B471" s="1">
        <f t="shared" si="29"/>
        <v>1</v>
      </c>
      <c r="C471" s="1">
        <f t="shared" si="30"/>
        <v>9</v>
      </c>
      <c r="D471" s="134">
        <f t="shared" si="28"/>
        <v>47010000</v>
      </c>
      <c r="E471" s="1">
        <f>INDEX(FCF[From],MATCH(FCFdata[[#This Row],[FCFindex]],FCF[FCFindex]))</f>
        <v>11</v>
      </c>
      <c r="F471" s="1">
        <f>INDEX(FCF[To],MATCH(FCFdata[[#This Row],[FCFindex]],FCF[FCFindex]))</f>
        <v>12</v>
      </c>
      <c r="G471" s="1" t="str">
        <f>INDEX(FCF[MarkFrom],MATCH(FCFdata[[#This Row],[FCFindex]],FCF[FCFindex]))</f>
        <v>10Tm</v>
      </c>
      <c r="H471" s="1" t="str">
        <f>INDEX(FCF[MarkTo],MATCH(FCFdata[[#This Row],[FCFindex]],FCF[FCFindex]))</f>
        <v>11Azd</v>
      </c>
      <c r="I471" s="118">
        <f>FCFdata[[#This Row],[SampleLabel]]+3</f>
        <v>47010003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47010005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48</v>
      </c>
      <c r="B472" s="1">
        <f t="shared" si="29"/>
        <v>1</v>
      </c>
      <c r="C472" s="1">
        <f t="shared" si="30"/>
        <v>0</v>
      </c>
      <c r="D472" s="134">
        <f t="shared" si="28"/>
        <v>48010000</v>
      </c>
      <c r="E472" s="1">
        <f>INDEX(FCF[From],MATCH(FCFdata[[#This Row],[FCFindex]],FCF[FCFindex]))</f>
        <v>1</v>
      </c>
      <c r="F472" s="1">
        <f>INDEX(FCF[To],MATCH(FCFdata[[#This Row],[FCFindex]],FCF[FCFindex]))</f>
        <v>3</v>
      </c>
      <c r="G472" s="1" t="str">
        <f>INDEX(FCF[MarkFrom],MATCH(FCFdata[[#This Row],[FCFindex]],FCF[FCFindex]))</f>
        <v>1PM</v>
      </c>
      <c r="H472" s="1" t="str">
        <f>INDEX(FCF[MarkTo],MATCH(FCFdata[[#This Row],[FCFindex]],FCF[FCFindex]))</f>
        <v>2c</v>
      </c>
      <c r="I472" s="118">
        <f>FCFdata[[#This Row],[SampleLabel]]+3</f>
        <v>48010003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48010005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48</v>
      </c>
      <c r="B473" s="1">
        <f t="shared" si="29"/>
        <v>1</v>
      </c>
      <c r="C473" s="1">
        <f t="shared" si="30"/>
        <v>1</v>
      </c>
      <c r="D473" s="134">
        <f t="shared" si="28"/>
        <v>48010000</v>
      </c>
      <c r="E473" s="1">
        <f>INDEX(FCF[From],MATCH(FCFdata[[#This Row],[FCFindex]],FCF[FCFindex]))</f>
        <v>2</v>
      </c>
      <c r="F473" s="1">
        <f>INDEX(FCF[To],MATCH(FCFdata[[#This Row],[FCFindex]],FCF[FCFindex]))</f>
        <v>3</v>
      </c>
      <c r="G473" s="1" t="str">
        <f>INDEX(FCF[MarkFrom],MATCH(FCFdata[[#This Row],[FCFindex]],FCF[FCFindex]))</f>
        <v>2D</v>
      </c>
      <c r="H473" s="1" t="str">
        <f>INDEX(FCF[MarkTo],MATCH(FCFdata[[#This Row],[FCFindex]],FCF[FCFindex]))</f>
        <v>2c</v>
      </c>
      <c r="I473" s="118">
        <f>FCFdata[[#This Row],[SampleLabel]]+3</f>
        <v>48010003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48010005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48</v>
      </c>
      <c r="B474" s="1">
        <f t="shared" si="29"/>
        <v>1</v>
      </c>
      <c r="C474" s="1">
        <f t="shared" si="30"/>
        <v>2</v>
      </c>
      <c r="D474" s="134">
        <f t="shared" si="28"/>
        <v>48010000</v>
      </c>
      <c r="E474" s="1">
        <f>INDEX(FCF[From],MATCH(FCFdata[[#This Row],[FCFindex]],FCF[FCFindex]))</f>
        <v>3</v>
      </c>
      <c r="F474" s="1">
        <f>INDEX(FCF[To],MATCH(FCFdata[[#This Row],[FCFindex]],FCF[FCFindex]))</f>
        <v>4</v>
      </c>
      <c r="G474" s="1" t="str">
        <f>INDEX(FCF[MarkFrom],MATCH(FCFdata[[#This Row],[FCFindex]],FCF[FCFindex]))</f>
        <v>2c</v>
      </c>
      <c r="H474" s="1" t="str">
        <f>INDEX(FCF[MarkTo],MATCH(FCFdata[[#This Row],[FCFindex]],FCF[FCFindex]))</f>
        <v>3U</v>
      </c>
      <c r="I474" s="118">
        <f>FCFdata[[#This Row],[SampleLabel]]+3</f>
        <v>48010003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48010005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48</v>
      </c>
      <c r="B475" s="1">
        <f t="shared" si="29"/>
        <v>1</v>
      </c>
      <c r="C475" s="1">
        <f t="shared" si="30"/>
        <v>3</v>
      </c>
      <c r="D475" s="134">
        <f t="shared" si="28"/>
        <v>48010000</v>
      </c>
      <c r="E475" s="1">
        <f>INDEX(FCF[From],MATCH(FCFdata[[#This Row],[FCFindex]],FCF[FCFindex]))</f>
        <v>4</v>
      </c>
      <c r="F475" s="1">
        <f>INDEX(FCF[To],MATCH(FCFdata[[#This Row],[FCFindex]],FCF[FCFindex]))</f>
        <v>5</v>
      </c>
      <c r="G475" s="1" t="str">
        <f>INDEX(FCF[MarkFrom],MATCH(FCFdata[[#This Row],[FCFindex]],FCF[FCFindex]))</f>
        <v>3U</v>
      </c>
      <c r="H475" s="1" t="str">
        <f>INDEX(FCF[MarkTo],MATCH(FCFdata[[#This Row],[FCFindex]],FCF[FCFindex]))</f>
        <v>4G</v>
      </c>
      <c r="I475" s="118">
        <f>FCFdata[[#This Row],[SampleLabel]]+3</f>
        <v>48010003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48010005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48</v>
      </c>
      <c r="B476" s="1">
        <f t="shared" si="29"/>
        <v>1</v>
      </c>
      <c r="C476" s="1">
        <f t="shared" si="30"/>
        <v>4</v>
      </c>
      <c r="D476" s="134">
        <f t="shared" si="28"/>
        <v>48010000</v>
      </c>
      <c r="E476" s="1">
        <f>INDEX(FCF[From],MATCH(FCFdata[[#This Row],[FCFindex]],FCF[FCFindex]))</f>
        <v>5</v>
      </c>
      <c r="F476" s="1">
        <f>INDEX(FCF[To],MATCH(FCFdata[[#This Row],[FCFindex]],FCF[FCFindex]))</f>
        <v>6</v>
      </c>
      <c r="G476" s="1" t="str">
        <f>INDEX(FCF[MarkFrom],MATCH(FCFdata[[#This Row],[FCFindex]],FCF[FCFindex]))</f>
        <v>4G</v>
      </c>
      <c r="H476" s="1" t="str">
        <f>INDEX(FCF[MarkTo],MATCH(FCFdata[[#This Row],[FCFindex]],FCF[FCFindex]))</f>
        <v>5S</v>
      </c>
      <c r="I476" s="118">
        <f>FCFdata[[#This Row],[SampleLabel]]+3</f>
        <v>48010003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48010005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48</v>
      </c>
      <c r="B477" s="1">
        <f t="shared" si="29"/>
        <v>1</v>
      </c>
      <c r="C477" s="1">
        <f t="shared" si="30"/>
        <v>5</v>
      </c>
      <c r="D477" s="134">
        <f t="shared" si="28"/>
        <v>48010000</v>
      </c>
      <c r="E477" s="1">
        <f>INDEX(FCF[From],MATCH(FCFdata[[#This Row],[FCFindex]],FCF[FCFindex]))</f>
        <v>6</v>
      </c>
      <c r="F477" s="1">
        <f>INDEX(FCF[To],MATCH(FCFdata[[#This Row],[FCFindex]],FCF[FCFindex]))</f>
        <v>7</v>
      </c>
      <c r="G477" s="1" t="str">
        <f>INDEX(FCF[MarkFrom],MATCH(FCFdata[[#This Row],[FCFindex]],FCF[FCFindex]))</f>
        <v>5S</v>
      </c>
      <c r="H477" s="1" t="str">
        <f>INDEX(FCF[MarkTo],MATCH(FCFdata[[#This Row],[FCFindex]],FCF[FCFindex]))</f>
        <v>6Oct</v>
      </c>
      <c r="I477" s="118">
        <f>FCFdata[[#This Row],[SampleLabel]]+3</f>
        <v>48010003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48010005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48</v>
      </c>
      <c r="B478" s="1">
        <f t="shared" si="29"/>
        <v>1</v>
      </c>
      <c r="C478" s="1">
        <f t="shared" si="30"/>
        <v>6</v>
      </c>
      <c r="D478" s="134">
        <f t="shared" si="28"/>
        <v>48010000</v>
      </c>
      <c r="E478" s="1">
        <f>INDEX(FCF[From],MATCH(FCFdata[[#This Row],[FCFindex]],FCF[FCFindex]))</f>
        <v>7</v>
      </c>
      <c r="F478" s="1">
        <f>INDEX(FCF[To],MATCH(FCFdata[[#This Row],[FCFindex]],FCF[FCFindex]))</f>
        <v>8</v>
      </c>
      <c r="G478" s="1" t="str">
        <f>INDEX(FCF[MarkFrom],MATCH(FCFdata[[#This Row],[FCFindex]],FCF[FCFindex]))</f>
        <v>6Oct</v>
      </c>
      <c r="H478" s="1" t="str">
        <f>INDEX(FCF[MarkTo],MATCH(FCFdata[[#This Row],[FCFindex]],FCF[FCFindex]))</f>
        <v>7Rot</v>
      </c>
      <c r="I478" s="118">
        <f>FCFdata[[#This Row],[SampleLabel]]+3</f>
        <v>48010003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48010005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48</v>
      </c>
      <c r="B479" s="1">
        <f t="shared" si="29"/>
        <v>1</v>
      </c>
      <c r="C479" s="1">
        <f t="shared" si="30"/>
        <v>7</v>
      </c>
      <c r="D479" s="134">
        <f t="shared" si="28"/>
        <v>48010000</v>
      </c>
      <c r="E479" s="1">
        <f>INDEX(FCF[From],MATCH(FCFdata[[#This Row],[FCFindex]],FCF[FCFindex]))</f>
        <v>8</v>
      </c>
      <c r="F479" s="1">
        <f>INDEX(FCF[To],MATCH(FCFdata[[#This Row],[FCFindex]],FCF[FCFindex]))</f>
        <v>9</v>
      </c>
      <c r="G479" s="1" t="str">
        <f>INDEX(FCF[MarkFrom],MATCH(FCFdata[[#This Row],[FCFindex]],FCF[FCFindex]))</f>
        <v>7Rot</v>
      </c>
      <c r="H479" s="1" t="str">
        <f>INDEX(FCF[MarkTo],MATCH(FCFdata[[#This Row],[FCFindex]],FCF[FCFindex]))</f>
        <v>8Gp</v>
      </c>
      <c r="I479" s="118">
        <f>FCFdata[[#This Row],[SampleLabel]]+3</f>
        <v>48010003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48010005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48</v>
      </c>
      <c r="B480" s="1">
        <f t="shared" si="29"/>
        <v>1</v>
      </c>
      <c r="C480" s="1">
        <f t="shared" si="30"/>
        <v>8</v>
      </c>
      <c r="D480" s="134">
        <f t="shared" si="28"/>
        <v>48010000</v>
      </c>
      <c r="E480" s="1">
        <f>INDEX(FCF[From],MATCH(FCFdata[[#This Row],[FCFindex]],FCF[FCFindex]))</f>
        <v>9</v>
      </c>
      <c r="F480" s="1">
        <f>INDEX(FCF[To],MATCH(FCFdata[[#This Row],[FCFindex]],FCF[FCFindex]))</f>
        <v>10</v>
      </c>
      <c r="G480" s="1" t="str">
        <f>INDEX(FCF[MarkFrom],MATCH(FCFdata[[#This Row],[FCFindex]],FCF[FCFindex]))</f>
        <v>8Gp</v>
      </c>
      <c r="H480" s="1" t="str">
        <f>INDEX(FCF[MarkTo],MATCH(FCFdata[[#This Row],[FCFindex]],FCF[FCFindex]))</f>
        <v>9Ama</v>
      </c>
      <c r="I480" s="118">
        <f>FCFdata[[#This Row],[SampleLabel]]+3</f>
        <v>48010003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48010005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48</v>
      </c>
      <c r="B481" s="1">
        <f t="shared" si="29"/>
        <v>1</v>
      </c>
      <c r="C481" s="1">
        <f t="shared" si="30"/>
        <v>9</v>
      </c>
      <c r="D481" s="134">
        <f t="shared" si="28"/>
        <v>48010000</v>
      </c>
      <c r="E481" s="1">
        <f>INDEX(FCF[From],MATCH(FCFdata[[#This Row],[FCFindex]],FCF[FCFindex]))</f>
        <v>11</v>
      </c>
      <c r="F481" s="1">
        <f>INDEX(FCF[To],MATCH(FCFdata[[#This Row],[FCFindex]],FCF[FCFindex]))</f>
        <v>12</v>
      </c>
      <c r="G481" s="1" t="str">
        <f>INDEX(FCF[MarkFrom],MATCH(FCFdata[[#This Row],[FCFindex]],FCF[FCFindex]))</f>
        <v>10Tm</v>
      </c>
      <c r="H481" s="1" t="str">
        <f>INDEX(FCF[MarkTo],MATCH(FCFdata[[#This Row],[FCFindex]],FCF[FCFindex]))</f>
        <v>11Azd</v>
      </c>
      <c r="I481" s="118">
        <f>FCFdata[[#This Row],[SampleLabel]]+3</f>
        <v>48010003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48010005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49</v>
      </c>
      <c r="B482" s="1">
        <f t="shared" si="29"/>
        <v>1</v>
      </c>
      <c r="C482" s="1">
        <f t="shared" si="30"/>
        <v>0</v>
      </c>
      <c r="D482" s="134">
        <f t="shared" si="28"/>
        <v>49010000</v>
      </c>
      <c r="E482" s="1">
        <f>INDEX(FCF[From],MATCH(FCFdata[[#This Row],[FCFindex]],FCF[FCFindex]))</f>
        <v>1</v>
      </c>
      <c r="F482" s="1">
        <f>INDEX(FCF[To],MATCH(FCFdata[[#This Row],[FCFindex]],FCF[FCFindex]))</f>
        <v>3</v>
      </c>
      <c r="G482" s="1" t="str">
        <f>INDEX(FCF[MarkFrom],MATCH(FCFdata[[#This Row],[FCFindex]],FCF[FCFindex]))</f>
        <v>1PM</v>
      </c>
      <c r="H482" s="1" t="str">
        <f>INDEX(FCF[MarkTo],MATCH(FCFdata[[#This Row],[FCFindex]],FCF[FCFindex]))</f>
        <v>2c</v>
      </c>
      <c r="I482" s="118">
        <f>FCFdata[[#This Row],[SampleLabel]]+3</f>
        <v>49010003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49010005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49</v>
      </c>
      <c r="B483" s="1">
        <f t="shared" si="29"/>
        <v>1</v>
      </c>
      <c r="C483" s="1">
        <f t="shared" si="30"/>
        <v>1</v>
      </c>
      <c r="D483" s="134">
        <f t="shared" si="28"/>
        <v>49010000</v>
      </c>
      <c r="E483" s="1">
        <f>INDEX(FCF[From],MATCH(FCFdata[[#This Row],[FCFindex]],FCF[FCFindex]))</f>
        <v>2</v>
      </c>
      <c r="F483" s="1">
        <f>INDEX(FCF[To],MATCH(FCFdata[[#This Row],[FCFindex]],FCF[FCFindex]))</f>
        <v>3</v>
      </c>
      <c r="G483" s="1" t="str">
        <f>INDEX(FCF[MarkFrom],MATCH(FCFdata[[#This Row],[FCFindex]],FCF[FCFindex]))</f>
        <v>2D</v>
      </c>
      <c r="H483" s="1" t="str">
        <f>INDEX(FCF[MarkTo],MATCH(FCFdata[[#This Row],[FCFindex]],FCF[FCFindex]))</f>
        <v>2c</v>
      </c>
      <c r="I483" s="118">
        <f>FCFdata[[#This Row],[SampleLabel]]+3</f>
        <v>49010003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49010005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49</v>
      </c>
      <c r="B484" s="1">
        <f t="shared" si="29"/>
        <v>1</v>
      </c>
      <c r="C484" s="1">
        <f t="shared" si="30"/>
        <v>2</v>
      </c>
      <c r="D484" s="134">
        <f t="shared" si="28"/>
        <v>49010000</v>
      </c>
      <c r="E484" s="1">
        <f>INDEX(FCF[From],MATCH(FCFdata[[#This Row],[FCFindex]],FCF[FCFindex]))</f>
        <v>3</v>
      </c>
      <c r="F484" s="1">
        <f>INDEX(FCF[To],MATCH(FCFdata[[#This Row],[FCFindex]],FCF[FCFindex]))</f>
        <v>4</v>
      </c>
      <c r="G484" s="1" t="str">
        <f>INDEX(FCF[MarkFrom],MATCH(FCFdata[[#This Row],[FCFindex]],FCF[FCFindex]))</f>
        <v>2c</v>
      </c>
      <c r="H484" s="1" t="str">
        <f>INDEX(FCF[MarkTo],MATCH(FCFdata[[#This Row],[FCFindex]],FCF[FCFindex]))</f>
        <v>3U</v>
      </c>
      <c r="I484" s="118">
        <f>FCFdata[[#This Row],[SampleLabel]]+3</f>
        <v>49010003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49010005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49</v>
      </c>
      <c r="B485" s="1">
        <f t="shared" si="29"/>
        <v>1</v>
      </c>
      <c r="C485" s="1">
        <f t="shared" si="30"/>
        <v>3</v>
      </c>
      <c r="D485" s="134">
        <f t="shared" si="28"/>
        <v>49010000</v>
      </c>
      <c r="E485" s="1">
        <f>INDEX(FCF[From],MATCH(FCFdata[[#This Row],[FCFindex]],FCF[FCFindex]))</f>
        <v>4</v>
      </c>
      <c r="F485" s="1">
        <f>INDEX(FCF[To],MATCH(FCFdata[[#This Row],[FCFindex]],FCF[FCFindex]))</f>
        <v>5</v>
      </c>
      <c r="G485" s="1" t="str">
        <f>INDEX(FCF[MarkFrom],MATCH(FCFdata[[#This Row],[FCFindex]],FCF[FCFindex]))</f>
        <v>3U</v>
      </c>
      <c r="H485" s="1" t="str">
        <f>INDEX(FCF[MarkTo],MATCH(FCFdata[[#This Row],[FCFindex]],FCF[FCFindex]))</f>
        <v>4G</v>
      </c>
      <c r="I485" s="118">
        <f>FCFdata[[#This Row],[SampleLabel]]+3</f>
        <v>49010003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49010005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49</v>
      </c>
      <c r="B486" s="1">
        <f t="shared" si="29"/>
        <v>1</v>
      </c>
      <c r="C486" s="1">
        <f t="shared" si="30"/>
        <v>4</v>
      </c>
      <c r="D486" s="134">
        <f t="shared" si="28"/>
        <v>49010000</v>
      </c>
      <c r="E486" s="1">
        <f>INDEX(FCF[From],MATCH(FCFdata[[#This Row],[FCFindex]],FCF[FCFindex]))</f>
        <v>5</v>
      </c>
      <c r="F486" s="1">
        <f>INDEX(FCF[To],MATCH(FCFdata[[#This Row],[FCFindex]],FCF[FCFindex]))</f>
        <v>6</v>
      </c>
      <c r="G486" s="1" t="str">
        <f>INDEX(FCF[MarkFrom],MATCH(FCFdata[[#This Row],[FCFindex]],FCF[FCFindex]))</f>
        <v>4G</v>
      </c>
      <c r="H486" s="1" t="str">
        <f>INDEX(FCF[MarkTo],MATCH(FCFdata[[#This Row],[FCFindex]],FCF[FCFindex]))</f>
        <v>5S</v>
      </c>
      <c r="I486" s="118">
        <f>FCFdata[[#This Row],[SampleLabel]]+3</f>
        <v>49010003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49010005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49</v>
      </c>
      <c r="B487" s="1">
        <f t="shared" si="29"/>
        <v>1</v>
      </c>
      <c r="C487" s="1">
        <f t="shared" si="30"/>
        <v>5</v>
      </c>
      <c r="D487" s="134">
        <f t="shared" si="28"/>
        <v>49010000</v>
      </c>
      <c r="E487" s="1">
        <f>INDEX(FCF[From],MATCH(FCFdata[[#This Row],[FCFindex]],FCF[FCFindex]))</f>
        <v>6</v>
      </c>
      <c r="F487" s="1">
        <f>INDEX(FCF[To],MATCH(FCFdata[[#This Row],[FCFindex]],FCF[FCFindex]))</f>
        <v>7</v>
      </c>
      <c r="G487" s="1" t="str">
        <f>INDEX(FCF[MarkFrom],MATCH(FCFdata[[#This Row],[FCFindex]],FCF[FCFindex]))</f>
        <v>5S</v>
      </c>
      <c r="H487" s="1" t="str">
        <f>INDEX(FCF[MarkTo],MATCH(FCFdata[[#This Row],[FCFindex]],FCF[FCFindex]))</f>
        <v>6Oct</v>
      </c>
      <c r="I487" s="118">
        <f>FCFdata[[#This Row],[SampleLabel]]+3</f>
        <v>49010003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49010005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49</v>
      </c>
      <c r="B488" s="1">
        <f t="shared" si="29"/>
        <v>1</v>
      </c>
      <c r="C488" s="1">
        <f t="shared" si="30"/>
        <v>6</v>
      </c>
      <c r="D488" s="134">
        <f t="shared" si="28"/>
        <v>49010000</v>
      </c>
      <c r="E488" s="1">
        <f>INDEX(FCF[From],MATCH(FCFdata[[#This Row],[FCFindex]],FCF[FCFindex]))</f>
        <v>7</v>
      </c>
      <c r="F488" s="1">
        <f>INDEX(FCF[To],MATCH(FCFdata[[#This Row],[FCFindex]],FCF[FCFindex]))</f>
        <v>8</v>
      </c>
      <c r="G488" s="1" t="str">
        <f>INDEX(FCF[MarkFrom],MATCH(FCFdata[[#This Row],[FCFindex]],FCF[FCFindex]))</f>
        <v>6Oct</v>
      </c>
      <c r="H488" s="1" t="str">
        <f>INDEX(FCF[MarkTo],MATCH(FCFdata[[#This Row],[FCFindex]],FCF[FCFindex]))</f>
        <v>7Rot</v>
      </c>
      <c r="I488" s="118">
        <f>FCFdata[[#This Row],[SampleLabel]]+3</f>
        <v>49010003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49010005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49</v>
      </c>
      <c r="B489" s="1">
        <f t="shared" si="29"/>
        <v>1</v>
      </c>
      <c r="C489" s="1">
        <f t="shared" si="30"/>
        <v>7</v>
      </c>
      <c r="D489" s="134">
        <f t="shared" si="28"/>
        <v>49010000</v>
      </c>
      <c r="E489" s="1">
        <f>INDEX(FCF[From],MATCH(FCFdata[[#This Row],[FCFindex]],FCF[FCFindex]))</f>
        <v>8</v>
      </c>
      <c r="F489" s="1">
        <f>INDEX(FCF[To],MATCH(FCFdata[[#This Row],[FCFindex]],FCF[FCFindex]))</f>
        <v>9</v>
      </c>
      <c r="G489" s="1" t="str">
        <f>INDEX(FCF[MarkFrom],MATCH(FCFdata[[#This Row],[FCFindex]],FCF[FCFindex]))</f>
        <v>7Rot</v>
      </c>
      <c r="H489" s="1" t="str">
        <f>INDEX(FCF[MarkTo],MATCH(FCFdata[[#This Row],[FCFindex]],FCF[FCFindex]))</f>
        <v>8Gp</v>
      </c>
      <c r="I489" s="118">
        <f>FCFdata[[#This Row],[SampleLabel]]+3</f>
        <v>49010003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49010005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49</v>
      </c>
      <c r="B490" s="1">
        <f t="shared" si="29"/>
        <v>1</v>
      </c>
      <c r="C490" s="1">
        <f t="shared" si="30"/>
        <v>8</v>
      </c>
      <c r="D490" s="134">
        <f t="shared" si="28"/>
        <v>49010000</v>
      </c>
      <c r="E490" s="1">
        <f>INDEX(FCF[From],MATCH(FCFdata[[#This Row],[FCFindex]],FCF[FCFindex]))</f>
        <v>9</v>
      </c>
      <c r="F490" s="1">
        <f>INDEX(FCF[To],MATCH(FCFdata[[#This Row],[FCFindex]],FCF[FCFindex]))</f>
        <v>10</v>
      </c>
      <c r="G490" s="1" t="str">
        <f>INDEX(FCF[MarkFrom],MATCH(FCFdata[[#This Row],[FCFindex]],FCF[FCFindex]))</f>
        <v>8Gp</v>
      </c>
      <c r="H490" s="1" t="str">
        <f>INDEX(FCF[MarkTo],MATCH(FCFdata[[#This Row],[FCFindex]],FCF[FCFindex]))</f>
        <v>9Ama</v>
      </c>
      <c r="I490" s="118">
        <f>FCFdata[[#This Row],[SampleLabel]]+3</f>
        <v>49010003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49010005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49</v>
      </c>
      <c r="B491" s="1">
        <f t="shared" si="29"/>
        <v>1</v>
      </c>
      <c r="C491" s="1">
        <f t="shared" si="30"/>
        <v>9</v>
      </c>
      <c r="D491" s="134">
        <f t="shared" si="28"/>
        <v>49010000</v>
      </c>
      <c r="E491" s="1">
        <f>INDEX(FCF[From],MATCH(FCFdata[[#This Row],[FCFindex]],FCF[FCFindex]))</f>
        <v>11</v>
      </c>
      <c r="F491" s="1">
        <f>INDEX(FCF[To],MATCH(FCFdata[[#This Row],[FCFindex]],FCF[FCFindex]))</f>
        <v>12</v>
      </c>
      <c r="G491" s="1" t="str">
        <f>INDEX(FCF[MarkFrom],MATCH(FCFdata[[#This Row],[FCFindex]],FCF[FCFindex]))</f>
        <v>10Tm</v>
      </c>
      <c r="H491" s="1" t="str">
        <f>INDEX(FCF[MarkTo],MATCH(FCFdata[[#This Row],[FCFindex]],FCF[FCFindex]))</f>
        <v>11Azd</v>
      </c>
      <c r="I491" s="118">
        <f>FCFdata[[#This Row],[SampleLabel]]+3</f>
        <v>49010003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49010005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50</v>
      </c>
      <c r="B492" s="1">
        <f t="shared" si="29"/>
        <v>1</v>
      </c>
      <c r="C492" s="1">
        <f t="shared" si="30"/>
        <v>0</v>
      </c>
      <c r="D492" s="134">
        <f t="shared" si="28"/>
        <v>50010000</v>
      </c>
      <c r="E492" s="1">
        <f>INDEX(FCF[From],MATCH(FCFdata[[#This Row],[FCFindex]],FCF[FCFindex]))</f>
        <v>1</v>
      </c>
      <c r="F492" s="1">
        <f>INDEX(FCF[To],MATCH(FCFdata[[#This Row],[FCFindex]],FCF[FCFindex]))</f>
        <v>3</v>
      </c>
      <c r="G492" s="1" t="str">
        <f>INDEX(FCF[MarkFrom],MATCH(FCFdata[[#This Row],[FCFindex]],FCF[FCFindex]))</f>
        <v>1PM</v>
      </c>
      <c r="H492" s="1" t="str">
        <f>INDEX(FCF[MarkTo],MATCH(FCFdata[[#This Row],[FCFindex]],FCF[FCFindex]))</f>
        <v>2c</v>
      </c>
      <c r="I492" s="118">
        <f>FCFdata[[#This Row],[SampleLabel]]+3</f>
        <v>50010003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50010005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50</v>
      </c>
      <c r="B493" s="1">
        <f t="shared" si="29"/>
        <v>1</v>
      </c>
      <c r="C493" s="1">
        <f t="shared" si="30"/>
        <v>1</v>
      </c>
      <c r="D493" s="134">
        <f t="shared" si="28"/>
        <v>50010000</v>
      </c>
      <c r="E493" s="1">
        <f>INDEX(FCF[From],MATCH(FCFdata[[#This Row],[FCFindex]],FCF[FCFindex]))</f>
        <v>2</v>
      </c>
      <c r="F493" s="1">
        <f>INDEX(FCF[To],MATCH(FCFdata[[#This Row],[FCFindex]],FCF[FCFindex]))</f>
        <v>3</v>
      </c>
      <c r="G493" s="1" t="str">
        <f>INDEX(FCF[MarkFrom],MATCH(FCFdata[[#This Row],[FCFindex]],FCF[FCFindex]))</f>
        <v>2D</v>
      </c>
      <c r="H493" s="1" t="str">
        <f>INDEX(FCF[MarkTo],MATCH(FCFdata[[#This Row],[FCFindex]],FCF[FCFindex]))</f>
        <v>2c</v>
      </c>
      <c r="I493" s="118">
        <f>FCFdata[[#This Row],[SampleLabel]]+3</f>
        <v>50010003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50010005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50</v>
      </c>
      <c r="B494" s="1">
        <f t="shared" si="29"/>
        <v>1</v>
      </c>
      <c r="C494" s="1">
        <f t="shared" si="30"/>
        <v>2</v>
      </c>
      <c r="D494" s="134">
        <f t="shared" si="28"/>
        <v>50010000</v>
      </c>
      <c r="E494" s="1">
        <f>INDEX(FCF[From],MATCH(FCFdata[[#This Row],[FCFindex]],FCF[FCFindex]))</f>
        <v>3</v>
      </c>
      <c r="F494" s="1">
        <f>INDEX(FCF[To],MATCH(FCFdata[[#This Row],[FCFindex]],FCF[FCFindex]))</f>
        <v>4</v>
      </c>
      <c r="G494" s="1" t="str">
        <f>INDEX(FCF[MarkFrom],MATCH(FCFdata[[#This Row],[FCFindex]],FCF[FCFindex]))</f>
        <v>2c</v>
      </c>
      <c r="H494" s="1" t="str">
        <f>INDEX(FCF[MarkTo],MATCH(FCFdata[[#This Row],[FCFindex]],FCF[FCFindex]))</f>
        <v>3U</v>
      </c>
      <c r="I494" s="118">
        <f>FCFdata[[#This Row],[SampleLabel]]+3</f>
        <v>50010003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50010005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50</v>
      </c>
      <c r="B495" s="1">
        <f t="shared" si="29"/>
        <v>1</v>
      </c>
      <c r="C495" s="1">
        <f t="shared" si="30"/>
        <v>3</v>
      </c>
      <c r="D495" s="134">
        <f t="shared" si="28"/>
        <v>50010000</v>
      </c>
      <c r="E495" s="1">
        <f>INDEX(FCF[From],MATCH(FCFdata[[#This Row],[FCFindex]],FCF[FCFindex]))</f>
        <v>4</v>
      </c>
      <c r="F495" s="1">
        <f>INDEX(FCF[To],MATCH(FCFdata[[#This Row],[FCFindex]],FCF[FCFindex]))</f>
        <v>5</v>
      </c>
      <c r="G495" s="1" t="str">
        <f>INDEX(FCF[MarkFrom],MATCH(FCFdata[[#This Row],[FCFindex]],FCF[FCFindex]))</f>
        <v>3U</v>
      </c>
      <c r="H495" s="1" t="str">
        <f>INDEX(FCF[MarkTo],MATCH(FCFdata[[#This Row],[FCFindex]],FCF[FCFindex]))</f>
        <v>4G</v>
      </c>
      <c r="I495" s="118">
        <f>FCFdata[[#This Row],[SampleLabel]]+3</f>
        <v>50010003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50010005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50</v>
      </c>
      <c r="B496" s="1">
        <f t="shared" si="29"/>
        <v>1</v>
      </c>
      <c r="C496" s="1">
        <f t="shared" si="30"/>
        <v>4</v>
      </c>
      <c r="D496" s="134">
        <f t="shared" si="28"/>
        <v>50010000</v>
      </c>
      <c r="E496" s="1">
        <f>INDEX(FCF[From],MATCH(FCFdata[[#This Row],[FCFindex]],FCF[FCFindex]))</f>
        <v>5</v>
      </c>
      <c r="F496" s="1">
        <f>INDEX(FCF[To],MATCH(FCFdata[[#This Row],[FCFindex]],FCF[FCFindex]))</f>
        <v>6</v>
      </c>
      <c r="G496" s="1" t="str">
        <f>INDEX(FCF[MarkFrom],MATCH(FCFdata[[#This Row],[FCFindex]],FCF[FCFindex]))</f>
        <v>4G</v>
      </c>
      <c r="H496" s="1" t="str">
        <f>INDEX(FCF[MarkTo],MATCH(FCFdata[[#This Row],[FCFindex]],FCF[FCFindex]))</f>
        <v>5S</v>
      </c>
      <c r="I496" s="118">
        <f>FCFdata[[#This Row],[SampleLabel]]+3</f>
        <v>50010003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50010005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50</v>
      </c>
      <c r="B497" s="1">
        <f t="shared" si="29"/>
        <v>1</v>
      </c>
      <c r="C497" s="1">
        <f t="shared" si="30"/>
        <v>5</v>
      </c>
      <c r="D497" s="134">
        <f t="shared" si="28"/>
        <v>50010000</v>
      </c>
      <c r="E497" s="1">
        <f>INDEX(FCF[From],MATCH(FCFdata[[#This Row],[FCFindex]],FCF[FCFindex]))</f>
        <v>6</v>
      </c>
      <c r="F497" s="1">
        <f>INDEX(FCF[To],MATCH(FCFdata[[#This Row],[FCFindex]],FCF[FCFindex]))</f>
        <v>7</v>
      </c>
      <c r="G497" s="1" t="str">
        <f>INDEX(FCF[MarkFrom],MATCH(FCFdata[[#This Row],[FCFindex]],FCF[FCFindex]))</f>
        <v>5S</v>
      </c>
      <c r="H497" s="1" t="str">
        <f>INDEX(FCF[MarkTo],MATCH(FCFdata[[#This Row],[FCFindex]],FCF[FCFindex]))</f>
        <v>6Oct</v>
      </c>
      <c r="I497" s="118">
        <f>FCFdata[[#This Row],[SampleLabel]]+3</f>
        <v>50010003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50010005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50</v>
      </c>
      <c r="B498" s="1">
        <f t="shared" si="29"/>
        <v>1</v>
      </c>
      <c r="C498" s="1">
        <f t="shared" si="30"/>
        <v>6</v>
      </c>
      <c r="D498" s="134">
        <f t="shared" si="28"/>
        <v>50010000</v>
      </c>
      <c r="E498" s="1">
        <f>INDEX(FCF[From],MATCH(FCFdata[[#This Row],[FCFindex]],FCF[FCFindex]))</f>
        <v>7</v>
      </c>
      <c r="F498" s="1">
        <f>INDEX(FCF[To],MATCH(FCFdata[[#This Row],[FCFindex]],FCF[FCFindex]))</f>
        <v>8</v>
      </c>
      <c r="G498" s="1" t="str">
        <f>INDEX(FCF[MarkFrom],MATCH(FCFdata[[#This Row],[FCFindex]],FCF[FCFindex]))</f>
        <v>6Oct</v>
      </c>
      <c r="H498" s="1" t="str">
        <f>INDEX(FCF[MarkTo],MATCH(FCFdata[[#This Row],[FCFindex]],FCF[FCFindex]))</f>
        <v>7Rot</v>
      </c>
      <c r="I498" s="118">
        <f>FCFdata[[#This Row],[SampleLabel]]+3</f>
        <v>50010003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50010005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50</v>
      </c>
      <c r="B499" s="1">
        <f t="shared" si="29"/>
        <v>1</v>
      </c>
      <c r="C499" s="1">
        <f t="shared" si="30"/>
        <v>7</v>
      </c>
      <c r="D499" s="134">
        <f t="shared" si="28"/>
        <v>50010000</v>
      </c>
      <c r="E499" s="1">
        <f>INDEX(FCF[From],MATCH(FCFdata[[#This Row],[FCFindex]],FCF[FCFindex]))</f>
        <v>8</v>
      </c>
      <c r="F499" s="1">
        <f>INDEX(FCF[To],MATCH(FCFdata[[#This Row],[FCFindex]],FCF[FCFindex]))</f>
        <v>9</v>
      </c>
      <c r="G499" s="1" t="str">
        <f>INDEX(FCF[MarkFrom],MATCH(FCFdata[[#This Row],[FCFindex]],FCF[FCFindex]))</f>
        <v>7Rot</v>
      </c>
      <c r="H499" s="1" t="str">
        <f>INDEX(FCF[MarkTo],MATCH(FCFdata[[#This Row],[FCFindex]],FCF[FCFindex]))</f>
        <v>8Gp</v>
      </c>
      <c r="I499" s="118">
        <f>FCFdata[[#This Row],[SampleLabel]]+3</f>
        <v>50010003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50010005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50</v>
      </c>
      <c r="B500" s="1">
        <f t="shared" si="29"/>
        <v>1</v>
      </c>
      <c r="C500" s="1">
        <f t="shared" si="30"/>
        <v>8</v>
      </c>
      <c r="D500" s="134">
        <f t="shared" si="28"/>
        <v>50010000</v>
      </c>
      <c r="E500" s="1">
        <f>INDEX(FCF[From],MATCH(FCFdata[[#This Row],[FCFindex]],FCF[FCFindex]))</f>
        <v>9</v>
      </c>
      <c r="F500" s="1">
        <f>INDEX(FCF[To],MATCH(FCFdata[[#This Row],[FCFindex]],FCF[FCFindex]))</f>
        <v>10</v>
      </c>
      <c r="G500" s="1" t="str">
        <f>INDEX(FCF[MarkFrom],MATCH(FCFdata[[#This Row],[FCFindex]],FCF[FCFindex]))</f>
        <v>8Gp</v>
      </c>
      <c r="H500" s="1" t="str">
        <f>INDEX(FCF[MarkTo],MATCH(FCFdata[[#This Row],[FCFindex]],FCF[FCFindex]))</f>
        <v>9Ama</v>
      </c>
      <c r="I500" s="118">
        <f>FCFdata[[#This Row],[SampleLabel]]+3</f>
        <v>50010003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50010005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50</v>
      </c>
      <c r="B501" s="1">
        <f t="shared" si="29"/>
        <v>1</v>
      </c>
      <c r="C501" s="1">
        <f t="shared" si="30"/>
        <v>9</v>
      </c>
      <c r="D501" s="134">
        <f t="shared" si="28"/>
        <v>50010000</v>
      </c>
      <c r="E501" s="1">
        <f>INDEX(FCF[From],MATCH(FCFdata[[#This Row],[FCFindex]],FCF[FCFindex]))</f>
        <v>11</v>
      </c>
      <c r="F501" s="1">
        <f>INDEX(FCF[To],MATCH(FCFdata[[#This Row],[FCFindex]],FCF[FCFindex]))</f>
        <v>12</v>
      </c>
      <c r="G501" s="1" t="str">
        <f>INDEX(FCF[MarkFrom],MATCH(FCFdata[[#This Row],[FCFindex]],FCF[FCFindex]))</f>
        <v>10Tm</v>
      </c>
      <c r="H501" s="1" t="str">
        <f>INDEX(FCF[MarkTo],MATCH(FCFdata[[#This Row],[FCFindex]],FCF[FCFindex]))</f>
        <v>11Azd</v>
      </c>
      <c r="I501" s="118">
        <f>FCFdata[[#This Row],[SampleLabel]]+3</f>
        <v>50010003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50010005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51</v>
      </c>
      <c r="B502" s="1">
        <f t="shared" si="29"/>
        <v>1</v>
      </c>
      <c r="C502" s="1">
        <f t="shared" si="30"/>
        <v>0</v>
      </c>
      <c r="D502" s="134">
        <f t="shared" si="28"/>
        <v>51010000</v>
      </c>
      <c r="E502" s="1">
        <f>INDEX(FCF[From],MATCH(FCFdata[[#This Row],[FCFindex]],FCF[FCFindex]))</f>
        <v>1</v>
      </c>
      <c r="F502" s="1">
        <f>INDEX(FCF[To],MATCH(FCFdata[[#This Row],[FCFindex]],FCF[FCFindex]))</f>
        <v>3</v>
      </c>
      <c r="G502" s="1" t="str">
        <f>INDEX(FCF[MarkFrom],MATCH(FCFdata[[#This Row],[FCFindex]],FCF[FCFindex]))</f>
        <v>1PM</v>
      </c>
      <c r="H502" s="1" t="str">
        <f>INDEX(FCF[MarkTo],MATCH(FCFdata[[#This Row],[FCFindex]],FCF[FCFindex]))</f>
        <v>2c</v>
      </c>
      <c r="I502" s="118">
        <f>FCFdata[[#This Row],[SampleLabel]]+3</f>
        <v>51010003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51010005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51</v>
      </c>
      <c r="B503" s="1">
        <f t="shared" si="29"/>
        <v>1</v>
      </c>
      <c r="C503" s="1">
        <f t="shared" si="30"/>
        <v>1</v>
      </c>
      <c r="D503" s="134">
        <f t="shared" si="28"/>
        <v>51010000</v>
      </c>
      <c r="E503" s="1">
        <f>INDEX(FCF[From],MATCH(FCFdata[[#This Row],[FCFindex]],FCF[FCFindex]))</f>
        <v>2</v>
      </c>
      <c r="F503" s="1">
        <f>INDEX(FCF[To],MATCH(FCFdata[[#This Row],[FCFindex]],FCF[FCFindex]))</f>
        <v>3</v>
      </c>
      <c r="G503" s="1" t="str">
        <f>INDEX(FCF[MarkFrom],MATCH(FCFdata[[#This Row],[FCFindex]],FCF[FCFindex]))</f>
        <v>2D</v>
      </c>
      <c r="H503" s="1" t="str">
        <f>INDEX(FCF[MarkTo],MATCH(FCFdata[[#This Row],[FCFindex]],FCF[FCFindex]))</f>
        <v>2c</v>
      </c>
      <c r="I503" s="118">
        <f>FCFdata[[#This Row],[SampleLabel]]+3</f>
        <v>51010003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51010005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51</v>
      </c>
      <c r="B504" s="1">
        <f t="shared" si="29"/>
        <v>1</v>
      </c>
      <c r="C504" s="1">
        <f t="shared" si="30"/>
        <v>2</v>
      </c>
      <c r="D504" s="134">
        <f t="shared" si="28"/>
        <v>51010000</v>
      </c>
      <c r="E504" s="1">
        <f>INDEX(FCF[From],MATCH(FCFdata[[#This Row],[FCFindex]],FCF[FCFindex]))</f>
        <v>3</v>
      </c>
      <c r="F504" s="1">
        <f>INDEX(FCF[To],MATCH(FCFdata[[#This Row],[FCFindex]],FCF[FCFindex]))</f>
        <v>4</v>
      </c>
      <c r="G504" s="1" t="str">
        <f>INDEX(FCF[MarkFrom],MATCH(FCFdata[[#This Row],[FCFindex]],FCF[FCFindex]))</f>
        <v>2c</v>
      </c>
      <c r="H504" s="1" t="str">
        <f>INDEX(FCF[MarkTo],MATCH(FCFdata[[#This Row],[FCFindex]],FCF[FCFindex]))</f>
        <v>3U</v>
      </c>
      <c r="I504" s="118">
        <f>FCFdata[[#This Row],[SampleLabel]]+3</f>
        <v>51010003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51010005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51</v>
      </c>
      <c r="B505" s="1">
        <f t="shared" si="29"/>
        <v>1</v>
      </c>
      <c r="C505" s="1">
        <f t="shared" si="30"/>
        <v>3</v>
      </c>
      <c r="D505" s="134">
        <f t="shared" si="28"/>
        <v>51010000</v>
      </c>
      <c r="E505" s="1">
        <f>INDEX(FCF[From],MATCH(FCFdata[[#This Row],[FCFindex]],FCF[FCFindex]))</f>
        <v>4</v>
      </c>
      <c r="F505" s="1">
        <f>INDEX(FCF[To],MATCH(FCFdata[[#This Row],[FCFindex]],FCF[FCFindex]))</f>
        <v>5</v>
      </c>
      <c r="G505" s="1" t="str">
        <f>INDEX(FCF[MarkFrom],MATCH(FCFdata[[#This Row],[FCFindex]],FCF[FCFindex]))</f>
        <v>3U</v>
      </c>
      <c r="H505" s="1" t="str">
        <f>INDEX(FCF[MarkTo],MATCH(FCFdata[[#This Row],[FCFindex]],FCF[FCFindex]))</f>
        <v>4G</v>
      </c>
      <c r="I505" s="118">
        <f>FCFdata[[#This Row],[SampleLabel]]+3</f>
        <v>51010003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51010005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51</v>
      </c>
      <c r="B506" s="1">
        <f t="shared" si="29"/>
        <v>1</v>
      </c>
      <c r="C506" s="1">
        <f t="shared" si="30"/>
        <v>4</v>
      </c>
      <c r="D506" s="134">
        <f t="shared" si="28"/>
        <v>51010000</v>
      </c>
      <c r="E506" s="1">
        <f>INDEX(FCF[From],MATCH(FCFdata[[#This Row],[FCFindex]],FCF[FCFindex]))</f>
        <v>5</v>
      </c>
      <c r="F506" s="1">
        <f>INDEX(FCF[To],MATCH(FCFdata[[#This Row],[FCFindex]],FCF[FCFindex]))</f>
        <v>6</v>
      </c>
      <c r="G506" s="1" t="str">
        <f>INDEX(FCF[MarkFrom],MATCH(FCFdata[[#This Row],[FCFindex]],FCF[FCFindex]))</f>
        <v>4G</v>
      </c>
      <c r="H506" s="1" t="str">
        <f>INDEX(FCF[MarkTo],MATCH(FCFdata[[#This Row],[FCFindex]],FCF[FCFindex]))</f>
        <v>5S</v>
      </c>
      <c r="I506" s="118">
        <f>FCFdata[[#This Row],[SampleLabel]]+3</f>
        <v>51010003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51010005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51</v>
      </c>
      <c r="B507" s="1">
        <f t="shared" si="29"/>
        <v>1</v>
      </c>
      <c r="C507" s="1">
        <f t="shared" si="30"/>
        <v>5</v>
      </c>
      <c r="D507" s="134">
        <f t="shared" si="28"/>
        <v>51010000</v>
      </c>
      <c r="E507" s="1">
        <f>INDEX(FCF[From],MATCH(FCFdata[[#This Row],[FCFindex]],FCF[FCFindex]))</f>
        <v>6</v>
      </c>
      <c r="F507" s="1">
        <f>INDEX(FCF[To],MATCH(FCFdata[[#This Row],[FCFindex]],FCF[FCFindex]))</f>
        <v>7</v>
      </c>
      <c r="G507" s="1" t="str">
        <f>INDEX(FCF[MarkFrom],MATCH(FCFdata[[#This Row],[FCFindex]],FCF[FCFindex]))</f>
        <v>5S</v>
      </c>
      <c r="H507" s="1" t="str">
        <f>INDEX(FCF[MarkTo],MATCH(FCFdata[[#This Row],[FCFindex]],FCF[FCFindex]))</f>
        <v>6Oct</v>
      </c>
      <c r="I507" s="118">
        <f>FCFdata[[#This Row],[SampleLabel]]+3</f>
        <v>51010003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51010005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51</v>
      </c>
      <c r="B508" s="1">
        <f t="shared" si="29"/>
        <v>1</v>
      </c>
      <c r="C508" s="1">
        <f t="shared" si="30"/>
        <v>6</v>
      </c>
      <c r="D508" s="134">
        <f t="shared" si="28"/>
        <v>51010000</v>
      </c>
      <c r="E508" s="1">
        <f>INDEX(FCF[From],MATCH(FCFdata[[#This Row],[FCFindex]],FCF[FCFindex]))</f>
        <v>7</v>
      </c>
      <c r="F508" s="1">
        <f>INDEX(FCF[To],MATCH(FCFdata[[#This Row],[FCFindex]],FCF[FCFindex]))</f>
        <v>8</v>
      </c>
      <c r="G508" s="1" t="str">
        <f>INDEX(FCF[MarkFrom],MATCH(FCFdata[[#This Row],[FCFindex]],FCF[FCFindex]))</f>
        <v>6Oct</v>
      </c>
      <c r="H508" s="1" t="str">
        <f>INDEX(FCF[MarkTo],MATCH(FCFdata[[#This Row],[FCFindex]],FCF[FCFindex]))</f>
        <v>7Rot</v>
      </c>
      <c r="I508" s="118">
        <f>FCFdata[[#This Row],[SampleLabel]]+3</f>
        <v>51010003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51010005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51</v>
      </c>
      <c r="B509" s="1">
        <f t="shared" si="29"/>
        <v>1</v>
      </c>
      <c r="C509" s="1">
        <f t="shared" si="30"/>
        <v>7</v>
      </c>
      <c r="D509" s="134">
        <f t="shared" si="28"/>
        <v>51010000</v>
      </c>
      <c r="E509" s="1">
        <f>INDEX(FCF[From],MATCH(FCFdata[[#This Row],[FCFindex]],FCF[FCFindex]))</f>
        <v>8</v>
      </c>
      <c r="F509" s="1">
        <f>INDEX(FCF[To],MATCH(FCFdata[[#This Row],[FCFindex]],FCF[FCFindex]))</f>
        <v>9</v>
      </c>
      <c r="G509" s="1" t="str">
        <f>INDEX(FCF[MarkFrom],MATCH(FCFdata[[#This Row],[FCFindex]],FCF[FCFindex]))</f>
        <v>7Rot</v>
      </c>
      <c r="H509" s="1" t="str">
        <f>INDEX(FCF[MarkTo],MATCH(FCFdata[[#This Row],[FCFindex]],FCF[FCFindex]))</f>
        <v>8Gp</v>
      </c>
      <c r="I509" s="118">
        <f>FCFdata[[#This Row],[SampleLabel]]+3</f>
        <v>51010003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51010005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51</v>
      </c>
      <c r="B510" s="1">
        <f t="shared" si="29"/>
        <v>1</v>
      </c>
      <c r="C510" s="1">
        <f t="shared" si="30"/>
        <v>8</v>
      </c>
      <c r="D510" s="134">
        <f t="shared" si="28"/>
        <v>51010000</v>
      </c>
      <c r="E510" s="1">
        <f>INDEX(FCF[From],MATCH(FCFdata[[#This Row],[FCFindex]],FCF[FCFindex]))</f>
        <v>9</v>
      </c>
      <c r="F510" s="1">
        <f>INDEX(FCF[To],MATCH(FCFdata[[#This Row],[FCFindex]],FCF[FCFindex]))</f>
        <v>10</v>
      </c>
      <c r="G510" s="1" t="str">
        <f>INDEX(FCF[MarkFrom],MATCH(FCFdata[[#This Row],[FCFindex]],FCF[FCFindex]))</f>
        <v>8Gp</v>
      </c>
      <c r="H510" s="1" t="str">
        <f>INDEX(FCF[MarkTo],MATCH(FCFdata[[#This Row],[FCFindex]],FCF[FCFindex]))</f>
        <v>9Ama</v>
      </c>
      <c r="I510" s="118">
        <f>FCFdata[[#This Row],[SampleLabel]]+3</f>
        <v>51010003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51010005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51</v>
      </c>
      <c r="B511" s="1">
        <f t="shared" si="29"/>
        <v>1</v>
      </c>
      <c r="C511" s="1">
        <f t="shared" si="30"/>
        <v>9</v>
      </c>
      <c r="D511" s="134">
        <f t="shared" si="28"/>
        <v>51010000</v>
      </c>
      <c r="E511" s="1">
        <f>INDEX(FCF[From],MATCH(FCFdata[[#This Row],[FCFindex]],FCF[FCFindex]))</f>
        <v>11</v>
      </c>
      <c r="F511" s="1">
        <f>INDEX(FCF[To],MATCH(FCFdata[[#This Row],[FCFindex]],FCF[FCFindex]))</f>
        <v>12</v>
      </c>
      <c r="G511" s="1" t="str">
        <f>INDEX(FCF[MarkFrom],MATCH(FCFdata[[#This Row],[FCFindex]],FCF[FCFindex]))</f>
        <v>10Tm</v>
      </c>
      <c r="H511" s="1" t="str">
        <f>INDEX(FCF[MarkTo],MATCH(FCFdata[[#This Row],[FCFindex]],FCF[FCFindex]))</f>
        <v>11Azd</v>
      </c>
      <c r="I511" s="118">
        <f>FCFdata[[#This Row],[SampleLabel]]+3</f>
        <v>51010003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51010005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52</v>
      </c>
      <c r="B512" s="1">
        <f t="shared" si="29"/>
        <v>1</v>
      </c>
      <c r="C512" s="1">
        <f t="shared" si="30"/>
        <v>0</v>
      </c>
      <c r="D512" s="134">
        <f t="shared" si="28"/>
        <v>52010000</v>
      </c>
      <c r="E512" s="1">
        <f>INDEX(FCF[From],MATCH(FCFdata[[#This Row],[FCFindex]],FCF[FCFindex]))</f>
        <v>1</v>
      </c>
      <c r="F512" s="1">
        <f>INDEX(FCF[To],MATCH(FCFdata[[#This Row],[FCFindex]],FCF[FCFindex]))</f>
        <v>3</v>
      </c>
      <c r="G512" s="1" t="str">
        <f>INDEX(FCF[MarkFrom],MATCH(FCFdata[[#This Row],[FCFindex]],FCF[FCFindex]))</f>
        <v>1PM</v>
      </c>
      <c r="H512" s="1" t="str">
        <f>INDEX(FCF[MarkTo],MATCH(FCFdata[[#This Row],[FCFindex]],FCF[FCFindex]))</f>
        <v>2c</v>
      </c>
      <c r="I512" s="118">
        <f>FCFdata[[#This Row],[SampleLabel]]+3</f>
        <v>52010003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52010005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52</v>
      </c>
      <c r="B513" s="1">
        <f t="shared" si="29"/>
        <v>1</v>
      </c>
      <c r="C513" s="1">
        <f t="shared" si="30"/>
        <v>1</v>
      </c>
      <c r="D513" s="134">
        <f t="shared" si="28"/>
        <v>52010000</v>
      </c>
      <c r="E513" s="1">
        <f>INDEX(FCF[From],MATCH(FCFdata[[#This Row],[FCFindex]],FCF[FCFindex]))</f>
        <v>2</v>
      </c>
      <c r="F513" s="1">
        <f>INDEX(FCF[To],MATCH(FCFdata[[#This Row],[FCFindex]],FCF[FCFindex]))</f>
        <v>3</v>
      </c>
      <c r="G513" s="1" t="str">
        <f>INDEX(FCF[MarkFrom],MATCH(FCFdata[[#This Row],[FCFindex]],FCF[FCFindex]))</f>
        <v>2D</v>
      </c>
      <c r="H513" s="1" t="str">
        <f>INDEX(FCF[MarkTo],MATCH(FCFdata[[#This Row],[FCFindex]],FCF[FCFindex]))</f>
        <v>2c</v>
      </c>
      <c r="I513" s="118">
        <f>FCFdata[[#This Row],[SampleLabel]]+3</f>
        <v>52010003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52010005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52</v>
      </c>
      <c r="B514" s="1">
        <f t="shared" si="29"/>
        <v>1</v>
      </c>
      <c r="C514" s="1">
        <f t="shared" si="30"/>
        <v>2</v>
      </c>
      <c r="D514" s="134">
        <f t="shared" ref="D514:D577" si="32">A514*1000000+B514*10000</f>
        <v>52010000</v>
      </c>
      <c r="E514" s="1">
        <f>INDEX(FCF[From],MATCH(FCFdata[[#This Row],[FCFindex]],FCF[FCFindex]))</f>
        <v>3</v>
      </c>
      <c r="F514" s="1">
        <f>INDEX(FCF[To],MATCH(FCFdata[[#This Row],[FCFindex]],FCF[FCFindex]))</f>
        <v>4</v>
      </c>
      <c r="G514" s="1" t="str">
        <f>INDEX(FCF[MarkFrom],MATCH(FCFdata[[#This Row],[FCFindex]],FCF[FCFindex]))</f>
        <v>2c</v>
      </c>
      <c r="H514" s="1" t="str">
        <f>INDEX(FCF[MarkTo],MATCH(FCFdata[[#This Row],[FCFindex]],FCF[FCFindex]))</f>
        <v>3U</v>
      </c>
      <c r="I514" s="118">
        <f>FCFdata[[#This Row],[SampleLabel]]+3</f>
        <v>52010003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52010005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52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3</v>
      </c>
      <c r="D515" s="134">
        <f t="shared" si="32"/>
        <v>52010000</v>
      </c>
      <c r="E515" s="1">
        <f>INDEX(FCF[From],MATCH(FCFdata[[#This Row],[FCFindex]],FCF[FCFindex]))</f>
        <v>4</v>
      </c>
      <c r="F515" s="1">
        <f>INDEX(FCF[To],MATCH(FCFdata[[#This Row],[FCFindex]],FCF[FCFindex]))</f>
        <v>5</v>
      </c>
      <c r="G515" s="1" t="str">
        <f>INDEX(FCF[MarkFrom],MATCH(FCFdata[[#This Row],[FCFindex]],FCF[FCFindex]))</f>
        <v>3U</v>
      </c>
      <c r="H515" s="1" t="str">
        <f>INDEX(FCF[MarkTo],MATCH(FCFdata[[#This Row],[FCFindex]],FCF[FCFindex]))</f>
        <v>4G</v>
      </c>
      <c r="I515" s="118">
        <f>FCFdata[[#This Row],[SampleLabel]]+3</f>
        <v>52010003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52010005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52</v>
      </c>
      <c r="B516" s="1">
        <f t="shared" si="33"/>
        <v>1</v>
      </c>
      <c r="C516" s="1">
        <f t="shared" si="34"/>
        <v>4</v>
      </c>
      <c r="D516" s="134">
        <f t="shared" si="32"/>
        <v>52010000</v>
      </c>
      <c r="E516" s="1">
        <f>INDEX(FCF[From],MATCH(FCFdata[[#This Row],[FCFindex]],FCF[FCFindex]))</f>
        <v>5</v>
      </c>
      <c r="F516" s="1">
        <f>INDEX(FCF[To],MATCH(FCFdata[[#This Row],[FCFindex]],FCF[FCFindex]))</f>
        <v>6</v>
      </c>
      <c r="G516" s="1" t="str">
        <f>INDEX(FCF[MarkFrom],MATCH(FCFdata[[#This Row],[FCFindex]],FCF[FCFindex]))</f>
        <v>4G</v>
      </c>
      <c r="H516" s="1" t="str">
        <f>INDEX(FCF[MarkTo],MATCH(FCFdata[[#This Row],[FCFindex]],FCF[FCFindex]))</f>
        <v>5S</v>
      </c>
      <c r="I516" s="118">
        <f>FCFdata[[#This Row],[SampleLabel]]+3</f>
        <v>52010003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52010005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52</v>
      </c>
      <c r="B517" s="1">
        <f t="shared" si="33"/>
        <v>1</v>
      </c>
      <c r="C517" s="1">
        <f t="shared" si="34"/>
        <v>5</v>
      </c>
      <c r="D517" s="134">
        <f t="shared" si="32"/>
        <v>52010000</v>
      </c>
      <c r="E517" s="1">
        <f>INDEX(FCF[From],MATCH(FCFdata[[#This Row],[FCFindex]],FCF[FCFindex]))</f>
        <v>6</v>
      </c>
      <c r="F517" s="1">
        <f>INDEX(FCF[To],MATCH(FCFdata[[#This Row],[FCFindex]],FCF[FCFindex]))</f>
        <v>7</v>
      </c>
      <c r="G517" s="1" t="str">
        <f>INDEX(FCF[MarkFrom],MATCH(FCFdata[[#This Row],[FCFindex]],FCF[FCFindex]))</f>
        <v>5S</v>
      </c>
      <c r="H517" s="1" t="str">
        <f>INDEX(FCF[MarkTo],MATCH(FCFdata[[#This Row],[FCFindex]],FCF[FCFindex]))</f>
        <v>6Oct</v>
      </c>
      <c r="I517" s="118">
        <f>FCFdata[[#This Row],[SampleLabel]]+3</f>
        <v>52010003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52010005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52</v>
      </c>
      <c r="B518" s="1">
        <f t="shared" si="33"/>
        <v>1</v>
      </c>
      <c r="C518" s="1">
        <f t="shared" si="34"/>
        <v>6</v>
      </c>
      <c r="D518" s="134">
        <f t="shared" si="32"/>
        <v>52010000</v>
      </c>
      <c r="E518" s="1">
        <f>INDEX(FCF[From],MATCH(FCFdata[[#This Row],[FCFindex]],FCF[FCFindex]))</f>
        <v>7</v>
      </c>
      <c r="F518" s="1">
        <f>INDEX(FCF[To],MATCH(FCFdata[[#This Row],[FCFindex]],FCF[FCFindex]))</f>
        <v>8</v>
      </c>
      <c r="G518" s="1" t="str">
        <f>INDEX(FCF[MarkFrom],MATCH(FCFdata[[#This Row],[FCFindex]],FCF[FCFindex]))</f>
        <v>6Oct</v>
      </c>
      <c r="H518" s="1" t="str">
        <f>INDEX(FCF[MarkTo],MATCH(FCFdata[[#This Row],[FCFindex]],FCF[FCFindex]))</f>
        <v>7Rot</v>
      </c>
      <c r="I518" s="118">
        <f>FCFdata[[#This Row],[SampleLabel]]+3</f>
        <v>52010003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52010005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52</v>
      </c>
      <c r="B519" s="1">
        <f t="shared" si="33"/>
        <v>1</v>
      </c>
      <c r="C519" s="1">
        <f t="shared" si="34"/>
        <v>7</v>
      </c>
      <c r="D519" s="134">
        <f t="shared" si="32"/>
        <v>52010000</v>
      </c>
      <c r="E519" s="1">
        <f>INDEX(FCF[From],MATCH(FCFdata[[#This Row],[FCFindex]],FCF[FCFindex]))</f>
        <v>8</v>
      </c>
      <c r="F519" s="1">
        <f>INDEX(FCF[To],MATCH(FCFdata[[#This Row],[FCFindex]],FCF[FCFindex]))</f>
        <v>9</v>
      </c>
      <c r="G519" s="1" t="str">
        <f>INDEX(FCF[MarkFrom],MATCH(FCFdata[[#This Row],[FCFindex]],FCF[FCFindex]))</f>
        <v>7Rot</v>
      </c>
      <c r="H519" s="1" t="str">
        <f>INDEX(FCF[MarkTo],MATCH(FCFdata[[#This Row],[FCFindex]],FCF[FCFindex]))</f>
        <v>8Gp</v>
      </c>
      <c r="I519" s="118">
        <f>FCFdata[[#This Row],[SampleLabel]]+3</f>
        <v>52010003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52010005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52</v>
      </c>
      <c r="B520" s="1">
        <f t="shared" si="33"/>
        <v>1</v>
      </c>
      <c r="C520" s="1">
        <f t="shared" si="34"/>
        <v>8</v>
      </c>
      <c r="D520" s="134">
        <f t="shared" si="32"/>
        <v>52010000</v>
      </c>
      <c r="E520" s="1">
        <f>INDEX(FCF[From],MATCH(FCFdata[[#This Row],[FCFindex]],FCF[FCFindex]))</f>
        <v>9</v>
      </c>
      <c r="F520" s="1">
        <f>INDEX(FCF[To],MATCH(FCFdata[[#This Row],[FCFindex]],FCF[FCFindex]))</f>
        <v>10</v>
      </c>
      <c r="G520" s="1" t="str">
        <f>INDEX(FCF[MarkFrom],MATCH(FCFdata[[#This Row],[FCFindex]],FCF[FCFindex]))</f>
        <v>8Gp</v>
      </c>
      <c r="H520" s="1" t="str">
        <f>INDEX(FCF[MarkTo],MATCH(FCFdata[[#This Row],[FCFindex]],FCF[FCFindex]))</f>
        <v>9Ama</v>
      </c>
      <c r="I520" s="118">
        <f>FCFdata[[#This Row],[SampleLabel]]+3</f>
        <v>52010003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52010005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52</v>
      </c>
      <c r="B521" s="1">
        <f t="shared" si="33"/>
        <v>1</v>
      </c>
      <c r="C521" s="1">
        <f t="shared" si="34"/>
        <v>9</v>
      </c>
      <c r="D521" s="134">
        <f t="shared" si="32"/>
        <v>52010000</v>
      </c>
      <c r="E521" s="1">
        <f>INDEX(FCF[From],MATCH(FCFdata[[#This Row],[FCFindex]],FCF[FCFindex]))</f>
        <v>11</v>
      </c>
      <c r="F521" s="1">
        <f>INDEX(FCF[To],MATCH(FCFdata[[#This Row],[FCFindex]],FCF[FCFindex]))</f>
        <v>12</v>
      </c>
      <c r="G521" s="1" t="str">
        <f>INDEX(FCF[MarkFrom],MATCH(FCFdata[[#This Row],[FCFindex]],FCF[FCFindex]))</f>
        <v>10Tm</v>
      </c>
      <c r="H521" s="1" t="str">
        <f>INDEX(FCF[MarkTo],MATCH(FCFdata[[#This Row],[FCFindex]],FCF[FCFindex]))</f>
        <v>11Azd</v>
      </c>
      <c r="I521" s="118">
        <f>FCFdata[[#This Row],[SampleLabel]]+3</f>
        <v>52010003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52010005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53</v>
      </c>
      <c r="B522" s="1">
        <f t="shared" si="33"/>
        <v>1</v>
      </c>
      <c r="C522" s="1">
        <f t="shared" si="34"/>
        <v>0</v>
      </c>
      <c r="D522" s="134">
        <f t="shared" si="32"/>
        <v>53010000</v>
      </c>
      <c r="E522" s="1">
        <f>INDEX(FCF[From],MATCH(FCFdata[[#This Row],[FCFindex]],FCF[FCFindex]))</f>
        <v>1</v>
      </c>
      <c r="F522" s="1">
        <f>INDEX(FCF[To],MATCH(FCFdata[[#This Row],[FCFindex]],FCF[FCFindex]))</f>
        <v>3</v>
      </c>
      <c r="G522" s="1" t="str">
        <f>INDEX(FCF[MarkFrom],MATCH(FCFdata[[#This Row],[FCFindex]],FCF[FCFindex]))</f>
        <v>1PM</v>
      </c>
      <c r="H522" s="1" t="str">
        <f>INDEX(FCF[MarkTo],MATCH(FCFdata[[#This Row],[FCFindex]],FCF[FCFindex]))</f>
        <v>2c</v>
      </c>
      <c r="I522" s="118">
        <f>FCFdata[[#This Row],[SampleLabel]]+3</f>
        <v>53010003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53010005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53</v>
      </c>
      <c r="B523" s="1">
        <f t="shared" si="33"/>
        <v>1</v>
      </c>
      <c r="C523" s="1">
        <f t="shared" si="34"/>
        <v>1</v>
      </c>
      <c r="D523" s="134">
        <f t="shared" si="32"/>
        <v>53010000</v>
      </c>
      <c r="E523" s="1">
        <f>INDEX(FCF[From],MATCH(FCFdata[[#This Row],[FCFindex]],FCF[FCFindex]))</f>
        <v>2</v>
      </c>
      <c r="F523" s="1">
        <f>INDEX(FCF[To],MATCH(FCFdata[[#This Row],[FCFindex]],FCF[FCFindex]))</f>
        <v>3</v>
      </c>
      <c r="G523" s="1" t="str">
        <f>INDEX(FCF[MarkFrom],MATCH(FCFdata[[#This Row],[FCFindex]],FCF[FCFindex]))</f>
        <v>2D</v>
      </c>
      <c r="H523" s="1" t="str">
        <f>INDEX(FCF[MarkTo],MATCH(FCFdata[[#This Row],[FCFindex]],FCF[FCFindex]))</f>
        <v>2c</v>
      </c>
      <c r="I523" s="118">
        <f>FCFdata[[#This Row],[SampleLabel]]+3</f>
        <v>53010003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53010005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53</v>
      </c>
      <c r="B524" s="1">
        <f t="shared" si="33"/>
        <v>1</v>
      </c>
      <c r="C524" s="1">
        <f t="shared" si="34"/>
        <v>2</v>
      </c>
      <c r="D524" s="134">
        <f t="shared" si="32"/>
        <v>53010000</v>
      </c>
      <c r="E524" s="1">
        <f>INDEX(FCF[From],MATCH(FCFdata[[#This Row],[FCFindex]],FCF[FCFindex]))</f>
        <v>3</v>
      </c>
      <c r="F524" s="1">
        <f>INDEX(FCF[To],MATCH(FCFdata[[#This Row],[FCFindex]],FCF[FCFindex]))</f>
        <v>4</v>
      </c>
      <c r="G524" s="1" t="str">
        <f>INDEX(FCF[MarkFrom],MATCH(FCFdata[[#This Row],[FCFindex]],FCF[FCFindex]))</f>
        <v>2c</v>
      </c>
      <c r="H524" s="1" t="str">
        <f>INDEX(FCF[MarkTo],MATCH(FCFdata[[#This Row],[FCFindex]],FCF[FCFindex]))</f>
        <v>3U</v>
      </c>
      <c r="I524" s="118">
        <f>FCFdata[[#This Row],[SampleLabel]]+3</f>
        <v>53010003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53010005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53</v>
      </c>
      <c r="B525" s="1">
        <f t="shared" si="33"/>
        <v>1</v>
      </c>
      <c r="C525" s="1">
        <f t="shared" si="34"/>
        <v>3</v>
      </c>
      <c r="D525" s="134">
        <f t="shared" si="32"/>
        <v>53010000</v>
      </c>
      <c r="E525" s="1">
        <f>INDEX(FCF[From],MATCH(FCFdata[[#This Row],[FCFindex]],FCF[FCFindex]))</f>
        <v>4</v>
      </c>
      <c r="F525" s="1">
        <f>INDEX(FCF[To],MATCH(FCFdata[[#This Row],[FCFindex]],FCF[FCFindex]))</f>
        <v>5</v>
      </c>
      <c r="G525" s="1" t="str">
        <f>INDEX(FCF[MarkFrom],MATCH(FCFdata[[#This Row],[FCFindex]],FCF[FCFindex]))</f>
        <v>3U</v>
      </c>
      <c r="H525" s="1" t="str">
        <f>INDEX(FCF[MarkTo],MATCH(FCFdata[[#This Row],[FCFindex]],FCF[FCFindex]))</f>
        <v>4G</v>
      </c>
      <c r="I525" s="118">
        <f>FCFdata[[#This Row],[SampleLabel]]+3</f>
        <v>53010003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53010005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53</v>
      </c>
      <c r="B526" s="1">
        <f t="shared" si="33"/>
        <v>1</v>
      </c>
      <c r="C526" s="1">
        <f t="shared" si="34"/>
        <v>4</v>
      </c>
      <c r="D526" s="134">
        <f t="shared" si="32"/>
        <v>53010000</v>
      </c>
      <c r="E526" s="1">
        <f>INDEX(FCF[From],MATCH(FCFdata[[#This Row],[FCFindex]],FCF[FCFindex]))</f>
        <v>5</v>
      </c>
      <c r="F526" s="1">
        <f>INDEX(FCF[To],MATCH(FCFdata[[#This Row],[FCFindex]],FCF[FCFindex]))</f>
        <v>6</v>
      </c>
      <c r="G526" s="1" t="str">
        <f>INDEX(FCF[MarkFrom],MATCH(FCFdata[[#This Row],[FCFindex]],FCF[FCFindex]))</f>
        <v>4G</v>
      </c>
      <c r="H526" s="1" t="str">
        <f>INDEX(FCF[MarkTo],MATCH(FCFdata[[#This Row],[FCFindex]],FCF[FCFindex]))</f>
        <v>5S</v>
      </c>
      <c r="I526" s="118">
        <f>FCFdata[[#This Row],[SampleLabel]]+3</f>
        <v>53010003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53010005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53</v>
      </c>
      <c r="B527" s="1">
        <f t="shared" si="33"/>
        <v>1</v>
      </c>
      <c r="C527" s="1">
        <f t="shared" si="34"/>
        <v>5</v>
      </c>
      <c r="D527" s="134">
        <f t="shared" si="32"/>
        <v>53010000</v>
      </c>
      <c r="E527" s="1">
        <f>INDEX(FCF[From],MATCH(FCFdata[[#This Row],[FCFindex]],FCF[FCFindex]))</f>
        <v>6</v>
      </c>
      <c r="F527" s="1">
        <f>INDEX(FCF[To],MATCH(FCFdata[[#This Row],[FCFindex]],FCF[FCFindex]))</f>
        <v>7</v>
      </c>
      <c r="G527" s="1" t="str">
        <f>INDEX(FCF[MarkFrom],MATCH(FCFdata[[#This Row],[FCFindex]],FCF[FCFindex]))</f>
        <v>5S</v>
      </c>
      <c r="H527" s="1" t="str">
        <f>INDEX(FCF[MarkTo],MATCH(FCFdata[[#This Row],[FCFindex]],FCF[FCFindex]))</f>
        <v>6Oct</v>
      </c>
      <c r="I527" s="118">
        <f>FCFdata[[#This Row],[SampleLabel]]+3</f>
        <v>53010003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53010005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53</v>
      </c>
      <c r="B528" s="1">
        <f t="shared" si="33"/>
        <v>1</v>
      </c>
      <c r="C528" s="1">
        <f t="shared" si="34"/>
        <v>6</v>
      </c>
      <c r="D528" s="134">
        <f t="shared" si="32"/>
        <v>53010000</v>
      </c>
      <c r="E528" s="1">
        <f>INDEX(FCF[From],MATCH(FCFdata[[#This Row],[FCFindex]],FCF[FCFindex]))</f>
        <v>7</v>
      </c>
      <c r="F528" s="1">
        <f>INDEX(FCF[To],MATCH(FCFdata[[#This Row],[FCFindex]],FCF[FCFindex]))</f>
        <v>8</v>
      </c>
      <c r="G528" s="1" t="str">
        <f>INDEX(FCF[MarkFrom],MATCH(FCFdata[[#This Row],[FCFindex]],FCF[FCFindex]))</f>
        <v>6Oct</v>
      </c>
      <c r="H528" s="1" t="str">
        <f>INDEX(FCF[MarkTo],MATCH(FCFdata[[#This Row],[FCFindex]],FCF[FCFindex]))</f>
        <v>7Rot</v>
      </c>
      <c r="I528" s="118">
        <f>FCFdata[[#This Row],[SampleLabel]]+3</f>
        <v>53010003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53010005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53</v>
      </c>
      <c r="B529" s="1">
        <f t="shared" si="33"/>
        <v>1</v>
      </c>
      <c r="C529" s="1">
        <f t="shared" si="34"/>
        <v>7</v>
      </c>
      <c r="D529" s="134">
        <f t="shared" si="32"/>
        <v>53010000</v>
      </c>
      <c r="E529" s="1">
        <f>INDEX(FCF[From],MATCH(FCFdata[[#This Row],[FCFindex]],FCF[FCFindex]))</f>
        <v>8</v>
      </c>
      <c r="F529" s="1">
        <f>INDEX(FCF[To],MATCH(FCFdata[[#This Row],[FCFindex]],FCF[FCFindex]))</f>
        <v>9</v>
      </c>
      <c r="G529" s="1" t="str">
        <f>INDEX(FCF[MarkFrom],MATCH(FCFdata[[#This Row],[FCFindex]],FCF[FCFindex]))</f>
        <v>7Rot</v>
      </c>
      <c r="H529" s="1" t="str">
        <f>INDEX(FCF[MarkTo],MATCH(FCFdata[[#This Row],[FCFindex]],FCF[FCFindex]))</f>
        <v>8Gp</v>
      </c>
      <c r="I529" s="118">
        <f>FCFdata[[#This Row],[SampleLabel]]+3</f>
        <v>53010003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53010005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53</v>
      </c>
      <c r="B530" s="1">
        <f t="shared" si="33"/>
        <v>1</v>
      </c>
      <c r="C530" s="1">
        <f t="shared" si="34"/>
        <v>8</v>
      </c>
      <c r="D530" s="134">
        <f t="shared" si="32"/>
        <v>53010000</v>
      </c>
      <c r="E530" s="1">
        <f>INDEX(FCF[From],MATCH(FCFdata[[#This Row],[FCFindex]],FCF[FCFindex]))</f>
        <v>9</v>
      </c>
      <c r="F530" s="1">
        <f>INDEX(FCF[To],MATCH(FCFdata[[#This Row],[FCFindex]],FCF[FCFindex]))</f>
        <v>10</v>
      </c>
      <c r="G530" s="1" t="str">
        <f>INDEX(FCF[MarkFrom],MATCH(FCFdata[[#This Row],[FCFindex]],FCF[FCFindex]))</f>
        <v>8Gp</v>
      </c>
      <c r="H530" s="1" t="str">
        <f>INDEX(FCF[MarkTo],MATCH(FCFdata[[#This Row],[FCFindex]],FCF[FCFindex]))</f>
        <v>9Ama</v>
      </c>
      <c r="I530" s="118">
        <f>FCFdata[[#This Row],[SampleLabel]]+3</f>
        <v>53010003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53010005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53</v>
      </c>
      <c r="B531" s="1">
        <f t="shared" si="33"/>
        <v>1</v>
      </c>
      <c r="C531" s="1">
        <f t="shared" si="34"/>
        <v>9</v>
      </c>
      <c r="D531" s="134">
        <f t="shared" si="32"/>
        <v>53010000</v>
      </c>
      <c r="E531" s="1">
        <f>INDEX(FCF[From],MATCH(FCFdata[[#This Row],[FCFindex]],FCF[FCFindex]))</f>
        <v>11</v>
      </c>
      <c r="F531" s="1">
        <f>INDEX(FCF[To],MATCH(FCFdata[[#This Row],[FCFindex]],FCF[FCFindex]))</f>
        <v>12</v>
      </c>
      <c r="G531" s="1" t="str">
        <f>INDEX(FCF[MarkFrom],MATCH(FCFdata[[#This Row],[FCFindex]],FCF[FCFindex]))</f>
        <v>10Tm</v>
      </c>
      <c r="H531" s="1" t="str">
        <f>INDEX(FCF[MarkTo],MATCH(FCFdata[[#This Row],[FCFindex]],FCF[FCFindex]))</f>
        <v>11Azd</v>
      </c>
      <c r="I531" s="118">
        <f>FCFdata[[#This Row],[SampleLabel]]+3</f>
        <v>53010003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53010005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54</v>
      </c>
      <c r="B532" s="1">
        <f t="shared" si="33"/>
        <v>1</v>
      </c>
      <c r="C532" s="1">
        <f t="shared" si="34"/>
        <v>0</v>
      </c>
      <c r="D532" s="134">
        <f t="shared" si="32"/>
        <v>54010000</v>
      </c>
      <c r="E532" s="1">
        <f>INDEX(FCF[From],MATCH(FCFdata[[#This Row],[FCFindex]],FCF[FCFindex]))</f>
        <v>1</v>
      </c>
      <c r="F532" s="1">
        <f>INDEX(FCF[To],MATCH(FCFdata[[#This Row],[FCFindex]],FCF[FCFindex]))</f>
        <v>3</v>
      </c>
      <c r="G532" s="1" t="str">
        <f>INDEX(FCF[MarkFrom],MATCH(FCFdata[[#This Row],[FCFindex]],FCF[FCFindex]))</f>
        <v>1PM</v>
      </c>
      <c r="H532" s="1" t="str">
        <f>INDEX(FCF[MarkTo],MATCH(FCFdata[[#This Row],[FCFindex]],FCF[FCFindex]))</f>
        <v>2c</v>
      </c>
      <c r="I532" s="118">
        <f>FCFdata[[#This Row],[SampleLabel]]+3</f>
        <v>54010003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54010005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54</v>
      </c>
      <c r="B533" s="1">
        <f t="shared" si="33"/>
        <v>1</v>
      </c>
      <c r="C533" s="1">
        <f t="shared" si="34"/>
        <v>1</v>
      </c>
      <c r="D533" s="134">
        <f t="shared" si="32"/>
        <v>54010000</v>
      </c>
      <c r="E533" s="1">
        <f>INDEX(FCF[From],MATCH(FCFdata[[#This Row],[FCFindex]],FCF[FCFindex]))</f>
        <v>2</v>
      </c>
      <c r="F533" s="1">
        <f>INDEX(FCF[To],MATCH(FCFdata[[#This Row],[FCFindex]],FCF[FCFindex]))</f>
        <v>3</v>
      </c>
      <c r="G533" s="1" t="str">
        <f>INDEX(FCF[MarkFrom],MATCH(FCFdata[[#This Row],[FCFindex]],FCF[FCFindex]))</f>
        <v>2D</v>
      </c>
      <c r="H533" s="1" t="str">
        <f>INDEX(FCF[MarkTo],MATCH(FCFdata[[#This Row],[FCFindex]],FCF[FCFindex]))</f>
        <v>2c</v>
      </c>
      <c r="I533" s="118">
        <f>FCFdata[[#This Row],[SampleLabel]]+3</f>
        <v>54010003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54010005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54</v>
      </c>
      <c r="B534" s="1">
        <f t="shared" si="33"/>
        <v>1</v>
      </c>
      <c r="C534" s="1">
        <f t="shared" si="34"/>
        <v>2</v>
      </c>
      <c r="D534" s="134">
        <f t="shared" si="32"/>
        <v>54010000</v>
      </c>
      <c r="E534" s="1">
        <f>INDEX(FCF[From],MATCH(FCFdata[[#This Row],[FCFindex]],FCF[FCFindex]))</f>
        <v>3</v>
      </c>
      <c r="F534" s="1">
        <f>INDEX(FCF[To],MATCH(FCFdata[[#This Row],[FCFindex]],FCF[FCFindex]))</f>
        <v>4</v>
      </c>
      <c r="G534" s="1" t="str">
        <f>INDEX(FCF[MarkFrom],MATCH(FCFdata[[#This Row],[FCFindex]],FCF[FCFindex]))</f>
        <v>2c</v>
      </c>
      <c r="H534" s="1" t="str">
        <f>INDEX(FCF[MarkTo],MATCH(FCFdata[[#This Row],[FCFindex]],FCF[FCFindex]))</f>
        <v>3U</v>
      </c>
      <c r="I534" s="118">
        <f>FCFdata[[#This Row],[SampleLabel]]+3</f>
        <v>54010003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54010005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54</v>
      </c>
      <c r="B535" s="1">
        <f t="shared" si="33"/>
        <v>1</v>
      </c>
      <c r="C535" s="1">
        <f t="shared" si="34"/>
        <v>3</v>
      </c>
      <c r="D535" s="134">
        <f t="shared" si="32"/>
        <v>54010000</v>
      </c>
      <c r="E535" s="1">
        <f>INDEX(FCF[From],MATCH(FCFdata[[#This Row],[FCFindex]],FCF[FCFindex]))</f>
        <v>4</v>
      </c>
      <c r="F535" s="1">
        <f>INDEX(FCF[To],MATCH(FCFdata[[#This Row],[FCFindex]],FCF[FCFindex]))</f>
        <v>5</v>
      </c>
      <c r="G535" s="1" t="str">
        <f>INDEX(FCF[MarkFrom],MATCH(FCFdata[[#This Row],[FCFindex]],FCF[FCFindex]))</f>
        <v>3U</v>
      </c>
      <c r="H535" s="1" t="str">
        <f>INDEX(FCF[MarkTo],MATCH(FCFdata[[#This Row],[FCFindex]],FCF[FCFindex]))</f>
        <v>4G</v>
      </c>
      <c r="I535" s="118">
        <f>FCFdata[[#This Row],[SampleLabel]]+3</f>
        <v>54010003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54010005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54</v>
      </c>
      <c r="B536" s="1">
        <f t="shared" si="33"/>
        <v>1</v>
      </c>
      <c r="C536" s="1">
        <f t="shared" si="34"/>
        <v>4</v>
      </c>
      <c r="D536" s="134">
        <f t="shared" si="32"/>
        <v>54010000</v>
      </c>
      <c r="E536" s="1">
        <f>INDEX(FCF[From],MATCH(FCFdata[[#This Row],[FCFindex]],FCF[FCFindex]))</f>
        <v>5</v>
      </c>
      <c r="F536" s="1">
        <f>INDEX(FCF[To],MATCH(FCFdata[[#This Row],[FCFindex]],FCF[FCFindex]))</f>
        <v>6</v>
      </c>
      <c r="G536" s="1" t="str">
        <f>INDEX(FCF[MarkFrom],MATCH(FCFdata[[#This Row],[FCFindex]],FCF[FCFindex]))</f>
        <v>4G</v>
      </c>
      <c r="H536" s="1" t="str">
        <f>INDEX(FCF[MarkTo],MATCH(FCFdata[[#This Row],[FCFindex]],FCF[FCFindex]))</f>
        <v>5S</v>
      </c>
      <c r="I536" s="118">
        <f>FCFdata[[#This Row],[SampleLabel]]+3</f>
        <v>54010003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54010005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54</v>
      </c>
      <c r="B537" s="1">
        <f t="shared" si="33"/>
        <v>1</v>
      </c>
      <c r="C537" s="1">
        <f t="shared" si="34"/>
        <v>5</v>
      </c>
      <c r="D537" s="134">
        <f t="shared" si="32"/>
        <v>54010000</v>
      </c>
      <c r="E537" s="1">
        <f>INDEX(FCF[From],MATCH(FCFdata[[#This Row],[FCFindex]],FCF[FCFindex]))</f>
        <v>6</v>
      </c>
      <c r="F537" s="1">
        <f>INDEX(FCF[To],MATCH(FCFdata[[#This Row],[FCFindex]],FCF[FCFindex]))</f>
        <v>7</v>
      </c>
      <c r="G537" s="1" t="str">
        <f>INDEX(FCF[MarkFrom],MATCH(FCFdata[[#This Row],[FCFindex]],FCF[FCFindex]))</f>
        <v>5S</v>
      </c>
      <c r="H537" s="1" t="str">
        <f>INDEX(FCF[MarkTo],MATCH(FCFdata[[#This Row],[FCFindex]],FCF[FCFindex]))</f>
        <v>6Oct</v>
      </c>
      <c r="I537" s="118">
        <f>FCFdata[[#This Row],[SampleLabel]]+3</f>
        <v>54010003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54010005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54</v>
      </c>
      <c r="B538" s="1">
        <f t="shared" si="33"/>
        <v>1</v>
      </c>
      <c r="C538" s="1">
        <f t="shared" si="34"/>
        <v>6</v>
      </c>
      <c r="D538" s="134">
        <f t="shared" si="32"/>
        <v>54010000</v>
      </c>
      <c r="E538" s="1">
        <f>INDEX(FCF[From],MATCH(FCFdata[[#This Row],[FCFindex]],FCF[FCFindex]))</f>
        <v>7</v>
      </c>
      <c r="F538" s="1">
        <f>INDEX(FCF[To],MATCH(FCFdata[[#This Row],[FCFindex]],FCF[FCFindex]))</f>
        <v>8</v>
      </c>
      <c r="G538" s="1" t="str">
        <f>INDEX(FCF[MarkFrom],MATCH(FCFdata[[#This Row],[FCFindex]],FCF[FCFindex]))</f>
        <v>6Oct</v>
      </c>
      <c r="H538" s="1" t="str">
        <f>INDEX(FCF[MarkTo],MATCH(FCFdata[[#This Row],[FCFindex]],FCF[FCFindex]))</f>
        <v>7Rot</v>
      </c>
      <c r="I538" s="118">
        <f>FCFdata[[#This Row],[SampleLabel]]+3</f>
        <v>54010003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54010005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54</v>
      </c>
      <c r="B539" s="1">
        <f t="shared" si="33"/>
        <v>1</v>
      </c>
      <c r="C539" s="1">
        <f t="shared" si="34"/>
        <v>7</v>
      </c>
      <c r="D539" s="134">
        <f t="shared" si="32"/>
        <v>54010000</v>
      </c>
      <c r="E539" s="1">
        <f>INDEX(FCF[From],MATCH(FCFdata[[#This Row],[FCFindex]],FCF[FCFindex]))</f>
        <v>8</v>
      </c>
      <c r="F539" s="1">
        <f>INDEX(FCF[To],MATCH(FCFdata[[#This Row],[FCFindex]],FCF[FCFindex]))</f>
        <v>9</v>
      </c>
      <c r="G539" s="1" t="str">
        <f>INDEX(FCF[MarkFrom],MATCH(FCFdata[[#This Row],[FCFindex]],FCF[FCFindex]))</f>
        <v>7Rot</v>
      </c>
      <c r="H539" s="1" t="str">
        <f>INDEX(FCF[MarkTo],MATCH(FCFdata[[#This Row],[FCFindex]],FCF[FCFindex]))</f>
        <v>8Gp</v>
      </c>
      <c r="I539" s="118">
        <f>FCFdata[[#This Row],[SampleLabel]]+3</f>
        <v>54010003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54010005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54</v>
      </c>
      <c r="B540" s="1">
        <f t="shared" si="33"/>
        <v>1</v>
      </c>
      <c r="C540" s="1">
        <f t="shared" si="34"/>
        <v>8</v>
      </c>
      <c r="D540" s="134">
        <f t="shared" si="32"/>
        <v>54010000</v>
      </c>
      <c r="E540" s="1">
        <f>INDEX(FCF[From],MATCH(FCFdata[[#This Row],[FCFindex]],FCF[FCFindex]))</f>
        <v>9</v>
      </c>
      <c r="F540" s="1">
        <f>INDEX(FCF[To],MATCH(FCFdata[[#This Row],[FCFindex]],FCF[FCFindex]))</f>
        <v>10</v>
      </c>
      <c r="G540" s="1" t="str">
        <f>INDEX(FCF[MarkFrom],MATCH(FCFdata[[#This Row],[FCFindex]],FCF[FCFindex]))</f>
        <v>8Gp</v>
      </c>
      <c r="H540" s="1" t="str">
        <f>INDEX(FCF[MarkTo],MATCH(FCFdata[[#This Row],[FCFindex]],FCF[FCFindex]))</f>
        <v>9Ama</v>
      </c>
      <c r="I540" s="118">
        <f>FCFdata[[#This Row],[SampleLabel]]+3</f>
        <v>54010003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54010005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54</v>
      </c>
      <c r="B541" s="1">
        <f t="shared" si="33"/>
        <v>1</v>
      </c>
      <c r="C541" s="1">
        <f t="shared" si="34"/>
        <v>9</v>
      </c>
      <c r="D541" s="134">
        <f t="shared" si="32"/>
        <v>54010000</v>
      </c>
      <c r="E541" s="1">
        <f>INDEX(FCF[From],MATCH(FCFdata[[#This Row],[FCFindex]],FCF[FCFindex]))</f>
        <v>11</v>
      </c>
      <c r="F541" s="1">
        <f>INDEX(FCF[To],MATCH(FCFdata[[#This Row],[FCFindex]],FCF[FCFindex]))</f>
        <v>12</v>
      </c>
      <c r="G541" s="1" t="str">
        <f>INDEX(FCF[MarkFrom],MATCH(FCFdata[[#This Row],[FCFindex]],FCF[FCFindex]))</f>
        <v>10Tm</v>
      </c>
      <c r="H541" s="1" t="str">
        <f>INDEX(FCF[MarkTo],MATCH(FCFdata[[#This Row],[FCFindex]],FCF[FCFindex]))</f>
        <v>11Azd</v>
      </c>
      <c r="I541" s="118">
        <f>FCFdata[[#This Row],[SampleLabel]]+3</f>
        <v>54010003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54010005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55</v>
      </c>
      <c r="B542" s="1">
        <f t="shared" si="33"/>
        <v>1</v>
      </c>
      <c r="C542" s="1">
        <f t="shared" si="34"/>
        <v>0</v>
      </c>
      <c r="D542" s="134">
        <f t="shared" si="32"/>
        <v>55010000</v>
      </c>
      <c r="E542" s="1">
        <f>INDEX(FCF[From],MATCH(FCFdata[[#This Row],[FCFindex]],FCF[FCFindex]))</f>
        <v>1</v>
      </c>
      <c r="F542" s="1">
        <f>INDEX(FCF[To],MATCH(FCFdata[[#This Row],[FCFindex]],FCF[FCFindex]))</f>
        <v>3</v>
      </c>
      <c r="G542" s="1" t="str">
        <f>INDEX(FCF[MarkFrom],MATCH(FCFdata[[#This Row],[FCFindex]],FCF[FCFindex]))</f>
        <v>1PM</v>
      </c>
      <c r="H542" s="1" t="str">
        <f>INDEX(FCF[MarkTo],MATCH(FCFdata[[#This Row],[FCFindex]],FCF[FCFindex]))</f>
        <v>2c</v>
      </c>
      <c r="I542" s="118">
        <f>FCFdata[[#This Row],[SampleLabel]]+3</f>
        <v>55010003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55010005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55</v>
      </c>
      <c r="B543" s="1">
        <f t="shared" si="33"/>
        <v>1</v>
      </c>
      <c r="C543" s="1">
        <f t="shared" si="34"/>
        <v>1</v>
      </c>
      <c r="D543" s="134">
        <f t="shared" si="32"/>
        <v>55010000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2D</v>
      </c>
      <c r="H543" s="1" t="str">
        <f>INDEX(FCF[MarkTo],MATCH(FCFdata[[#This Row],[FCFindex]],FCF[FCFindex]))</f>
        <v>2c</v>
      </c>
      <c r="I543" s="118">
        <f>FCFdata[[#This Row],[SampleLabel]]+3</f>
        <v>55010003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55010005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55</v>
      </c>
      <c r="B544" s="1">
        <f t="shared" si="33"/>
        <v>1</v>
      </c>
      <c r="C544" s="1">
        <f t="shared" si="34"/>
        <v>2</v>
      </c>
      <c r="D544" s="134">
        <f t="shared" si="32"/>
        <v>55010000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2c</v>
      </c>
      <c r="H544" s="1" t="str">
        <f>INDEX(FCF[MarkTo],MATCH(FCFdata[[#This Row],[FCFindex]],FCF[FCFindex]))</f>
        <v>3U</v>
      </c>
      <c r="I544" s="118">
        <f>FCFdata[[#This Row],[SampleLabel]]+3</f>
        <v>55010003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55010005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55</v>
      </c>
      <c r="B545" s="1">
        <f t="shared" si="33"/>
        <v>1</v>
      </c>
      <c r="C545" s="1">
        <f t="shared" si="34"/>
        <v>3</v>
      </c>
      <c r="D545" s="134">
        <f t="shared" si="32"/>
        <v>55010000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3U</v>
      </c>
      <c r="H545" s="1" t="str">
        <f>INDEX(FCF[MarkTo],MATCH(FCFdata[[#This Row],[FCFindex]],FCF[FCFindex]))</f>
        <v>4G</v>
      </c>
      <c r="I545" s="118">
        <f>FCFdata[[#This Row],[SampleLabel]]+3</f>
        <v>55010003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55010005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55</v>
      </c>
      <c r="B546" s="1">
        <f t="shared" si="33"/>
        <v>1</v>
      </c>
      <c r="C546" s="1">
        <f t="shared" si="34"/>
        <v>4</v>
      </c>
      <c r="D546" s="134">
        <f t="shared" si="32"/>
        <v>55010000</v>
      </c>
      <c r="E546" s="1">
        <f>INDEX(FCF[From],MATCH(FCFdata[[#This Row],[FCFindex]],FCF[FCFindex]))</f>
        <v>5</v>
      </c>
      <c r="F546" s="1">
        <f>INDEX(FCF[To],MATCH(FCFdata[[#This Row],[FCFindex]],FCF[FCFindex]))</f>
        <v>6</v>
      </c>
      <c r="G546" s="1" t="str">
        <f>INDEX(FCF[MarkFrom],MATCH(FCFdata[[#This Row],[FCFindex]],FCF[FCFindex]))</f>
        <v>4G</v>
      </c>
      <c r="H546" s="1" t="str">
        <f>INDEX(FCF[MarkTo],MATCH(FCFdata[[#This Row],[FCFindex]],FCF[FCFindex]))</f>
        <v>5S</v>
      </c>
      <c r="I546" s="118">
        <f>FCFdata[[#This Row],[SampleLabel]]+3</f>
        <v>55010003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55010005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55</v>
      </c>
      <c r="B547" s="1">
        <f t="shared" si="33"/>
        <v>1</v>
      </c>
      <c r="C547" s="1">
        <f t="shared" si="34"/>
        <v>5</v>
      </c>
      <c r="D547" s="134">
        <f t="shared" si="32"/>
        <v>55010000</v>
      </c>
      <c r="E547" s="1">
        <f>INDEX(FCF[From],MATCH(FCFdata[[#This Row],[FCFindex]],FCF[FCFindex]))</f>
        <v>6</v>
      </c>
      <c r="F547" s="1">
        <f>INDEX(FCF[To],MATCH(FCFdata[[#This Row],[FCFindex]],FCF[FCFindex]))</f>
        <v>7</v>
      </c>
      <c r="G547" s="1" t="str">
        <f>INDEX(FCF[MarkFrom],MATCH(FCFdata[[#This Row],[FCFindex]],FCF[FCFindex]))</f>
        <v>5S</v>
      </c>
      <c r="H547" s="1" t="str">
        <f>INDEX(FCF[MarkTo],MATCH(FCFdata[[#This Row],[FCFindex]],FCF[FCFindex]))</f>
        <v>6Oct</v>
      </c>
      <c r="I547" s="118">
        <f>FCFdata[[#This Row],[SampleLabel]]+3</f>
        <v>55010003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55010005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55</v>
      </c>
      <c r="B548" s="1">
        <f t="shared" si="33"/>
        <v>1</v>
      </c>
      <c r="C548" s="1">
        <f t="shared" si="34"/>
        <v>6</v>
      </c>
      <c r="D548" s="134">
        <f t="shared" si="32"/>
        <v>55010000</v>
      </c>
      <c r="E548" s="1">
        <f>INDEX(FCF[From],MATCH(FCFdata[[#This Row],[FCFindex]],FCF[FCFindex]))</f>
        <v>7</v>
      </c>
      <c r="F548" s="1">
        <f>INDEX(FCF[To],MATCH(FCFdata[[#This Row],[FCFindex]],FCF[FCFindex]))</f>
        <v>8</v>
      </c>
      <c r="G548" s="1" t="str">
        <f>INDEX(FCF[MarkFrom],MATCH(FCFdata[[#This Row],[FCFindex]],FCF[FCFindex]))</f>
        <v>6Oct</v>
      </c>
      <c r="H548" s="1" t="str">
        <f>INDEX(FCF[MarkTo],MATCH(FCFdata[[#This Row],[FCFindex]],FCF[FCFindex]))</f>
        <v>7Rot</v>
      </c>
      <c r="I548" s="118">
        <f>FCFdata[[#This Row],[SampleLabel]]+3</f>
        <v>55010003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55010005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55</v>
      </c>
      <c r="B549" s="1">
        <f t="shared" si="33"/>
        <v>1</v>
      </c>
      <c r="C549" s="1">
        <f t="shared" si="34"/>
        <v>7</v>
      </c>
      <c r="D549" s="134">
        <f t="shared" si="32"/>
        <v>55010000</v>
      </c>
      <c r="E549" s="1">
        <f>INDEX(FCF[From],MATCH(FCFdata[[#This Row],[FCFindex]],FCF[FCFindex]))</f>
        <v>8</v>
      </c>
      <c r="F549" s="1">
        <f>INDEX(FCF[To],MATCH(FCFdata[[#This Row],[FCFindex]],FCF[FCFindex]))</f>
        <v>9</v>
      </c>
      <c r="G549" s="1" t="str">
        <f>INDEX(FCF[MarkFrom],MATCH(FCFdata[[#This Row],[FCFindex]],FCF[FCFindex]))</f>
        <v>7Rot</v>
      </c>
      <c r="H549" s="1" t="str">
        <f>INDEX(FCF[MarkTo],MATCH(FCFdata[[#This Row],[FCFindex]],FCF[FCFindex]))</f>
        <v>8Gp</v>
      </c>
      <c r="I549" s="118">
        <f>FCFdata[[#This Row],[SampleLabel]]+3</f>
        <v>55010003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55010005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55</v>
      </c>
      <c r="B550" s="1">
        <f t="shared" si="33"/>
        <v>1</v>
      </c>
      <c r="C550" s="1">
        <f t="shared" si="34"/>
        <v>8</v>
      </c>
      <c r="D550" s="134">
        <f t="shared" si="32"/>
        <v>55010000</v>
      </c>
      <c r="E550" s="1">
        <f>INDEX(FCF[From],MATCH(FCFdata[[#This Row],[FCFindex]],FCF[FCFindex]))</f>
        <v>9</v>
      </c>
      <c r="F550" s="1">
        <f>INDEX(FCF[To],MATCH(FCFdata[[#This Row],[FCFindex]],FCF[FCFindex]))</f>
        <v>10</v>
      </c>
      <c r="G550" s="1" t="str">
        <f>INDEX(FCF[MarkFrom],MATCH(FCFdata[[#This Row],[FCFindex]],FCF[FCFindex]))</f>
        <v>8Gp</v>
      </c>
      <c r="H550" s="1" t="str">
        <f>INDEX(FCF[MarkTo],MATCH(FCFdata[[#This Row],[FCFindex]],FCF[FCFindex]))</f>
        <v>9Ama</v>
      </c>
      <c r="I550" s="118">
        <f>FCFdata[[#This Row],[SampleLabel]]+3</f>
        <v>55010003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55010005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55</v>
      </c>
      <c r="B551" s="1">
        <f t="shared" si="33"/>
        <v>1</v>
      </c>
      <c r="C551" s="1">
        <f t="shared" si="34"/>
        <v>9</v>
      </c>
      <c r="D551" s="134">
        <f t="shared" si="32"/>
        <v>55010000</v>
      </c>
      <c r="E551" s="1">
        <f>INDEX(FCF[From],MATCH(FCFdata[[#This Row],[FCFindex]],FCF[FCFindex]))</f>
        <v>11</v>
      </c>
      <c r="F551" s="1">
        <f>INDEX(FCF[To],MATCH(FCFdata[[#This Row],[FCFindex]],FCF[FCFindex]))</f>
        <v>12</v>
      </c>
      <c r="G551" s="1" t="str">
        <f>INDEX(FCF[MarkFrom],MATCH(FCFdata[[#This Row],[FCFindex]],FCF[FCFindex]))</f>
        <v>10Tm</v>
      </c>
      <c r="H551" s="1" t="str">
        <f>INDEX(FCF[MarkTo],MATCH(FCFdata[[#This Row],[FCFindex]],FCF[FCFindex]))</f>
        <v>11Azd</v>
      </c>
      <c r="I551" s="118">
        <f>FCFdata[[#This Row],[SampleLabel]]+3</f>
        <v>55010003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55010005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56</v>
      </c>
      <c r="B552" s="1">
        <f t="shared" si="33"/>
        <v>1</v>
      </c>
      <c r="C552" s="1">
        <f t="shared" si="34"/>
        <v>0</v>
      </c>
      <c r="D552" s="134">
        <f t="shared" si="32"/>
        <v>56010000</v>
      </c>
      <c r="E552" s="1">
        <f>INDEX(FCF[From],MATCH(FCFdata[[#This Row],[FCFindex]],FCF[FCFindex]))</f>
        <v>1</v>
      </c>
      <c r="F552" s="1">
        <f>INDEX(FCF[To],MATCH(FCFdata[[#This Row],[FCFindex]],FCF[FCFindex]))</f>
        <v>3</v>
      </c>
      <c r="G552" s="1" t="str">
        <f>INDEX(FCF[MarkFrom],MATCH(FCFdata[[#This Row],[FCFindex]],FCF[FCFindex]))</f>
        <v>1PM</v>
      </c>
      <c r="H552" s="1" t="str">
        <f>INDEX(FCF[MarkTo],MATCH(FCFdata[[#This Row],[FCFindex]],FCF[FCFindex]))</f>
        <v>2c</v>
      </c>
      <c r="I552" s="118">
        <f>FCFdata[[#This Row],[SampleLabel]]+3</f>
        <v>56010003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56010005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56</v>
      </c>
      <c r="B553" s="1">
        <f t="shared" si="33"/>
        <v>1</v>
      </c>
      <c r="C553" s="1">
        <f t="shared" si="34"/>
        <v>1</v>
      </c>
      <c r="D553" s="134">
        <f t="shared" si="32"/>
        <v>56010000</v>
      </c>
      <c r="E553" s="1">
        <f>INDEX(FCF[From],MATCH(FCFdata[[#This Row],[FCFindex]],FCF[FCFindex]))</f>
        <v>2</v>
      </c>
      <c r="F553" s="1">
        <f>INDEX(FCF[To],MATCH(FCFdata[[#This Row],[FCFindex]],FCF[FCFindex]))</f>
        <v>3</v>
      </c>
      <c r="G553" s="1" t="str">
        <f>INDEX(FCF[MarkFrom],MATCH(FCFdata[[#This Row],[FCFindex]],FCF[FCFindex]))</f>
        <v>2D</v>
      </c>
      <c r="H553" s="1" t="str">
        <f>INDEX(FCF[MarkTo],MATCH(FCFdata[[#This Row],[FCFindex]],FCF[FCFindex]))</f>
        <v>2c</v>
      </c>
      <c r="I553" s="118">
        <f>FCFdata[[#This Row],[SampleLabel]]+3</f>
        <v>56010003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56010005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56</v>
      </c>
      <c r="B554" s="1">
        <f t="shared" si="33"/>
        <v>1</v>
      </c>
      <c r="C554" s="1">
        <f t="shared" si="34"/>
        <v>2</v>
      </c>
      <c r="D554" s="134">
        <f t="shared" si="32"/>
        <v>56010000</v>
      </c>
      <c r="E554" s="1">
        <f>INDEX(FCF[From],MATCH(FCFdata[[#This Row],[FCFindex]],FCF[FCFindex]))</f>
        <v>3</v>
      </c>
      <c r="F554" s="1">
        <f>INDEX(FCF[To],MATCH(FCFdata[[#This Row],[FCFindex]],FCF[FCFindex]))</f>
        <v>4</v>
      </c>
      <c r="G554" s="1" t="str">
        <f>INDEX(FCF[MarkFrom],MATCH(FCFdata[[#This Row],[FCFindex]],FCF[FCFindex]))</f>
        <v>2c</v>
      </c>
      <c r="H554" s="1" t="str">
        <f>INDEX(FCF[MarkTo],MATCH(FCFdata[[#This Row],[FCFindex]],FCF[FCFindex]))</f>
        <v>3U</v>
      </c>
      <c r="I554" s="118">
        <f>FCFdata[[#This Row],[SampleLabel]]+3</f>
        <v>56010003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56010005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56</v>
      </c>
      <c r="B555" s="1">
        <f t="shared" si="33"/>
        <v>1</v>
      </c>
      <c r="C555" s="1">
        <f t="shared" si="34"/>
        <v>3</v>
      </c>
      <c r="D555" s="134">
        <f t="shared" si="32"/>
        <v>56010000</v>
      </c>
      <c r="E555" s="1">
        <f>INDEX(FCF[From],MATCH(FCFdata[[#This Row],[FCFindex]],FCF[FCFindex]))</f>
        <v>4</v>
      </c>
      <c r="F555" s="1">
        <f>INDEX(FCF[To],MATCH(FCFdata[[#This Row],[FCFindex]],FCF[FCFindex]))</f>
        <v>5</v>
      </c>
      <c r="G555" s="1" t="str">
        <f>INDEX(FCF[MarkFrom],MATCH(FCFdata[[#This Row],[FCFindex]],FCF[FCFindex]))</f>
        <v>3U</v>
      </c>
      <c r="H555" s="1" t="str">
        <f>INDEX(FCF[MarkTo],MATCH(FCFdata[[#This Row],[FCFindex]],FCF[FCFindex]))</f>
        <v>4G</v>
      </c>
      <c r="I555" s="118">
        <f>FCFdata[[#This Row],[SampleLabel]]+3</f>
        <v>56010003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56010005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56</v>
      </c>
      <c r="B556" s="1">
        <f t="shared" si="33"/>
        <v>1</v>
      </c>
      <c r="C556" s="1">
        <f t="shared" si="34"/>
        <v>4</v>
      </c>
      <c r="D556" s="134">
        <f t="shared" si="32"/>
        <v>56010000</v>
      </c>
      <c r="E556" s="1">
        <f>INDEX(FCF[From],MATCH(FCFdata[[#This Row],[FCFindex]],FCF[FCFindex]))</f>
        <v>5</v>
      </c>
      <c r="F556" s="1">
        <f>INDEX(FCF[To],MATCH(FCFdata[[#This Row],[FCFindex]],FCF[FCFindex]))</f>
        <v>6</v>
      </c>
      <c r="G556" s="1" t="str">
        <f>INDEX(FCF[MarkFrom],MATCH(FCFdata[[#This Row],[FCFindex]],FCF[FCFindex]))</f>
        <v>4G</v>
      </c>
      <c r="H556" s="1" t="str">
        <f>INDEX(FCF[MarkTo],MATCH(FCFdata[[#This Row],[FCFindex]],FCF[FCFindex]))</f>
        <v>5S</v>
      </c>
      <c r="I556" s="118">
        <f>FCFdata[[#This Row],[SampleLabel]]+3</f>
        <v>56010003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56010005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56</v>
      </c>
      <c r="B557" s="1">
        <f t="shared" si="33"/>
        <v>1</v>
      </c>
      <c r="C557" s="1">
        <f t="shared" si="34"/>
        <v>5</v>
      </c>
      <c r="D557" s="134">
        <f t="shared" si="32"/>
        <v>56010000</v>
      </c>
      <c r="E557" s="1">
        <f>INDEX(FCF[From],MATCH(FCFdata[[#This Row],[FCFindex]],FCF[FCFindex]))</f>
        <v>6</v>
      </c>
      <c r="F557" s="1">
        <f>INDEX(FCF[To],MATCH(FCFdata[[#This Row],[FCFindex]],FCF[FCFindex]))</f>
        <v>7</v>
      </c>
      <c r="G557" s="1" t="str">
        <f>INDEX(FCF[MarkFrom],MATCH(FCFdata[[#This Row],[FCFindex]],FCF[FCFindex]))</f>
        <v>5S</v>
      </c>
      <c r="H557" s="1" t="str">
        <f>INDEX(FCF[MarkTo],MATCH(FCFdata[[#This Row],[FCFindex]],FCF[FCFindex]))</f>
        <v>6Oct</v>
      </c>
      <c r="I557" s="118">
        <f>FCFdata[[#This Row],[SampleLabel]]+3</f>
        <v>56010003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56010005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56</v>
      </c>
      <c r="B558" s="1">
        <f t="shared" si="33"/>
        <v>1</v>
      </c>
      <c r="C558" s="1">
        <f t="shared" si="34"/>
        <v>6</v>
      </c>
      <c r="D558" s="134">
        <f t="shared" si="32"/>
        <v>56010000</v>
      </c>
      <c r="E558" s="1">
        <f>INDEX(FCF[From],MATCH(FCFdata[[#This Row],[FCFindex]],FCF[FCFindex]))</f>
        <v>7</v>
      </c>
      <c r="F558" s="1">
        <f>INDEX(FCF[To],MATCH(FCFdata[[#This Row],[FCFindex]],FCF[FCFindex]))</f>
        <v>8</v>
      </c>
      <c r="G558" s="1" t="str">
        <f>INDEX(FCF[MarkFrom],MATCH(FCFdata[[#This Row],[FCFindex]],FCF[FCFindex]))</f>
        <v>6Oct</v>
      </c>
      <c r="H558" s="1" t="str">
        <f>INDEX(FCF[MarkTo],MATCH(FCFdata[[#This Row],[FCFindex]],FCF[FCFindex]))</f>
        <v>7Rot</v>
      </c>
      <c r="I558" s="118">
        <f>FCFdata[[#This Row],[SampleLabel]]+3</f>
        <v>56010003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56010005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56</v>
      </c>
      <c r="B559" s="1">
        <f t="shared" si="33"/>
        <v>1</v>
      </c>
      <c r="C559" s="1">
        <f t="shared" si="34"/>
        <v>7</v>
      </c>
      <c r="D559" s="134">
        <f t="shared" si="32"/>
        <v>56010000</v>
      </c>
      <c r="E559" s="1">
        <f>INDEX(FCF[From],MATCH(FCFdata[[#This Row],[FCFindex]],FCF[FCFindex]))</f>
        <v>8</v>
      </c>
      <c r="F559" s="1">
        <f>INDEX(FCF[To],MATCH(FCFdata[[#This Row],[FCFindex]],FCF[FCFindex]))</f>
        <v>9</v>
      </c>
      <c r="G559" s="1" t="str">
        <f>INDEX(FCF[MarkFrom],MATCH(FCFdata[[#This Row],[FCFindex]],FCF[FCFindex]))</f>
        <v>7Rot</v>
      </c>
      <c r="H559" s="1" t="str">
        <f>INDEX(FCF[MarkTo],MATCH(FCFdata[[#This Row],[FCFindex]],FCF[FCFindex]))</f>
        <v>8Gp</v>
      </c>
      <c r="I559" s="118">
        <f>FCFdata[[#This Row],[SampleLabel]]+3</f>
        <v>56010003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56010005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56</v>
      </c>
      <c r="B560" s="1">
        <f t="shared" si="33"/>
        <v>1</v>
      </c>
      <c r="C560" s="1">
        <f t="shared" si="34"/>
        <v>8</v>
      </c>
      <c r="D560" s="134">
        <f t="shared" si="32"/>
        <v>56010000</v>
      </c>
      <c r="E560" s="1">
        <f>INDEX(FCF[From],MATCH(FCFdata[[#This Row],[FCFindex]],FCF[FCFindex]))</f>
        <v>9</v>
      </c>
      <c r="F560" s="1">
        <f>INDEX(FCF[To],MATCH(FCFdata[[#This Row],[FCFindex]],FCF[FCFindex]))</f>
        <v>10</v>
      </c>
      <c r="G560" s="1" t="str">
        <f>INDEX(FCF[MarkFrom],MATCH(FCFdata[[#This Row],[FCFindex]],FCF[FCFindex]))</f>
        <v>8Gp</v>
      </c>
      <c r="H560" s="1" t="str">
        <f>INDEX(FCF[MarkTo],MATCH(FCFdata[[#This Row],[FCFindex]],FCF[FCFindex]))</f>
        <v>9Ama</v>
      </c>
      <c r="I560" s="118">
        <f>FCFdata[[#This Row],[SampleLabel]]+3</f>
        <v>56010003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56010005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56</v>
      </c>
      <c r="B561" s="1">
        <f t="shared" si="33"/>
        <v>1</v>
      </c>
      <c r="C561" s="1">
        <f t="shared" si="34"/>
        <v>9</v>
      </c>
      <c r="D561" s="134">
        <f t="shared" si="32"/>
        <v>56010000</v>
      </c>
      <c r="E561" s="1">
        <f>INDEX(FCF[From],MATCH(FCFdata[[#This Row],[FCFindex]],FCF[FCFindex]))</f>
        <v>11</v>
      </c>
      <c r="F561" s="1">
        <f>INDEX(FCF[To],MATCH(FCFdata[[#This Row],[FCFindex]],FCF[FCFindex]))</f>
        <v>12</v>
      </c>
      <c r="G561" s="1" t="str">
        <f>INDEX(FCF[MarkFrom],MATCH(FCFdata[[#This Row],[FCFindex]],FCF[FCFindex]))</f>
        <v>10Tm</v>
      </c>
      <c r="H561" s="1" t="str">
        <f>INDEX(FCF[MarkTo],MATCH(FCFdata[[#This Row],[FCFindex]],FCF[FCFindex]))</f>
        <v>11Azd</v>
      </c>
      <c r="I561" s="118">
        <f>FCFdata[[#This Row],[SampleLabel]]+3</f>
        <v>56010003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56010005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57</v>
      </c>
      <c r="B562" s="1">
        <f t="shared" si="33"/>
        <v>1</v>
      </c>
      <c r="C562" s="1">
        <f t="shared" si="34"/>
        <v>0</v>
      </c>
      <c r="D562" s="134">
        <f t="shared" si="32"/>
        <v>57010000</v>
      </c>
      <c r="E562" s="1">
        <f>INDEX(FCF[From],MATCH(FCFdata[[#This Row],[FCFindex]],FCF[FCFindex]))</f>
        <v>1</v>
      </c>
      <c r="F562" s="1">
        <f>INDEX(FCF[To],MATCH(FCFdata[[#This Row],[FCFindex]],FCF[FCFindex]))</f>
        <v>3</v>
      </c>
      <c r="G562" s="1" t="str">
        <f>INDEX(FCF[MarkFrom],MATCH(FCFdata[[#This Row],[FCFindex]],FCF[FCFindex]))</f>
        <v>1PM</v>
      </c>
      <c r="H562" s="1" t="str">
        <f>INDEX(FCF[MarkTo],MATCH(FCFdata[[#This Row],[FCFindex]],FCF[FCFindex]))</f>
        <v>2c</v>
      </c>
      <c r="I562" s="118">
        <f>FCFdata[[#This Row],[SampleLabel]]+3</f>
        <v>57010003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57010005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57</v>
      </c>
      <c r="B563" s="1">
        <f t="shared" si="33"/>
        <v>1</v>
      </c>
      <c r="C563" s="1">
        <f t="shared" si="34"/>
        <v>1</v>
      </c>
      <c r="D563" s="134">
        <f t="shared" si="32"/>
        <v>57010000</v>
      </c>
      <c r="E563" s="1">
        <f>INDEX(FCF[From],MATCH(FCFdata[[#This Row],[FCFindex]],FCF[FCFindex]))</f>
        <v>2</v>
      </c>
      <c r="F563" s="1">
        <f>INDEX(FCF[To],MATCH(FCFdata[[#This Row],[FCFindex]],FCF[FCFindex]))</f>
        <v>3</v>
      </c>
      <c r="G563" s="1" t="str">
        <f>INDEX(FCF[MarkFrom],MATCH(FCFdata[[#This Row],[FCFindex]],FCF[FCFindex]))</f>
        <v>2D</v>
      </c>
      <c r="H563" s="1" t="str">
        <f>INDEX(FCF[MarkTo],MATCH(FCFdata[[#This Row],[FCFindex]],FCF[FCFindex]))</f>
        <v>2c</v>
      </c>
      <c r="I563" s="118">
        <f>FCFdata[[#This Row],[SampleLabel]]+3</f>
        <v>57010003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57010005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57</v>
      </c>
      <c r="B564" s="1">
        <f t="shared" si="33"/>
        <v>1</v>
      </c>
      <c r="C564" s="1">
        <f t="shared" si="34"/>
        <v>2</v>
      </c>
      <c r="D564" s="134">
        <f t="shared" si="32"/>
        <v>57010000</v>
      </c>
      <c r="E564" s="1">
        <f>INDEX(FCF[From],MATCH(FCFdata[[#This Row],[FCFindex]],FCF[FCFindex]))</f>
        <v>3</v>
      </c>
      <c r="F564" s="1">
        <f>INDEX(FCF[To],MATCH(FCFdata[[#This Row],[FCFindex]],FCF[FCFindex]))</f>
        <v>4</v>
      </c>
      <c r="G564" s="1" t="str">
        <f>INDEX(FCF[MarkFrom],MATCH(FCFdata[[#This Row],[FCFindex]],FCF[FCFindex]))</f>
        <v>2c</v>
      </c>
      <c r="H564" s="1" t="str">
        <f>INDEX(FCF[MarkTo],MATCH(FCFdata[[#This Row],[FCFindex]],FCF[FCFindex]))</f>
        <v>3U</v>
      </c>
      <c r="I564" s="118">
        <f>FCFdata[[#This Row],[SampleLabel]]+3</f>
        <v>57010003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57010005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57</v>
      </c>
      <c r="B565" s="1">
        <f t="shared" si="33"/>
        <v>1</v>
      </c>
      <c r="C565" s="1">
        <f t="shared" si="34"/>
        <v>3</v>
      </c>
      <c r="D565" s="134">
        <f t="shared" si="32"/>
        <v>57010000</v>
      </c>
      <c r="E565" s="1">
        <f>INDEX(FCF[From],MATCH(FCFdata[[#This Row],[FCFindex]],FCF[FCFindex]))</f>
        <v>4</v>
      </c>
      <c r="F565" s="1">
        <f>INDEX(FCF[To],MATCH(FCFdata[[#This Row],[FCFindex]],FCF[FCFindex]))</f>
        <v>5</v>
      </c>
      <c r="G565" s="1" t="str">
        <f>INDEX(FCF[MarkFrom],MATCH(FCFdata[[#This Row],[FCFindex]],FCF[FCFindex]))</f>
        <v>3U</v>
      </c>
      <c r="H565" s="1" t="str">
        <f>INDEX(FCF[MarkTo],MATCH(FCFdata[[#This Row],[FCFindex]],FCF[FCFindex]))</f>
        <v>4G</v>
      </c>
      <c r="I565" s="118">
        <f>FCFdata[[#This Row],[SampleLabel]]+3</f>
        <v>57010003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57010005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57</v>
      </c>
      <c r="B566" s="1">
        <f t="shared" si="33"/>
        <v>1</v>
      </c>
      <c r="C566" s="1">
        <f t="shared" si="34"/>
        <v>4</v>
      </c>
      <c r="D566" s="134">
        <f t="shared" si="32"/>
        <v>57010000</v>
      </c>
      <c r="E566" s="1">
        <f>INDEX(FCF[From],MATCH(FCFdata[[#This Row],[FCFindex]],FCF[FCFindex]))</f>
        <v>5</v>
      </c>
      <c r="F566" s="1">
        <f>INDEX(FCF[To],MATCH(FCFdata[[#This Row],[FCFindex]],FCF[FCFindex]))</f>
        <v>6</v>
      </c>
      <c r="G566" s="1" t="str">
        <f>INDEX(FCF[MarkFrom],MATCH(FCFdata[[#This Row],[FCFindex]],FCF[FCFindex]))</f>
        <v>4G</v>
      </c>
      <c r="H566" s="1" t="str">
        <f>INDEX(FCF[MarkTo],MATCH(FCFdata[[#This Row],[FCFindex]],FCF[FCFindex]))</f>
        <v>5S</v>
      </c>
      <c r="I566" s="118">
        <f>FCFdata[[#This Row],[SampleLabel]]+3</f>
        <v>57010003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57010005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57</v>
      </c>
      <c r="B567" s="1">
        <f t="shared" si="33"/>
        <v>1</v>
      </c>
      <c r="C567" s="1">
        <f t="shared" si="34"/>
        <v>5</v>
      </c>
      <c r="D567" s="134">
        <f t="shared" si="32"/>
        <v>57010000</v>
      </c>
      <c r="E567" s="1">
        <f>INDEX(FCF[From],MATCH(FCFdata[[#This Row],[FCFindex]],FCF[FCFindex]))</f>
        <v>6</v>
      </c>
      <c r="F567" s="1">
        <f>INDEX(FCF[To],MATCH(FCFdata[[#This Row],[FCFindex]],FCF[FCFindex]))</f>
        <v>7</v>
      </c>
      <c r="G567" s="1" t="str">
        <f>INDEX(FCF[MarkFrom],MATCH(FCFdata[[#This Row],[FCFindex]],FCF[FCFindex]))</f>
        <v>5S</v>
      </c>
      <c r="H567" s="1" t="str">
        <f>INDEX(FCF[MarkTo],MATCH(FCFdata[[#This Row],[FCFindex]],FCF[FCFindex]))</f>
        <v>6Oct</v>
      </c>
      <c r="I567" s="118">
        <f>FCFdata[[#This Row],[SampleLabel]]+3</f>
        <v>57010003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57010005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57</v>
      </c>
      <c r="B568" s="1">
        <f t="shared" si="33"/>
        <v>1</v>
      </c>
      <c r="C568" s="1">
        <f t="shared" si="34"/>
        <v>6</v>
      </c>
      <c r="D568" s="134">
        <f t="shared" si="32"/>
        <v>57010000</v>
      </c>
      <c r="E568" s="1">
        <f>INDEX(FCF[From],MATCH(FCFdata[[#This Row],[FCFindex]],FCF[FCFindex]))</f>
        <v>7</v>
      </c>
      <c r="F568" s="1">
        <f>INDEX(FCF[To],MATCH(FCFdata[[#This Row],[FCFindex]],FCF[FCFindex]))</f>
        <v>8</v>
      </c>
      <c r="G568" s="1" t="str">
        <f>INDEX(FCF[MarkFrom],MATCH(FCFdata[[#This Row],[FCFindex]],FCF[FCFindex]))</f>
        <v>6Oct</v>
      </c>
      <c r="H568" s="1" t="str">
        <f>INDEX(FCF[MarkTo],MATCH(FCFdata[[#This Row],[FCFindex]],FCF[FCFindex]))</f>
        <v>7Rot</v>
      </c>
      <c r="I568" s="118">
        <f>FCFdata[[#This Row],[SampleLabel]]+3</f>
        <v>57010003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57010005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57</v>
      </c>
      <c r="B569" s="1">
        <f t="shared" si="33"/>
        <v>1</v>
      </c>
      <c r="C569" s="1">
        <f t="shared" si="34"/>
        <v>7</v>
      </c>
      <c r="D569" s="134">
        <f t="shared" si="32"/>
        <v>57010000</v>
      </c>
      <c r="E569" s="1">
        <f>INDEX(FCF[From],MATCH(FCFdata[[#This Row],[FCFindex]],FCF[FCFindex]))</f>
        <v>8</v>
      </c>
      <c r="F569" s="1">
        <f>INDEX(FCF[To],MATCH(FCFdata[[#This Row],[FCFindex]],FCF[FCFindex]))</f>
        <v>9</v>
      </c>
      <c r="G569" s="1" t="str">
        <f>INDEX(FCF[MarkFrom],MATCH(FCFdata[[#This Row],[FCFindex]],FCF[FCFindex]))</f>
        <v>7Rot</v>
      </c>
      <c r="H569" s="1" t="str">
        <f>INDEX(FCF[MarkTo],MATCH(FCFdata[[#This Row],[FCFindex]],FCF[FCFindex]))</f>
        <v>8Gp</v>
      </c>
      <c r="I569" s="118">
        <f>FCFdata[[#This Row],[SampleLabel]]+3</f>
        <v>57010003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57010005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57</v>
      </c>
      <c r="B570" s="1">
        <f t="shared" si="33"/>
        <v>1</v>
      </c>
      <c r="C570" s="1">
        <f t="shared" si="34"/>
        <v>8</v>
      </c>
      <c r="D570" s="134">
        <f t="shared" si="32"/>
        <v>57010000</v>
      </c>
      <c r="E570" s="1">
        <f>INDEX(FCF[From],MATCH(FCFdata[[#This Row],[FCFindex]],FCF[FCFindex]))</f>
        <v>9</v>
      </c>
      <c r="F570" s="1">
        <f>INDEX(FCF[To],MATCH(FCFdata[[#This Row],[FCFindex]],FCF[FCFindex]))</f>
        <v>10</v>
      </c>
      <c r="G570" s="1" t="str">
        <f>INDEX(FCF[MarkFrom],MATCH(FCFdata[[#This Row],[FCFindex]],FCF[FCFindex]))</f>
        <v>8Gp</v>
      </c>
      <c r="H570" s="1" t="str">
        <f>INDEX(FCF[MarkTo],MATCH(FCFdata[[#This Row],[FCFindex]],FCF[FCFindex]))</f>
        <v>9Ama</v>
      </c>
      <c r="I570" s="118">
        <f>FCFdata[[#This Row],[SampleLabel]]+3</f>
        <v>57010003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57010005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57</v>
      </c>
      <c r="B571" s="1">
        <f t="shared" si="33"/>
        <v>1</v>
      </c>
      <c r="C571" s="1">
        <f t="shared" si="34"/>
        <v>9</v>
      </c>
      <c r="D571" s="134">
        <f t="shared" si="32"/>
        <v>57010000</v>
      </c>
      <c r="E571" s="1">
        <f>INDEX(FCF[From],MATCH(FCFdata[[#This Row],[FCFindex]],FCF[FCFindex]))</f>
        <v>11</v>
      </c>
      <c r="F571" s="1">
        <f>INDEX(FCF[To],MATCH(FCFdata[[#This Row],[FCFindex]],FCF[FCFindex]))</f>
        <v>12</v>
      </c>
      <c r="G571" s="1" t="str">
        <f>INDEX(FCF[MarkFrom],MATCH(FCFdata[[#This Row],[FCFindex]],FCF[FCFindex]))</f>
        <v>10Tm</v>
      </c>
      <c r="H571" s="1" t="str">
        <f>INDEX(FCF[MarkTo],MATCH(FCFdata[[#This Row],[FCFindex]],FCF[FCFindex]))</f>
        <v>11Azd</v>
      </c>
      <c r="I571" s="118">
        <f>FCFdata[[#This Row],[SampleLabel]]+3</f>
        <v>57010003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57010005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58</v>
      </c>
      <c r="B572" s="1">
        <f t="shared" si="33"/>
        <v>1</v>
      </c>
      <c r="C572" s="1">
        <f t="shared" si="34"/>
        <v>0</v>
      </c>
      <c r="D572" s="134">
        <f t="shared" si="32"/>
        <v>58010000</v>
      </c>
      <c r="E572" s="1">
        <f>INDEX(FCF[From],MATCH(FCFdata[[#This Row],[FCFindex]],FCF[FCFindex]))</f>
        <v>1</v>
      </c>
      <c r="F572" s="1">
        <f>INDEX(FCF[To],MATCH(FCFdata[[#This Row],[FCFindex]],FCF[FCFindex]))</f>
        <v>3</v>
      </c>
      <c r="G572" s="1" t="str">
        <f>INDEX(FCF[MarkFrom],MATCH(FCFdata[[#This Row],[FCFindex]],FCF[FCFindex]))</f>
        <v>1PM</v>
      </c>
      <c r="H572" s="1" t="str">
        <f>INDEX(FCF[MarkTo],MATCH(FCFdata[[#This Row],[FCFindex]],FCF[FCFindex]))</f>
        <v>2c</v>
      </c>
      <c r="I572" s="118">
        <f>FCFdata[[#This Row],[SampleLabel]]+3</f>
        <v>58010003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58010005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58</v>
      </c>
      <c r="B573" s="1">
        <f t="shared" si="33"/>
        <v>1</v>
      </c>
      <c r="C573" s="1">
        <f t="shared" si="34"/>
        <v>1</v>
      </c>
      <c r="D573" s="134">
        <f t="shared" si="32"/>
        <v>58010000</v>
      </c>
      <c r="E573" s="1">
        <f>INDEX(FCF[From],MATCH(FCFdata[[#This Row],[FCFindex]],FCF[FCFindex]))</f>
        <v>2</v>
      </c>
      <c r="F573" s="1">
        <f>INDEX(FCF[To],MATCH(FCFdata[[#This Row],[FCFindex]],FCF[FCFindex]))</f>
        <v>3</v>
      </c>
      <c r="G573" s="1" t="str">
        <f>INDEX(FCF[MarkFrom],MATCH(FCFdata[[#This Row],[FCFindex]],FCF[FCFindex]))</f>
        <v>2D</v>
      </c>
      <c r="H573" s="1" t="str">
        <f>INDEX(FCF[MarkTo],MATCH(FCFdata[[#This Row],[FCFindex]],FCF[FCFindex]))</f>
        <v>2c</v>
      </c>
      <c r="I573" s="118">
        <f>FCFdata[[#This Row],[SampleLabel]]+3</f>
        <v>58010003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58010005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58</v>
      </c>
      <c r="B574" s="1">
        <f t="shared" si="33"/>
        <v>1</v>
      </c>
      <c r="C574" s="1">
        <f t="shared" si="34"/>
        <v>2</v>
      </c>
      <c r="D574" s="134">
        <f t="shared" si="32"/>
        <v>58010000</v>
      </c>
      <c r="E574" s="1">
        <f>INDEX(FCF[From],MATCH(FCFdata[[#This Row],[FCFindex]],FCF[FCFindex]))</f>
        <v>3</v>
      </c>
      <c r="F574" s="1">
        <f>INDEX(FCF[To],MATCH(FCFdata[[#This Row],[FCFindex]],FCF[FCFindex]))</f>
        <v>4</v>
      </c>
      <c r="G574" s="1" t="str">
        <f>INDEX(FCF[MarkFrom],MATCH(FCFdata[[#This Row],[FCFindex]],FCF[FCFindex]))</f>
        <v>2c</v>
      </c>
      <c r="H574" s="1" t="str">
        <f>INDEX(FCF[MarkTo],MATCH(FCFdata[[#This Row],[FCFindex]],FCF[FCFindex]))</f>
        <v>3U</v>
      </c>
      <c r="I574" s="118">
        <f>FCFdata[[#This Row],[SampleLabel]]+3</f>
        <v>58010003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58010005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58</v>
      </c>
      <c r="B575" s="1">
        <f t="shared" si="33"/>
        <v>1</v>
      </c>
      <c r="C575" s="1">
        <f t="shared" si="34"/>
        <v>3</v>
      </c>
      <c r="D575" s="134">
        <f t="shared" si="32"/>
        <v>58010000</v>
      </c>
      <c r="E575" s="1">
        <f>INDEX(FCF[From],MATCH(FCFdata[[#This Row],[FCFindex]],FCF[FCFindex]))</f>
        <v>4</v>
      </c>
      <c r="F575" s="1">
        <f>INDEX(FCF[To],MATCH(FCFdata[[#This Row],[FCFindex]],FCF[FCFindex]))</f>
        <v>5</v>
      </c>
      <c r="G575" s="1" t="str">
        <f>INDEX(FCF[MarkFrom],MATCH(FCFdata[[#This Row],[FCFindex]],FCF[FCFindex]))</f>
        <v>3U</v>
      </c>
      <c r="H575" s="1" t="str">
        <f>INDEX(FCF[MarkTo],MATCH(FCFdata[[#This Row],[FCFindex]],FCF[FCFindex]))</f>
        <v>4G</v>
      </c>
      <c r="I575" s="118">
        <f>FCFdata[[#This Row],[SampleLabel]]+3</f>
        <v>58010003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58010005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58</v>
      </c>
      <c r="B576" s="1">
        <f t="shared" si="33"/>
        <v>1</v>
      </c>
      <c r="C576" s="1">
        <f t="shared" si="34"/>
        <v>4</v>
      </c>
      <c r="D576" s="134">
        <f t="shared" si="32"/>
        <v>58010000</v>
      </c>
      <c r="E576" s="1">
        <f>INDEX(FCF[From],MATCH(FCFdata[[#This Row],[FCFindex]],FCF[FCFindex]))</f>
        <v>5</v>
      </c>
      <c r="F576" s="1">
        <f>INDEX(FCF[To],MATCH(FCFdata[[#This Row],[FCFindex]],FCF[FCFindex]))</f>
        <v>6</v>
      </c>
      <c r="G576" s="1" t="str">
        <f>INDEX(FCF[MarkFrom],MATCH(FCFdata[[#This Row],[FCFindex]],FCF[FCFindex]))</f>
        <v>4G</v>
      </c>
      <c r="H576" s="1" t="str">
        <f>INDEX(FCF[MarkTo],MATCH(FCFdata[[#This Row],[FCFindex]],FCF[FCFindex]))</f>
        <v>5S</v>
      </c>
      <c r="I576" s="118">
        <f>FCFdata[[#This Row],[SampleLabel]]+3</f>
        <v>58010003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58010005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58</v>
      </c>
      <c r="B577" s="1">
        <f t="shared" si="33"/>
        <v>1</v>
      </c>
      <c r="C577" s="1">
        <f t="shared" si="34"/>
        <v>5</v>
      </c>
      <c r="D577" s="134">
        <f t="shared" si="32"/>
        <v>58010000</v>
      </c>
      <c r="E577" s="1">
        <f>INDEX(FCF[From],MATCH(FCFdata[[#This Row],[FCFindex]],FCF[FCFindex]))</f>
        <v>6</v>
      </c>
      <c r="F577" s="1">
        <f>INDEX(FCF[To],MATCH(FCFdata[[#This Row],[FCFindex]],FCF[FCFindex]))</f>
        <v>7</v>
      </c>
      <c r="G577" s="1" t="str">
        <f>INDEX(FCF[MarkFrom],MATCH(FCFdata[[#This Row],[FCFindex]],FCF[FCFindex]))</f>
        <v>5S</v>
      </c>
      <c r="H577" s="1" t="str">
        <f>INDEX(FCF[MarkTo],MATCH(FCFdata[[#This Row],[FCFindex]],FCF[FCFindex]))</f>
        <v>6Oct</v>
      </c>
      <c r="I577" s="118">
        <f>FCFdata[[#This Row],[SampleLabel]]+3</f>
        <v>58010003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58010005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58</v>
      </c>
      <c r="B578" s="1">
        <f t="shared" si="33"/>
        <v>1</v>
      </c>
      <c r="C578" s="1">
        <f t="shared" si="34"/>
        <v>6</v>
      </c>
      <c r="D578" s="134">
        <f t="shared" ref="D578:D641" si="36">A578*1000000+B578*10000</f>
        <v>58010000</v>
      </c>
      <c r="E578" s="1">
        <f>INDEX(FCF[From],MATCH(FCFdata[[#This Row],[FCFindex]],FCF[FCFindex]))</f>
        <v>7</v>
      </c>
      <c r="F578" s="1">
        <f>INDEX(FCF[To],MATCH(FCFdata[[#This Row],[FCFindex]],FCF[FCFindex]))</f>
        <v>8</v>
      </c>
      <c r="G578" s="1" t="str">
        <f>INDEX(FCF[MarkFrom],MATCH(FCFdata[[#This Row],[FCFindex]],FCF[FCFindex]))</f>
        <v>6Oct</v>
      </c>
      <c r="H578" s="1" t="str">
        <f>INDEX(FCF[MarkTo],MATCH(FCFdata[[#This Row],[FCFindex]],FCF[FCFindex]))</f>
        <v>7Rot</v>
      </c>
      <c r="I578" s="118">
        <f>FCFdata[[#This Row],[SampleLabel]]+3</f>
        <v>58010003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58010005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58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7</v>
      </c>
      <c r="D579" s="134">
        <f t="shared" si="36"/>
        <v>58010000</v>
      </c>
      <c r="E579" s="1">
        <f>INDEX(FCF[From],MATCH(FCFdata[[#This Row],[FCFindex]],FCF[FCFindex]))</f>
        <v>8</v>
      </c>
      <c r="F579" s="1">
        <f>INDEX(FCF[To],MATCH(FCFdata[[#This Row],[FCFindex]],FCF[FCFindex]))</f>
        <v>9</v>
      </c>
      <c r="G579" s="1" t="str">
        <f>INDEX(FCF[MarkFrom],MATCH(FCFdata[[#This Row],[FCFindex]],FCF[FCFindex]))</f>
        <v>7Rot</v>
      </c>
      <c r="H579" s="1" t="str">
        <f>INDEX(FCF[MarkTo],MATCH(FCFdata[[#This Row],[FCFindex]],FCF[FCFindex]))</f>
        <v>8Gp</v>
      </c>
      <c r="I579" s="118">
        <f>FCFdata[[#This Row],[SampleLabel]]+3</f>
        <v>58010003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58010005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58</v>
      </c>
      <c r="B580" s="1">
        <f t="shared" si="37"/>
        <v>1</v>
      </c>
      <c r="C580" s="1">
        <f t="shared" si="38"/>
        <v>8</v>
      </c>
      <c r="D580" s="134">
        <f t="shared" si="36"/>
        <v>58010000</v>
      </c>
      <c r="E580" s="1">
        <f>INDEX(FCF[From],MATCH(FCFdata[[#This Row],[FCFindex]],FCF[FCFindex]))</f>
        <v>9</v>
      </c>
      <c r="F580" s="1">
        <f>INDEX(FCF[To],MATCH(FCFdata[[#This Row],[FCFindex]],FCF[FCFindex]))</f>
        <v>10</v>
      </c>
      <c r="G580" s="1" t="str">
        <f>INDEX(FCF[MarkFrom],MATCH(FCFdata[[#This Row],[FCFindex]],FCF[FCFindex]))</f>
        <v>8Gp</v>
      </c>
      <c r="H580" s="1" t="str">
        <f>INDEX(FCF[MarkTo],MATCH(FCFdata[[#This Row],[FCFindex]],FCF[FCFindex]))</f>
        <v>9Ama</v>
      </c>
      <c r="I580" s="118">
        <f>FCFdata[[#This Row],[SampleLabel]]+3</f>
        <v>58010003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58010005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58</v>
      </c>
      <c r="B581" s="1">
        <f t="shared" si="37"/>
        <v>1</v>
      </c>
      <c r="C581" s="1">
        <f t="shared" si="38"/>
        <v>9</v>
      </c>
      <c r="D581" s="134">
        <f t="shared" si="36"/>
        <v>58010000</v>
      </c>
      <c r="E581" s="1">
        <f>INDEX(FCF[From],MATCH(FCFdata[[#This Row],[FCFindex]],FCF[FCFindex]))</f>
        <v>11</v>
      </c>
      <c r="F581" s="1">
        <f>INDEX(FCF[To],MATCH(FCFdata[[#This Row],[FCFindex]],FCF[FCFindex]))</f>
        <v>12</v>
      </c>
      <c r="G581" s="1" t="str">
        <f>INDEX(FCF[MarkFrom],MATCH(FCFdata[[#This Row],[FCFindex]],FCF[FCFindex]))</f>
        <v>10Tm</v>
      </c>
      <c r="H581" s="1" t="str">
        <f>INDEX(FCF[MarkTo],MATCH(FCFdata[[#This Row],[FCFindex]],FCF[FCFindex]))</f>
        <v>11Azd</v>
      </c>
      <c r="I581" s="118">
        <f>FCFdata[[#This Row],[SampleLabel]]+3</f>
        <v>58010003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58010005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59</v>
      </c>
      <c r="B582" s="1">
        <f t="shared" si="37"/>
        <v>1</v>
      </c>
      <c r="C582" s="1">
        <f t="shared" si="38"/>
        <v>0</v>
      </c>
      <c r="D582" s="134">
        <f t="shared" si="36"/>
        <v>59010000</v>
      </c>
      <c r="E582" s="1">
        <f>INDEX(FCF[From],MATCH(FCFdata[[#This Row],[FCFindex]],FCF[FCFindex]))</f>
        <v>1</v>
      </c>
      <c r="F582" s="1">
        <f>INDEX(FCF[To],MATCH(FCFdata[[#This Row],[FCFindex]],FCF[FCFindex]))</f>
        <v>3</v>
      </c>
      <c r="G582" s="1" t="str">
        <f>INDEX(FCF[MarkFrom],MATCH(FCFdata[[#This Row],[FCFindex]],FCF[FCFindex]))</f>
        <v>1PM</v>
      </c>
      <c r="H582" s="1" t="str">
        <f>INDEX(FCF[MarkTo],MATCH(FCFdata[[#This Row],[FCFindex]],FCF[FCFindex]))</f>
        <v>2c</v>
      </c>
      <c r="I582" s="118">
        <f>FCFdata[[#This Row],[SampleLabel]]+3</f>
        <v>59010003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59010005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59</v>
      </c>
      <c r="B583" s="1">
        <f t="shared" si="37"/>
        <v>1</v>
      </c>
      <c r="C583" s="1">
        <f t="shared" si="38"/>
        <v>1</v>
      </c>
      <c r="D583" s="134">
        <f t="shared" si="36"/>
        <v>59010000</v>
      </c>
      <c r="E583" s="1">
        <f>INDEX(FCF[From],MATCH(FCFdata[[#This Row],[FCFindex]],FCF[FCFindex]))</f>
        <v>2</v>
      </c>
      <c r="F583" s="1">
        <f>INDEX(FCF[To],MATCH(FCFdata[[#This Row],[FCFindex]],FCF[FCFindex]))</f>
        <v>3</v>
      </c>
      <c r="G583" s="1" t="str">
        <f>INDEX(FCF[MarkFrom],MATCH(FCFdata[[#This Row],[FCFindex]],FCF[FCFindex]))</f>
        <v>2D</v>
      </c>
      <c r="H583" s="1" t="str">
        <f>INDEX(FCF[MarkTo],MATCH(FCFdata[[#This Row],[FCFindex]],FCF[FCFindex]))</f>
        <v>2c</v>
      </c>
      <c r="I583" s="118">
        <f>FCFdata[[#This Row],[SampleLabel]]+3</f>
        <v>59010003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59010005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59</v>
      </c>
      <c r="B584" s="1">
        <f t="shared" si="37"/>
        <v>1</v>
      </c>
      <c r="C584" s="1">
        <f t="shared" si="38"/>
        <v>2</v>
      </c>
      <c r="D584" s="134">
        <f t="shared" si="36"/>
        <v>59010000</v>
      </c>
      <c r="E584" s="1">
        <f>INDEX(FCF[From],MATCH(FCFdata[[#This Row],[FCFindex]],FCF[FCFindex]))</f>
        <v>3</v>
      </c>
      <c r="F584" s="1">
        <f>INDEX(FCF[To],MATCH(FCFdata[[#This Row],[FCFindex]],FCF[FCFindex]))</f>
        <v>4</v>
      </c>
      <c r="G584" s="1" t="str">
        <f>INDEX(FCF[MarkFrom],MATCH(FCFdata[[#This Row],[FCFindex]],FCF[FCFindex]))</f>
        <v>2c</v>
      </c>
      <c r="H584" s="1" t="str">
        <f>INDEX(FCF[MarkTo],MATCH(FCFdata[[#This Row],[FCFindex]],FCF[FCFindex]))</f>
        <v>3U</v>
      </c>
      <c r="I584" s="118">
        <f>FCFdata[[#This Row],[SampleLabel]]+3</f>
        <v>59010003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59010005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59</v>
      </c>
      <c r="B585" s="1">
        <f t="shared" si="37"/>
        <v>1</v>
      </c>
      <c r="C585" s="1">
        <f t="shared" si="38"/>
        <v>3</v>
      </c>
      <c r="D585" s="134">
        <f t="shared" si="36"/>
        <v>59010000</v>
      </c>
      <c r="E585" s="1">
        <f>INDEX(FCF[From],MATCH(FCFdata[[#This Row],[FCFindex]],FCF[FCFindex]))</f>
        <v>4</v>
      </c>
      <c r="F585" s="1">
        <f>INDEX(FCF[To],MATCH(FCFdata[[#This Row],[FCFindex]],FCF[FCFindex]))</f>
        <v>5</v>
      </c>
      <c r="G585" s="1" t="str">
        <f>INDEX(FCF[MarkFrom],MATCH(FCFdata[[#This Row],[FCFindex]],FCF[FCFindex]))</f>
        <v>3U</v>
      </c>
      <c r="H585" s="1" t="str">
        <f>INDEX(FCF[MarkTo],MATCH(FCFdata[[#This Row],[FCFindex]],FCF[FCFindex]))</f>
        <v>4G</v>
      </c>
      <c r="I585" s="118">
        <f>FCFdata[[#This Row],[SampleLabel]]+3</f>
        <v>59010003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59010005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59</v>
      </c>
      <c r="B586" s="1">
        <f t="shared" si="37"/>
        <v>1</v>
      </c>
      <c r="C586" s="1">
        <f t="shared" si="38"/>
        <v>4</v>
      </c>
      <c r="D586" s="134">
        <f t="shared" si="36"/>
        <v>59010000</v>
      </c>
      <c r="E586" s="1">
        <f>INDEX(FCF[From],MATCH(FCFdata[[#This Row],[FCFindex]],FCF[FCFindex]))</f>
        <v>5</v>
      </c>
      <c r="F586" s="1">
        <f>INDEX(FCF[To],MATCH(FCFdata[[#This Row],[FCFindex]],FCF[FCFindex]))</f>
        <v>6</v>
      </c>
      <c r="G586" s="1" t="str">
        <f>INDEX(FCF[MarkFrom],MATCH(FCFdata[[#This Row],[FCFindex]],FCF[FCFindex]))</f>
        <v>4G</v>
      </c>
      <c r="H586" s="1" t="str">
        <f>INDEX(FCF[MarkTo],MATCH(FCFdata[[#This Row],[FCFindex]],FCF[FCFindex]))</f>
        <v>5S</v>
      </c>
      <c r="I586" s="118">
        <f>FCFdata[[#This Row],[SampleLabel]]+3</f>
        <v>59010003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59010005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59</v>
      </c>
      <c r="B587" s="1">
        <f t="shared" si="37"/>
        <v>1</v>
      </c>
      <c r="C587" s="1">
        <f t="shared" si="38"/>
        <v>5</v>
      </c>
      <c r="D587" s="134">
        <f t="shared" si="36"/>
        <v>59010000</v>
      </c>
      <c r="E587" s="1">
        <f>INDEX(FCF[From],MATCH(FCFdata[[#This Row],[FCFindex]],FCF[FCFindex]))</f>
        <v>6</v>
      </c>
      <c r="F587" s="1">
        <f>INDEX(FCF[To],MATCH(FCFdata[[#This Row],[FCFindex]],FCF[FCFindex]))</f>
        <v>7</v>
      </c>
      <c r="G587" s="1" t="str">
        <f>INDEX(FCF[MarkFrom],MATCH(FCFdata[[#This Row],[FCFindex]],FCF[FCFindex]))</f>
        <v>5S</v>
      </c>
      <c r="H587" s="1" t="str">
        <f>INDEX(FCF[MarkTo],MATCH(FCFdata[[#This Row],[FCFindex]],FCF[FCFindex]))</f>
        <v>6Oct</v>
      </c>
      <c r="I587" s="118">
        <f>FCFdata[[#This Row],[SampleLabel]]+3</f>
        <v>59010003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59010005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59</v>
      </c>
      <c r="B588" s="1">
        <f t="shared" si="37"/>
        <v>1</v>
      </c>
      <c r="C588" s="1">
        <f t="shared" si="38"/>
        <v>6</v>
      </c>
      <c r="D588" s="134">
        <f t="shared" si="36"/>
        <v>59010000</v>
      </c>
      <c r="E588" s="1">
        <f>INDEX(FCF[From],MATCH(FCFdata[[#This Row],[FCFindex]],FCF[FCFindex]))</f>
        <v>7</v>
      </c>
      <c r="F588" s="1">
        <f>INDEX(FCF[To],MATCH(FCFdata[[#This Row],[FCFindex]],FCF[FCFindex]))</f>
        <v>8</v>
      </c>
      <c r="G588" s="1" t="str">
        <f>INDEX(FCF[MarkFrom],MATCH(FCFdata[[#This Row],[FCFindex]],FCF[FCFindex]))</f>
        <v>6Oct</v>
      </c>
      <c r="H588" s="1" t="str">
        <f>INDEX(FCF[MarkTo],MATCH(FCFdata[[#This Row],[FCFindex]],FCF[FCFindex]))</f>
        <v>7Rot</v>
      </c>
      <c r="I588" s="118">
        <f>FCFdata[[#This Row],[SampleLabel]]+3</f>
        <v>59010003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59010005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59</v>
      </c>
      <c r="B589" s="1">
        <f t="shared" si="37"/>
        <v>1</v>
      </c>
      <c r="C589" s="1">
        <f t="shared" si="38"/>
        <v>7</v>
      </c>
      <c r="D589" s="134">
        <f t="shared" si="36"/>
        <v>59010000</v>
      </c>
      <c r="E589" s="1">
        <f>INDEX(FCF[From],MATCH(FCFdata[[#This Row],[FCFindex]],FCF[FCFindex]))</f>
        <v>8</v>
      </c>
      <c r="F589" s="1">
        <f>INDEX(FCF[To],MATCH(FCFdata[[#This Row],[FCFindex]],FCF[FCFindex]))</f>
        <v>9</v>
      </c>
      <c r="G589" s="1" t="str">
        <f>INDEX(FCF[MarkFrom],MATCH(FCFdata[[#This Row],[FCFindex]],FCF[FCFindex]))</f>
        <v>7Rot</v>
      </c>
      <c r="H589" s="1" t="str">
        <f>INDEX(FCF[MarkTo],MATCH(FCFdata[[#This Row],[FCFindex]],FCF[FCFindex]))</f>
        <v>8Gp</v>
      </c>
      <c r="I589" s="118">
        <f>FCFdata[[#This Row],[SampleLabel]]+3</f>
        <v>59010003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59010005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59</v>
      </c>
      <c r="B590" s="1">
        <f t="shared" si="37"/>
        <v>1</v>
      </c>
      <c r="C590" s="1">
        <f t="shared" si="38"/>
        <v>8</v>
      </c>
      <c r="D590" s="134">
        <f t="shared" si="36"/>
        <v>59010000</v>
      </c>
      <c r="E590" s="1">
        <f>INDEX(FCF[From],MATCH(FCFdata[[#This Row],[FCFindex]],FCF[FCFindex]))</f>
        <v>9</v>
      </c>
      <c r="F590" s="1">
        <f>INDEX(FCF[To],MATCH(FCFdata[[#This Row],[FCFindex]],FCF[FCFindex]))</f>
        <v>10</v>
      </c>
      <c r="G590" s="1" t="str">
        <f>INDEX(FCF[MarkFrom],MATCH(FCFdata[[#This Row],[FCFindex]],FCF[FCFindex]))</f>
        <v>8Gp</v>
      </c>
      <c r="H590" s="1" t="str">
        <f>INDEX(FCF[MarkTo],MATCH(FCFdata[[#This Row],[FCFindex]],FCF[FCFindex]))</f>
        <v>9Ama</v>
      </c>
      <c r="I590" s="118">
        <f>FCFdata[[#This Row],[SampleLabel]]+3</f>
        <v>59010003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59010005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59</v>
      </c>
      <c r="B591" s="1">
        <f t="shared" si="37"/>
        <v>1</v>
      </c>
      <c r="C591" s="1">
        <f t="shared" si="38"/>
        <v>9</v>
      </c>
      <c r="D591" s="134">
        <f t="shared" si="36"/>
        <v>59010000</v>
      </c>
      <c r="E591" s="1">
        <f>INDEX(FCF[From],MATCH(FCFdata[[#This Row],[FCFindex]],FCF[FCFindex]))</f>
        <v>11</v>
      </c>
      <c r="F591" s="1">
        <f>INDEX(FCF[To],MATCH(FCFdata[[#This Row],[FCFindex]],FCF[FCFindex]))</f>
        <v>12</v>
      </c>
      <c r="G591" s="1" t="str">
        <f>INDEX(FCF[MarkFrom],MATCH(FCFdata[[#This Row],[FCFindex]],FCF[FCFindex]))</f>
        <v>10Tm</v>
      </c>
      <c r="H591" s="1" t="str">
        <f>INDEX(FCF[MarkTo],MATCH(FCFdata[[#This Row],[FCFindex]],FCF[FCFindex]))</f>
        <v>11Azd</v>
      </c>
      <c r="I591" s="118">
        <f>FCFdata[[#This Row],[SampleLabel]]+3</f>
        <v>59010003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59010005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60</v>
      </c>
      <c r="B592" s="1">
        <f t="shared" si="37"/>
        <v>1</v>
      </c>
      <c r="C592" s="1">
        <f t="shared" si="38"/>
        <v>0</v>
      </c>
      <c r="D592" s="134">
        <f t="shared" si="36"/>
        <v>60010000</v>
      </c>
      <c r="E592" s="1">
        <f>INDEX(FCF[From],MATCH(FCFdata[[#This Row],[FCFindex]],FCF[FCFindex]))</f>
        <v>1</v>
      </c>
      <c r="F592" s="1">
        <f>INDEX(FCF[To],MATCH(FCFdata[[#This Row],[FCFindex]],FCF[FCFindex]))</f>
        <v>3</v>
      </c>
      <c r="G592" s="1" t="str">
        <f>INDEX(FCF[MarkFrom],MATCH(FCFdata[[#This Row],[FCFindex]],FCF[FCFindex]))</f>
        <v>1PM</v>
      </c>
      <c r="H592" s="1" t="str">
        <f>INDEX(FCF[MarkTo],MATCH(FCFdata[[#This Row],[FCFindex]],FCF[FCFindex]))</f>
        <v>2c</v>
      </c>
      <c r="I592" s="118">
        <f>FCFdata[[#This Row],[SampleLabel]]+3</f>
        <v>60010003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60010005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60</v>
      </c>
      <c r="B593" s="1">
        <f t="shared" si="37"/>
        <v>1</v>
      </c>
      <c r="C593" s="1">
        <f t="shared" si="38"/>
        <v>1</v>
      </c>
      <c r="D593" s="134">
        <f t="shared" si="36"/>
        <v>60010000</v>
      </c>
      <c r="E593" s="1">
        <f>INDEX(FCF[From],MATCH(FCFdata[[#This Row],[FCFindex]],FCF[FCFindex]))</f>
        <v>2</v>
      </c>
      <c r="F593" s="1">
        <f>INDEX(FCF[To],MATCH(FCFdata[[#This Row],[FCFindex]],FCF[FCFindex]))</f>
        <v>3</v>
      </c>
      <c r="G593" s="1" t="str">
        <f>INDEX(FCF[MarkFrom],MATCH(FCFdata[[#This Row],[FCFindex]],FCF[FCFindex]))</f>
        <v>2D</v>
      </c>
      <c r="H593" s="1" t="str">
        <f>INDEX(FCF[MarkTo],MATCH(FCFdata[[#This Row],[FCFindex]],FCF[FCFindex]))</f>
        <v>2c</v>
      </c>
      <c r="I593" s="118">
        <f>FCFdata[[#This Row],[SampleLabel]]+3</f>
        <v>60010003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60010005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60</v>
      </c>
      <c r="B594" s="1">
        <f t="shared" si="37"/>
        <v>1</v>
      </c>
      <c r="C594" s="1">
        <f t="shared" si="38"/>
        <v>2</v>
      </c>
      <c r="D594" s="134">
        <f t="shared" si="36"/>
        <v>60010000</v>
      </c>
      <c r="E594" s="1">
        <f>INDEX(FCF[From],MATCH(FCFdata[[#This Row],[FCFindex]],FCF[FCFindex]))</f>
        <v>3</v>
      </c>
      <c r="F594" s="1">
        <f>INDEX(FCF[To],MATCH(FCFdata[[#This Row],[FCFindex]],FCF[FCFindex]))</f>
        <v>4</v>
      </c>
      <c r="G594" s="1" t="str">
        <f>INDEX(FCF[MarkFrom],MATCH(FCFdata[[#This Row],[FCFindex]],FCF[FCFindex]))</f>
        <v>2c</v>
      </c>
      <c r="H594" s="1" t="str">
        <f>INDEX(FCF[MarkTo],MATCH(FCFdata[[#This Row],[FCFindex]],FCF[FCFindex]))</f>
        <v>3U</v>
      </c>
      <c r="I594" s="118">
        <f>FCFdata[[#This Row],[SampleLabel]]+3</f>
        <v>60010003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60010005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60</v>
      </c>
      <c r="B595" s="1">
        <f t="shared" si="37"/>
        <v>1</v>
      </c>
      <c r="C595" s="1">
        <f t="shared" si="38"/>
        <v>3</v>
      </c>
      <c r="D595" s="134">
        <f t="shared" si="36"/>
        <v>60010000</v>
      </c>
      <c r="E595" s="1">
        <f>INDEX(FCF[From],MATCH(FCFdata[[#This Row],[FCFindex]],FCF[FCFindex]))</f>
        <v>4</v>
      </c>
      <c r="F595" s="1">
        <f>INDEX(FCF[To],MATCH(FCFdata[[#This Row],[FCFindex]],FCF[FCFindex]))</f>
        <v>5</v>
      </c>
      <c r="G595" s="1" t="str">
        <f>INDEX(FCF[MarkFrom],MATCH(FCFdata[[#This Row],[FCFindex]],FCF[FCFindex]))</f>
        <v>3U</v>
      </c>
      <c r="H595" s="1" t="str">
        <f>INDEX(FCF[MarkTo],MATCH(FCFdata[[#This Row],[FCFindex]],FCF[FCFindex]))</f>
        <v>4G</v>
      </c>
      <c r="I595" s="118">
        <f>FCFdata[[#This Row],[SampleLabel]]+3</f>
        <v>60010003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60010005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60</v>
      </c>
      <c r="B596" s="1">
        <f t="shared" si="37"/>
        <v>1</v>
      </c>
      <c r="C596" s="1">
        <f t="shared" si="38"/>
        <v>4</v>
      </c>
      <c r="D596" s="134">
        <f t="shared" si="36"/>
        <v>60010000</v>
      </c>
      <c r="E596" s="1">
        <f>INDEX(FCF[From],MATCH(FCFdata[[#This Row],[FCFindex]],FCF[FCFindex]))</f>
        <v>5</v>
      </c>
      <c r="F596" s="1">
        <f>INDEX(FCF[To],MATCH(FCFdata[[#This Row],[FCFindex]],FCF[FCFindex]))</f>
        <v>6</v>
      </c>
      <c r="G596" s="1" t="str">
        <f>INDEX(FCF[MarkFrom],MATCH(FCFdata[[#This Row],[FCFindex]],FCF[FCFindex]))</f>
        <v>4G</v>
      </c>
      <c r="H596" s="1" t="str">
        <f>INDEX(FCF[MarkTo],MATCH(FCFdata[[#This Row],[FCFindex]],FCF[FCFindex]))</f>
        <v>5S</v>
      </c>
      <c r="I596" s="118">
        <f>FCFdata[[#This Row],[SampleLabel]]+3</f>
        <v>60010003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60010005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60</v>
      </c>
      <c r="B597" s="1">
        <f t="shared" si="37"/>
        <v>1</v>
      </c>
      <c r="C597" s="1">
        <f t="shared" si="38"/>
        <v>5</v>
      </c>
      <c r="D597" s="134">
        <f t="shared" si="36"/>
        <v>60010000</v>
      </c>
      <c r="E597" s="1">
        <f>INDEX(FCF[From],MATCH(FCFdata[[#This Row],[FCFindex]],FCF[FCFindex]))</f>
        <v>6</v>
      </c>
      <c r="F597" s="1">
        <f>INDEX(FCF[To],MATCH(FCFdata[[#This Row],[FCFindex]],FCF[FCFindex]))</f>
        <v>7</v>
      </c>
      <c r="G597" s="1" t="str">
        <f>INDEX(FCF[MarkFrom],MATCH(FCFdata[[#This Row],[FCFindex]],FCF[FCFindex]))</f>
        <v>5S</v>
      </c>
      <c r="H597" s="1" t="str">
        <f>INDEX(FCF[MarkTo],MATCH(FCFdata[[#This Row],[FCFindex]],FCF[FCFindex]))</f>
        <v>6Oct</v>
      </c>
      <c r="I597" s="118">
        <f>FCFdata[[#This Row],[SampleLabel]]+3</f>
        <v>60010003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60010005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60</v>
      </c>
      <c r="B598" s="1">
        <f t="shared" si="37"/>
        <v>1</v>
      </c>
      <c r="C598" s="1">
        <f t="shared" si="38"/>
        <v>6</v>
      </c>
      <c r="D598" s="134">
        <f t="shared" si="36"/>
        <v>60010000</v>
      </c>
      <c r="E598" s="1">
        <f>INDEX(FCF[From],MATCH(FCFdata[[#This Row],[FCFindex]],FCF[FCFindex]))</f>
        <v>7</v>
      </c>
      <c r="F598" s="1">
        <f>INDEX(FCF[To],MATCH(FCFdata[[#This Row],[FCFindex]],FCF[FCFindex]))</f>
        <v>8</v>
      </c>
      <c r="G598" s="1" t="str">
        <f>INDEX(FCF[MarkFrom],MATCH(FCFdata[[#This Row],[FCFindex]],FCF[FCFindex]))</f>
        <v>6Oct</v>
      </c>
      <c r="H598" s="1" t="str">
        <f>INDEX(FCF[MarkTo],MATCH(FCFdata[[#This Row],[FCFindex]],FCF[FCFindex]))</f>
        <v>7Rot</v>
      </c>
      <c r="I598" s="118">
        <f>FCFdata[[#This Row],[SampleLabel]]+3</f>
        <v>60010003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60010005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60</v>
      </c>
      <c r="B599" s="1">
        <f t="shared" si="37"/>
        <v>1</v>
      </c>
      <c r="C599" s="1">
        <f t="shared" si="38"/>
        <v>7</v>
      </c>
      <c r="D599" s="134">
        <f t="shared" si="36"/>
        <v>60010000</v>
      </c>
      <c r="E599" s="1">
        <f>INDEX(FCF[From],MATCH(FCFdata[[#This Row],[FCFindex]],FCF[FCFindex]))</f>
        <v>8</v>
      </c>
      <c r="F599" s="1">
        <f>INDEX(FCF[To],MATCH(FCFdata[[#This Row],[FCFindex]],FCF[FCFindex]))</f>
        <v>9</v>
      </c>
      <c r="G599" s="1" t="str">
        <f>INDEX(FCF[MarkFrom],MATCH(FCFdata[[#This Row],[FCFindex]],FCF[FCFindex]))</f>
        <v>7Rot</v>
      </c>
      <c r="H599" s="1" t="str">
        <f>INDEX(FCF[MarkTo],MATCH(FCFdata[[#This Row],[FCFindex]],FCF[FCFindex]))</f>
        <v>8Gp</v>
      </c>
      <c r="I599" s="118">
        <f>FCFdata[[#This Row],[SampleLabel]]+3</f>
        <v>60010003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60010005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60</v>
      </c>
      <c r="B600" s="1">
        <f t="shared" si="37"/>
        <v>1</v>
      </c>
      <c r="C600" s="1">
        <f t="shared" si="38"/>
        <v>8</v>
      </c>
      <c r="D600" s="134">
        <f t="shared" si="36"/>
        <v>60010000</v>
      </c>
      <c r="E600" s="1">
        <f>INDEX(FCF[From],MATCH(FCFdata[[#This Row],[FCFindex]],FCF[FCFindex]))</f>
        <v>9</v>
      </c>
      <c r="F600" s="1">
        <f>INDEX(FCF[To],MATCH(FCFdata[[#This Row],[FCFindex]],FCF[FCFindex]))</f>
        <v>10</v>
      </c>
      <c r="G600" s="1" t="str">
        <f>INDEX(FCF[MarkFrom],MATCH(FCFdata[[#This Row],[FCFindex]],FCF[FCFindex]))</f>
        <v>8Gp</v>
      </c>
      <c r="H600" s="1" t="str">
        <f>INDEX(FCF[MarkTo],MATCH(FCFdata[[#This Row],[FCFindex]],FCF[FCFindex]))</f>
        <v>9Ama</v>
      </c>
      <c r="I600" s="118">
        <f>FCFdata[[#This Row],[SampleLabel]]+3</f>
        <v>60010003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60010005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60</v>
      </c>
      <c r="B601" s="1">
        <f t="shared" si="37"/>
        <v>1</v>
      </c>
      <c r="C601" s="1">
        <f t="shared" si="38"/>
        <v>9</v>
      </c>
      <c r="D601" s="134">
        <f t="shared" si="36"/>
        <v>60010000</v>
      </c>
      <c r="E601" s="1">
        <f>INDEX(FCF[From],MATCH(FCFdata[[#This Row],[FCFindex]],FCF[FCFindex]))</f>
        <v>11</v>
      </c>
      <c r="F601" s="1">
        <f>INDEX(FCF[To],MATCH(FCFdata[[#This Row],[FCFindex]],FCF[FCFindex]))</f>
        <v>12</v>
      </c>
      <c r="G601" s="1" t="str">
        <f>INDEX(FCF[MarkFrom],MATCH(FCFdata[[#This Row],[FCFindex]],FCF[FCFindex]))</f>
        <v>10Tm</v>
      </c>
      <c r="H601" s="1" t="str">
        <f>INDEX(FCF[MarkTo],MATCH(FCFdata[[#This Row],[FCFindex]],FCF[FCFindex]))</f>
        <v>11Azd</v>
      </c>
      <c r="I601" s="118">
        <f>FCFdata[[#This Row],[SampleLabel]]+3</f>
        <v>60010003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60010005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61</v>
      </c>
      <c r="B602" s="1">
        <f t="shared" si="37"/>
        <v>1</v>
      </c>
      <c r="C602" s="1">
        <f t="shared" si="38"/>
        <v>0</v>
      </c>
      <c r="D602" s="134">
        <f t="shared" si="36"/>
        <v>61010000</v>
      </c>
      <c r="E602" s="1">
        <f>INDEX(FCF[From],MATCH(FCFdata[[#This Row],[FCFindex]],FCF[FCFindex]))</f>
        <v>1</v>
      </c>
      <c r="F602" s="1">
        <f>INDEX(FCF[To],MATCH(FCFdata[[#This Row],[FCFindex]],FCF[FCFindex]))</f>
        <v>3</v>
      </c>
      <c r="G602" s="1" t="str">
        <f>INDEX(FCF[MarkFrom],MATCH(FCFdata[[#This Row],[FCFindex]],FCF[FCFindex]))</f>
        <v>1PM</v>
      </c>
      <c r="H602" s="1" t="str">
        <f>INDEX(FCF[MarkTo],MATCH(FCFdata[[#This Row],[FCFindex]],FCF[FCFindex]))</f>
        <v>2c</v>
      </c>
      <c r="I602" s="118">
        <f>FCFdata[[#This Row],[SampleLabel]]+3</f>
        <v>61010003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61010005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61</v>
      </c>
      <c r="B603" s="1">
        <f t="shared" si="37"/>
        <v>1</v>
      </c>
      <c r="C603" s="1">
        <f t="shared" si="38"/>
        <v>1</v>
      </c>
      <c r="D603" s="134">
        <f t="shared" si="36"/>
        <v>61010000</v>
      </c>
      <c r="E603" s="1">
        <f>INDEX(FCF[From],MATCH(FCFdata[[#This Row],[FCFindex]],FCF[FCFindex]))</f>
        <v>2</v>
      </c>
      <c r="F603" s="1">
        <f>INDEX(FCF[To],MATCH(FCFdata[[#This Row],[FCFindex]],FCF[FCFindex]))</f>
        <v>3</v>
      </c>
      <c r="G603" s="1" t="str">
        <f>INDEX(FCF[MarkFrom],MATCH(FCFdata[[#This Row],[FCFindex]],FCF[FCFindex]))</f>
        <v>2D</v>
      </c>
      <c r="H603" s="1" t="str">
        <f>INDEX(FCF[MarkTo],MATCH(FCFdata[[#This Row],[FCFindex]],FCF[FCFindex]))</f>
        <v>2c</v>
      </c>
      <c r="I603" s="118">
        <f>FCFdata[[#This Row],[SampleLabel]]+3</f>
        <v>61010003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61010005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61</v>
      </c>
      <c r="B604" s="1">
        <f t="shared" si="37"/>
        <v>1</v>
      </c>
      <c r="C604" s="1">
        <f t="shared" si="38"/>
        <v>2</v>
      </c>
      <c r="D604" s="134">
        <f t="shared" si="36"/>
        <v>61010000</v>
      </c>
      <c r="E604" s="1">
        <f>INDEX(FCF[From],MATCH(FCFdata[[#This Row],[FCFindex]],FCF[FCFindex]))</f>
        <v>3</v>
      </c>
      <c r="F604" s="1">
        <f>INDEX(FCF[To],MATCH(FCFdata[[#This Row],[FCFindex]],FCF[FCFindex]))</f>
        <v>4</v>
      </c>
      <c r="G604" s="1" t="str">
        <f>INDEX(FCF[MarkFrom],MATCH(FCFdata[[#This Row],[FCFindex]],FCF[FCFindex]))</f>
        <v>2c</v>
      </c>
      <c r="H604" s="1" t="str">
        <f>INDEX(FCF[MarkTo],MATCH(FCFdata[[#This Row],[FCFindex]],FCF[FCFindex]))</f>
        <v>3U</v>
      </c>
      <c r="I604" s="118">
        <f>FCFdata[[#This Row],[SampleLabel]]+3</f>
        <v>61010003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61010005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61</v>
      </c>
      <c r="B605" s="1">
        <f t="shared" si="37"/>
        <v>1</v>
      </c>
      <c r="C605" s="1">
        <f t="shared" si="38"/>
        <v>3</v>
      </c>
      <c r="D605" s="134">
        <f t="shared" si="36"/>
        <v>61010000</v>
      </c>
      <c r="E605" s="1">
        <f>INDEX(FCF[From],MATCH(FCFdata[[#This Row],[FCFindex]],FCF[FCFindex]))</f>
        <v>4</v>
      </c>
      <c r="F605" s="1">
        <f>INDEX(FCF[To],MATCH(FCFdata[[#This Row],[FCFindex]],FCF[FCFindex]))</f>
        <v>5</v>
      </c>
      <c r="G605" s="1" t="str">
        <f>INDEX(FCF[MarkFrom],MATCH(FCFdata[[#This Row],[FCFindex]],FCF[FCFindex]))</f>
        <v>3U</v>
      </c>
      <c r="H605" s="1" t="str">
        <f>INDEX(FCF[MarkTo],MATCH(FCFdata[[#This Row],[FCFindex]],FCF[FCFindex]))</f>
        <v>4G</v>
      </c>
      <c r="I605" s="118">
        <f>FCFdata[[#This Row],[SampleLabel]]+3</f>
        <v>61010003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61010005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61</v>
      </c>
      <c r="B606" s="1">
        <f t="shared" si="37"/>
        <v>1</v>
      </c>
      <c r="C606" s="1">
        <f t="shared" si="38"/>
        <v>4</v>
      </c>
      <c r="D606" s="134">
        <f t="shared" si="36"/>
        <v>61010000</v>
      </c>
      <c r="E606" s="1">
        <f>INDEX(FCF[From],MATCH(FCFdata[[#This Row],[FCFindex]],FCF[FCFindex]))</f>
        <v>5</v>
      </c>
      <c r="F606" s="1">
        <f>INDEX(FCF[To],MATCH(FCFdata[[#This Row],[FCFindex]],FCF[FCFindex]))</f>
        <v>6</v>
      </c>
      <c r="G606" s="1" t="str">
        <f>INDEX(FCF[MarkFrom],MATCH(FCFdata[[#This Row],[FCFindex]],FCF[FCFindex]))</f>
        <v>4G</v>
      </c>
      <c r="H606" s="1" t="str">
        <f>INDEX(FCF[MarkTo],MATCH(FCFdata[[#This Row],[FCFindex]],FCF[FCFindex]))</f>
        <v>5S</v>
      </c>
      <c r="I606" s="118">
        <f>FCFdata[[#This Row],[SampleLabel]]+3</f>
        <v>61010003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61010005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61</v>
      </c>
      <c r="B607" s="1">
        <f t="shared" si="37"/>
        <v>1</v>
      </c>
      <c r="C607" s="1">
        <f t="shared" si="38"/>
        <v>5</v>
      </c>
      <c r="D607" s="134">
        <f t="shared" si="36"/>
        <v>61010000</v>
      </c>
      <c r="E607" s="1">
        <f>INDEX(FCF[From],MATCH(FCFdata[[#This Row],[FCFindex]],FCF[FCFindex]))</f>
        <v>6</v>
      </c>
      <c r="F607" s="1">
        <f>INDEX(FCF[To],MATCH(FCFdata[[#This Row],[FCFindex]],FCF[FCFindex]))</f>
        <v>7</v>
      </c>
      <c r="G607" s="1" t="str">
        <f>INDEX(FCF[MarkFrom],MATCH(FCFdata[[#This Row],[FCFindex]],FCF[FCFindex]))</f>
        <v>5S</v>
      </c>
      <c r="H607" s="1" t="str">
        <f>INDEX(FCF[MarkTo],MATCH(FCFdata[[#This Row],[FCFindex]],FCF[FCFindex]))</f>
        <v>6Oct</v>
      </c>
      <c r="I607" s="118">
        <f>FCFdata[[#This Row],[SampleLabel]]+3</f>
        <v>61010003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61010005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61</v>
      </c>
      <c r="B608" s="1">
        <f t="shared" si="37"/>
        <v>1</v>
      </c>
      <c r="C608" s="1">
        <f t="shared" si="38"/>
        <v>6</v>
      </c>
      <c r="D608" s="134">
        <f t="shared" si="36"/>
        <v>61010000</v>
      </c>
      <c r="E608" s="1">
        <f>INDEX(FCF[From],MATCH(FCFdata[[#This Row],[FCFindex]],FCF[FCFindex]))</f>
        <v>7</v>
      </c>
      <c r="F608" s="1">
        <f>INDEX(FCF[To],MATCH(FCFdata[[#This Row],[FCFindex]],FCF[FCFindex]))</f>
        <v>8</v>
      </c>
      <c r="G608" s="1" t="str">
        <f>INDEX(FCF[MarkFrom],MATCH(FCFdata[[#This Row],[FCFindex]],FCF[FCFindex]))</f>
        <v>6Oct</v>
      </c>
      <c r="H608" s="1" t="str">
        <f>INDEX(FCF[MarkTo],MATCH(FCFdata[[#This Row],[FCFindex]],FCF[FCFindex]))</f>
        <v>7Rot</v>
      </c>
      <c r="I608" s="118">
        <f>FCFdata[[#This Row],[SampleLabel]]+3</f>
        <v>61010003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61010005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61</v>
      </c>
      <c r="B609" s="1">
        <f t="shared" si="37"/>
        <v>1</v>
      </c>
      <c r="C609" s="1">
        <f t="shared" si="38"/>
        <v>7</v>
      </c>
      <c r="D609" s="134">
        <f t="shared" si="36"/>
        <v>61010000</v>
      </c>
      <c r="E609" s="1">
        <f>INDEX(FCF[From],MATCH(FCFdata[[#This Row],[FCFindex]],FCF[FCFindex]))</f>
        <v>8</v>
      </c>
      <c r="F609" s="1">
        <f>INDEX(FCF[To],MATCH(FCFdata[[#This Row],[FCFindex]],FCF[FCFindex]))</f>
        <v>9</v>
      </c>
      <c r="G609" s="1" t="str">
        <f>INDEX(FCF[MarkFrom],MATCH(FCFdata[[#This Row],[FCFindex]],FCF[FCFindex]))</f>
        <v>7Rot</v>
      </c>
      <c r="H609" s="1" t="str">
        <f>INDEX(FCF[MarkTo],MATCH(FCFdata[[#This Row],[FCFindex]],FCF[FCFindex]))</f>
        <v>8Gp</v>
      </c>
      <c r="I609" s="118">
        <f>FCFdata[[#This Row],[SampleLabel]]+3</f>
        <v>61010003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61010005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61</v>
      </c>
      <c r="B610" s="1">
        <f t="shared" si="37"/>
        <v>1</v>
      </c>
      <c r="C610" s="1">
        <f t="shared" si="38"/>
        <v>8</v>
      </c>
      <c r="D610" s="134">
        <f t="shared" si="36"/>
        <v>61010000</v>
      </c>
      <c r="E610" s="1">
        <f>INDEX(FCF[From],MATCH(FCFdata[[#This Row],[FCFindex]],FCF[FCFindex]))</f>
        <v>9</v>
      </c>
      <c r="F610" s="1">
        <f>INDEX(FCF[To],MATCH(FCFdata[[#This Row],[FCFindex]],FCF[FCFindex]))</f>
        <v>10</v>
      </c>
      <c r="G610" s="1" t="str">
        <f>INDEX(FCF[MarkFrom],MATCH(FCFdata[[#This Row],[FCFindex]],FCF[FCFindex]))</f>
        <v>8Gp</v>
      </c>
      <c r="H610" s="1" t="str">
        <f>INDEX(FCF[MarkTo],MATCH(FCFdata[[#This Row],[FCFindex]],FCF[FCFindex]))</f>
        <v>9Ama</v>
      </c>
      <c r="I610" s="118">
        <f>FCFdata[[#This Row],[SampleLabel]]+3</f>
        <v>61010003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61010005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61</v>
      </c>
      <c r="B611" s="1">
        <f t="shared" si="37"/>
        <v>1</v>
      </c>
      <c r="C611" s="1">
        <f t="shared" si="38"/>
        <v>9</v>
      </c>
      <c r="D611" s="134">
        <f t="shared" si="36"/>
        <v>61010000</v>
      </c>
      <c r="E611" s="1">
        <f>INDEX(FCF[From],MATCH(FCFdata[[#This Row],[FCFindex]],FCF[FCFindex]))</f>
        <v>11</v>
      </c>
      <c r="F611" s="1">
        <f>INDEX(FCF[To],MATCH(FCFdata[[#This Row],[FCFindex]],FCF[FCFindex]))</f>
        <v>12</v>
      </c>
      <c r="G611" s="1" t="str">
        <f>INDEX(FCF[MarkFrom],MATCH(FCFdata[[#This Row],[FCFindex]],FCF[FCFindex]))</f>
        <v>10Tm</v>
      </c>
      <c r="H611" s="1" t="str">
        <f>INDEX(FCF[MarkTo],MATCH(FCFdata[[#This Row],[FCFindex]],FCF[FCFindex]))</f>
        <v>11Azd</v>
      </c>
      <c r="I611" s="118">
        <f>FCFdata[[#This Row],[SampleLabel]]+3</f>
        <v>61010003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61010005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62</v>
      </c>
      <c r="B612" s="1">
        <f t="shared" si="37"/>
        <v>1</v>
      </c>
      <c r="C612" s="1">
        <f t="shared" si="38"/>
        <v>0</v>
      </c>
      <c r="D612" s="134">
        <f t="shared" si="36"/>
        <v>62010000</v>
      </c>
      <c r="E612" s="1">
        <f>INDEX(FCF[From],MATCH(FCFdata[[#This Row],[FCFindex]],FCF[FCFindex]))</f>
        <v>1</v>
      </c>
      <c r="F612" s="1">
        <f>INDEX(FCF[To],MATCH(FCFdata[[#This Row],[FCFindex]],FCF[FCFindex]))</f>
        <v>3</v>
      </c>
      <c r="G612" s="1" t="str">
        <f>INDEX(FCF[MarkFrom],MATCH(FCFdata[[#This Row],[FCFindex]],FCF[FCFindex]))</f>
        <v>1PM</v>
      </c>
      <c r="H612" s="1" t="str">
        <f>INDEX(FCF[MarkTo],MATCH(FCFdata[[#This Row],[FCFindex]],FCF[FCFindex]))</f>
        <v>2c</v>
      </c>
      <c r="I612" s="118">
        <f>FCFdata[[#This Row],[SampleLabel]]+3</f>
        <v>62010003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62010005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62</v>
      </c>
      <c r="B613" s="1">
        <f t="shared" si="37"/>
        <v>1</v>
      </c>
      <c r="C613" s="1">
        <f t="shared" si="38"/>
        <v>1</v>
      </c>
      <c r="D613" s="134">
        <f t="shared" si="36"/>
        <v>62010000</v>
      </c>
      <c r="E613" s="1">
        <f>INDEX(FCF[From],MATCH(FCFdata[[#This Row],[FCFindex]],FCF[FCFindex]))</f>
        <v>2</v>
      </c>
      <c r="F613" s="1">
        <f>INDEX(FCF[To],MATCH(FCFdata[[#This Row],[FCFindex]],FCF[FCFindex]))</f>
        <v>3</v>
      </c>
      <c r="G613" s="1" t="str">
        <f>INDEX(FCF[MarkFrom],MATCH(FCFdata[[#This Row],[FCFindex]],FCF[FCFindex]))</f>
        <v>2D</v>
      </c>
      <c r="H613" s="1" t="str">
        <f>INDEX(FCF[MarkTo],MATCH(FCFdata[[#This Row],[FCFindex]],FCF[FCFindex]))</f>
        <v>2c</v>
      </c>
      <c r="I613" s="118">
        <f>FCFdata[[#This Row],[SampleLabel]]+3</f>
        <v>62010003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62010005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62</v>
      </c>
      <c r="B614" s="1">
        <f t="shared" si="37"/>
        <v>1</v>
      </c>
      <c r="C614" s="1">
        <f t="shared" si="38"/>
        <v>2</v>
      </c>
      <c r="D614" s="134">
        <f t="shared" si="36"/>
        <v>62010000</v>
      </c>
      <c r="E614" s="1">
        <f>INDEX(FCF[From],MATCH(FCFdata[[#This Row],[FCFindex]],FCF[FCFindex]))</f>
        <v>3</v>
      </c>
      <c r="F614" s="1">
        <f>INDEX(FCF[To],MATCH(FCFdata[[#This Row],[FCFindex]],FCF[FCFindex]))</f>
        <v>4</v>
      </c>
      <c r="G614" s="1" t="str">
        <f>INDEX(FCF[MarkFrom],MATCH(FCFdata[[#This Row],[FCFindex]],FCF[FCFindex]))</f>
        <v>2c</v>
      </c>
      <c r="H614" s="1" t="str">
        <f>INDEX(FCF[MarkTo],MATCH(FCFdata[[#This Row],[FCFindex]],FCF[FCFindex]))</f>
        <v>3U</v>
      </c>
      <c r="I614" s="118">
        <f>FCFdata[[#This Row],[SampleLabel]]+3</f>
        <v>62010003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62010005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62</v>
      </c>
      <c r="B615" s="1">
        <f t="shared" si="37"/>
        <v>1</v>
      </c>
      <c r="C615" s="1">
        <f t="shared" si="38"/>
        <v>3</v>
      </c>
      <c r="D615" s="134">
        <f t="shared" si="36"/>
        <v>62010000</v>
      </c>
      <c r="E615" s="1">
        <f>INDEX(FCF[From],MATCH(FCFdata[[#This Row],[FCFindex]],FCF[FCFindex]))</f>
        <v>4</v>
      </c>
      <c r="F615" s="1">
        <f>INDEX(FCF[To],MATCH(FCFdata[[#This Row],[FCFindex]],FCF[FCFindex]))</f>
        <v>5</v>
      </c>
      <c r="G615" s="1" t="str">
        <f>INDEX(FCF[MarkFrom],MATCH(FCFdata[[#This Row],[FCFindex]],FCF[FCFindex]))</f>
        <v>3U</v>
      </c>
      <c r="H615" s="1" t="str">
        <f>INDEX(FCF[MarkTo],MATCH(FCFdata[[#This Row],[FCFindex]],FCF[FCFindex]))</f>
        <v>4G</v>
      </c>
      <c r="I615" s="118">
        <f>FCFdata[[#This Row],[SampleLabel]]+3</f>
        <v>62010003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62010005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62</v>
      </c>
      <c r="B616" s="1">
        <f t="shared" si="37"/>
        <v>1</v>
      </c>
      <c r="C616" s="1">
        <f t="shared" si="38"/>
        <v>4</v>
      </c>
      <c r="D616" s="134">
        <f t="shared" si="36"/>
        <v>62010000</v>
      </c>
      <c r="E616" s="1">
        <f>INDEX(FCF[From],MATCH(FCFdata[[#This Row],[FCFindex]],FCF[FCFindex]))</f>
        <v>5</v>
      </c>
      <c r="F616" s="1">
        <f>INDEX(FCF[To],MATCH(FCFdata[[#This Row],[FCFindex]],FCF[FCFindex]))</f>
        <v>6</v>
      </c>
      <c r="G616" s="1" t="str">
        <f>INDEX(FCF[MarkFrom],MATCH(FCFdata[[#This Row],[FCFindex]],FCF[FCFindex]))</f>
        <v>4G</v>
      </c>
      <c r="H616" s="1" t="str">
        <f>INDEX(FCF[MarkTo],MATCH(FCFdata[[#This Row],[FCFindex]],FCF[FCFindex]))</f>
        <v>5S</v>
      </c>
      <c r="I616" s="118">
        <f>FCFdata[[#This Row],[SampleLabel]]+3</f>
        <v>62010003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62010005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62</v>
      </c>
      <c r="B617" s="1">
        <f t="shared" si="37"/>
        <v>1</v>
      </c>
      <c r="C617" s="1">
        <f t="shared" si="38"/>
        <v>5</v>
      </c>
      <c r="D617" s="134">
        <f t="shared" si="36"/>
        <v>62010000</v>
      </c>
      <c r="E617" s="1">
        <f>INDEX(FCF[From],MATCH(FCFdata[[#This Row],[FCFindex]],FCF[FCFindex]))</f>
        <v>6</v>
      </c>
      <c r="F617" s="1">
        <f>INDEX(FCF[To],MATCH(FCFdata[[#This Row],[FCFindex]],FCF[FCFindex]))</f>
        <v>7</v>
      </c>
      <c r="G617" s="1" t="str">
        <f>INDEX(FCF[MarkFrom],MATCH(FCFdata[[#This Row],[FCFindex]],FCF[FCFindex]))</f>
        <v>5S</v>
      </c>
      <c r="H617" s="1" t="str">
        <f>INDEX(FCF[MarkTo],MATCH(FCFdata[[#This Row],[FCFindex]],FCF[FCFindex]))</f>
        <v>6Oct</v>
      </c>
      <c r="I617" s="118">
        <f>FCFdata[[#This Row],[SampleLabel]]+3</f>
        <v>62010003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62010005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62</v>
      </c>
      <c r="B618" s="1">
        <f t="shared" si="37"/>
        <v>1</v>
      </c>
      <c r="C618" s="1">
        <f t="shared" si="38"/>
        <v>6</v>
      </c>
      <c r="D618" s="134">
        <f t="shared" si="36"/>
        <v>62010000</v>
      </c>
      <c r="E618" s="1">
        <f>INDEX(FCF[From],MATCH(FCFdata[[#This Row],[FCFindex]],FCF[FCFindex]))</f>
        <v>7</v>
      </c>
      <c r="F618" s="1">
        <f>INDEX(FCF[To],MATCH(FCFdata[[#This Row],[FCFindex]],FCF[FCFindex]))</f>
        <v>8</v>
      </c>
      <c r="G618" s="1" t="str">
        <f>INDEX(FCF[MarkFrom],MATCH(FCFdata[[#This Row],[FCFindex]],FCF[FCFindex]))</f>
        <v>6Oct</v>
      </c>
      <c r="H618" s="1" t="str">
        <f>INDEX(FCF[MarkTo],MATCH(FCFdata[[#This Row],[FCFindex]],FCF[FCFindex]))</f>
        <v>7Rot</v>
      </c>
      <c r="I618" s="118">
        <f>FCFdata[[#This Row],[SampleLabel]]+3</f>
        <v>62010003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62010005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62</v>
      </c>
      <c r="B619" s="1">
        <f t="shared" si="37"/>
        <v>1</v>
      </c>
      <c r="C619" s="1">
        <f t="shared" si="38"/>
        <v>7</v>
      </c>
      <c r="D619" s="134">
        <f t="shared" si="36"/>
        <v>62010000</v>
      </c>
      <c r="E619" s="1">
        <f>INDEX(FCF[From],MATCH(FCFdata[[#This Row],[FCFindex]],FCF[FCFindex]))</f>
        <v>8</v>
      </c>
      <c r="F619" s="1">
        <f>INDEX(FCF[To],MATCH(FCFdata[[#This Row],[FCFindex]],FCF[FCFindex]))</f>
        <v>9</v>
      </c>
      <c r="G619" s="1" t="str">
        <f>INDEX(FCF[MarkFrom],MATCH(FCFdata[[#This Row],[FCFindex]],FCF[FCFindex]))</f>
        <v>7Rot</v>
      </c>
      <c r="H619" s="1" t="str">
        <f>INDEX(FCF[MarkTo],MATCH(FCFdata[[#This Row],[FCFindex]],FCF[FCFindex]))</f>
        <v>8Gp</v>
      </c>
      <c r="I619" s="118">
        <f>FCFdata[[#This Row],[SampleLabel]]+3</f>
        <v>62010003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62010005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62</v>
      </c>
      <c r="B620" s="1">
        <f t="shared" si="37"/>
        <v>1</v>
      </c>
      <c r="C620" s="1">
        <f t="shared" si="38"/>
        <v>8</v>
      </c>
      <c r="D620" s="134">
        <f t="shared" si="36"/>
        <v>62010000</v>
      </c>
      <c r="E620" s="1">
        <f>INDEX(FCF[From],MATCH(FCFdata[[#This Row],[FCFindex]],FCF[FCFindex]))</f>
        <v>9</v>
      </c>
      <c r="F620" s="1">
        <f>INDEX(FCF[To],MATCH(FCFdata[[#This Row],[FCFindex]],FCF[FCFindex]))</f>
        <v>10</v>
      </c>
      <c r="G620" s="1" t="str">
        <f>INDEX(FCF[MarkFrom],MATCH(FCFdata[[#This Row],[FCFindex]],FCF[FCFindex]))</f>
        <v>8Gp</v>
      </c>
      <c r="H620" s="1" t="str">
        <f>INDEX(FCF[MarkTo],MATCH(FCFdata[[#This Row],[FCFindex]],FCF[FCFindex]))</f>
        <v>9Ama</v>
      </c>
      <c r="I620" s="118">
        <f>FCFdata[[#This Row],[SampleLabel]]+3</f>
        <v>62010003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62010005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62</v>
      </c>
      <c r="B621" s="1">
        <f t="shared" si="37"/>
        <v>1</v>
      </c>
      <c r="C621" s="1">
        <f t="shared" si="38"/>
        <v>9</v>
      </c>
      <c r="D621" s="134">
        <f t="shared" si="36"/>
        <v>62010000</v>
      </c>
      <c r="E621" s="1">
        <f>INDEX(FCF[From],MATCH(FCFdata[[#This Row],[FCFindex]],FCF[FCFindex]))</f>
        <v>11</v>
      </c>
      <c r="F621" s="1">
        <f>INDEX(FCF[To],MATCH(FCFdata[[#This Row],[FCFindex]],FCF[FCFindex]))</f>
        <v>12</v>
      </c>
      <c r="G621" s="1" t="str">
        <f>INDEX(FCF[MarkFrom],MATCH(FCFdata[[#This Row],[FCFindex]],FCF[FCFindex]))</f>
        <v>10Tm</v>
      </c>
      <c r="H621" s="1" t="str">
        <f>INDEX(FCF[MarkTo],MATCH(FCFdata[[#This Row],[FCFindex]],FCF[FCFindex]))</f>
        <v>11Azd</v>
      </c>
      <c r="I621" s="118">
        <f>FCFdata[[#This Row],[SampleLabel]]+3</f>
        <v>62010003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62010005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63</v>
      </c>
      <c r="B622" s="1">
        <f t="shared" si="37"/>
        <v>1</v>
      </c>
      <c r="C622" s="1">
        <f t="shared" si="38"/>
        <v>0</v>
      </c>
      <c r="D622" s="134">
        <f t="shared" si="36"/>
        <v>63010000</v>
      </c>
      <c r="E622" s="1">
        <f>INDEX(FCF[From],MATCH(FCFdata[[#This Row],[FCFindex]],FCF[FCFindex]))</f>
        <v>1</v>
      </c>
      <c r="F622" s="1">
        <f>INDEX(FCF[To],MATCH(FCFdata[[#This Row],[FCFindex]],FCF[FCFindex]))</f>
        <v>3</v>
      </c>
      <c r="G622" s="1" t="str">
        <f>INDEX(FCF[MarkFrom],MATCH(FCFdata[[#This Row],[FCFindex]],FCF[FCFindex]))</f>
        <v>1PM</v>
      </c>
      <c r="H622" s="1" t="str">
        <f>INDEX(FCF[MarkTo],MATCH(FCFdata[[#This Row],[FCFindex]],FCF[FCFindex]))</f>
        <v>2c</v>
      </c>
      <c r="I622" s="118">
        <f>FCFdata[[#This Row],[SampleLabel]]+3</f>
        <v>63010003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63010005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63</v>
      </c>
      <c r="B623" s="1">
        <f t="shared" si="37"/>
        <v>1</v>
      </c>
      <c r="C623" s="1">
        <f t="shared" si="38"/>
        <v>1</v>
      </c>
      <c r="D623" s="134">
        <f t="shared" si="36"/>
        <v>63010000</v>
      </c>
      <c r="E623" s="1">
        <f>INDEX(FCF[From],MATCH(FCFdata[[#This Row],[FCFindex]],FCF[FCFindex]))</f>
        <v>2</v>
      </c>
      <c r="F623" s="1">
        <f>INDEX(FCF[To],MATCH(FCFdata[[#This Row],[FCFindex]],FCF[FCFindex]))</f>
        <v>3</v>
      </c>
      <c r="G623" s="1" t="str">
        <f>INDEX(FCF[MarkFrom],MATCH(FCFdata[[#This Row],[FCFindex]],FCF[FCFindex]))</f>
        <v>2D</v>
      </c>
      <c r="H623" s="1" t="str">
        <f>INDEX(FCF[MarkTo],MATCH(FCFdata[[#This Row],[FCFindex]],FCF[FCFindex]))</f>
        <v>2c</v>
      </c>
      <c r="I623" s="118">
        <f>FCFdata[[#This Row],[SampleLabel]]+3</f>
        <v>63010003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63010005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63</v>
      </c>
      <c r="B624" s="1">
        <f t="shared" si="37"/>
        <v>1</v>
      </c>
      <c r="C624" s="1">
        <f t="shared" si="38"/>
        <v>2</v>
      </c>
      <c r="D624" s="134">
        <f t="shared" si="36"/>
        <v>63010000</v>
      </c>
      <c r="E624" s="1">
        <f>INDEX(FCF[From],MATCH(FCFdata[[#This Row],[FCFindex]],FCF[FCFindex]))</f>
        <v>3</v>
      </c>
      <c r="F624" s="1">
        <f>INDEX(FCF[To],MATCH(FCFdata[[#This Row],[FCFindex]],FCF[FCFindex]))</f>
        <v>4</v>
      </c>
      <c r="G624" s="1" t="str">
        <f>INDEX(FCF[MarkFrom],MATCH(FCFdata[[#This Row],[FCFindex]],FCF[FCFindex]))</f>
        <v>2c</v>
      </c>
      <c r="H624" s="1" t="str">
        <f>INDEX(FCF[MarkTo],MATCH(FCFdata[[#This Row],[FCFindex]],FCF[FCFindex]))</f>
        <v>3U</v>
      </c>
      <c r="I624" s="118">
        <f>FCFdata[[#This Row],[SampleLabel]]+3</f>
        <v>63010003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63010005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63</v>
      </c>
      <c r="B625" s="1">
        <f t="shared" si="37"/>
        <v>1</v>
      </c>
      <c r="C625" s="1">
        <f t="shared" si="38"/>
        <v>3</v>
      </c>
      <c r="D625" s="134">
        <f t="shared" si="36"/>
        <v>63010000</v>
      </c>
      <c r="E625" s="1">
        <f>INDEX(FCF[From],MATCH(FCFdata[[#This Row],[FCFindex]],FCF[FCFindex]))</f>
        <v>4</v>
      </c>
      <c r="F625" s="1">
        <f>INDEX(FCF[To],MATCH(FCFdata[[#This Row],[FCFindex]],FCF[FCFindex]))</f>
        <v>5</v>
      </c>
      <c r="G625" s="1" t="str">
        <f>INDEX(FCF[MarkFrom],MATCH(FCFdata[[#This Row],[FCFindex]],FCF[FCFindex]))</f>
        <v>3U</v>
      </c>
      <c r="H625" s="1" t="str">
        <f>INDEX(FCF[MarkTo],MATCH(FCFdata[[#This Row],[FCFindex]],FCF[FCFindex]))</f>
        <v>4G</v>
      </c>
      <c r="I625" s="118">
        <f>FCFdata[[#This Row],[SampleLabel]]+3</f>
        <v>63010003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63010005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63</v>
      </c>
      <c r="B626" s="1">
        <f t="shared" si="37"/>
        <v>1</v>
      </c>
      <c r="C626" s="1">
        <f t="shared" si="38"/>
        <v>4</v>
      </c>
      <c r="D626" s="134">
        <f t="shared" si="36"/>
        <v>63010000</v>
      </c>
      <c r="E626" s="1">
        <f>INDEX(FCF[From],MATCH(FCFdata[[#This Row],[FCFindex]],FCF[FCFindex]))</f>
        <v>5</v>
      </c>
      <c r="F626" s="1">
        <f>INDEX(FCF[To],MATCH(FCFdata[[#This Row],[FCFindex]],FCF[FCFindex]))</f>
        <v>6</v>
      </c>
      <c r="G626" s="1" t="str">
        <f>INDEX(FCF[MarkFrom],MATCH(FCFdata[[#This Row],[FCFindex]],FCF[FCFindex]))</f>
        <v>4G</v>
      </c>
      <c r="H626" s="1" t="str">
        <f>INDEX(FCF[MarkTo],MATCH(FCFdata[[#This Row],[FCFindex]],FCF[FCFindex]))</f>
        <v>5S</v>
      </c>
      <c r="I626" s="118">
        <f>FCFdata[[#This Row],[SampleLabel]]+3</f>
        <v>63010003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63010005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63</v>
      </c>
      <c r="B627" s="1">
        <f t="shared" si="37"/>
        <v>1</v>
      </c>
      <c r="C627" s="1">
        <f t="shared" si="38"/>
        <v>5</v>
      </c>
      <c r="D627" s="134">
        <f t="shared" si="36"/>
        <v>63010000</v>
      </c>
      <c r="E627" s="1">
        <f>INDEX(FCF[From],MATCH(FCFdata[[#This Row],[FCFindex]],FCF[FCFindex]))</f>
        <v>6</v>
      </c>
      <c r="F627" s="1">
        <f>INDEX(FCF[To],MATCH(FCFdata[[#This Row],[FCFindex]],FCF[FCFindex]))</f>
        <v>7</v>
      </c>
      <c r="G627" s="1" t="str">
        <f>INDEX(FCF[MarkFrom],MATCH(FCFdata[[#This Row],[FCFindex]],FCF[FCFindex]))</f>
        <v>5S</v>
      </c>
      <c r="H627" s="1" t="str">
        <f>INDEX(FCF[MarkTo],MATCH(FCFdata[[#This Row],[FCFindex]],FCF[FCFindex]))</f>
        <v>6Oct</v>
      </c>
      <c r="I627" s="118">
        <f>FCFdata[[#This Row],[SampleLabel]]+3</f>
        <v>63010003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63010005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63</v>
      </c>
      <c r="B628" s="1">
        <f t="shared" si="37"/>
        <v>1</v>
      </c>
      <c r="C628" s="1">
        <f t="shared" si="38"/>
        <v>6</v>
      </c>
      <c r="D628" s="134">
        <f t="shared" si="36"/>
        <v>63010000</v>
      </c>
      <c r="E628" s="1">
        <f>INDEX(FCF[From],MATCH(FCFdata[[#This Row],[FCFindex]],FCF[FCFindex]))</f>
        <v>7</v>
      </c>
      <c r="F628" s="1">
        <f>INDEX(FCF[To],MATCH(FCFdata[[#This Row],[FCFindex]],FCF[FCFindex]))</f>
        <v>8</v>
      </c>
      <c r="G628" s="1" t="str">
        <f>INDEX(FCF[MarkFrom],MATCH(FCFdata[[#This Row],[FCFindex]],FCF[FCFindex]))</f>
        <v>6Oct</v>
      </c>
      <c r="H628" s="1" t="str">
        <f>INDEX(FCF[MarkTo],MATCH(FCFdata[[#This Row],[FCFindex]],FCF[FCFindex]))</f>
        <v>7Rot</v>
      </c>
      <c r="I628" s="118">
        <f>FCFdata[[#This Row],[SampleLabel]]+3</f>
        <v>63010003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63010005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63</v>
      </c>
      <c r="B629" s="1">
        <f t="shared" si="37"/>
        <v>1</v>
      </c>
      <c r="C629" s="1">
        <f t="shared" si="38"/>
        <v>7</v>
      </c>
      <c r="D629" s="134">
        <f t="shared" si="36"/>
        <v>63010000</v>
      </c>
      <c r="E629" s="1">
        <f>INDEX(FCF[From],MATCH(FCFdata[[#This Row],[FCFindex]],FCF[FCFindex]))</f>
        <v>8</v>
      </c>
      <c r="F629" s="1">
        <f>INDEX(FCF[To],MATCH(FCFdata[[#This Row],[FCFindex]],FCF[FCFindex]))</f>
        <v>9</v>
      </c>
      <c r="G629" s="1" t="str">
        <f>INDEX(FCF[MarkFrom],MATCH(FCFdata[[#This Row],[FCFindex]],FCF[FCFindex]))</f>
        <v>7Rot</v>
      </c>
      <c r="H629" s="1" t="str">
        <f>INDEX(FCF[MarkTo],MATCH(FCFdata[[#This Row],[FCFindex]],FCF[FCFindex]))</f>
        <v>8Gp</v>
      </c>
      <c r="I629" s="118">
        <f>FCFdata[[#This Row],[SampleLabel]]+3</f>
        <v>63010003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63010005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63</v>
      </c>
      <c r="B630" s="1">
        <f t="shared" si="37"/>
        <v>1</v>
      </c>
      <c r="C630" s="1">
        <f t="shared" si="38"/>
        <v>8</v>
      </c>
      <c r="D630" s="134">
        <f t="shared" si="36"/>
        <v>63010000</v>
      </c>
      <c r="E630" s="1">
        <f>INDEX(FCF[From],MATCH(FCFdata[[#This Row],[FCFindex]],FCF[FCFindex]))</f>
        <v>9</v>
      </c>
      <c r="F630" s="1">
        <f>INDEX(FCF[To],MATCH(FCFdata[[#This Row],[FCFindex]],FCF[FCFindex]))</f>
        <v>10</v>
      </c>
      <c r="G630" s="1" t="str">
        <f>INDEX(FCF[MarkFrom],MATCH(FCFdata[[#This Row],[FCFindex]],FCF[FCFindex]))</f>
        <v>8Gp</v>
      </c>
      <c r="H630" s="1" t="str">
        <f>INDEX(FCF[MarkTo],MATCH(FCFdata[[#This Row],[FCFindex]],FCF[FCFindex]))</f>
        <v>9Ama</v>
      </c>
      <c r="I630" s="118">
        <f>FCFdata[[#This Row],[SampleLabel]]+3</f>
        <v>63010003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63010005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63</v>
      </c>
      <c r="B631" s="1">
        <f t="shared" si="37"/>
        <v>1</v>
      </c>
      <c r="C631" s="1">
        <f t="shared" si="38"/>
        <v>9</v>
      </c>
      <c r="D631" s="134">
        <f t="shared" si="36"/>
        <v>63010000</v>
      </c>
      <c r="E631" s="1">
        <f>INDEX(FCF[From],MATCH(FCFdata[[#This Row],[FCFindex]],FCF[FCFindex]))</f>
        <v>11</v>
      </c>
      <c r="F631" s="1">
        <f>INDEX(FCF[To],MATCH(FCFdata[[#This Row],[FCFindex]],FCF[FCFindex]))</f>
        <v>12</v>
      </c>
      <c r="G631" s="1" t="str">
        <f>INDEX(FCF[MarkFrom],MATCH(FCFdata[[#This Row],[FCFindex]],FCF[FCFindex]))</f>
        <v>10Tm</v>
      </c>
      <c r="H631" s="1" t="str">
        <f>INDEX(FCF[MarkTo],MATCH(FCFdata[[#This Row],[FCFindex]],FCF[FCFindex]))</f>
        <v>11Azd</v>
      </c>
      <c r="I631" s="118">
        <f>FCFdata[[#This Row],[SampleLabel]]+3</f>
        <v>63010003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63010005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64</v>
      </c>
      <c r="B632" s="1">
        <f t="shared" si="37"/>
        <v>1</v>
      </c>
      <c r="C632" s="1">
        <f t="shared" si="38"/>
        <v>0</v>
      </c>
      <c r="D632" s="134">
        <f t="shared" si="36"/>
        <v>64010000</v>
      </c>
      <c r="E632" s="1">
        <f>INDEX(FCF[From],MATCH(FCFdata[[#This Row],[FCFindex]],FCF[FCFindex]))</f>
        <v>1</v>
      </c>
      <c r="F632" s="1">
        <f>INDEX(FCF[To],MATCH(FCFdata[[#This Row],[FCFindex]],FCF[FCFindex]))</f>
        <v>3</v>
      </c>
      <c r="G632" s="1" t="str">
        <f>INDEX(FCF[MarkFrom],MATCH(FCFdata[[#This Row],[FCFindex]],FCF[FCFindex]))</f>
        <v>1PM</v>
      </c>
      <c r="H632" s="1" t="str">
        <f>INDEX(FCF[MarkTo],MATCH(FCFdata[[#This Row],[FCFindex]],FCF[FCFindex]))</f>
        <v>2c</v>
      </c>
      <c r="I632" s="118">
        <f>FCFdata[[#This Row],[SampleLabel]]+3</f>
        <v>64010003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64010005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64</v>
      </c>
      <c r="B633" s="1">
        <f t="shared" si="37"/>
        <v>1</v>
      </c>
      <c r="C633" s="1">
        <f t="shared" si="38"/>
        <v>1</v>
      </c>
      <c r="D633" s="134">
        <f t="shared" si="36"/>
        <v>64010000</v>
      </c>
      <c r="E633" s="1">
        <f>INDEX(FCF[From],MATCH(FCFdata[[#This Row],[FCFindex]],FCF[FCFindex]))</f>
        <v>2</v>
      </c>
      <c r="F633" s="1">
        <f>INDEX(FCF[To],MATCH(FCFdata[[#This Row],[FCFindex]],FCF[FCFindex]))</f>
        <v>3</v>
      </c>
      <c r="G633" s="1" t="str">
        <f>INDEX(FCF[MarkFrom],MATCH(FCFdata[[#This Row],[FCFindex]],FCF[FCFindex]))</f>
        <v>2D</v>
      </c>
      <c r="H633" s="1" t="str">
        <f>INDEX(FCF[MarkTo],MATCH(FCFdata[[#This Row],[FCFindex]],FCF[FCFindex]))</f>
        <v>2c</v>
      </c>
      <c r="I633" s="118">
        <f>FCFdata[[#This Row],[SampleLabel]]+3</f>
        <v>64010003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64010005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64</v>
      </c>
      <c r="B634" s="1">
        <f t="shared" si="37"/>
        <v>1</v>
      </c>
      <c r="C634" s="1">
        <f t="shared" si="38"/>
        <v>2</v>
      </c>
      <c r="D634" s="134">
        <f t="shared" si="36"/>
        <v>64010000</v>
      </c>
      <c r="E634" s="1">
        <f>INDEX(FCF[From],MATCH(FCFdata[[#This Row],[FCFindex]],FCF[FCFindex]))</f>
        <v>3</v>
      </c>
      <c r="F634" s="1">
        <f>INDEX(FCF[To],MATCH(FCFdata[[#This Row],[FCFindex]],FCF[FCFindex]))</f>
        <v>4</v>
      </c>
      <c r="G634" s="1" t="str">
        <f>INDEX(FCF[MarkFrom],MATCH(FCFdata[[#This Row],[FCFindex]],FCF[FCFindex]))</f>
        <v>2c</v>
      </c>
      <c r="H634" s="1" t="str">
        <f>INDEX(FCF[MarkTo],MATCH(FCFdata[[#This Row],[FCFindex]],FCF[FCFindex]))</f>
        <v>3U</v>
      </c>
      <c r="I634" s="118">
        <f>FCFdata[[#This Row],[SampleLabel]]+3</f>
        <v>64010003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64010005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64</v>
      </c>
      <c r="B635" s="1">
        <f t="shared" si="37"/>
        <v>1</v>
      </c>
      <c r="C635" s="1">
        <f t="shared" si="38"/>
        <v>3</v>
      </c>
      <c r="D635" s="134">
        <f t="shared" si="36"/>
        <v>64010000</v>
      </c>
      <c r="E635" s="1">
        <f>INDEX(FCF[From],MATCH(FCFdata[[#This Row],[FCFindex]],FCF[FCFindex]))</f>
        <v>4</v>
      </c>
      <c r="F635" s="1">
        <f>INDEX(FCF[To],MATCH(FCFdata[[#This Row],[FCFindex]],FCF[FCFindex]))</f>
        <v>5</v>
      </c>
      <c r="G635" s="1" t="str">
        <f>INDEX(FCF[MarkFrom],MATCH(FCFdata[[#This Row],[FCFindex]],FCF[FCFindex]))</f>
        <v>3U</v>
      </c>
      <c r="H635" s="1" t="str">
        <f>INDEX(FCF[MarkTo],MATCH(FCFdata[[#This Row],[FCFindex]],FCF[FCFindex]))</f>
        <v>4G</v>
      </c>
      <c r="I635" s="118">
        <f>FCFdata[[#This Row],[SampleLabel]]+3</f>
        <v>64010003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64010005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64</v>
      </c>
      <c r="B636" s="1">
        <f t="shared" si="37"/>
        <v>1</v>
      </c>
      <c r="C636" s="1">
        <f t="shared" si="38"/>
        <v>4</v>
      </c>
      <c r="D636" s="134">
        <f t="shared" si="36"/>
        <v>64010000</v>
      </c>
      <c r="E636" s="1">
        <f>INDEX(FCF[From],MATCH(FCFdata[[#This Row],[FCFindex]],FCF[FCFindex]))</f>
        <v>5</v>
      </c>
      <c r="F636" s="1">
        <f>INDEX(FCF[To],MATCH(FCFdata[[#This Row],[FCFindex]],FCF[FCFindex]))</f>
        <v>6</v>
      </c>
      <c r="G636" s="1" t="str">
        <f>INDEX(FCF[MarkFrom],MATCH(FCFdata[[#This Row],[FCFindex]],FCF[FCFindex]))</f>
        <v>4G</v>
      </c>
      <c r="H636" s="1" t="str">
        <f>INDEX(FCF[MarkTo],MATCH(FCFdata[[#This Row],[FCFindex]],FCF[FCFindex]))</f>
        <v>5S</v>
      </c>
      <c r="I636" s="118">
        <f>FCFdata[[#This Row],[SampleLabel]]+3</f>
        <v>64010003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64010005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64</v>
      </c>
      <c r="B637" s="1">
        <f t="shared" si="37"/>
        <v>1</v>
      </c>
      <c r="C637" s="1">
        <f t="shared" si="38"/>
        <v>5</v>
      </c>
      <c r="D637" s="134">
        <f t="shared" si="36"/>
        <v>64010000</v>
      </c>
      <c r="E637" s="1">
        <f>INDEX(FCF[From],MATCH(FCFdata[[#This Row],[FCFindex]],FCF[FCFindex]))</f>
        <v>6</v>
      </c>
      <c r="F637" s="1">
        <f>INDEX(FCF[To],MATCH(FCFdata[[#This Row],[FCFindex]],FCF[FCFindex]))</f>
        <v>7</v>
      </c>
      <c r="G637" s="1" t="str">
        <f>INDEX(FCF[MarkFrom],MATCH(FCFdata[[#This Row],[FCFindex]],FCF[FCFindex]))</f>
        <v>5S</v>
      </c>
      <c r="H637" s="1" t="str">
        <f>INDEX(FCF[MarkTo],MATCH(FCFdata[[#This Row],[FCFindex]],FCF[FCFindex]))</f>
        <v>6Oct</v>
      </c>
      <c r="I637" s="118">
        <f>FCFdata[[#This Row],[SampleLabel]]+3</f>
        <v>64010003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64010005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64</v>
      </c>
      <c r="B638" s="1">
        <f t="shared" si="37"/>
        <v>1</v>
      </c>
      <c r="C638" s="1">
        <f t="shared" si="38"/>
        <v>6</v>
      </c>
      <c r="D638" s="134">
        <f t="shared" si="36"/>
        <v>64010000</v>
      </c>
      <c r="E638" s="1">
        <f>INDEX(FCF[From],MATCH(FCFdata[[#This Row],[FCFindex]],FCF[FCFindex]))</f>
        <v>7</v>
      </c>
      <c r="F638" s="1">
        <f>INDEX(FCF[To],MATCH(FCFdata[[#This Row],[FCFindex]],FCF[FCFindex]))</f>
        <v>8</v>
      </c>
      <c r="G638" s="1" t="str">
        <f>INDEX(FCF[MarkFrom],MATCH(FCFdata[[#This Row],[FCFindex]],FCF[FCFindex]))</f>
        <v>6Oct</v>
      </c>
      <c r="H638" s="1" t="str">
        <f>INDEX(FCF[MarkTo],MATCH(FCFdata[[#This Row],[FCFindex]],FCF[FCFindex]))</f>
        <v>7Rot</v>
      </c>
      <c r="I638" s="118">
        <f>FCFdata[[#This Row],[SampleLabel]]+3</f>
        <v>64010003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64010005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64</v>
      </c>
      <c r="B639" s="1">
        <f t="shared" si="37"/>
        <v>1</v>
      </c>
      <c r="C639" s="1">
        <f t="shared" si="38"/>
        <v>7</v>
      </c>
      <c r="D639" s="134">
        <f t="shared" si="36"/>
        <v>64010000</v>
      </c>
      <c r="E639" s="1">
        <f>INDEX(FCF[From],MATCH(FCFdata[[#This Row],[FCFindex]],FCF[FCFindex]))</f>
        <v>8</v>
      </c>
      <c r="F639" s="1">
        <f>INDEX(FCF[To],MATCH(FCFdata[[#This Row],[FCFindex]],FCF[FCFindex]))</f>
        <v>9</v>
      </c>
      <c r="G639" s="1" t="str">
        <f>INDEX(FCF[MarkFrom],MATCH(FCFdata[[#This Row],[FCFindex]],FCF[FCFindex]))</f>
        <v>7Rot</v>
      </c>
      <c r="H639" s="1" t="str">
        <f>INDEX(FCF[MarkTo],MATCH(FCFdata[[#This Row],[FCFindex]],FCF[FCFindex]))</f>
        <v>8Gp</v>
      </c>
      <c r="I639" s="118">
        <f>FCFdata[[#This Row],[SampleLabel]]+3</f>
        <v>64010003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64010005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64</v>
      </c>
      <c r="B640" s="1">
        <f t="shared" si="37"/>
        <v>1</v>
      </c>
      <c r="C640" s="1">
        <f t="shared" si="38"/>
        <v>8</v>
      </c>
      <c r="D640" s="134">
        <f t="shared" si="36"/>
        <v>64010000</v>
      </c>
      <c r="E640" s="1">
        <f>INDEX(FCF[From],MATCH(FCFdata[[#This Row],[FCFindex]],FCF[FCFindex]))</f>
        <v>9</v>
      </c>
      <c r="F640" s="1">
        <f>INDEX(FCF[To],MATCH(FCFdata[[#This Row],[FCFindex]],FCF[FCFindex]))</f>
        <v>10</v>
      </c>
      <c r="G640" s="1" t="str">
        <f>INDEX(FCF[MarkFrom],MATCH(FCFdata[[#This Row],[FCFindex]],FCF[FCFindex]))</f>
        <v>8Gp</v>
      </c>
      <c r="H640" s="1" t="str">
        <f>INDEX(FCF[MarkTo],MATCH(FCFdata[[#This Row],[FCFindex]],FCF[FCFindex]))</f>
        <v>9Ama</v>
      </c>
      <c r="I640" s="118">
        <f>FCFdata[[#This Row],[SampleLabel]]+3</f>
        <v>64010003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64010005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64</v>
      </c>
      <c r="B641" s="1">
        <f t="shared" si="37"/>
        <v>1</v>
      </c>
      <c r="C641" s="1">
        <f t="shared" si="38"/>
        <v>9</v>
      </c>
      <c r="D641" s="134">
        <f t="shared" si="36"/>
        <v>64010000</v>
      </c>
      <c r="E641" s="1">
        <f>INDEX(FCF[From],MATCH(FCFdata[[#This Row],[FCFindex]],FCF[FCFindex]))</f>
        <v>11</v>
      </c>
      <c r="F641" s="1">
        <f>INDEX(FCF[To],MATCH(FCFdata[[#This Row],[FCFindex]],FCF[FCFindex]))</f>
        <v>12</v>
      </c>
      <c r="G641" s="1" t="str">
        <f>INDEX(FCF[MarkFrom],MATCH(FCFdata[[#This Row],[FCFindex]],FCF[FCFindex]))</f>
        <v>10Tm</v>
      </c>
      <c r="H641" s="1" t="str">
        <f>INDEX(FCF[MarkTo],MATCH(FCFdata[[#This Row],[FCFindex]],FCF[FCFindex]))</f>
        <v>11Azd</v>
      </c>
      <c r="I641" s="118">
        <f>FCFdata[[#This Row],[SampleLabel]]+3</f>
        <v>64010003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64010005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65</v>
      </c>
      <c r="B642" s="1">
        <f t="shared" si="37"/>
        <v>1</v>
      </c>
      <c r="C642" s="1">
        <f t="shared" si="38"/>
        <v>0</v>
      </c>
      <c r="D642" s="134">
        <f t="shared" ref="D642:D705" si="40">A642*1000000+B642*10000</f>
        <v>65010000</v>
      </c>
      <c r="E642" s="1">
        <f>INDEX(FCF[From],MATCH(FCFdata[[#This Row],[FCFindex]],FCF[FCFindex]))</f>
        <v>1</v>
      </c>
      <c r="F642" s="1">
        <f>INDEX(FCF[To],MATCH(FCFdata[[#This Row],[FCFindex]],FCF[FCFindex]))</f>
        <v>3</v>
      </c>
      <c r="G642" s="1" t="str">
        <f>INDEX(FCF[MarkFrom],MATCH(FCFdata[[#This Row],[FCFindex]],FCF[FCFindex]))</f>
        <v>1PM</v>
      </c>
      <c r="H642" s="1" t="str">
        <f>INDEX(FCF[MarkTo],MATCH(FCFdata[[#This Row],[FCFindex]],FCF[FCFindex]))</f>
        <v>2c</v>
      </c>
      <c r="I642" s="118">
        <f>FCFdata[[#This Row],[SampleLabel]]+3</f>
        <v>65010003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65010005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65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1</v>
      </c>
      <c r="D643" s="134">
        <f t="shared" si="40"/>
        <v>65010000</v>
      </c>
      <c r="E643" s="1">
        <f>INDEX(FCF[From],MATCH(FCFdata[[#This Row],[FCFindex]],FCF[FCFindex]))</f>
        <v>2</v>
      </c>
      <c r="F643" s="1">
        <f>INDEX(FCF[To],MATCH(FCFdata[[#This Row],[FCFindex]],FCF[FCFindex]))</f>
        <v>3</v>
      </c>
      <c r="G643" s="1" t="str">
        <f>INDEX(FCF[MarkFrom],MATCH(FCFdata[[#This Row],[FCFindex]],FCF[FCFindex]))</f>
        <v>2D</v>
      </c>
      <c r="H643" s="1" t="str">
        <f>INDEX(FCF[MarkTo],MATCH(FCFdata[[#This Row],[FCFindex]],FCF[FCFindex]))</f>
        <v>2c</v>
      </c>
      <c r="I643" s="118">
        <f>FCFdata[[#This Row],[SampleLabel]]+3</f>
        <v>65010003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65010005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65</v>
      </c>
      <c r="B644" s="1">
        <f t="shared" si="41"/>
        <v>1</v>
      </c>
      <c r="C644" s="1">
        <f t="shared" si="42"/>
        <v>2</v>
      </c>
      <c r="D644" s="134">
        <f t="shared" si="40"/>
        <v>65010000</v>
      </c>
      <c r="E644" s="1">
        <f>INDEX(FCF[From],MATCH(FCFdata[[#This Row],[FCFindex]],FCF[FCFindex]))</f>
        <v>3</v>
      </c>
      <c r="F644" s="1">
        <f>INDEX(FCF[To],MATCH(FCFdata[[#This Row],[FCFindex]],FCF[FCFindex]))</f>
        <v>4</v>
      </c>
      <c r="G644" s="1" t="str">
        <f>INDEX(FCF[MarkFrom],MATCH(FCFdata[[#This Row],[FCFindex]],FCF[FCFindex]))</f>
        <v>2c</v>
      </c>
      <c r="H644" s="1" t="str">
        <f>INDEX(FCF[MarkTo],MATCH(FCFdata[[#This Row],[FCFindex]],FCF[FCFindex]))</f>
        <v>3U</v>
      </c>
      <c r="I644" s="118">
        <f>FCFdata[[#This Row],[SampleLabel]]+3</f>
        <v>65010003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65010005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65</v>
      </c>
      <c r="B645" s="1">
        <f t="shared" si="41"/>
        <v>1</v>
      </c>
      <c r="C645" s="1">
        <f t="shared" si="42"/>
        <v>3</v>
      </c>
      <c r="D645" s="134">
        <f t="shared" si="40"/>
        <v>65010000</v>
      </c>
      <c r="E645" s="1">
        <f>INDEX(FCF[From],MATCH(FCFdata[[#This Row],[FCFindex]],FCF[FCFindex]))</f>
        <v>4</v>
      </c>
      <c r="F645" s="1">
        <f>INDEX(FCF[To],MATCH(FCFdata[[#This Row],[FCFindex]],FCF[FCFindex]))</f>
        <v>5</v>
      </c>
      <c r="G645" s="1" t="str">
        <f>INDEX(FCF[MarkFrom],MATCH(FCFdata[[#This Row],[FCFindex]],FCF[FCFindex]))</f>
        <v>3U</v>
      </c>
      <c r="H645" s="1" t="str">
        <f>INDEX(FCF[MarkTo],MATCH(FCFdata[[#This Row],[FCFindex]],FCF[FCFindex]))</f>
        <v>4G</v>
      </c>
      <c r="I645" s="118">
        <f>FCFdata[[#This Row],[SampleLabel]]+3</f>
        <v>65010003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65010005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65</v>
      </c>
      <c r="B646" s="1">
        <f t="shared" si="41"/>
        <v>1</v>
      </c>
      <c r="C646" s="1">
        <f t="shared" si="42"/>
        <v>4</v>
      </c>
      <c r="D646" s="134">
        <f t="shared" si="40"/>
        <v>65010000</v>
      </c>
      <c r="E646" s="1">
        <f>INDEX(FCF[From],MATCH(FCFdata[[#This Row],[FCFindex]],FCF[FCFindex]))</f>
        <v>5</v>
      </c>
      <c r="F646" s="1">
        <f>INDEX(FCF[To],MATCH(FCFdata[[#This Row],[FCFindex]],FCF[FCFindex]))</f>
        <v>6</v>
      </c>
      <c r="G646" s="1" t="str">
        <f>INDEX(FCF[MarkFrom],MATCH(FCFdata[[#This Row],[FCFindex]],FCF[FCFindex]))</f>
        <v>4G</v>
      </c>
      <c r="H646" s="1" t="str">
        <f>INDEX(FCF[MarkTo],MATCH(FCFdata[[#This Row],[FCFindex]],FCF[FCFindex]))</f>
        <v>5S</v>
      </c>
      <c r="I646" s="118">
        <f>FCFdata[[#This Row],[SampleLabel]]+3</f>
        <v>65010003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65010005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65</v>
      </c>
      <c r="B647" s="1">
        <f t="shared" si="41"/>
        <v>1</v>
      </c>
      <c r="C647" s="1">
        <f t="shared" si="42"/>
        <v>5</v>
      </c>
      <c r="D647" s="134">
        <f t="shared" si="40"/>
        <v>65010000</v>
      </c>
      <c r="E647" s="1">
        <f>INDEX(FCF[From],MATCH(FCFdata[[#This Row],[FCFindex]],FCF[FCFindex]))</f>
        <v>6</v>
      </c>
      <c r="F647" s="1">
        <f>INDEX(FCF[To],MATCH(FCFdata[[#This Row],[FCFindex]],FCF[FCFindex]))</f>
        <v>7</v>
      </c>
      <c r="G647" s="1" t="str">
        <f>INDEX(FCF[MarkFrom],MATCH(FCFdata[[#This Row],[FCFindex]],FCF[FCFindex]))</f>
        <v>5S</v>
      </c>
      <c r="H647" s="1" t="str">
        <f>INDEX(FCF[MarkTo],MATCH(FCFdata[[#This Row],[FCFindex]],FCF[FCFindex]))</f>
        <v>6Oct</v>
      </c>
      <c r="I647" s="118">
        <f>FCFdata[[#This Row],[SampleLabel]]+3</f>
        <v>65010003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65010005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65</v>
      </c>
      <c r="B648" s="1">
        <f t="shared" si="41"/>
        <v>1</v>
      </c>
      <c r="C648" s="1">
        <f t="shared" si="42"/>
        <v>6</v>
      </c>
      <c r="D648" s="134">
        <f t="shared" si="40"/>
        <v>65010000</v>
      </c>
      <c r="E648" s="1">
        <f>INDEX(FCF[From],MATCH(FCFdata[[#This Row],[FCFindex]],FCF[FCFindex]))</f>
        <v>7</v>
      </c>
      <c r="F648" s="1">
        <f>INDEX(FCF[To],MATCH(FCFdata[[#This Row],[FCFindex]],FCF[FCFindex]))</f>
        <v>8</v>
      </c>
      <c r="G648" s="1" t="str">
        <f>INDEX(FCF[MarkFrom],MATCH(FCFdata[[#This Row],[FCFindex]],FCF[FCFindex]))</f>
        <v>6Oct</v>
      </c>
      <c r="H648" s="1" t="str">
        <f>INDEX(FCF[MarkTo],MATCH(FCFdata[[#This Row],[FCFindex]],FCF[FCFindex]))</f>
        <v>7Rot</v>
      </c>
      <c r="I648" s="118">
        <f>FCFdata[[#This Row],[SampleLabel]]+3</f>
        <v>65010003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65010005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65</v>
      </c>
      <c r="B649" s="1">
        <f t="shared" si="41"/>
        <v>1</v>
      </c>
      <c r="C649" s="1">
        <f t="shared" si="42"/>
        <v>7</v>
      </c>
      <c r="D649" s="134">
        <f t="shared" si="40"/>
        <v>65010000</v>
      </c>
      <c r="E649" s="1">
        <f>INDEX(FCF[From],MATCH(FCFdata[[#This Row],[FCFindex]],FCF[FCFindex]))</f>
        <v>8</v>
      </c>
      <c r="F649" s="1">
        <f>INDEX(FCF[To],MATCH(FCFdata[[#This Row],[FCFindex]],FCF[FCFindex]))</f>
        <v>9</v>
      </c>
      <c r="G649" s="1" t="str">
        <f>INDEX(FCF[MarkFrom],MATCH(FCFdata[[#This Row],[FCFindex]],FCF[FCFindex]))</f>
        <v>7Rot</v>
      </c>
      <c r="H649" s="1" t="str">
        <f>INDEX(FCF[MarkTo],MATCH(FCFdata[[#This Row],[FCFindex]],FCF[FCFindex]))</f>
        <v>8Gp</v>
      </c>
      <c r="I649" s="118">
        <f>FCFdata[[#This Row],[SampleLabel]]+3</f>
        <v>65010003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65010005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65</v>
      </c>
      <c r="B650" s="1">
        <f t="shared" si="41"/>
        <v>1</v>
      </c>
      <c r="C650" s="1">
        <f t="shared" si="42"/>
        <v>8</v>
      </c>
      <c r="D650" s="134">
        <f t="shared" si="40"/>
        <v>65010000</v>
      </c>
      <c r="E650" s="1">
        <f>INDEX(FCF[From],MATCH(FCFdata[[#This Row],[FCFindex]],FCF[FCFindex]))</f>
        <v>9</v>
      </c>
      <c r="F650" s="1">
        <f>INDEX(FCF[To],MATCH(FCFdata[[#This Row],[FCFindex]],FCF[FCFindex]))</f>
        <v>10</v>
      </c>
      <c r="G650" s="1" t="str">
        <f>INDEX(FCF[MarkFrom],MATCH(FCFdata[[#This Row],[FCFindex]],FCF[FCFindex]))</f>
        <v>8Gp</v>
      </c>
      <c r="H650" s="1" t="str">
        <f>INDEX(FCF[MarkTo],MATCH(FCFdata[[#This Row],[FCFindex]],FCF[FCFindex]))</f>
        <v>9Ama</v>
      </c>
      <c r="I650" s="118">
        <f>FCFdata[[#This Row],[SampleLabel]]+3</f>
        <v>65010003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65010005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65</v>
      </c>
      <c r="B651" s="1">
        <f t="shared" si="41"/>
        <v>1</v>
      </c>
      <c r="C651" s="1">
        <f t="shared" si="42"/>
        <v>9</v>
      </c>
      <c r="D651" s="134">
        <f t="shared" si="40"/>
        <v>65010000</v>
      </c>
      <c r="E651" s="1">
        <f>INDEX(FCF[From],MATCH(FCFdata[[#This Row],[FCFindex]],FCF[FCFindex]))</f>
        <v>11</v>
      </c>
      <c r="F651" s="1">
        <f>INDEX(FCF[To],MATCH(FCFdata[[#This Row],[FCFindex]],FCF[FCFindex]))</f>
        <v>12</v>
      </c>
      <c r="G651" s="1" t="str">
        <f>INDEX(FCF[MarkFrom],MATCH(FCFdata[[#This Row],[FCFindex]],FCF[FCFindex]))</f>
        <v>10Tm</v>
      </c>
      <c r="H651" s="1" t="str">
        <f>INDEX(FCF[MarkTo],MATCH(FCFdata[[#This Row],[FCFindex]],FCF[FCFindex]))</f>
        <v>11Azd</v>
      </c>
      <c r="I651" s="118">
        <f>FCFdata[[#This Row],[SampleLabel]]+3</f>
        <v>65010003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65010005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66</v>
      </c>
      <c r="B652" s="1">
        <f t="shared" si="41"/>
        <v>1</v>
      </c>
      <c r="C652" s="1">
        <f t="shared" si="42"/>
        <v>0</v>
      </c>
      <c r="D652" s="134">
        <f t="shared" si="40"/>
        <v>66010000</v>
      </c>
      <c r="E652" s="1">
        <f>INDEX(FCF[From],MATCH(FCFdata[[#This Row],[FCFindex]],FCF[FCFindex]))</f>
        <v>1</v>
      </c>
      <c r="F652" s="1">
        <f>INDEX(FCF[To],MATCH(FCFdata[[#This Row],[FCFindex]],FCF[FCFindex]))</f>
        <v>3</v>
      </c>
      <c r="G652" s="1" t="str">
        <f>INDEX(FCF[MarkFrom],MATCH(FCFdata[[#This Row],[FCFindex]],FCF[FCFindex]))</f>
        <v>1PM</v>
      </c>
      <c r="H652" s="1" t="str">
        <f>INDEX(FCF[MarkTo],MATCH(FCFdata[[#This Row],[FCFindex]],FCF[FCFindex]))</f>
        <v>2c</v>
      </c>
      <c r="I652" s="118">
        <f>FCFdata[[#This Row],[SampleLabel]]+3</f>
        <v>66010003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66010005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66</v>
      </c>
      <c r="B653" s="1">
        <f t="shared" si="41"/>
        <v>1</v>
      </c>
      <c r="C653" s="1">
        <f t="shared" si="42"/>
        <v>1</v>
      </c>
      <c r="D653" s="134">
        <f t="shared" si="40"/>
        <v>66010000</v>
      </c>
      <c r="E653" s="1">
        <f>INDEX(FCF[From],MATCH(FCFdata[[#This Row],[FCFindex]],FCF[FCFindex]))</f>
        <v>2</v>
      </c>
      <c r="F653" s="1">
        <f>INDEX(FCF[To],MATCH(FCFdata[[#This Row],[FCFindex]],FCF[FCFindex]))</f>
        <v>3</v>
      </c>
      <c r="G653" s="1" t="str">
        <f>INDEX(FCF[MarkFrom],MATCH(FCFdata[[#This Row],[FCFindex]],FCF[FCFindex]))</f>
        <v>2D</v>
      </c>
      <c r="H653" s="1" t="str">
        <f>INDEX(FCF[MarkTo],MATCH(FCFdata[[#This Row],[FCFindex]],FCF[FCFindex]))</f>
        <v>2c</v>
      </c>
      <c r="I653" s="118">
        <f>FCFdata[[#This Row],[SampleLabel]]+3</f>
        <v>66010003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66010005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66</v>
      </c>
      <c r="B654" s="1">
        <f t="shared" si="41"/>
        <v>1</v>
      </c>
      <c r="C654" s="1">
        <f t="shared" si="42"/>
        <v>2</v>
      </c>
      <c r="D654" s="134">
        <f t="shared" si="40"/>
        <v>66010000</v>
      </c>
      <c r="E654" s="1">
        <f>INDEX(FCF[From],MATCH(FCFdata[[#This Row],[FCFindex]],FCF[FCFindex]))</f>
        <v>3</v>
      </c>
      <c r="F654" s="1">
        <f>INDEX(FCF[To],MATCH(FCFdata[[#This Row],[FCFindex]],FCF[FCFindex]))</f>
        <v>4</v>
      </c>
      <c r="G654" s="1" t="str">
        <f>INDEX(FCF[MarkFrom],MATCH(FCFdata[[#This Row],[FCFindex]],FCF[FCFindex]))</f>
        <v>2c</v>
      </c>
      <c r="H654" s="1" t="str">
        <f>INDEX(FCF[MarkTo],MATCH(FCFdata[[#This Row],[FCFindex]],FCF[FCFindex]))</f>
        <v>3U</v>
      </c>
      <c r="I654" s="118">
        <f>FCFdata[[#This Row],[SampleLabel]]+3</f>
        <v>66010003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66010005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66</v>
      </c>
      <c r="B655" s="1">
        <f t="shared" si="41"/>
        <v>1</v>
      </c>
      <c r="C655" s="1">
        <f t="shared" si="42"/>
        <v>3</v>
      </c>
      <c r="D655" s="134">
        <f t="shared" si="40"/>
        <v>66010000</v>
      </c>
      <c r="E655" s="1">
        <f>INDEX(FCF[From],MATCH(FCFdata[[#This Row],[FCFindex]],FCF[FCFindex]))</f>
        <v>4</v>
      </c>
      <c r="F655" s="1">
        <f>INDEX(FCF[To],MATCH(FCFdata[[#This Row],[FCFindex]],FCF[FCFindex]))</f>
        <v>5</v>
      </c>
      <c r="G655" s="1" t="str">
        <f>INDEX(FCF[MarkFrom],MATCH(FCFdata[[#This Row],[FCFindex]],FCF[FCFindex]))</f>
        <v>3U</v>
      </c>
      <c r="H655" s="1" t="str">
        <f>INDEX(FCF[MarkTo],MATCH(FCFdata[[#This Row],[FCFindex]],FCF[FCFindex]))</f>
        <v>4G</v>
      </c>
      <c r="I655" s="118">
        <f>FCFdata[[#This Row],[SampleLabel]]+3</f>
        <v>66010003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66010005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66</v>
      </c>
      <c r="B656" s="1">
        <f t="shared" si="41"/>
        <v>1</v>
      </c>
      <c r="C656" s="1">
        <f t="shared" si="42"/>
        <v>4</v>
      </c>
      <c r="D656" s="134">
        <f t="shared" si="40"/>
        <v>66010000</v>
      </c>
      <c r="E656" s="1">
        <f>INDEX(FCF[From],MATCH(FCFdata[[#This Row],[FCFindex]],FCF[FCFindex]))</f>
        <v>5</v>
      </c>
      <c r="F656" s="1">
        <f>INDEX(FCF[To],MATCH(FCFdata[[#This Row],[FCFindex]],FCF[FCFindex]))</f>
        <v>6</v>
      </c>
      <c r="G656" s="1" t="str">
        <f>INDEX(FCF[MarkFrom],MATCH(FCFdata[[#This Row],[FCFindex]],FCF[FCFindex]))</f>
        <v>4G</v>
      </c>
      <c r="H656" s="1" t="str">
        <f>INDEX(FCF[MarkTo],MATCH(FCFdata[[#This Row],[FCFindex]],FCF[FCFindex]))</f>
        <v>5S</v>
      </c>
      <c r="I656" s="118">
        <f>FCFdata[[#This Row],[SampleLabel]]+3</f>
        <v>66010003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66010005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66</v>
      </c>
      <c r="B657" s="1">
        <f t="shared" si="41"/>
        <v>1</v>
      </c>
      <c r="C657" s="1">
        <f t="shared" si="42"/>
        <v>5</v>
      </c>
      <c r="D657" s="134">
        <f t="shared" si="40"/>
        <v>66010000</v>
      </c>
      <c r="E657" s="1">
        <f>INDEX(FCF[From],MATCH(FCFdata[[#This Row],[FCFindex]],FCF[FCFindex]))</f>
        <v>6</v>
      </c>
      <c r="F657" s="1">
        <f>INDEX(FCF[To],MATCH(FCFdata[[#This Row],[FCFindex]],FCF[FCFindex]))</f>
        <v>7</v>
      </c>
      <c r="G657" s="1" t="str">
        <f>INDEX(FCF[MarkFrom],MATCH(FCFdata[[#This Row],[FCFindex]],FCF[FCFindex]))</f>
        <v>5S</v>
      </c>
      <c r="H657" s="1" t="str">
        <f>INDEX(FCF[MarkTo],MATCH(FCFdata[[#This Row],[FCFindex]],FCF[FCFindex]))</f>
        <v>6Oct</v>
      </c>
      <c r="I657" s="118">
        <f>FCFdata[[#This Row],[SampleLabel]]+3</f>
        <v>66010003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66010005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66</v>
      </c>
      <c r="B658" s="1">
        <f t="shared" si="41"/>
        <v>1</v>
      </c>
      <c r="C658" s="1">
        <f t="shared" si="42"/>
        <v>6</v>
      </c>
      <c r="D658" s="134">
        <f t="shared" si="40"/>
        <v>66010000</v>
      </c>
      <c r="E658" s="1">
        <f>INDEX(FCF[From],MATCH(FCFdata[[#This Row],[FCFindex]],FCF[FCFindex]))</f>
        <v>7</v>
      </c>
      <c r="F658" s="1">
        <f>INDEX(FCF[To],MATCH(FCFdata[[#This Row],[FCFindex]],FCF[FCFindex]))</f>
        <v>8</v>
      </c>
      <c r="G658" s="1" t="str">
        <f>INDEX(FCF[MarkFrom],MATCH(FCFdata[[#This Row],[FCFindex]],FCF[FCFindex]))</f>
        <v>6Oct</v>
      </c>
      <c r="H658" s="1" t="str">
        <f>INDEX(FCF[MarkTo],MATCH(FCFdata[[#This Row],[FCFindex]],FCF[FCFindex]))</f>
        <v>7Rot</v>
      </c>
      <c r="I658" s="118">
        <f>FCFdata[[#This Row],[SampleLabel]]+3</f>
        <v>66010003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66010005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66</v>
      </c>
      <c r="B659" s="1">
        <f t="shared" si="41"/>
        <v>1</v>
      </c>
      <c r="C659" s="1">
        <f t="shared" si="42"/>
        <v>7</v>
      </c>
      <c r="D659" s="134">
        <f t="shared" si="40"/>
        <v>66010000</v>
      </c>
      <c r="E659" s="1">
        <f>INDEX(FCF[From],MATCH(FCFdata[[#This Row],[FCFindex]],FCF[FCFindex]))</f>
        <v>8</v>
      </c>
      <c r="F659" s="1">
        <f>INDEX(FCF[To],MATCH(FCFdata[[#This Row],[FCFindex]],FCF[FCFindex]))</f>
        <v>9</v>
      </c>
      <c r="G659" s="1" t="str">
        <f>INDEX(FCF[MarkFrom],MATCH(FCFdata[[#This Row],[FCFindex]],FCF[FCFindex]))</f>
        <v>7Rot</v>
      </c>
      <c r="H659" s="1" t="str">
        <f>INDEX(FCF[MarkTo],MATCH(FCFdata[[#This Row],[FCFindex]],FCF[FCFindex]))</f>
        <v>8Gp</v>
      </c>
      <c r="I659" s="118">
        <f>FCFdata[[#This Row],[SampleLabel]]+3</f>
        <v>66010003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66010005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66</v>
      </c>
      <c r="B660" s="1">
        <f t="shared" si="41"/>
        <v>1</v>
      </c>
      <c r="C660" s="1">
        <f t="shared" si="42"/>
        <v>8</v>
      </c>
      <c r="D660" s="134">
        <f t="shared" si="40"/>
        <v>66010000</v>
      </c>
      <c r="E660" s="1">
        <f>INDEX(FCF[From],MATCH(FCFdata[[#This Row],[FCFindex]],FCF[FCFindex]))</f>
        <v>9</v>
      </c>
      <c r="F660" s="1">
        <f>INDEX(FCF[To],MATCH(FCFdata[[#This Row],[FCFindex]],FCF[FCFindex]))</f>
        <v>10</v>
      </c>
      <c r="G660" s="1" t="str">
        <f>INDEX(FCF[MarkFrom],MATCH(FCFdata[[#This Row],[FCFindex]],FCF[FCFindex]))</f>
        <v>8Gp</v>
      </c>
      <c r="H660" s="1" t="str">
        <f>INDEX(FCF[MarkTo],MATCH(FCFdata[[#This Row],[FCFindex]],FCF[FCFindex]))</f>
        <v>9Ama</v>
      </c>
      <c r="I660" s="118">
        <f>FCFdata[[#This Row],[SampleLabel]]+3</f>
        <v>66010003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66010005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66</v>
      </c>
      <c r="B661" s="1">
        <f t="shared" si="41"/>
        <v>1</v>
      </c>
      <c r="C661" s="1">
        <f t="shared" si="42"/>
        <v>9</v>
      </c>
      <c r="D661" s="134">
        <f t="shared" si="40"/>
        <v>66010000</v>
      </c>
      <c r="E661" s="1">
        <f>INDEX(FCF[From],MATCH(FCFdata[[#This Row],[FCFindex]],FCF[FCFindex]))</f>
        <v>11</v>
      </c>
      <c r="F661" s="1">
        <f>INDEX(FCF[To],MATCH(FCFdata[[#This Row],[FCFindex]],FCF[FCFindex]))</f>
        <v>12</v>
      </c>
      <c r="G661" s="1" t="str">
        <f>INDEX(FCF[MarkFrom],MATCH(FCFdata[[#This Row],[FCFindex]],FCF[FCFindex]))</f>
        <v>10Tm</v>
      </c>
      <c r="H661" s="1" t="str">
        <f>INDEX(FCF[MarkTo],MATCH(FCFdata[[#This Row],[FCFindex]],FCF[FCFindex]))</f>
        <v>11Azd</v>
      </c>
      <c r="I661" s="118">
        <f>FCFdata[[#This Row],[SampleLabel]]+3</f>
        <v>66010003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66010005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67</v>
      </c>
      <c r="B662" s="1">
        <f t="shared" si="41"/>
        <v>1</v>
      </c>
      <c r="C662" s="1">
        <f t="shared" si="42"/>
        <v>0</v>
      </c>
      <c r="D662" s="134">
        <f t="shared" si="40"/>
        <v>67010000</v>
      </c>
      <c r="E662" s="1">
        <f>INDEX(FCF[From],MATCH(FCFdata[[#This Row],[FCFindex]],FCF[FCFindex]))</f>
        <v>1</v>
      </c>
      <c r="F662" s="1">
        <f>INDEX(FCF[To],MATCH(FCFdata[[#This Row],[FCFindex]],FCF[FCFindex]))</f>
        <v>3</v>
      </c>
      <c r="G662" s="1" t="str">
        <f>INDEX(FCF[MarkFrom],MATCH(FCFdata[[#This Row],[FCFindex]],FCF[FCFindex]))</f>
        <v>1PM</v>
      </c>
      <c r="H662" s="1" t="str">
        <f>INDEX(FCF[MarkTo],MATCH(FCFdata[[#This Row],[FCFindex]],FCF[FCFindex]))</f>
        <v>2c</v>
      </c>
      <c r="I662" s="118">
        <f>FCFdata[[#This Row],[SampleLabel]]+3</f>
        <v>67010003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67010005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67</v>
      </c>
      <c r="B663" s="1">
        <f t="shared" si="41"/>
        <v>1</v>
      </c>
      <c r="C663" s="1">
        <f t="shared" si="42"/>
        <v>1</v>
      </c>
      <c r="D663" s="134">
        <f t="shared" si="40"/>
        <v>67010000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2D</v>
      </c>
      <c r="H663" s="1" t="str">
        <f>INDEX(FCF[MarkTo],MATCH(FCFdata[[#This Row],[FCFindex]],FCF[FCFindex]))</f>
        <v>2c</v>
      </c>
      <c r="I663" s="118">
        <f>FCFdata[[#This Row],[SampleLabel]]+3</f>
        <v>67010003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67010005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67</v>
      </c>
      <c r="B664" s="1">
        <f t="shared" si="41"/>
        <v>1</v>
      </c>
      <c r="C664" s="1">
        <f t="shared" si="42"/>
        <v>2</v>
      </c>
      <c r="D664" s="134">
        <f t="shared" si="40"/>
        <v>67010000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2c</v>
      </c>
      <c r="H664" s="1" t="str">
        <f>INDEX(FCF[MarkTo],MATCH(FCFdata[[#This Row],[FCFindex]],FCF[FCFindex]))</f>
        <v>3U</v>
      </c>
      <c r="I664" s="118">
        <f>FCFdata[[#This Row],[SampleLabel]]+3</f>
        <v>67010003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67010005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67</v>
      </c>
      <c r="B665" s="1">
        <f t="shared" si="41"/>
        <v>1</v>
      </c>
      <c r="C665" s="1">
        <f t="shared" si="42"/>
        <v>3</v>
      </c>
      <c r="D665" s="134">
        <f t="shared" si="40"/>
        <v>67010000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3U</v>
      </c>
      <c r="H665" s="1" t="str">
        <f>INDEX(FCF[MarkTo],MATCH(FCFdata[[#This Row],[FCFindex]],FCF[FCFindex]))</f>
        <v>4G</v>
      </c>
      <c r="I665" s="118">
        <f>FCFdata[[#This Row],[SampleLabel]]+3</f>
        <v>67010003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67010005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67</v>
      </c>
      <c r="B666" s="1">
        <f t="shared" si="41"/>
        <v>1</v>
      </c>
      <c r="C666" s="1">
        <f t="shared" si="42"/>
        <v>4</v>
      </c>
      <c r="D666" s="134">
        <f t="shared" si="40"/>
        <v>67010000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4G</v>
      </c>
      <c r="H666" s="1" t="str">
        <f>INDEX(FCF[MarkTo],MATCH(FCFdata[[#This Row],[FCFindex]],FCF[FCFindex]))</f>
        <v>5S</v>
      </c>
      <c r="I666" s="118">
        <f>FCFdata[[#This Row],[SampleLabel]]+3</f>
        <v>67010003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67010005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67</v>
      </c>
      <c r="B667" s="1">
        <f t="shared" si="41"/>
        <v>1</v>
      </c>
      <c r="C667" s="1">
        <f t="shared" si="42"/>
        <v>5</v>
      </c>
      <c r="D667" s="134">
        <f t="shared" si="40"/>
        <v>67010000</v>
      </c>
      <c r="E667" s="1">
        <f>INDEX(FCF[From],MATCH(FCFdata[[#This Row],[FCFindex]],FCF[FCFindex]))</f>
        <v>6</v>
      </c>
      <c r="F667" s="1">
        <f>INDEX(FCF[To],MATCH(FCFdata[[#This Row],[FCFindex]],FCF[FCFindex]))</f>
        <v>7</v>
      </c>
      <c r="G667" s="1" t="str">
        <f>INDEX(FCF[MarkFrom],MATCH(FCFdata[[#This Row],[FCFindex]],FCF[FCFindex]))</f>
        <v>5S</v>
      </c>
      <c r="H667" s="1" t="str">
        <f>INDEX(FCF[MarkTo],MATCH(FCFdata[[#This Row],[FCFindex]],FCF[FCFindex]))</f>
        <v>6Oct</v>
      </c>
      <c r="I667" s="118">
        <f>FCFdata[[#This Row],[SampleLabel]]+3</f>
        <v>67010003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67010005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67</v>
      </c>
      <c r="B668" s="1">
        <f t="shared" si="41"/>
        <v>1</v>
      </c>
      <c r="C668" s="1">
        <f t="shared" si="42"/>
        <v>6</v>
      </c>
      <c r="D668" s="134">
        <f t="shared" si="40"/>
        <v>67010000</v>
      </c>
      <c r="E668" s="1">
        <f>INDEX(FCF[From],MATCH(FCFdata[[#This Row],[FCFindex]],FCF[FCFindex]))</f>
        <v>7</v>
      </c>
      <c r="F668" s="1">
        <f>INDEX(FCF[To],MATCH(FCFdata[[#This Row],[FCFindex]],FCF[FCFindex]))</f>
        <v>8</v>
      </c>
      <c r="G668" s="1" t="str">
        <f>INDEX(FCF[MarkFrom],MATCH(FCFdata[[#This Row],[FCFindex]],FCF[FCFindex]))</f>
        <v>6Oct</v>
      </c>
      <c r="H668" s="1" t="str">
        <f>INDEX(FCF[MarkTo],MATCH(FCFdata[[#This Row],[FCFindex]],FCF[FCFindex]))</f>
        <v>7Rot</v>
      </c>
      <c r="I668" s="118">
        <f>FCFdata[[#This Row],[SampleLabel]]+3</f>
        <v>67010003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67010005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67</v>
      </c>
      <c r="B669" s="1">
        <f t="shared" si="41"/>
        <v>1</v>
      </c>
      <c r="C669" s="1">
        <f t="shared" si="42"/>
        <v>7</v>
      </c>
      <c r="D669" s="134">
        <f t="shared" si="40"/>
        <v>67010000</v>
      </c>
      <c r="E669" s="1">
        <f>INDEX(FCF[From],MATCH(FCFdata[[#This Row],[FCFindex]],FCF[FCFindex]))</f>
        <v>8</v>
      </c>
      <c r="F669" s="1">
        <f>INDEX(FCF[To],MATCH(FCFdata[[#This Row],[FCFindex]],FCF[FCFindex]))</f>
        <v>9</v>
      </c>
      <c r="G669" s="1" t="str">
        <f>INDEX(FCF[MarkFrom],MATCH(FCFdata[[#This Row],[FCFindex]],FCF[FCFindex]))</f>
        <v>7Rot</v>
      </c>
      <c r="H669" s="1" t="str">
        <f>INDEX(FCF[MarkTo],MATCH(FCFdata[[#This Row],[FCFindex]],FCF[FCFindex]))</f>
        <v>8Gp</v>
      </c>
      <c r="I669" s="118">
        <f>FCFdata[[#This Row],[SampleLabel]]+3</f>
        <v>67010003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67010005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67</v>
      </c>
      <c r="B670" s="1">
        <f t="shared" si="41"/>
        <v>1</v>
      </c>
      <c r="C670" s="1">
        <f t="shared" si="42"/>
        <v>8</v>
      </c>
      <c r="D670" s="134">
        <f t="shared" si="40"/>
        <v>67010000</v>
      </c>
      <c r="E670" s="1">
        <f>INDEX(FCF[From],MATCH(FCFdata[[#This Row],[FCFindex]],FCF[FCFindex]))</f>
        <v>9</v>
      </c>
      <c r="F670" s="1">
        <f>INDEX(FCF[To],MATCH(FCFdata[[#This Row],[FCFindex]],FCF[FCFindex]))</f>
        <v>10</v>
      </c>
      <c r="G670" s="1" t="str">
        <f>INDEX(FCF[MarkFrom],MATCH(FCFdata[[#This Row],[FCFindex]],FCF[FCFindex]))</f>
        <v>8Gp</v>
      </c>
      <c r="H670" s="1" t="str">
        <f>INDEX(FCF[MarkTo],MATCH(FCFdata[[#This Row],[FCFindex]],FCF[FCFindex]))</f>
        <v>9Ama</v>
      </c>
      <c r="I670" s="118">
        <f>FCFdata[[#This Row],[SampleLabel]]+3</f>
        <v>67010003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67010005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67</v>
      </c>
      <c r="B671" s="1">
        <f t="shared" si="41"/>
        <v>1</v>
      </c>
      <c r="C671" s="1">
        <f t="shared" si="42"/>
        <v>9</v>
      </c>
      <c r="D671" s="134">
        <f t="shared" si="40"/>
        <v>67010000</v>
      </c>
      <c r="E671" s="1">
        <f>INDEX(FCF[From],MATCH(FCFdata[[#This Row],[FCFindex]],FCF[FCFindex]))</f>
        <v>11</v>
      </c>
      <c r="F671" s="1">
        <f>INDEX(FCF[To],MATCH(FCFdata[[#This Row],[FCFindex]],FCF[FCFindex]))</f>
        <v>12</v>
      </c>
      <c r="G671" s="1" t="str">
        <f>INDEX(FCF[MarkFrom],MATCH(FCFdata[[#This Row],[FCFindex]],FCF[FCFindex]))</f>
        <v>10Tm</v>
      </c>
      <c r="H671" s="1" t="str">
        <f>INDEX(FCF[MarkTo],MATCH(FCFdata[[#This Row],[FCFindex]],FCF[FCFindex]))</f>
        <v>11Azd</v>
      </c>
      <c r="I671" s="118">
        <f>FCFdata[[#This Row],[SampleLabel]]+3</f>
        <v>67010003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67010005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68</v>
      </c>
      <c r="B672" s="1">
        <f t="shared" si="41"/>
        <v>1</v>
      </c>
      <c r="C672" s="1">
        <f t="shared" si="42"/>
        <v>0</v>
      </c>
      <c r="D672" s="134">
        <f t="shared" si="40"/>
        <v>68010000</v>
      </c>
      <c r="E672" s="1">
        <f>INDEX(FCF[From],MATCH(FCFdata[[#This Row],[FCFindex]],FCF[FCFindex]))</f>
        <v>1</v>
      </c>
      <c r="F672" s="1">
        <f>INDEX(FCF[To],MATCH(FCFdata[[#This Row],[FCFindex]],FCF[FCFindex]))</f>
        <v>3</v>
      </c>
      <c r="G672" s="1" t="str">
        <f>INDEX(FCF[MarkFrom],MATCH(FCFdata[[#This Row],[FCFindex]],FCF[FCFindex]))</f>
        <v>1PM</v>
      </c>
      <c r="H672" s="1" t="str">
        <f>INDEX(FCF[MarkTo],MATCH(FCFdata[[#This Row],[FCFindex]],FCF[FCFindex]))</f>
        <v>2c</v>
      </c>
      <c r="I672" s="118">
        <f>FCFdata[[#This Row],[SampleLabel]]+3</f>
        <v>68010003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68010005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68</v>
      </c>
      <c r="B673" s="1">
        <f t="shared" si="41"/>
        <v>1</v>
      </c>
      <c r="C673" s="1">
        <f t="shared" si="42"/>
        <v>1</v>
      </c>
      <c r="D673" s="134">
        <f t="shared" si="40"/>
        <v>68010000</v>
      </c>
      <c r="E673" s="1">
        <f>INDEX(FCF[From],MATCH(FCFdata[[#This Row],[FCFindex]],FCF[FCFindex]))</f>
        <v>2</v>
      </c>
      <c r="F673" s="1">
        <f>INDEX(FCF[To],MATCH(FCFdata[[#This Row],[FCFindex]],FCF[FCFindex]))</f>
        <v>3</v>
      </c>
      <c r="G673" s="1" t="str">
        <f>INDEX(FCF[MarkFrom],MATCH(FCFdata[[#This Row],[FCFindex]],FCF[FCFindex]))</f>
        <v>2D</v>
      </c>
      <c r="H673" s="1" t="str">
        <f>INDEX(FCF[MarkTo],MATCH(FCFdata[[#This Row],[FCFindex]],FCF[FCFindex]))</f>
        <v>2c</v>
      </c>
      <c r="I673" s="118">
        <f>FCFdata[[#This Row],[SampleLabel]]+3</f>
        <v>68010003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68010005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68</v>
      </c>
      <c r="B674" s="1">
        <f t="shared" si="41"/>
        <v>1</v>
      </c>
      <c r="C674" s="1">
        <f t="shared" si="42"/>
        <v>2</v>
      </c>
      <c r="D674" s="134">
        <f t="shared" si="40"/>
        <v>68010000</v>
      </c>
      <c r="E674" s="1">
        <f>INDEX(FCF[From],MATCH(FCFdata[[#This Row],[FCFindex]],FCF[FCFindex]))</f>
        <v>3</v>
      </c>
      <c r="F674" s="1">
        <f>INDEX(FCF[To],MATCH(FCFdata[[#This Row],[FCFindex]],FCF[FCFindex]))</f>
        <v>4</v>
      </c>
      <c r="G674" s="1" t="str">
        <f>INDEX(FCF[MarkFrom],MATCH(FCFdata[[#This Row],[FCFindex]],FCF[FCFindex]))</f>
        <v>2c</v>
      </c>
      <c r="H674" s="1" t="str">
        <f>INDEX(FCF[MarkTo],MATCH(FCFdata[[#This Row],[FCFindex]],FCF[FCFindex]))</f>
        <v>3U</v>
      </c>
      <c r="I674" s="118">
        <f>FCFdata[[#This Row],[SampleLabel]]+3</f>
        <v>68010003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68010005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68</v>
      </c>
      <c r="B675" s="1">
        <f t="shared" si="41"/>
        <v>1</v>
      </c>
      <c r="C675" s="1">
        <f t="shared" si="42"/>
        <v>3</v>
      </c>
      <c r="D675" s="134">
        <f t="shared" si="40"/>
        <v>68010000</v>
      </c>
      <c r="E675" s="1">
        <f>INDEX(FCF[From],MATCH(FCFdata[[#This Row],[FCFindex]],FCF[FCFindex]))</f>
        <v>4</v>
      </c>
      <c r="F675" s="1">
        <f>INDEX(FCF[To],MATCH(FCFdata[[#This Row],[FCFindex]],FCF[FCFindex]))</f>
        <v>5</v>
      </c>
      <c r="G675" s="1" t="str">
        <f>INDEX(FCF[MarkFrom],MATCH(FCFdata[[#This Row],[FCFindex]],FCF[FCFindex]))</f>
        <v>3U</v>
      </c>
      <c r="H675" s="1" t="str">
        <f>INDEX(FCF[MarkTo],MATCH(FCFdata[[#This Row],[FCFindex]],FCF[FCFindex]))</f>
        <v>4G</v>
      </c>
      <c r="I675" s="118">
        <f>FCFdata[[#This Row],[SampleLabel]]+3</f>
        <v>68010003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68010005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68</v>
      </c>
      <c r="B676" s="1">
        <f t="shared" si="41"/>
        <v>1</v>
      </c>
      <c r="C676" s="1">
        <f t="shared" si="42"/>
        <v>4</v>
      </c>
      <c r="D676" s="134">
        <f t="shared" si="40"/>
        <v>68010000</v>
      </c>
      <c r="E676" s="1">
        <f>INDEX(FCF[From],MATCH(FCFdata[[#This Row],[FCFindex]],FCF[FCFindex]))</f>
        <v>5</v>
      </c>
      <c r="F676" s="1">
        <f>INDEX(FCF[To],MATCH(FCFdata[[#This Row],[FCFindex]],FCF[FCFindex]))</f>
        <v>6</v>
      </c>
      <c r="G676" s="1" t="str">
        <f>INDEX(FCF[MarkFrom],MATCH(FCFdata[[#This Row],[FCFindex]],FCF[FCFindex]))</f>
        <v>4G</v>
      </c>
      <c r="H676" s="1" t="str">
        <f>INDEX(FCF[MarkTo],MATCH(FCFdata[[#This Row],[FCFindex]],FCF[FCFindex]))</f>
        <v>5S</v>
      </c>
      <c r="I676" s="118">
        <f>FCFdata[[#This Row],[SampleLabel]]+3</f>
        <v>68010003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68010005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68</v>
      </c>
      <c r="B677" s="1">
        <f t="shared" si="41"/>
        <v>1</v>
      </c>
      <c r="C677" s="1">
        <f t="shared" si="42"/>
        <v>5</v>
      </c>
      <c r="D677" s="134">
        <f t="shared" si="40"/>
        <v>68010000</v>
      </c>
      <c r="E677" s="1">
        <f>INDEX(FCF[From],MATCH(FCFdata[[#This Row],[FCFindex]],FCF[FCFindex]))</f>
        <v>6</v>
      </c>
      <c r="F677" s="1">
        <f>INDEX(FCF[To],MATCH(FCFdata[[#This Row],[FCFindex]],FCF[FCFindex]))</f>
        <v>7</v>
      </c>
      <c r="G677" s="1" t="str">
        <f>INDEX(FCF[MarkFrom],MATCH(FCFdata[[#This Row],[FCFindex]],FCF[FCFindex]))</f>
        <v>5S</v>
      </c>
      <c r="H677" s="1" t="str">
        <f>INDEX(FCF[MarkTo],MATCH(FCFdata[[#This Row],[FCFindex]],FCF[FCFindex]))</f>
        <v>6Oct</v>
      </c>
      <c r="I677" s="118">
        <f>FCFdata[[#This Row],[SampleLabel]]+3</f>
        <v>68010003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68010005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68</v>
      </c>
      <c r="B678" s="1">
        <f t="shared" si="41"/>
        <v>1</v>
      </c>
      <c r="C678" s="1">
        <f t="shared" si="42"/>
        <v>6</v>
      </c>
      <c r="D678" s="134">
        <f t="shared" si="40"/>
        <v>68010000</v>
      </c>
      <c r="E678" s="1">
        <f>INDEX(FCF[From],MATCH(FCFdata[[#This Row],[FCFindex]],FCF[FCFindex]))</f>
        <v>7</v>
      </c>
      <c r="F678" s="1">
        <f>INDEX(FCF[To],MATCH(FCFdata[[#This Row],[FCFindex]],FCF[FCFindex]))</f>
        <v>8</v>
      </c>
      <c r="G678" s="1" t="str">
        <f>INDEX(FCF[MarkFrom],MATCH(FCFdata[[#This Row],[FCFindex]],FCF[FCFindex]))</f>
        <v>6Oct</v>
      </c>
      <c r="H678" s="1" t="str">
        <f>INDEX(FCF[MarkTo],MATCH(FCFdata[[#This Row],[FCFindex]],FCF[FCFindex]))</f>
        <v>7Rot</v>
      </c>
      <c r="I678" s="118">
        <f>FCFdata[[#This Row],[SampleLabel]]+3</f>
        <v>68010003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68010005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68</v>
      </c>
      <c r="B679" s="1">
        <f t="shared" si="41"/>
        <v>1</v>
      </c>
      <c r="C679" s="1">
        <f t="shared" si="42"/>
        <v>7</v>
      </c>
      <c r="D679" s="134">
        <f t="shared" si="40"/>
        <v>68010000</v>
      </c>
      <c r="E679" s="1">
        <f>INDEX(FCF[From],MATCH(FCFdata[[#This Row],[FCFindex]],FCF[FCFindex]))</f>
        <v>8</v>
      </c>
      <c r="F679" s="1">
        <f>INDEX(FCF[To],MATCH(FCFdata[[#This Row],[FCFindex]],FCF[FCFindex]))</f>
        <v>9</v>
      </c>
      <c r="G679" s="1" t="str">
        <f>INDEX(FCF[MarkFrom],MATCH(FCFdata[[#This Row],[FCFindex]],FCF[FCFindex]))</f>
        <v>7Rot</v>
      </c>
      <c r="H679" s="1" t="str">
        <f>INDEX(FCF[MarkTo],MATCH(FCFdata[[#This Row],[FCFindex]],FCF[FCFindex]))</f>
        <v>8Gp</v>
      </c>
      <c r="I679" s="118">
        <f>FCFdata[[#This Row],[SampleLabel]]+3</f>
        <v>68010003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68010005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68</v>
      </c>
      <c r="B680" s="1">
        <f t="shared" si="41"/>
        <v>1</v>
      </c>
      <c r="C680" s="1">
        <f t="shared" si="42"/>
        <v>8</v>
      </c>
      <c r="D680" s="134">
        <f t="shared" si="40"/>
        <v>68010000</v>
      </c>
      <c r="E680" s="1">
        <f>INDEX(FCF[From],MATCH(FCFdata[[#This Row],[FCFindex]],FCF[FCFindex]))</f>
        <v>9</v>
      </c>
      <c r="F680" s="1">
        <f>INDEX(FCF[To],MATCH(FCFdata[[#This Row],[FCFindex]],FCF[FCFindex]))</f>
        <v>10</v>
      </c>
      <c r="G680" s="1" t="str">
        <f>INDEX(FCF[MarkFrom],MATCH(FCFdata[[#This Row],[FCFindex]],FCF[FCFindex]))</f>
        <v>8Gp</v>
      </c>
      <c r="H680" s="1" t="str">
        <f>INDEX(FCF[MarkTo],MATCH(FCFdata[[#This Row],[FCFindex]],FCF[FCFindex]))</f>
        <v>9Ama</v>
      </c>
      <c r="I680" s="118">
        <f>FCFdata[[#This Row],[SampleLabel]]+3</f>
        <v>68010003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68010005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68</v>
      </c>
      <c r="B681" s="1">
        <f t="shared" si="41"/>
        <v>1</v>
      </c>
      <c r="C681" s="1">
        <f t="shared" si="42"/>
        <v>9</v>
      </c>
      <c r="D681" s="134">
        <f t="shared" si="40"/>
        <v>68010000</v>
      </c>
      <c r="E681" s="1">
        <f>INDEX(FCF[From],MATCH(FCFdata[[#This Row],[FCFindex]],FCF[FCFindex]))</f>
        <v>11</v>
      </c>
      <c r="F681" s="1">
        <f>INDEX(FCF[To],MATCH(FCFdata[[#This Row],[FCFindex]],FCF[FCFindex]))</f>
        <v>12</v>
      </c>
      <c r="G681" s="1" t="str">
        <f>INDEX(FCF[MarkFrom],MATCH(FCFdata[[#This Row],[FCFindex]],FCF[FCFindex]))</f>
        <v>10Tm</v>
      </c>
      <c r="H681" s="1" t="str">
        <f>INDEX(FCF[MarkTo],MATCH(FCFdata[[#This Row],[FCFindex]],FCF[FCFindex]))</f>
        <v>11Azd</v>
      </c>
      <c r="I681" s="118">
        <f>FCFdata[[#This Row],[SampleLabel]]+3</f>
        <v>68010003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68010005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69</v>
      </c>
      <c r="B682" s="1">
        <f t="shared" si="41"/>
        <v>1</v>
      </c>
      <c r="C682" s="1">
        <f t="shared" si="42"/>
        <v>0</v>
      </c>
      <c r="D682" s="134">
        <f t="shared" si="40"/>
        <v>69010000</v>
      </c>
      <c r="E682" s="1">
        <f>INDEX(FCF[From],MATCH(FCFdata[[#This Row],[FCFindex]],FCF[FCFindex]))</f>
        <v>1</v>
      </c>
      <c r="F682" s="1">
        <f>INDEX(FCF[To],MATCH(FCFdata[[#This Row],[FCFindex]],FCF[FCFindex]))</f>
        <v>3</v>
      </c>
      <c r="G682" s="1" t="str">
        <f>INDEX(FCF[MarkFrom],MATCH(FCFdata[[#This Row],[FCFindex]],FCF[FCFindex]))</f>
        <v>1PM</v>
      </c>
      <c r="H682" s="1" t="str">
        <f>INDEX(FCF[MarkTo],MATCH(FCFdata[[#This Row],[FCFindex]],FCF[FCFindex]))</f>
        <v>2c</v>
      </c>
      <c r="I682" s="118">
        <f>FCFdata[[#This Row],[SampleLabel]]+3</f>
        <v>69010003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69010005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69</v>
      </c>
      <c r="B683" s="1">
        <f t="shared" si="41"/>
        <v>1</v>
      </c>
      <c r="C683" s="1">
        <f t="shared" si="42"/>
        <v>1</v>
      </c>
      <c r="D683" s="134">
        <f t="shared" si="40"/>
        <v>69010000</v>
      </c>
      <c r="E683" s="1">
        <f>INDEX(FCF[From],MATCH(FCFdata[[#This Row],[FCFindex]],FCF[FCFindex]))</f>
        <v>2</v>
      </c>
      <c r="F683" s="1">
        <f>INDEX(FCF[To],MATCH(FCFdata[[#This Row],[FCFindex]],FCF[FCFindex]))</f>
        <v>3</v>
      </c>
      <c r="G683" s="1" t="str">
        <f>INDEX(FCF[MarkFrom],MATCH(FCFdata[[#This Row],[FCFindex]],FCF[FCFindex]))</f>
        <v>2D</v>
      </c>
      <c r="H683" s="1" t="str">
        <f>INDEX(FCF[MarkTo],MATCH(FCFdata[[#This Row],[FCFindex]],FCF[FCFindex]))</f>
        <v>2c</v>
      </c>
      <c r="I683" s="118">
        <f>FCFdata[[#This Row],[SampleLabel]]+3</f>
        <v>69010003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69010005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69</v>
      </c>
      <c r="B684" s="1">
        <f t="shared" si="41"/>
        <v>1</v>
      </c>
      <c r="C684" s="1">
        <f t="shared" si="42"/>
        <v>2</v>
      </c>
      <c r="D684" s="134">
        <f t="shared" si="40"/>
        <v>69010000</v>
      </c>
      <c r="E684" s="1">
        <f>INDEX(FCF[From],MATCH(FCFdata[[#This Row],[FCFindex]],FCF[FCFindex]))</f>
        <v>3</v>
      </c>
      <c r="F684" s="1">
        <f>INDEX(FCF[To],MATCH(FCFdata[[#This Row],[FCFindex]],FCF[FCFindex]))</f>
        <v>4</v>
      </c>
      <c r="G684" s="1" t="str">
        <f>INDEX(FCF[MarkFrom],MATCH(FCFdata[[#This Row],[FCFindex]],FCF[FCFindex]))</f>
        <v>2c</v>
      </c>
      <c r="H684" s="1" t="str">
        <f>INDEX(FCF[MarkTo],MATCH(FCFdata[[#This Row],[FCFindex]],FCF[FCFindex]))</f>
        <v>3U</v>
      </c>
      <c r="I684" s="118">
        <f>FCFdata[[#This Row],[SampleLabel]]+3</f>
        <v>69010003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69010005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69</v>
      </c>
      <c r="B685" s="1">
        <f t="shared" si="41"/>
        <v>1</v>
      </c>
      <c r="C685" s="1">
        <f t="shared" si="42"/>
        <v>3</v>
      </c>
      <c r="D685" s="134">
        <f t="shared" si="40"/>
        <v>69010000</v>
      </c>
      <c r="E685" s="1">
        <f>INDEX(FCF[From],MATCH(FCFdata[[#This Row],[FCFindex]],FCF[FCFindex]))</f>
        <v>4</v>
      </c>
      <c r="F685" s="1">
        <f>INDEX(FCF[To],MATCH(FCFdata[[#This Row],[FCFindex]],FCF[FCFindex]))</f>
        <v>5</v>
      </c>
      <c r="G685" s="1" t="str">
        <f>INDEX(FCF[MarkFrom],MATCH(FCFdata[[#This Row],[FCFindex]],FCF[FCFindex]))</f>
        <v>3U</v>
      </c>
      <c r="H685" s="1" t="str">
        <f>INDEX(FCF[MarkTo],MATCH(FCFdata[[#This Row],[FCFindex]],FCF[FCFindex]))</f>
        <v>4G</v>
      </c>
      <c r="I685" s="118">
        <f>FCFdata[[#This Row],[SampleLabel]]+3</f>
        <v>69010003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69010005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69</v>
      </c>
      <c r="B686" s="1">
        <f t="shared" si="41"/>
        <v>1</v>
      </c>
      <c r="C686" s="1">
        <f t="shared" si="42"/>
        <v>4</v>
      </c>
      <c r="D686" s="134">
        <f t="shared" si="40"/>
        <v>69010000</v>
      </c>
      <c r="E686" s="1">
        <f>INDEX(FCF[From],MATCH(FCFdata[[#This Row],[FCFindex]],FCF[FCFindex]))</f>
        <v>5</v>
      </c>
      <c r="F686" s="1">
        <f>INDEX(FCF[To],MATCH(FCFdata[[#This Row],[FCFindex]],FCF[FCFindex]))</f>
        <v>6</v>
      </c>
      <c r="G686" s="1" t="str">
        <f>INDEX(FCF[MarkFrom],MATCH(FCFdata[[#This Row],[FCFindex]],FCF[FCFindex]))</f>
        <v>4G</v>
      </c>
      <c r="H686" s="1" t="str">
        <f>INDEX(FCF[MarkTo],MATCH(FCFdata[[#This Row],[FCFindex]],FCF[FCFindex]))</f>
        <v>5S</v>
      </c>
      <c r="I686" s="118">
        <f>FCFdata[[#This Row],[SampleLabel]]+3</f>
        <v>69010003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69010005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69</v>
      </c>
      <c r="B687" s="1">
        <f t="shared" si="41"/>
        <v>1</v>
      </c>
      <c r="C687" s="1">
        <f t="shared" si="42"/>
        <v>5</v>
      </c>
      <c r="D687" s="134">
        <f t="shared" si="40"/>
        <v>69010000</v>
      </c>
      <c r="E687" s="1">
        <f>INDEX(FCF[From],MATCH(FCFdata[[#This Row],[FCFindex]],FCF[FCFindex]))</f>
        <v>6</v>
      </c>
      <c r="F687" s="1">
        <f>INDEX(FCF[To],MATCH(FCFdata[[#This Row],[FCFindex]],FCF[FCFindex]))</f>
        <v>7</v>
      </c>
      <c r="G687" s="1" t="str">
        <f>INDEX(FCF[MarkFrom],MATCH(FCFdata[[#This Row],[FCFindex]],FCF[FCFindex]))</f>
        <v>5S</v>
      </c>
      <c r="H687" s="1" t="str">
        <f>INDEX(FCF[MarkTo],MATCH(FCFdata[[#This Row],[FCFindex]],FCF[FCFindex]))</f>
        <v>6Oct</v>
      </c>
      <c r="I687" s="118">
        <f>FCFdata[[#This Row],[SampleLabel]]+3</f>
        <v>69010003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69010005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69</v>
      </c>
      <c r="B688" s="1">
        <f t="shared" si="41"/>
        <v>1</v>
      </c>
      <c r="C688" s="1">
        <f t="shared" si="42"/>
        <v>6</v>
      </c>
      <c r="D688" s="134">
        <f t="shared" si="40"/>
        <v>69010000</v>
      </c>
      <c r="E688" s="1">
        <f>INDEX(FCF[From],MATCH(FCFdata[[#This Row],[FCFindex]],FCF[FCFindex]))</f>
        <v>7</v>
      </c>
      <c r="F688" s="1">
        <f>INDEX(FCF[To],MATCH(FCFdata[[#This Row],[FCFindex]],FCF[FCFindex]))</f>
        <v>8</v>
      </c>
      <c r="G688" s="1" t="str">
        <f>INDEX(FCF[MarkFrom],MATCH(FCFdata[[#This Row],[FCFindex]],FCF[FCFindex]))</f>
        <v>6Oct</v>
      </c>
      <c r="H688" s="1" t="str">
        <f>INDEX(FCF[MarkTo],MATCH(FCFdata[[#This Row],[FCFindex]],FCF[FCFindex]))</f>
        <v>7Rot</v>
      </c>
      <c r="I688" s="118">
        <f>FCFdata[[#This Row],[SampleLabel]]+3</f>
        <v>69010003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69010005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69</v>
      </c>
      <c r="B689" s="1">
        <f t="shared" si="41"/>
        <v>1</v>
      </c>
      <c r="C689" s="1">
        <f t="shared" si="42"/>
        <v>7</v>
      </c>
      <c r="D689" s="134">
        <f t="shared" si="40"/>
        <v>69010000</v>
      </c>
      <c r="E689" s="1">
        <f>INDEX(FCF[From],MATCH(FCFdata[[#This Row],[FCFindex]],FCF[FCFindex]))</f>
        <v>8</v>
      </c>
      <c r="F689" s="1">
        <f>INDEX(FCF[To],MATCH(FCFdata[[#This Row],[FCFindex]],FCF[FCFindex]))</f>
        <v>9</v>
      </c>
      <c r="G689" s="1" t="str">
        <f>INDEX(FCF[MarkFrom],MATCH(FCFdata[[#This Row],[FCFindex]],FCF[FCFindex]))</f>
        <v>7Rot</v>
      </c>
      <c r="H689" s="1" t="str">
        <f>INDEX(FCF[MarkTo],MATCH(FCFdata[[#This Row],[FCFindex]],FCF[FCFindex]))</f>
        <v>8Gp</v>
      </c>
      <c r="I689" s="118">
        <f>FCFdata[[#This Row],[SampleLabel]]+3</f>
        <v>69010003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69010005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69</v>
      </c>
      <c r="B690" s="1">
        <f t="shared" si="41"/>
        <v>1</v>
      </c>
      <c r="C690" s="1">
        <f t="shared" si="42"/>
        <v>8</v>
      </c>
      <c r="D690" s="134">
        <f t="shared" si="40"/>
        <v>69010000</v>
      </c>
      <c r="E690" s="1">
        <f>INDEX(FCF[From],MATCH(FCFdata[[#This Row],[FCFindex]],FCF[FCFindex]))</f>
        <v>9</v>
      </c>
      <c r="F690" s="1">
        <f>INDEX(FCF[To],MATCH(FCFdata[[#This Row],[FCFindex]],FCF[FCFindex]))</f>
        <v>10</v>
      </c>
      <c r="G690" s="1" t="str">
        <f>INDEX(FCF[MarkFrom],MATCH(FCFdata[[#This Row],[FCFindex]],FCF[FCFindex]))</f>
        <v>8Gp</v>
      </c>
      <c r="H690" s="1" t="str">
        <f>INDEX(FCF[MarkTo],MATCH(FCFdata[[#This Row],[FCFindex]],FCF[FCFindex]))</f>
        <v>9Ama</v>
      </c>
      <c r="I690" s="118">
        <f>FCFdata[[#This Row],[SampleLabel]]+3</f>
        <v>69010003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69010005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69</v>
      </c>
      <c r="B691" s="1">
        <f t="shared" si="41"/>
        <v>1</v>
      </c>
      <c r="C691" s="1">
        <f t="shared" si="42"/>
        <v>9</v>
      </c>
      <c r="D691" s="134">
        <f t="shared" si="40"/>
        <v>69010000</v>
      </c>
      <c r="E691" s="1">
        <f>INDEX(FCF[From],MATCH(FCFdata[[#This Row],[FCFindex]],FCF[FCFindex]))</f>
        <v>11</v>
      </c>
      <c r="F691" s="1">
        <f>INDEX(FCF[To],MATCH(FCFdata[[#This Row],[FCFindex]],FCF[FCFindex]))</f>
        <v>12</v>
      </c>
      <c r="G691" s="1" t="str">
        <f>INDEX(FCF[MarkFrom],MATCH(FCFdata[[#This Row],[FCFindex]],FCF[FCFindex]))</f>
        <v>10Tm</v>
      </c>
      <c r="H691" s="1" t="str">
        <f>INDEX(FCF[MarkTo],MATCH(FCFdata[[#This Row],[FCFindex]],FCF[FCFindex]))</f>
        <v>11Azd</v>
      </c>
      <c r="I691" s="118">
        <f>FCFdata[[#This Row],[SampleLabel]]+3</f>
        <v>69010003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69010005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70</v>
      </c>
      <c r="B692" s="1">
        <f t="shared" si="41"/>
        <v>1</v>
      </c>
      <c r="C692" s="1">
        <f t="shared" si="42"/>
        <v>0</v>
      </c>
      <c r="D692" s="134">
        <f t="shared" si="40"/>
        <v>70010000</v>
      </c>
      <c r="E692" s="1">
        <f>INDEX(FCF[From],MATCH(FCFdata[[#This Row],[FCFindex]],FCF[FCFindex]))</f>
        <v>1</v>
      </c>
      <c r="F692" s="1">
        <f>INDEX(FCF[To],MATCH(FCFdata[[#This Row],[FCFindex]],FCF[FCFindex]))</f>
        <v>3</v>
      </c>
      <c r="G692" s="1" t="str">
        <f>INDEX(FCF[MarkFrom],MATCH(FCFdata[[#This Row],[FCFindex]],FCF[FCFindex]))</f>
        <v>1PM</v>
      </c>
      <c r="H692" s="1" t="str">
        <f>INDEX(FCF[MarkTo],MATCH(FCFdata[[#This Row],[FCFindex]],FCF[FCFindex]))</f>
        <v>2c</v>
      </c>
      <c r="I692" s="118">
        <f>FCFdata[[#This Row],[SampleLabel]]+3</f>
        <v>70010003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70010005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70</v>
      </c>
      <c r="B693" s="1">
        <f t="shared" si="41"/>
        <v>1</v>
      </c>
      <c r="C693" s="1">
        <f t="shared" si="42"/>
        <v>1</v>
      </c>
      <c r="D693" s="134">
        <f t="shared" si="40"/>
        <v>70010000</v>
      </c>
      <c r="E693" s="1">
        <f>INDEX(FCF[From],MATCH(FCFdata[[#This Row],[FCFindex]],FCF[FCFindex]))</f>
        <v>2</v>
      </c>
      <c r="F693" s="1">
        <f>INDEX(FCF[To],MATCH(FCFdata[[#This Row],[FCFindex]],FCF[FCFindex]))</f>
        <v>3</v>
      </c>
      <c r="G693" s="1" t="str">
        <f>INDEX(FCF[MarkFrom],MATCH(FCFdata[[#This Row],[FCFindex]],FCF[FCFindex]))</f>
        <v>2D</v>
      </c>
      <c r="H693" s="1" t="str">
        <f>INDEX(FCF[MarkTo],MATCH(FCFdata[[#This Row],[FCFindex]],FCF[FCFindex]))</f>
        <v>2c</v>
      </c>
      <c r="I693" s="118">
        <f>FCFdata[[#This Row],[SampleLabel]]+3</f>
        <v>70010003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70010005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70</v>
      </c>
      <c r="B694" s="1">
        <f t="shared" si="41"/>
        <v>1</v>
      </c>
      <c r="C694" s="1">
        <f t="shared" si="42"/>
        <v>2</v>
      </c>
      <c r="D694" s="134">
        <f t="shared" si="40"/>
        <v>70010000</v>
      </c>
      <c r="E694" s="1">
        <f>INDEX(FCF[From],MATCH(FCFdata[[#This Row],[FCFindex]],FCF[FCFindex]))</f>
        <v>3</v>
      </c>
      <c r="F694" s="1">
        <f>INDEX(FCF[To],MATCH(FCFdata[[#This Row],[FCFindex]],FCF[FCFindex]))</f>
        <v>4</v>
      </c>
      <c r="G694" s="1" t="str">
        <f>INDEX(FCF[MarkFrom],MATCH(FCFdata[[#This Row],[FCFindex]],FCF[FCFindex]))</f>
        <v>2c</v>
      </c>
      <c r="H694" s="1" t="str">
        <f>INDEX(FCF[MarkTo],MATCH(FCFdata[[#This Row],[FCFindex]],FCF[FCFindex]))</f>
        <v>3U</v>
      </c>
      <c r="I694" s="118">
        <f>FCFdata[[#This Row],[SampleLabel]]+3</f>
        <v>70010003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70010005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70</v>
      </c>
      <c r="B695" s="1">
        <f t="shared" si="41"/>
        <v>1</v>
      </c>
      <c r="C695" s="1">
        <f t="shared" si="42"/>
        <v>3</v>
      </c>
      <c r="D695" s="134">
        <f t="shared" si="40"/>
        <v>70010000</v>
      </c>
      <c r="E695" s="1">
        <f>INDEX(FCF[From],MATCH(FCFdata[[#This Row],[FCFindex]],FCF[FCFindex]))</f>
        <v>4</v>
      </c>
      <c r="F695" s="1">
        <f>INDEX(FCF[To],MATCH(FCFdata[[#This Row],[FCFindex]],FCF[FCFindex]))</f>
        <v>5</v>
      </c>
      <c r="G695" s="1" t="str">
        <f>INDEX(FCF[MarkFrom],MATCH(FCFdata[[#This Row],[FCFindex]],FCF[FCFindex]))</f>
        <v>3U</v>
      </c>
      <c r="H695" s="1" t="str">
        <f>INDEX(FCF[MarkTo],MATCH(FCFdata[[#This Row],[FCFindex]],FCF[FCFindex]))</f>
        <v>4G</v>
      </c>
      <c r="I695" s="118">
        <f>FCFdata[[#This Row],[SampleLabel]]+3</f>
        <v>70010003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70010005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70</v>
      </c>
      <c r="B696" s="1">
        <f t="shared" si="41"/>
        <v>1</v>
      </c>
      <c r="C696" s="1">
        <f t="shared" si="42"/>
        <v>4</v>
      </c>
      <c r="D696" s="134">
        <f t="shared" si="40"/>
        <v>70010000</v>
      </c>
      <c r="E696" s="1">
        <f>INDEX(FCF[From],MATCH(FCFdata[[#This Row],[FCFindex]],FCF[FCFindex]))</f>
        <v>5</v>
      </c>
      <c r="F696" s="1">
        <f>INDEX(FCF[To],MATCH(FCFdata[[#This Row],[FCFindex]],FCF[FCFindex]))</f>
        <v>6</v>
      </c>
      <c r="G696" s="1" t="str">
        <f>INDEX(FCF[MarkFrom],MATCH(FCFdata[[#This Row],[FCFindex]],FCF[FCFindex]))</f>
        <v>4G</v>
      </c>
      <c r="H696" s="1" t="str">
        <f>INDEX(FCF[MarkTo],MATCH(FCFdata[[#This Row],[FCFindex]],FCF[FCFindex]))</f>
        <v>5S</v>
      </c>
      <c r="I696" s="118">
        <f>FCFdata[[#This Row],[SampleLabel]]+3</f>
        <v>70010003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70010005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70</v>
      </c>
      <c r="B697" s="1">
        <f t="shared" si="41"/>
        <v>1</v>
      </c>
      <c r="C697" s="1">
        <f t="shared" si="42"/>
        <v>5</v>
      </c>
      <c r="D697" s="134">
        <f t="shared" si="40"/>
        <v>70010000</v>
      </c>
      <c r="E697" s="1">
        <f>INDEX(FCF[From],MATCH(FCFdata[[#This Row],[FCFindex]],FCF[FCFindex]))</f>
        <v>6</v>
      </c>
      <c r="F697" s="1">
        <f>INDEX(FCF[To],MATCH(FCFdata[[#This Row],[FCFindex]],FCF[FCFindex]))</f>
        <v>7</v>
      </c>
      <c r="G697" s="1" t="str">
        <f>INDEX(FCF[MarkFrom],MATCH(FCFdata[[#This Row],[FCFindex]],FCF[FCFindex]))</f>
        <v>5S</v>
      </c>
      <c r="H697" s="1" t="str">
        <f>INDEX(FCF[MarkTo],MATCH(FCFdata[[#This Row],[FCFindex]],FCF[FCFindex]))</f>
        <v>6Oct</v>
      </c>
      <c r="I697" s="118">
        <f>FCFdata[[#This Row],[SampleLabel]]+3</f>
        <v>70010003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70010005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70</v>
      </c>
      <c r="B698" s="1">
        <f t="shared" si="41"/>
        <v>1</v>
      </c>
      <c r="C698" s="1">
        <f t="shared" si="42"/>
        <v>6</v>
      </c>
      <c r="D698" s="134">
        <f t="shared" si="40"/>
        <v>70010000</v>
      </c>
      <c r="E698" s="1">
        <f>INDEX(FCF[From],MATCH(FCFdata[[#This Row],[FCFindex]],FCF[FCFindex]))</f>
        <v>7</v>
      </c>
      <c r="F698" s="1">
        <f>INDEX(FCF[To],MATCH(FCFdata[[#This Row],[FCFindex]],FCF[FCFindex]))</f>
        <v>8</v>
      </c>
      <c r="G698" s="1" t="str">
        <f>INDEX(FCF[MarkFrom],MATCH(FCFdata[[#This Row],[FCFindex]],FCF[FCFindex]))</f>
        <v>6Oct</v>
      </c>
      <c r="H698" s="1" t="str">
        <f>INDEX(FCF[MarkTo],MATCH(FCFdata[[#This Row],[FCFindex]],FCF[FCFindex]))</f>
        <v>7Rot</v>
      </c>
      <c r="I698" s="118">
        <f>FCFdata[[#This Row],[SampleLabel]]+3</f>
        <v>70010003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70010005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70</v>
      </c>
      <c r="B699" s="1">
        <f t="shared" si="41"/>
        <v>1</v>
      </c>
      <c r="C699" s="1">
        <f t="shared" si="42"/>
        <v>7</v>
      </c>
      <c r="D699" s="134">
        <f t="shared" si="40"/>
        <v>70010000</v>
      </c>
      <c r="E699" s="1">
        <f>INDEX(FCF[From],MATCH(FCFdata[[#This Row],[FCFindex]],FCF[FCFindex]))</f>
        <v>8</v>
      </c>
      <c r="F699" s="1">
        <f>INDEX(FCF[To],MATCH(FCFdata[[#This Row],[FCFindex]],FCF[FCFindex]))</f>
        <v>9</v>
      </c>
      <c r="G699" s="1" t="str">
        <f>INDEX(FCF[MarkFrom],MATCH(FCFdata[[#This Row],[FCFindex]],FCF[FCFindex]))</f>
        <v>7Rot</v>
      </c>
      <c r="H699" s="1" t="str">
        <f>INDEX(FCF[MarkTo],MATCH(FCFdata[[#This Row],[FCFindex]],FCF[FCFindex]))</f>
        <v>8Gp</v>
      </c>
      <c r="I699" s="118">
        <f>FCFdata[[#This Row],[SampleLabel]]+3</f>
        <v>70010003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70010005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70</v>
      </c>
      <c r="B700" s="1">
        <f t="shared" si="41"/>
        <v>1</v>
      </c>
      <c r="C700" s="1">
        <f t="shared" si="42"/>
        <v>8</v>
      </c>
      <c r="D700" s="134">
        <f t="shared" si="40"/>
        <v>70010000</v>
      </c>
      <c r="E700" s="1">
        <f>INDEX(FCF[From],MATCH(FCFdata[[#This Row],[FCFindex]],FCF[FCFindex]))</f>
        <v>9</v>
      </c>
      <c r="F700" s="1">
        <f>INDEX(FCF[To],MATCH(FCFdata[[#This Row],[FCFindex]],FCF[FCFindex]))</f>
        <v>10</v>
      </c>
      <c r="G700" s="1" t="str">
        <f>INDEX(FCF[MarkFrom],MATCH(FCFdata[[#This Row],[FCFindex]],FCF[FCFindex]))</f>
        <v>8Gp</v>
      </c>
      <c r="H700" s="1" t="str">
        <f>INDEX(FCF[MarkTo],MATCH(FCFdata[[#This Row],[FCFindex]],FCF[FCFindex]))</f>
        <v>9Ama</v>
      </c>
      <c r="I700" s="118">
        <f>FCFdata[[#This Row],[SampleLabel]]+3</f>
        <v>70010003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70010005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70</v>
      </c>
      <c r="B701" s="1">
        <f t="shared" si="41"/>
        <v>1</v>
      </c>
      <c r="C701" s="1">
        <f t="shared" si="42"/>
        <v>9</v>
      </c>
      <c r="D701" s="134">
        <f t="shared" si="40"/>
        <v>70010000</v>
      </c>
      <c r="E701" s="1">
        <f>INDEX(FCF[From],MATCH(FCFdata[[#This Row],[FCFindex]],FCF[FCFindex]))</f>
        <v>11</v>
      </c>
      <c r="F701" s="1">
        <f>INDEX(FCF[To],MATCH(FCFdata[[#This Row],[FCFindex]],FCF[FCFindex]))</f>
        <v>12</v>
      </c>
      <c r="G701" s="1" t="str">
        <f>INDEX(FCF[MarkFrom],MATCH(FCFdata[[#This Row],[FCFindex]],FCF[FCFindex]))</f>
        <v>10Tm</v>
      </c>
      <c r="H701" s="1" t="str">
        <f>INDEX(FCF[MarkTo],MATCH(FCFdata[[#This Row],[FCFindex]],FCF[FCFindex]))</f>
        <v>11Azd</v>
      </c>
      <c r="I701" s="118">
        <f>FCFdata[[#This Row],[SampleLabel]]+3</f>
        <v>70010003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70010005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71</v>
      </c>
      <c r="B702" s="1">
        <f t="shared" si="41"/>
        <v>1</v>
      </c>
      <c r="C702" s="1">
        <f t="shared" si="42"/>
        <v>0</v>
      </c>
      <c r="D702" s="134">
        <f t="shared" si="40"/>
        <v>71010000</v>
      </c>
      <c r="E702" s="1">
        <f>INDEX(FCF[From],MATCH(FCFdata[[#This Row],[FCFindex]],FCF[FCFindex]))</f>
        <v>1</v>
      </c>
      <c r="F702" s="1">
        <f>INDEX(FCF[To],MATCH(FCFdata[[#This Row],[FCFindex]],FCF[FCFindex]))</f>
        <v>3</v>
      </c>
      <c r="G702" s="1" t="str">
        <f>INDEX(FCF[MarkFrom],MATCH(FCFdata[[#This Row],[FCFindex]],FCF[FCFindex]))</f>
        <v>1PM</v>
      </c>
      <c r="H702" s="1" t="str">
        <f>INDEX(FCF[MarkTo],MATCH(FCFdata[[#This Row],[FCFindex]],FCF[FCFindex]))</f>
        <v>2c</v>
      </c>
      <c r="I702" s="118">
        <f>FCFdata[[#This Row],[SampleLabel]]+3</f>
        <v>71010003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71010005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71</v>
      </c>
      <c r="B703" s="1">
        <f t="shared" si="41"/>
        <v>1</v>
      </c>
      <c r="C703" s="1">
        <f t="shared" si="42"/>
        <v>1</v>
      </c>
      <c r="D703" s="134">
        <f t="shared" si="40"/>
        <v>71010000</v>
      </c>
      <c r="E703" s="1">
        <f>INDEX(FCF[From],MATCH(FCFdata[[#This Row],[FCFindex]],FCF[FCFindex]))</f>
        <v>2</v>
      </c>
      <c r="F703" s="1">
        <f>INDEX(FCF[To],MATCH(FCFdata[[#This Row],[FCFindex]],FCF[FCFindex]))</f>
        <v>3</v>
      </c>
      <c r="G703" s="1" t="str">
        <f>INDEX(FCF[MarkFrom],MATCH(FCFdata[[#This Row],[FCFindex]],FCF[FCFindex]))</f>
        <v>2D</v>
      </c>
      <c r="H703" s="1" t="str">
        <f>INDEX(FCF[MarkTo],MATCH(FCFdata[[#This Row],[FCFindex]],FCF[FCFindex]))</f>
        <v>2c</v>
      </c>
      <c r="I703" s="118">
        <f>FCFdata[[#This Row],[SampleLabel]]+3</f>
        <v>71010003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71010005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71</v>
      </c>
      <c r="B704" s="1">
        <f t="shared" si="41"/>
        <v>1</v>
      </c>
      <c r="C704" s="1">
        <f t="shared" si="42"/>
        <v>2</v>
      </c>
      <c r="D704" s="134">
        <f t="shared" si="40"/>
        <v>71010000</v>
      </c>
      <c r="E704" s="1">
        <f>INDEX(FCF[From],MATCH(FCFdata[[#This Row],[FCFindex]],FCF[FCFindex]))</f>
        <v>3</v>
      </c>
      <c r="F704" s="1">
        <f>INDEX(FCF[To],MATCH(FCFdata[[#This Row],[FCFindex]],FCF[FCFindex]))</f>
        <v>4</v>
      </c>
      <c r="G704" s="1" t="str">
        <f>INDEX(FCF[MarkFrom],MATCH(FCFdata[[#This Row],[FCFindex]],FCF[FCFindex]))</f>
        <v>2c</v>
      </c>
      <c r="H704" s="1" t="str">
        <f>INDEX(FCF[MarkTo],MATCH(FCFdata[[#This Row],[FCFindex]],FCF[FCFindex]))</f>
        <v>3U</v>
      </c>
      <c r="I704" s="118">
        <f>FCFdata[[#This Row],[SampleLabel]]+3</f>
        <v>71010003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71010005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71</v>
      </c>
      <c r="B705" s="1">
        <f t="shared" si="41"/>
        <v>1</v>
      </c>
      <c r="C705" s="1">
        <f t="shared" si="42"/>
        <v>3</v>
      </c>
      <c r="D705" s="134">
        <f t="shared" si="40"/>
        <v>71010000</v>
      </c>
      <c r="E705" s="1">
        <f>INDEX(FCF[From],MATCH(FCFdata[[#This Row],[FCFindex]],FCF[FCFindex]))</f>
        <v>4</v>
      </c>
      <c r="F705" s="1">
        <f>INDEX(FCF[To],MATCH(FCFdata[[#This Row],[FCFindex]],FCF[FCFindex]))</f>
        <v>5</v>
      </c>
      <c r="G705" s="1" t="str">
        <f>INDEX(FCF[MarkFrom],MATCH(FCFdata[[#This Row],[FCFindex]],FCF[FCFindex]))</f>
        <v>3U</v>
      </c>
      <c r="H705" s="1" t="str">
        <f>INDEX(FCF[MarkTo],MATCH(FCFdata[[#This Row],[FCFindex]],FCF[FCFindex]))</f>
        <v>4G</v>
      </c>
      <c r="I705" s="118">
        <f>FCFdata[[#This Row],[SampleLabel]]+3</f>
        <v>71010003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71010005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71</v>
      </c>
      <c r="B706" s="1">
        <f t="shared" si="41"/>
        <v>1</v>
      </c>
      <c r="C706" s="1">
        <f t="shared" si="42"/>
        <v>4</v>
      </c>
      <c r="D706" s="134">
        <f t="shared" ref="D706:D769" si="44">A706*1000000+B706*10000</f>
        <v>71010000</v>
      </c>
      <c r="E706" s="1">
        <f>INDEX(FCF[From],MATCH(FCFdata[[#This Row],[FCFindex]],FCF[FCFindex]))</f>
        <v>5</v>
      </c>
      <c r="F706" s="1">
        <f>INDEX(FCF[To],MATCH(FCFdata[[#This Row],[FCFindex]],FCF[FCFindex]))</f>
        <v>6</v>
      </c>
      <c r="G706" s="1" t="str">
        <f>INDEX(FCF[MarkFrom],MATCH(FCFdata[[#This Row],[FCFindex]],FCF[FCFindex]))</f>
        <v>4G</v>
      </c>
      <c r="H706" s="1" t="str">
        <f>INDEX(FCF[MarkTo],MATCH(FCFdata[[#This Row],[FCFindex]],FCF[FCFindex]))</f>
        <v>5S</v>
      </c>
      <c r="I706" s="118">
        <f>FCFdata[[#This Row],[SampleLabel]]+3</f>
        <v>71010003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71010005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71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5</v>
      </c>
      <c r="D707" s="134">
        <f t="shared" si="44"/>
        <v>71010000</v>
      </c>
      <c r="E707" s="1">
        <f>INDEX(FCF[From],MATCH(FCFdata[[#This Row],[FCFindex]],FCF[FCFindex]))</f>
        <v>6</v>
      </c>
      <c r="F707" s="1">
        <f>INDEX(FCF[To],MATCH(FCFdata[[#This Row],[FCFindex]],FCF[FCFindex]))</f>
        <v>7</v>
      </c>
      <c r="G707" s="1" t="str">
        <f>INDEX(FCF[MarkFrom],MATCH(FCFdata[[#This Row],[FCFindex]],FCF[FCFindex]))</f>
        <v>5S</v>
      </c>
      <c r="H707" s="1" t="str">
        <f>INDEX(FCF[MarkTo],MATCH(FCFdata[[#This Row],[FCFindex]],FCF[FCFindex]))</f>
        <v>6Oct</v>
      </c>
      <c r="I707" s="118">
        <f>FCFdata[[#This Row],[SampleLabel]]+3</f>
        <v>71010003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71010005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71</v>
      </c>
      <c r="B708" s="1">
        <f t="shared" si="45"/>
        <v>1</v>
      </c>
      <c r="C708" s="1">
        <f t="shared" si="46"/>
        <v>6</v>
      </c>
      <c r="D708" s="134">
        <f t="shared" si="44"/>
        <v>71010000</v>
      </c>
      <c r="E708" s="1">
        <f>INDEX(FCF[From],MATCH(FCFdata[[#This Row],[FCFindex]],FCF[FCFindex]))</f>
        <v>7</v>
      </c>
      <c r="F708" s="1">
        <f>INDEX(FCF[To],MATCH(FCFdata[[#This Row],[FCFindex]],FCF[FCFindex]))</f>
        <v>8</v>
      </c>
      <c r="G708" s="1" t="str">
        <f>INDEX(FCF[MarkFrom],MATCH(FCFdata[[#This Row],[FCFindex]],FCF[FCFindex]))</f>
        <v>6Oct</v>
      </c>
      <c r="H708" s="1" t="str">
        <f>INDEX(FCF[MarkTo],MATCH(FCFdata[[#This Row],[FCFindex]],FCF[FCFindex]))</f>
        <v>7Rot</v>
      </c>
      <c r="I708" s="118">
        <f>FCFdata[[#This Row],[SampleLabel]]+3</f>
        <v>71010003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71010005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71</v>
      </c>
      <c r="B709" s="1">
        <f t="shared" si="45"/>
        <v>1</v>
      </c>
      <c r="C709" s="1">
        <f t="shared" si="46"/>
        <v>7</v>
      </c>
      <c r="D709" s="134">
        <f t="shared" si="44"/>
        <v>71010000</v>
      </c>
      <c r="E709" s="1">
        <f>INDEX(FCF[From],MATCH(FCFdata[[#This Row],[FCFindex]],FCF[FCFindex]))</f>
        <v>8</v>
      </c>
      <c r="F709" s="1">
        <f>INDEX(FCF[To],MATCH(FCFdata[[#This Row],[FCFindex]],FCF[FCFindex]))</f>
        <v>9</v>
      </c>
      <c r="G709" s="1" t="str">
        <f>INDEX(FCF[MarkFrom],MATCH(FCFdata[[#This Row],[FCFindex]],FCF[FCFindex]))</f>
        <v>7Rot</v>
      </c>
      <c r="H709" s="1" t="str">
        <f>INDEX(FCF[MarkTo],MATCH(FCFdata[[#This Row],[FCFindex]],FCF[FCFindex]))</f>
        <v>8Gp</v>
      </c>
      <c r="I709" s="118">
        <f>FCFdata[[#This Row],[SampleLabel]]+3</f>
        <v>71010003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71010005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71</v>
      </c>
      <c r="B710" s="1">
        <f t="shared" si="45"/>
        <v>1</v>
      </c>
      <c r="C710" s="1">
        <f t="shared" si="46"/>
        <v>8</v>
      </c>
      <c r="D710" s="134">
        <f t="shared" si="44"/>
        <v>71010000</v>
      </c>
      <c r="E710" s="1">
        <f>INDEX(FCF[From],MATCH(FCFdata[[#This Row],[FCFindex]],FCF[FCFindex]))</f>
        <v>9</v>
      </c>
      <c r="F710" s="1">
        <f>INDEX(FCF[To],MATCH(FCFdata[[#This Row],[FCFindex]],FCF[FCFindex]))</f>
        <v>10</v>
      </c>
      <c r="G710" s="1" t="str">
        <f>INDEX(FCF[MarkFrom],MATCH(FCFdata[[#This Row],[FCFindex]],FCF[FCFindex]))</f>
        <v>8Gp</v>
      </c>
      <c r="H710" s="1" t="str">
        <f>INDEX(FCF[MarkTo],MATCH(FCFdata[[#This Row],[FCFindex]],FCF[FCFindex]))</f>
        <v>9Ama</v>
      </c>
      <c r="I710" s="118">
        <f>FCFdata[[#This Row],[SampleLabel]]+3</f>
        <v>71010003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71010005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71</v>
      </c>
      <c r="B711" s="1">
        <f t="shared" si="45"/>
        <v>1</v>
      </c>
      <c r="C711" s="1">
        <f t="shared" si="46"/>
        <v>9</v>
      </c>
      <c r="D711" s="134">
        <f t="shared" si="44"/>
        <v>71010000</v>
      </c>
      <c r="E711" s="1">
        <f>INDEX(FCF[From],MATCH(FCFdata[[#This Row],[FCFindex]],FCF[FCFindex]))</f>
        <v>11</v>
      </c>
      <c r="F711" s="1">
        <f>INDEX(FCF[To],MATCH(FCFdata[[#This Row],[FCFindex]],FCF[FCFindex]))</f>
        <v>12</v>
      </c>
      <c r="G711" s="1" t="str">
        <f>INDEX(FCF[MarkFrom],MATCH(FCFdata[[#This Row],[FCFindex]],FCF[FCFindex]))</f>
        <v>10Tm</v>
      </c>
      <c r="H711" s="1" t="str">
        <f>INDEX(FCF[MarkTo],MATCH(FCFdata[[#This Row],[FCFindex]],FCF[FCFindex]))</f>
        <v>11Azd</v>
      </c>
      <c r="I711" s="118">
        <f>FCFdata[[#This Row],[SampleLabel]]+3</f>
        <v>71010003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71010005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72</v>
      </c>
      <c r="B712" s="1">
        <f t="shared" si="45"/>
        <v>1</v>
      </c>
      <c r="C712" s="1">
        <f t="shared" si="46"/>
        <v>0</v>
      </c>
      <c r="D712" s="134">
        <f t="shared" si="44"/>
        <v>72010000</v>
      </c>
      <c r="E712" s="1">
        <f>INDEX(FCF[From],MATCH(FCFdata[[#This Row],[FCFindex]],FCF[FCFindex]))</f>
        <v>1</v>
      </c>
      <c r="F712" s="1">
        <f>INDEX(FCF[To],MATCH(FCFdata[[#This Row],[FCFindex]],FCF[FCFindex]))</f>
        <v>3</v>
      </c>
      <c r="G712" s="1" t="str">
        <f>INDEX(FCF[MarkFrom],MATCH(FCFdata[[#This Row],[FCFindex]],FCF[FCFindex]))</f>
        <v>1PM</v>
      </c>
      <c r="H712" s="1" t="str">
        <f>INDEX(FCF[MarkTo],MATCH(FCFdata[[#This Row],[FCFindex]],FCF[FCFindex]))</f>
        <v>2c</v>
      </c>
      <c r="I712" s="118">
        <f>FCFdata[[#This Row],[SampleLabel]]+3</f>
        <v>72010003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72010005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72</v>
      </c>
      <c r="B713" s="1">
        <f t="shared" si="45"/>
        <v>1</v>
      </c>
      <c r="C713" s="1">
        <f t="shared" si="46"/>
        <v>1</v>
      </c>
      <c r="D713" s="134">
        <f t="shared" si="44"/>
        <v>72010000</v>
      </c>
      <c r="E713" s="1">
        <f>INDEX(FCF[From],MATCH(FCFdata[[#This Row],[FCFindex]],FCF[FCFindex]))</f>
        <v>2</v>
      </c>
      <c r="F713" s="1">
        <f>INDEX(FCF[To],MATCH(FCFdata[[#This Row],[FCFindex]],FCF[FCFindex]))</f>
        <v>3</v>
      </c>
      <c r="G713" s="1" t="str">
        <f>INDEX(FCF[MarkFrom],MATCH(FCFdata[[#This Row],[FCFindex]],FCF[FCFindex]))</f>
        <v>2D</v>
      </c>
      <c r="H713" s="1" t="str">
        <f>INDEX(FCF[MarkTo],MATCH(FCFdata[[#This Row],[FCFindex]],FCF[FCFindex]))</f>
        <v>2c</v>
      </c>
      <c r="I713" s="118">
        <f>FCFdata[[#This Row],[SampleLabel]]+3</f>
        <v>72010003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72010005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72</v>
      </c>
      <c r="B714" s="1">
        <f t="shared" si="45"/>
        <v>1</v>
      </c>
      <c r="C714" s="1">
        <f t="shared" si="46"/>
        <v>2</v>
      </c>
      <c r="D714" s="134">
        <f t="shared" si="44"/>
        <v>72010000</v>
      </c>
      <c r="E714" s="1">
        <f>INDEX(FCF[From],MATCH(FCFdata[[#This Row],[FCFindex]],FCF[FCFindex]))</f>
        <v>3</v>
      </c>
      <c r="F714" s="1">
        <f>INDEX(FCF[To],MATCH(FCFdata[[#This Row],[FCFindex]],FCF[FCFindex]))</f>
        <v>4</v>
      </c>
      <c r="G714" s="1" t="str">
        <f>INDEX(FCF[MarkFrom],MATCH(FCFdata[[#This Row],[FCFindex]],FCF[FCFindex]))</f>
        <v>2c</v>
      </c>
      <c r="H714" s="1" t="str">
        <f>INDEX(FCF[MarkTo],MATCH(FCFdata[[#This Row],[FCFindex]],FCF[FCFindex]))</f>
        <v>3U</v>
      </c>
      <c r="I714" s="118">
        <f>FCFdata[[#This Row],[SampleLabel]]+3</f>
        <v>72010003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72010005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72</v>
      </c>
      <c r="B715" s="1">
        <f t="shared" si="45"/>
        <v>1</v>
      </c>
      <c r="C715" s="1">
        <f t="shared" si="46"/>
        <v>3</v>
      </c>
      <c r="D715" s="134">
        <f t="shared" si="44"/>
        <v>72010000</v>
      </c>
      <c r="E715" s="1">
        <f>INDEX(FCF[From],MATCH(FCFdata[[#This Row],[FCFindex]],FCF[FCFindex]))</f>
        <v>4</v>
      </c>
      <c r="F715" s="1">
        <f>INDEX(FCF[To],MATCH(FCFdata[[#This Row],[FCFindex]],FCF[FCFindex]))</f>
        <v>5</v>
      </c>
      <c r="G715" s="1" t="str">
        <f>INDEX(FCF[MarkFrom],MATCH(FCFdata[[#This Row],[FCFindex]],FCF[FCFindex]))</f>
        <v>3U</v>
      </c>
      <c r="H715" s="1" t="str">
        <f>INDEX(FCF[MarkTo],MATCH(FCFdata[[#This Row],[FCFindex]],FCF[FCFindex]))</f>
        <v>4G</v>
      </c>
      <c r="I715" s="118">
        <f>FCFdata[[#This Row],[SampleLabel]]+3</f>
        <v>72010003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72010005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72</v>
      </c>
      <c r="B716" s="1">
        <f t="shared" si="45"/>
        <v>1</v>
      </c>
      <c r="C716" s="1">
        <f t="shared" si="46"/>
        <v>4</v>
      </c>
      <c r="D716" s="134">
        <f t="shared" si="44"/>
        <v>72010000</v>
      </c>
      <c r="E716" s="1">
        <f>INDEX(FCF[From],MATCH(FCFdata[[#This Row],[FCFindex]],FCF[FCFindex]))</f>
        <v>5</v>
      </c>
      <c r="F716" s="1">
        <f>INDEX(FCF[To],MATCH(FCFdata[[#This Row],[FCFindex]],FCF[FCFindex]))</f>
        <v>6</v>
      </c>
      <c r="G716" s="1" t="str">
        <f>INDEX(FCF[MarkFrom],MATCH(FCFdata[[#This Row],[FCFindex]],FCF[FCFindex]))</f>
        <v>4G</v>
      </c>
      <c r="H716" s="1" t="str">
        <f>INDEX(FCF[MarkTo],MATCH(FCFdata[[#This Row],[FCFindex]],FCF[FCFindex]))</f>
        <v>5S</v>
      </c>
      <c r="I716" s="118">
        <f>FCFdata[[#This Row],[SampleLabel]]+3</f>
        <v>72010003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72010005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72</v>
      </c>
      <c r="B717" s="1">
        <f t="shared" si="45"/>
        <v>1</v>
      </c>
      <c r="C717" s="1">
        <f t="shared" si="46"/>
        <v>5</v>
      </c>
      <c r="D717" s="134">
        <f t="shared" si="44"/>
        <v>72010000</v>
      </c>
      <c r="E717" s="1">
        <f>INDEX(FCF[From],MATCH(FCFdata[[#This Row],[FCFindex]],FCF[FCFindex]))</f>
        <v>6</v>
      </c>
      <c r="F717" s="1">
        <f>INDEX(FCF[To],MATCH(FCFdata[[#This Row],[FCFindex]],FCF[FCFindex]))</f>
        <v>7</v>
      </c>
      <c r="G717" s="1" t="str">
        <f>INDEX(FCF[MarkFrom],MATCH(FCFdata[[#This Row],[FCFindex]],FCF[FCFindex]))</f>
        <v>5S</v>
      </c>
      <c r="H717" s="1" t="str">
        <f>INDEX(FCF[MarkTo],MATCH(FCFdata[[#This Row],[FCFindex]],FCF[FCFindex]))</f>
        <v>6Oct</v>
      </c>
      <c r="I717" s="118">
        <f>FCFdata[[#This Row],[SampleLabel]]+3</f>
        <v>72010003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72010005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72</v>
      </c>
      <c r="B718" s="1">
        <f t="shared" si="45"/>
        <v>1</v>
      </c>
      <c r="C718" s="1">
        <f t="shared" si="46"/>
        <v>6</v>
      </c>
      <c r="D718" s="134">
        <f t="shared" si="44"/>
        <v>72010000</v>
      </c>
      <c r="E718" s="1">
        <f>INDEX(FCF[From],MATCH(FCFdata[[#This Row],[FCFindex]],FCF[FCFindex]))</f>
        <v>7</v>
      </c>
      <c r="F718" s="1">
        <f>INDEX(FCF[To],MATCH(FCFdata[[#This Row],[FCFindex]],FCF[FCFindex]))</f>
        <v>8</v>
      </c>
      <c r="G718" s="1" t="str">
        <f>INDEX(FCF[MarkFrom],MATCH(FCFdata[[#This Row],[FCFindex]],FCF[FCFindex]))</f>
        <v>6Oct</v>
      </c>
      <c r="H718" s="1" t="str">
        <f>INDEX(FCF[MarkTo],MATCH(FCFdata[[#This Row],[FCFindex]],FCF[FCFindex]))</f>
        <v>7Rot</v>
      </c>
      <c r="I718" s="118">
        <f>FCFdata[[#This Row],[SampleLabel]]+3</f>
        <v>72010003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72010005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72</v>
      </c>
      <c r="B719" s="1">
        <f t="shared" si="45"/>
        <v>1</v>
      </c>
      <c r="C719" s="1">
        <f t="shared" si="46"/>
        <v>7</v>
      </c>
      <c r="D719" s="134">
        <f t="shared" si="44"/>
        <v>72010000</v>
      </c>
      <c r="E719" s="1">
        <f>INDEX(FCF[From],MATCH(FCFdata[[#This Row],[FCFindex]],FCF[FCFindex]))</f>
        <v>8</v>
      </c>
      <c r="F719" s="1">
        <f>INDEX(FCF[To],MATCH(FCFdata[[#This Row],[FCFindex]],FCF[FCFindex]))</f>
        <v>9</v>
      </c>
      <c r="G719" s="1" t="str">
        <f>INDEX(FCF[MarkFrom],MATCH(FCFdata[[#This Row],[FCFindex]],FCF[FCFindex]))</f>
        <v>7Rot</v>
      </c>
      <c r="H719" s="1" t="str">
        <f>INDEX(FCF[MarkTo],MATCH(FCFdata[[#This Row],[FCFindex]],FCF[FCFindex]))</f>
        <v>8Gp</v>
      </c>
      <c r="I719" s="118">
        <f>FCFdata[[#This Row],[SampleLabel]]+3</f>
        <v>72010003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72010005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72</v>
      </c>
      <c r="B720" s="1">
        <f t="shared" si="45"/>
        <v>1</v>
      </c>
      <c r="C720" s="1">
        <f t="shared" si="46"/>
        <v>8</v>
      </c>
      <c r="D720" s="134">
        <f t="shared" si="44"/>
        <v>72010000</v>
      </c>
      <c r="E720" s="1">
        <f>INDEX(FCF[From],MATCH(FCFdata[[#This Row],[FCFindex]],FCF[FCFindex]))</f>
        <v>9</v>
      </c>
      <c r="F720" s="1">
        <f>INDEX(FCF[To],MATCH(FCFdata[[#This Row],[FCFindex]],FCF[FCFindex]))</f>
        <v>10</v>
      </c>
      <c r="G720" s="1" t="str">
        <f>INDEX(FCF[MarkFrom],MATCH(FCFdata[[#This Row],[FCFindex]],FCF[FCFindex]))</f>
        <v>8Gp</v>
      </c>
      <c r="H720" s="1" t="str">
        <f>INDEX(FCF[MarkTo],MATCH(FCFdata[[#This Row],[FCFindex]],FCF[FCFindex]))</f>
        <v>9Ama</v>
      </c>
      <c r="I720" s="118">
        <f>FCFdata[[#This Row],[SampleLabel]]+3</f>
        <v>72010003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72010005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72</v>
      </c>
      <c r="B721" s="1">
        <f t="shared" si="45"/>
        <v>1</v>
      </c>
      <c r="C721" s="1">
        <f t="shared" si="46"/>
        <v>9</v>
      </c>
      <c r="D721" s="134">
        <f t="shared" si="44"/>
        <v>72010000</v>
      </c>
      <c r="E721" s="1">
        <f>INDEX(FCF[From],MATCH(FCFdata[[#This Row],[FCFindex]],FCF[FCFindex]))</f>
        <v>11</v>
      </c>
      <c r="F721" s="1">
        <f>INDEX(FCF[To],MATCH(FCFdata[[#This Row],[FCFindex]],FCF[FCFindex]))</f>
        <v>12</v>
      </c>
      <c r="G721" s="1" t="str">
        <f>INDEX(FCF[MarkFrom],MATCH(FCFdata[[#This Row],[FCFindex]],FCF[FCFindex]))</f>
        <v>10Tm</v>
      </c>
      <c r="H721" s="1" t="str">
        <f>INDEX(FCF[MarkTo],MATCH(FCFdata[[#This Row],[FCFindex]],FCF[FCFindex]))</f>
        <v>11Azd</v>
      </c>
      <c r="I721" s="118">
        <f>FCFdata[[#This Row],[SampleLabel]]+3</f>
        <v>72010003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72010005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73</v>
      </c>
      <c r="B722" s="1">
        <f t="shared" si="45"/>
        <v>1</v>
      </c>
      <c r="C722" s="1">
        <f t="shared" si="46"/>
        <v>0</v>
      </c>
      <c r="D722" s="134">
        <f t="shared" si="44"/>
        <v>73010000</v>
      </c>
      <c r="E722" s="1">
        <f>INDEX(FCF[From],MATCH(FCFdata[[#This Row],[FCFindex]],FCF[FCFindex]))</f>
        <v>1</v>
      </c>
      <c r="F722" s="1">
        <f>INDEX(FCF[To],MATCH(FCFdata[[#This Row],[FCFindex]],FCF[FCFindex]))</f>
        <v>3</v>
      </c>
      <c r="G722" s="1" t="str">
        <f>INDEX(FCF[MarkFrom],MATCH(FCFdata[[#This Row],[FCFindex]],FCF[FCFindex]))</f>
        <v>1PM</v>
      </c>
      <c r="H722" s="1" t="str">
        <f>INDEX(FCF[MarkTo],MATCH(FCFdata[[#This Row],[FCFindex]],FCF[FCFindex]))</f>
        <v>2c</v>
      </c>
      <c r="I722" s="118">
        <f>FCFdata[[#This Row],[SampleLabel]]+3</f>
        <v>73010003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73010005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73</v>
      </c>
      <c r="B723" s="1">
        <f t="shared" si="45"/>
        <v>1</v>
      </c>
      <c r="C723" s="1">
        <f t="shared" si="46"/>
        <v>1</v>
      </c>
      <c r="D723" s="134">
        <f t="shared" si="44"/>
        <v>73010000</v>
      </c>
      <c r="E723" s="1">
        <f>INDEX(FCF[From],MATCH(FCFdata[[#This Row],[FCFindex]],FCF[FCFindex]))</f>
        <v>2</v>
      </c>
      <c r="F723" s="1">
        <f>INDEX(FCF[To],MATCH(FCFdata[[#This Row],[FCFindex]],FCF[FCFindex]))</f>
        <v>3</v>
      </c>
      <c r="G723" s="1" t="str">
        <f>INDEX(FCF[MarkFrom],MATCH(FCFdata[[#This Row],[FCFindex]],FCF[FCFindex]))</f>
        <v>2D</v>
      </c>
      <c r="H723" s="1" t="str">
        <f>INDEX(FCF[MarkTo],MATCH(FCFdata[[#This Row],[FCFindex]],FCF[FCFindex]))</f>
        <v>2c</v>
      </c>
      <c r="I723" s="118">
        <f>FCFdata[[#This Row],[SampleLabel]]+3</f>
        <v>73010003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73010005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73</v>
      </c>
      <c r="B724" s="1">
        <f t="shared" si="45"/>
        <v>1</v>
      </c>
      <c r="C724" s="1">
        <f t="shared" si="46"/>
        <v>2</v>
      </c>
      <c r="D724" s="134">
        <f t="shared" si="44"/>
        <v>73010000</v>
      </c>
      <c r="E724" s="1">
        <f>INDEX(FCF[From],MATCH(FCFdata[[#This Row],[FCFindex]],FCF[FCFindex]))</f>
        <v>3</v>
      </c>
      <c r="F724" s="1">
        <f>INDEX(FCF[To],MATCH(FCFdata[[#This Row],[FCFindex]],FCF[FCFindex]))</f>
        <v>4</v>
      </c>
      <c r="G724" s="1" t="str">
        <f>INDEX(FCF[MarkFrom],MATCH(FCFdata[[#This Row],[FCFindex]],FCF[FCFindex]))</f>
        <v>2c</v>
      </c>
      <c r="H724" s="1" t="str">
        <f>INDEX(FCF[MarkTo],MATCH(FCFdata[[#This Row],[FCFindex]],FCF[FCFindex]))</f>
        <v>3U</v>
      </c>
      <c r="I724" s="118">
        <f>FCFdata[[#This Row],[SampleLabel]]+3</f>
        <v>73010003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73010005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73</v>
      </c>
      <c r="B725" s="1">
        <f t="shared" si="45"/>
        <v>1</v>
      </c>
      <c r="C725" s="1">
        <f t="shared" si="46"/>
        <v>3</v>
      </c>
      <c r="D725" s="134">
        <f t="shared" si="44"/>
        <v>73010000</v>
      </c>
      <c r="E725" s="1">
        <f>INDEX(FCF[From],MATCH(FCFdata[[#This Row],[FCFindex]],FCF[FCFindex]))</f>
        <v>4</v>
      </c>
      <c r="F725" s="1">
        <f>INDEX(FCF[To],MATCH(FCFdata[[#This Row],[FCFindex]],FCF[FCFindex]))</f>
        <v>5</v>
      </c>
      <c r="G725" s="1" t="str">
        <f>INDEX(FCF[MarkFrom],MATCH(FCFdata[[#This Row],[FCFindex]],FCF[FCFindex]))</f>
        <v>3U</v>
      </c>
      <c r="H725" s="1" t="str">
        <f>INDEX(FCF[MarkTo],MATCH(FCFdata[[#This Row],[FCFindex]],FCF[FCFindex]))</f>
        <v>4G</v>
      </c>
      <c r="I725" s="118">
        <f>FCFdata[[#This Row],[SampleLabel]]+3</f>
        <v>73010003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73010005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73</v>
      </c>
      <c r="B726" s="1">
        <f t="shared" si="45"/>
        <v>1</v>
      </c>
      <c r="C726" s="1">
        <f t="shared" si="46"/>
        <v>4</v>
      </c>
      <c r="D726" s="134">
        <f t="shared" si="44"/>
        <v>73010000</v>
      </c>
      <c r="E726" s="1">
        <f>INDEX(FCF[From],MATCH(FCFdata[[#This Row],[FCFindex]],FCF[FCFindex]))</f>
        <v>5</v>
      </c>
      <c r="F726" s="1">
        <f>INDEX(FCF[To],MATCH(FCFdata[[#This Row],[FCFindex]],FCF[FCFindex]))</f>
        <v>6</v>
      </c>
      <c r="G726" s="1" t="str">
        <f>INDEX(FCF[MarkFrom],MATCH(FCFdata[[#This Row],[FCFindex]],FCF[FCFindex]))</f>
        <v>4G</v>
      </c>
      <c r="H726" s="1" t="str">
        <f>INDEX(FCF[MarkTo],MATCH(FCFdata[[#This Row],[FCFindex]],FCF[FCFindex]))</f>
        <v>5S</v>
      </c>
      <c r="I726" s="118">
        <f>FCFdata[[#This Row],[SampleLabel]]+3</f>
        <v>73010003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73010005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73</v>
      </c>
      <c r="B727" s="1">
        <f t="shared" si="45"/>
        <v>1</v>
      </c>
      <c r="C727" s="1">
        <f t="shared" si="46"/>
        <v>5</v>
      </c>
      <c r="D727" s="134">
        <f t="shared" si="44"/>
        <v>73010000</v>
      </c>
      <c r="E727" s="1">
        <f>INDEX(FCF[From],MATCH(FCFdata[[#This Row],[FCFindex]],FCF[FCFindex]))</f>
        <v>6</v>
      </c>
      <c r="F727" s="1">
        <f>INDEX(FCF[To],MATCH(FCFdata[[#This Row],[FCFindex]],FCF[FCFindex]))</f>
        <v>7</v>
      </c>
      <c r="G727" s="1" t="str">
        <f>INDEX(FCF[MarkFrom],MATCH(FCFdata[[#This Row],[FCFindex]],FCF[FCFindex]))</f>
        <v>5S</v>
      </c>
      <c r="H727" s="1" t="str">
        <f>INDEX(FCF[MarkTo],MATCH(FCFdata[[#This Row],[FCFindex]],FCF[FCFindex]))</f>
        <v>6Oct</v>
      </c>
      <c r="I727" s="118">
        <f>FCFdata[[#This Row],[SampleLabel]]+3</f>
        <v>73010003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73010005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73</v>
      </c>
      <c r="B728" s="1">
        <f t="shared" si="45"/>
        <v>1</v>
      </c>
      <c r="C728" s="1">
        <f t="shared" si="46"/>
        <v>6</v>
      </c>
      <c r="D728" s="134">
        <f t="shared" si="44"/>
        <v>73010000</v>
      </c>
      <c r="E728" s="1">
        <f>INDEX(FCF[From],MATCH(FCFdata[[#This Row],[FCFindex]],FCF[FCFindex]))</f>
        <v>7</v>
      </c>
      <c r="F728" s="1">
        <f>INDEX(FCF[To],MATCH(FCFdata[[#This Row],[FCFindex]],FCF[FCFindex]))</f>
        <v>8</v>
      </c>
      <c r="G728" s="1" t="str">
        <f>INDEX(FCF[MarkFrom],MATCH(FCFdata[[#This Row],[FCFindex]],FCF[FCFindex]))</f>
        <v>6Oct</v>
      </c>
      <c r="H728" s="1" t="str">
        <f>INDEX(FCF[MarkTo],MATCH(FCFdata[[#This Row],[FCFindex]],FCF[FCFindex]))</f>
        <v>7Rot</v>
      </c>
      <c r="I728" s="118">
        <f>FCFdata[[#This Row],[SampleLabel]]+3</f>
        <v>73010003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73010005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73</v>
      </c>
      <c r="B729" s="1">
        <f t="shared" si="45"/>
        <v>1</v>
      </c>
      <c r="C729" s="1">
        <f t="shared" si="46"/>
        <v>7</v>
      </c>
      <c r="D729" s="134">
        <f t="shared" si="44"/>
        <v>73010000</v>
      </c>
      <c r="E729" s="1">
        <f>INDEX(FCF[From],MATCH(FCFdata[[#This Row],[FCFindex]],FCF[FCFindex]))</f>
        <v>8</v>
      </c>
      <c r="F729" s="1">
        <f>INDEX(FCF[To],MATCH(FCFdata[[#This Row],[FCFindex]],FCF[FCFindex]))</f>
        <v>9</v>
      </c>
      <c r="G729" s="1" t="str">
        <f>INDEX(FCF[MarkFrom],MATCH(FCFdata[[#This Row],[FCFindex]],FCF[FCFindex]))</f>
        <v>7Rot</v>
      </c>
      <c r="H729" s="1" t="str">
        <f>INDEX(FCF[MarkTo],MATCH(FCFdata[[#This Row],[FCFindex]],FCF[FCFindex]))</f>
        <v>8Gp</v>
      </c>
      <c r="I729" s="118">
        <f>FCFdata[[#This Row],[SampleLabel]]+3</f>
        <v>73010003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73010005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73</v>
      </c>
      <c r="B730" s="1">
        <f t="shared" si="45"/>
        <v>1</v>
      </c>
      <c r="C730" s="1">
        <f t="shared" si="46"/>
        <v>8</v>
      </c>
      <c r="D730" s="134">
        <f t="shared" si="44"/>
        <v>73010000</v>
      </c>
      <c r="E730" s="1">
        <f>INDEX(FCF[From],MATCH(FCFdata[[#This Row],[FCFindex]],FCF[FCFindex]))</f>
        <v>9</v>
      </c>
      <c r="F730" s="1">
        <f>INDEX(FCF[To],MATCH(FCFdata[[#This Row],[FCFindex]],FCF[FCFindex]))</f>
        <v>10</v>
      </c>
      <c r="G730" s="1" t="str">
        <f>INDEX(FCF[MarkFrom],MATCH(FCFdata[[#This Row],[FCFindex]],FCF[FCFindex]))</f>
        <v>8Gp</v>
      </c>
      <c r="H730" s="1" t="str">
        <f>INDEX(FCF[MarkTo],MATCH(FCFdata[[#This Row],[FCFindex]],FCF[FCFindex]))</f>
        <v>9Ama</v>
      </c>
      <c r="I730" s="118">
        <f>FCFdata[[#This Row],[SampleLabel]]+3</f>
        <v>73010003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73010005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73</v>
      </c>
      <c r="B731" s="1">
        <f t="shared" si="45"/>
        <v>1</v>
      </c>
      <c r="C731" s="1">
        <f t="shared" si="46"/>
        <v>9</v>
      </c>
      <c r="D731" s="134">
        <f t="shared" si="44"/>
        <v>73010000</v>
      </c>
      <c r="E731" s="1">
        <f>INDEX(FCF[From],MATCH(FCFdata[[#This Row],[FCFindex]],FCF[FCFindex]))</f>
        <v>11</v>
      </c>
      <c r="F731" s="1">
        <f>INDEX(FCF[To],MATCH(FCFdata[[#This Row],[FCFindex]],FCF[FCFindex]))</f>
        <v>12</v>
      </c>
      <c r="G731" s="1" t="str">
        <f>INDEX(FCF[MarkFrom],MATCH(FCFdata[[#This Row],[FCFindex]],FCF[FCFindex]))</f>
        <v>10Tm</v>
      </c>
      <c r="H731" s="1" t="str">
        <f>INDEX(FCF[MarkTo],MATCH(FCFdata[[#This Row],[FCFindex]],FCF[FCFindex]))</f>
        <v>11Azd</v>
      </c>
      <c r="I731" s="118">
        <f>FCFdata[[#This Row],[SampleLabel]]+3</f>
        <v>73010003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73010005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74</v>
      </c>
      <c r="B732" s="1">
        <f t="shared" si="45"/>
        <v>1</v>
      </c>
      <c r="C732" s="1">
        <f t="shared" si="46"/>
        <v>0</v>
      </c>
      <c r="D732" s="134">
        <f t="shared" si="44"/>
        <v>74010000</v>
      </c>
      <c r="E732" s="1">
        <f>INDEX(FCF[From],MATCH(FCFdata[[#This Row],[FCFindex]],FCF[FCFindex]))</f>
        <v>1</v>
      </c>
      <c r="F732" s="1">
        <f>INDEX(FCF[To],MATCH(FCFdata[[#This Row],[FCFindex]],FCF[FCFindex]))</f>
        <v>3</v>
      </c>
      <c r="G732" s="1" t="str">
        <f>INDEX(FCF[MarkFrom],MATCH(FCFdata[[#This Row],[FCFindex]],FCF[FCFindex]))</f>
        <v>1PM</v>
      </c>
      <c r="H732" s="1" t="str">
        <f>INDEX(FCF[MarkTo],MATCH(FCFdata[[#This Row],[FCFindex]],FCF[FCFindex]))</f>
        <v>2c</v>
      </c>
      <c r="I732" s="118">
        <f>FCFdata[[#This Row],[SampleLabel]]+3</f>
        <v>74010003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74010005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74</v>
      </c>
      <c r="B733" s="1">
        <f t="shared" si="45"/>
        <v>1</v>
      </c>
      <c r="C733" s="1">
        <f t="shared" si="46"/>
        <v>1</v>
      </c>
      <c r="D733" s="134">
        <f t="shared" si="44"/>
        <v>74010000</v>
      </c>
      <c r="E733" s="1">
        <f>INDEX(FCF[From],MATCH(FCFdata[[#This Row],[FCFindex]],FCF[FCFindex]))</f>
        <v>2</v>
      </c>
      <c r="F733" s="1">
        <f>INDEX(FCF[To],MATCH(FCFdata[[#This Row],[FCFindex]],FCF[FCFindex]))</f>
        <v>3</v>
      </c>
      <c r="G733" s="1" t="str">
        <f>INDEX(FCF[MarkFrom],MATCH(FCFdata[[#This Row],[FCFindex]],FCF[FCFindex]))</f>
        <v>2D</v>
      </c>
      <c r="H733" s="1" t="str">
        <f>INDEX(FCF[MarkTo],MATCH(FCFdata[[#This Row],[FCFindex]],FCF[FCFindex]))</f>
        <v>2c</v>
      </c>
      <c r="I733" s="118">
        <f>FCFdata[[#This Row],[SampleLabel]]+3</f>
        <v>74010003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74010005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74</v>
      </c>
      <c r="B734" s="1">
        <f t="shared" si="45"/>
        <v>1</v>
      </c>
      <c r="C734" s="1">
        <f t="shared" si="46"/>
        <v>2</v>
      </c>
      <c r="D734" s="134">
        <f t="shared" si="44"/>
        <v>74010000</v>
      </c>
      <c r="E734" s="1">
        <f>INDEX(FCF[From],MATCH(FCFdata[[#This Row],[FCFindex]],FCF[FCFindex]))</f>
        <v>3</v>
      </c>
      <c r="F734" s="1">
        <f>INDEX(FCF[To],MATCH(FCFdata[[#This Row],[FCFindex]],FCF[FCFindex]))</f>
        <v>4</v>
      </c>
      <c r="G734" s="1" t="str">
        <f>INDEX(FCF[MarkFrom],MATCH(FCFdata[[#This Row],[FCFindex]],FCF[FCFindex]))</f>
        <v>2c</v>
      </c>
      <c r="H734" s="1" t="str">
        <f>INDEX(FCF[MarkTo],MATCH(FCFdata[[#This Row],[FCFindex]],FCF[FCFindex]))</f>
        <v>3U</v>
      </c>
      <c r="I734" s="118">
        <f>FCFdata[[#This Row],[SampleLabel]]+3</f>
        <v>74010003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74010005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74</v>
      </c>
      <c r="B735" s="1">
        <f t="shared" si="45"/>
        <v>1</v>
      </c>
      <c r="C735" s="1">
        <f t="shared" si="46"/>
        <v>3</v>
      </c>
      <c r="D735" s="134">
        <f t="shared" si="44"/>
        <v>74010000</v>
      </c>
      <c r="E735" s="1">
        <f>INDEX(FCF[From],MATCH(FCFdata[[#This Row],[FCFindex]],FCF[FCFindex]))</f>
        <v>4</v>
      </c>
      <c r="F735" s="1">
        <f>INDEX(FCF[To],MATCH(FCFdata[[#This Row],[FCFindex]],FCF[FCFindex]))</f>
        <v>5</v>
      </c>
      <c r="G735" s="1" t="str">
        <f>INDEX(FCF[MarkFrom],MATCH(FCFdata[[#This Row],[FCFindex]],FCF[FCFindex]))</f>
        <v>3U</v>
      </c>
      <c r="H735" s="1" t="str">
        <f>INDEX(FCF[MarkTo],MATCH(FCFdata[[#This Row],[FCFindex]],FCF[FCFindex]))</f>
        <v>4G</v>
      </c>
      <c r="I735" s="118">
        <f>FCFdata[[#This Row],[SampleLabel]]+3</f>
        <v>74010003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74010005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74</v>
      </c>
      <c r="B736" s="1">
        <f t="shared" si="45"/>
        <v>1</v>
      </c>
      <c r="C736" s="1">
        <f t="shared" si="46"/>
        <v>4</v>
      </c>
      <c r="D736" s="134">
        <f t="shared" si="44"/>
        <v>74010000</v>
      </c>
      <c r="E736" s="1">
        <f>INDEX(FCF[From],MATCH(FCFdata[[#This Row],[FCFindex]],FCF[FCFindex]))</f>
        <v>5</v>
      </c>
      <c r="F736" s="1">
        <f>INDEX(FCF[To],MATCH(FCFdata[[#This Row],[FCFindex]],FCF[FCFindex]))</f>
        <v>6</v>
      </c>
      <c r="G736" s="1" t="str">
        <f>INDEX(FCF[MarkFrom],MATCH(FCFdata[[#This Row],[FCFindex]],FCF[FCFindex]))</f>
        <v>4G</v>
      </c>
      <c r="H736" s="1" t="str">
        <f>INDEX(FCF[MarkTo],MATCH(FCFdata[[#This Row],[FCFindex]],FCF[FCFindex]))</f>
        <v>5S</v>
      </c>
      <c r="I736" s="118">
        <f>FCFdata[[#This Row],[SampleLabel]]+3</f>
        <v>74010003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74010005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74</v>
      </c>
      <c r="B737" s="1">
        <f t="shared" si="45"/>
        <v>1</v>
      </c>
      <c r="C737" s="1">
        <f t="shared" si="46"/>
        <v>5</v>
      </c>
      <c r="D737" s="134">
        <f t="shared" si="44"/>
        <v>74010000</v>
      </c>
      <c r="E737" s="1">
        <f>INDEX(FCF[From],MATCH(FCFdata[[#This Row],[FCFindex]],FCF[FCFindex]))</f>
        <v>6</v>
      </c>
      <c r="F737" s="1">
        <f>INDEX(FCF[To],MATCH(FCFdata[[#This Row],[FCFindex]],FCF[FCFindex]))</f>
        <v>7</v>
      </c>
      <c r="G737" s="1" t="str">
        <f>INDEX(FCF[MarkFrom],MATCH(FCFdata[[#This Row],[FCFindex]],FCF[FCFindex]))</f>
        <v>5S</v>
      </c>
      <c r="H737" s="1" t="str">
        <f>INDEX(FCF[MarkTo],MATCH(FCFdata[[#This Row],[FCFindex]],FCF[FCFindex]))</f>
        <v>6Oct</v>
      </c>
      <c r="I737" s="118">
        <f>FCFdata[[#This Row],[SampleLabel]]+3</f>
        <v>74010003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74010005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74</v>
      </c>
      <c r="B738" s="1">
        <f t="shared" si="45"/>
        <v>1</v>
      </c>
      <c r="C738" s="1">
        <f t="shared" si="46"/>
        <v>6</v>
      </c>
      <c r="D738" s="134">
        <f t="shared" si="44"/>
        <v>74010000</v>
      </c>
      <c r="E738" s="1">
        <f>INDEX(FCF[From],MATCH(FCFdata[[#This Row],[FCFindex]],FCF[FCFindex]))</f>
        <v>7</v>
      </c>
      <c r="F738" s="1">
        <f>INDEX(FCF[To],MATCH(FCFdata[[#This Row],[FCFindex]],FCF[FCFindex]))</f>
        <v>8</v>
      </c>
      <c r="G738" s="1" t="str">
        <f>INDEX(FCF[MarkFrom],MATCH(FCFdata[[#This Row],[FCFindex]],FCF[FCFindex]))</f>
        <v>6Oct</v>
      </c>
      <c r="H738" s="1" t="str">
        <f>INDEX(FCF[MarkTo],MATCH(FCFdata[[#This Row],[FCFindex]],FCF[FCFindex]))</f>
        <v>7Rot</v>
      </c>
      <c r="I738" s="118">
        <f>FCFdata[[#This Row],[SampleLabel]]+3</f>
        <v>74010003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74010005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74</v>
      </c>
      <c r="B739" s="1">
        <f t="shared" si="45"/>
        <v>1</v>
      </c>
      <c r="C739" s="1">
        <f t="shared" si="46"/>
        <v>7</v>
      </c>
      <c r="D739" s="134">
        <f t="shared" si="44"/>
        <v>74010000</v>
      </c>
      <c r="E739" s="1">
        <f>INDEX(FCF[From],MATCH(FCFdata[[#This Row],[FCFindex]],FCF[FCFindex]))</f>
        <v>8</v>
      </c>
      <c r="F739" s="1">
        <f>INDEX(FCF[To],MATCH(FCFdata[[#This Row],[FCFindex]],FCF[FCFindex]))</f>
        <v>9</v>
      </c>
      <c r="G739" s="1" t="str">
        <f>INDEX(FCF[MarkFrom],MATCH(FCFdata[[#This Row],[FCFindex]],FCF[FCFindex]))</f>
        <v>7Rot</v>
      </c>
      <c r="H739" s="1" t="str">
        <f>INDEX(FCF[MarkTo],MATCH(FCFdata[[#This Row],[FCFindex]],FCF[FCFindex]))</f>
        <v>8Gp</v>
      </c>
      <c r="I739" s="118">
        <f>FCFdata[[#This Row],[SampleLabel]]+3</f>
        <v>74010003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74010005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74</v>
      </c>
      <c r="B740" s="1">
        <f t="shared" si="45"/>
        <v>1</v>
      </c>
      <c r="C740" s="1">
        <f t="shared" si="46"/>
        <v>8</v>
      </c>
      <c r="D740" s="134">
        <f t="shared" si="44"/>
        <v>74010000</v>
      </c>
      <c r="E740" s="1">
        <f>INDEX(FCF[From],MATCH(FCFdata[[#This Row],[FCFindex]],FCF[FCFindex]))</f>
        <v>9</v>
      </c>
      <c r="F740" s="1">
        <f>INDEX(FCF[To],MATCH(FCFdata[[#This Row],[FCFindex]],FCF[FCFindex]))</f>
        <v>10</v>
      </c>
      <c r="G740" s="1" t="str">
        <f>INDEX(FCF[MarkFrom],MATCH(FCFdata[[#This Row],[FCFindex]],FCF[FCFindex]))</f>
        <v>8Gp</v>
      </c>
      <c r="H740" s="1" t="str">
        <f>INDEX(FCF[MarkTo],MATCH(FCFdata[[#This Row],[FCFindex]],FCF[FCFindex]))</f>
        <v>9Ama</v>
      </c>
      <c r="I740" s="118">
        <f>FCFdata[[#This Row],[SampleLabel]]+3</f>
        <v>74010003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74010005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74</v>
      </c>
      <c r="B741" s="1">
        <f t="shared" si="45"/>
        <v>1</v>
      </c>
      <c r="C741" s="1">
        <f t="shared" si="46"/>
        <v>9</v>
      </c>
      <c r="D741" s="134">
        <f t="shared" si="44"/>
        <v>74010000</v>
      </c>
      <c r="E741" s="1">
        <f>INDEX(FCF[From],MATCH(FCFdata[[#This Row],[FCFindex]],FCF[FCFindex]))</f>
        <v>11</v>
      </c>
      <c r="F741" s="1">
        <f>INDEX(FCF[To],MATCH(FCFdata[[#This Row],[FCFindex]],FCF[FCFindex]))</f>
        <v>12</v>
      </c>
      <c r="G741" s="1" t="str">
        <f>INDEX(FCF[MarkFrom],MATCH(FCFdata[[#This Row],[FCFindex]],FCF[FCFindex]))</f>
        <v>10Tm</v>
      </c>
      <c r="H741" s="1" t="str">
        <f>INDEX(FCF[MarkTo],MATCH(FCFdata[[#This Row],[FCFindex]],FCF[FCFindex]))</f>
        <v>11Azd</v>
      </c>
      <c r="I741" s="118">
        <f>FCFdata[[#This Row],[SampleLabel]]+3</f>
        <v>74010003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74010005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75</v>
      </c>
      <c r="B742" s="1">
        <f t="shared" si="45"/>
        <v>1</v>
      </c>
      <c r="C742" s="1">
        <f t="shared" si="46"/>
        <v>0</v>
      </c>
      <c r="D742" s="134">
        <f t="shared" si="44"/>
        <v>75010000</v>
      </c>
      <c r="E742" s="1">
        <f>INDEX(FCF[From],MATCH(FCFdata[[#This Row],[FCFindex]],FCF[FCFindex]))</f>
        <v>1</v>
      </c>
      <c r="F742" s="1">
        <f>INDEX(FCF[To],MATCH(FCFdata[[#This Row],[FCFindex]],FCF[FCFindex]))</f>
        <v>3</v>
      </c>
      <c r="G742" s="1" t="str">
        <f>INDEX(FCF[MarkFrom],MATCH(FCFdata[[#This Row],[FCFindex]],FCF[FCFindex]))</f>
        <v>1PM</v>
      </c>
      <c r="H742" s="1" t="str">
        <f>INDEX(FCF[MarkTo],MATCH(FCFdata[[#This Row],[FCFindex]],FCF[FCFindex]))</f>
        <v>2c</v>
      </c>
      <c r="I742" s="118">
        <f>FCFdata[[#This Row],[SampleLabel]]+3</f>
        <v>75010003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75010005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75</v>
      </c>
      <c r="B743" s="1">
        <f t="shared" si="45"/>
        <v>1</v>
      </c>
      <c r="C743" s="1">
        <f t="shared" si="46"/>
        <v>1</v>
      </c>
      <c r="D743" s="134">
        <f t="shared" si="44"/>
        <v>75010000</v>
      </c>
      <c r="E743" s="1">
        <f>INDEX(FCF[From],MATCH(FCFdata[[#This Row],[FCFindex]],FCF[FCFindex]))</f>
        <v>2</v>
      </c>
      <c r="F743" s="1">
        <f>INDEX(FCF[To],MATCH(FCFdata[[#This Row],[FCFindex]],FCF[FCFindex]))</f>
        <v>3</v>
      </c>
      <c r="G743" s="1" t="str">
        <f>INDEX(FCF[MarkFrom],MATCH(FCFdata[[#This Row],[FCFindex]],FCF[FCFindex]))</f>
        <v>2D</v>
      </c>
      <c r="H743" s="1" t="str">
        <f>INDEX(FCF[MarkTo],MATCH(FCFdata[[#This Row],[FCFindex]],FCF[FCFindex]))</f>
        <v>2c</v>
      </c>
      <c r="I743" s="118">
        <f>FCFdata[[#This Row],[SampleLabel]]+3</f>
        <v>75010003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75010005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75</v>
      </c>
      <c r="B744" s="1">
        <f t="shared" si="45"/>
        <v>1</v>
      </c>
      <c r="C744" s="1">
        <f t="shared" si="46"/>
        <v>2</v>
      </c>
      <c r="D744" s="134">
        <f t="shared" si="44"/>
        <v>75010000</v>
      </c>
      <c r="E744" s="1">
        <f>INDEX(FCF[From],MATCH(FCFdata[[#This Row],[FCFindex]],FCF[FCFindex]))</f>
        <v>3</v>
      </c>
      <c r="F744" s="1">
        <f>INDEX(FCF[To],MATCH(FCFdata[[#This Row],[FCFindex]],FCF[FCFindex]))</f>
        <v>4</v>
      </c>
      <c r="G744" s="1" t="str">
        <f>INDEX(FCF[MarkFrom],MATCH(FCFdata[[#This Row],[FCFindex]],FCF[FCFindex]))</f>
        <v>2c</v>
      </c>
      <c r="H744" s="1" t="str">
        <f>INDEX(FCF[MarkTo],MATCH(FCFdata[[#This Row],[FCFindex]],FCF[FCFindex]))</f>
        <v>3U</v>
      </c>
      <c r="I744" s="118">
        <f>FCFdata[[#This Row],[SampleLabel]]+3</f>
        <v>75010003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75010005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75</v>
      </c>
      <c r="B745" s="1">
        <f t="shared" si="45"/>
        <v>1</v>
      </c>
      <c r="C745" s="1">
        <f t="shared" si="46"/>
        <v>3</v>
      </c>
      <c r="D745" s="134">
        <f t="shared" si="44"/>
        <v>75010000</v>
      </c>
      <c r="E745" s="1">
        <f>INDEX(FCF[From],MATCH(FCFdata[[#This Row],[FCFindex]],FCF[FCFindex]))</f>
        <v>4</v>
      </c>
      <c r="F745" s="1">
        <f>INDEX(FCF[To],MATCH(FCFdata[[#This Row],[FCFindex]],FCF[FCFindex]))</f>
        <v>5</v>
      </c>
      <c r="G745" s="1" t="str">
        <f>INDEX(FCF[MarkFrom],MATCH(FCFdata[[#This Row],[FCFindex]],FCF[FCFindex]))</f>
        <v>3U</v>
      </c>
      <c r="H745" s="1" t="str">
        <f>INDEX(FCF[MarkTo],MATCH(FCFdata[[#This Row],[FCFindex]],FCF[FCFindex]))</f>
        <v>4G</v>
      </c>
      <c r="I745" s="118">
        <f>FCFdata[[#This Row],[SampleLabel]]+3</f>
        <v>75010003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75010005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75</v>
      </c>
      <c r="B746" s="1">
        <f t="shared" si="45"/>
        <v>1</v>
      </c>
      <c r="C746" s="1">
        <f t="shared" si="46"/>
        <v>4</v>
      </c>
      <c r="D746" s="134">
        <f t="shared" si="44"/>
        <v>75010000</v>
      </c>
      <c r="E746" s="1">
        <f>INDEX(FCF[From],MATCH(FCFdata[[#This Row],[FCFindex]],FCF[FCFindex]))</f>
        <v>5</v>
      </c>
      <c r="F746" s="1">
        <f>INDEX(FCF[To],MATCH(FCFdata[[#This Row],[FCFindex]],FCF[FCFindex]))</f>
        <v>6</v>
      </c>
      <c r="G746" s="1" t="str">
        <f>INDEX(FCF[MarkFrom],MATCH(FCFdata[[#This Row],[FCFindex]],FCF[FCFindex]))</f>
        <v>4G</v>
      </c>
      <c r="H746" s="1" t="str">
        <f>INDEX(FCF[MarkTo],MATCH(FCFdata[[#This Row],[FCFindex]],FCF[FCFindex]))</f>
        <v>5S</v>
      </c>
      <c r="I746" s="118">
        <f>FCFdata[[#This Row],[SampleLabel]]+3</f>
        <v>75010003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75010005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75</v>
      </c>
      <c r="B747" s="1">
        <f t="shared" si="45"/>
        <v>1</v>
      </c>
      <c r="C747" s="1">
        <f t="shared" si="46"/>
        <v>5</v>
      </c>
      <c r="D747" s="134">
        <f t="shared" si="44"/>
        <v>75010000</v>
      </c>
      <c r="E747" s="1">
        <f>INDEX(FCF[From],MATCH(FCFdata[[#This Row],[FCFindex]],FCF[FCFindex]))</f>
        <v>6</v>
      </c>
      <c r="F747" s="1">
        <f>INDEX(FCF[To],MATCH(FCFdata[[#This Row],[FCFindex]],FCF[FCFindex]))</f>
        <v>7</v>
      </c>
      <c r="G747" s="1" t="str">
        <f>INDEX(FCF[MarkFrom],MATCH(FCFdata[[#This Row],[FCFindex]],FCF[FCFindex]))</f>
        <v>5S</v>
      </c>
      <c r="H747" s="1" t="str">
        <f>INDEX(FCF[MarkTo],MATCH(FCFdata[[#This Row],[FCFindex]],FCF[FCFindex]))</f>
        <v>6Oct</v>
      </c>
      <c r="I747" s="118">
        <f>FCFdata[[#This Row],[SampleLabel]]+3</f>
        <v>75010003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75010005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75</v>
      </c>
      <c r="B748" s="1">
        <f t="shared" si="45"/>
        <v>1</v>
      </c>
      <c r="C748" s="1">
        <f t="shared" si="46"/>
        <v>6</v>
      </c>
      <c r="D748" s="134">
        <f t="shared" si="44"/>
        <v>75010000</v>
      </c>
      <c r="E748" s="1">
        <f>INDEX(FCF[From],MATCH(FCFdata[[#This Row],[FCFindex]],FCF[FCFindex]))</f>
        <v>7</v>
      </c>
      <c r="F748" s="1">
        <f>INDEX(FCF[To],MATCH(FCFdata[[#This Row],[FCFindex]],FCF[FCFindex]))</f>
        <v>8</v>
      </c>
      <c r="G748" s="1" t="str">
        <f>INDEX(FCF[MarkFrom],MATCH(FCFdata[[#This Row],[FCFindex]],FCF[FCFindex]))</f>
        <v>6Oct</v>
      </c>
      <c r="H748" s="1" t="str">
        <f>INDEX(FCF[MarkTo],MATCH(FCFdata[[#This Row],[FCFindex]],FCF[FCFindex]))</f>
        <v>7Rot</v>
      </c>
      <c r="I748" s="118">
        <f>FCFdata[[#This Row],[SampleLabel]]+3</f>
        <v>75010003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75010005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75</v>
      </c>
      <c r="B749" s="1">
        <f t="shared" si="45"/>
        <v>1</v>
      </c>
      <c r="C749" s="1">
        <f t="shared" si="46"/>
        <v>7</v>
      </c>
      <c r="D749" s="134">
        <f t="shared" si="44"/>
        <v>75010000</v>
      </c>
      <c r="E749" s="1">
        <f>INDEX(FCF[From],MATCH(FCFdata[[#This Row],[FCFindex]],FCF[FCFindex]))</f>
        <v>8</v>
      </c>
      <c r="F749" s="1">
        <f>INDEX(FCF[To],MATCH(FCFdata[[#This Row],[FCFindex]],FCF[FCFindex]))</f>
        <v>9</v>
      </c>
      <c r="G749" s="1" t="str">
        <f>INDEX(FCF[MarkFrom],MATCH(FCFdata[[#This Row],[FCFindex]],FCF[FCFindex]))</f>
        <v>7Rot</v>
      </c>
      <c r="H749" s="1" t="str">
        <f>INDEX(FCF[MarkTo],MATCH(FCFdata[[#This Row],[FCFindex]],FCF[FCFindex]))</f>
        <v>8Gp</v>
      </c>
      <c r="I749" s="118">
        <f>FCFdata[[#This Row],[SampleLabel]]+3</f>
        <v>75010003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75010005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75</v>
      </c>
      <c r="B750" s="1">
        <f t="shared" si="45"/>
        <v>1</v>
      </c>
      <c r="C750" s="1">
        <f t="shared" si="46"/>
        <v>8</v>
      </c>
      <c r="D750" s="134">
        <f t="shared" si="44"/>
        <v>75010000</v>
      </c>
      <c r="E750" s="1">
        <f>INDEX(FCF[From],MATCH(FCFdata[[#This Row],[FCFindex]],FCF[FCFindex]))</f>
        <v>9</v>
      </c>
      <c r="F750" s="1">
        <f>INDEX(FCF[To],MATCH(FCFdata[[#This Row],[FCFindex]],FCF[FCFindex]))</f>
        <v>10</v>
      </c>
      <c r="G750" s="1" t="str">
        <f>INDEX(FCF[MarkFrom],MATCH(FCFdata[[#This Row],[FCFindex]],FCF[FCFindex]))</f>
        <v>8Gp</v>
      </c>
      <c r="H750" s="1" t="str">
        <f>INDEX(FCF[MarkTo],MATCH(FCFdata[[#This Row],[FCFindex]],FCF[FCFindex]))</f>
        <v>9Ama</v>
      </c>
      <c r="I750" s="118">
        <f>FCFdata[[#This Row],[SampleLabel]]+3</f>
        <v>75010003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75010005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75</v>
      </c>
      <c r="B751" s="1">
        <f t="shared" si="45"/>
        <v>1</v>
      </c>
      <c r="C751" s="1">
        <f t="shared" si="46"/>
        <v>9</v>
      </c>
      <c r="D751" s="134">
        <f t="shared" si="44"/>
        <v>75010000</v>
      </c>
      <c r="E751" s="1">
        <f>INDEX(FCF[From],MATCH(FCFdata[[#This Row],[FCFindex]],FCF[FCFindex]))</f>
        <v>11</v>
      </c>
      <c r="F751" s="1">
        <f>INDEX(FCF[To],MATCH(FCFdata[[#This Row],[FCFindex]],FCF[FCFindex]))</f>
        <v>12</v>
      </c>
      <c r="G751" s="1" t="str">
        <f>INDEX(FCF[MarkFrom],MATCH(FCFdata[[#This Row],[FCFindex]],FCF[FCFindex]))</f>
        <v>10Tm</v>
      </c>
      <c r="H751" s="1" t="str">
        <f>INDEX(FCF[MarkTo],MATCH(FCFdata[[#This Row],[FCFindex]],FCF[FCFindex]))</f>
        <v>11Azd</v>
      </c>
      <c r="I751" s="118">
        <f>FCFdata[[#This Row],[SampleLabel]]+3</f>
        <v>75010003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75010005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76</v>
      </c>
      <c r="B752" s="1">
        <f t="shared" si="45"/>
        <v>1</v>
      </c>
      <c r="C752" s="1">
        <f t="shared" si="46"/>
        <v>0</v>
      </c>
      <c r="D752" s="134">
        <f t="shared" si="44"/>
        <v>76010000</v>
      </c>
      <c r="E752" s="1">
        <f>INDEX(FCF[From],MATCH(FCFdata[[#This Row],[FCFindex]],FCF[FCFindex]))</f>
        <v>1</v>
      </c>
      <c r="F752" s="1">
        <f>INDEX(FCF[To],MATCH(FCFdata[[#This Row],[FCFindex]],FCF[FCFindex]))</f>
        <v>3</v>
      </c>
      <c r="G752" s="1" t="str">
        <f>INDEX(FCF[MarkFrom],MATCH(FCFdata[[#This Row],[FCFindex]],FCF[FCFindex]))</f>
        <v>1PM</v>
      </c>
      <c r="H752" s="1" t="str">
        <f>INDEX(FCF[MarkTo],MATCH(FCFdata[[#This Row],[FCFindex]],FCF[FCFindex]))</f>
        <v>2c</v>
      </c>
      <c r="I752" s="118">
        <f>FCFdata[[#This Row],[SampleLabel]]+3</f>
        <v>76010003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76010005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76</v>
      </c>
      <c r="B753" s="1">
        <f t="shared" si="45"/>
        <v>1</v>
      </c>
      <c r="C753" s="1">
        <f t="shared" si="46"/>
        <v>1</v>
      </c>
      <c r="D753" s="134">
        <f t="shared" si="44"/>
        <v>76010000</v>
      </c>
      <c r="E753" s="1">
        <f>INDEX(FCF[From],MATCH(FCFdata[[#This Row],[FCFindex]],FCF[FCFindex]))</f>
        <v>2</v>
      </c>
      <c r="F753" s="1">
        <f>INDEX(FCF[To],MATCH(FCFdata[[#This Row],[FCFindex]],FCF[FCFindex]))</f>
        <v>3</v>
      </c>
      <c r="G753" s="1" t="str">
        <f>INDEX(FCF[MarkFrom],MATCH(FCFdata[[#This Row],[FCFindex]],FCF[FCFindex]))</f>
        <v>2D</v>
      </c>
      <c r="H753" s="1" t="str">
        <f>INDEX(FCF[MarkTo],MATCH(FCFdata[[#This Row],[FCFindex]],FCF[FCFindex]))</f>
        <v>2c</v>
      </c>
      <c r="I753" s="118">
        <f>FCFdata[[#This Row],[SampleLabel]]+3</f>
        <v>76010003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76010005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76</v>
      </c>
      <c r="B754" s="1">
        <f t="shared" si="45"/>
        <v>1</v>
      </c>
      <c r="C754" s="1">
        <f t="shared" si="46"/>
        <v>2</v>
      </c>
      <c r="D754" s="134">
        <f t="shared" si="44"/>
        <v>76010000</v>
      </c>
      <c r="E754" s="1">
        <f>INDEX(FCF[From],MATCH(FCFdata[[#This Row],[FCFindex]],FCF[FCFindex]))</f>
        <v>3</v>
      </c>
      <c r="F754" s="1">
        <f>INDEX(FCF[To],MATCH(FCFdata[[#This Row],[FCFindex]],FCF[FCFindex]))</f>
        <v>4</v>
      </c>
      <c r="G754" s="1" t="str">
        <f>INDEX(FCF[MarkFrom],MATCH(FCFdata[[#This Row],[FCFindex]],FCF[FCFindex]))</f>
        <v>2c</v>
      </c>
      <c r="H754" s="1" t="str">
        <f>INDEX(FCF[MarkTo],MATCH(FCFdata[[#This Row],[FCFindex]],FCF[FCFindex]))</f>
        <v>3U</v>
      </c>
      <c r="I754" s="118">
        <f>FCFdata[[#This Row],[SampleLabel]]+3</f>
        <v>76010003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76010005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76</v>
      </c>
      <c r="B755" s="1">
        <f t="shared" si="45"/>
        <v>1</v>
      </c>
      <c r="C755" s="1">
        <f t="shared" si="46"/>
        <v>3</v>
      </c>
      <c r="D755" s="134">
        <f t="shared" si="44"/>
        <v>76010000</v>
      </c>
      <c r="E755" s="1">
        <f>INDEX(FCF[From],MATCH(FCFdata[[#This Row],[FCFindex]],FCF[FCFindex]))</f>
        <v>4</v>
      </c>
      <c r="F755" s="1">
        <f>INDEX(FCF[To],MATCH(FCFdata[[#This Row],[FCFindex]],FCF[FCFindex]))</f>
        <v>5</v>
      </c>
      <c r="G755" s="1" t="str">
        <f>INDEX(FCF[MarkFrom],MATCH(FCFdata[[#This Row],[FCFindex]],FCF[FCFindex]))</f>
        <v>3U</v>
      </c>
      <c r="H755" s="1" t="str">
        <f>INDEX(FCF[MarkTo],MATCH(FCFdata[[#This Row],[FCFindex]],FCF[FCFindex]))</f>
        <v>4G</v>
      </c>
      <c r="I755" s="118">
        <f>FCFdata[[#This Row],[SampleLabel]]+3</f>
        <v>76010003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76010005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76</v>
      </c>
      <c r="B756" s="1">
        <f t="shared" si="45"/>
        <v>1</v>
      </c>
      <c r="C756" s="1">
        <f t="shared" si="46"/>
        <v>4</v>
      </c>
      <c r="D756" s="134">
        <f t="shared" si="44"/>
        <v>76010000</v>
      </c>
      <c r="E756" s="1">
        <f>INDEX(FCF[From],MATCH(FCFdata[[#This Row],[FCFindex]],FCF[FCFindex]))</f>
        <v>5</v>
      </c>
      <c r="F756" s="1">
        <f>INDEX(FCF[To],MATCH(FCFdata[[#This Row],[FCFindex]],FCF[FCFindex]))</f>
        <v>6</v>
      </c>
      <c r="G756" s="1" t="str">
        <f>INDEX(FCF[MarkFrom],MATCH(FCFdata[[#This Row],[FCFindex]],FCF[FCFindex]))</f>
        <v>4G</v>
      </c>
      <c r="H756" s="1" t="str">
        <f>INDEX(FCF[MarkTo],MATCH(FCFdata[[#This Row],[FCFindex]],FCF[FCFindex]))</f>
        <v>5S</v>
      </c>
      <c r="I756" s="118">
        <f>FCFdata[[#This Row],[SampleLabel]]+3</f>
        <v>76010003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76010005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76</v>
      </c>
      <c r="B757" s="1">
        <f t="shared" si="45"/>
        <v>1</v>
      </c>
      <c r="C757" s="1">
        <f t="shared" si="46"/>
        <v>5</v>
      </c>
      <c r="D757" s="134">
        <f t="shared" si="44"/>
        <v>76010000</v>
      </c>
      <c r="E757" s="1">
        <f>INDEX(FCF[From],MATCH(FCFdata[[#This Row],[FCFindex]],FCF[FCFindex]))</f>
        <v>6</v>
      </c>
      <c r="F757" s="1">
        <f>INDEX(FCF[To],MATCH(FCFdata[[#This Row],[FCFindex]],FCF[FCFindex]))</f>
        <v>7</v>
      </c>
      <c r="G757" s="1" t="str">
        <f>INDEX(FCF[MarkFrom],MATCH(FCFdata[[#This Row],[FCFindex]],FCF[FCFindex]))</f>
        <v>5S</v>
      </c>
      <c r="H757" s="1" t="str">
        <f>INDEX(FCF[MarkTo],MATCH(FCFdata[[#This Row],[FCFindex]],FCF[FCFindex]))</f>
        <v>6Oct</v>
      </c>
      <c r="I757" s="118">
        <f>FCFdata[[#This Row],[SampleLabel]]+3</f>
        <v>76010003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76010005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76</v>
      </c>
      <c r="B758" s="1">
        <f t="shared" si="45"/>
        <v>1</v>
      </c>
      <c r="C758" s="1">
        <f t="shared" si="46"/>
        <v>6</v>
      </c>
      <c r="D758" s="134">
        <f t="shared" si="44"/>
        <v>76010000</v>
      </c>
      <c r="E758" s="1">
        <f>INDEX(FCF[From],MATCH(FCFdata[[#This Row],[FCFindex]],FCF[FCFindex]))</f>
        <v>7</v>
      </c>
      <c r="F758" s="1">
        <f>INDEX(FCF[To],MATCH(FCFdata[[#This Row],[FCFindex]],FCF[FCFindex]))</f>
        <v>8</v>
      </c>
      <c r="G758" s="1" t="str">
        <f>INDEX(FCF[MarkFrom],MATCH(FCFdata[[#This Row],[FCFindex]],FCF[FCFindex]))</f>
        <v>6Oct</v>
      </c>
      <c r="H758" s="1" t="str">
        <f>INDEX(FCF[MarkTo],MATCH(FCFdata[[#This Row],[FCFindex]],FCF[FCFindex]))</f>
        <v>7Rot</v>
      </c>
      <c r="I758" s="118">
        <f>FCFdata[[#This Row],[SampleLabel]]+3</f>
        <v>76010003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76010005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76</v>
      </c>
      <c r="B759" s="1">
        <f t="shared" si="45"/>
        <v>1</v>
      </c>
      <c r="C759" s="1">
        <f t="shared" si="46"/>
        <v>7</v>
      </c>
      <c r="D759" s="134">
        <f t="shared" si="44"/>
        <v>76010000</v>
      </c>
      <c r="E759" s="1">
        <f>INDEX(FCF[From],MATCH(FCFdata[[#This Row],[FCFindex]],FCF[FCFindex]))</f>
        <v>8</v>
      </c>
      <c r="F759" s="1">
        <f>INDEX(FCF[To],MATCH(FCFdata[[#This Row],[FCFindex]],FCF[FCFindex]))</f>
        <v>9</v>
      </c>
      <c r="G759" s="1" t="str">
        <f>INDEX(FCF[MarkFrom],MATCH(FCFdata[[#This Row],[FCFindex]],FCF[FCFindex]))</f>
        <v>7Rot</v>
      </c>
      <c r="H759" s="1" t="str">
        <f>INDEX(FCF[MarkTo],MATCH(FCFdata[[#This Row],[FCFindex]],FCF[FCFindex]))</f>
        <v>8Gp</v>
      </c>
      <c r="I759" s="118">
        <f>FCFdata[[#This Row],[SampleLabel]]+3</f>
        <v>76010003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76010005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76</v>
      </c>
      <c r="B760" s="1">
        <f t="shared" si="45"/>
        <v>1</v>
      </c>
      <c r="C760" s="1">
        <f t="shared" si="46"/>
        <v>8</v>
      </c>
      <c r="D760" s="134">
        <f t="shared" si="44"/>
        <v>76010000</v>
      </c>
      <c r="E760" s="1">
        <f>INDEX(FCF[From],MATCH(FCFdata[[#This Row],[FCFindex]],FCF[FCFindex]))</f>
        <v>9</v>
      </c>
      <c r="F760" s="1">
        <f>INDEX(FCF[To],MATCH(FCFdata[[#This Row],[FCFindex]],FCF[FCFindex]))</f>
        <v>10</v>
      </c>
      <c r="G760" s="1" t="str">
        <f>INDEX(FCF[MarkFrom],MATCH(FCFdata[[#This Row],[FCFindex]],FCF[FCFindex]))</f>
        <v>8Gp</v>
      </c>
      <c r="H760" s="1" t="str">
        <f>INDEX(FCF[MarkTo],MATCH(FCFdata[[#This Row],[FCFindex]],FCF[FCFindex]))</f>
        <v>9Ama</v>
      </c>
      <c r="I760" s="118">
        <f>FCFdata[[#This Row],[SampleLabel]]+3</f>
        <v>76010003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76010005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76</v>
      </c>
      <c r="B761" s="1">
        <f t="shared" si="45"/>
        <v>1</v>
      </c>
      <c r="C761" s="1">
        <f t="shared" si="46"/>
        <v>9</v>
      </c>
      <c r="D761" s="134">
        <f t="shared" si="44"/>
        <v>76010000</v>
      </c>
      <c r="E761" s="1">
        <f>INDEX(FCF[From],MATCH(FCFdata[[#This Row],[FCFindex]],FCF[FCFindex]))</f>
        <v>11</v>
      </c>
      <c r="F761" s="1">
        <f>INDEX(FCF[To],MATCH(FCFdata[[#This Row],[FCFindex]],FCF[FCFindex]))</f>
        <v>12</v>
      </c>
      <c r="G761" s="1" t="str">
        <f>INDEX(FCF[MarkFrom],MATCH(FCFdata[[#This Row],[FCFindex]],FCF[FCFindex]))</f>
        <v>10Tm</v>
      </c>
      <c r="H761" s="1" t="str">
        <f>INDEX(FCF[MarkTo],MATCH(FCFdata[[#This Row],[FCFindex]],FCF[FCFindex]))</f>
        <v>11Azd</v>
      </c>
      <c r="I761" s="118">
        <f>FCFdata[[#This Row],[SampleLabel]]+3</f>
        <v>76010003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76010005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77</v>
      </c>
      <c r="B762" s="1">
        <f t="shared" si="45"/>
        <v>1</v>
      </c>
      <c r="C762" s="1">
        <f t="shared" si="46"/>
        <v>0</v>
      </c>
      <c r="D762" s="134">
        <f t="shared" si="44"/>
        <v>77010000</v>
      </c>
      <c r="E762" s="1">
        <f>INDEX(FCF[From],MATCH(FCFdata[[#This Row],[FCFindex]],FCF[FCFindex]))</f>
        <v>1</v>
      </c>
      <c r="F762" s="1">
        <f>INDEX(FCF[To],MATCH(FCFdata[[#This Row],[FCFindex]],FCF[FCFindex]))</f>
        <v>3</v>
      </c>
      <c r="G762" s="1" t="str">
        <f>INDEX(FCF[MarkFrom],MATCH(FCFdata[[#This Row],[FCFindex]],FCF[FCFindex]))</f>
        <v>1PM</v>
      </c>
      <c r="H762" s="1" t="str">
        <f>INDEX(FCF[MarkTo],MATCH(FCFdata[[#This Row],[FCFindex]],FCF[FCFindex]))</f>
        <v>2c</v>
      </c>
      <c r="I762" s="118">
        <f>FCFdata[[#This Row],[SampleLabel]]+3</f>
        <v>77010003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77010005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77</v>
      </c>
      <c r="B763" s="1">
        <f t="shared" si="45"/>
        <v>1</v>
      </c>
      <c r="C763" s="1">
        <f t="shared" si="46"/>
        <v>1</v>
      </c>
      <c r="D763" s="134">
        <f t="shared" si="44"/>
        <v>77010000</v>
      </c>
      <c r="E763" s="1">
        <f>INDEX(FCF[From],MATCH(FCFdata[[#This Row],[FCFindex]],FCF[FCFindex]))</f>
        <v>2</v>
      </c>
      <c r="F763" s="1">
        <f>INDEX(FCF[To],MATCH(FCFdata[[#This Row],[FCFindex]],FCF[FCFindex]))</f>
        <v>3</v>
      </c>
      <c r="G763" s="1" t="str">
        <f>INDEX(FCF[MarkFrom],MATCH(FCFdata[[#This Row],[FCFindex]],FCF[FCFindex]))</f>
        <v>2D</v>
      </c>
      <c r="H763" s="1" t="str">
        <f>INDEX(FCF[MarkTo],MATCH(FCFdata[[#This Row],[FCFindex]],FCF[FCFindex]))</f>
        <v>2c</v>
      </c>
      <c r="I763" s="118">
        <f>FCFdata[[#This Row],[SampleLabel]]+3</f>
        <v>77010003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77010005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77</v>
      </c>
      <c r="B764" s="1">
        <f t="shared" si="45"/>
        <v>1</v>
      </c>
      <c r="C764" s="1">
        <f t="shared" si="46"/>
        <v>2</v>
      </c>
      <c r="D764" s="134">
        <f t="shared" si="44"/>
        <v>77010000</v>
      </c>
      <c r="E764" s="1">
        <f>INDEX(FCF[From],MATCH(FCFdata[[#This Row],[FCFindex]],FCF[FCFindex]))</f>
        <v>3</v>
      </c>
      <c r="F764" s="1">
        <f>INDEX(FCF[To],MATCH(FCFdata[[#This Row],[FCFindex]],FCF[FCFindex]))</f>
        <v>4</v>
      </c>
      <c r="G764" s="1" t="str">
        <f>INDEX(FCF[MarkFrom],MATCH(FCFdata[[#This Row],[FCFindex]],FCF[FCFindex]))</f>
        <v>2c</v>
      </c>
      <c r="H764" s="1" t="str">
        <f>INDEX(FCF[MarkTo],MATCH(FCFdata[[#This Row],[FCFindex]],FCF[FCFindex]))</f>
        <v>3U</v>
      </c>
      <c r="I764" s="118">
        <f>FCFdata[[#This Row],[SampleLabel]]+3</f>
        <v>77010003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77010005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77</v>
      </c>
      <c r="B765" s="1">
        <f t="shared" si="45"/>
        <v>1</v>
      </c>
      <c r="C765" s="1">
        <f t="shared" si="46"/>
        <v>3</v>
      </c>
      <c r="D765" s="134">
        <f t="shared" si="44"/>
        <v>77010000</v>
      </c>
      <c r="E765" s="1">
        <f>INDEX(FCF[From],MATCH(FCFdata[[#This Row],[FCFindex]],FCF[FCFindex]))</f>
        <v>4</v>
      </c>
      <c r="F765" s="1">
        <f>INDEX(FCF[To],MATCH(FCFdata[[#This Row],[FCFindex]],FCF[FCFindex]))</f>
        <v>5</v>
      </c>
      <c r="G765" s="1" t="str">
        <f>INDEX(FCF[MarkFrom],MATCH(FCFdata[[#This Row],[FCFindex]],FCF[FCFindex]))</f>
        <v>3U</v>
      </c>
      <c r="H765" s="1" t="str">
        <f>INDEX(FCF[MarkTo],MATCH(FCFdata[[#This Row],[FCFindex]],FCF[FCFindex]))</f>
        <v>4G</v>
      </c>
      <c r="I765" s="118">
        <f>FCFdata[[#This Row],[SampleLabel]]+3</f>
        <v>77010003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77010005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77</v>
      </c>
      <c r="B766" s="1">
        <f t="shared" si="45"/>
        <v>1</v>
      </c>
      <c r="C766" s="1">
        <f t="shared" si="46"/>
        <v>4</v>
      </c>
      <c r="D766" s="134">
        <f t="shared" si="44"/>
        <v>77010000</v>
      </c>
      <c r="E766" s="1">
        <f>INDEX(FCF[From],MATCH(FCFdata[[#This Row],[FCFindex]],FCF[FCFindex]))</f>
        <v>5</v>
      </c>
      <c r="F766" s="1">
        <f>INDEX(FCF[To],MATCH(FCFdata[[#This Row],[FCFindex]],FCF[FCFindex]))</f>
        <v>6</v>
      </c>
      <c r="G766" s="1" t="str">
        <f>INDEX(FCF[MarkFrom],MATCH(FCFdata[[#This Row],[FCFindex]],FCF[FCFindex]))</f>
        <v>4G</v>
      </c>
      <c r="H766" s="1" t="str">
        <f>INDEX(FCF[MarkTo],MATCH(FCFdata[[#This Row],[FCFindex]],FCF[FCFindex]))</f>
        <v>5S</v>
      </c>
      <c r="I766" s="118">
        <f>FCFdata[[#This Row],[SampleLabel]]+3</f>
        <v>77010003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77010005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77</v>
      </c>
      <c r="B767" s="1">
        <f t="shared" si="45"/>
        <v>1</v>
      </c>
      <c r="C767" s="1">
        <f t="shared" si="46"/>
        <v>5</v>
      </c>
      <c r="D767" s="134">
        <f t="shared" si="44"/>
        <v>77010000</v>
      </c>
      <c r="E767" s="1">
        <f>INDEX(FCF[From],MATCH(FCFdata[[#This Row],[FCFindex]],FCF[FCFindex]))</f>
        <v>6</v>
      </c>
      <c r="F767" s="1">
        <f>INDEX(FCF[To],MATCH(FCFdata[[#This Row],[FCFindex]],FCF[FCFindex]))</f>
        <v>7</v>
      </c>
      <c r="G767" s="1" t="str">
        <f>INDEX(FCF[MarkFrom],MATCH(FCFdata[[#This Row],[FCFindex]],FCF[FCFindex]))</f>
        <v>5S</v>
      </c>
      <c r="H767" s="1" t="str">
        <f>INDEX(FCF[MarkTo],MATCH(FCFdata[[#This Row],[FCFindex]],FCF[FCFindex]))</f>
        <v>6Oct</v>
      </c>
      <c r="I767" s="118">
        <f>FCFdata[[#This Row],[SampleLabel]]+3</f>
        <v>77010003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77010005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77</v>
      </c>
      <c r="B768" s="1">
        <f t="shared" si="45"/>
        <v>1</v>
      </c>
      <c r="C768" s="1">
        <f t="shared" si="46"/>
        <v>6</v>
      </c>
      <c r="D768" s="134">
        <f t="shared" si="44"/>
        <v>77010000</v>
      </c>
      <c r="E768" s="1">
        <f>INDEX(FCF[From],MATCH(FCFdata[[#This Row],[FCFindex]],FCF[FCFindex]))</f>
        <v>7</v>
      </c>
      <c r="F768" s="1">
        <f>INDEX(FCF[To],MATCH(FCFdata[[#This Row],[FCFindex]],FCF[FCFindex]))</f>
        <v>8</v>
      </c>
      <c r="G768" s="1" t="str">
        <f>INDEX(FCF[MarkFrom],MATCH(FCFdata[[#This Row],[FCFindex]],FCF[FCFindex]))</f>
        <v>6Oct</v>
      </c>
      <c r="H768" s="1" t="str">
        <f>INDEX(FCF[MarkTo],MATCH(FCFdata[[#This Row],[FCFindex]],FCF[FCFindex]))</f>
        <v>7Rot</v>
      </c>
      <c r="I768" s="118">
        <f>FCFdata[[#This Row],[SampleLabel]]+3</f>
        <v>77010003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77010005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77</v>
      </c>
      <c r="B769" s="1">
        <f t="shared" si="45"/>
        <v>1</v>
      </c>
      <c r="C769" s="1">
        <f t="shared" si="46"/>
        <v>7</v>
      </c>
      <c r="D769" s="134">
        <f t="shared" si="44"/>
        <v>77010000</v>
      </c>
      <c r="E769" s="1">
        <f>INDEX(FCF[From],MATCH(FCFdata[[#This Row],[FCFindex]],FCF[FCFindex]))</f>
        <v>8</v>
      </c>
      <c r="F769" s="1">
        <f>INDEX(FCF[To],MATCH(FCFdata[[#This Row],[FCFindex]],FCF[FCFindex]))</f>
        <v>9</v>
      </c>
      <c r="G769" s="1" t="str">
        <f>INDEX(FCF[MarkFrom],MATCH(FCFdata[[#This Row],[FCFindex]],FCF[FCFindex]))</f>
        <v>7Rot</v>
      </c>
      <c r="H769" s="1" t="str">
        <f>INDEX(FCF[MarkTo],MATCH(FCFdata[[#This Row],[FCFindex]],FCF[FCFindex]))</f>
        <v>8Gp</v>
      </c>
      <c r="I769" s="118">
        <f>FCFdata[[#This Row],[SampleLabel]]+3</f>
        <v>77010003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77010005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77</v>
      </c>
      <c r="B770" s="1">
        <f t="shared" si="45"/>
        <v>1</v>
      </c>
      <c r="C770" s="1">
        <f t="shared" si="46"/>
        <v>8</v>
      </c>
      <c r="D770" s="134">
        <f t="shared" ref="D770:D833" si="48">A770*1000000+B770*10000</f>
        <v>77010000</v>
      </c>
      <c r="E770" s="1">
        <f>INDEX(FCF[From],MATCH(FCFdata[[#This Row],[FCFindex]],FCF[FCFindex]))</f>
        <v>9</v>
      </c>
      <c r="F770" s="1">
        <f>INDEX(FCF[To],MATCH(FCFdata[[#This Row],[FCFindex]],FCF[FCFindex]))</f>
        <v>10</v>
      </c>
      <c r="G770" s="1" t="str">
        <f>INDEX(FCF[MarkFrom],MATCH(FCFdata[[#This Row],[FCFindex]],FCF[FCFindex]))</f>
        <v>8Gp</v>
      </c>
      <c r="H770" s="1" t="str">
        <f>INDEX(FCF[MarkTo],MATCH(FCFdata[[#This Row],[FCFindex]],FCF[FCFindex]))</f>
        <v>9Ama</v>
      </c>
      <c r="I770" s="118">
        <f>FCFdata[[#This Row],[SampleLabel]]+3</f>
        <v>77010003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77010005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77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9</v>
      </c>
      <c r="D771" s="134">
        <f t="shared" si="48"/>
        <v>77010000</v>
      </c>
      <c r="E771" s="1">
        <f>INDEX(FCF[From],MATCH(FCFdata[[#This Row],[FCFindex]],FCF[FCFindex]))</f>
        <v>11</v>
      </c>
      <c r="F771" s="1">
        <f>INDEX(FCF[To],MATCH(FCFdata[[#This Row],[FCFindex]],FCF[FCFindex]))</f>
        <v>12</v>
      </c>
      <c r="G771" s="1" t="str">
        <f>INDEX(FCF[MarkFrom],MATCH(FCFdata[[#This Row],[FCFindex]],FCF[FCFindex]))</f>
        <v>10Tm</v>
      </c>
      <c r="H771" s="1" t="str">
        <f>INDEX(FCF[MarkTo],MATCH(FCFdata[[#This Row],[FCFindex]],FCF[FCFindex]))</f>
        <v>11Azd</v>
      </c>
      <c r="I771" s="118">
        <f>FCFdata[[#This Row],[SampleLabel]]+3</f>
        <v>77010003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77010005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78</v>
      </c>
      <c r="B772" s="1">
        <f t="shared" si="49"/>
        <v>1</v>
      </c>
      <c r="C772" s="1">
        <f t="shared" si="50"/>
        <v>0</v>
      </c>
      <c r="D772" s="134">
        <f t="shared" si="48"/>
        <v>78010000</v>
      </c>
      <c r="E772" s="1">
        <f>INDEX(FCF[From],MATCH(FCFdata[[#This Row],[FCFindex]],FCF[FCFindex]))</f>
        <v>1</v>
      </c>
      <c r="F772" s="1">
        <f>INDEX(FCF[To],MATCH(FCFdata[[#This Row],[FCFindex]],FCF[FCFindex]))</f>
        <v>3</v>
      </c>
      <c r="G772" s="1" t="str">
        <f>INDEX(FCF[MarkFrom],MATCH(FCFdata[[#This Row],[FCFindex]],FCF[FCFindex]))</f>
        <v>1PM</v>
      </c>
      <c r="H772" s="1" t="str">
        <f>INDEX(FCF[MarkTo],MATCH(FCFdata[[#This Row],[FCFindex]],FCF[FCFindex]))</f>
        <v>2c</v>
      </c>
      <c r="I772" s="118">
        <f>FCFdata[[#This Row],[SampleLabel]]+3</f>
        <v>78010003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78010005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78</v>
      </c>
      <c r="B773" s="1">
        <f t="shared" si="49"/>
        <v>1</v>
      </c>
      <c r="C773" s="1">
        <f t="shared" si="50"/>
        <v>1</v>
      </c>
      <c r="D773" s="134">
        <f t="shared" si="48"/>
        <v>78010000</v>
      </c>
      <c r="E773" s="1">
        <f>INDEX(FCF[From],MATCH(FCFdata[[#This Row],[FCFindex]],FCF[FCFindex]))</f>
        <v>2</v>
      </c>
      <c r="F773" s="1">
        <f>INDEX(FCF[To],MATCH(FCFdata[[#This Row],[FCFindex]],FCF[FCFindex]))</f>
        <v>3</v>
      </c>
      <c r="G773" s="1" t="str">
        <f>INDEX(FCF[MarkFrom],MATCH(FCFdata[[#This Row],[FCFindex]],FCF[FCFindex]))</f>
        <v>2D</v>
      </c>
      <c r="H773" s="1" t="str">
        <f>INDEX(FCF[MarkTo],MATCH(FCFdata[[#This Row],[FCFindex]],FCF[FCFindex]))</f>
        <v>2c</v>
      </c>
      <c r="I773" s="118">
        <f>FCFdata[[#This Row],[SampleLabel]]+3</f>
        <v>78010003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78010005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78</v>
      </c>
      <c r="B774" s="1">
        <f t="shared" si="49"/>
        <v>1</v>
      </c>
      <c r="C774" s="1">
        <f t="shared" si="50"/>
        <v>2</v>
      </c>
      <c r="D774" s="134">
        <f t="shared" si="48"/>
        <v>78010000</v>
      </c>
      <c r="E774" s="1">
        <f>INDEX(FCF[From],MATCH(FCFdata[[#This Row],[FCFindex]],FCF[FCFindex]))</f>
        <v>3</v>
      </c>
      <c r="F774" s="1">
        <f>INDEX(FCF[To],MATCH(FCFdata[[#This Row],[FCFindex]],FCF[FCFindex]))</f>
        <v>4</v>
      </c>
      <c r="G774" s="1" t="str">
        <f>INDEX(FCF[MarkFrom],MATCH(FCFdata[[#This Row],[FCFindex]],FCF[FCFindex]))</f>
        <v>2c</v>
      </c>
      <c r="H774" s="1" t="str">
        <f>INDEX(FCF[MarkTo],MATCH(FCFdata[[#This Row],[FCFindex]],FCF[FCFindex]))</f>
        <v>3U</v>
      </c>
      <c r="I774" s="118">
        <f>FCFdata[[#This Row],[SampleLabel]]+3</f>
        <v>78010003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78010005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78</v>
      </c>
      <c r="B775" s="1">
        <f t="shared" si="49"/>
        <v>1</v>
      </c>
      <c r="C775" s="1">
        <f t="shared" si="50"/>
        <v>3</v>
      </c>
      <c r="D775" s="134">
        <f t="shared" si="48"/>
        <v>78010000</v>
      </c>
      <c r="E775" s="1">
        <f>INDEX(FCF[From],MATCH(FCFdata[[#This Row],[FCFindex]],FCF[FCFindex]))</f>
        <v>4</v>
      </c>
      <c r="F775" s="1">
        <f>INDEX(FCF[To],MATCH(FCFdata[[#This Row],[FCFindex]],FCF[FCFindex]))</f>
        <v>5</v>
      </c>
      <c r="G775" s="1" t="str">
        <f>INDEX(FCF[MarkFrom],MATCH(FCFdata[[#This Row],[FCFindex]],FCF[FCFindex]))</f>
        <v>3U</v>
      </c>
      <c r="H775" s="1" t="str">
        <f>INDEX(FCF[MarkTo],MATCH(FCFdata[[#This Row],[FCFindex]],FCF[FCFindex]))</f>
        <v>4G</v>
      </c>
      <c r="I775" s="118">
        <f>FCFdata[[#This Row],[SampleLabel]]+3</f>
        <v>78010003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78010005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78</v>
      </c>
      <c r="B776" s="1">
        <f t="shared" si="49"/>
        <v>1</v>
      </c>
      <c r="C776" s="1">
        <f t="shared" si="50"/>
        <v>4</v>
      </c>
      <c r="D776" s="134">
        <f t="shared" si="48"/>
        <v>78010000</v>
      </c>
      <c r="E776" s="1">
        <f>INDEX(FCF[From],MATCH(FCFdata[[#This Row],[FCFindex]],FCF[FCFindex]))</f>
        <v>5</v>
      </c>
      <c r="F776" s="1">
        <f>INDEX(FCF[To],MATCH(FCFdata[[#This Row],[FCFindex]],FCF[FCFindex]))</f>
        <v>6</v>
      </c>
      <c r="G776" s="1" t="str">
        <f>INDEX(FCF[MarkFrom],MATCH(FCFdata[[#This Row],[FCFindex]],FCF[FCFindex]))</f>
        <v>4G</v>
      </c>
      <c r="H776" s="1" t="str">
        <f>INDEX(FCF[MarkTo],MATCH(FCFdata[[#This Row],[FCFindex]],FCF[FCFindex]))</f>
        <v>5S</v>
      </c>
      <c r="I776" s="118">
        <f>FCFdata[[#This Row],[SampleLabel]]+3</f>
        <v>78010003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78010005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78</v>
      </c>
      <c r="B777" s="1">
        <f t="shared" si="49"/>
        <v>1</v>
      </c>
      <c r="C777" s="1">
        <f t="shared" si="50"/>
        <v>5</v>
      </c>
      <c r="D777" s="134">
        <f t="shared" si="48"/>
        <v>78010000</v>
      </c>
      <c r="E777" s="1">
        <f>INDEX(FCF[From],MATCH(FCFdata[[#This Row],[FCFindex]],FCF[FCFindex]))</f>
        <v>6</v>
      </c>
      <c r="F777" s="1">
        <f>INDEX(FCF[To],MATCH(FCFdata[[#This Row],[FCFindex]],FCF[FCFindex]))</f>
        <v>7</v>
      </c>
      <c r="G777" s="1" t="str">
        <f>INDEX(FCF[MarkFrom],MATCH(FCFdata[[#This Row],[FCFindex]],FCF[FCFindex]))</f>
        <v>5S</v>
      </c>
      <c r="H777" s="1" t="str">
        <f>INDEX(FCF[MarkTo],MATCH(FCFdata[[#This Row],[FCFindex]],FCF[FCFindex]))</f>
        <v>6Oct</v>
      </c>
      <c r="I777" s="118">
        <f>FCFdata[[#This Row],[SampleLabel]]+3</f>
        <v>78010003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78010005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78</v>
      </c>
      <c r="B778" s="1">
        <f t="shared" si="49"/>
        <v>1</v>
      </c>
      <c r="C778" s="1">
        <f t="shared" si="50"/>
        <v>6</v>
      </c>
      <c r="D778" s="134">
        <f t="shared" si="48"/>
        <v>78010000</v>
      </c>
      <c r="E778" s="1">
        <f>INDEX(FCF[From],MATCH(FCFdata[[#This Row],[FCFindex]],FCF[FCFindex]))</f>
        <v>7</v>
      </c>
      <c r="F778" s="1">
        <f>INDEX(FCF[To],MATCH(FCFdata[[#This Row],[FCFindex]],FCF[FCFindex]))</f>
        <v>8</v>
      </c>
      <c r="G778" s="1" t="str">
        <f>INDEX(FCF[MarkFrom],MATCH(FCFdata[[#This Row],[FCFindex]],FCF[FCFindex]))</f>
        <v>6Oct</v>
      </c>
      <c r="H778" s="1" t="str">
        <f>INDEX(FCF[MarkTo],MATCH(FCFdata[[#This Row],[FCFindex]],FCF[FCFindex]))</f>
        <v>7Rot</v>
      </c>
      <c r="I778" s="118">
        <f>FCFdata[[#This Row],[SampleLabel]]+3</f>
        <v>78010003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78010005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78</v>
      </c>
      <c r="B779" s="1">
        <f t="shared" si="49"/>
        <v>1</v>
      </c>
      <c r="C779" s="1">
        <f t="shared" si="50"/>
        <v>7</v>
      </c>
      <c r="D779" s="134">
        <f t="shared" si="48"/>
        <v>78010000</v>
      </c>
      <c r="E779" s="1">
        <f>INDEX(FCF[From],MATCH(FCFdata[[#This Row],[FCFindex]],FCF[FCFindex]))</f>
        <v>8</v>
      </c>
      <c r="F779" s="1">
        <f>INDEX(FCF[To],MATCH(FCFdata[[#This Row],[FCFindex]],FCF[FCFindex]))</f>
        <v>9</v>
      </c>
      <c r="G779" s="1" t="str">
        <f>INDEX(FCF[MarkFrom],MATCH(FCFdata[[#This Row],[FCFindex]],FCF[FCFindex]))</f>
        <v>7Rot</v>
      </c>
      <c r="H779" s="1" t="str">
        <f>INDEX(FCF[MarkTo],MATCH(FCFdata[[#This Row],[FCFindex]],FCF[FCFindex]))</f>
        <v>8Gp</v>
      </c>
      <c r="I779" s="118">
        <f>FCFdata[[#This Row],[SampleLabel]]+3</f>
        <v>78010003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78010005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78</v>
      </c>
      <c r="B780" s="1">
        <f t="shared" si="49"/>
        <v>1</v>
      </c>
      <c r="C780" s="1">
        <f t="shared" si="50"/>
        <v>8</v>
      </c>
      <c r="D780" s="134">
        <f t="shared" si="48"/>
        <v>78010000</v>
      </c>
      <c r="E780" s="1">
        <f>INDEX(FCF[From],MATCH(FCFdata[[#This Row],[FCFindex]],FCF[FCFindex]))</f>
        <v>9</v>
      </c>
      <c r="F780" s="1">
        <f>INDEX(FCF[To],MATCH(FCFdata[[#This Row],[FCFindex]],FCF[FCFindex]))</f>
        <v>10</v>
      </c>
      <c r="G780" s="1" t="str">
        <f>INDEX(FCF[MarkFrom],MATCH(FCFdata[[#This Row],[FCFindex]],FCF[FCFindex]))</f>
        <v>8Gp</v>
      </c>
      <c r="H780" s="1" t="str">
        <f>INDEX(FCF[MarkTo],MATCH(FCFdata[[#This Row],[FCFindex]],FCF[FCFindex]))</f>
        <v>9Ama</v>
      </c>
      <c r="I780" s="118">
        <f>FCFdata[[#This Row],[SampleLabel]]+3</f>
        <v>78010003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78010005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78</v>
      </c>
      <c r="B781" s="1">
        <f t="shared" si="49"/>
        <v>1</v>
      </c>
      <c r="C781" s="1">
        <f t="shared" si="50"/>
        <v>9</v>
      </c>
      <c r="D781" s="134">
        <f t="shared" si="48"/>
        <v>78010000</v>
      </c>
      <c r="E781" s="1">
        <f>INDEX(FCF[From],MATCH(FCFdata[[#This Row],[FCFindex]],FCF[FCFindex]))</f>
        <v>11</v>
      </c>
      <c r="F781" s="1">
        <f>INDEX(FCF[To],MATCH(FCFdata[[#This Row],[FCFindex]],FCF[FCFindex]))</f>
        <v>12</v>
      </c>
      <c r="G781" s="1" t="str">
        <f>INDEX(FCF[MarkFrom],MATCH(FCFdata[[#This Row],[FCFindex]],FCF[FCFindex]))</f>
        <v>10Tm</v>
      </c>
      <c r="H781" s="1" t="str">
        <f>INDEX(FCF[MarkTo],MATCH(FCFdata[[#This Row],[FCFindex]],FCF[FCFindex]))</f>
        <v>11Azd</v>
      </c>
      <c r="I781" s="118">
        <f>FCFdata[[#This Row],[SampleLabel]]+3</f>
        <v>78010003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78010005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79</v>
      </c>
      <c r="B782" s="1">
        <f t="shared" si="49"/>
        <v>1</v>
      </c>
      <c r="C782" s="1">
        <f t="shared" si="50"/>
        <v>0</v>
      </c>
      <c r="D782" s="134">
        <f t="shared" si="48"/>
        <v>79010000</v>
      </c>
      <c r="E782" s="1">
        <f>INDEX(FCF[From],MATCH(FCFdata[[#This Row],[FCFindex]],FCF[FCFindex]))</f>
        <v>1</v>
      </c>
      <c r="F782" s="1">
        <f>INDEX(FCF[To],MATCH(FCFdata[[#This Row],[FCFindex]],FCF[FCFindex]))</f>
        <v>3</v>
      </c>
      <c r="G782" s="1" t="str">
        <f>INDEX(FCF[MarkFrom],MATCH(FCFdata[[#This Row],[FCFindex]],FCF[FCFindex]))</f>
        <v>1PM</v>
      </c>
      <c r="H782" s="1" t="str">
        <f>INDEX(FCF[MarkTo],MATCH(FCFdata[[#This Row],[FCFindex]],FCF[FCFindex]))</f>
        <v>2c</v>
      </c>
      <c r="I782" s="118">
        <f>FCFdata[[#This Row],[SampleLabel]]+3</f>
        <v>79010003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79010005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79</v>
      </c>
      <c r="B783" s="1">
        <f t="shared" si="49"/>
        <v>1</v>
      </c>
      <c r="C783" s="1">
        <f t="shared" si="50"/>
        <v>1</v>
      </c>
      <c r="D783" s="134">
        <f t="shared" si="48"/>
        <v>79010000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2D</v>
      </c>
      <c r="H783" s="1" t="str">
        <f>INDEX(FCF[MarkTo],MATCH(FCFdata[[#This Row],[FCFindex]],FCF[FCFindex]))</f>
        <v>2c</v>
      </c>
      <c r="I783" s="118">
        <f>FCFdata[[#This Row],[SampleLabel]]+3</f>
        <v>79010003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79010005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79</v>
      </c>
      <c r="B784" s="1">
        <f t="shared" si="49"/>
        <v>1</v>
      </c>
      <c r="C784" s="1">
        <f t="shared" si="50"/>
        <v>2</v>
      </c>
      <c r="D784" s="134">
        <f t="shared" si="48"/>
        <v>79010000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2c</v>
      </c>
      <c r="H784" s="1" t="str">
        <f>INDEX(FCF[MarkTo],MATCH(FCFdata[[#This Row],[FCFindex]],FCF[FCFindex]))</f>
        <v>3U</v>
      </c>
      <c r="I784" s="118">
        <f>FCFdata[[#This Row],[SampleLabel]]+3</f>
        <v>79010003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79010005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79</v>
      </c>
      <c r="B785" s="1">
        <f t="shared" si="49"/>
        <v>1</v>
      </c>
      <c r="C785" s="1">
        <f t="shared" si="50"/>
        <v>3</v>
      </c>
      <c r="D785" s="134">
        <f t="shared" si="48"/>
        <v>79010000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3U</v>
      </c>
      <c r="H785" s="1" t="str">
        <f>INDEX(FCF[MarkTo],MATCH(FCFdata[[#This Row],[FCFindex]],FCF[FCFindex]))</f>
        <v>4G</v>
      </c>
      <c r="I785" s="118">
        <f>FCFdata[[#This Row],[SampleLabel]]+3</f>
        <v>79010003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79010005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79</v>
      </c>
      <c r="B786" s="1">
        <f t="shared" si="49"/>
        <v>1</v>
      </c>
      <c r="C786" s="1">
        <f t="shared" si="50"/>
        <v>4</v>
      </c>
      <c r="D786" s="134">
        <f t="shared" si="48"/>
        <v>79010000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4G</v>
      </c>
      <c r="H786" s="1" t="str">
        <f>INDEX(FCF[MarkTo],MATCH(FCFdata[[#This Row],[FCFindex]],FCF[FCFindex]))</f>
        <v>5S</v>
      </c>
      <c r="I786" s="118">
        <f>FCFdata[[#This Row],[SampleLabel]]+3</f>
        <v>79010003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79010005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79</v>
      </c>
      <c r="B787" s="1">
        <f t="shared" si="49"/>
        <v>1</v>
      </c>
      <c r="C787" s="1">
        <f t="shared" si="50"/>
        <v>5</v>
      </c>
      <c r="D787" s="134">
        <f t="shared" si="48"/>
        <v>79010000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5S</v>
      </c>
      <c r="H787" s="1" t="str">
        <f>INDEX(FCF[MarkTo],MATCH(FCFdata[[#This Row],[FCFindex]],FCF[FCFindex]))</f>
        <v>6Oct</v>
      </c>
      <c r="I787" s="118">
        <f>FCFdata[[#This Row],[SampleLabel]]+3</f>
        <v>79010003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79010005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79</v>
      </c>
      <c r="B788" s="1">
        <f t="shared" si="49"/>
        <v>1</v>
      </c>
      <c r="C788" s="1">
        <f t="shared" si="50"/>
        <v>6</v>
      </c>
      <c r="D788" s="134">
        <f t="shared" si="48"/>
        <v>79010000</v>
      </c>
      <c r="E788" s="1">
        <f>INDEX(FCF[From],MATCH(FCFdata[[#This Row],[FCFindex]],FCF[FCFindex]))</f>
        <v>7</v>
      </c>
      <c r="F788" s="1">
        <f>INDEX(FCF[To],MATCH(FCFdata[[#This Row],[FCFindex]],FCF[FCFindex]))</f>
        <v>8</v>
      </c>
      <c r="G788" s="1" t="str">
        <f>INDEX(FCF[MarkFrom],MATCH(FCFdata[[#This Row],[FCFindex]],FCF[FCFindex]))</f>
        <v>6Oct</v>
      </c>
      <c r="H788" s="1" t="str">
        <f>INDEX(FCF[MarkTo],MATCH(FCFdata[[#This Row],[FCFindex]],FCF[FCFindex]))</f>
        <v>7Rot</v>
      </c>
      <c r="I788" s="118">
        <f>FCFdata[[#This Row],[SampleLabel]]+3</f>
        <v>79010003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79010005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79</v>
      </c>
      <c r="B789" s="1">
        <f t="shared" si="49"/>
        <v>1</v>
      </c>
      <c r="C789" s="1">
        <f t="shared" si="50"/>
        <v>7</v>
      </c>
      <c r="D789" s="134">
        <f t="shared" si="48"/>
        <v>79010000</v>
      </c>
      <c r="E789" s="1">
        <f>INDEX(FCF[From],MATCH(FCFdata[[#This Row],[FCFindex]],FCF[FCFindex]))</f>
        <v>8</v>
      </c>
      <c r="F789" s="1">
        <f>INDEX(FCF[To],MATCH(FCFdata[[#This Row],[FCFindex]],FCF[FCFindex]))</f>
        <v>9</v>
      </c>
      <c r="G789" s="1" t="str">
        <f>INDEX(FCF[MarkFrom],MATCH(FCFdata[[#This Row],[FCFindex]],FCF[FCFindex]))</f>
        <v>7Rot</v>
      </c>
      <c r="H789" s="1" t="str">
        <f>INDEX(FCF[MarkTo],MATCH(FCFdata[[#This Row],[FCFindex]],FCF[FCFindex]))</f>
        <v>8Gp</v>
      </c>
      <c r="I789" s="118">
        <f>FCFdata[[#This Row],[SampleLabel]]+3</f>
        <v>79010003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79010005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79</v>
      </c>
      <c r="B790" s="1">
        <f t="shared" si="49"/>
        <v>1</v>
      </c>
      <c r="C790" s="1">
        <f t="shared" si="50"/>
        <v>8</v>
      </c>
      <c r="D790" s="134">
        <f t="shared" si="48"/>
        <v>79010000</v>
      </c>
      <c r="E790" s="1">
        <f>INDEX(FCF[From],MATCH(FCFdata[[#This Row],[FCFindex]],FCF[FCFindex]))</f>
        <v>9</v>
      </c>
      <c r="F790" s="1">
        <f>INDEX(FCF[To],MATCH(FCFdata[[#This Row],[FCFindex]],FCF[FCFindex]))</f>
        <v>10</v>
      </c>
      <c r="G790" s="1" t="str">
        <f>INDEX(FCF[MarkFrom],MATCH(FCFdata[[#This Row],[FCFindex]],FCF[FCFindex]))</f>
        <v>8Gp</v>
      </c>
      <c r="H790" s="1" t="str">
        <f>INDEX(FCF[MarkTo],MATCH(FCFdata[[#This Row],[FCFindex]],FCF[FCFindex]))</f>
        <v>9Ama</v>
      </c>
      <c r="I790" s="118">
        <f>FCFdata[[#This Row],[SampleLabel]]+3</f>
        <v>79010003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79010005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79</v>
      </c>
      <c r="B791" s="1">
        <f t="shared" si="49"/>
        <v>1</v>
      </c>
      <c r="C791" s="1">
        <f t="shared" si="50"/>
        <v>9</v>
      </c>
      <c r="D791" s="134">
        <f t="shared" si="48"/>
        <v>79010000</v>
      </c>
      <c r="E791" s="1">
        <f>INDEX(FCF[From],MATCH(FCFdata[[#This Row],[FCFindex]],FCF[FCFindex]))</f>
        <v>11</v>
      </c>
      <c r="F791" s="1">
        <f>INDEX(FCF[To],MATCH(FCFdata[[#This Row],[FCFindex]],FCF[FCFindex]))</f>
        <v>12</v>
      </c>
      <c r="G791" s="1" t="str">
        <f>INDEX(FCF[MarkFrom],MATCH(FCFdata[[#This Row],[FCFindex]],FCF[FCFindex]))</f>
        <v>10Tm</v>
      </c>
      <c r="H791" s="1" t="str">
        <f>INDEX(FCF[MarkTo],MATCH(FCFdata[[#This Row],[FCFindex]],FCF[FCFindex]))</f>
        <v>11Azd</v>
      </c>
      <c r="I791" s="118">
        <f>FCFdata[[#This Row],[SampleLabel]]+3</f>
        <v>79010003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79010005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80</v>
      </c>
      <c r="B792" s="1">
        <f t="shared" si="49"/>
        <v>1</v>
      </c>
      <c r="C792" s="1">
        <f t="shared" si="50"/>
        <v>0</v>
      </c>
      <c r="D792" s="134">
        <f t="shared" si="48"/>
        <v>80010000</v>
      </c>
      <c r="E792" s="1">
        <f>INDEX(FCF[From],MATCH(FCFdata[[#This Row],[FCFindex]],FCF[FCFindex]))</f>
        <v>1</v>
      </c>
      <c r="F792" s="1">
        <f>INDEX(FCF[To],MATCH(FCFdata[[#This Row],[FCFindex]],FCF[FCFindex]))</f>
        <v>3</v>
      </c>
      <c r="G792" s="1" t="str">
        <f>INDEX(FCF[MarkFrom],MATCH(FCFdata[[#This Row],[FCFindex]],FCF[FCFindex]))</f>
        <v>1PM</v>
      </c>
      <c r="H792" s="1" t="str">
        <f>INDEX(FCF[MarkTo],MATCH(FCFdata[[#This Row],[FCFindex]],FCF[FCFindex]))</f>
        <v>2c</v>
      </c>
      <c r="I792" s="118">
        <f>FCFdata[[#This Row],[SampleLabel]]+3</f>
        <v>80010003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80010005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80</v>
      </c>
      <c r="B793" s="1">
        <f t="shared" si="49"/>
        <v>1</v>
      </c>
      <c r="C793" s="1">
        <f t="shared" si="50"/>
        <v>1</v>
      </c>
      <c r="D793" s="134">
        <f t="shared" si="48"/>
        <v>80010000</v>
      </c>
      <c r="E793" s="1">
        <f>INDEX(FCF[From],MATCH(FCFdata[[#This Row],[FCFindex]],FCF[FCFindex]))</f>
        <v>2</v>
      </c>
      <c r="F793" s="1">
        <f>INDEX(FCF[To],MATCH(FCFdata[[#This Row],[FCFindex]],FCF[FCFindex]))</f>
        <v>3</v>
      </c>
      <c r="G793" s="1" t="str">
        <f>INDEX(FCF[MarkFrom],MATCH(FCFdata[[#This Row],[FCFindex]],FCF[FCFindex]))</f>
        <v>2D</v>
      </c>
      <c r="H793" s="1" t="str">
        <f>INDEX(FCF[MarkTo],MATCH(FCFdata[[#This Row],[FCFindex]],FCF[FCFindex]))</f>
        <v>2c</v>
      </c>
      <c r="I793" s="118">
        <f>FCFdata[[#This Row],[SampleLabel]]+3</f>
        <v>80010003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80010005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80</v>
      </c>
      <c r="B794" s="1">
        <f t="shared" si="49"/>
        <v>1</v>
      </c>
      <c r="C794" s="1">
        <f t="shared" si="50"/>
        <v>2</v>
      </c>
      <c r="D794" s="134">
        <f t="shared" si="48"/>
        <v>80010000</v>
      </c>
      <c r="E794" s="1">
        <f>INDEX(FCF[From],MATCH(FCFdata[[#This Row],[FCFindex]],FCF[FCFindex]))</f>
        <v>3</v>
      </c>
      <c r="F794" s="1">
        <f>INDEX(FCF[To],MATCH(FCFdata[[#This Row],[FCFindex]],FCF[FCFindex]))</f>
        <v>4</v>
      </c>
      <c r="G794" s="1" t="str">
        <f>INDEX(FCF[MarkFrom],MATCH(FCFdata[[#This Row],[FCFindex]],FCF[FCFindex]))</f>
        <v>2c</v>
      </c>
      <c r="H794" s="1" t="str">
        <f>INDEX(FCF[MarkTo],MATCH(FCFdata[[#This Row],[FCFindex]],FCF[FCFindex]))</f>
        <v>3U</v>
      </c>
      <c r="I794" s="118">
        <f>FCFdata[[#This Row],[SampleLabel]]+3</f>
        <v>80010003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80010005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80</v>
      </c>
      <c r="B795" s="1">
        <f t="shared" si="49"/>
        <v>1</v>
      </c>
      <c r="C795" s="1">
        <f t="shared" si="50"/>
        <v>3</v>
      </c>
      <c r="D795" s="134">
        <f t="shared" si="48"/>
        <v>80010000</v>
      </c>
      <c r="E795" s="1">
        <f>INDEX(FCF[From],MATCH(FCFdata[[#This Row],[FCFindex]],FCF[FCFindex]))</f>
        <v>4</v>
      </c>
      <c r="F795" s="1">
        <f>INDEX(FCF[To],MATCH(FCFdata[[#This Row],[FCFindex]],FCF[FCFindex]))</f>
        <v>5</v>
      </c>
      <c r="G795" s="1" t="str">
        <f>INDEX(FCF[MarkFrom],MATCH(FCFdata[[#This Row],[FCFindex]],FCF[FCFindex]))</f>
        <v>3U</v>
      </c>
      <c r="H795" s="1" t="str">
        <f>INDEX(FCF[MarkTo],MATCH(FCFdata[[#This Row],[FCFindex]],FCF[FCFindex]))</f>
        <v>4G</v>
      </c>
      <c r="I795" s="118">
        <f>FCFdata[[#This Row],[SampleLabel]]+3</f>
        <v>80010003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80010005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80</v>
      </c>
      <c r="B796" s="1">
        <f t="shared" si="49"/>
        <v>1</v>
      </c>
      <c r="C796" s="1">
        <f t="shared" si="50"/>
        <v>4</v>
      </c>
      <c r="D796" s="134">
        <f t="shared" si="48"/>
        <v>80010000</v>
      </c>
      <c r="E796" s="1">
        <f>INDEX(FCF[From],MATCH(FCFdata[[#This Row],[FCFindex]],FCF[FCFindex]))</f>
        <v>5</v>
      </c>
      <c r="F796" s="1">
        <f>INDEX(FCF[To],MATCH(FCFdata[[#This Row],[FCFindex]],FCF[FCFindex]))</f>
        <v>6</v>
      </c>
      <c r="G796" s="1" t="str">
        <f>INDEX(FCF[MarkFrom],MATCH(FCFdata[[#This Row],[FCFindex]],FCF[FCFindex]))</f>
        <v>4G</v>
      </c>
      <c r="H796" s="1" t="str">
        <f>INDEX(FCF[MarkTo],MATCH(FCFdata[[#This Row],[FCFindex]],FCF[FCFindex]))</f>
        <v>5S</v>
      </c>
      <c r="I796" s="118">
        <f>FCFdata[[#This Row],[SampleLabel]]+3</f>
        <v>80010003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80010005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80</v>
      </c>
      <c r="B797" s="1">
        <f t="shared" si="49"/>
        <v>1</v>
      </c>
      <c r="C797" s="1">
        <f t="shared" si="50"/>
        <v>5</v>
      </c>
      <c r="D797" s="134">
        <f t="shared" si="48"/>
        <v>80010000</v>
      </c>
      <c r="E797" s="1">
        <f>INDEX(FCF[From],MATCH(FCFdata[[#This Row],[FCFindex]],FCF[FCFindex]))</f>
        <v>6</v>
      </c>
      <c r="F797" s="1">
        <f>INDEX(FCF[To],MATCH(FCFdata[[#This Row],[FCFindex]],FCF[FCFindex]))</f>
        <v>7</v>
      </c>
      <c r="G797" s="1" t="str">
        <f>INDEX(FCF[MarkFrom],MATCH(FCFdata[[#This Row],[FCFindex]],FCF[FCFindex]))</f>
        <v>5S</v>
      </c>
      <c r="H797" s="1" t="str">
        <f>INDEX(FCF[MarkTo],MATCH(FCFdata[[#This Row],[FCFindex]],FCF[FCFindex]))</f>
        <v>6Oct</v>
      </c>
      <c r="I797" s="118">
        <f>FCFdata[[#This Row],[SampleLabel]]+3</f>
        <v>80010003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80010005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80</v>
      </c>
      <c r="B798" s="1">
        <f t="shared" si="49"/>
        <v>1</v>
      </c>
      <c r="C798" s="1">
        <f t="shared" si="50"/>
        <v>6</v>
      </c>
      <c r="D798" s="134">
        <f t="shared" si="48"/>
        <v>80010000</v>
      </c>
      <c r="E798" s="1">
        <f>INDEX(FCF[From],MATCH(FCFdata[[#This Row],[FCFindex]],FCF[FCFindex]))</f>
        <v>7</v>
      </c>
      <c r="F798" s="1">
        <f>INDEX(FCF[To],MATCH(FCFdata[[#This Row],[FCFindex]],FCF[FCFindex]))</f>
        <v>8</v>
      </c>
      <c r="G798" s="1" t="str">
        <f>INDEX(FCF[MarkFrom],MATCH(FCFdata[[#This Row],[FCFindex]],FCF[FCFindex]))</f>
        <v>6Oct</v>
      </c>
      <c r="H798" s="1" t="str">
        <f>INDEX(FCF[MarkTo],MATCH(FCFdata[[#This Row],[FCFindex]],FCF[FCFindex]))</f>
        <v>7Rot</v>
      </c>
      <c r="I798" s="118">
        <f>FCFdata[[#This Row],[SampleLabel]]+3</f>
        <v>80010003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80010005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80</v>
      </c>
      <c r="B799" s="1">
        <f t="shared" si="49"/>
        <v>1</v>
      </c>
      <c r="C799" s="1">
        <f t="shared" si="50"/>
        <v>7</v>
      </c>
      <c r="D799" s="134">
        <f t="shared" si="48"/>
        <v>80010000</v>
      </c>
      <c r="E799" s="1">
        <f>INDEX(FCF[From],MATCH(FCFdata[[#This Row],[FCFindex]],FCF[FCFindex]))</f>
        <v>8</v>
      </c>
      <c r="F799" s="1">
        <f>INDEX(FCF[To],MATCH(FCFdata[[#This Row],[FCFindex]],FCF[FCFindex]))</f>
        <v>9</v>
      </c>
      <c r="G799" s="1" t="str">
        <f>INDEX(FCF[MarkFrom],MATCH(FCFdata[[#This Row],[FCFindex]],FCF[FCFindex]))</f>
        <v>7Rot</v>
      </c>
      <c r="H799" s="1" t="str">
        <f>INDEX(FCF[MarkTo],MATCH(FCFdata[[#This Row],[FCFindex]],FCF[FCFindex]))</f>
        <v>8Gp</v>
      </c>
      <c r="I799" s="118">
        <f>FCFdata[[#This Row],[SampleLabel]]+3</f>
        <v>80010003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80010005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80</v>
      </c>
      <c r="B800" s="1">
        <f t="shared" si="49"/>
        <v>1</v>
      </c>
      <c r="C800" s="1">
        <f t="shared" si="50"/>
        <v>8</v>
      </c>
      <c r="D800" s="134">
        <f t="shared" si="48"/>
        <v>80010000</v>
      </c>
      <c r="E800" s="1">
        <f>INDEX(FCF[From],MATCH(FCFdata[[#This Row],[FCFindex]],FCF[FCFindex]))</f>
        <v>9</v>
      </c>
      <c r="F800" s="1">
        <f>INDEX(FCF[To],MATCH(FCFdata[[#This Row],[FCFindex]],FCF[FCFindex]))</f>
        <v>10</v>
      </c>
      <c r="G800" s="1" t="str">
        <f>INDEX(FCF[MarkFrom],MATCH(FCFdata[[#This Row],[FCFindex]],FCF[FCFindex]))</f>
        <v>8Gp</v>
      </c>
      <c r="H800" s="1" t="str">
        <f>INDEX(FCF[MarkTo],MATCH(FCFdata[[#This Row],[FCFindex]],FCF[FCFindex]))</f>
        <v>9Ama</v>
      </c>
      <c r="I800" s="118">
        <f>FCFdata[[#This Row],[SampleLabel]]+3</f>
        <v>80010003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80010005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80</v>
      </c>
      <c r="B801" s="1">
        <f t="shared" si="49"/>
        <v>1</v>
      </c>
      <c r="C801" s="1">
        <f t="shared" si="50"/>
        <v>9</v>
      </c>
      <c r="D801" s="134">
        <f t="shared" si="48"/>
        <v>80010000</v>
      </c>
      <c r="E801" s="1">
        <f>INDEX(FCF[From],MATCH(FCFdata[[#This Row],[FCFindex]],FCF[FCFindex]))</f>
        <v>11</v>
      </c>
      <c r="F801" s="1">
        <f>INDEX(FCF[To],MATCH(FCFdata[[#This Row],[FCFindex]],FCF[FCFindex]))</f>
        <v>12</v>
      </c>
      <c r="G801" s="1" t="str">
        <f>INDEX(FCF[MarkFrom],MATCH(FCFdata[[#This Row],[FCFindex]],FCF[FCFindex]))</f>
        <v>10Tm</v>
      </c>
      <c r="H801" s="1" t="str">
        <f>INDEX(FCF[MarkTo],MATCH(FCFdata[[#This Row],[FCFindex]],FCF[FCFindex]))</f>
        <v>11Azd</v>
      </c>
      <c r="I801" s="118">
        <f>FCFdata[[#This Row],[SampleLabel]]+3</f>
        <v>80010003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80010005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81</v>
      </c>
      <c r="B802" s="1">
        <f t="shared" si="49"/>
        <v>1</v>
      </c>
      <c r="C802" s="1">
        <f t="shared" si="50"/>
        <v>0</v>
      </c>
      <c r="D802" s="134">
        <f t="shared" si="48"/>
        <v>81010000</v>
      </c>
      <c r="E802" s="1">
        <f>INDEX(FCF[From],MATCH(FCFdata[[#This Row],[FCFindex]],FCF[FCFindex]))</f>
        <v>1</v>
      </c>
      <c r="F802" s="1">
        <f>INDEX(FCF[To],MATCH(FCFdata[[#This Row],[FCFindex]],FCF[FCFindex]))</f>
        <v>3</v>
      </c>
      <c r="G802" s="1" t="str">
        <f>INDEX(FCF[MarkFrom],MATCH(FCFdata[[#This Row],[FCFindex]],FCF[FCFindex]))</f>
        <v>1PM</v>
      </c>
      <c r="H802" s="1" t="str">
        <f>INDEX(FCF[MarkTo],MATCH(FCFdata[[#This Row],[FCFindex]],FCF[FCFindex]))</f>
        <v>2c</v>
      </c>
      <c r="I802" s="118">
        <f>FCFdata[[#This Row],[SampleLabel]]+3</f>
        <v>81010003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81010005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81</v>
      </c>
      <c r="B803" s="1">
        <f t="shared" si="49"/>
        <v>1</v>
      </c>
      <c r="C803" s="1">
        <f t="shared" si="50"/>
        <v>1</v>
      </c>
      <c r="D803" s="134">
        <f t="shared" si="48"/>
        <v>81010000</v>
      </c>
      <c r="E803" s="1">
        <f>INDEX(FCF[From],MATCH(FCFdata[[#This Row],[FCFindex]],FCF[FCFindex]))</f>
        <v>2</v>
      </c>
      <c r="F803" s="1">
        <f>INDEX(FCF[To],MATCH(FCFdata[[#This Row],[FCFindex]],FCF[FCFindex]))</f>
        <v>3</v>
      </c>
      <c r="G803" s="1" t="str">
        <f>INDEX(FCF[MarkFrom],MATCH(FCFdata[[#This Row],[FCFindex]],FCF[FCFindex]))</f>
        <v>2D</v>
      </c>
      <c r="H803" s="1" t="str">
        <f>INDEX(FCF[MarkTo],MATCH(FCFdata[[#This Row],[FCFindex]],FCF[FCFindex]))</f>
        <v>2c</v>
      </c>
      <c r="I803" s="118">
        <f>FCFdata[[#This Row],[SampleLabel]]+3</f>
        <v>81010003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81010005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81</v>
      </c>
      <c r="B804" s="1">
        <f t="shared" si="49"/>
        <v>1</v>
      </c>
      <c r="C804" s="1">
        <f t="shared" si="50"/>
        <v>2</v>
      </c>
      <c r="D804" s="134">
        <f t="shared" si="48"/>
        <v>81010000</v>
      </c>
      <c r="E804" s="1">
        <f>INDEX(FCF[From],MATCH(FCFdata[[#This Row],[FCFindex]],FCF[FCFindex]))</f>
        <v>3</v>
      </c>
      <c r="F804" s="1">
        <f>INDEX(FCF[To],MATCH(FCFdata[[#This Row],[FCFindex]],FCF[FCFindex]))</f>
        <v>4</v>
      </c>
      <c r="G804" s="1" t="str">
        <f>INDEX(FCF[MarkFrom],MATCH(FCFdata[[#This Row],[FCFindex]],FCF[FCFindex]))</f>
        <v>2c</v>
      </c>
      <c r="H804" s="1" t="str">
        <f>INDEX(FCF[MarkTo],MATCH(FCFdata[[#This Row],[FCFindex]],FCF[FCFindex]))</f>
        <v>3U</v>
      </c>
      <c r="I804" s="118">
        <f>FCFdata[[#This Row],[SampleLabel]]+3</f>
        <v>81010003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81010005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81</v>
      </c>
      <c r="B805" s="1">
        <f t="shared" si="49"/>
        <v>1</v>
      </c>
      <c r="C805" s="1">
        <f t="shared" si="50"/>
        <v>3</v>
      </c>
      <c r="D805" s="134">
        <f t="shared" si="48"/>
        <v>81010000</v>
      </c>
      <c r="E805" s="1">
        <f>INDEX(FCF[From],MATCH(FCFdata[[#This Row],[FCFindex]],FCF[FCFindex]))</f>
        <v>4</v>
      </c>
      <c r="F805" s="1">
        <f>INDEX(FCF[To],MATCH(FCFdata[[#This Row],[FCFindex]],FCF[FCFindex]))</f>
        <v>5</v>
      </c>
      <c r="G805" s="1" t="str">
        <f>INDEX(FCF[MarkFrom],MATCH(FCFdata[[#This Row],[FCFindex]],FCF[FCFindex]))</f>
        <v>3U</v>
      </c>
      <c r="H805" s="1" t="str">
        <f>INDEX(FCF[MarkTo],MATCH(FCFdata[[#This Row],[FCFindex]],FCF[FCFindex]))</f>
        <v>4G</v>
      </c>
      <c r="I805" s="118">
        <f>FCFdata[[#This Row],[SampleLabel]]+3</f>
        <v>81010003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81010005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81</v>
      </c>
      <c r="B806" s="1">
        <f t="shared" si="49"/>
        <v>1</v>
      </c>
      <c r="C806" s="1">
        <f t="shared" si="50"/>
        <v>4</v>
      </c>
      <c r="D806" s="134">
        <f t="shared" si="48"/>
        <v>81010000</v>
      </c>
      <c r="E806" s="1">
        <f>INDEX(FCF[From],MATCH(FCFdata[[#This Row],[FCFindex]],FCF[FCFindex]))</f>
        <v>5</v>
      </c>
      <c r="F806" s="1">
        <f>INDEX(FCF[To],MATCH(FCFdata[[#This Row],[FCFindex]],FCF[FCFindex]))</f>
        <v>6</v>
      </c>
      <c r="G806" s="1" t="str">
        <f>INDEX(FCF[MarkFrom],MATCH(FCFdata[[#This Row],[FCFindex]],FCF[FCFindex]))</f>
        <v>4G</v>
      </c>
      <c r="H806" s="1" t="str">
        <f>INDEX(FCF[MarkTo],MATCH(FCFdata[[#This Row],[FCFindex]],FCF[FCFindex]))</f>
        <v>5S</v>
      </c>
      <c r="I806" s="118">
        <f>FCFdata[[#This Row],[SampleLabel]]+3</f>
        <v>81010003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81010005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81</v>
      </c>
      <c r="B807" s="1">
        <f t="shared" si="49"/>
        <v>1</v>
      </c>
      <c r="C807" s="1">
        <f t="shared" si="50"/>
        <v>5</v>
      </c>
      <c r="D807" s="134">
        <f t="shared" si="48"/>
        <v>81010000</v>
      </c>
      <c r="E807" s="1">
        <f>INDEX(FCF[From],MATCH(FCFdata[[#This Row],[FCFindex]],FCF[FCFindex]))</f>
        <v>6</v>
      </c>
      <c r="F807" s="1">
        <f>INDEX(FCF[To],MATCH(FCFdata[[#This Row],[FCFindex]],FCF[FCFindex]))</f>
        <v>7</v>
      </c>
      <c r="G807" s="1" t="str">
        <f>INDEX(FCF[MarkFrom],MATCH(FCFdata[[#This Row],[FCFindex]],FCF[FCFindex]))</f>
        <v>5S</v>
      </c>
      <c r="H807" s="1" t="str">
        <f>INDEX(FCF[MarkTo],MATCH(FCFdata[[#This Row],[FCFindex]],FCF[FCFindex]))</f>
        <v>6Oct</v>
      </c>
      <c r="I807" s="118">
        <f>FCFdata[[#This Row],[SampleLabel]]+3</f>
        <v>81010003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81010005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81</v>
      </c>
      <c r="B808" s="1">
        <f t="shared" si="49"/>
        <v>1</v>
      </c>
      <c r="C808" s="1">
        <f t="shared" si="50"/>
        <v>6</v>
      </c>
      <c r="D808" s="134">
        <f t="shared" si="48"/>
        <v>81010000</v>
      </c>
      <c r="E808" s="1">
        <f>INDEX(FCF[From],MATCH(FCFdata[[#This Row],[FCFindex]],FCF[FCFindex]))</f>
        <v>7</v>
      </c>
      <c r="F808" s="1">
        <f>INDEX(FCF[To],MATCH(FCFdata[[#This Row],[FCFindex]],FCF[FCFindex]))</f>
        <v>8</v>
      </c>
      <c r="G808" s="1" t="str">
        <f>INDEX(FCF[MarkFrom],MATCH(FCFdata[[#This Row],[FCFindex]],FCF[FCFindex]))</f>
        <v>6Oct</v>
      </c>
      <c r="H808" s="1" t="str">
        <f>INDEX(FCF[MarkTo],MATCH(FCFdata[[#This Row],[FCFindex]],FCF[FCFindex]))</f>
        <v>7Rot</v>
      </c>
      <c r="I808" s="118">
        <f>FCFdata[[#This Row],[SampleLabel]]+3</f>
        <v>81010003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81010005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81</v>
      </c>
      <c r="B809" s="1">
        <f t="shared" si="49"/>
        <v>1</v>
      </c>
      <c r="C809" s="1">
        <f t="shared" si="50"/>
        <v>7</v>
      </c>
      <c r="D809" s="134">
        <f t="shared" si="48"/>
        <v>81010000</v>
      </c>
      <c r="E809" s="1">
        <f>INDEX(FCF[From],MATCH(FCFdata[[#This Row],[FCFindex]],FCF[FCFindex]))</f>
        <v>8</v>
      </c>
      <c r="F809" s="1">
        <f>INDEX(FCF[To],MATCH(FCFdata[[#This Row],[FCFindex]],FCF[FCFindex]))</f>
        <v>9</v>
      </c>
      <c r="G809" s="1" t="str">
        <f>INDEX(FCF[MarkFrom],MATCH(FCFdata[[#This Row],[FCFindex]],FCF[FCFindex]))</f>
        <v>7Rot</v>
      </c>
      <c r="H809" s="1" t="str">
        <f>INDEX(FCF[MarkTo],MATCH(FCFdata[[#This Row],[FCFindex]],FCF[FCFindex]))</f>
        <v>8Gp</v>
      </c>
      <c r="I809" s="118">
        <f>FCFdata[[#This Row],[SampleLabel]]+3</f>
        <v>81010003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81010005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81</v>
      </c>
      <c r="B810" s="1">
        <f t="shared" si="49"/>
        <v>1</v>
      </c>
      <c r="C810" s="1">
        <f t="shared" si="50"/>
        <v>8</v>
      </c>
      <c r="D810" s="134">
        <f t="shared" si="48"/>
        <v>81010000</v>
      </c>
      <c r="E810" s="1">
        <f>INDEX(FCF[From],MATCH(FCFdata[[#This Row],[FCFindex]],FCF[FCFindex]))</f>
        <v>9</v>
      </c>
      <c r="F810" s="1">
        <f>INDEX(FCF[To],MATCH(FCFdata[[#This Row],[FCFindex]],FCF[FCFindex]))</f>
        <v>10</v>
      </c>
      <c r="G810" s="1" t="str">
        <f>INDEX(FCF[MarkFrom],MATCH(FCFdata[[#This Row],[FCFindex]],FCF[FCFindex]))</f>
        <v>8Gp</v>
      </c>
      <c r="H810" s="1" t="str">
        <f>INDEX(FCF[MarkTo],MATCH(FCFdata[[#This Row],[FCFindex]],FCF[FCFindex]))</f>
        <v>9Ama</v>
      </c>
      <c r="I810" s="118">
        <f>FCFdata[[#This Row],[SampleLabel]]+3</f>
        <v>81010003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81010005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81</v>
      </c>
      <c r="B811" s="1">
        <f t="shared" si="49"/>
        <v>1</v>
      </c>
      <c r="C811" s="1">
        <f t="shared" si="50"/>
        <v>9</v>
      </c>
      <c r="D811" s="134">
        <f t="shared" si="48"/>
        <v>81010000</v>
      </c>
      <c r="E811" s="1">
        <f>INDEX(FCF[From],MATCH(FCFdata[[#This Row],[FCFindex]],FCF[FCFindex]))</f>
        <v>11</v>
      </c>
      <c r="F811" s="1">
        <f>INDEX(FCF[To],MATCH(FCFdata[[#This Row],[FCFindex]],FCF[FCFindex]))</f>
        <v>12</v>
      </c>
      <c r="G811" s="1" t="str">
        <f>INDEX(FCF[MarkFrom],MATCH(FCFdata[[#This Row],[FCFindex]],FCF[FCFindex]))</f>
        <v>10Tm</v>
      </c>
      <c r="H811" s="1" t="str">
        <f>INDEX(FCF[MarkTo],MATCH(FCFdata[[#This Row],[FCFindex]],FCF[FCFindex]))</f>
        <v>11Azd</v>
      </c>
      <c r="I811" s="118">
        <f>FCFdata[[#This Row],[SampleLabel]]+3</f>
        <v>81010003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81010005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82</v>
      </c>
      <c r="B812" s="1">
        <f t="shared" si="49"/>
        <v>1</v>
      </c>
      <c r="C812" s="1">
        <f t="shared" si="50"/>
        <v>0</v>
      </c>
      <c r="D812" s="134">
        <f t="shared" si="48"/>
        <v>82010000</v>
      </c>
      <c r="E812" s="1">
        <f>INDEX(FCF[From],MATCH(FCFdata[[#This Row],[FCFindex]],FCF[FCFindex]))</f>
        <v>1</v>
      </c>
      <c r="F812" s="1">
        <f>INDEX(FCF[To],MATCH(FCFdata[[#This Row],[FCFindex]],FCF[FCFindex]))</f>
        <v>3</v>
      </c>
      <c r="G812" s="1" t="str">
        <f>INDEX(FCF[MarkFrom],MATCH(FCFdata[[#This Row],[FCFindex]],FCF[FCFindex]))</f>
        <v>1PM</v>
      </c>
      <c r="H812" s="1" t="str">
        <f>INDEX(FCF[MarkTo],MATCH(FCFdata[[#This Row],[FCFindex]],FCF[FCFindex]))</f>
        <v>2c</v>
      </c>
      <c r="I812" s="118">
        <f>FCFdata[[#This Row],[SampleLabel]]+3</f>
        <v>82010003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82010005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82</v>
      </c>
      <c r="B813" s="1">
        <f t="shared" si="49"/>
        <v>1</v>
      </c>
      <c r="C813" s="1">
        <f t="shared" si="50"/>
        <v>1</v>
      </c>
      <c r="D813" s="134">
        <f t="shared" si="48"/>
        <v>82010000</v>
      </c>
      <c r="E813" s="1">
        <f>INDEX(FCF[From],MATCH(FCFdata[[#This Row],[FCFindex]],FCF[FCFindex]))</f>
        <v>2</v>
      </c>
      <c r="F813" s="1">
        <f>INDEX(FCF[To],MATCH(FCFdata[[#This Row],[FCFindex]],FCF[FCFindex]))</f>
        <v>3</v>
      </c>
      <c r="G813" s="1" t="str">
        <f>INDEX(FCF[MarkFrom],MATCH(FCFdata[[#This Row],[FCFindex]],FCF[FCFindex]))</f>
        <v>2D</v>
      </c>
      <c r="H813" s="1" t="str">
        <f>INDEX(FCF[MarkTo],MATCH(FCFdata[[#This Row],[FCFindex]],FCF[FCFindex]))</f>
        <v>2c</v>
      </c>
      <c r="I813" s="118">
        <f>FCFdata[[#This Row],[SampleLabel]]+3</f>
        <v>82010003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82010005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82</v>
      </c>
      <c r="B814" s="1">
        <f t="shared" si="49"/>
        <v>1</v>
      </c>
      <c r="C814" s="1">
        <f t="shared" si="50"/>
        <v>2</v>
      </c>
      <c r="D814" s="134">
        <f t="shared" si="48"/>
        <v>82010000</v>
      </c>
      <c r="E814" s="1">
        <f>INDEX(FCF[From],MATCH(FCFdata[[#This Row],[FCFindex]],FCF[FCFindex]))</f>
        <v>3</v>
      </c>
      <c r="F814" s="1">
        <f>INDEX(FCF[To],MATCH(FCFdata[[#This Row],[FCFindex]],FCF[FCFindex]))</f>
        <v>4</v>
      </c>
      <c r="G814" s="1" t="str">
        <f>INDEX(FCF[MarkFrom],MATCH(FCFdata[[#This Row],[FCFindex]],FCF[FCFindex]))</f>
        <v>2c</v>
      </c>
      <c r="H814" s="1" t="str">
        <f>INDEX(FCF[MarkTo],MATCH(FCFdata[[#This Row],[FCFindex]],FCF[FCFindex]))</f>
        <v>3U</v>
      </c>
      <c r="I814" s="118">
        <f>FCFdata[[#This Row],[SampleLabel]]+3</f>
        <v>82010003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82010005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82</v>
      </c>
      <c r="B815" s="1">
        <f t="shared" si="49"/>
        <v>1</v>
      </c>
      <c r="C815" s="1">
        <f t="shared" si="50"/>
        <v>3</v>
      </c>
      <c r="D815" s="134">
        <f t="shared" si="48"/>
        <v>82010000</v>
      </c>
      <c r="E815" s="1">
        <f>INDEX(FCF[From],MATCH(FCFdata[[#This Row],[FCFindex]],FCF[FCFindex]))</f>
        <v>4</v>
      </c>
      <c r="F815" s="1">
        <f>INDEX(FCF[To],MATCH(FCFdata[[#This Row],[FCFindex]],FCF[FCFindex]))</f>
        <v>5</v>
      </c>
      <c r="G815" s="1" t="str">
        <f>INDEX(FCF[MarkFrom],MATCH(FCFdata[[#This Row],[FCFindex]],FCF[FCFindex]))</f>
        <v>3U</v>
      </c>
      <c r="H815" s="1" t="str">
        <f>INDEX(FCF[MarkTo],MATCH(FCFdata[[#This Row],[FCFindex]],FCF[FCFindex]))</f>
        <v>4G</v>
      </c>
      <c r="I815" s="118">
        <f>FCFdata[[#This Row],[SampleLabel]]+3</f>
        <v>82010003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82010005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82</v>
      </c>
      <c r="B816" s="1">
        <f t="shared" si="49"/>
        <v>1</v>
      </c>
      <c r="C816" s="1">
        <f t="shared" si="50"/>
        <v>4</v>
      </c>
      <c r="D816" s="134">
        <f t="shared" si="48"/>
        <v>82010000</v>
      </c>
      <c r="E816" s="1">
        <f>INDEX(FCF[From],MATCH(FCFdata[[#This Row],[FCFindex]],FCF[FCFindex]))</f>
        <v>5</v>
      </c>
      <c r="F816" s="1">
        <f>INDEX(FCF[To],MATCH(FCFdata[[#This Row],[FCFindex]],FCF[FCFindex]))</f>
        <v>6</v>
      </c>
      <c r="G816" s="1" t="str">
        <f>INDEX(FCF[MarkFrom],MATCH(FCFdata[[#This Row],[FCFindex]],FCF[FCFindex]))</f>
        <v>4G</v>
      </c>
      <c r="H816" s="1" t="str">
        <f>INDEX(FCF[MarkTo],MATCH(FCFdata[[#This Row],[FCFindex]],FCF[FCFindex]))</f>
        <v>5S</v>
      </c>
      <c r="I816" s="118">
        <f>FCFdata[[#This Row],[SampleLabel]]+3</f>
        <v>82010003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82010005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82</v>
      </c>
      <c r="B817" s="1">
        <f t="shared" si="49"/>
        <v>1</v>
      </c>
      <c r="C817" s="1">
        <f t="shared" si="50"/>
        <v>5</v>
      </c>
      <c r="D817" s="134">
        <f t="shared" si="48"/>
        <v>82010000</v>
      </c>
      <c r="E817" s="1">
        <f>INDEX(FCF[From],MATCH(FCFdata[[#This Row],[FCFindex]],FCF[FCFindex]))</f>
        <v>6</v>
      </c>
      <c r="F817" s="1">
        <f>INDEX(FCF[To],MATCH(FCFdata[[#This Row],[FCFindex]],FCF[FCFindex]))</f>
        <v>7</v>
      </c>
      <c r="G817" s="1" t="str">
        <f>INDEX(FCF[MarkFrom],MATCH(FCFdata[[#This Row],[FCFindex]],FCF[FCFindex]))</f>
        <v>5S</v>
      </c>
      <c r="H817" s="1" t="str">
        <f>INDEX(FCF[MarkTo],MATCH(FCFdata[[#This Row],[FCFindex]],FCF[FCFindex]))</f>
        <v>6Oct</v>
      </c>
      <c r="I817" s="118">
        <f>FCFdata[[#This Row],[SampleLabel]]+3</f>
        <v>82010003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82010005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82</v>
      </c>
      <c r="B818" s="1">
        <f t="shared" si="49"/>
        <v>1</v>
      </c>
      <c r="C818" s="1">
        <f t="shared" si="50"/>
        <v>6</v>
      </c>
      <c r="D818" s="134">
        <f t="shared" si="48"/>
        <v>82010000</v>
      </c>
      <c r="E818" s="1">
        <f>INDEX(FCF[From],MATCH(FCFdata[[#This Row],[FCFindex]],FCF[FCFindex]))</f>
        <v>7</v>
      </c>
      <c r="F818" s="1">
        <f>INDEX(FCF[To],MATCH(FCFdata[[#This Row],[FCFindex]],FCF[FCFindex]))</f>
        <v>8</v>
      </c>
      <c r="G818" s="1" t="str">
        <f>INDEX(FCF[MarkFrom],MATCH(FCFdata[[#This Row],[FCFindex]],FCF[FCFindex]))</f>
        <v>6Oct</v>
      </c>
      <c r="H818" s="1" t="str">
        <f>INDEX(FCF[MarkTo],MATCH(FCFdata[[#This Row],[FCFindex]],FCF[FCFindex]))</f>
        <v>7Rot</v>
      </c>
      <c r="I818" s="118">
        <f>FCFdata[[#This Row],[SampleLabel]]+3</f>
        <v>82010003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82010005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82</v>
      </c>
      <c r="B819" s="1">
        <f t="shared" si="49"/>
        <v>1</v>
      </c>
      <c r="C819" s="1">
        <f t="shared" si="50"/>
        <v>7</v>
      </c>
      <c r="D819" s="134">
        <f t="shared" si="48"/>
        <v>82010000</v>
      </c>
      <c r="E819" s="1">
        <f>INDEX(FCF[From],MATCH(FCFdata[[#This Row],[FCFindex]],FCF[FCFindex]))</f>
        <v>8</v>
      </c>
      <c r="F819" s="1">
        <f>INDEX(FCF[To],MATCH(FCFdata[[#This Row],[FCFindex]],FCF[FCFindex]))</f>
        <v>9</v>
      </c>
      <c r="G819" s="1" t="str">
        <f>INDEX(FCF[MarkFrom],MATCH(FCFdata[[#This Row],[FCFindex]],FCF[FCFindex]))</f>
        <v>7Rot</v>
      </c>
      <c r="H819" s="1" t="str">
        <f>INDEX(FCF[MarkTo],MATCH(FCFdata[[#This Row],[FCFindex]],FCF[FCFindex]))</f>
        <v>8Gp</v>
      </c>
      <c r="I819" s="118">
        <f>FCFdata[[#This Row],[SampleLabel]]+3</f>
        <v>82010003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82010005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82</v>
      </c>
      <c r="B820" s="1">
        <f t="shared" si="49"/>
        <v>1</v>
      </c>
      <c r="C820" s="1">
        <f t="shared" si="50"/>
        <v>8</v>
      </c>
      <c r="D820" s="134">
        <f t="shared" si="48"/>
        <v>82010000</v>
      </c>
      <c r="E820" s="1">
        <f>INDEX(FCF[From],MATCH(FCFdata[[#This Row],[FCFindex]],FCF[FCFindex]))</f>
        <v>9</v>
      </c>
      <c r="F820" s="1">
        <f>INDEX(FCF[To],MATCH(FCFdata[[#This Row],[FCFindex]],FCF[FCFindex]))</f>
        <v>10</v>
      </c>
      <c r="G820" s="1" t="str">
        <f>INDEX(FCF[MarkFrom],MATCH(FCFdata[[#This Row],[FCFindex]],FCF[FCFindex]))</f>
        <v>8Gp</v>
      </c>
      <c r="H820" s="1" t="str">
        <f>INDEX(FCF[MarkTo],MATCH(FCFdata[[#This Row],[FCFindex]],FCF[FCFindex]))</f>
        <v>9Ama</v>
      </c>
      <c r="I820" s="118">
        <f>FCFdata[[#This Row],[SampleLabel]]+3</f>
        <v>82010003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82010005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82</v>
      </c>
      <c r="B821" s="1">
        <f t="shared" si="49"/>
        <v>1</v>
      </c>
      <c r="C821" s="1">
        <f t="shared" si="50"/>
        <v>9</v>
      </c>
      <c r="D821" s="134">
        <f t="shared" si="48"/>
        <v>82010000</v>
      </c>
      <c r="E821" s="1">
        <f>INDEX(FCF[From],MATCH(FCFdata[[#This Row],[FCFindex]],FCF[FCFindex]))</f>
        <v>11</v>
      </c>
      <c r="F821" s="1">
        <f>INDEX(FCF[To],MATCH(FCFdata[[#This Row],[FCFindex]],FCF[FCFindex]))</f>
        <v>12</v>
      </c>
      <c r="G821" s="1" t="str">
        <f>INDEX(FCF[MarkFrom],MATCH(FCFdata[[#This Row],[FCFindex]],FCF[FCFindex]))</f>
        <v>10Tm</v>
      </c>
      <c r="H821" s="1" t="str">
        <f>INDEX(FCF[MarkTo],MATCH(FCFdata[[#This Row],[FCFindex]],FCF[FCFindex]))</f>
        <v>11Azd</v>
      </c>
      <c r="I821" s="118">
        <f>FCFdata[[#This Row],[SampleLabel]]+3</f>
        <v>82010003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82010005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83</v>
      </c>
      <c r="B822" s="1">
        <f t="shared" si="49"/>
        <v>1</v>
      </c>
      <c r="C822" s="1">
        <f t="shared" si="50"/>
        <v>0</v>
      </c>
      <c r="D822" s="134">
        <f t="shared" si="48"/>
        <v>83010000</v>
      </c>
      <c r="E822" s="1">
        <f>INDEX(FCF[From],MATCH(FCFdata[[#This Row],[FCFindex]],FCF[FCFindex]))</f>
        <v>1</v>
      </c>
      <c r="F822" s="1">
        <f>INDEX(FCF[To],MATCH(FCFdata[[#This Row],[FCFindex]],FCF[FCFindex]))</f>
        <v>3</v>
      </c>
      <c r="G822" s="1" t="str">
        <f>INDEX(FCF[MarkFrom],MATCH(FCFdata[[#This Row],[FCFindex]],FCF[FCFindex]))</f>
        <v>1PM</v>
      </c>
      <c r="H822" s="1" t="str">
        <f>INDEX(FCF[MarkTo],MATCH(FCFdata[[#This Row],[FCFindex]],FCF[FCFindex]))</f>
        <v>2c</v>
      </c>
      <c r="I822" s="118">
        <f>FCFdata[[#This Row],[SampleLabel]]+3</f>
        <v>83010003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83010005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83</v>
      </c>
      <c r="B823" s="1">
        <f t="shared" si="49"/>
        <v>1</v>
      </c>
      <c r="C823" s="1">
        <f t="shared" si="50"/>
        <v>1</v>
      </c>
      <c r="D823" s="134">
        <f t="shared" si="48"/>
        <v>83010000</v>
      </c>
      <c r="E823" s="1">
        <f>INDEX(FCF[From],MATCH(FCFdata[[#This Row],[FCFindex]],FCF[FCFindex]))</f>
        <v>2</v>
      </c>
      <c r="F823" s="1">
        <f>INDEX(FCF[To],MATCH(FCFdata[[#This Row],[FCFindex]],FCF[FCFindex]))</f>
        <v>3</v>
      </c>
      <c r="G823" s="1" t="str">
        <f>INDEX(FCF[MarkFrom],MATCH(FCFdata[[#This Row],[FCFindex]],FCF[FCFindex]))</f>
        <v>2D</v>
      </c>
      <c r="H823" s="1" t="str">
        <f>INDEX(FCF[MarkTo],MATCH(FCFdata[[#This Row],[FCFindex]],FCF[FCFindex]))</f>
        <v>2c</v>
      </c>
      <c r="I823" s="118">
        <f>FCFdata[[#This Row],[SampleLabel]]+3</f>
        <v>83010003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83010005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83</v>
      </c>
      <c r="B824" s="1">
        <f t="shared" si="49"/>
        <v>1</v>
      </c>
      <c r="C824" s="1">
        <f t="shared" si="50"/>
        <v>2</v>
      </c>
      <c r="D824" s="134">
        <f t="shared" si="48"/>
        <v>83010000</v>
      </c>
      <c r="E824" s="1">
        <f>INDEX(FCF[From],MATCH(FCFdata[[#This Row],[FCFindex]],FCF[FCFindex]))</f>
        <v>3</v>
      </c>
      <c r="F824" s="1">
        <f>INDEX(FCF[To],MATCH(FCFdata[[#This Row],[FCFindex]],FCF[FCFindex]))</f>
        <v>4</v>
      </c>
      <c r="G824" s="1" t="str">
        <f>INDEX(FCF[MarkFrom],MATCH(FCFdata[[#This Row],[FCFindex]],FCF[FCFindex]))</f>
        <v>2c</v>
      </c>
      <c r="H824" s="1" t="str">
        <f>INDEX(FCF[MarkTo],MATCH(FCFdata[[#This Row],[FCFindex]],FCF[FCFindex]))</f>
        <v>3U</v>
      </c>
      <c r="I824" s="118">
        <f>FCFdata[[#This Row],[SampleLabel]]+3</f>
        <v>83010003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83010005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83</v>
      </c>
      <c r="B825" s="1">
        <f t="shared" si="49"/>
        <v>1</v>
      </c>
      <c r="C825" s="1">
        <f t="shared" si="50"/>
        <v>3</v>
      </c>
      <c r="D825" s="134">
        <f t="shared" si="48"/>
        <v>83010000</v>
      </c>
      <c r="E825" s="1">
        <f>INDEX(FCF[From],MATCH(FCFdata[[#This Row],[FCFindex]],FCF[FCFindex]))</f>
        <v>4</v>
      </c>
      <c r="F825" s="1">
        <f>INDEX(FCF[To],MATCH(FCFdata[[#This Row],[FCFindex]],FCF[FCFindex]))</f>
        <v>5</v>
      </c>
      <c r="G825" s="1" t="str">
        <f>INDEX(FCF[MarkFrom],MATCH(FCFdata[[#This Row],[FCFindex]],FCF[FCFindex]))</f>
        <v>3U</v>
      </c>
      <c r="H825" s="1" t="str">
        <f>INDEX(FCF[MarkTo],MATCH(FCFdata[[#This Row],[FCFindex]],FCF[FCFindex]))</f>
        <v>4G</v>
      </c>
      <c r="I825" s="118">
        <f>FCFdata[[#This Row],[SampleLabel]]+3</f>
        <v>83010003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83010005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83</v>
      </c>
      <c r="B826" s="1">
        <f t="shared" si="49"/>
        <v>1</v>
      </c>
      <c r="C826" s="1">
        <f t="shared" si="50"/>
        <v>4</v>
      </c>
      <c r="D826" s="134">
        <f t="shared" si="48"/>
        <v>83010000</v>
      </c>
      <c r="E826" s="1">
        <f>INDEX(FCF[From],MATCH(FCFdata[[#This Row],[FCFindex]],FCF[FCFindex]))</f>
        <v>5</v>
      </c>
      <c r="F826" s="1">
        <f>INDEX(FCF[To],MATCH(FCFdata[[#This Row],[FCFindex]],FCF[FCFindex]))</f>
        <v>6</v>
      </c>
      <c r="G826" s="1" t="str">
        <f>INDEX(FCF[MarkFrom],MATCH(FCFdata[[#This Row],[FCFindex]],FCF[FCFindex]))</f>
        <v>4G</v>
      </c>
      <c r="H826" s="1" t="str">
        <f>INDEX(FCF[MarkTo],MATCH(FCFdata[[#This Row],[FCFindex]],FCF[FCFindex]))</f>
        <v>5S</v>
      </c>
      <c r="I826" s="118">
        <f>FCFdata[[#This Row],[SampleLabel]]+3</f>
        <v>83010003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83010005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83</v>
      </c>
      <c r="B827" s="1">
        <f t="shared" si="49"/>
        <v>1</v>
      </c>
      <c r="C827" s="1">
        <f t="shared" si="50"/>
        <v>5</v>
      </c>
      <c r="D827" s="134">
        <f t="shared" si="48"/>
        <v>83010000</v>
      </c>
      <c r="E827" s="1">
        <f>INDEX(FCF[From],MATCH(FCFdata[[#This Row],[FCFindex]],FCF[FCFindex]))</f>
        <v>6</v>
      </c>
      <c r="F827" s="1">
        <f>INDEX(FCF[To],MATCH(FCFdata[[#This Row],[FCFindex]],FCF[FCFindex]))</f>
        <v>7</v>
      </c>
      <c r="G827" s="1" t="str">
        <f>INDEX(FCF[MarkFrom],MATCH(FCFdata[[#This Row],[FCFindex]],FCF[FCFindex]))</f>
        <v>5S</v>
      </c>
      <c r="H827" s="1" t="str">
        <f>INDEX(FCF[MarkTo],MATCH(FCFdata[[#This Row],[FCFindex]],FCF[FCFindex]))</f>
        <v>6Oct</v>
      </c>
      <c r="I827" s="118">
        <f>FCFdata[[#This Row],[SampleLabel]]+3</f>
        <v>83010003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83010005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83</v>
      </c>
      <c r="B828" s="1">
        <f t="shared" si="49"/>
        <v>1</v>
      </c>
      <c r="C828" s="1">
        <f t="shared" si="50"/>
        <v>6</v>
      </c>
      <c r="D828" s="134">
        <f t="shared" si="48"/>
        <v>83010000</v>
      </c>
      <c r="E828" s="1">
        <f>INDEX(FCF[From],MATCH(FCFdata[[#This Row],[FCFindex]],FCF[FCFindex]))</f>
        <v>7</v>
      </c>
      <c r="F828" s="1">
        <f>INDEX(FCF[To],MATCH(FCFdata[[#This Row],[FCFindex]],FCF[FCFindex]))</f>
        <v>8</v>
      </c>
      <c r="G828" s="1" t="str">
        <f>INDEX(FCF[MarkFrom],MATCH(FCFdata[[#This Row],[FCFindex]],FCF[FCFindex]))</f>
        <v>6Oct</v>
      </c>
      <c r="H828" s="1" t="str">
        <f>INDEX(FCF[MarkTo],MATCH(FCFdata[[#This Row],[FCFindex]],FCF[FCFindex]))</f>
        <v>7Rot</v>
      </c>
      <c r="I828" s="118">
        <f>FCFdata[[#This Row],[SampleLabel]]+3</f>
        <v>83010003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83010005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83</v>
      </c>
      <c r="B829" s="1">
        <f t="shared" si="49"/>
        <v>1</v>
      </c>
      <c r="C829" s="1">
        <f t="shared" si="50"/>
        <v>7</v>
      </c>
      <c r="D829" s="134">
        <f t="shared" si="48"/>
        <v>83010000</v>
      </c>
      <c r="E829" s="1">
        <f>INDEX(FCF[From],MATCH(FCFdata[[#This Row],[FCFindex]],FCF[FCFindex]))</f>
        <v>8</v>
      </c>
      <c r="F829" s="1">
        <f>INDEX(FCF[To],MATCH(FCFdata[[#This Row],[FCFindex]],FCF[FCFindex]))</f>
        <v>9</v>
      </c>
      <c r="G829" s="1" t="str">
        <f>INDEX(FCF[MarkFrom],MATCH(FCFdata[[#This Row],[FCFindex]],FCF[FCFindex]))</f>
        <v>7Rot</v>
      </c>
      <c r="H829" s="1" t="str">
        <f>INDEX(FCF[MarkTo],MATCH(FCFdata[[#This Row],[FCFindex]],FCF[FCFindex]))</f>
        <v>8Gp</v>
      </c>
      <c r="I829" s="118">
        <f>FCFdata[[#This Row],[SampleLabel]]+3</f>
        <v>83010003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83010005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83</v>
      </c>
      <c r="B830" s="1">
        <f t="shared" si="49"/>
        <v>1</v>
      </c>
      <c r="C830" s="1">
        <f t="shared" si="50"/>
        <v>8</v>
      </c>
      <c r="D830" s="134">
        <f t="shared" si="48"/>
        <v>83010000</v>
      </c>
      <c r="E830" s="1">
        <f>INDEX(FCF[From],MATCH(FCFdata[[#This Row],[FCFindex]],FCF[FCFindex]))</f>
        <v>9</v>
      </c>
      <c r="F830" s="1">
        <f>INDEX(FCF[To],MATCH(FCFdata[[#This Row],[FCFindex]],FCF[FCFindex]))</f>
        <v>10</v>
      </c>
      <c r="G830" s="1" t="str">
        <f>INDEX(FCF[MarkFrom],MATCH(FCFdata[[#This Row],[FCFindex]],FCF[FCFindex]))</f>
        <v>8Gp</v>
      </c>
      <c r="H830" s="1" t="str">
        <f>INDEX(FCF[MarkTo],MATCH(FCFdata[[#This Row],[FCFindex]],FCF[FCFindex]))</f>
        <v>9Ama</v>
      </c>
      <c r="I830" s="118">
        <f>FCFdata[[#This Row],[SampleLabel]]+3</f>
        <v>83010003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83010005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83</v>
      </c>
      <c r="B831" s="1">
        <f t="shared" si="49"/>
        <v>1</v>
      </c>
      <c r="C831" s="1">
        <f t="shared" si="50"/>
        <v>9</v>
      </c>
      <c r="D831" s="134">
        <f t="shared" si="48"/>
        <v>83010000</v>
      </c>
      <c r="E831" s="1">
        <f>INDEX(FCF[From],MATCH(FCFdata[[#This Row],[FCFindex]],FCF[FCFindex]))</f>
        <v>11</v>
      </c>
      <c r="F831" s="1">
        <f>INDEX(FCF[To],MATCH(FCFdata[[#This Row],[FCFindex]],FCF[FCFindex]))</f>
        <v>12</v>
      </c>
      <c r="G831" s="1" t="str">
        <f>INDEX(FCF[MarkFrom],MATCH(FCFdata[[#This Row],[FCFindex]],FCF[FCFindex]))</f>
        <v>10Tm</v>
      </c>
      <c r="H831" s="1" t="str">
        <f>INDEX(FCF[MarkTo],MATCH(FCFdata[[#This Row],[FCFindex]],FCF[FCFindex]))</f>
        <v>11Azd</v>
      </c>
      <c r="I831" s="118">
        <f>FCFdata[[#This Row],[SampleLabel]]+3</f>
        <v>83010003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83010005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84</v>
      </c>
      <c r="B832" s="1">
        <f t="shared" si="49"/>
        <v>1</v>
      </c>
      <c r="C832" s="1">
        <f t="shared" si="50"/>
        <v>0</v>
      </c>
      <c r="D832" s="134">
        <f t="shared" si="48"/>
        <v>84010000</v>
      </c>
      <c r="E832" s="1">
        <f>INDEX(FCF[From],MATCH(FCFdata[[#This Row],[FCFindex]],FCF[FCFindex]))</f>
        <v>1</v>
      </c>
      <c r="F832" s="1">
        <f>INDEX(FCF[To],MATCH(FCFdata[[#This Row],[FCFindex]],FCF[FCFindex]))</f>
        <v>3</v>
      </c>
      <c r="G832" s="1" t="str">
        <f>INDEX(FCF[MarkFrom],MATCH(FCFdata[[#This Row],[FCFindex]],FCF[FCFindex]))</f>
        <v>1PM</v>
      </c>
      <c r="H832" s="1" t="str">
        <f>INDEX(FCF[MarkTo],MATCH(FCFdata[[#This Row],[FCFindex]],FCF[FCFindex]))</f>
        <v>2c</v>
      </c>
      <c r="I832" s="118">
        <f>FCFdata[[#This Row],[SampleLabel]]+3</f>
        <v>84010003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84010005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84</v>
      </c>
      <c r="B833" s="1">
        <f t="shared" si="49"/>
        <v>1</v>
      </c>
      <c r="C833" s="1">
        <f t="shared" si="50"/>
        <v>1</v>
      </c>
      <c r="D833" s="134">
        <f t="shared" si="48"/>
        <v>84010000</v>
      </c>
      <c r="E833" s="1">
        <f>INDEX(FCF[From],MATCH(FCFdata[[#This Row],[FCFindex]],FCF[FCFindex]))</f>
        <v>2</v>
      </c>
      <c r="F833" s="1">
        <f>INDEX(FCF[To],MATCH(FCFdata[[#This Row],[FCFindex]],FCF[FCFindex]))</f>
        <v>3</v>
      </c>
      <c r="G833" s="1" t="str">
        <f>INDEX(FCF[MarkFrom],MATCH(FCFdata[[#This Row],[FCFindex]],FCF[FCFindex]))</f>
        <v>2D</v>
      </c>
      <c r="H833" s="1" t="str">
        <f>INDEX(FCF[MarkTo],MATCH(FCFdata[[#This Row],[FCFindex]],FCF[FCFindex]))</f>
        <v>2c</v>
      </c>
      <c r="I833" s="118">
        <f>FCFdata[[#This Row],[SampleLabel]]+3</f>
        <v>84010003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84010005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84</v>
      </c>
      <c r="B834" s="1">
        <f t="shared" si="49"/>
        <v>1</v>
      </c>
      <c r="C834" s="1">
        <f t="shared" si="50"/>
        <v>2</v>
      </c>
      <c r="D834" s="134">
        <f t="shared" ref="D834:D897" si="52">A834*1000000+B834*10000</f>
        <v>84010000</v>
      </c>
      <c r="E834" s="1">
        <f>INDEX(FCF[From],MATCH(FCFdata[[#This Row],[FCFindex]],FCF[FCFindex]))</f>
        <v>3</v>
      </c>
      <c r="F834" s="1">
        <f>INDEX(FCF[To],MATCH(FCFdata[[#This Row],[FCFindex]],FCF[FCFindex]))</f>
        <v>4</v>
      </c>
      <c r="G834" s="1" t="str">
        <f>INDEX(FCF[MarkFrom],MATCH(FCFdata[[#This Row],[FCFindex]],FCF[FCFindex]))</f>
        <v>2c</v>
      </c>
      <c r="H834" s="1" t="str">
        <f>INDEX(FCF[MarkTo],MATCH(FCFdata[[#This Row],[FCFindex]],FCF[FCFindex]))</f>
        <v>3U</v>
      </c>
      <c r="I834" s="118">
        <f>FCFdata[[#This Row],[SampleLabel]]+3</f>
        <v>84010003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84010005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84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3</v>
      </c>
      <c r="D835" s="134">
        <f t="shared" si="52"/>
        <v>84010000</v>
      </c>
      <c r="E835" s="1">
        <f>INDEX(FCF[From],MATCH(FCFdata[[#This Row],[FCFindex]],FCF[FCFindex]))</f>
        <v>4</v>
      </c>
      <c r="F835" s="1">
        <f>INDEX(FCF[To],MATCH(FCFdata[[#This Row],[FCFindex]],FCF[FCFindex]))</f>
        <v>5</v>
      </c>
      <c r="G835" s="1" t="str">
        <f>INDEX(FCF[MarkFrom],MATCH(FCFdata[[#This Row],[FCFindex]],FCF[FCFindex]))</f>
        <v>3U</v>
      </c>
      <c r="H835" s="1" t="str">
        <f>INDEX(FCF[MarkTo],MATCH(FCFdata[[#This Row],[FCFindex]],FCF[FCFindex]))</f>
        <v>4G</v>
      </c>
      <c r="I835" s="118">
        <f>FCFdata[[#This Row],[SampleLabel]]+3</f>
        <v>84010003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84010005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84</v>
      </c>
      <c r="B836" s="1">
        <f t="shared" si="53"/>
        <v>1</v>
      </c>
      <c r="C836" s="1">
        <f t="shared" si="54"/>
        <v>4</v>
      </c>
      <c r="D836" s="134">
        <f t="shared" si="52"/>
        <v>84010000</v>
      </c>
      <c r="E836" s="1">
        <f>INDEX(FCF[From],MATCH(FCFdata[[#This Row],[FCFindex]],FCF[FCFindex]))</f>
        <v>5</v>
      </c>
      <c r="F836" s="1">
        <f>INDEX(FCF[To],MATCH(FCFdata[[#This Row],[FCFindex]],FCF[FCFindex]))</f>
        <v>6</v>
      </c>
      <c r="G836" s="1" t="str">
        <f>INDEX(FCF[MarkFrom],MATCH(FCFdata[[#This Row],[FCFindex]],FCF[FCFindex]))</f>
        <v>4G</v>
      </c>
      <c r="H836" s="1" t="str">
        <f>INDEX(FCF[MarkTo],MATCH(FCFdata[[#This Row],[FCFindex]],FCF[FCFindex]))</f>
        <v>5S</v>
      </c>
      <c r="I836" s="118">
        <f>FCFdata[[#This Row],[SampleLabel]]+3</f>
        <v>84010003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84010005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84</v>
      </c>
      <c r="B837" s="1">
        <f t="shared" si="53"/>
        <v>1</v>
      </c>
      <c r="C837" s="1">
        <f t="shared" si="54"/>
        <v>5</v>
      </c>
      <c r="D837" s="134">
        <f t="shared" si="52"/>
        <v>84010000</v>
      </c>
      <c r="E837" s="1">
        <f>INDEX(FCF[From],MATCH(FCFdata[[#This Row],[FCFindex]],FCF[FCFindex]))</f>
        <v>6</v>
      </c>
      <c r="F837" s="1">
        <f>INDEX(FCF[To],MATCH(FCFdata[[#This Row],[FCFindex]],FCF[FCFindex]))</f>
        <v>7</v>
      </c>
      <c r="G837" s="1" t="str">
        <f>INDEX(FCF[MarkFrom],MATCH(FCFdata[[#This Row],[FCFindex]],FCF[FCFindex]))</f>
        <v>5S</v>
      </c>
      <c r="H837" s="1" t="str">
        <f>INDEX(FCF[MarkTo],MATCH(FCFdata[[#This Row],[FCFindex]],FCF[FCFindex]))</f>
        <v>6Oct</v>
      </c>
      <c r="I837" s="118">
        <f>FCFdata[[#This Row],[SampleLabel]]+3</f>
        <v>84010003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84010005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84</v>
      </c>
      <c r="B838" s="1">
        <f t="shared" si="53"/>
        <v>1</v>
      </c>
      <c r="C838" s="1">
        <f t="shared" si="54"/>
        <v>6</v>
      </c>
      <c r="D838" s="134">
        <f t="shared" si="52"/>
        <v>84010000</v>
      </c>
      <c r="E838" s="1">
        <f>INDEX(FCF[From],MATCH(FCFdata[[#This Row],[FCFindex]],FCF[FCFindex]))</f>
        <v>7</v>
      </c>
      <c r="F838" s="1">
        <f>INDEX(FCF[To],MATCH(FCFdata[[#This Row],[FCFindex]],FCF[FCFindex]))</f>
        <v>8</v>
      </c>
      <c r="G838" s="1" t="str">
        <f>INDEX(FCF[MarkFrom],MATCH(FCFdata[[#This Row],[FCFindex]],FCF[FCFindex]))</f>
        <v>6Oct</v>
      </c>
      <c r="H838" s="1" t="str">
        <f>INDEX(FCF[MarkTo],MATCH(FCFdata[[#This Row],[FCFindex]],FCF[FCFindex]))</f>
        <v>7Rot</v>
      </c>
      <c r="I838" s="118">
        <f>FCFdata[[#This Row],[SampleLabel]]+3</f>
        <v>84010003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84010005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84</v>
      </c>
      <c r="B839" s="1">
        <f t="shared" si="53"/>
        <v>1</v>
      </c>
      <c r="C839" s="1">
        <f t="shared" si="54"/>
        <v>7</v>
      </c>
      <c r="D839" s="134">
        <f t="shared" si="52"/>
        <v>84010000</v>
      </c>
      <c r="E839" s="1">
        <f>INDEX(FCF[From],MATCH(FCFdata[[#This Row],[FCFindex]],FCF[FCFindex]))</f>
        <v>8</v>
      </c>
      <c r="F839" s="1">
        <f>INDEX(FCF[To],MATCH(FCFdata[[#This Row],[FCFindex]],FCF[FCFindex]))</f>
        <v>9</v>
      </c>
      <c r="G839" s="1" t="str">
        <f>INDEX(FCF[MarkFrom],MATCH(FCFdata[[#This Row],[FCFindex]],FCF[FCFindex]))</f>
        <v>7Rot</v>
      </c>
      <c r="H839" s="1" t="str">
        <f>INDEX(FCF[MarkTo],MATCH(FCFdata[[#This Row],[FCFindex]],FCF[FCFindex]))</f>
        <v>8Gp</v>
      </c>
      <c r="I839" s="118">
        <f>FCFdata[[#This Row],[SampleLabel]]+3</f>
        <v>84010003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84010005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84</v>
      </c>
      <c r="B840" s="1">
        <f t="shared" si="53"/>
        <v>1</v>
      </c>
      <c r="C840" s="1">
        <f t="shared" si="54"/>
        <v>8</v>
      </c>
      <c r="D840" s="134">
        <f t="shared" si="52"/>
        <v>84010000</v>
      </c>
      <c r="E840" s="1">
        <f>INDEX(FCF[From],MATCH(FCFdata[[#This Row],[FCFindex]],FCF[FCFindex]))</f>
        <v>9</v>
      </c>
      <c r="F840" s="1">
        <f>INDEX(FCF[To],MATCH(FCFdata[[#This Row],[FCFindex]],FCF[FCFindex]))</f>
        <v>10</v>
      </c>
      <c r="G840" s="1" t="str">
        <f>INDEX(FCF[MarkFrom],MATCH(FCFdata[[#This Row],[FCFindex]],FCF[FCFindex]))</f>
        <v>8Gp</v>
      </c>
      <c r="H840" s="1" t="str">
        <f>INDEX(FCF[MarkTo],MATCH(FCFdata[[#This Row],[FCFindex]],FCF[FCFindex]))</f>
        <v>9Ama</v>
      </c>
      <c r="I840" s="118">
        <f>FCFdata[[#This Row],[SampleLabel]]+3</f>
        <v>84010003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84010005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84</v>
      </c>
      <c r="B841" s="1">
        <f t="shared" si="53"/>
        <v>1</v>
      </c>
      <c r="C841" s="1">
        <f t="shared" si="54"/>
        <v>9</v>
      </c>
      <c r="D841" s="134">
        <f t="shared" si="52"/>
        <v>84010000</v>
      </c>
      <c r="E841" s="1">
        <f>INDEX(FCF[From],MATCH(FCFdata[[#This Row],[FCFindex]],FCF[FCFindex]))</f>
        <v>11</v>
      </c>
      <c r="F841" s="1">
        <f>INDEX(FCF[To],MATCH(FCFdata[[#This Row],[FCFindex]],FCF[FCFindex]))</f>
        <v>12</v>
      </c>
      <c r="G841" s="1" t="str">
        <f>INDEX(FCF[MarkFrom],MATCH(FCFdata[[#This Row],[FCFindex]],FCF[FCFindex]))</f>
        <v>10Tm</v>
      </c>
      <c r="H841" s="1" t="str">
        <f>INDEX(FCF[MarkTo],MATCH(FCFdata[[#This Row],[FCFindex]],FCF[FCFindex]))</f>
        <v>11Azd</v>
      </c>
      <c r="I841" s="118">
        <f>FCFdata[[#This Row],[SampleLabel]]+3</f>
        <v>84010003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84010005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85</v>
      </c>
      <c r="B842" s="1">
        <f t="shared" si="53"/>
        <v>1</v>
      </c>
      <c r="C842" s="1">
        <f t="shared" si="54"/>
        <v>0</v>
      </c>
      <c r="D842" s="134">
        <f t="shared" si="52"/>
        <v>85010000</v>
      </c>
      <c r="E842" s="1">
        <f>INDEX(FCF[From],MATCH(FCFdata[[#This Row],[FCFindex]],FCF[FCFindex]))</f>
        <v>1</v>
      </c>
      <c r="F842" s="1">
        <f>INDEX(FCF[To],MATCH(FCFdata[[#This Row],[FCFindex]],FCF[FCFindex]))</f>
        <v>3</v>
      </c>
      <c r="G842" s="1" t="str">
        <f>INDEX(FCF[MarkFrom],MATCH(FCFdata[[#This Row],[FCFindex]],FCF[FCFindex]))</f>
        <v>1PM</v>
      </c>
      <c r="H842" s="1" t="str">
        <f>INDEX(FCF[MarkTo],MATCH(FCFdata[[#This Row],[FCFindex]],FCF[FCFindex]))</f>
        <v>2c</v>
      </c>
      <c r="I842" s="118">
        <f>FCFdata[[#This Row],[SampleLabel]]+3</f>
        <v>85010003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85010005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85</v>
      </c>
      <c r="B843" s="1">
        <f t="shared" si="53"/>
        <v>1</v>
      </c>
      <c r="C843" s="1">
        <f t="shared" si="54"/>
        <v>1</v>
      </c>
      <c r="D843" s="134">
        <f t="shared" si="52"/>
        <v>85010000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2D</v>
      </c>
      <c r="H843" s="1" t="str">
        <f>INDEX(FCF[MarkTo],MATCH(FCFdata[[#This Row],[FCFindex]],FCF[FCFindex]))</f>
        <v>2c</v>
      </c>
      <c r="I843" s="118">
        <f>FCFdata[[#This Row],[SampleLabel]]+3</f>
        <v>85010003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85010005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85</v>
      </c>
      <c r="B844" s="1">
        <f t="shared" si="53"/>
        <v>1</v>
      </c>
      <c r="C844" s="1">
        <f t="shared" si="54"/>
        <v>2</v>
      </c>
      <c r="D844" s="134">
        <f t="shared" si="52"/>
        <v>85010000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2c</v>
      </c>
      <c r="H844" s="1" t="str">
        <f>INDEX(FCF[MarkTo],MATCH(FCFdata[[#This Row],[FCFindex]],FCF[FCFindex]))</f>
        <v>3U</v>
      </c>
      <c r="I844" s="118">
        <f>FCFdata[[#This Row],[SampleLabel]]+3</f>
        <v>85010003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85010005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85</v>
      </c>
      <c r="B845" s="1">
        <f t="shared" si="53"/>
        <v>1</v>
      </c>
      <c r="C845" s="1">
        <f t="shared" si="54"/>
        <v>3</v>
      </c>
      <c r="D845" s="134">
        <f t="shared" si="52"/>
        <v>85010000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3U</v>
      </c>
      <c r="H845" s="1" t="str">
        <f>INDEX(FCF[MarkTo],MATCH(FCFdata[[#This Row],[FCFindex]],FCF[FCFindex]))</f>
        <v>4G</v>
      </c>
      <c r="I845" s="118">
        <f>FCFdata[[#This Row],[SampleLabel]]+3</f>
        <v>85010003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85010005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85</v>
      </c>
      <c r="B846" s="1">
        <f t="shared" si="53"/>
        <v>1</v>
      </c>
      <c r="C846" s="1">
        <f t="shared" si="54"/>
        <v>4</v>
      </c>
      <c r="D846" s="134">
        <f t="shared" si="52"/>
        <v>85010000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4G</v>
      </c>
      <c r="H846" s="1" t="str">
        <f>INDEX(FCF[MarkTo],MATCH(FCFdata[[#This Row],[FCFindex]],FCF[FCFindex]))</f>
        <v>5S</v>
      </c>
      <c r="I846" s="118">
        <f>FCFdata[[#This Row],[SampleLabel]]+3</f>
        <v>85010003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85010005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85</v>
      </c>
      <c r="B847" s="1">
        <f t="shared" si="53"/>
        <v>1</v>
      </c>
      <c r="C847" s="1">
        <f t="shared" si="54"/>
        <v>5</v>
      </c>
      <c r="D847" s="134">
        <f t="shared" si="52"/>
        <v>85010000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5S</v>
      </c>
      <c r="H847" s="1" t="str">
        <f>INDEX(FCF[MarkTo],MATCH(FCFdata[[#This Row],[FCFindex]],FCF[FCFindex]))</f>
        <v>6Oct</v>
      </c>
      <c r="I847" s="118">
        <f>FCFdata[[#This Row],[SampleLabel]]+3</f>
        <v>85010003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85010005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85</v>
      </c>
      <c r="B848" s="1">
        <f t="shared" si="53"/>
        <v>1</v>
      </c>
      <c r="C848" s="1">
        <f t="shared" si="54"/>
        <v>6</v>
      </c>
      <c r="D848" s="134">
        <f t="shared" si="52"/>
        <v>85010000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6Oct</v>
      </c>
      <c r="H848" s="1" t="str">
        <f>INDEX(FCF[MarkTo],MATCH(FCFdata[[#This Row],[FCFindex]],FCF[FCFindex]))</f>
        <v>7Rot</v>
      </c>
      <c r="I848" s="118">
        <f>FCFdata[[#This Row],[SampleLabel]]+3</f>
        <v>85010003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85010005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85</v>
      </c>
      <c r="B849" s="1">
        <f t="shared" si="53"/>
        <v>1</v>
      </c>
      <c r="C849" s="1">
        <f t="shared" si="54"/>
        <v>7</v>
      </c>
      <c r="D849" s="134">
        <f t="shared" si="52"/>
        <v>85010000</v>
      </c>
      <c r="E849" s="1">
        <f>INDEX(FCF[From],MATCH(FCFdata[[#This Row],[FCFindex]],FCF[FCFindex]))</f>
        <v>8</v>
      </c>
      <c r="F849" s="1">
        <f>INDEX(FCF[To],MATCH(FCFdata[[#This Row],[FCFindex]],FCF[FCFindex]))</f>
        <v>9</v>
      </c>
      <c r="G849" s="1" t="str">
        <f>INDEX(FCF[MarkFrom],MATCH(FCFdata[[#This Row],[FCFindex]],FCF[FCFindex]))</f>
        <v>7Rot</v>
      </c>
      <c r="H849" s="1" t="str">
        <f>INDEX(FCF[MarkTo],MATCH(FCFdata[[#This Row],[FCFindex]],FCF[FCFindex]))</f>
        <v>8Gp</v>
      </c>
      <c r="I849" s="118">
        <f>FCFdata[[#This Row],[SampleLabel]]+3</f>
        <v>85010003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85010005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85</v>
      </c>
      <c r="B850" s="1">
        <f t="shared" si="53"/>
        <v>1</v>
      </c>
      <c r="C850" s="1">
        <f t="shared" si="54"/>
        <v>8</v>
      </c>
      <c r="D850" s="134">
        <f t="shared" si="52"/>
        <v>85010000</v>
      </c>
      <c r="E850" s="1">
        <f>INDEX(FCF[From],MATCH(FCFdata[[#This Row],[FCFindex]],FCF[FCFindex]))</f>
        <v>9</v>
      </c>
      <c r="F850" s="1">
        <f>INDEX(FCF[To],MATCH(FCFdata[[#This Row],[FCFindex]],FCF[FCFindex]))</f>
        <v>10</v>
      </c>
      <c r="G850" s="1" t="str">
        <f>INDEX(FCF[MarkFrom],MATCH(FCFdata[[#This Row],[FCFindex]],FCF[FCFindex]))</f>
        <v>8Gp</v>
      </c>
      <c r="H850" s="1" t="str">
        <f>INDEX(FCF[MarkTo],MATCH(FCFdata[[#This Row],[FCFindex]],FCF[FCFindex]))</f>
        <v>9Ama</v>
      </c>
      <c r="I850" s="118">
        <f>FCFdata[[#This Row],[SampleLabel]]+3</f>
        <v>85010003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85010005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85</v>
      </c>
      <c r="B851" s="1">
        <f t="shared" si="53"/>
        <v>1</v>
      </c>
      <c r="C851" s="1">
        <f t="shared" si="54"/>
        <v>9</v>
      </c>
      <c r="D851" s="134">
        <f t="shared" si="52"/>
        <v>85010000</v>
      </c>
      <c r="E851" s="1">
        <f>INDEX(FCF[From],MATCH(FCFdata[[#This Row],[FCFindex]],FCF[FCFindex]))</f>
        <v>11</v>
      </c>
      <c r="F851" s="1">
        <f>INDEX(FCF[To],MATCH(FCFdata[[#This Row],[FCFindex]],FCF[FCFindex]))</f>
        <v>12</v>
      </c>
      <c r="G851" s="1" t="str">
        <f>INDEX(FCF[MarkFrom],MATCH(FCFdata[[#This Row],[FCFindex]],FCF[FCFindex]))</f>
        <v>10Tm</v>
      </c>
      <c r="H851" s="1" t="str">
        <f>INDEX(FCF[MarkTo],MATCH(FCFdata[[#This Row],[FCFindex]],FCF[FCFindex]))</f>
        <v>11Azd</v>
      </c>
      <c r="I851" s="118">
        <f>FCFdata[[#This Row],[SampleLabel]]+3</f>
        <v>85010003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85010005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86</v>
      </c>
      <c r="B852" s="1">
        <f t="shared" si="53"/>
        <v>1</v>
      </c>
      <c r="C852" s="1">
        <f t="shared" si="54"/>
        <v>0</v>
      </c>
      <c r="D852" s="134">
        <f t="shared" si="52"/>
        <v>86010000</v>
      </c>
      <c r="E852" s="1">
        <f>INDEX(FCF[From],MATCH(FCFdata[[#This Row],[FCFindex]],FCF[FCFindex]))</f>
        <v>1</v>
      </c>
      <c r="F852" s="1">
        <f>INDEX(FCF[To],MATCH(FCFdata[[#This Row],[FCFindex]],FCF[FCFindex]))</f>
        <v>3</v>
      </c>
      <c r="G852" s="1" t="str">
        <f>INDEX(FCF[MarkFrom],MATCH(FCFdata[[#This Row],[FCFindex]],FCF[FCFindex]))</f>
        <v>1PM</v>
      </c>
      <c r="H852" s="1" t="str">
        <f>INDEX(FCF[MarkTo],MATCH(FCFdata[[#This Row],[FCFindex]],FCF[FCFindex]))</f>
        <v>2c</v>
      </c>
      <c r="I852" s="118">
        <f>FCFdata[[#This Row],[SampleLabel]]+3</f>
        <v>86010003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86010005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86</v>
      </c>
      <c r="B853" s="1">
        <f t="shared" si="53"/>
        <v>1</v>
      </c>
      <c r="C853" s="1">
        <f t="shared" si="54"/>
        <v>1</v>
      </c>
      <c r="D853" s="134">
        <f t="shared" si="52"/>
        <v>86010000</v>
      </c>
      <c r="E853" s="1">
        <f>INDEX(FCF[From],MATCH(FCFdata[[#This Row],[FCFindex]],FCF[FCFindex]))</f>
        <v>2</v>
      </c>
      <c r="F853" s="1">
        <f>INDEX(FCF[To],MATCH(FCFdata[[#This Row],[FCFindex]],FCF[FCFindex]))</f>
        <v>3</v>
      </c>
      <c r="G853" s="1" t="str">
        <f>INDEX(FCF[MarkFrom],MATCH(FCFdata[[#This Row],[FCFindex]],FCF[FCFindex]))</f>
        <v>2D</v>
      </c>
      <c r="H853" s="1" t="str">
        <f>INDEX(FCF[MarkTo],MATCH(FCFdata[[#This Row],[FCFindex]],FCF[FCFindex]))</f>
        <v>2c</v>
      </c>
      <c r="I853" s="118">
        <f>FCFdata[[#This Row],[SampleLabel]]+3</f>
        <v>86010003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86010005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86</v>
      </c>
      <c r="B854" s="1">
        <f t="shared" si="53"/>
        <v>1</v>
      </c>
      <c r="C854" s="1">
        <f t="shared" si="54"/>
        <v>2</v>
      </c>
      <c r="D854" s="134">
        <f t="shared" si="52"/>
        <v>86010000</v>
      </c>
      <c r="E854" s="1">
        <f>INDEX(FCF[From],MATCH(FCFdata[[#This Row],[FCFindex]],FCF[FCFindex]))</f>
        <v>3</v>
      </c>
      <c r="F854" s="1">
        <f>INDEX(FCF[To],MATCH(FCFdata[[#This Row],[FCFindex]],FCF[FCFindex]))</f>
        <v>4</v>
      </c>
      <c r="G854" s="1" t="str">
        <f>INDEX(FCF[MarkFrom],MATCH(FCFdata[[#This Row],[FCFindex]],FCF[FCFindex]))</f>
        <v>2c</v>
      </c>
      <c r="H854" s="1" t="str">
        <f>INDEX(FCF[MarkTo],MATCH(FCFdata[[#This Row],[FCFindex]],FCF[FCFindex]))</f>
        <v>3U</v>
      </c>
      <c r="I854" s="118">
        <f>FCFdata[[#This Row],[SampleLabel]]+3</f>
        <v>86010003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86010005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86</v>
      </c>
      <c r="B855" s="1">
        <f t="shared" si="53"/>
        <v>1</v>
      </c>
      <c r="C855" s="1">
        <f t="shared" si="54"/>
        <v>3</v>
      </c>
      <c r="D855" s="134">
        <f t="shared" si="52"/>
        <v>86010000</v>
      </c>
      <c r="E855" s="1">
        <f>INDEX(FCF[From],MATCH(FCFdata[[#This Row],[FCFindex]],FCF[FCFindex]))</f>
        <v>4</v>
      </c>
      <c r="F855" s="1">
        <f>INDEX(FCF[To],MATCH(FCFdata[[#This Row],[FCFindex]],FCF[FCFindex]))</f>
        <v>5</v>
      </c>
      <c r="G855" s="1" t="str">
        <f>INDEX(FCF[MarkFrom],MATCH(FCFdata[[#This Row],[FCFindex]],FCF[FCFindex]))</f>
        <v>3U</v>
      </c>
      <c r="H855" s="1" t="str">
        <f>INDEX(FCF[MarkTo],MATCH(FCFdata[[#This Row],[FCFindex]],FCF[FCFindex]))</f>
        <v>4G</v>
      </c>
      <c r="I855" s="118">
        <f>FCFdata[[#This Row],[SampleLabel]]+3</f>
        <v>86010003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86010005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86</v>
      </c>
      <c r="B856" s="1">
        <f t="shared" si="53"/>
        <v>1</v>
      </c>
      <c r="C856" s="1">
        <f t="shared" si="54"/>
        <v>4</v>
      </c>
      <c r="D856" s="134">
        <f t="shared" si="52"/>
        <v>86010000</v>
      </c>
      <c r="E856" s="1">
        <f>INDEX(FCF[From],MATCH(FCFdata[[#This Row],[FCFindex]],FCF[FCFindex]))</f>
        <v>5</v>
      </c>
      <c r="F856" s="1">
        <f>INDEX(FCF[To],MATCH(FCFdata[[#This Row],[FCFindex]],FCF[FCFindex]))</f>
        <v>6</v>
      </c>
      <c r="G856" s="1" t="str">
        <f>INDEX(FCF[MarkFrom],MATCH(FCFdata[[#This Row],[FCFindex]],FCF[FCFindex]))</f>
        <v>4G</v>
      </c>
      <c r="H856" s="1" t="str">
        <f>INDEX(FCF[MarkTo],MATCH(FCFdata[[#This Row],[FCFindex]],FCF[FCFindex]))</f>
        <v>5S</v>
      </c>
      <c r="I856" s="118">
        <f>FCFdata[[#This Row],[SampleLabel]]+3</f>
        <v>86010003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86010005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86</v>
      </c>
      <c r="B857" s="1">
        <f t="shared" si="53"/>
        <v>1</v>
      </c>
      <c r="C857" s="1">
        <f t="shared" si="54"/>
        <v>5</v>
      </c>
      <c r="D857" s="134">
        <f t="shared" si="52"/>
        <v>86010000</v>
      </c>
      <c r="E857" s="1">
        <f>INDEX(FCF[From],MATCH(FCFdata[[#This Row],[FCFindex]],FCF[FCFindex]))</f>
        <v>6</v>
      </c>
      <c r="F857" s="1">
        <f>INDEX(FCF[To],MATCH(FCFdata[[#This Row],[FCFindex]],FCF[FCFindex]))</f>
        <v>7</v>
      </c>
      <c r="G857" s="1" t="str">
        <f>INDEX(FCF[MarkFrom],MATCH(FCFdata[[#This Row],[FCFindex]],FCF[FCFindex]))</f>
        <v>5S</v>
      </c>
      <c r="H857" s="1" t="str">
        <f>INDEX(FCF[MarkTo],MATCH(FCFdata[[#This Row],[FCFindex]],FCF[FCFindex]))</f>
        <v>6Oct</v>
      </c>
      <c r="I857" s="118">
        <f>FCFdata[[#This Row],[SampleLabel]]+3</f>
        <v>86010003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86010005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86</v>
      </c>
      <c r="B858" s="1">
        <f t="shared" si="53"/>
        <v>1</v>
      </c>
      <c r="C858" s="1">
        <f t="shared" si="54"/>
        <v>6</v>
      </c>
      <c r="D858" s="134">
        <f t="shared" si="52"/>
        <v>86010000</v>
      </c>
      <c r="E858" s="1">
        <f>INDEX(FCF[From],MATCH(FCFdata[[#This Row],[FCFindex]],FCF[FCFindex]))</f>
        <v>7</v>
      </c>
      <c r="F858" s="1">
        <f>INDEX(FCF[To],MATCH(FCFdata[[#This Row],[FCFindex]],FCF[FCFindex]))</f>
        <v>8</v>
      </c>
      <c r="G858" s="1" t="str">
        <f>INDEX(FCF[MarkFrom],MATCH(FCFdata[[#This Row],[FCFindex]],FCF[FCFindex]))</f>
        <v>6Oct</v>
      </c>
      <c r="H858" s="1" t="str">
        <f>INDEX(FCF[MarkTo],MATCH(FCFdata[[#This Row],[FCFindex]],FCF[FCFindex]))</f>
        <v>7Rot</v>
      </c>
      <c r="I858" s="118">
        <f>FCFdata[[#This Row],[SampleLabel]]+3</f>
        <v>86010003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86010005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86</v>
      </c>
      <c r="B859" s="1">
        <f t="shared" si="53"/>
        <v>1</v>
      </c>
      <c r="C859" s="1">
        <f t="shared" si="54"/>
        <v>7</v>
      </c>
      <c r="D859" s="134">
        <f t="shared" si="52"/>
        <v>86010000</v>
      </c>
      <c r="E859" s="1">
        <f>INDEX(FCF[From],MATCH(FCFdata[[#This Row],[FCFindex]],FCF[FCFindex]))</f>
        <v>8</v>
      </c>
      <c r="F859" s="1">
        <f>INDEX(FCF[To],MATCH(FCFdata[[#This Row],[FCFindex]],FCF[FCFindex]))</f>
        <v>9</v>
      </c>
      <c r="G859" s="1" t="str">
        <f>INDEX(FCF[MarkFrom],MATCH(FCFdata[[#This Row],[FCFindex]],FCF[FCFindex]))</f>
        <v>7Rot</v>
      </c>
      <c r="H859" s="1" t="str">
        <f>INDEX(FCF[MarkTo],MATCH(FCFdata[[#This Row],[FCFindex]],FCF[FCFindex]))</f>
        <v>8Gp</v>
      </c>
      <c r="I859" s="118">
        <f>FCFdata[[#This Row],[SampleLabel]]+3</f>
        <v>86010003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86010005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86</v>
      </c>
      <c r="B860" s="1">
        <f t="shared" si="53"/>
        <v>1</v>
      </c>
      <c r="C860" s="1">
        <f t="shared" si="54"/>
        <v>8</v>
      </c>
      <c r="D860" s="134">
        <f t="shared" si="52"/>
        <v>86010000</v>
      </c>
      <c r="E860" s="1">
        <f>INDEX(FCF[From],MATCH(FCFdata[[#This Row],[FCFindex]],FCF[FCFindex]))</f>
        <v>9</v>
      </c>
      <c r="F860" s="1">
        <f>INDEX(FCF[To],MATCH(FCFdata[[#This Row],[FCFindex]],FCF[FCFindex]))</f>
        <v>10</v>
      </c>
      <c r="G860" s="1" t="str">
        <f>INDEX(FCF[MarkFrom],MATCH(FCFdata[[#This Row],[FCFindex]],FCF[FCFindex]))</f>
        <v>8Gp</v>
      </c>
      <c r="H860" s="1" t="str">
        <f>INDEX(FCF[MarkTo],MATCH(FCFdata[[#This Row],[FCFindex]],FCF[FCFindex]))</f>
        <v>9Ama</v>
      </c>
      <c r="I860" s="118">
        <f>FCFdata[[#This Row],[SampleLabel]]+3</f>
        <v>86010003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86010005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86</v>
      </c>
      <c r="B861" s="1">
        <f t="shared" si="53"/>
        <v>1</v>
      </c>
      <c r="C861" s="1">
        <f t="shared" si="54"/>
        <v>9</v>
      </c>
      <c r="D861" s="134">
        <f t="shared" si="52"/>
        <v>86010000</v>
      </c>
      <c r="E861" s="1">
        <f>INDEX(FCF[From],MATCH(FCFdata[[#This Row],[FCFindex]],FCF[FCFindex]))</f>
        <v>11</v>
      </c>
      <c r="F861" s="1">
        <f>INDEX(FCF[To],MATCH(FCFdata[[#This Row],[FCFindex]],FCF[FCFindex]))</f>
        <v>12</v>
      </c>
      <c r="G861" s="1" t="str">
        <f>INDEX(FCF[MarkFrom],MATCH(FCFdata[[#This Row],[FCFindex]],FCF[FCFindex]))</f>
        <v>10Tm</v>
      </c>
      <c r="H861" s="1" t="str">
        <f>INDEX(FCF[MarkTo],MATCH(FCFdata[[#This Row],[FCFindex]],FCF[FCFindex]))</f>
        <v>11Azd</v>
      </c>
      <c r="I861" s="118">
        <f>FCFdata[[#This Row],[SampleLabel]]+3</f>
        <v>86010003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86010005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87</v>
      </c>
      <c r="B862" s="1">
        <f t="shared" si="53"/>
        <v>1</v>
      </c>
      <c r="C862" s="1">
        <f t="shared" si="54"/>
        <v>0</v>
      </c>
      <c r="D862" s="134">
        <f t="shared" si="52"/>
        <v>87010000</v>
      </c>
      <c r="E862" s="1">
        <f>INDEX(FCF[From],MATCH(FCFdata[[#This Row],[FCFindex]],FCF[FCFindex]))</f>
        <v>1</v>
      </c>
      <c r="F862" s="1">
        <f>INDEX(FCF[To],MATCH(FCFdata[[#This Row],[FCFindex]],FCF[FCFindex]))</f>
        <v>3</v>
      </c>
      <c r="G862" s="1" t="str">
        <f>INDEX(FCF[MarkFrom],MATCH(FCFdata[[#This Row],[FCFindex]],FCF[FCFindex]))</f>
        <v>1PM</v>
      </c>
      <c r="H862" s="1" t="str">
        <f>INDEX(FCF[MarkTo],MATCH(FCFdata[[#This Row],[FCFindex]],FCF[FCFindex]))</f>
        <v>2c</v>
      </c>
      <c r="I862" s="118">
        <f>FCFdata[[#This Row],[SampleLabel]]+3</f>
        <v>87010003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87010005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87</v>
      </c>
      <c r="B863" s="1">
        <f t="shared" si="53"/>
        <v>1</v>
      </c>
      <c r="C863" s="1">
        <f t="shared" si="54"/>
        <v>1</v>
      </c>
      <c r="D863" s="134">
        <f t="shared" si="52"/>
        <v>87010000</v>
      </c>
      <c r="E863" s="1">
        <f>INDEX(FCF[From],MATCH(FCFdata[[#This Row],[FCFindex]],FCF[FCFindex]))</f>
        <v>2</v>
      </c>
      <c r="F863" s="1">
        <f>INDEX(FCF[To],MATCH(FCFdata[[#This Row],[FCFindex]],FCF[FCFindex]))</f>
        <v>3</v>
      </c>
      <c r="G863" s="1" t="str">
        <f>INDEX(FCF[MarkFrom],MATCH(FCFdata[[#This Row],[FCFindex]],FCF[FCFindex]))</f>
        <v>2D</v>
      </c>
      <c r="H863" s="1" t="str">
        <f>INDEX(FCF[MarkTo],MATCH(FCFdata[[#This Row],[FCFindex]],FCF[FCFindex]))</f>
        <v>2c</v>
      </c>
      <c r="I863" s="118">
        <f>FCFdata[[#This Row],[SampleLabel]]+3</f>
        <v>87010003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87010005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87</v>
      </c>
      <c r="B864" s="1">
        <f t="shared" si="53"/>
        <v>1</v>
      </c>
      <c r="C864" s="1">
        <f t="shared" si="54"/>
        <v>2</v>
      </c>
      <c r="D864" s="134">
        <f t="shared" si="52"/>
        <v>87010000</v>
      </c>
      <c r="E864" s="1">
        <f>INDEX(FCF[From],MATCH(FCFdata[[#This Row],[FCFindex]],FCF[FCFindex]))</f>
        <v>3</v>
      </c>
      <c r="F864" s="1">
        <f>INDEX(FCF[To],MATCH(FCFdata[[#This Row],[FCFindex]],FCF[FCFindex]))</f>
        <v>4</v>
      </c>
      <c r="G864" s="1" t="str">
        <f>INDEX(FCF[MarkFrom],MATCH(FCFdata[[#This Row],[FCFindex]],FCF[FCFindex]))</f>
        <v>2c</v>
      </c>
      <c r="H864" s="1" t="str">
        <f>INDEX(FCF[MarkTo],MATCH(FCFdata[[#This Row],[FCFindex]],FCF[FCFindex]))</f>
        <v>3U</v>
      </c>
      <c r="I864" s="118">
        <f>FCFdata[[#This Row],[SampleLabel]]+3</f>
        <v>87010003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87010005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87</v>
      </c>
      <c r="B865" s="1">
        <f t="shared" si="53"/>
        <v>1</v>
      </c>
      <c r="C865" s="1">
        <f t="shared" si="54"/>
        <v>3</v>
      </c>
      <c r="D865" s="134">
        <f t="shared" si="52"/>
        <v>87010000</v>
      </c>
      <c r="E865" s="1">
        <f>INDEX(FCF[From],MATCH(FCFdata[[#This Row],[FCFindex]],FCF[FCFindex]))</f>
        <v>4</v>
      </c>
      <c r="F865" s="1">
        <f>INDEX(FCF[To],MATCH(FCFdata[[#This Row],[FCFindex]],FCF[FCFindex]))</f>
        <v>5</v>
      </c>
      <c r="G865" s="1" t="str">
        <f>INDEX(FCF[MarkFrom],MATCH(FCFdata[[#This Row],[FCFindex]],FCF[FCFindex]))</f>
        <v>3U</v>
      </c>
      <c r="H865" s="1" t="str">
        <f>INDEX(FCF[MarkTo],MATCH(FCFdata[[#This Row],[FCFindex]],FCF[FCFindex]))</f>
        <v>4G</v>
      </c>
      <c r="I865" s="118">
        <f>FCFdata[[#This Row],[SampleLabel]]+3</f>
        <v>87010003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87010005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87</v>
      </c>
      <c r="B866" s="1">
        <f t="shared" si="53"/>
        <v>1</v>
      </c>
      <c r="C866" s="1">
        <f t="shared" si="54"/>
        <v>4</v>
      </c>
      <c r="D866" s="134">
        <f t="shared" si="52"/>
        <v>87010000</v>
      </c>
      <c r="E866" s="1">
        <f>INDEX(FCF[From],MATCH(FCFdata[[#This Row],[FCFindex]],FCF[FCFindex]))</f>
        <v>5</v>
      </c>
      <c r="F866" s="1">
        <f>INDEX(FCF[To],MATCH(FCFdata[[#This Row],[FCFindex]],FCF[FCFindex]))</f>
        <v>6</v>
      </c>
      <c r="G866" s="1" t="str">
        <f>INDEX(FCF[MarkFrom],MATCH(FCFdata[[#This Row],[FCFindex]],FCF[FCFindex]))</f>
        <v>4G</v>
      </c>
      <c r="H866" s="1" t="str">
        <f>INDEX(FCF[MarkTo],MATCH(FCFdata[[#This Row],[FCFindex]],FCF[FCFindex]))</f>
        <v>5S</v>
      </c>
      <c r="I866" s="118">
        <f>FCFdata[[#This Row],[SampleLabel]]+3</f>
        <v>87010003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87010005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87</v>
      </c>
      <c r="B867" s="1">
        <f t="shared" si="53"/>
        <v>1</v>
      </c>
      <c r="C867" s="1">
        <f t="shared" si="54"/>
        <v>5</v>
      </c>
      <c r="D867" s="134">
        <f t="shared" si="52"/>
        <v>87010000</v>
      </c>
      <c r="E867" s="1">
        <f>INDEX(FCF[From],MATCH(FCFdata[[#This Row],[FCFindex]],FCF[FCFindex]))</f>
        <v>6</v>
      </c>
      <c r="F867" s="1">
        <f>INDEX(FCF[To],MATCH(FCFdata[[#This Row],[FCFindex]],FCF[FCFindex]))</f>
        <v>7</v>
      </c>
      <c r="G867" s="1" t="str">
        <f>INDEX(FCF[MarkFrom],MATCH(FCFdata[[#This Row],[FCFindex]],FCF[FCFindex]))</f>
        <v>5S</v>
      </c>
      <c r="H867" s="1" t="str">
        <f>INDEX(FCF[MarkTo],MATCH(FCFdata[[#This Row],[FCFindex]],FCF[FCFindex]))</f>
        <v>6Oct</v>
      </c>
      <c r="I867" s="118">
        <f>FCFdata[[#This Row],[SampleLabel]]+3</f>
        <v>87010003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87010005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87</v>
      </c>
      <c r="B868" s="1">
        <f t="shared" si="53"/>
        <v>1</v>
      </c>
      <c r="C868" s="1">
        <f t="shared" si="54"/>
        <v>6</v>
      </c>
      <c r="D868" s="134">
        <f t="shared" si="52"/>
        <v>87010000</v>
      </c>
      <c r="E868" s="1">
        <f>INDEX(FCF[From],MATCH(FCFdata[[#This Row],[FCFindex]],FCF[FCFindex]))</f>
        <v>7</v>
      </c>
      <c r="F868" s="1">
        <f>INDEX(FCF[To],MATCH(FCFdata[[#This Row],[FCFindex]],FCF[FCFindex]))</f>
        <v>8</v>
      </c>
      <c r="G868" s="1" t="str">
        <f>INDEX(FCF[MarkFrom],MATCH(FCFdata[[#This Row],[FCFindex]],FCF[FCFindex]))</f>
        <v>6Oct</v>
      </c>
      <c r="H868" s="1" t="str">
        <f>INDEX(FCF[MarkTo],MATCH(FCFdata[[#This Row],[FCFindex]],FCF[FCFindex]))</f>
        <v>7Rot</v>
      </c>
      <c r="I868" s="118">
        <f>FCFdata[[#This Row],[SampleLabel]]+3</f>
        <v>87010003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87010005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87</v>
      </c>
      <c r="B869" s="1">
        <f t="shared" si="53"/>
        <v>1</v>
      </c>
      <c r="C869" s="1">
        <f t="shared" si="54"/>
        <v>7</v>
      </c>
      <c r="D869" s="134">
        <f t="shared" si="52"/>
        <v>87010000</v>
      </c>
      <c r="E869" s="1">
        <f>INDEX(FCF[From],MATCH(FCFdata[[#This Row],[FCFindex]],FCF[FCFindex]))</f>
        <v>8</v>
      </c>
      <c r="F869" s="1">
        <f>INDEX(FCF[To],MATCH(FCFdata[[#This Row],[FCFindex]],FCF[FCFindex]))</f>
        <v>9</v>
      </c>
      <c r="G869" s="1" t="str">
        <f>INDEX(FCF[MarkFrom],MATCH(FCFdata[[#This Row],[FCFindex]],FCF[FCFindex]))</f>
        <v>7Rot</v>
      </c>
      <c r="H869" s="1" t="str">
        <f>INDEX(FCF[MarkTo],MATCH(FCFdata[[#This Row],[FCFindex]],FCF[FCFindex]))</f>
        <v>8Gp</v>
      </c>
      <c r="I869" s="118">
        <f>FCFdata[[#This Row],[SampleLabel]]+3</f>
        <v>87010003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87010005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87</v>
      </c>
      <c r="B870" s="1">
        <f t="shared" si="53"/>
        <v>1</v>
      </c>
      <c r="C870" s="1">
        <f t="shared" si="54"/>
        <v>8</v>
      </c>
      <c r="D870" s="134">
        <f t="shared" si="52"/>
        <v>87010000</v>
      </c>
      <c r="E870" s="1">
        <f>INDEX(FCF[From],MATCH(FCFdata[[#This Row],[FCFindex]],FCF[FCFindex]))</f>
        <v>9</v>
      </c>
      <c r="F870" s="1">
        <f>INDEX(FCF[To],MATCH(FCFdata[[#This Row],[FCFindex]],FCF[FCFindex]))</f>
        <v>10</v>
      </c>
      <c r="G870" s="1" t="str">
        <f>INDEX(FCF[MarkFrom],MATCH(FCFdata[[#This Row],[FCFindex]],FCF[FCFindex]))</f>
        <v>8Gp</v>
      </c>
      <c r="H870" s="1" t="str">
        <f>INDEX(FCF[MarkTo],MATCH(FCFdata[[#This Row],[FCFindex]],FCF[FCFindex]))</f>
        <v>9Ama</v>
      </c>
      <c r="I870" s="118">
        <f>FCFdata[[#This Row],[SampleLabel]]+3</f>
        <v>87010003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87010005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87</v>
      </c>
      <c r="B871" s="1">
        <f t="shared" si="53"/>
        <v>1</v>
      </c>
      <c r="C871" s="1">
        <f t="shared" si="54"/>
        <v>9</v>
      </c>
      <c r="D871" s="134">
        <f t="shared" si="52"/>
        <v>87010000</v>
      </c>
      <c r="E871" s="1">
        <f>INDEX(FCF[From],MATCH(FCFdata[[#This Row],[FCFindex]],FCF[FCFindex]))</f>
        <v>11</v>
      </c>
      <c r="F871" s="1">
        <f>INDEX(FCF[To],MATCH(FCFdata[[#This Row],[FCFindex]],FCF[FCFindex]))</f>
        <v>12</v>
      </c>
      <c r="G871" s="1" t="str">
        <f>INDEX(FCF[MarkFrom],MATCH(FCFdata[[#This Row],[FCFindex]],FCF[FCFindex]))</f>
        <v>10Tm</v>
      </c>
      <c r="H871" s="1" t="str">
        <f>INDEX(FCF[MarkTo],MATCH(FCFdata[[#This Row],[FCFindex]],FCF[FCFindex]))</f>
        <v>11Azd</v>
      </c>
      <c r="I871" s="118">
        <f>FCFdata[[#This Row],[SampleLabel]]+3</f>
        <v>87010003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87010005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88</v>
      </c>
      <c r="B872" s="1">
        <f t="shared" si="53"/>
        <v>1</v>
      </c>
      <c r="C872" s="1">
        <f t="shared" si="54"/>
        <v>0</v>
      </c>
      <c r="D872" s="134">
        <f t="shared" si="52"/>
        <v>88010000</v>
      </c>
      <c r="E872" s="1">
        <f>INDEX(FCF[From],MATCH(FCFdata[[#This Row],[FCFindex]],FCF[FCFindex]))</f>
        <v>1</v>
      </c>
      <c r="F872" s="1">
        <f>INDEX(FCF[To],MATCH(FCFdata[[#This Row],[FCFindex]],FCF[FCFindex]))</f>
        <v>3</v>
      </c>
      <c r="G872" s="1" t="str">
        <f>INDEX(FCF[MarkFrom],MATCH(FCFdata[[#This Row],[FCFindex]],FCF[FCFindex]))</f>
        <v>1PM</v>
      </c>
      <c r="H872" s="1" t="str">
        <f>INDEX(FCF[MarkTo],MATCH(FCFdata[[#This Row],[FCFindex]],FCF[FCFindex]))</f>
        <v>2c</v>
      </c>
      <c r="I872" s="118">
        <f>FCFdata[[#This Row],[SampleLabel]]+3</f>
        <v>88010003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88010005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88</v>
      </c>
      <c r="B873" s="1">
        <f t="shared" si="53"/>
        <v>1</v>
      </c>
      <c r="C873" s="1">
        <f t="shared" si="54"/>
        <v>1</v>
      </c>
      <c r="D873" s="134">
        <f t="shared" si="52"/>
        <v>88010000</v>
      </c>
      <c r="E873" s="1">
        <f>INDEX(FCF[From],MATCH(FCFdata[[#This Row],[FCFindex]],FCF[FCFindex]))</f>
        <v>2</v>
      </c>
      <c r="F873" s="1">
        <f>INDEX(FCF[To],MATCH(FCFdata[[#This Row],[FCFindex]],FCF[FCFindex]))</f>
        <v>3</v>
      </c>
      <c r="G873" s="1" t="str">
        <f>INDEX(FCF[MarkFrom],MATCH(FCFdata[[#This Row],[FCFindex]],FCF[FCFindex]))</f>
        <v>2D</v>
      </c>
      <c r="H873" s="1" t="str">
        <f>INDEX(FCF[MarkTo],MATCH(FCFdata[[#This Row],[FCFindex]],FCF[FCFindex]))</f>
        <v>2c</v>
      </c>
      <c r="I873" s="118">
        <f>FCFdata[[#This Row],[SampleLabel]]+3</f>
        <v>88010003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88010005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88</v>
      </c>
      <c r="B874" s="1">
        <f t="shared" si="53"/>
        <v>1</v>
      </c>
      <c r="C874" s="1">
        <f t="shared" si="54"/>
        <v>2</v>
      </c>
      <c r="D874" s="134">
        <f t="shared" si="52"/>
        <v>88010000</v>
      </c>
      <c r="E874" s="1">
        <f>INDEX(FCF[From],MATCH(FCFdata[[#This Row],[FCFindex]],FCF[FCFindex]))</f>
        <v>3</v>
      </c>
      <c r="F874" s="1">
        <f>INDEX(FCF[To],MATCH(FCFdata[[#This Row],[FCFindex]],FCF[FCFindex]))</f>
        <v>4</v>
      </c>
      <c r="G874" s="1" t="str">
        <f>INDEX(FCF[MarkFrom],MATCH(FCFdata[[#This Row],[FCFindex]],FCF[FCFindex]))</f>
        <v>2c</v>
      </c>
      <c r="H874" s="1" t="str">
        <f>INDEX(FCF[MarkTo],MATCH(FCFdata[[#This Row],[FCFindex]],FCF[FCFindex]))</f>
        <v>3U</v>
      </c>
      <c r="I874" s="118">
        <f>FCFdata[[#This Row],[SampleLabel]]+3</f>
        <v>88010003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88010005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88</v>
      </c>
      <c r="B875" s="1">
        <f t="shared" si="53"/>
        <v>1</v>
      </c>
      <c r="C875" s="1">
        <f t="shared" si="54"/>
        <v>3</v>
      </c>
      <c r="D875" s="134">
        <f t="shared" si="52"/>
        <v>88010000</v>
      </c>
      <c r="E875" s="1">
        <f>INDEX(FCF[From],MATCH(FCFdata[[#This Row],[FCFindex]],FCF[FCFindex]))</f>
        <v>4</v>
      </c>
      <c r="F875" s="1">
        <f>INDEX(FCF[To],MATCH(FCFdata[[#This Row],[FCFindex]],FCF[FCFindex]))</f>
        <v>5</v>
      </c>
      <c r="G875" s="1" t="str">
        <f>INDEX(FCF[MarkFrom],MATCH(FCFdata[[#This Row],[FCFindex]],FCF[FCFindex]))</f>
        <v>3U</v>
      </c>
      <c r="H875" s="1" t="str">
        <f>INDEX(FCF[MarkTo],MATCH(FCFdata[[#This Row],[FCFindex]],FCF[FCFindex]))</f>
        <v>4G</v>
      </c>
      <c r="I875" s="118">
        <f>FCFdata[[#This Row],[SampleLabel]]+3</f>
        <v>88010003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88010005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88</v>
      </c>
      <c r="B876" s="1">
        <f t="shared" si="53"/>
        <v>1</v>
      </c>
      <c r="C876" s="1">
        <f t="shared" si="54"/>
        <v>4</v>
      </c>
      <c r="D876" s="134">
        <f t="shared" si="52"/>
        <v>88010000</v>
      </c>
      <c r="E876" s="1">
        <f>INDEX(FCF[From],MATCH(FCFdata[[#This Row],[FCFindex]],FCF[FCFindex]))</f>
        <v>5</v>
      </c>
      <c r="F876" s="1">
        <f>INDEX(FCF[To],MATCH(FCFdata[[#This Row],[FCFindex]],FCF[FCFindex]))</f>
        <v>6</v>
      </c>
      <c r="G876" s="1" t="str">
        <f>INDEX(FCF[MarkFrom],MATCH(FCFdata[[#This Row],[FCFindex]],FCF[FCFindex]))</f>
        <v>4G</v>
      </c>
      <c r="H876" s="1" t="str">
        <f>INDEX(FCF[MarkTo],MATCH(FCFdata[[#This Row],[FCFindex]],FCF[FCFindex]))</f>
        <v>5S</v>
      </c>
      <c r="I876" s="118">
        <f>FCFdata[[#This Row],[SampleLabel]]+3</f>
        <v>88010003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88010005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88</v>
      </c>
      <c r="B877" s="1">
        <f t="shared" si="53"/>
        <v>1</v>
      </c>
      <c r="C877" s="1">
        <f t="shared" si="54"/>
        <v>5</v>
      </c>
      <c r="D877" s="134">
        <f t="shared" si="52"/>
        <v>88010000</v>
      </c>
      <c r="E877" s="1">
        <f>INDEX(FCF[From],MATCH(FCFdata[[#This Row],[FCFindex]],FCF[FCFindex]))</f>
        <v>6</v>
      </c>
      <c r="F877" s="1">
        <f>INDEX(FCF[To],MATCH(FCFdata[[#This Row],[FCFindex]],FCF[FCFindex]))</f>
        <v>7</v>
      </c>
      <c r="G877" s="1" t="str">
        <f>INDEX(FCF[MarkFrom],MATCH(FCFdata[[#This Row],[FCFindex]],FCF[FCFindex]))</f>
        <v>5S</v>
      </c>
      <c r="H877" s="1" t="str">
        <f>INDEX(FCF[MarkTo],MATCH(FCFdata[[#This Row],[FCFindex]],FCF[FCFindex]))</f>
        <v>6Oct</v>
      </c>
      <c r="I877" s="118">
        <f>FCFdata[[#This Row],[SampleLabel]]+3</f>
        <v>88010003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88010005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88</v>
      </c>
      <c r="B878" s="1">
        <f t="shared" si="53"/>
        <v>1</v>
      </c>
      <c r="C878" s="1">
        <f t="shared" si="54"/>
        <v>6</v>
      </c>
      <c r="D878" s="134">
        <f t="shared" si="52"/>
        <v>88010000</v>
      </c>
      <c r="E878" s="1">
        <f>INDEX(FCF[From],MATCH(FCFdata[[#This Row],[FCFindex]],FCF[FCFindex]))</f>
        <v>7</v>
      </c>
      <c r="F878" s="1">
        <f>INDEX(FCF[To],MATCH(FCFdata[[#This Row],[FCFindex]],FCF[FCFindex]))</f>
        <v>8</v>
      </c>
      <c r="G878" s="1" t="str">
        <f>INDEX(FCF[MarkFrom],MATCH(FCFdata[[#This Row],[FCFindex]],FCF[FCFindex]))</f>
        <v>6Oct</v>
      </c>
      <c r="H878" s="1" t="str">
        <f>INDEX(FCF[MarkTo],MATCH(FCFdata[[#This Row],[FCFindex]],FCF[FCFindex]))</f>
        <v>7Rot</v>
      </c>
      <c r="I878" s="118">
        <f>FCFdata[[#This Row],[SampleLabel]]+3</f>
        <v>88010003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88010005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88</v>
      </c>
      <c r="B879" s="1">
        <f t="shared" si="53"/>
        <v>1</v>
      </c>
      <c r="C879" s="1">
        <f t="shared" si="54"/>
        <v>7</v>
      </c>
      <c r="D879" s="134">
        <f t="shared" si="52"/>
        <v>88010000</v>
      </c>
      <c r="E879" s="1">
        <f>INDEX(FCF[From],MATCH(FCFdata[[#This Row],[FCFindex]],FCF[FCFindex]))</f>
        <v>8</v>
      </c>
      <c r="F879" s="1">
        <f>INDEX(FCF[To],MATCH(FCFdata[[#This Row],[FCFindex]],FCF[FCFindex]))</f>
        <v>9</v>
      </c>
      <c r="G879" s="1" t="str">
        <f>INDEX(FCF[MarkFrom],MATCH(FCFdata[[#This Row],[FCFindex]],FCF[FCFindex]))</f>
        <v>7Rot</v>
      </c>
      <c r="H879" s="1" t="str">
        <f>INDEX(FCF[MarkTo],MATCH(FCFdata[[#This Row],[FCFindex]],FCF[FCFindex]))</f>
        <v>8Gp</v>
      </c>
      <c r="I879" s="118">
        <f>FCFdata[[#This Row],[SampleLabel]]+3</f>
        <v>88010003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88010005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88</v>
      </c>
      <c r="B880" s="1">
        <f t="shared" si="53"/>
        <v>1</v>
      </c>
      <c r="C880" s="1">
        <f t="shared" si="54"/>
        <v>8</v>
      </c>
      <c r="D880" s="134">
        <f t="shared" si="52"/>
        <v>88010000</v>
      </c>
      <c r="E880" s="1">
        <f>INDEX(FCF[From],MATCH(FCFdata[[#This Row],[FCFindex]],FCF[FCFindex]))</f>
        <v>9</v>
      </c>
      <c r="F880" s="1">
        <f>INDEX(FCF[To],MATCH(FCFdata[[#This Row],[FCFindex]],FCF[FCFindex]))</f>
        <v>10</v>
      </c>
      <c r="G880" s="1" t="str">
        <f>INDEX(FCF[MarkFrom],MATCH(FCFdata[[#This Row],[FCFindex]],FCF[FCFindex]))</f>
        <v>8Gp</v>
      </c>
      <c r="H880" s="1" t="str">
        <f>INDEX(FCF[MarkTo],MATCH(FCFdata[[#This Row],[FCFindex]],FCF[FCFindex]))</f>
        <v>9Ama</v>
      </c>
      <c r="I880" s="118">
        <f>FCFdata[[#This Row],[SampleLabel]]+3</f>
        <v>88010003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88010005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88</v>
      </c>
      <c r="B881" s="1">
        <f t="shared" si="53"/>
        <v>1</v>
      </c>
      <c r="C881" s="1">
        <f t="shared" si="54"/>
        <v>9</v>
      </c>
      <c r="D881" s="134">
        <f t="shared" si="52"/>
        <v>88010000</v>
      </c>
      <c r="E881" s="1">
        <f>INDEX(FCF[From],MATCH(FCFdata[[#This Row],[FCFindex]],FCF[FCFindex]))</f>
        <v>11</v>
      </c>
      <c r="F881" s="1">
        <f>INDEX(FCF[To],MATCH(FCFdata[[#This Row],[FCFindex]],FCF[FCFindex]))</f>
        <v>12</v>
      </c>
      <c r="G881" s="1" t="str">
        <f>INDEX(FCF[MarkFrom],MATCH(FCFdata[[#This Row],[FCFindex]],FCF[FCFindex]))</f>
        <v>10Tm</v>
      </c>
      <c r="H881" s="1" t="str">
        <f>INDEX(FCF[MarkTo],MATCH(FCFdata[[#This Row],[FCFindex]],FCF[FCFindex]))</f>
        <v>11Azd</v>
      </c>
      <c r="I881" s="118">
        <f>FCFdata[[#This Row],[SampleLabel]]+3</f>
        <v>88010003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88010005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89</v>
      </c>
      <c r="B882" s="1">
        <f t="shared" si="53"/>
        <v>1</v>
      </c>
      <c r="C882" s="1">
        <f t="shared" si="54"/>
        <v>0</v>
      </c>
      <c r="D882" s="134">
        <f t="shared" si="52"/>
        <v>89010000</v>
      </c>
      <c r="E882" s="1">
        <f>INDEX(FCF[From],MATCH(FCFdata[[#This Row],[FCFindex]],FCF[FCFindex]))</f>
        <v>1</v>
      </c>
      <c r="F882" s="1">
        <f>INDEX(FCF[To],MATCH(FCFdata[[#This Row],[FCFindex]],FCF[FCFindex]))</f>
        <v>3</v>
      </c>
      <c r="G882" s="1" t="str">
        <f>INDEX(FCF[MarkFrom],MATCH(FCFdata[[#This Row],[FCFindex]],FCF[FCFindex]))</f>
        <v>1PM</v>
      </c>
      <c r="H882" s="1" t="str">
        <f>INDEX(FCF[MarkTo],MATCH(FCFdata[[#This Row],[FCFindex]],FCF[FCFindex]))</f>
        <v>2c</v>
      </c>
      <c r="I882" s="118">
        <f>FCFdata[[#This Row],[SampleLabel]]+3</f>
        <v>89010003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89010005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89</v>
      </c>
      <c r="B883" s="1">
        <f t="shared" si="53"/>
        <v>1</v>
      </c>
      <c r="C883" s="1">
        <f t="shared" si="54"/>
        <v>1</v>
      </c>
      <c r="D883" s="134">
        <f t="shared" si="52"/>
        <v>89010000</v>
      </c>
      <c r="E883" s="1">
        <f>INDEX(FCF[From],MATCH(FCFdata[[#This Row],[FCFindex]],FCF[FCFindex]))</f>
        <v>2</v>
      </c>
      <c r="F883" s="1">
        <f>INDEX(FCF[To],MATCH(FCFdata[[#This Row],[FCFindex]],FCF[FCFindex]))</f>
        <v>3</v>
      </c>
      <c r="G883" s="1" t="str">
        <f>INDEX(FCF[MarkFrom],MATCH(FCFdata[[#This Row],[FCFindex]],FCF[FCFindex]))</f>
        <v>2D</v>
      </c>
      <c r="H883" s="1" t="str">
        <f>INDEX(FCF[MarkTo],MATCH(FCFdata[[#This Row],[FCFindex]],FCF[FCFindex]))</f>
        <v>2c</v>
      </c>
      <c r="I883" s="118">
        <f>FCFdata[[#This Row],[SampleLabel]]+3</f>
        <v>89010003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89010005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89</v>
      </c>
      <c r="B884" s="1">
        <f t="shared" si="53"/>
        <v>1</v>
      </c>
      <c r="C884" s="1">
        <f t="shared" si="54"/>
        <v>2</v>
      </c>
      <c r="D884" s="134">
        <f t="shared" si="52"/>
        <v>89010000</v>
      </c>
      <c r="E884" s="1">
        <f>INDEX(FCF[From],MATCH(FCFdata[[#This Row],[FCFindex]],FCF[FCFindex]))</f>
        <v>3</v>
      </c>
      <c r="F884" s="1">
        <f>INDEX(FCF[To],MATCH(FCFdata[[#This Row],[FCFindex]],FCF[FCFindex]))</f>
        <v>4</v>
      </c>
      <c r="G884" s="1" t="str">
        <f>INDEX(FCF[MarkFrom],MATCH(FCFdata[[#This Row],[FCFindex]],FCF[FCFindex]))</f>
        <v>2c</v>
      </c>
      <c r="H884" s="1" t="str">
        <f>INDEX(FCF[MarkTo],MATCH(FCFdata[[#This Row],[FCFindex]],FCF[FCFindex]))</f>
        <v>3U</v>
      </c>
      <c r="I884" s="118">
        <f>FCFdata[[#This Row],[SampleLabel]]+3</f>
        <v>89010003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89010005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89</v>
      </c>
      <c r="B885" s="1">
        <f t="shared" si="53"/>
        <v>1</v>
      </c>
      <c r="C885" s="1">
        <f t="shared" si="54"/>
        <v>3</v>
      </c>
      <c r="D885" s="134">
        <f t="shared" si="52"/>
        <v>89010000</v>
      </c>
      <c r="E885" s="1">
        <f>INDEX(FCF[From],MATCH(FCFdata[[#This Row],[FCFindex]],FCF[FCFindex]))</f>
        <v>4</v>
      </c>
      <c r="F885" s="1">
        <f>INDEX(FCF[To],MATCH(FCFdata[[#This Row],[FCFindex]],FCF[FCFindex]))</f>
        <v>5</v>
      </c>
      <c r="G885" s="1" t="str">
        <f>INDEX(FCF[MarkFrom],MATCH(FCFdata[[#This Row],[FCFindex]],FCF[FCFindex]))</f>
        <v>3U</v>
      </c>
      <c r="H885" s="1" t="str">
        <f>INDEX(FCF[MarkTo],MATCH(FCFdata[[#This Row],[FCFindex]],FCF[FCFindex]))</f>
        <v>4G</v>
      </c>
      <c r="I885" s="118">
        <f>FCFdata[[#This Row],[SampleLabel]]+3</f>
        <v>89010003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89010005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89</v>
      </c>
      <c r="B886" s="1">
        <f t="shared" si="53"/>
        <v>1</v>
      </c>
      <c r="C886" s="1">
        <f t="shared" si="54"/>
        <v>4</v>
      </c>
      <c r="D886" s="134">
        <f t="shared" si="52"/>
        <v>89010000</v>
      </c>
      <c r="E886" s="1">
        <f>INDEX(FCF[From],MATCH(FCFdata[[#This Row],[FCFindex]],FCF[FCFindex]))</f>
        <v>5</v>
      </c>
      <c r="F886" s="1">
        <f>INDEX(FCF[To],MATCH(FCFdata[[#This Row],[FCFindex]],FCF[FCFindex]))</f>
        <v>6</v>
      </c>
      <c r="G886" s="1" t="str">
        <f>INDEX(FCF[MarkFrom],MATCH(FCFdata[[#This Row],[FCFindex]],FCF[FCFindex]))</f>
        <v>4G</v>
      </c>
      <c r="H886" s="1" t="str">
        <f>INDEX(FCF[MarkTo],MATCH(FCFdata[[#This Row],[FCFindex]],FCF[FCFindex]))</f>
        <v>5S</v>
      </c>
      <c r="I886" s="118">
        <f>FCFdata[[#This Row],[SampleLabel]]+3</f>
        <v>89010003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89010005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89</v>
      </c>
      <c r="B887" s="1">
        <f t="shared" si="53"/>
        <v>1</v>
      </c>
      <c r="C887" s="1">
        <f t="shared" si="54"/>
        <v>5</v>
      </c>
      <c r="D887" s="134">
        <f t="shared" si="52"/>
        <v>89010000</v>
      </c>
      <c r="E887" s="1">
        <f>INDEX(FCF[From],MATCH(FCFdata[[#This Row],[FCFindex]],FCF[FCFindex]))</f>
        <v>6</v>
      </c>
      <c r="F887" s="1">
        <f>INDEX(FCF[To],MATCH(FCFdata[[#This Row],[FCFindex]],FCF[FCFindex]))</f>
        <v>7</v>
      </c>
      <c r="G887" s="1" t="str">
        <f>INDEX(FCF[MarkFrom],MATCH(FCFdata[[#This Row],[FCFindex]],FCF[FCFindex]))</f>
        <v>5S</v>
      </c>
      <c r="H887" s="1" t="str">
        <f>INDEX(FCF[MarkTo],MATCH(FCFdata[[#This Row],[FCFindex]],FCF[FCFindex]))</f>
        <v>6Oct</v>
      </c>
      <c r="I887" s="118">
        <f>FCFdata[[#This Row],[SampleLabel]]+3</f>
        <v>89010003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89010005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89</v>
      </c>
      <c r="B888" s="1">
        <f t="shared" si="53"/>
        <v>1</v>
      </c>
      <c r="C888" s="1">
        <f t="shared" si="54"/>
        <v>6</v>
      </c>
      <c r="D888" s="134">
        <f t="shared" si="52"/>
        <v>89010000</v>
      </c>
      <c r="E888" s="1">
        <f>INDEX(FCF[From],MATCH(FCFdata[[#This Row],[FCFindex]],FCF[FCFindex]))</f>
        <v>7</v>
      </c>
      <c r="F888" s="1">
        <f>INDEX(FCF[To],MATCH(FCFdata[[#This Row],[FCFindex]],FCF[FCFindex]))</f>
        <v>8</v>
      </c>
      <c r="G888" s="1" t="str">
        <f>INDEX(FCF[MarkFrom],MATCH(FCFdata[[#This Row],[FCFindex]],FCF[FCFindex]))</f>
        <v>6Oct</v>
      </c>
      <c r="H888" s="1" t="str">
        <f>INDEX(FCF[MarkTo],MATCH(FCFdata[[#This Row],[FCFindex]],FCF[FCFindex]))</f>
        <v>7Rot</v>
      </c>
      <c r="I888" s="118">
        <f>FCFdata[[#This Row],[SampleLabel]]+3</f>
        <v>89010003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89010005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89</v>
      </c>
      <c r="B889" s="1">
        <f t="shared" si="53"/>
        <v>1</v>
      </c>
      <c r="C889" s="1">
        <f t="shared" si="54"/>
        <v>7</v>
      </c>
      <c r="D889" s="134">
        <f t="shared" si="52"/>
        <v>89010000</v>
      </c>
      <c r="E889" s="1">
        <f>INDEX(FCF[From],MATCH(FCFdata[[#This Row],[FCFindex]],FCF[FCFindex]))</f>
        <v>8</v>
      </c>
      <c r="F889" s="1">
        <f>INDEX(FCF[To],MATCH(FCFdata[[#This Row],[FCFindex]],FCF[FCFindex]))</f>
        <v>9</v>
      </c>
      <c r="G889" s="1" t="str">
        <f>INDEX(FCF[MarkFrom],MATCH(FCFdata[[#This Row],[FCFindex]],FCF[FCFindex]))</f>
        <v>7Rot</v>
      </c>
      <c r="H889" s="1" t="str">
        <f>INDEX(FCF[MarkTo],MATCH(FCFdata[[#This Row],[FCFindex]],FCF[FCFindex]))</f>
        <v>8Gp</v>
      </c>
      <c r="I889" s="118">
        <f>FCFdata[[#This Row],[SampleLabel]]+3</f>
        <v>89010003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89010005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89</v>
      </c>
      <c r="B890" s="1">
        <f t="shared" si="53"/>
        <v>1</v>
      </c>
      <c r="C890" s="1">
        <f t="shared" si="54"/>
        <v>8</v>
      </c>
      <c r="D890" s="134">
        <f t="shared" si="52"/>
        <v>89010000</v>
      </c>
      <c r="E890" s="1">
        <f>INDEX(FCF[From],MATCH(FCFdata[[#This Row],[FCFindex]],FCF[FCFindex]))</f>
        <v>9</v>
      </c>
      <c r="F890" s="1">
        <f>INDEX(FCF[To],MATCH(FCFdata[[#This Row],[FCFindex]],FCF[FCFindex]))</f>
        <v>10</v>
      </c>
      <c r="G890" s="1" t="str">
        <f>INDEX(FCF[MarkFrom],MATCH(FCFdata[[#This Row],[FCFindex]],FCF[FCFindex]))</f>
        <v>8Gp</v>
      </c>
      <c r="H890" s="1" t="str">
        <f>INDEX(FCF[MarkTo],MATCH(FCFdata[[#This Row],[FCFindex]],FCF[FCFindex]))</f>
        <v>9Ama</v>
      </c>
      <c r="I890" s="118">
        <f>FCFdata[[#This Row],[SampleLabel]]+3</f>
        <v>89010003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89010005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89</v>
      </c>
      <c r="B891" s="1">
        <f t="shared" si="53"/>
        <v>1</v>
      </c>
      <c r="C891" s="1">
        <f t="shared" si="54"/>
        <v>9</v>
      </c>
      <c r="D891" s="134">
        <f t="shared" si="52"/>
        <v>89010000</v>
      </c>
      <c r="E891" s="1">
        <f>INDEX(FCF[From],MATCH(FCFdata[[#This Row],[FCFindex]],FCF[FCFindex]))</f>
        <v>11</v>
      </c>
      <c r="F891" s="1">
        <f>INDEX(FCF[To],MATCH(FCFdata[[#This Row],[FCFindex]],FCF[FCFindex]))</f>
        <v>12</v>
      </c>
      <c r="G891" s="1" t="str">
        <f>INDEX(FCF[MarkFrom],MATCH(FCFdata[[#This Row],[FCFindex]],FCF[FCFindex]))</f>
        <v>10Tm</v>
      </c>
      <c r="H891" s="1" t="str">
        <f>INDEX(FCF[MarkTo],MATCH(FCFdata[[#This Row],[FCFindex]],FCF[FCFindex]))</f>
        <v>11Azd</v>
      </c>
      <c r="I891" s="118">
        <f>FCFdata[[#This Row],[SampleLabel]]+3</f>
        <v>89010003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89010005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90</v>
      </c>
      <c r="B892" s="1">
        <f t="shared" si="53"/>
        <v>1</v>
      </c>
      <c r="C892" s="1">
        <f t="shared" si="54"/>
        <v>0</v>
      </c>
      <c r="D892" s="134">
        <f t="shared" si="52"/>
        <v>90010000</v>
      </c>
      <c r="E892" s="1">
        <f>INDEX(FCF[From],MATCH(FCFdata[[#This Row],[FCFindex]],FCF[FCFindex]))</f>
        <v>1</v>
      </c>
      <c r="F892" s="1">
        <f>INDEX(FCF[To],MATCH(FCFdata[[#This Row],[FCFindex]],FCF[FCFindex]))</f>
        <v>3</v>
      </c>
      <c r="G892" s="1" t="str">
        <f>INDEX(FCF[MarkFrom],MATCH(FCFdata[[#This Row],[FCFindex]],FCF[FCFindex]))</f>
        <v>1PM</v>
      </c>
      <c r="H892" s="1" t="str">
        <f>INDEX(FCF[MarkTo],MATCH(FCFdata[[#This Row],[FCFindex]],FCF[FCFindex]))</f>
        <v>2c</v>
      </c>
      <c r="I892" s="118">
        <f>FCFdata[[#This Row],[SampleLabel]]+3</f>
        <v>90010003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90010005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90</v>
      </c>
      <c r="B893" s="1">
        <f t="shared" si="53"/>
        <v>1</v>
      </c>
      <c r="C893" s="1">
        <f t="shared" si="54"/>
        <v>1</v>
      </c>
      <c r="D893" s="134">
        <f t="shared" si="52"/>
        <v>90010000</v>
      </c>
      <c r="E893" s="1">
        <f>INDEX(FCF[From],MATCH(FCFdata[[#This Row],[FCFindex]],FCF[FCFindex]))</f>
        <v>2</v>
      </c>
      <c r="F893" s="1">
        <f>INDEX(FCF[To],MATCH(FCFdata[[#This Row],[FCFindex]],FCF[FCFindex]))</f>
        <v>3</v>
      </c>
      <c r="G893" s="1" t="str">
        <f>INDEX(FCF[MarkFrom],MATCH(FCFdata[[#This Row],[FCFindex]],FCF[FCFindex]))</f>
        <v>2D</v>
      </c>
      <c r="H893" s="1" t="str">
        <f>INDEX(FCF[MarkTo],MATCH(FCFdata[[#This Row],[FCFindex]],FCF[FCFindex]))</f>
        <v>2c</v>
      </c>
      <c r="I893" s="118">
        <f>FCFdata[[#This Row],[SampleLabel]]+3</f>
        <v>90010003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90010005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90</v>
      </c>
      <c r="B894" s="1">
        <f t="shared" si="53"/>
        <v>1</v>
      </c>
      <c r="C894" s="1">
        <f t="shared" si="54"/>
        <v>2</v>
      </c>
      <c r="D894" s="134">
        <f t="shared" si="52"/>
        <v>90010000</v>
      </c>
      <c r="E894" s="1">
        <f>INDEX(FCF[From],MATCH(FCFdata[[#This Row],[FCFindex]],FCF[FCFindex]))</f>
        <v>3</v>
      </c>
      <c r="F894" s="1">
        <f>INDEX(FCF[To],MATCH(FCFdata[[#This Row],[FCFindex]],FCF[FCFindex]))</f>
        <v>4</v>
      </c>
      <c r="G894" s="1" t="str">
        <f>INDEX(FCF[MarkFrom],MATCH(FCFdata[[#This Row],[FCFindex]],FCF[FCFindex]))</f>
        <v>2c</v>
      </c>
      <c r="H894" s="1" t="str">
        <f>INDEX(FCF[MarkTo],MATCH(FCFdata[[#This Row],[FCFindex]],FCF[FCFindex]))</f>
        <v>3U</v>
      </c>
      <c r="I894" s="118">
        <f>FCFdata[[#This Row],[SampleLabel]]+3</f>
        <v>90010003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90010005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90</v>
      </c>
      <c r="B895" s="1">
        <f t="shared" si="53"/>
        <v>1</v>
      </c>
      <c r="C895" s="1">
        <f t="shared" si="54"/>
        <v>3</v>
      </c>
      <c r="D895" s="134">
        <f t="shared" si="52"/>
        <v>90010000</v>
      </c>
      <c r="E895" s="1">
        <f>INDEX(FCF[From],MATCH(FCFdata[[#This Row],[FCFindex]],FCF[FCFindex]))</f>
        <v>4</v>
      </c>
      <c r="F895" s="1">
        <f>INDEX(FCF[To],MATCH(FCFdata[[#This Row],[FCFindex]],FCF[FCFindex]))</f>
        <v>5</v>
      </c>
      <c r="G895" s="1" t="str">
        <f>INDEX(FCF[MarkFrom],MATCH(FCFdata[[#This Row],[FCFindex]],FCF[FCFindex]))</f>
        <v>3U</v>
      </c>
      <c r="H895" s="1" t="str">
        <f>INDEX(FCF[MarkTo],MATCH(FCFdata[[#This Row],[FCFindex]],FCF[FCFindex]))</f>
        <v>4G</v>
      </c>
      <c r="I895" s="118">
        <f>FCFdata[[#This Row],[SampleLabel]]+3</f>
        <v>90010003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90010005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90</v>
      </c>
      <c r="B896" s="1">
        <f t="shared" si="53"/>
        <v>1</v>
      </c>
      <c r="C896" s="1">
        <f t="shared" si="54"/>
        <v>4</v>
      </c>
      <c r="D896" s="134">
        <f t="shared" si="52"/>
        <v>90010000</v>
      </c>
      <c r="E896" s="1">
        <f>INDEX(FCF[From],MATCH(FCFdata[[#This Row],[FCFindex]],FCF[FCFindex]))</f>
        <v>5</v>
      </c>
      <c r="F896" s="1">
        <f>INDEX(FCF[To],MATCH(FCFdata[[#This Row],[FCFindex]],FCF[FCFindex]))</f>
        <v>6</v>
      </c>
      <c r="G896" s="1" t="str">
        <f>INDEX(FCF[MarkFrom],MATCH(FCFdata[[#This Row],[FCFindex]],FCF[FCFindex]))</f>
        <v>4G</v>
      </c>
      <c r="H896" s="1" t="str">
        <f>INDEX(FCF[MarkTo],MATCH(FCFdata[[#This Row],[FCFindex]],FCF[FCFindex]))</f>
        <v>5S</v>
      </c>
      <c r="I896" s="118">
        <f>FCFdata[[#This Row],[SampleLabel]]+3</f>
        <v>90010003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90010005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90</v>
      </c>
      <c r="B897" s="1">
        <f t="shared" si="53"/>
        <v>1</v>
      </c>
      <c r="C897" s="1">
        <f t="shared" si="54"/>
        <v>5</v>
      </c>
      <c r="D897" s="134">
        <f t="shared" si="52"/>
        <v>90010000</v>
      </c>
      <c r="E897" s="1">
        <f>INDEX(FCF[From],MATCH(FCFdata[[#This Row],[FCFindex]],FCF[FCFindex]))</f>
        <v>6</v>
      </c>
      <c r="F897" s="1">
        <f>INDEX(FCF[To],MATCH(FCFdata[[#This Row],[FCFindex]],FCF[FCFindex]))</f>
        <v>7</v>
      </c>
      <c r="G897" s="1" t="str">
        <f>INDEX(FCF[MarkFrom],MATCH(FCFdata[[#This Row],[FCFindex]],FCF[FCFindex]))</f>
        <v>5S</v>
      </c>
      <c r="H897" s="1" t="str">
        <f>INDEX(FCF[MarkTo],MATCH(FCFdata[[#This Row],[FCFindex]],FCF[FCFindex]))</f>
        <v>6Oct</v>
      </c>
      <c r="I897" s="118">
        <f>FCFdata[[#This Row],[SampleLabel]]+3</f>
        <v>90010003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90010005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90</v>
      </c>
      <c r="B898" s="1">
        <f t="shared" si="53"/>
        <v>1</v>
      </c>
      <c r="C898" s="1">
        <f t="shared" si="54"/>
        <v>6</v>
      </c>
      <c r="D898" s="134">
        <f t="shared" ref="D898:D961" si="56">A898*1000000+B898*10000</f>
        <v>90010000</v>
      </c>
      <c r="E898" s="1">
        <f>INDEX(FCF[From],MATCH(FCFdata[[#This Row],[FCFindex]],FCF[FCFindex]))</f>
        <v>7</v>
      </c>
      <c r="F898" s="1">
        <f>INDEX(FCF[To],MATCH(FCFdata[[#This Row],[FCFindex]],FCF[FCFindex]))</f>
        <v>8</v>
      </c>
      <c r="G898" s="1" t="str">
        <f>INDEX(FCF[MarkFrom],MATCH(FCFdata[[#This Row],[FCFindex]],FCF[FCFindex]))</f>
        <v>6Oct</v>
      </c>
      <c r="H898" s="1" t="str">
        <f>INDEX(FCF[MarkTo],MATCH(FCFdata[[#This Row],[FCFindex]],FCF[FCFindex]))</f>
        <v>7Rot</v>
      </c>
      <c r="I898" s="118">
        <f>FCFdata[[#This Row],[SampleLabel]]+3</f>
        <v>90010003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90010005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90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7</v>
      </c>
      <c r="D899" s="134">
        <f t="shared" si="56"/>
        <v>90010000</v>
      </c>
      <c r="E899" s="1">
        <f>INDEX(FCF[From],MATCH(FCFdata[[#This Row],[FCFindex]],FCF[FCFindex]))</f>
        <v>8</v>
      </c>
      <c r="F899" s="1">
        <f>INDEX(FCF[To],MATCH(FCFdata[[#This Row],[FCFindex]],FCF[FCFindex]))</f>
        <v>9</v>
      </c>
      <c r="G899" s="1" t="str">
        <f>INDEX(FCF[MarkFrom],MATCH(FCFdata[[#This Row],[FCFindex]],FCF[FCFindex]))</f>
        <v>7Rot</v>
      </c>
      <c r="H899" s="1" t="str">
        <f>INDEX(FCF[MarkTo],MATCH(FCFdata[[#This Row],[FCFindex]],FCF[FCFindex]))</f>
        <v>8Gp</v>
      </c>
      <c r="I899" s="118">
        <f>FCFdata[[#This Row],[SampleLabel]]+3</f>
        <v>90010003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90010005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90</v>
      </c>
      <c r="B900" s="1">
        <f t="shared" si="57"/>
        <v>1</v>
      </c>
      <c r="C900" s="1">
        <f t="shared" si="58"/>
        <v>8</v>
      </c>
      <c r="D900" s="134">
        <f t="shared" si="56"/>
        <v>90010000</v>
      </c>
      <c r="E900" s="1">
        <f>INDEX(FCF[From],MATCH(FCFdata[[#This Row],[FCFindex]],FCF[FCFindex]))</f>
        <v>9</v>
      </c>
      <c r="F900" s="1">
        <f>INDEX(FCF[To],MATCH(FCFdata[[#This Row],[FCFindex]],FCF[FCFindex]))</f>
        <v>10</v>
      </c>
      <c r="G900" s="1" t="str">
        <f>INDEX(FCF[MarkFrom],MATCH(FCFdata[[#This Row],[FCFindex]],FCF[FCFindex]))</f>
        <v>8Gp</v>
      </c>
      <c r="H900" s="1" t="str">
        <f>INDEX(FCF[MarkTo],MATCH(FCFdata[[#This Row],[FCFindex]],FCF[FCFindex]))</f>
        <v>9Ama</v>
      </c>
      <c r="I900" s="118">
        <f>FCFdata[[#This Row],[SampleLabel]]+3</f>
        <v>90010003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90010005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90</v>
      </c>
      <c r="B901" s="1">
        <f t="shared" si="57"/>
        <v>1</v>
      </c>
      <c r="C901" s="1">
        <f t="shared" si="58"/>
        <v>9</v>
      </c>
      <c r="D901" s="134">
        <f t="shared" si="56"/>
        <v>90010000</v>
      </c>
      <c r="E901" s="1">
        <f>INDEX(FCF[From],MATCH(FCFdata[[#This Row],[FCFindex]],FCF[FCFindex]))</f>
        <v>11</v>
      </c>
      <c r="F901" s="1">
        <f>INDEX(FCF[To],MATCH(FCFdata[[#This Row],[FCFindex]],FCF[FCFindex]))</f>
        <v>12</v>
      </c>
      <c r="G901" s="1" t="str">
        <f>INDEX(FCF[MarkFrom],MATCH(FCFdata[[#This Row],[FCFindex]],FCF[FCFindex]))</f>
        <v>10Tm</v>
      </c>
      <c r="H901" s="1" t="str">
        <f>INDEX(FCF[MarkTo],MATCH(FCFdata[[#This Row],[FCFindex]],FCF[FCFindex]))</f>
        <v>11Azd</v>
      </c>
      <c r="I901" s="118">
        <f>FCFdata[[#This Row],[SampleLabel]]+3</f>
        <v>90010003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90010005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91</v>
      </c>
      <c r="B902" s="1">
        <f t="shared" si="57"/>
        <v>1</v>
      </c>
      <c r="C902" s="1">
        <f t="shared" si="58"/>
        <v>0</v>
      </c>
      <c r="D902" s="134">
        <f t="shared" si="56"/>
        <v>91010000</v>
      </c>
      <c r="E902" s="1">
        <f>INDEX(FCF[From],MATCH(FCFdata[[#This Row],[FCFindex]],FCF[FCFindex]))</f>
        <v>1</v>
      </c>
      <c r="F902" s="1">
        <f>INDEX(FCF[To],MATCH(FCFdata[[#This Row],[FCFindex]],FCF[FCFindex]))</f>
        <v>3</v>
      </c>
      <c r="G902" s="1" t="str">
        <f>INDEX(FCF[MarkFrom],MATCH(FCFdata[[#This Row],[FCFindex]],FCF[FCFindex]))</f>
        <v>1PM</v>
      </c>
      <c r="H902" s="1" t="str">
        <f>INDEX(FCF[MarkTo],MATCH(FCFdata[[#This Row],[FCFindex]],FCF[FCFindex]))</f>
        <v>2c</v>
      </c>
      <c r="I902" s="118">
        <f>FCFdata[[#This Row],[SampleLabel]]+3</f>
        <v>91010003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91010005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91</v>
      </c>
      <c r="B903" s="1">
        <f t="shared" si="57"/>
        <v>1</v>
      </c>
      <c r="C903" s="1">
        <f t="shared" si="58"/>
        <v>1</v>
      </c>
      <c r="D903" s="134">
        <f t="shared" si="56"/>
        <v>91010000</v>
      </c>
      <c r="E903" s="1">
        <f>INDEX(FCF[From],MATCH(FCFdata[[#This Row],[FCFindex]],FCF[FCFindex]))</f>
        <v>2</v>
      </c>
      <c r="F903" s="1">
        <f>INDEX(FCF[To],MATCH(FCFdata[[#This Row],[FCFindex]],FCF[FCFindex]))</f>
        <v>3</v>
      </c>
      <c r="G903" s="1" t="str">
        <f>INDEX(FCF[MarkFrom],MATCH(FCFdata[[#This Row],[FCFindex]],FCF[FCFindex]))</f>
        <v>2D</v>
      </c>
      <c r="H903" s="1" t="str">
        <f>INDEX(FCF[MarkTo],MATCH(FCFdata[[#This Row],[FCFindex]],FCF[FCFindex]))</f>
        <v>2c</v>
      </c>
      <c r="I903" s="118">
        <f>FCFdata[[#This Row],[SampleLabel]]+3</f>
        <v>91010003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91010005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91</v>
      </c>
      <c r="B904" s="1">
        <f t="shared" si="57"/>
        <v>1</v>
      </c>
      <c r="C904" s="1">
        <f t="shared" si="58"/>
        <v>2</v>
      </c>
      <c r="D904" s="134">
        <f t="shared" si="56"/>
        <v>91010000</v>
      </c>
      <c r="E904" s="1">
        <f>INDEX(FCF[From],MATCH(FCFdata[[#This Row],[FCFindex]],FCF[FCFindex]))</f>
        <v>3</v>
      </c>
      <c r="F904" s="1">
        <f>INDEX(FCF[To],MATCH(FCFdata[[#This Row],[FCFindex]],FCF[FCFindex]))</f>
        <v>4</v>
      </c>
      <c r="G904" s="1" t="str">
        <f>INDEX(FCF[MarkFrom],MATCH(FCFdata[[#This Row],[FCFindex]],FCF[FCFindex]))</f>
        <v>2c</v>
      </c>
      <c r="H904" s="1" t="str">
        <f>INDEX(FCF[MarkTo],MATCH(FCFdata[[#This Row],[FCFindex]],FCF[FCFindex]))</f>
        <v>3U</v>
      </c>
      <c r="I904" s="118">
        <f>FCFdata[[#This Row],[SampleLabel]]+3</f>
        <v>91010003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91010005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91</v>
      </c>
      <c r="B905" s="1">
        <f t="shared" si="57"/>
        <v>1</v>
      </c>
      <c r="C905" s="1">
        <f t="shared" si="58"/>
        <v>3</v>
      </c>
      <c r="D905" s="134">
        <f t="shared" si="56"/>
        <v>91010000</v>
      </c>
      <c r="E905" s="1">
        <f>INDEX(FCF[From],MATCH(FCFdata[[#This Row],[FCFindex]],FCF[FCFindex]))</f>
        <v>4</v>
      </c>
      <c r="F905" s="1">
        <f>INDEX(FCF[To],MATCH(FCFdata[[#This Row],[FCFindex]],FCF[FCFindex]))</f>
        <v>5</v>
      </c>
      <c r="G905" s="1" t="str">
        <f>INDEX(FCF[MarkFrom],MATCH(FCFdata[[#This Row],[FCFindex]],FCF[FCFindex]))</f>
        <v>3U</v>
      </c>
      <c r="H905" s="1" t="str">
        <f>INDEX(FCF[MarkTo],MATCH(FCFdata[[#This Row],[FCFindex]],FCF[FCFindex]))</f>
        <v>4G</v>
      </c>
      <c r="I905" s="118">
        <f>FCFdata[[#This Row],[SampleLabel]]+3</f>
        <v>91010003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91010005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91</v>
      </c>
      <c r="B906" s="1">
        <f t="shared" si="57"/>
        <v>1</v>
      </c>
      <c r="C906" s="1">
        <f t="shared" si="58"/>
        <v>4</v>
      </c>
      <c r="D906" s="134">
        <f t="shared" si="56"/>
        <v>91010000</v>
      </c>
      <c r="E906" s="1">
        <f>INDEX(FCF[From],MATCH(FCFdata[[#This Row],[FCFindex]],FCF[FCFindex]))</f>
        <v>5</v>
      </c>
      <c r="F906" s="1">
        <f>INDEX(FCF[To],MATCH(FCFdata[[#This Row],[FCFindex]],FCF[FCFindex]))</f>
        <v>6</v>
      </c>
      <c r="G906" s="1" t="str">
        <f>INDEX(FCF[MarkFrom],MATCH(FCFdata[[#This Row],[FCFindex]],FCF[FCFindex]))</f>
        <v>4G</v>
      </c>
      <c r="H906" s="1" t="str">
        <f>INDEX(FCF[MarkTo],MATCH(FCFdata[[#This Row],[FCFindex]],FCF[FCFindex]))</f>
        <v>5S</v>
      </c>
      <c r="I906" s="118">
        <f>FCFdata[[#This Row],[SampleLabel]]+3</f>
        <v>91010003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91010005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91</v>
      </c>
      <c r="B907" s="1">
        <f t="shared" si="57"/>
        <v>1</v>
      </c>
      <c r="C907" s="1">
        <f t="shared" si="58"/>
        <v>5</v>
      </c>
      <c r="D907" s="134">
        <f t="shared" si="56"/>
        <v>91010000</v>
      </c>
      <c r="E907" s="1">
        <f>INDEX(FCF[From],MATCH(FCFdata[[#This Row],[FCFindex]],FCF[FCFindex]))</f>
        <v>6</v>
      </c>
      <c r="F907" s="1">
        <f>INDEX(FCF[To],MATCH(FCFdata[[#This Row],[FCFindex]],FCF[FCFindex]))</f>
        <v>7</v>
      </c>
      <c r="G907" s="1" t="str">
        <f>INDEX(FCF[MarkFrom],MATCH(FCFdata[[#This Row],[FCFindex]],FCF[FCFindex]))</f>
        <v>5S</v>
      </c>
      <c r="H907" s="1" t="str">
        <f>INDEX(FCF[MarkTo],MATCH(FCFdata[[#This Row],[FCFindex]],FCF[FCFindex]))</f>
        <v>6Oct</v>
      </c>
      <c r="I907" s="118">
        <f>FCFdata[[#This Row],[SampleLabel]]+3</f>
        <v>91010003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91010005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91</v>
      </c>
      <c r="B908" s="1">
        <f t="shared" si="57"/>
        <v>1</v>
      </c>
      <c r="C908" s="1">
        <f t="shared" si="58"/>
        <v>6</v>
      </c>
      <c r="D908" s="134">
        <f t="shared" si="56"/>
        <v>91010000</v>
      </c>
      <c r="E908" s="1">
        <f>INDEX(FCF[From],MATCH(FCFdata[[#This Row],[FCFindex]],FCF[FCFindex]))</f>
        <v>7</v>
      </c>
      <c r="F908" s="1">
        <f>INDEX(FCF[To],MATCH(FCFdata[[#This Row],[FCFindex]],FCF[FCFindex]))</f>
        <v>8</v>
      </c>
      <c r="G908" s="1" t="str">
        <f>INDEX(FCF[MarkFrom],MATCH(FCFdata[[#This Row],[FCFindex]],FCF[FCFindex]))</f>
        <v>6Oct</v>
      </c>
      <c r="H908" s="1" t="str">
        <f>INDEX(FCF[MarkTo],MATCH(FCFdata[[#This Row],[FCFindex]],FCF[FCFindex]))</f>
        <v>7Rot</v>
      </c>
      <c r="I908" s="118">
        <f>FCFdata[[#This Row],[SampleLabel]]+3</f>
        <v>91010003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91010005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91</v>
      </c>
      <c r="B909" s="1">
        <f t="shared" si="57"/>
        <v>1</v>
      </c>
      <c r="C909" s="1">
        <f t="shared" si="58"/>
        <v>7</v>
      </c>
      <c r="D909" s="134">
        <f t="shared" si="56"/>
        <v>91010000</v>
      </c>
      <c r="E909" s="1">
        <f>INDEX(FCF[From],MATCH(FCFdata[[#This Row],[FCFindex]],FCF[FCFindex]))</f>
        <v>8</v>
      </c>
      <c r="F909" s="1">
        <f>INDEX(FCF[To],MATCH(FCFdata[[#This Row],[FCFindex]],FCF[FCFindex]))</f>
        <v>9</v>
      </c>
      <c r="G909" s="1" t="str">
        <f>INDEX(FCF[MarkFrom],MATCH(FCFdata[[#This Row],[FCFindex]],FCF[FCFindex]))</f>
        <v>7Rot</v>
      </c>
      <c r="H909" s="1" t="str">
        <f>INDEX(FCF[MarkTo],MATCH(FCFdata[[#This Row],[FCFindex]],FCF[FCFindex]))</f>
        <v>8Gp</v>
      </c>
      <c r="I909" s="118">
        <f>FCFdata[[#This Row],[SampleLabel]]+3</f>
        <v>91010003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91010005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91</v>
      </c>
      <c r="B910" s="1">
        <f t="shared" si="57"/>
        <v>1</v>
      </c>
      <c r="C910" s="1">
        <f t="shared" si="58"/>
        <v>8</v>
      </c>
      <c r="D910" s="134">
        <f t="shared" si="56"/>
        <v>91010000</v>
      </c>
      <c r="E910" s="1">
        <f>INDEX(FCF[From],MATCH(FCFdata[[#This Row],[FCFindex]],FCF[FCFindex]))</f>
        <v>9</v>
      </c>
      <c r="F910" s="1">
        <f>INDEX(FCF[To],MATCH(FCFdata[[#This Row],[FCFindex]],FCF[FCFindex]))</f>
        <v>10</v>
      </c>
      <c r="G910" s="1" t="str">
        <f>INDEX(FCF[MarkFrom],MATCH(FCFdata[[#This Row],[FCFindex]],FCF[FCFindex]))</f>
        <v>8Gp</v>
      </c>
      <c r="H910" s="1" t="str">
        <f>INDEX(FCF[MarkTo],MATCH(FCFdata[[#This Row],[FCFindex]],FCF[FCFindex]))</f>
        <v>9Ama</v>
      </c>
      <c r="I910" s="118">
        <f>FCFdata[[#This Row],[SampleLabel]]+3</f>
        <v>91010003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91010005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91</v>
      </c>
      <c r="B911" s="1">
        <f t="shared" si="57"/>
        <v>1</v>
      </c>
      <c r="C911" s="1">
        <f t="shared" si="58"/>
        <v>9</v>
      </c>
      <c r="D911" s="134">
        <f t="shared" si="56"/>
        <v>91010000</v>
      </c>
      <c r="E911" s="1">
        <f>INDEX(FCF[From],MATCH(FCFdata[[#This Row],[FCFindex]],FCF[FCFindex]))</f>
        <v>11</v>
      </c>
      <c r="F911" s="1">
        <f>INDEX(FCF[To],MATCH(FCFdata[[#This Row],[FCFindex]],FCF[FCFindex]))</f>
        <v>12</v>
      </c>
      <c r="G911" s="1" t="str">
        <f>INDEX(FCF[MarkFrom],MATCH(FCFdata[[#This Row],[FCFindex]],FCF[FCFindex]))</f>
        <v>10Tm</v>
      </c>
      <c r="H911" s="1" t="str">
        <f>INDEX(FCF[MarkTo],MATCH(FCFdata[[#This Row],[FCFindex]],FCF[FCFindex]))</f>
        <v>11Azd</v>
      </c>
      <c r="I911" s="118">
        <f>FCFdata[[#This Row],[SampleLabel]]+3</f>
        <v>91010003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91010005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92</v>
      </c>
      <c r="B912" s="1">
        <f t="shared" si="57"/>
        <v>1</v>
      </c>
      <c r="C912" s="1">
        <f t="shared" si="58"/>
        <v>0</v>
      </c>
      <c r="D912" s="134">
        <f t="shared" si="56"/>
        <v>92010000</v>
      </c>
      <c r="E912" s="1">
        <f>INDEX(FCF[From],MATCH(FCFdata[[#This Row],[FCFindex]],FCF[FCFindex]))</f>
        <v>1</v>
      </c>
      <c r="F912" s="1">
        <f>INDEX(FCF[To],MATCH(FCFdata[[#This Row],[FCFindex]],FCF[FCFindex]))</f>
        <v>3</v>
      </c>
      <c r="G912" s="1" t="str">
        <f>INDEX(FCF[MarkFrom],MATCH(FCFdata[[#This Row],[FCFindex]],FCF[FCFindex]))</f>
        <v>1PM</v>
      </c>
      <c r="H912" s="1" t="str">
        <f>INDEX(FCF[MarkTo],MATCH(FCFdata[[#This Row],[FCFindex]],FCF[FCFindex]))</f>
        <v>2c</v>
      </c>
      <c r="I912" s="118">
        <f>FCFdata[[#This Row],[SampleLabel]]+3</f>
        <v>92010003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92010005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92</v>
      </c>
      <c r="B913" s="1">
        <f t="shared" si="57"/>
        <v>1</v>
      </c>
      <c r="C913" s="1">
        <f t="shared" si="58"/>
        <v>1</v>
      </c>
      <c r="D913" s="134">
        <f t="shared" si="56"/>
        <v>92010000</v>
      </c>
      <c r="E913" s="1">
        <f>INDEX(FCF[From],MATCH(FCFdata[[#This Row],[FCFindex]],FCF[FCFindex]))</f>
        <v>2</v>
      </c>
      <c r="F913" s="1">
        <f>INDEX(FCF[To],MATCH(FCFdata[[#This Row],[FCFindex]],FCF[FCFindex]))</f>
        <v>3</v>
      </c>
      <c r="G913" s="1" t="str">
        <f>INDEX(FCF[MarkFrom],MATCH(FCFdata[[#This Row],[FCFindex]],FCF[FCFindex]))</f>
        <v>2D</v>
      </c>
      <c r="H913" s="1" t="str">
        <f>INDEX(FCF[MarkTo],MATCH(FCFdata[[#This Row],[FCFindex]],FCF[FCFindex]))</f>
        <v>2c</v>
      </c>
      <c r="I913" s="118">
        <f>FCFdata[[#This Row],[SampleLabel]]+3</f>
        <v>92010003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92010005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92</v>
      </c>
      <c r="B914" s="1">
        <f t="shared" si="57"/>
        <v>1</v>
      </c>
      <c r="C914" s="1">
        <f t="shared" si="58"/>
        <v>2</v>
      </c>
      <c r="D914" s="134">
        <f t="shared" si="56"/>
        <v>92010000</v>
      </c>
      <c r="E914" s="1">
        <f>INDEX(FCF[From],MATCH(FCFdata[[#This Row],[FCFindex]],FCF[FCFindex]))</f>
        <v>3</v>
      </c>
      <c r="F914" s="1">
        <f>INDEX(FCF[To],MATCH(FCFdata[[#This Row],[FCFindex]],FCF[FCFindex]))</f>
        <v>4</v>
      </c>
      <c r="G914" s="1" t="str">
        <f>INDEX(FCF[MarkFrom],MATCH(FCFdata[[#This Row],[FCFindex]],FCF[FCFindex]))</f>
        <v>2c</v>
      </c>
      <c r="H914" s="1" t="str">
        <f>INDEX(FCF[MarkTo],MATCH(FCFdata[[#This Row],[FCFindex]],FCF[FCFindex]))</f>
        <v>3U</v>
      </c>
      <c r="I914" s="118">
        <f>FCFdata[[#This Row],[SampleLabel]]+3</f>
        <v>92010003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92010005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92</v>
      </c>
      <c r="B915" s="1">
        <f t="shared" si="57"/>
        <v>1</v>
      </c>
      <c r="C915" s="1">
        <f t="shared" si="58"/>
        <v>3</v>
      </c>
      <c r="D915" s="134">
        <f t="shared" si="56"/>
        <v>92010000</v>
      </c>
      <c r="E915" s="1">
        <f>INDEX(FCF[From],MATCH(FCFdata[[#This Row],[FCFindex]],FCF[FCFindex]))</f>
        <v>4</v>
      </c>
      <c r="F915" s="1">
        <f>INDEX(FCF[To],MATCH(FCFdata[[#This Row],[FCFindex]],FCF[FCFindex]))</f>
        <v>5</v>
      </c>
      <c r="G915" s="1" t="str">
        <f>INDEX(FCF[MarkFrom],MATCH(FCFdata[[#This Row],[FCFindex]],FCF[FCFindex]))</f>
        <v>3U</v>
      </c>
      <c r="H915" s="1" t="str">
        <f>INDEX(FCF[MarkTo],MATCH(FCFdata[[#This Row],[FCFindex]],FCF[FCFindex]))</f>
        <v>4G</v>
      </c>
      <c r="I915" s="118">
        <f>FCFdata[[#This Row],[SampleLabel]]+3</f>
        <v>92010003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92010005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92</v>
      </c>
      <c r="B916" s="1">
        <f t="shared" si="57"/>
        <v>1</v>
      </c>
      <c r="C916" s="1">
        <f t="shared" si="58"/>
        <v>4</v>
      </c>
      <c r="D916" s="134">
        <f t="shared" si="56"/>
        <v>92010000</v>
      </c>
      <c r="E916" s="1">
        <f>INDEX(FCF[From],MATCH(FCFdata[[#This Row],[FCFindex]],FCF[FCFindex]))</f>
        <v>5</v>
      </c>
      <c r="F916" s="1">
        <f>INDEX(FCF[To],MATCH(FCFdata[[#This Row],[FCFindex]],FCF[FCFindex]))</f>
        <v>6</v>
      </c>
      <c r="G916" s="1" t="str">
        <f>INDEX(FCF[MarkFrom],MATCH(FCFdata[[#This Row],[FCFindex]],FCF[FCFindex]))</f>
        <v>4G</v>
      </c>
      <c r="H916" s="1" t="str">
        <f>INDEX(FCF[MarkTo],MATCH(FCFdata[[#This Row],[FCFindex]],FCF[FCFindex]))</f>
        <v>5S</v>
      </c>
      <c r="I916" s="118">
        <f>FCFdata[[#This Row],[SampleLabel]]+3</f>
        <v>92010003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92010005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92</v>
      </c>
      <c r="B917" s="1">
        <f t="shared" si="57"/>
        <v>1</v>
      </c>
      <c r="C917" s="1">
        <f t="shared" si="58"/>
        <v>5</v>
      </c>
      <c r="D917" s="134">
        <f t="shared" si="56"/>
        <v>92010000</v>
      </c>
      <c r="E917" s="1">
        <f>INDEX(FCF[From],MATCH(FCFdata[[#This Row],[FCFindex]],FCF[FCFindex]))</f>
        <v>6</v>
      </c>
      <c r="F917" s="1">
        <f>INDEX(FCF[To],MATCH(FCFdata[[#This Row],[FCFindex]],FCF[FCFindex]))</f>
        <v>7</v>
      </c>
      <c r="G917" s="1" t="str">
        <f>INDEX(FCF[MarkFrom],MATCH(FCFdata[[#This Row],[FCFindex]],FCF[FCFindex]))</f>
        <v>5S</v>
      </c>
      <c r="H917" s="1" t="str">
        <f>INDEX(FCF[MarkTo],MATCH(FCFdata[[#This Row],[FCFindex]],FCF[FCFindex]))</f>
        <v>6Oct</v>
      </c>
      <c r="I917" s="118">
        <f>FCFdata[[#This Row],[SampleLabel]]+3</f>
        <v>92010003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92010005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92</v>
      </c>
      <c r="B918" s="1">
        <f t="shared" si="57"/>
        <v>1</v>
      </c>
      <c r="C918" s="1">
        <f t="shared" si="58"/>
        <v>6</v>
      </c>
      <c r="D918" s="134">
        <f t="shared" si="56"/>
        <v>92010000</v>
      </c>
      <c r="E918" s="1">
        <f>INDEX(FCF[From],MATCH(FCFdata[[#This Row],[FCFindex]],FCF[FCFindex]))</f>
        <v>7</v>
      </c>
      <c r="F918" s="1">
        <f>INDEX(FCF[To],MATCH(FCFdata[[#This Row],[FCFindex]],FCF[FCFindex]))</f>
        <v>8</v>
      </c>
      <c r="G918" s="1" t="str">
        <f>INDEX(FCF[MarkFrom],MATCH(FCFdata[[#This Row],[FCFindex]],FCF[FCFindex]))</f>
        <v>6Oct</v>
      </c>
      <c r="H918" s="1" t="str">
        <f>INDEX(FCF[MarkTo],MATCH(FCFdata[[#This Row],[FCFindex]],FCF[FCFindex]))</f>
        <v>7Rot</v>
      </c>
      <c r="I918" s="118">
        <f>FCFdata[[#This Row],[SampleLabel]]+3</f>
        <v>92010003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92010005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92</v>
      </c>
      <c r="B919" s="1">
        <f t="shared" si="57"/>
        <v>1</v>
      </c>
      <c r="C919" s="1">
        <f t="shared" si="58"/>
        <v>7</v>
      </c>
      <c r="D919" s="134">
        <f t="shared" si="56"/>
        <v>92010000</v>
      </c>
      <c r="E919" s="1">
        <f>INDEX(FCF[From],MATCH(FCFdata[[#This Row],[FCFindex]],FCF[FCFindex]))</f>
        <v>8</v>
      </c>
      <c r="F919" s="1">
        <f>INDEX(FCF[To],MATCH(FCFdata[[#This Row],[FCFindex]],FCF[FCFindex]))</f>
        <v>9</v>
      </c>
      <c r="G919" s="1" t="str">
        <f>INDEX(FCF[MarkFrom],MATCH(FCFdata[[#This Row],[FCFindex]],FCF[FCFindex]))</f>
        <v>7Rot</v>
      </c>
      <c r="H919" s="1" t="str">
        <f>INDEX(FCF[MarkTo],MATCH(FCFdata[[#This Row],[FCFindex]],FCF[FCFindex]))</f>
        <v>8Gp</v>
      </c>
      <c r="I919" s="118">
        <f>FCFdata[[#This Row],[SampleLabel]]+3</f>
        <v>92010003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92010005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92</v>
      </c>
      <c r="B920" s="1">
        <f t="shared" si="57"/>
        <v>1</v>
      </c>
      <c r="C920" s="1">
        <f t="shared" si="58"/>
        <v>8</v>
      </c>
      <c r="D920" s="134">
        <f t="shared" si="56"/>
        <v>92010000</v>
      </c>
      <c r="E920" s="1">
        <f>INDEX(FCF[From],MATCH(FCFdata[[#This Row],[FCFindex]],FCF[FCFindex]))</f>
        <v>9</v>
      </c>
      <c r="F920" s="1">
        <f>INDEX(FCF[To],MATCH(FCFdata[[#This Row],[FCFindex]],FCF[FCFindex]))</f>
        <v>10</v>
      </c>
      <c r="G920" s="1" t="str">
        <f>INDEX(FCF[MarkFrom],MATCH(FCFdata[[#This Row],[FCFindex]],FCF[FCFindex]))</f>
        <v>8Gp</v>
      </c>
      <c r="H920" s="1" t="str">
        <f>INDEX(FCF[MarkTo],MATCH(FCFdata[[#This Row],[FCFindex]],FCF[FCFindex]))</f>
        <v>9Ama</v>
      </c>
      <c r="I920" s="118">
        <f>FCFdata[[#This Row],[SampleLabel]]+3</f>
        <v>92010003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92010005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92</v>
      </c>
      <c r="B921" s="1">
        <f t="shared" si="57"/>
        <v>1</v>
      </c>
      <c r="C921" s="1">
        <f t="shared" si="58"/>
        <v>9</v>
      </c>
      <c r="D921" s="134">
        <f t="shared" si="56"/>
        <v>92010000</v>
      </c>
      <c r="E921" s="1">
        <f>INDEX(FCF[From],MATCH(FCFdata[[#This Row],[FCFindex]],FCF[FCFindex]))</f>
        <v>11</v>
      </c>
      <c r="F921" s="1">
        <f>INDEX(FCF[To],MATCH(FCFdata[[#This Row],[FCFindex]],FCF[FCFindex]))</f>
        <v>12</v>
      </c>
      <c r="G921" s="1" t="str">
        <f>INDEX(FCF[MarkFrom],MATCH(FCFdata[[#This Row],[FCFindex]],FCF[FCFindex]))</f>
        <v>10Tm</v>
      </c>
      <c r="H921" s="1" t="str">
        <f>INDEX(FCF[MarkTo],MATCH(FCFdata[[#This Row],[FCFindex]],FCF[FCFindex]))</f>
        <v>11Azd</v>
      </c>
      <c r="I921" s="118">
        <f>FCFdata[[#This Row],[SampleLabel]]+3</f>
        <v>92010003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92010005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93</v>
      </c>
      <c r="B922" s="1">
        <f t="shared" si="57"/>
        <v>1</v>
      </c>
      <c r="C922" s="1">
        <f t="shared" si="58"/>
        <v>0</v>
      </c>
      <c r="D922" s="134">
        <f t="shared" si="56"/>
        <v>93010000</v>
      </c>
      <c r="E922" s="1">
        <f>INDEX(FCF[From],MATCH(FCFdata[[#This Row],[FCFindex]],FCF[FCFindex]))</f>
        <v>1</v>
      </c>
      <c r="F922" s="1">
        <f>INDEX(FCF[To],MATCH(FCFdata[[#This Row],[FCFindex]],FCF[FCFindex]))</f>
        <v>3</v>
      </c>
      <c r="G922" s="1" t="str">
        <f>INDEX(FCF[MarkFrom],MATCH(FCFdata[[#This Row],[FCFindex]],FCF[FCFindex]))</f>
        <v>1PM</v>
      </c>
      <c r="H922" s="1" t="str">
        <f>INDEX(FCF[MarkTo],MATCH(FCFdata[[#This Row],[FCFindex]],FCF[FCFindex]))</f>
        <v>2c</v>
      </c>
      <c r="I922" s="118">
        <f>FCFdata[[#This Row],[SampleLabel]]+3</f>
        <v>93010003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93010005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93</v>
      </c>
      <c r="B923" s="1">
        <f t="shared" si="57"/>
        <v>1</v>
      </c>
      <c r="C923" s="1">
        <f t="shared" si="58"/>
        <v>1</v>
      </c>
      <c r="D923" s="134">
        <f t="shared" si="56"/>
        <v>93010000</v>
      </c>
      <c r="E923" s="1">
        <f>INDEX(FCF[From],MATCH(FCFdata[[#This Row],[FCFindex]],FCF[FCFindex]))</f>
        <v>2</v>
      </c>
      <c r="F923" s="1">
        <f>INDEX(FCF[To],MATCH(FCFdata[[#This Row],[FCFindex]],FCF[FCFindex]))</f>
        <v>3</v>
      </c>
      <c r="G923" s="1" t="str">
        <f>INDEX(FCF[MarkFrom],MATCH(FCFdata[[#This Row],[FCFindex]],FCF[FCFindex]))</f>
        <v>2D</v>
      </c>
      <c r="H923" s="1" t="str">
        <f>INDEX(FCF[MarkTo],MATCH(FCFdata[[#This Row],[FCFindex]],FCF[FCFindex]))</f>
        <v>2c</v>
      </c>
      <c r="I923" s="118">
        <f>FCFdata[[#This Row],[SampleLabel]]+3</f>
        <v>93010003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93010005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93</v>
      </c>
      <c r="B924" s="1">
        <f t="shared" si="57"/>
        <v>1</v>
      </c>
      <c r="C924" s="1">
        <f t="shared" si="58"/>
        <v>2</v>
      </c>
      <c r="D924" s="134">
        <f t="shared" si="56"/>
        <v>93010000</v>
      </c>
      <c r="E924" s="1">
        <f>INDEX(FCF[From],MATCH(FCFdata[[#This Row],[FCFindex]],FCF[FCFindex]))</f>
        <v>3</v>
      </c>
      <c r="F924" s="1">
        <f>INDEX(FCF[To],MATCH(FCFdata[[#This Row],[FCFindex]],FCF[FCFindex]))</f>
        <v>4</v>
      </c>
      <c r="G924" s="1" t="str">
        <f>INDEX(FCF[MarkFrom],MATCH(FCFdata[[#This Row],[FCFindex]],FCF[FCFindex]))</f>
        <v>2c</v>
      </c>
      <c r="H924" s="1" t="str">
        <f>INDEX(FCF[MarkTo],MATCH(FCFdata[[#This Row],[FCFindex]],FCF[FCFindex]))</f>
        <v>3U</v>
      </c>
      <c r="I924" s="118">
        <f>FCFdata[[#This Row],[SampleLabel]]+3</f>
        <v>93010003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93010005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93</v>
      </c>
      <c r="B925" s="1">
        <f t="shared" si="57"/>
        <v>1</v>
      </c>
      <c r="C925" s="1">
        <f t="shared" si="58"/>
        <v>3</v>
      </c>
      <c r="D925" s="134">
        <f t="shared" si="56"/>
        <v>93010000</v>
      </c>
      <c r="E925" s="1">
        <f>INDEX(FCF[From],MATCH(FCFdata[[#This Row],[FCFindex]],FCF[FCFindex]))</f>
        <v>4</v>
      </c>
      <c r="F925" s="1">
        <f>INDEX(FCF[To],MATCH(FCFdata[[#This Row],[FCFindex]],FCF[FCFindex]))</f>
        <v>5</v>
      </c>
      <c r="G925" s="1" t="str">
        <f>INDEX(FCF[MarkFrom],MATCH(FCFdata[[#This Row],[FCFindex]],FCF[FCFindex]))</f>
        <v>3U</v>
      </c>
      <c r="H925" s="1" t="str">
        <f>INDEX(FCF[MarkTo],MATCH(FCFdata[[#This Row],[FCFindex]],FCF[FCFindex]))</f>
        <v>4G</v>
      </c>
      <c r="I925" s="118">
        <f>FCFdata[[#This Row],[SampleLabel]]+3</f>
        <v>93010003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93010005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93</v>
      </c>
      <c r="B926" s="1">
        <f t="shared" si="57"/>
        <v>1</v>
      </c>
      <c r="C926" s="1">
        <f t="shared" si="58"/>
        <v>4</v>
      </c>
      <c r="D926" s="134">
        <f t="shared" si="56"/>
        <v>93010000</v>
      </c>
      <c r="E926" s="1">
        <f>INDEX(FCF[From],MATCH(FCFdata[[#This Row],[FCFindex]],FCF[FCFindex]))</f>
        <v>5</v>
      </c>
      <c r="F926" s="1">
        <f>INDEX(FCF[To],MATCH(FCFdata[[#This Row],[FCFindex]],FCF[FCFindex]))</f>
        <v>6</v>
      </c>
      <c r="G926" s="1" t="str">
        <f>INDEX(FCF[MarkFrom],MATCH(FCFdata[[#This Row],[FCFindex]],FCF[FCFindex]))</f>
        <v>4G</v>
      </c>
      <c r="H926" s="1" t="str">
        <f>INDEX(FCF[MarkTo],MATCH(FCFdata[[#This Row],[FCFindex]],FCF[FCFindex]))</f>
        <v>5S</v>
      </c>
      <c r="I926" s="118">
        <f>FCFdata[[#This Row],[SampleLabel]]+3</f>
        <v>93010003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93010005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93</v>
      </c>
      <c r="B927" s="1">
        <f t="shared" si="57"/>
        <v>1</v>
      </c>
      <c r="C927" s="1">
        <f t="shared" si="58"/>
        <v>5</v>
      </c>
      <c r="D927" s="134">
        <f t="shared" si="56"/>
        <v>93010000</v>
      </c>
      <c r="E927" s="1">
        <f>INDEX(FCF[From],MATCH(FCFdata[[#This Row],[FCFindex]],FCF[FCFindex]))</f>
        <v>6</v>
      </c>
      <c r="F927" s="1">
        <f>INDEX(FCF[To],MATCH(FCFdata[[#This Row],[FCFindex]],FCF[FCFindex]))</f>
        <v>7</v>
      </c>
      <c r="G927" s="1" t="str">
        <f>INDEX(FCF[MarkFrom],MATCH(FCFdata[[#This Row],[FCFindex]],FCF[FCFindex]))</f>
        <v>5S</v>
      </c>
      <c r="H927" s="1" t="str">
        <f>INDEX(FCF[MarkTo],MATCH(FCFdata[[#This Row],[FCFindex]],FCF[FCFindex]))</f>
        <v>6Oct</v>
      </c>
      <c r="I927" s="118">
        <f>FCFdata[[#This Row],[SampleLabel]]+3</f>
        <v>93010003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93010005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93</v>
      </c>
      <c r="B928" s="1">
        <f t="shared" si="57"/>
        <v>1</v>
      </c>
      <c r="C928" s="1">
        <f t="shared" si="58"/>
        <v>6</v>
      </c>
      <c r="D928" s="134">
        <f t="shared" si="56"/>
        <v>93010000</v>
      </c>
      <c r="E928" s="1">
        <f>INDEX(FCF[From],MATCH(FCFdata[[#This Row],[FCFindex]],FCF[FCFindex]))</f>
        <v>7</v>
      </c>
      <c r="F928" s="1">
        <f>INDEX(FCF[To],MATCH(FCFdata[[#This Row],[FCFindex]],FCF[FCFindex]))</f>
        <v>8</v>
      </c>
      <c r="G928" s="1" t="str">
        <f>INDEX(FCF[MarkFrom],MATCH(FCFdata[[#This Row],[FCFindex]],FCF[FCFindex]))</f>
        <v>6Oct</v>
      </c>
      <c r="H928" s="1" t="str">
        <f>INDEX(FCF[MarkTo],MATCH(FCFdata[[#This Row],[FCFindex]],FCF[FCFindex]))</f>
        <v>7Rot</v>
      </c>
      <c r="I928" s="118">
        <f>FCFdata[[#This Row],[SampleLabel]]+3</f>
        <v>93010003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93010005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93</v>
      </c>
      <c r="B929" s="1">
        <f t="shared" si="57"/>
        <v>1</v>
      </c>
      <c r="C929" s="1">
        <f t="shared" si="58"/>
        <v>7</v>
      </c>
      <c r="D929" s="134">
        <f t="shared" si="56"/>
        <v>93010000</v>
      </c>
      <c r="E929" s="1">
        <f>INDEX(FCF[From],MATCH(FCFdata[[#This Row],[FCFindex]],FCF[FCFindex]))</f>
        <v>8</v>
      </c>
      <c r="F929" s="1">
        <f>INDEX(FCF[To],MATCH(FCFdata[[#This Row],[FCFindex]],FCF[FCFindex]))</f>
        <v>9</v>
      </c>
      <c r="G929" s="1" t="str">
        <f>INDEX(FCF[MarkFrom],MATCH(FCFdata[[#This Row],[FCFindex]],FCF[FCFindex]))</f>
        <v>7Rot</v>
      </c>
      <c r="H929" s="1" t="str">
        <f>INDEX(FCF[MarkTo],MATCH(FCFdata[[#This Row],[FCFindex]],FCF[FCFindex]))</f>
        <v>8Gp</v>
      </c>
      <c r="I929" s="118">
        <f>FCFdata[[#This Row],[SampleLabel]]+3</f>
        <v>93010003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93010005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93</v>
      </c>
      <c r="B930" s="1">
        <f t="shared" si="57"/>
        <v>1</v>
      </c>
      <c r="C930" s="1">
        <f t="shared" si="58"/>
        <v>8</v>
      </c>
      <c r="D930" s="134">
        <f t="shared" si="56"/>
        <v>93010000</v>
      </c>
      <c r="E930" s="1">
        <f>INDEX(FCF[From],MATCH(FCFdata[[#This Row],[FCFindex]],FCF[FCFindex]))</f>
        <v>9</v>
      </c>
      <c r="F930" s="1">
        <f>INDEX(FCF[To],MATCH(FCFdata[[#This Row],[FCFindex]],FCF[FCFindex]))</f>
        <v>10</v>
      </c>
      <c r="G930" s="1" t="str">
        <f>INDEX(FCF[MarkFrom],MATCH(FCFdata[[#This Row],[FCFindex]],FCF[FCFindex]))</f>
        <v>8Gp</v>
      </c>
      <c r="H930" s="1" t="str">
        <f>INDEX(FCF[MarkTo],MATCH(FCFdata[[#This Row],[FCFindex]],FCF[FCFindex]))</f>
        <v>9Ama</v>
      </c>
      <c r="I930" s="118">
        <f>FCFdata[[#This Row],[SampleLabel]]+3</f>
        <v>93010003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93010005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93</v>
      </c>
      <c r="B931" s="1">
        <f t="shared" si="57"/>
        <v>1</v>
      </c>
      <c r="C931" s="1">
        <f t="shared" si="58"/>
        <v>9</v>
      </c>
      <c r="D931" s="134">
        <f t="shared" si="56"/>
        <v>93010000</v>
      </c>
      <c r="E931" s="1">
        <f>INDEX(FCF[From],MATCH(FCFdata[[#This Row],[FCFindex]],FCF[FCFindex]))</f>
        <v>11</v>
      </c>
      <c r="F931" s="1">
        <f>INDEX(FCF[To],MATCH(FCFdata[[#This Row],[FCFindex]],FCF[FCFindex]))</f>
        <v>12</v>
      </c>
      <c r="G931" s="1" t="str">
        <f>INDEX(FCF[MarkFrom],MATCH(FCFdata[[#This Row],[FCFindex]],FCF[FCFindex]))</f>
        <v>10Tm</v>
      </c>
      <c r="H931" s="1" t="str">
        <f>INDEX(FCF[MarkTo],MATCH(FCFdata[[#This Row],[FCFindex]],FCF[FCFindex]))</f>
        <v>11Azd</v>
      </c>
      <c r="I931" s="118">
        <f>FCFdata[[#This Row],[SampleLabel]]+3</f>
        <v>93010003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93010005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94</v>
      </c>
      <c r="B932" s="1">
        <f t="shared" si="57"/>
        <v>1</v>
      </c>
      <c r="C932" s="1">
        <f t="shared" si="58"/>
        <v>0</v>
      </c>
      <c r="D932" s="134">
        <f t="shared" si="56"/>
        <v>94010000</v>
      </c>
      <c r="E932" s="1">
        <f>INDEX(FCF[From],MATCH(FCFdata[[#This Row],[FCFindex]],FCF[FCFindex]))</f>
        <v>1</v>
      </c>
      <c r="F932" s="1">
        <f>INDEX(FCF[To],MATCH(FCFdata[[#This Row],[FCFindex]],FCF[FCFindex]))</f>
        <v>3</v>
      </c>
      <c r="G932" s="1" t="str">
        <f>INDEX(FCF[MarkFrom],MATCH(FCFdata[[#This Row],[FCFindex]],FCF[FCFindex]))</f>
        <v>1PM</v>
      </c>
      <c r="H932" s="1" t="str">
        <f>INDEX(FCF[MarkTo],MATCH(FCFdata[[#This Row],[FCFindex]],FCF[FCFindex]))</f>
        <v>2c</v>
      </c>
      <c r="I932" s="118">
        <f>FCFdata[[#This Row],[SampleLabel]]+3</f>
        <v>94010003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94010005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94</v>
      </c>
      <c r="B933" s="1">
        <f t="shared" si="57"/>
        <v>1</v>
      </c>
      <c r="C933" s="1">
        <f t="shared" si="58"/>
        <v>1</v>
      </c>
      <c r="D933" s="134">
        <f t="shared" si="56"/>
        <v>94010000</v>
      </c>
      <c r="E933" s="1">
        <f>INDEX(FCF[From],MATCH(FCFdata[[#This Row],[FCFindex]],FCF[FCFindex]))</f>
        <v>2</v>
      </c>
      <c r="F933" s="1">
        <f>INDEX(FCF[To],MATCH(FCFdata[[#This Row],[FCFindex]],FCF[FCFindex]))</f>
        <v>3</v>
      </c>
      <c r="G933" s="1" t="str">
        <f>INDEX(FCF[MarkFrom],MATCH(FCFdata[[#This Row],[FCFindex]],FCF[FCFindex]))</f>
        <v>2D</v>
      </c>
      <c r="H933" s="1" t="str">
        <f>INDEX(FCF[MarkTo],MATCH(FCFdata[[#This Row],[FCFindex]],FCF[FCFindex]))</f>
        <v>2c</v>
      </c>
      <c r="I933" s="118">
        <f>FCFdata[[#This Row],[SampleLabel]]+3</f>
        <v>94010003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94010005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94</v>
      </c>
      <c r="B934" s="1">
        <f t="shared" si="57"/>
        <v>1</v>
      </c>
      <c r="C934" s="1">
        <f t="shared" si="58"/>
        <v>2</v>
      </c>
      <c r="D934" s="134">
        <f t="shared" si="56"/>
        <v>94010000</v>
      </c>
      <c r="E934" s="1">
        <f>INDEX(FCF[From],MATCH(FCFdata[[#This Row],[FCFindex]],FCF[FCFindex]))</f>
        <v>3</v>
      </c>
      <c r="F934" s="1">
        <f>INDEX(FCF[To],MATCH(FCFdata[[#This Row],[FCFindex]],FCF[FCFindex]))</f>
        <v>4</v>
      </c>
      <c r="G934" s="1" t="str">
        <f>INDEX(FCF[MarkFrom],MATCH(FCFdata[[#This Row],[FCFindex]],FCF[FCFindex]))</f>
        <v>2c</v>
      </c>
      <c r="H934" s="1" t="str">
        <f>INDEX(FCF[MarkTo],MATCH(FCFdata[[#This Row],[FCFindex]],FCF[FCFindex]))</f>
        <v>3U</v>
      </c>
      <c r="I934" s="118">
        <f>FCFdata[[#This Row],[SampleLabel]]+3</f>
        <v>94010003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94010005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94</v>
      </c>
      <c r="B935" s="1">
        <f t="shared" si="57"/>
        <v>1</v>
      </c>
      <c r="C935" s="1">
        <f t="shared" si="58"/>
        <v>3</v>
      </c>
      <c r="D935" s="134">
        <f t="shared" si="56"/>
        <v>94010000</v>
      </c>
      <c r="E935" s="1">
        <f>INDEX(FCF[From],MATCH(FCFdata[[#This Row],[FCFindex]],FCF[FCFindex]))</f>
        <v>4</v>
      </c>
      <c r="F935" s="1">
        <f>INDEX(FCF[To],MATCH(FCFdata[[#This Row],[FCFindex]],FCF[FCFindex]))</f>
        <v>5</v>
      </c>
      <c r="G935" s="1" t="str">
        <f>INDEX(FCF[MarkFrom],MATCH(FCFdata[[#This Row],[FCFindex]],FCF[FCFindex]))</f>
        <v>3U</v>
      </c>
      <c r="H935" s="1" t="str">
        <f>INDEX(FCF[MarkTo],MATCH(FCFdata[[#This Row],[FCFindex]],FCF[FCFindex]))</f>
        <v>4G</v>
      </c>
      <c r="I935" s="118">
        <f>FCFdata[[#This Row],[SampleLabel]]+3</f>
        <v>94010003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94010005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94</v>
      </c>
      <c r="B936" s="1">
        <f t="shared" si="57"/>
        <v>1</v>
      </c>
      <c r="C936" s="1">
        <f t="shared" si="58"/>
        <v>4</v>
      </c>
      <c r="D936" s="134">
        <f t="shared" si="56"/>
        <v>94010000</v>
      </c>
      <c r="E936" s="1">
        <f>INDEX(FCF[From],MATCH(FCFdata[[#This Row],[FCFindex]],FCF[FCFindex]))</f>
        <v>5</v>
      </c>
      <c r="F936" s="1">
        <f>INDEX(FCF[To],MATCH(FCFdata[[#This Row],[FCFindex]],FCF[FCFindex]))</f>
        <v>6</v>
      </c>
      <c r="G936" s="1" t="str">
        <f>INDEX(FCF[MarkFrom],MATCH(FCFdata[[#This Row],[FCFindex]],FCF[FCFindex]))</f>
        <v>4G</v>
      </c>
      <c r="H936" s="1" t="str">
        <f>INDEX(FCF[MarkTo],MATCH(FCFdata[[#This Row],[FCFindex]],FCF[FCFindex]))</f>
        <v>5S</v>
      </c>
      <c r="I936" s="118">
        <f>FCFdata[[#This Row],[SampleLabel]]+3</f>
        <v>94010003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94010005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94</v>
      </c>
      <c r="B937" s="1">
        <f t="shared" si="57"/>
        <v>1</v>
      </c>
      <c r="C937" s="1">
        <f t="shared" si="58"/>
        <v>5</v>
      </c>
      <c r="D937" s="134">
        <f t="shared" si="56"/>
        <v>94010000</v>
      </c>
      <c r="E937" s="1">
        <f>INDEX(FCF[From],MATCH(FCFdata[[#This Row],[FCFindex]],FCF[FCFindex]))</f>
        <v>6</v>
      </c>
      <c r="F937" s="1">
        <f>INDEX(FCF[To],MATCH(FCFdata[[#This Row],[FCFindex]],FCF[FCFindex]))</f>
        <v>7</v>
      </c>
      <c r="G937" s="1" t="str">
        <f>INDEX(FCF[MarkFrom],MATCH(FCFdata[[#This Row],[FCFindex]],FCF[FCFindex]))</f>
        <v>5S</v>
      </c>
      <c r="H937" s="1" t="str">
        <f>INDEX(FCF[MarkTo],MATCH(FCFdata[[#This Row],[FCFindex]],FCF[FCFindex]))</f>
        <v>6Oct</v>
      </c>
      <c r="I937" s="118">
        <f>FCFdata[[#This Row],[SampleLabel]]+3</f>
        <v>94010003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94010005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94</v>
      </c>
      <c r="B938" s="1">
        <f t="shared" si="57"/>
        <v>1</v>
      </c>
      <c r="C938" s="1">
        <f t="shared" si="58"/>
        <v>6</v>
      </c>
      <c r="D938" s="134">
        <f t="shared" si="56"/>
        <v>94010000</v>
      </c>
      <c r="E938" s="1">
        <f>INDEX(FCF[From],MATCH(FCFdata[[#This Row],[FCFindex]],FCF[FCFindex]))</f>
        <v>7</v>
      </c>
      <c r="F938" s="1">
        <f>INDEX(FCF[To],MATCH(FCFdata[[#This Row],[FCFindex]],FCF[FCFindex]))</f>
        <v>8</v>
      </c>
      <c r="G938" s="1" t="str">
        <f>INDEX(FCF[MarkFrom],MATCH(FCFdata[[#This Row],[FCFindex]],FCF[FCFindex]))</f>
        <v>6Oct</v>
      </c>
      <c r="H938" s="1" t="str">
        <f>INDEX(FCF[MarkTo],MATCH(FCFdata[[#This Row],[FCFindex]],FCF[FCFindex]))</f>
        <v>7Rot</v>
      </c>
      <c r="I938" s="118">
        <f>FCFdata[[#This Row],[SampleLabel]]+3</f>
        <v>94010003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94010005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94</v>
      </c>
      <c r="B939" s="1">
        <f t="shared" si="57"/>
        <v>1</v>
      </c>
      <c r="C939" s="1">
        <f t="shared" si="58"/>
        <v>7</v>
      </c>
      <c r="D939" s="134">
        <f t="shared" si="56"/>
        <v>94010000</v>
      </c>
      <c r="E939" s="1">
        <f>INDEX(FCF[From],MATCH(FCFdata[[#This Row],[FCFindex]],FCF[FCFindex]))</f>
        <v>8</v>
      </c>
      <c r="F939" s="1">
        <f>INDEX(FCF[To],MATCH(FCFdata[[#This Row],[FCFindex]],FCF[FCFindex]))</f>
        <v>9</v>
      </c>
      <c r="G939" s="1" t="str">
        <f>INDEX(FCF[MarkFrom],MATCH(FCFdata[[#This Row],[FCFindex]],FCF[FCFindex]))</f>
        <v>7Rot</v>
      </c>
      <c r="H939" s="1" t="str">
        <f>INDEX(FCF[MarkTo],MATCH(FCFdata[[#This Row],[FCFindex]],FCF[FCFindex]))</f>
        <v>8Gp</v>
      </c>
      <c r="I939" s="118">
        <f>FCFdata[[#This Row],[SampleLabel]]+3</f>
        <v>94010003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94010005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94</v>
      </c>
      <c r="B940" s="1">
        <f t="shared" si="57"/>
        <v>1</v>
      </c>
      <c r="C940" s="1">
        <f t="shared" si="58"/>
        <v>8</v>
      </c>
      <c r="D940" s="134">
        <f t="shared" si="56"/>
        <v>94010000</v>
      </c>
      <c r="E940" s="1">
        <f>INDEX(FCF[From],MATCH(FCFdata[[#This Row],[FCFindex]],FCF[FCFindex]))</f>
        <v>9</v>
      </c>
      <c r="F940" s="1">
        <f>INDEX(FCF[To],MATCH(FCFdata[[#This Row],[FCFindex]],FCF[FCFindex]))</f>
        <v>10</v>
      </c>
      <c r="G940" s="1" t="str">
        <f>INDEX(FCF[MarkFrom],MATCH(FCFdata[[#This Row],[FCFindex]],FCF[FCFindex]))</f>
        <v>8Gp</v>
      </c>
      <c r="H940" s="1" t="str">
        <f>INDEX(FCF[MarkTo],MATCH(FCFdata[[#This Row],[FCFindex]],FCF[FCFindex]))</f>
        <v>9Ama</v>
      </c>
      <c r="I940" s="118">
        <f>FCFdata[[#This Row],[SampleLabel]]+3</f>
        <v>94010003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94010005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94</v>
      </c>
      <c r="B941" s="1">
        <f t="shared" si="57"/>
        <v>1</v>
      </c>
      <c r="C941" s="1">
        <f t="shared" si="58"/>
        <v>9</v>
      </c>
      <c r="D941" s="134">
        <f t="shared" si="56"/>
        <v>94010000</v>
      </c>
      <c r="E941" s="1">
        <f>INDEX(FCF[From],MATCH(FCFdata[[#This Row],[FCFindex]],FCF[FCFindex]))</f>
        <v>11</v>
      </c>
      <c r="F941" s="1">
        <f>INDEX(FCF[To],MATCH(FCFdata[[#This Row],[FCFindex]],FCF[FCFindex]))</f>
        <v>12</v>
      </c>
      <c r="G941" s="1" t="str">
        <f>INDEX(FCF[MarkFrom],MATCH(FCFdata[[#This Row],[FCFindex]],FCF[FCFindex]))</f>
        <v>10Tm</v>
      </c>
      <c r="H941" s="1" t="str">
        <f>INDEX(FCF[MarkTo],MATCH(FCFdata[[#This Row],[FCFindex]],FCF[FCFindex]))</f>
        <v>11Azd</v>
      </c>
      <c r="I941" s="118">
        <f>FCFdata[[#This Row],[SampleLabel]]+3</f>
        <v>94010003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94010005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95</v>
      </c>
      <c r="B942" s="1">
        <f t="shared" si="57"/>
        <v>1</v>
      </c>
      <c r="C942" s="1">
        <f t="shared" si="58"/>
        <v>0</v>
      </c>
      <c r="D942" s="134">
        <f t="shared" si="56"/>
        <v>95010000</v>
      </c>
      <c r="E942" s="1">
        <f>INDEX(FCF[From],MATCH(FCFdata[[#This Row],[FCFindex]],FCF[FCFindex]))</f>
        <v>1</v>
      </c>
      <c r="F942" s="1">
        <f>INDEX(FCF[To],MATCH(FCFdata[[#This Row],[FCFindex]],FCF[FCFindex]))</f>
        <v>3</v>
      </c>
      <c r="G942" s="1" t="str">
        <f>INDEX(FCF[MarkFrom],MATCH(FCFdata[[#This Row],[FCFindex]],FCF[FCFindex]))</f>
        <v>1PM</v>
      </c>
      <c r="H942" s="1" t="str">
        <f>INDEX(FCF[MarkTo],MATCH(FCFdata[[#This Row],[FCFindex]],FCF[FCFindex]))</f>
        <v>2c</v>
      </c>
      <c r="I942" s="118">
        <f>FCFdata[[#This Row],[SampleLabel]]+3</f>
        <v>95010003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95010005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95</v>
      </c>
      <c r="B943" s="1">
        <f t="shared" si="57"/>
        <v>1</v>
      </c>
      <c r="C943" s="1">
        <f t="shared" si="58"/>
        <v>1</v>
      </c>
      <c r="D943" s="134">
        <f t="shared" si="56"/>
        <v>95010000</v>
      </c>
      <c r="E943" s="1">
        <f>INDEX(FCF[From],MATCH(FCFdata[[#This Row],[FCFindex]],FCF[FCFindex]))</f>
        <v>2</v>
      </c>
      <c r="F943" s="1">
        <f>INDEX(FCF[To],MATCH(FCFdata[[#This Row],[FCFindex]],FCF[FCFindex]))</f>
        <v>3</v>
      </c>
      <c r="G943" s="1" t="str">
        <f>INDEX(FCF[MarkFrom],MATCH(FCFdata[[#This Row],[FCFindex]],FCF[FCFindex]))</f>
        <v>2D</v>
      </c>
      <c r="H943" s="1" t="str">
        <f>INDEX(FCF[MarkTo],MATCH(FCFdata[[#This Row],[FCFindex]],FCF[FCFindex]))</f>
        <v>2c</v>
      </c>
      <c r="I943" s="118">
        <f>FCFdata[[#This Row],[SampleLabel]]+3</f>
        <v>95010003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95010005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95</v>
      </c>
      <c r="B944" s="1">
        <f t="shared" si="57"/>
        <v>1</v>
      </c>
      <c r="C944" s="1">
        <f t="shared" si="58"/>
        <v>2</v>
      </c>
      <c r="D944" s="134">
        <f t="shared" si="56"/>
        <v>95010000</v>
      </c>
      <c r="E944" s="1">
        <f>INDEX(FCF[From],MATCH(FCFdata[[#This Row],[FCFindex]],FCF[FCFindex]))</f>
        <v>3</v>
      </c>
      <c r="F944" s="1">
        <f>INDEX(FCF[To],MATCH(FCFdata[[#This Row],[FCFindex]],FCF[FCFindex]))</f>
        <v>4</v>
      </c>
      <c r="G944" s="1" t="str">
        <f>INDEX(FCF[MarkFrom],MATCH(FCFdata[[#This Row],[FCFindex]],FCF[FCFindex]))</f>
        <v>2c</v>
      </c>
      <c r="H944" s="1" t="str">
        <f>INDEX(FCF[MarkTo],MATCH(FCFdata[[#This Row],[FCFindex]],FCF[FCFindex]))</f>
        <v>3U</v>
      </c>
      <c r="I944" s="118">
        <f>FCFdata[[#This Row],[SampleLabel]]+3</f>
        <v>95010003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95010005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95</v>
      </c>
      <c r="B945" s="1">
        <f t="shared" si="57"/>
        <v>1</v>
      </c>
      <c r="C945" s="1">
        <f t="shared" si="58"/>
        <v>3</v>
      </c>
      <c r="D945" s="134">
        <f t="shared" si="56"/>
        <v>95010000</v>
      </c>
      <c r="E945" s="1">
        <f>INDEX(FCF[From],MATCH(FCFdata[[#This Row],[FCFindex]],FCF[FCFindex]))</f>
        <v>4</v>
      </c>
      <c r="F945" s="1">
        <f>INDEX(FCF[To],MATCH(FCFdata[[#This Row],[FCFindex]],FCF[FCFindex]))</f>
        <v>5</v>
      </c>
      <c r="G945" s="1" t="str">
        <f>INDEX(FCF[MarkFrom],MATCH(FCFdata[[#This Row],[FCFindex]],FCF[FCFindex]))</f>
        <v>3U</v>
      </c>
      <c r="H945" s="1" t="str">
        <f>INDEX(FCF[MarkTo],MATCH(FCFdata[[#This Row],[FCFindex]],FCF[FCFindex]))</f>
        <v>4G</v>
      </c>
      <c r="I945" s="118">
        <f>FCFdata[[#This Row],[SampleLabel]]+3</f>
        <v>95010003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95010005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95</v>
      </c>
      <c r="B946" s="1">
        <f t="shared" si="57"/>
        <v>1</v>
      </c>
      <c r="C946" s="1">
        <f t="shared" si="58"/>
        <v>4</v>
      </c>
      <c r="D946" s="134">
        <f t="shared" si="56"/>
        <v>95010000</v>
      </c>
      <c r="E946" s="1">
        <f>INDEX(FCF[From],MATCH(FCFdata[[#This Row],[FCFindex]],FCF[FCFindex]))</f>
        <v>5</v>
      </c>
      <c r="F946" s="1">
        <f>INDEX(FCF[To],MATCH(FCFdata[[#This Row],[FCFindex]],FCF[FCFindex]))</f>
        <v>6</v>
      </c>
      <c r="G946" s="1" t="str">
        <f>INDEX(FCF[MarkFrom],MATCH(FCFdata[[#This Row],[FCFindex]],FCF[FCFindex]))</f>
        <v>4G</v>
      </c>
      <c r="H946" s="1" t="str">
        <f>INDEX(FCF[MarkTo],MATCH(FCFdata[[#This Row],[FCFindex]],FCF[FCFindex]))</f>
        <v>5S</v>
      </c>
      <c r="I946" s="118">
        <f>FCFdata[[#This Row],[SampleLabel]]+3</f>
        <v>95010003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95010005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95</v>
      </c>
      <c r="B947" s="1">
        <f t="shared" si="57"/>
        <v>1</v>
      </c>
      <c r="C947" s="1">
        <f t="shared" si="58"/>
        <v>5</v>
      </c>
      <c r="D947" s="134">
        <f t="shared" si="56"/>
        <v>95010000</v>
      </c>
      <c r="E947" s="1">
        <f>INDEX(FCF[From],MATCH(FCFdata[[#This Row],[FCFindex]],FCF[FCFindex]))</f>
        <v>6</v>
      </c>
      <c r="F947" s="1">
        <f>INDEX(FCF[To],MATCH(FCFdata[[#This Row],[FCFindex]],FCF[FCFindex]))</f>
        <v>7</v>
      </c>
      <c r="G947" s="1" t="str">
        <f>INDEX(FCF[MarkFrom],MATCH(FCFdata[[#This Row],[FCFindex]],FCF[FCFindex]))</f>
        <v>5S</v>
      </c>
      <c r="H947" s="1" t="str">
        <f>INDEX(FCF[MarkTo],MATCH(FCFdata[[#This Row],[FCFindex]],FCF[FCFindex]))</f>
        <v>6Oct</v>
      </c>
      <c r="I947" s="118">
        <f>FCFdata[[#This Row],[SampleLabel]]+3</f>
        <v>95010003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95010005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95</v>
      </c>
      <c r="B948" s="1">
        <f t="shared" si="57"/>
        <v>1</v>
      </c>
      <c r="C948" s="1">
        <f t="shared" si="58"/>
        <v>6</v>
      </c>
      <c r="D948" s="134">
        <f t="shared" si="56"/>
        <v>95010000</v>
      </c>
      <c r="E948" s="1">
        <f>INDEX(FCF[From],MATCH(FCFdata[[#This Row],[FCFindex]],FCF[FCFindex]))</f>
        <v>7</v>
      </c>
      <c r="F948" s="1">
        <f>INDEX(FCF[To],MATCH(FCFdata[[#This Row],[FCFindex]],FCF[FCFindex]))</f>
        <v>8</v>
      </c>
      <c r="G948" s="1" t="str">
        <f>INDEX(FCF[MarkFrom],MATCH(FCFdata[[#This Row],[FCFindex]],FCF[FCFindex]))</f>
        <v>6Oct</v>
      </c>
      <c r="H948" s="1" t="str">
        <f>INDEX(FCF[MarkTo],MATCH(FCFdata[[#This Row],[FCFindex]],FCF[FCFindex]))</f>
        <v>7Rot</v>
      </c>
      <c r="I948" s="118">
        <f>FCFdata[[#This Row],[SampleLabel]]+3</f>
        <v>95010003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95010005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95</v>
      </c>
      <c r="B949" s="1">
        <f t="shared" si="57"/>
        <v>1</v>
      </c>
      <c r="C949" s="1">
        <f t="shared" si="58"/>
        <v>7</v>
      </c>
      <c r="D949" s="134">
        <f t="shared" si="56"/>
        <v>95010000</v>
      </c>
      <c r="E949" s="1">
        <f>INDEX(FCF[From],MATCH(FCFdata[[#This Row],[FCFindex]],FCF[FCFindex]))</f>
        <v>8</v>
      </c>
      <c r="F949" s="1">
        <f>INDEX(FCF[To],MATCH(FCFdata[[#This Row],[FCFindex]],FCF[FCFindex]))</f>
        <v>9</v>
      </c>
      <c r="G949" s="1" t="str">
        <f>INDEX(FCF[MarkFrom],MATCH(FCFdata[[#This Row],[FCFindex]],FCF[FCFindex]))</f>
        <v>7Rot</v>
      </c>
      <c r="H949" s="1" t="str">
        <f>INDEX(FCF[MarkTo],MATCH(FCFdata[[#This Row],[FCFindex]],FCF[FCFindex]))</f>
        <v>8Gp</v>
      </c>
      <c r="I949" s="118">
        <f>FCFdata[[#This Row],[SampleLabel]]+3</f>
        <v>95010003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95010005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95</v>
      </c>
      <c r="B950" s="1">
        <f t="shared" si="57"/>
        <v>1</v>
      </c>
      <c r="C950" s="1">
        <f t="shared" si="58"/>
        <v>8</v>
      </c>
      <c r="D950" s="134">
        <f t="shared" si="56"/>
        <v>95010000</v>
      </c>
      <c r="E950" s="1">
        <f>INDEX(FCF[From],MATCH(FCFdata[[#This Row],[FCFindex]],FCF[FCFindex]))</f>
        <v>9</v>
      </c>
      <c r="F950" s="1">
        <f>INDEX(FCF[To],MATCH(FCFdata[[#This Row],[FCFindex]],FCF[FCFindex]))</f>
        <v>10</v>
      </c>
      <c r="G950" s="1" t="str">
        <f>INDEX(FCF[MarkFrom],MATCH(FCFdata[[#This Row],[FCFindex]],FCF[FCFindex]))</f>
        <v>8Gp</v>
      </c>
      <c r="H950" s="1" t="str">
        <f>INDEX(FCF[MarkTo],MATCH(FCFdata[[#This Row],[FCFindex]],FCF[FCFindex]))</f>
        <v>9Ama</v>
      </c>
      <c r="I950" s="118">
        <f>FCFdata[[#This Row],[SampleLabel]]+3</f>
        <v>95010003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95010005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95</v>
      </c>
      <c r="B951" s="1">
        <f t="shared" si="57"/>
        <v>1</v>
      </c>
      <c r="C951" s="1">
        <f t="shared" si="58"/>
        <v>9</v>
      </c>
      <c r="D951" s="134">
        <f t="shared" si="56"/>
        <v>95010000</v>
      </c>
      <c r="E951" s="1">
        <f>INDEX(FCF[From],MATCH(FCFdata[[#This Row],[FCFindex]],FCF[FCFindex]))</f>
        <v>11</v>
      </c>
      <c r="F951" s="1">
        <f>INDEX(FCF[To],MATCH(FCFdata[[#This Row],[FCFindex]],FCF[FCFindex]))</f>
        <v>12</v>
      </c>
      <c r="G951" s="1" t="str">
        <f>INDEX(FCF[MarkFrom],MATCH(FCFdata[[#This Row],[FCFindex]],FCF[FCFindex]))</f>
        <v>10Tm</v>
      </c>
      <c r="H951" s="1" t="str">
        <f>INDEX(FCF[MarkTo],MATCH(FCFdata[[#This Row],[FCFindex]],FCF[FCFindex]))</f>
        <v>11Azd</v>
      </c>
      <c r="I951" s="118">
        <f>FCFdata[[#This Row],[SampleLabel]]+3</f>
        <v>95010003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95010005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96</v>
      </c>
      <c r="B952" s="1">
        <f t="shared" si="57"/>
        <v>1</v>
      </c>
      <c r="C952" s="1">
        <f t="shared" si="58"/>
        <v>0</v>
      </c>
      <c r="D952" s="134">
        <f t="shared" si="56"/>
        <v>96010000</v>
      </c>
      <c r="E952" s="1">
        <f>INDEX(FCF[From],MATCH(FCFdata[[#This Row],[FCFindex]],FCF[FCFindex]))</f>
        <v>1</v>
      </c>
      <c r="F952" s="1">
        <f>INDEX(FCF[To],MATCH(FCFdata[[#This Row],[FCFindex]],FCF[FCFindex]))</f>
        <v>3</v>
      </c>
      <c r="G952" s="1" t="str">
        <f>INDEX(FCF[MarkFrom],MATCH(FCFdata[[#This Row],[FCFindex]],FCF[FCFindex]))</f>
        <v>1PM</v>
      </c>
      <c r="H952" s="1" t="str">
        <f>INDEX(FCF[MarkTo],MATCH(FCFdata[[#This Row],[FCFindex]],FCF[FCFindex]))</f>
        <v>2c</v>
      </c>
      <c r="I952" s="118">
        <f>FCFdata[[#This Row],[SampleLabel]]+3</f>
        <v>96010003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96010005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96</v>
      </c>
      <c r="B953" s="1">
        <f t="shared" si="57"/>
        <v>1</v>
      </c>
      <c r="C953" s="1">
        <f t="shared" si="58"/>
        <v>1</v>
      </c>
      <c r="D953" s="134">
        <f t="shared" si="56"/>
        <v>96010000</v>
      </c>
      <c r="E953" s="1">
        <f>INDEX(FCF[From],MATCH(FCFdata[[#This Row],[FCFindex]],FCF[FCFindex]))</f>
        <v>2</v>
      </c>
      <c r="F953" s="1">
        <f>INDEX(FCF[To],MATCH(FCFdata[[#This Row],[FCFindex]],FCF[FCFindex]))</f>
        <v>3</v>
      </c>
      <c r="G953" s="1" t="str">
        <f>INDEX(FCF[MarkFrom],MATCH(FCFdata[[#This Row],[FCFindex]],FCF[FCFindex]))</f>
        <v>2D</v>
      </c>
      <c r="H953" s="1" t="str">
        <f>INDEX(FCF[MarkTo],MATCH(FCFdata[[#This Row],[FCFindex]],FCF[FCFindex]))</f>
        <v>2c</v>
      </c>
      <c r="I953" s="118">
        <f>FCFdata[[#This Row],[SampleLabel]]+3</f>
        <v>96010003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96010005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96</v>
      </c>
      <c r="B954" s="1">
        <f t="shared" si="57"/>
        <v>1</v>
      </c>
      <c r="C954" s="1">
        <f t="shared" si="58"/>
        <v>2</v>
      </c>
      <c r="D954" s="134">
        <f t="shared" si="56"/>
        <v>96010000</v>
      </c>
      <c r="E954" s="1">
        <f>INDEX(FCF[From],MATCH(FCFdata[[#This Row],[FCFindex]],FCF[FCFindex]))</f>
        <v>3</v>
      </c>
      <c r="F954" s="1">
        <f>INDEX(FCF[To],MATCH(FCFdata[[#This Row],[FCFindex]],FCF[FCFindex]))</f>
        <v>4</v>
      </c>
      <c r="G954" s="1" t="str">
        <f>INDEX(FCF[MarkFrom],MATCH(FCFdata[[#This Row],[FCFindex]],FCF[FCFindex]))</f>
        <v>2c</v>
      </c>
      <c r="H954" s="1" t="str">
        <f>INDEX(FCF[MarkTo],MATCH(FCFdata[[#This Row],[FCFindex]],FCF[FCFindex]))</f>
        <v>3U</v>
      </c>
      <c r="I954" s="118">
        <f>FCFdata[[#This Row],[SampleLabel]]+3</f>
        <v>96010003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96010005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96</v>
      </c>
      <c r="B955" s="1">
        <f t="shared" si="57"/>
        <v>1</v>
      </c>
      <c r="C955" s="1">
        <f t="shared" si="58"/>
        <v>3</v>
      </c>
      <c r="D955" s="134">
        <f t="shared" si="56"/>
        <v>96010000</v>
      </c>
      <c r="E955" s="1">
        <f>INDEX(FCF[From],MATCH(FCFdata[[#This Row],[FCFindex]],FCF[FCFindex]))</f>
        <v>4</v>
      </c>
      <c r="F955" s="1">
        <f>INDEX(FCF[To],MATCH(FCFdata[[#This Row],[FCFindex]],FCF[FCFindex]))</f>
        <v>5</v>
      </c>
      <c r="G955" s="1" t="str">
        <f>INDEX(FCF[MarkFrom],MATCH(FCFdata[[#This Row],[FCFindex]],FCF[FCFindex]))</f>
        <v>3U</v>
      </c>
      <c r="H955" s="1" t="str">
        <f>INDEX(FCF[MarkTo],MATCH(FCFdata[[#This Row],[FCFindex]],FCF[FCFindex]))</f>
        <v>4G</v>
      </c>
      <c r="I955" s="118">
        <f>FCFdata[[#This Row],[SampleLabel]]+3</f>
        <v>96010003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96010005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96</v>
      </c>
      <c r="B956" s="1">
        <f t="shared" si="57"/>
        <v>1</v>
      </c>
      <c r="C956" s="1">
        <f t="shared" si="58"/>
        <v>4</v>
      </c>
      <c r="D956" s="134">
        <f t="shared" si="56"/>
        <v>96010000</v>
      </c>
      <c r="E956" s="1">
        <f>INDEX(FCF[From],MATCH(FCFdata[[#This Row],[FCFindex]],FCF[FCFindex]))</f>
        <v>5</v>
      </c>
      <c r="F956" s="1">
        <f>INDEX(FCF[To],MATCH(FCFdata[[#This Row],[FCFindex]],FCF[FCFindex]))</f>
        <v>6</v>
      </c>
      <c r="G956" s="1" t="str">
        <f>INDEX(FCF[MarkFrom],MATCH(FCFdata[[#This Row],[FCFindex]],FCF[FCFindex]))</f>
        <v>4G</v>
      </c>
      <c r="H956" s="1" t="str">
        <f>INDEX(FCF[MarkTo],MATCH(FCFdata[[#This Row],[FCFindex]],FCF[FCFindex]))</f>
        <v>5S</v>
      </c>
      <c r="I956" s="118">
        <f>FCFdata[[#This Row],[SampleLabel]]+3</f>
        <v>96010003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96010005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96</v>
      </c>
      <c r="B957" s="1">
        <f t="shared" si="57"/>
        <v>1</v>
      </c>
      <c r="C957" s="1">
        <f t="shared" si="58"/>
        <v>5</v>
      </c>
      <c r="D957" s="134">
        <f t="shared" si="56"/>
        <v>96010000</v>
      </c>
      <c r="E957" s="1">
        <f>INDEX(FCF[From],MATCH(FCFdata[[#This Row],[FCFindex]],FCF[FCFindex]))</f>
        <v>6</v>
      </c>
      <c r="F957" s="1">
        <f>INDEX(FCF[To],MATCH(FCFdata[[#This Row],[FCFindex]],FCF[FCFindex]))</f>
        <v>7</v>
      </c>
      <c r="G957" s="1" t="str">
        <f>INDEX(FCF[MarkFrom],MATCH(FCFdata[[#This Row],[FCFindex]],FCF[FCFindex]))</f>
        <v>5S</v>
      </c>
      <c r="H957" s="1" t="str">
        <f>INDEX(FCF[MarkTo],MATCH(FCFdata[[#This Row],[FCFindex]],FCF[FCFindex]))</f>
        <v>6Oct</v>
      </c>
      <c r="I957" s="118">
        <f>FCFdata[[#This Row],[SampleLabel]]+3</f>
        <v>96010003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96010005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96</v>
      </c>
      <c r="B958" s="1">
        <f t="shared" si="57"/>
        <v>1</v>
      </c>
      <c r="C958" s="1">
        <f t="shared" si="58"/>
        <v>6</v>
      </c>
      <c r="D958" s="134">
        <f t="shared" si="56"/>
        <v>96010000</v>
      </c>
      <c r="E958" s="1">
        <f>INDEX(FCF[From],MATCH(FCFdata[[#This Row],[FCFindex]],FCF[FCFindex]))</f>
        <v>7</v>
      </c>
      <c r="F958" s="1">
        <f>INDEX(FCF[To],MATCH(FCFdata[[#This Row],[FCFindex]],FCF[FCFindex]))</f>
        <v>8</v>
      </c>
      <c r="G958" s="1" t="str">
        <f>INDEX(FCF[MarkFrom],MATCH(FCFdata[[#This Row],[FCFindex]],FCF[FCFindex]))</f>
        <v>6Oct</v>
      </c>
      <c r="H958" s="1" t="str">
        <f>INDEX(FCF[MarkTo],MATCH(FCFdata[[#This Row],[FCFindex]],FCF[FCFindex]))</f>
        <v>7Rot</v>
      </c>
      <c r="I958" s="118">
        <f>FCFdata[[#This Row],[SampleLabel]]+3</f>
        <v>96010003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96010005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96</v>
      </c>
      <c r="B959" s="1">
        <f t="shared" si="57"/>
        <v>1</v>
      </c>
      <c r="C959" s="1">
        <f t="shared" si="58"/>
        <v>7</v>
      </c>
      <c r="D959" s="134">
        <f t="shared" si="56"/>
        <v>96010000</v>
      </c>
      <c r="E959" s="1">
        <f>INDEX(FCF[From],MATCH(FCFdata[[#This Row],[FCFindex]],FCF[FCFindex]))</f>
        <v>8</v>
      </c>
      <c r="F959" s="1">
        <f>INDEX(FCF[To],MATCH(FCFdata[[#This Row],[FCFindex]],FCF[FCFindex]))</f>
        <v>9</v>
      </c>
      <c r="G959" s="1" t="str">
        <f>INDEX(FCF[MarkFrom],MATCH(FCFdata[[#This Row],[FCFindex]],FCF[FCFindex]))</f>
        <v>7Rot</v>
      </c>
      <c r="H959" s="1" t="str">
        <f>INDEX(FCF[MarkTo],MATCH(FCFdata[[#This Row],[FCFindex]],FCF[FCFindex]))</f>
        <v>8Gp</v>
      </c>
      <c r="I959" s="118">
        <f>FCFdata[[#This Row],[SampleLabel]]+3</f>
        <v>96010003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96010005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96</v>
      </c>
      <c r="B960" s="1">
        <f t="shared" si="57"/>
        <v>1</v>
      </c>
      <c r="C960" s="1">
        <f t="shared" si="58"/>
        <v>8</v>
      </c>
      <c r="D960" s="134">
        <f t="shared" si="56"/>
        <v>96010000</v>
      </c>
      <c r="E960" s="1">
        <f>INDEX(FCF[From],MATCH(FCFdata[[#This Row],[FCFindex]],FCF[FCFindex]))</f>
        <v>9</v>
      </c>
      <c r="F960" s="1">
        <f>INDEX(FCF[To],MATCH(FCFdata[[#This Row],[FCFindex]],FCF[FCFindex]))</f>
        <v>10</v>
      </c>
      <c r="G960" s="1" t="str">
        <f>INDEX(FCF[MarkFrom],MATCH(FCFdata[[#This Row],[FCFindex]],FCF[FCFindex]))</f>
        <v>8Gp</v>
      </c>
      <c r="H960" s="1" t="str">
        <f>INDEX(FCF[MarkTo],MATCH(FCFdata[[#This Row],[FCFindex]],FCF[FCFindex]))</f>
        <v>9Ama</v>
      </c>
      <c r="I960" s="118">
        <f>FCFdata[[#This Row],[SampleLabel]]+3</f>
        <v>96010003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96010005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96</v>
      </c>
      <c r="B961" s="1">
        <f t="shared" si="57"/>
        <v>1</v>
      </c>
      <c r="C961" s="1">
        <f t="shared" si="58"/>
        <v>9</v>
      </c>
      <c r="D961" s="134">
        <f t="shared" si="56"/>
        <v>96010000</v>
      </c>
      <c r="E961" s="1">
        <f>INDEX(FCF[From],MATCH(FCFdata[[#This Row],[FCFindex]],FCF[FCFindex]))</f>
        <v>11</v>
      </c>
      <c r="F961" s="1">
        <f>INDEX(FCF[To],MATCH(FCFdata[[#This Row],[FCFindex]],FCF[FCFindex]))</f>
        <v>12</v>
      </c>
      <c r="G961" s="1" t="str">
        <f>INDEX(FCF[MarkFrom],MATCH(FCFdata[[#This Row],[FCFindex]],FCF[FCFindex]))</f>
        <v>10Tm</v>
      </c>
      <c r="H961" s="1" t="str">
        <f>INDEX(FCF[MarkTo],MATCH(FCFdata[[#This Row],[FCFindex]],FCF[FCFindex]))</f>
        <v>11Azd</v>
      </c>
      <c r="I961" s="118">
        <f>FCFdata[[#This Row],[SampleLabel]]+3</f>
        <v>96010003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96010005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97</v>
      </c>
      <c r="B962" s="1">
        <f t="shared" si="57"/>
        <v>1</v>
      </c>
      <c r="C962" s="1">
        <f t="shared" si="58"/>
        <v>0</v>
      </c>
      <c r="D962" s="134">
        <f t="shared" ref="D962:D1000" si="60">A962*1000000+B962*10000</f>
        <v>97010000</v>
      </c>
      <c r="E962" s="1">
        <f>INDEX(FCF[From],MATCH(FCFdata[[#This Row],[FCFindex]],FCF[FCFindex]))</f>
        <v>1</v>
      </c>
      <c r="F962" s="1">
        <f>INDEX(FCF[To],MATCH(FCFdata[[#This Row],[FCFindex]],FCF[FCFindex]))</f>
        <v>3</v>
      </c>
      <c r="G962" s="1" t="str">
        <f>INDEX(FCF[MarkFrom],MATCH(FCFdata[[#This Row],[FCFindex]],FCF[FCFindex]))</f>
        <v>1PM</v>
      </c>
      <c r="H962" s="1" t="str">
        <f>INDEX(FCF[MarkTo],MATCH(FCFdata[[#This Row],[FCFindex]],FCF[FCFindex]))</f>
        <v>2c</v>
      </c>
      <c r="I962" s="118">
        <f>FCFdata[[#This Row],[SampleLabel]]+3</f>
        <v>97010003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97010005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97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</v>
      </c>
      <c r="D963" s="134">
        <f t="shared" si="60"/>
        <v>97010000</v>
      </c>
      <c r="E963" s="1">
        <f>INDEX(FCF[From],MATCH(FCFdata[[#This Row],[FCFindex]],FCF[FCFindex]))</f>
        <v>2</v>
      </c>
      <c r="F963" s="1">
        <f>INDEX(FCF[To],MATCH(FCFdata[[#This Row],[FCFindex]],FCF[FCFindex]))</f>
        <v>3</v>
      </c>
      <c r="G963" s="1" t="str">
        <f>INDEX(FCF[MarkFrom],MATCH(FCFdata[[#This Row],[FCFindex]],FCF[FCFindex]))</f>
        <v>2D</v>
      </c>
      <c r="H963" s="1" t="str">
        <f>INDEX(FCF[MarkTo],MATCH(FCFdata[[#This Row],[FCFindex]],FCF[FCFindex]))</f>
        <v>2c</v>
      </c>
      <c r="I963" s="118">
        <f>FCFdata[[#This Row],[SampleLabel]]+3</f>
        <v>97010003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97010005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97</v>
      </c>
      <c r="B964" s="1">
        <f t="shared" si="61"/>
        <v>1</v>
      </c>
      <c r="C964" s="1">
        <f t="shared" si="62"/>
        <v>2</v>
      </c>
      <c r="D964" s="134">
        <f t="shared" si="60"/>
        <v>97010000</v>
      </c>
      <c r="E964" s="1">
        <f>INDEX(FCF[From],MATCH(FCFdata[[#This Row],[FCFindex]],FCF[FCFindex]))</f>
        <v>3</v>
      </c>
      <c r="F964" s="1">
        <f>INDEX(FCF[To],MATCH(FCFdata[[#This Row],[FCFindex]],FCF[FCFindex]))</f>
        <v>4</v>
      </c>
      <c r="G964" s="1" t="str">
        <f>INDEX(FCF[MarkFrom],MATCH(FCFdata[[#This Row],[FCFindex]],FCF[FCFindex]))</f>
        <v>2c</v>
      </c>
      <c r="H964" s="1" t="str">
        <f>INDEX(FCF[MarkTo],MATCH(FCFdata[[#This Row],[FCFindex]],FCF[FCFindex]))</f>
        <v>3U</v>
      </c>
      <c r="I964" s="118">
        <f>FCFdata[[#This Row],[SampleLabel]]+3</f>
        <v>97010003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97010005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97</v>
      </c>
      <c r="B965" s="1">
        <f t="shared" si="61"/>
        <v>1</v>
      </c>
      <c r="C965" s="1">
        <f t="shared" si="62"/>
        <v>3</v>
      </c>
      <c r="D965" s="134">
        <f t="shared" si="60"/>
        <v>97010000</v>
      </c>
      <c r="E965" s="1">
        <f>INDEX(FCF[From],MATCH(FCFdata[[#This Row],[FCFindex]],FCF[FCFindex]))</f>
        <v>4</v>
      </c>
      <c r="F965" s="1">
        <f>INDEX(FCF[To],MATCH(FCFdata[[#This Row],[FCFindex]],FCF[FCFindex]))</f>
        <v>5</v>
      </c>
      <c r="G965" s="1" t="str">
        <f>INDEX(FCF[MarkFrom],MATCH(FCFdata[[#This Row],[FCFindex]],FCF[FCFindex]))</f>
        <v>3U</v>
      </c>
      <c r="H965" s="1" t="str">
        <f>INDEX(FCF[MarkTo],MATCH(FCFdata[[#This Row],[FCFindex]],FCF[FCFindex]))</f>
        <v>4G</v>
      </c>
      <c r="I965" s="118">
        <f>FCFdata[[#This Row],[SampleLabel]]+3</f>
        <v>97010003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97010005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97</v>
      </c>
      <c r="B966" s="1">
        <f t="shared" si="61"/>
        <v>1</v>
      </c>
      <c r="C966" s="1">
        <f t="shared" si="62"/>
        <v>4</v>
      </c>
      <c r="D966" s="134">
        <f t="shared" si="60"/>
        <v>97010000</v>
      </c>
      <c r="E966" s="1">
        <f>INDEX(FCF[From],MATCH(FCFdata[[#This Row],[FCFindex]],FCF[FCFindex]))</f>
        <v>5</v>
      </c>
      <c r="F966" s="1">
        <f>INDEX(FCF[To],MATCH(FCFdata[[#This Row],[FCFindex]],FCF[FCFindex]))</f>
        <v>6</v>
      </c>
      <c r="G966" s="1" t="str">
        <f>INDEX(FCF[MarkFrom],MATCH(FCFdata[[#This Row],[FCFindex]],FCF[FCFindex]))</f>
        <v>4G</v>
      </c>
      <c r="H966" s="1" t="str">
        <f>INDEX(FCF[MarkTo],MATCH(FCFdata[[#This Row],[FCFindex]],FCF[FCFindex]))</f>
        <v>5S</v>
      </c>
      <c r="I966" s="118">
        <f>FCFdata[[#This Row],[SampleLabel]]+3</f>
        <v>97010003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97010005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97</v>
      </c>
      <c r="B967" s="1">
        <f t="shared" si="61"/>
        <v>1</v>
      </c>
      <c r="C967" s="1">
        <f t="shared" si="62"/>
        <v>5</v>
      </c>
      <c r="D967" s="134">
        <f t="shared" si="60"/>
        <v>97010000</v>
      </c>
      <c r="E967" s="1">
        <f>INDEX(FCF[From],MATCH(FCFdata[[#This Row],[FCFindex]],FCF[FCFindex]))</f>
        <v>6</v>
      </c>
      <c r="F967" s="1">
        <f>INDEX(FCF[To],MATCH(FCFdata[[#This Row],[FCFindex]],FCF[FCFindex]))</f>
        <v>7</v>
      </c>
      <c r="G967" s="1" t="str">
        <f>INDEX(FCF[MarkFrom],MATCH(FCFdata[[#This Row],[FCFindex]],FCF[FCFindex]))</f>
        <v>5S</v>
      </c>
      <c r="H967" s="1" t="str">
        <f>INDEX(FCF[MarkTo],MATCH(FCFdata[[#This Row],[FCFindex]],FCF[FCFindex]))</f>
        <v>6Oct</v>
      </c>
      <c r="I967" s="118">
        <f>FCFdata[[#This Row],[SampleLabel]]+3</f>
        <v>97010003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97010005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97</v>
      </c>
      <c r="B968" s="1">
        <f t="shared" si="61"/>
        <v>1</v>
      </c>
      <c r="C968" s="1">
        <f t="shared" si="62"/>
        <v>6</v>
      </c>
      <c r="D968" s="134">
        <f t="shared" si="60"/>
        <v>97010000</v>
      </c>
      <c r="E968" s="1">
        <f>INDEX(FCF[From],MATCH(FCFdata[[#This Row],[FCFindex]],FCF[FCFindex]))</f>
        <v>7</v>
      </c>
      <c r="F968" s="1">
        <f>INDEX(FCF[To],MATCH(FCFdata[[#This Row],[FCFindex]],FCF[FCFindex]))</f>
        <v>8</v>
      </c>
      <c r="G968" s="1" t="str">
        <f>INDEX(FCF[MarkFrom],MATCH(FCFdata[[#This Row],[FCFindex]],FCF[FCFindex]))</f>
        <v>6Oct</v>
      </c>
      <c r="H968" s="1" t="str">
        <f>INDEX(FCF[MarkTo],MATCH(FCFdata[[#This Row],[FCFindex]],FCF[FCFindex]))</f>
        <v>7Rot</v>
      </c>
      <c r="I968" s="118">
        <f>FCFdata[[#This Row],[SampleLabel]]+3</f>
        <v>97010003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97010005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97</v>
      </c>
      <c r="B969" s="1">
        <f t="shared" si="61"/>
        <v>1</v>
      </c>
      <c r="C969" s="1">
        <f t="shared" si="62"/>
        <v>7</v>
      </c>
      <c r="D969" s="134">
        <f t="shared" si="60"/>
        <v>97010000</v>
      </c>
      <c r="E969" s="1">
        <f>INDEX(FCF[From],MATCH(FCFdata[[#This Row],[FCFindex]],FCF[FCFindex]))</f>
        <v>8</v>
      </c>
      <c r="F969" s="1">
        <f>INDEX(FCF[To],MATCH(FCFdata[[#This Row],[FCFindex]],FCF[FCFindex]))</f>
        <v>9</v>
      </c>
      <c r="G969" s="1" t="str">
        <f>INDEX(FCF[MarkFrom],MATCH(FCFdata[[#This Row],[FCFindex]],FCF[FCFindex]))</f>
        <v>7Rot</v>
      </c>
      <c r="H969" s="1" t="str">
        <f>INDEX(FCF[MarkTo],MATCH(FCFdata[[#This Row],[FCFindex]],FCF[FCFindex]))</f>
        <v>8Gp</v>
      </c>
      <c r="I969" s="118">
        <f>FCFdata[[#This Row],[SampleLabel]]+3</f>
        <v>97010003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97010005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97</v>
      </c>
      <c r="B970" s="1">
        <f t="shared" si="61"/>
        <v>1</v>
      </c>
      <c r="C970" s="1">
        <f t="shared" si="62"/>
        <v>8</v>
      </c>
      <c r="D970" s="134">
        <f t="shared" si="60"/>
        <v>97010000</v>
      </c>
      <c r="E970" s="1">
        <f>INDEX(FCF[From],MATCH(FCFdata[[#This Row],[FCFindex]],FCF[FCFindex]))</f>
        <v>9</v>
      </c>
      <c r="F970" s="1">
        <f>INDEX(FCF[To],MATCH(FCFdata[[#This Row],[FCFindex]],FCF[FCFindex]))</f>
        <v>10</v>
      </c>
      <c r="G970" s="1" t="str">
        <f>INDEX(FCF[MarkFrom],MATCH(FCFdata[[#This Row],[FCFindex]],FCF[FCFindex]))</f>
        <v>8Gp</v>
      </c>
      <c r="H970" s="1" t="str">
        <f>INDEX(FCF[MarkTo],MATCH(FCFdata[[#This Row],[FCFindex]],FCF[FCFindex]))</f>
        <v>9Ama</v>
      </c>
      <c r="I970" s="118">
        <f>FCFdata[[#This Row],[SampleLabel]]+3</f>
        <v>97010003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97010005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97</v>
      </c>
      <c r="B971" s="1">
        <f t="shared" si="61"/>
        <v>1</v>
      </c>
      <c r="C971" s="1">
        <f t="shared" si="62"/>
        <v>9</v>
      </c>
      <c r="D971" s="134">
        <f t="shared" si="60"/>
        <v>97010000</v>
      </c>
      <c r="E971" s="1">
        <f>INDEX(FCF[From],MATCH(FCFdata[[#This Row],[FCFindex]],FCF[FCFindex]))</f>
        <v>11</v>
      </c>
      <c r="F971" s="1">
        <f>INDEX(FCF[To],MATCH(FCFdata[[#This Row],[FCFindex]],FCF[FCFindex]))</f>
        <v>12</v>
      </c>
      <c r="G971" s="1" t="str">
        <f>INDEX(FCF[MarkFrom],MATCH(FCFdata[[#This Row],[FCFindex]],FCF[FCFindex]))</f>
        <v>10Tm</v>
      </c>
      <c r="H971" s="1" t="str">
        <f>INDEX(FCF[MarkTo],MATCH(FCFdata[[#This Row],[FCFindex]],FCF[FCFindex]))</f>
        <v>11Azd</v>
      </c>
      <c r="I971" s="118">
        <f>FCFdata[[#This Row],[SampleLabel]]+3</f>
        <v>97010003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97010005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98</v>
      </c>
      <c r="B972" s="1">
        <f t="shared" si="61"/>
        <v>1</v>
      </c>
      <c r="C972" s="1">
        <f t="shared" si="62"/>
        <v>0</v>
      </c>
      <c r="D972" s="134">
        <f t="shared" si="60"/>
        <v>98010000</v>
      </c>
      <c r="E972" s="1">
        <f>INDEX(FCF[From],MATCH(FCFdata[[#This Row],[FCFindex]],FCF[FCFindex]))</f>
        <v>1</v>
      </c>
      <c r="F972" s="1">
        <f>INDEX(FCF[To],MATCH(FCFdata[[#This Row],[FCFindex]],FCF[FCFindex]))</f>
        <v>3</v>
      </c>
      <c r="G972" s="1" t="str">
        <f>INDEX(FCF[MarkFrom],MATCH(FCFdata[[#This Row],[FCFindex]],FCF[FCFindex]))</f>
        <v>1PM</v>
      </c>
      <c r="H972" s="1" t="str">
        <f>INDEX(FCF[MarkTo],MATCH(FCFdata[[#This Row],[FCFindex]],FCF[FCFindex]))</f>
        <v>2c</v>
      </c>
      <c r="I972" s="118">
        <f>FCFdata[[#This Row],[SampleLabel]]+3</f>
        <v>98010003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98010005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98</v>
      </c>
      <c r="B973" s="1">
        <f t="shared" si="61"/>
        <v>1</v>
      </c>
      <c r="C973" s="1">
        <f t="shared" si="62"/>
        <v>1</v>
      </c>
      <c r="D973" s="134">
        <f t="shared" si="60"/>
        <v>98010000</v>
      </c>
      <c r="E973" s="1">
        <f>INDEX(FCF[From],MATCH(FCFdata[[#This Row],[FCFindex]],FCF[FCFindex]))</f>
        <v>2</v>
      </c>
      <c r="F973" s="1">
        <f>INDEX(FCF[To],MATCH(FCFdata[[#This Row],[FCFindex]],FCF[FCFindex]))</f>
        <v>3</v>
      </c>
      <c r="G973" s="1" t="str">
        <f>INDEX(FCF[MarkFrom],MATCH(FCFdata[[#This Row],[FCFindex]],FCF[FCFindex]))</f>
        <v>2D</v>
      </c>
      <c r="H973" s="1" t="str">
        <f>INDEX(FCF[MarkTo],MATCH(FCFdata[[#This Row],[FCFindex]],FCF[FCFindex]))</f>
        <v>2c</v>
      </c>
      <c r="I973" s="118">
        <f>FCFdata[[#This Row],[SampleLabel]]+3</f>
        <v>98010003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98010005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98</v>
      </c>
      <c r="B974" s="1">
        <f t="shared" si="61"/>
        <v>1</v>
      </c>
      <c r="C974" s="1">
        <f t="shared" si="62"/>
        <v>2</v>
      </c>
      <c r="D974" s="134">
        <f t="shared" si="60"/>
        <v>98010000</v>
      </c>
      <c r="E974" s="1">
        <f>INDEX(FCF[From],MATCH(FCFdata[[#This Row],[FCFindex]],FCF[FCFindex]))</f>
        <v>3</v>
      </c>
      <c r="F974" s="1">
        <f>INDEX(FCF[To],MATCH(FCFdata[[#This Row],[FCFindex]],FCF[FCFindex]))</f>
        <v>4</v>
      </c>
      <c r="G974" s="1" t="str">
        <f>INDEX(FCF[MarkFrom],MATCH(FCFdata[[#This Row],[FCFindex]],FCF[FCFindex]))</f>
        <v>2c</v>
      </c>
      <c r="H974" s="1" t="str">
        <f>INDEX(FCF[MarkTo],MATCH(FCFdata[[#This Row],[FCFindex]],FCF[FCFindex]))</f>
        <v>3U</v>
      </c>
      <c r="I974" s="118">
        <f>FCFdata[[#This Row],[SampleLabel]]+3</f>
        <v>98010003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98010005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98</v>
      </c>
      <c r="B975" s="1">
        <f t="shared" si="61"/>
        <v>1</v>
      </c>
      <c r="C975" s="1">
        <f t="shared" si="62"/>
        <v>3</v>
      </c>
      <c r="D975" s="134">
        <f t="shared" si="60"/>
        <v>98010000</v>
      </c>
      <c r="E975" s="1">
        <f>INDEX(FCF[From],MATCH(FCFdata[[#This Row],[FCFindex]],FCF[FCFindex]))</f>
        <v>4</v>
      </c>
      <c r="F975" s="1">
        <f>INDEX(FCF[To],MATCH(FCFdata[[#This Row],[FCFindex]],FCF[FCFindex]))</f>
        <v>5</v>
      </c>
      <c r="G975" s="1" t="str">
        <f>INDEX(FCF[MarkFrom],MATCH(FCFdata[[#This Row],[FCFindex]],FCF[FCFindex]))</f>
        <v>3U</v>
      </c>
      <c r="H975" s="1" t="str">
        <f>INDEX(FCF[MarkTo],MATCH(FCFdata[[#This Row],[FCFindex]],FCF[FCFindex]))</f>
        <v>4G</v>
      </c>
      <c r="I975" s="118">
        <f>FCFdata[[#This Row],[SampleLabel]]+3</f>
        <v>98010003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98010005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98</v>
      </c>
      <c r="B976" s="1">
        <f t="shared" si="61"/>
        <v>1</v>
      </c>
      <c r="C976" s="1">
        <f t="shared" si="62"/>
        <v>4</v>
      </c>
      <c r="D976" s="134">
        <f t="shared" si="60"/>
        <v>98010000</v>
      </c>
      <c r="E976" s="1">
        <f>INDEX(FCF[From],MATCH(FCFdata[[#This Row],[FCFindex]],FCF[FCFindex]))</f>
        <v>5</v>
      </c>
      <c r="F976" s="1">
        <f>INDEX(FCF[To],MATCH(FCFdata[[#This Row],[FCFindex]],FCF[FCFindex]))</f>
        <v>6</v>
      </c>
      <c r="G976" s="1" t="str">
        <f>INDEX(FCF[MarkFrom],MATCH(FCFdata[[#This Row],[FCFindex]],FCF[FCFindex]))</f>
        <v>4G</v>
      </c>
      <c r="H976" s="1" t="str">
        <f>INDEX(FCF[MarkTo],MATCH(FCFdata[[#This Row],[FCFindex]],FCF[FCFindex]))</f>
        <v>5S</v>
      </c>
      <c r="I976" s="118">
        <f>FCFdata[[#This Row],[SampleLabel]]+3</f>
        <v>98010003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98010005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98</v>
      </c>
      <c r="B977" s="1">
        <f t="shared" si="61"/>
        <v>1</v>
      </c>
      <c r="C977" s="1">
        <f t="shared" si="62"/>
        <v>5</v>
      </c>
      <c r="D977" s="134">
        <f t="shared" si="60"/>
        <v>98010000</v>
      </c>
      <c r="E977" s="1">
        <f>INDEX(FCF[From],MATCH(FCFdata[[#This Row],[FCFindex]],FCF[FCFindex]))</f>
        <v>6</v>
      </c>
      <c r="F977" s="1">
        <f>INDEX(FCF[To],MATCH(FCFdata[[#This Row],[FCFindex]],FCF[FCFindex]))</f>
        <v>7</v>
      </c>
      <c r="G977" s="1" t="str">
        <f>INDEX(FCF[MarkFrom],MATCH(FCFdata[[#This Row],[FCFindex]],FCF[FCFindex]))</f>
        <v>5S</v>
      </c>
      <c r="H977" s="1" t="str">
        <f>INDEX(FCF[MarkTo],MATCH(FCFdata[[#This Row],[FCFindex]],FCF[FCFindex]))</f>
        <v>6Oct</v>
      </c>
      <c r="I977" s="118">
        <f>FCFdata[[#This Row],[SampleLabel]]+3</f>
        <v>98010003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98010005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98</v>
      </c>
      <c r="B978" s="1">
        <f t="shared" si="61"/>
        <v>1</v>
      </c>
      <c r="C978" s="1">
        <f t="shared" si="62"/>
        <v>6</v>
      </c>
      <c r="D978" s="134">
        <f t="shared" si="60"/>
        <v>98010000</v>
      </c>
      <c r="E978" s="1">
        <f>INDEX(FCF[From],MATCH(FCFdata[[#This Row],[FCFindex]],FCF[FCFindex]))</f>
        <v>7</v>
      </c>
      <c r="F978" s="1">
        <f>INDEX(FCF[To],MATCH(FCFdata[[#This Row],[FCFindex]],FCF[FCFindex]))</f>
        <v>8</v>
      </c>
      <c r="G978" s="1" t="str">
        <f>INDEX(FCF[MarkFrom],MATCH(FCFdata[[#This Row],[FCFindex]],FCF[FCFindex]))</f>
        <v>6Oct</v>
      </c>
      <c r="H978" s="1" t="str">
        <f>INDEX(FCF[MarkTo],MATCH(FCFdata[[#This Row],[FCFindex]],FCF[FCFindex]))</f>
        <v>7Rot</v>
      </c>
      <c r="I978" s="118">
        <f>FCFdata[[#This Row],[SampleLabel]]+3</f>
        <v>98010003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98010005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98</v>
      </c>
      <c r="B979" s="1">
        <f t="shared" si="61"/>
        <v>1</v>
      </c>
      <c r="C979" s="1">
        <f t="shared" si="62"/>
        <v>7</v>
      </c>
      <c r="D979" s="134">
        <f t="shared" si="60"/>
        <v>98010000</v>
      </c>
      <c r="E979" s="1">
        <f>INDEX(FCF[From],MATCH(FCFdata[[#This Row],[FCFindex]],FCF[FCFindex]))</f>
        <v>8</v>
      </c>
      <c r="F979" s="1">
        <f>INDEX(FCF[To],MATCH(FCFdata[[#This Row],[FCFindex]],FCF[FCFindex]))</f>
        <v>9</v>
      </c>
      <c r="G979" s="1" t="str">
        <f>INDEX(FCF[MarkFrom],MATCH(FCFdata[[#This Row],[FCFindex]],FCF[FCFindex]))</f>
        <v>7Rot</v>
      </c>
      <c r="H979" s="1" t="str">
        <f>INDEX(FCF[MarkTo],MATCH(FCFdata[[#This Row],[FCFindex]],FCF[FCFindex]))</f>
        <v>8Gp</v>
      </c>
      <c r="I979" s="118">
        <f>FCFdata[[#This Row],[SampleLabel]]+3</f>
        <v>98010003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98010005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98</v>
      </c>
      <c r="B980" s="1">
        <f t="shared" si="61"/>
        <v>1</v>
      </c>
      <c r="C980" s="1">
        <f t="shared" si="62"/>
        <v>8</v>
      </c>
      <c r="D980" s="134">
        <f t="shared" si="60"/>
        <v>98010000</v>
      </c>
      <c r="E980" s="1">
        <f>INDEX(FCF[From],MATCH(FCFdata[[#This Row],[FCFindex]],FCF[FCFindex]))</f>
        <v>9</v>
      </c>
      <c r="F980" s="1">
        <f>INDEX(FCF[To],MATCH(FCFdata[[#This Row],[FCFindex]],FCF[FCFindex]))</f>
        <v>10</v>
      </c>
      <c r="G980" s="1" t="str">
        <f>INDEX(FCF[MarkFrom],MATCH(FCFdata[[#This Row],[FCFindex]],FCF[FCFindex]))</f>
        <v>8Gp</v>
      </c>
      <c r="H980" s="1" t="str">
        <f>INDEX(FCF[MarkTo],MATCH(FCFdata[[#This Row],[FCFindex]],FCF[FCFindex]))</f>
        <v>9Ama</v>
      </c>
      <c r="I980" s="118">
        <f>FCFdata[[#This Row],[SampleLabel]]+3</f>
        <v>98010003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98010005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98</v>
      </c>
      <c r="B981" s="1">
        <f t="shared" si="61"/>
        <v>1</v>
      </c>
      <c r="C981" s="1">
        <f t="shared" si="62"/>
        <v>9</v>
      </c>
      <c r="D981" s="134">
        <f t="shared" si="60"/>
        <v>98010000</v>
      </c>
      <c r="E981" s="1">
        <f>INDEX(FCF[From],MATCH(FCFdata[[#This Row],[FCFindex]],FCF[FCFindex]))</f>
        <v>11</v>
      </c>
      <c r="F981" s="1">
        <f>INDEX(FCF[To],MATCH(FCFdata[[#This Row],[FCFindex]],FCF[FCFindex]))</f>
        <v>12</v>
      </c>
      <c r="G981" s="1" t="str">
        <f>INDEX(FCF[MarkFrom],MATCH(FCFdata[[#This Row],[FCFindex]],FCF[FCFindex]))</f>
        <v>10Tm</v>
      </c>
      <c r="H981" s="1" t="str">
        <f>INDEX(FCF[MarkTo],MATCH(FCFdata[[#This Row],[FCFindex]],FCF[FCFindex]))</f>
        <v>11Azd</v>
      </c>
      <c r="I981" s="118">
        <f>FCFdata[[#This Row],[SampleLabel]]+3</f>
        <v>98010003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98010005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99</v>
      </c>
      <c r="B982" s="1">
        <f t="shared" si="61"/>
        <v>1</v>
      </c>
      <c r="C982" s="1">
        <f t="shared" si="62"/>
        <v>0</v>
      </c>
      <c r="D982" s="134">
        <f t="shared" si="60"/>
        <v>99010000</v>
      </c>
      <c r="E982" s="1">
        <f>INDEX(FCF[From],MATCH(FCFdata[[#This Row],[FCFindex]],FCF[FCFindex]))</f>
        <v>1</v>
      </c>
      <c r="F982" s="1">
        <f>INDEX(FCF[To],MATCH(FCFdata[[#This Row],[FCFindex]],FCF[FCFindex]))</f>
        <v>3</v>
      </c>
      <c r="G982" s="1" t="str">
        <f>INDEX(FCF[MarkFrom],MATCH(FCFdata[[#This Row],[FCFindex]],FCF[FCFindex]))</f>
        <v>1PM</v>
      </c>
      <c r="H982" s="1" t="str">
        <f>INDEX(FCF[MarkTo],MATCH(FCFdata[[#This Row],[FCFindex]],FCF[FCFindex]))</f>
        <v>2c</v>
      </c>
      <c r="I982" s="118">
        <f>FCFdata[[#This Row],[SampleLabel]]+3</f>
        <v>99010003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99010005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99</v>
      </c>
      <c r="B983" s="1">
        <f t="shared" si="61"/>
        <v>1</v>
      </c>
      <c r="C983" s="1">
        <f t="shared" si="62"/>
        <v>1</v>
      </c>
      <c r="D983" s="134">
        <f t="shared" si="60"/>
        <v>99010000</v>
      </c>
      <c r="E983" s="1">
        <f>INDEX(FCF[From],MATCH(FCFdata[[#This Row],[FCFindex]],FCF[FCFindex]))</f>
        <v>2</v>
      </c>
      <c r="F983" s="1">
        <f>INDEX(FCF[To],MATCH(FCFdata[[#This Row],[FCFindex]],FCF[FCFindex]))</f>
        <v>3</v>
      </c>
      <c r="G983" s="1" t="str">
        <f>INDEX(FCF[MarkFrom],MATCH(FCFdata[[#This Row],[FCFindex]],FCF[FCFindex]))</f>
        <v>2D</v>
      </c>
      <c r="H983" s="1" t="str">
        <f>INDEX(FCF[MarkTo],MATCH(FCFdata[[#This Row],[FCFindex]],FCF[FCFindex]))</f>
        <v>2c</v>
      </c>
      <c r="I983" s="118">
        <f>FCFdata[[#This Row],[SampleLabel]]+3</f>
        <v>99010003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99010005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99</v>
      </c>
      <c r="B984" s="1">
        <f t="shared" si="61"/>
        <v>1</v>
      </c>
      <c r="C984" s="1">
        <f t="shared" si="62"/>
        <v>2</v>
      </c>
      <c r="D984" s="134">
        <f t="shared" si="60"/>
        <v>99010000</v>
      </c>
      <c r="E984" s="1">
        <f>INDEX(FCF[From],MATCH(FCFdata[[#This Row],[FCFindex]],FCF[FCFindex]))</f>
        <v>3</v>
      </c>
      <c r="F984" s="1">
        <f>INDEX(FCF[To],MATCH(FCFdata[[#This Row],[FCFindex]],FCF[FCFindex]))</f>
        <v>4</v>
      </c>
      <c r="G984" s="1" t="str">
        <f>INDEX(FCF[MarkFrom],MATCH(FCFdata[[#This Row],[FCFindex]],FCF[FCFindex]))</f>
        <v>2c</v>
      </c>
      <c r="H984" s="1" t="str">
        <f>INDEX(FCF[MarkTo],MATCH(FCFdata[[#This Row],[FCFindex]],FCF[FCFindex]))</f>
        <v>3U</v>
      </c>
      <c r="I984" s="118">
        <f>FCFdata[[#This Row],[SampleLabel]]+3</f>
        <v>99010003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99010005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99</v>
      </c>
      <c r="B985" s="1">
        <f t="shared" si="61"/>
        <v>1</v>
      </c>
      <c r="C985" s="1">
        <f t="shared" si="62"/>
        <v>3</v>
      </c>
      <c r="D985" s="134">
        <f t="shared" si="60"/>
        <v>99010000</v>
      </c>
      <c r="E985" s="1">
        <f>INDEX(FCF[From],MATCH(FCFdata[[#This Row],[FCFindex]],FCF[FCFindex]))</f>
        <v>4</v>
      </c>
      <c r="F985" s="1">
        <f>INDEX(FCF[To],MATCH(FCFdata[[#This Row],[FCFindex]],FCF[FCFindex]))</f>
        <v>5</v>
      </c>
      <c r="G985" s="1" t="str">
        <f>INDEX(FCF[MarkFrom],MATCH(FCFdata[[#This Row],[FCFindex]],FCF[FCFindex]))</f>
        <v>3U</v>
      </c>
      <c r="H985" s="1" t="str">
        <f>INDEX(FCF[MarkTo],MATCH(FCFdata[[#This Row],[FCFindex]],FCF[FCFindex]))</f>
        <v>4G</v>
      </c>
      <c r="I985" s="118">
        <f>FCFdata[[#This Row],[SampleLabel]]+3</f>
        <v>99010003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99010005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99</v>
      </c>
      <c r="B986" s="1">
        <f t="shared" si="61"/>
        <v>1</v>
      </c>
      <c r="C986" s="1">
        <f t="shared" si="62"/>
        <v>4</v>
      </c>
      <c r="D986" s="134">
        <f t="shared" si="60"/>
        <v>99010000</v>
      </c>
      <c r="E986" s="1">
        <f>INDEX(FCF[From],MATCH(FCFdata[[#This Row],[FCFindex]],FCF[FCFindex]))</f>
        <v>5</v>
      </c>
      <c r="F986" s="1">
        <f>INDEX(FCF[To],MATCH(FCFdata[[#This Row],[FCFindex]],FCF[FCFindex]))</f>
        <v>6</v>
      </c>
      <c r="G986" s="1" t="str">
        <f>INDEX(FCF[MarkFrom],MATCH(FCFdata[[#This Row],[FCFindex]],FCF[FCFindex]))</f>
        <v>4G</v>
      </c>
      <c r="H986" s="1" t="str">
        <f>INDEX(FCF[MarkTo],MATCH(FCFdata[[#This Row],[FCFindex]],FCF[FCFindex]))</f>
        <v>5S</v>
      </c>
      <c r="I986" s="118">
        <f>FCFdata[[#This Row],[SampleLabel]]+3</f>
        <v>99010003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99010005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99</v>
      </c>
      <c r="B987" s="1">
        <f t="shared" si="61"/>
        <v>1</v>
      </c>
      <c r="C987" s="1">
        <f t="shared" si="62"/>
        <v>5</v>
      </c>
      <c r="D987" s="134">
        <f t="shared" si="60"/>
        <v>99010000</v>
      </c>
      <c r="E987" s="1">
        <f>INDEX(FCF[From],MATCH(FCFdata[[#This Row],[FCFindex]],FCF[FCFindex]))</f>
        <v>6</v>
      </c>
      <c r="F987" s="1">
        <f>INDEX(FCF[To],MATCH(FCFdata[[#This Row],[FCFindex]],FCF[FCFindex]))</f>
        <v>7</v>
      </c>
      <c r="G987" s="1" t="str">
        <f>INDEX(FCF[MarkFrom],MATCH(FCFdata[[#This Row],[FCFindex]],FCF[FCFindex]))</f>
        <v>5S</v>
      </c>
      <c r="H987" s="1" t="str">
        <f>INDEX(FCF[MarkTo],MATCH(FCFdata[[#This Row],[FCFindex]],FCF[FCFindex]))</f>
        <v>6Oct</v>
      </c>
      <c r="I987" s="118">
        <f>FCFdata[[#This Row],[SampleLabel]]+3</f>
        <v>99010003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99010005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99</v>
      </c>
      <c r="B988" s="1">
        <f t="shared" si="61"/>
        <v>1</v>
      </c>
      <c r="C988" s="1">
        <f t="shared" si="62"/>
        <v>6</v>
      </c>
      <c r="D988" s="134">
        <f t="shared" si="60"/>
        <v>99010000</v>
      </c>
      <c r="E988" s="1">
        <f>INDEX(FCF[From],MATCH(FCFdata[[#This Row],[FCFindex]],FCF[FCFindex]))</f>
        <v>7</v>
      </c>
      <c r="F988" s="1">
        <f>INDEX(FCF[To],MATCH(FCFdata[[#This Row],[FCFindex]],FCF[FCFindex]))</f>
        <v>8</v>
      </c>
      <c r="G988" s="1" t="str">
        <f>INDEX(FCF[MarkFrom],MATCH(FCFdata[[#This Row],[FCFindex]],FCF[FCFindex]))</f>
        <v>6Oct</v>
      </c>
      <c r="H988" s="1" t="str">
        <f>INDEX(FCF[MarkTo],MATCH(FCFdata[[#This Row],[FCFindex]],FCF[FCFindex]))</f>
        <v>7Rot</v>
      </c>
      <c r="I988" s="118">
        <f>FCFdata[[#This Row],[SampleLabel]]+3</f>
        <v>99010003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99010005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99</v>
      </c>
      <c r="B989" s="1">
        <f t="shared" si="61"/>
        <v>1</v>
      </c>
      <c r="C989" s="1">
        <f t="shared" si="62"/>
        <v>7</v>
      </c>
      <c r="D989" s="134">
        <f t="shared" si="60"/>
        <v>99010000</v>
      </c>
      <c r="E989" s="1">
        <f>INDEX(FCF[From],MATCH(FCFdata[[#This Row],[FCFindex]],FCF[FCFindex]))</f>
        <v>8</v>
      </c>
      <c r="F989" s="1">
        <f>INDEX(FCF[To],MATCH(FCFdata[[#This Row],[FCFindex]],FCF[FCFindex]))</f>
        <v>9</v>
      </c>
      <c r="G989" s="1" t="str">
        <f>INDEX(FCF[MarkFrom],MATCH(FCFdata[[#This Row],[FCFindex]],FCF[FCFindex]))</f>
        <v>7Rot</v>
      </c>
      <c r="H989" s="1" t="str">
        <f>INDEX(FCF[MarkTo],MATCH(FCFdata[[#This Row],[FCFindex]],FCF[FCFindex]))</f>
        <v>8Gp</v>
      </c>
      <c r="I989" s="118">
        <f>FCFdata[[#This Row],[SampleLabel]]+3</f>
        <v>99010003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99010005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99</v>
      </c>
      <c r="B990" s="1">
        <f t="shared" si="61"/>
        <v>1</v>
      </c>
      <c r="C990" s="1">
        <f t="shared" si="62"/>
        <v>8</v>
      </c>
      <c r="D990" s="134">
        <f t="shared" si="60"/>
        <v>99010000</v>
      </c>
      <c r="E990" s="1">
        <f>INDEX(FCF[From],MATCH(FCFdata[[#This Row],[FCFindex]],FCF[FCFindex]))</f>
        <v>9</v>
      </c>
      <c r="F990" s="1">
        <f>INDEX(FCF[To],MATCH(FCFdata[[#This Row],[FCFindex]],FCF[FCFindex]))</f>
        <v>10</v>
      </c>
      <c r="G990" s="1" t="str">
        <f>INDEX(FCF[MarkFrom],MATCH(FCFdata[[#This Row],[FCFindex]],FCF[FCFindex]))</f>
        <v>8Gp</v>
      </c>
      <c r="H990" s="1" t="str">
        <f>INDEX(FCF[MarkTo],MATCH(FCFdata[[#This Row],[FCFindex]],FCF[FCFindex]))</f>
        <v>9Ama</v>
      </c>
      <c r="I990" s="118">
        <f>FCFdata[[#This Row],[SampleLabel]]+3</f>
        <v>99010003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99010005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99</v>
      </c>
      <c r="B991" s="1">
        <f t="shared" si="61"/>
        <v>1</v>
      </c>
      <c r="C991" s="1">
        <f t="shared" si="62"/>
        <v>9</v>
      </c>
      <c r="D991" s="134">
        <f t="shared" si="60"/>
        <v>99010000</v>
      </c>
      <c r="E991" s="1">
        <f>INDEX(FCF[From],MATCH(FCFdata[[#This Row],[FCFindex]],FCF[FCFindex]))</f>
        <v>11</v>
      </c>
      <c r="F991" s="1">
        <f>INDEX(FCF[To],MATCH(FCFdata[[#This Row],[FCFindex]],FCF[FCFindex]))</f>
        <v>12</v>
      </c>
      <c r="G991" s="1" t="str">
        <f>INDEX(FCF[MarkFrom],MATCH(FCFdata[[#This Row],[FCFindex]],FCF[FCFindex]))</f>
        <v>10Tm</v>
      </c>
      <c r="H991" s="1" t="str">
        <f>INDEX(FCF[MarkTo],MATCH(FCFdata[[#This Row],[FCFindex]],FCF[FCFindex]))</f>
        <v>11Azd</v>
      </c>
      <c r="I991" s="118">
        <f>FCFdata[[#This Row],[SampleLabel]]+3</f>
        <v>99010003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99010005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100</v>
      </c>
      <c r="B992" s="1">
        <f t="shared" si="61"/>
        <v>1</v>
      </c>
      <c r="C992" s="1">
        <f t="shared" si="62"/>
        <v>0</v>
      </c>
      <c r="D992" s="134">
        <f t="shared" si="60"/>
        <v>100010000</v>
      </c>
      <c r="E992" s="1">
        <f>INDEX(FCF[From],MATCH(FCFdata[[#This Row],[FCFindex]],FCF[FCFindex]))</f>
        <v>1</v>
      </c>
      <c r="F992" s="1">
        <f>INDEX(FCF[To],MATCH(FCFdata[[#This Row],[FCFindex]],FCF[FCFindex]))</f>
        <v>3</v>
      </c>
      <c r="G992" s="1" t="str">
        <f>INDEX(FCF[MarkFrom],MATCH(FCFdata[[#This Row],[FCFindex]],FCF[FCFindex]))</f>
        <v>1PM</v>
      </c>
      <c r="H992" s="1" t="str">
        <f>INDEX(FCF[MarkTo],MATCH(FCFdata[[#This Row],[FCFindex]],FCF[FCFindex]))</f>
        <v>2c</v>
      </c>
      <c r="I992" s="118">
        <f>FCFdata[[#This Row],[SampleLabel]]+3</f>
        <v>100010003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100010005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100</v>
      </c>
      <c r="B993" s="1">
        <f t="shared" si="61"/>
        <v>1</v>
      </c>
      <c r="C993" s="1">
        <f t="shared" si="62"/>
        <v>1</v>
      </c>
      <c r="D993" s="134">
        <f t="shared" si="60"/>
        <v>100010000</v>
      </c>
      <c r="E993" s="1">
        <f>INDEX(FCF[From],MATCH(FCFdata[[#This Row],[FCFindex]],FCF[FCFindex]))</f>
        <v>2</v>
      </c>
      <c r="F993" s="1">
        <f>INDEX(FCF[To],MATCH(FCFdata[[#This Row],[FCFindex]],FCF[FCFindex]))</f>
        <v>3</v>
      </c>
      <c r="G993" s="1" t="str">
        <f>INDEX(FCF[MarkFrom],MATCH(FCFdata[[#This Row],[FCFindex]],FCF[FCFindex]))</f>
        <v>2D</v>
      </c>
      <c r="H993" s="1" t="str">
        <f>INDEX(FCF[MarkTo],MATCH(FCFdata[[#This Row],[FCFindex]],FCF[FCFindex]))</f>
        <v>2c</v>
      </c>
      <c r="I993" s="118">
        <f>FCFdata[[#This Row],[SampleLabel]]+3</f>
        <v>100010003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100010005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100</v>
      </c>
      <c r="B994" s="1">
        <f t="shared" si="61"/>
        <v>1</v>
      </c>
      <c r="C994" s="1">
        <f t="shared" si="62"/>
        <v>2</v>
      </c>
      <c r="D994" s="134">
        <f t="shared" si="60"/>
        <v>100010000</v>
      </c>
      <c r="E994" s="1">
        <f>INDEX(FCF[From],MATCH(FCFdata[[#This Row],[FCFindex]],FCF[FCFindex]))</f>
        <v>3</v>
      </c>
      <c r="F994" s="1">
        <f>INDEX(FCF[To],MATCH(FCFdata[[#This Row],[FCFindex]],FCF[FCFindex]))</f>
        <v>4</v>
      </c>
      <c r="G994" s="1" t="str">
        <f>INDEX(FCF[MarkFrom],MATCH(FCFdata[[#This Row],[FCFindex]],FCF[FCFindex]))</f>
        <v>2c</v>
      </c>
      <c r="H994" s="1" t="str">
        <f>INDEX(FCF[MarkTo],MATCH(FCFdata[[#This Row],[FCFindex]],FCF[FCFindex]))</f>
        <v>3U</v>
      </c>
      <c r="I994" s="118">
        <f>FCFdata[[#This Row],[SampleLabel]]+3</f>
        <v>100010003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100010005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100</v>
      </c>
      <c r="B995" s="1">
        <f t="shared" si="61"/>
        <v>1</v>
      </c>
      <c r="C995" s="1">
        <f t="shared" si="62"/>
        <v>3</v>
      </c>
      <c r="D995" s="134">
        <f t="shared" si="60"/>
        <v>100010000</v>
      </c>
      <c r="E995" s="1">
        <f>INDEX(FCF[From],MATCH(FCFdata[[#This Row],[FCFindex]],FCF[FCFindex]))</f>
        <v>4</v>
      </c>
      <c r="F995" s="1">
        <f>INDEX(FCF[To],MATCH(FCFdata[[#This Row],[FCFindex]],FCF[FCFindex]))</f>
        <v>5</v>
      </c>
      <c r="G995" s="1" t="str">
        <f>INDEX(FCF[MarkFrom],MATCH(FCFdata[[#This Row],[FCFindex]],FCF[FCFindex]))</f>
        <v>3U</v>
      </c>
      <c r="H995" s="1" t="str">
        <f>INDEX(FCF[MarkTo],MATCH(FCFdata[[#This Row],[FCFindex]],FCF[FCFindex]))</f>
        <v>4G</v>
      </c>
      <c r="I995" s="118">
        <f>FCFdata[[#This Row],[SampleLabel]]+3</f>
        <v>100010003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100010005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100</v>
      </c>
      <c r="B996" s="1">
        <f t="shared" si="61"/>
        <v>1</v>
      </c>
      <c r="C996" s="1">
        <f t="shared" si="62"/>
        <v>4</v>
      </c>
      <c r="D996" s="134">
        <f t="shared" si="60"/>
        <v>100010000</v>
      </c>
      <c r="E996" s="1">
        <f>INDEX(FCF[From],MATCH(FCFdata[[#This Row],[FCFindex]],FCF[FCFindex]))</f>
        <v>5</v>
      </c>
      <c r="F996" s="1">
        <f>INDEX(FCF[To],MATCH(FCFdata[[#This Row],[FCFindex]],FCF[FCFindex]))</f>
        <v>6</v>
      </c>
      <c r="G996" s="1" t="str">
        <f>INDEX(FCF[MarkFrom],MATCH(FCFdata[[#This Row],[FCFindex]],FCF[FCFindex]))</f>
        <v>4G</v>
      </c>
      <c r="H996" s="1" t="str">
        <f>INDEX(FCF[MarkTo],MATCH(FCFdata[[#This Row],[FCFindex]],FCF[FCFindex]))</f>
        <v>5S</v>
      </c>
      <c r="I996" s="118">
        <f>FCFdata[[#This Row],[SampleLabel]]+3</f>
        <v>100010003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100010005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100</v>
      </c>
      <c r="B997" s="1">
        <f t="shared" si="61"/>
        <v>1</v>
      </c>
      <c r="C997" s="1">
        <f t="shared" si="62"/>
        <v>5</v>
      </c>
      <c r="D997" s="134">
        <f t="shared" si="60"/>
        <v>100010000</v>
      </c>
      <c r="E997" s="1">
        <f>INDEX(FCF[From],MATCH(FCFdata[[#This Row],[FCFindex]],FCF[FCFindex]))</f>
        <v>6</v>
      </c>
      <c r="F997" s="1">
        <f>INDEX(FCF[To],MATCH(FCFdata[[#This Row],[FCFindex]],FCF[FCFindex]))</f>
        <v>7</v>
      </c>
      <c r="G997" s="1" t="str">
        <f>INDEX(FCF[MarkFrom],MATCH(FCFdata[[#This Row],[FCFindex]],FCF[FCFindex]))</f>
        <v>5S</v>
      </c>
      <c r="H997" s="1" t="str">
        <f>INDEX(FCF[MarkTo],MATCH(FCFdata[[#This Row],[FCFindex]],FCF[FCFindex]))</f>
        <v>6Oct</v>
      </c>
      <c r="I997" s="118">
        <f>FCFdata[[#This Row],[SampleLabel]]+3</f>
        <v>100010003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100010005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100</v>
      </c>
      <c r="B998" s="1">
        <f t="shared" si="61"/>
        <v>1</v>
      </c>
      <c r="C998" s="1">
        <f t="shared" si="62"/>
        <v>6</v>
      </c>
      <c r="D998" s="134">
        <f t="shared" si="60"/>
        <v>100010000</v>
      </c>
      <c r="E998" s="1">
        <f>INDEX(FCF[From],MATCH(FCFdata[[#This Row],[FCFindex]],FCF[FCFindex]))</f>
        <v>7</v>
      </c>
      <c r="F998" s="1">
        <f>INDEX(FCF[To],MATCH(FCFdata[[#This Row],[FCFindex]],FCF[FCFindex]))</f>
        <v>8</v>
      </c>
      <c r="G998" s="1" t="str">
        <f>INDEX(FCF[MarkFrom],MATCH(FCFdata[[#This Row],[FCFindex]],FCF[FCFindex]))</f>
        <v>6Oct</v>
      </c>
      <c r="H998" s="1" t="str">
        <f>INDEX(FCF[MarkTo],MATCH(FCFdata[[#This Row],[FCFindex]],FCF[FCFindex]))</f>
        <v>7Rot</v>
      </c>
      <c r="I998" s="118">
        <f>FCFdata[[#This Row],[SampleLabel]]+3</f>
        <v>100010003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100010005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100</v>
      </c>
      <c r="B999" s="1">
        <f t="shared" si="61"/>
        <v>1</v>
      </c>
      <c r="C999" s="1">
        <f t="shared" si="62"/>
        <v>7</v>
      </c>
      <c r="D999" s="134">
        <f t="shared" si="60"/>
        <v>100010000</v>
      </c>
      <c r="E999" s="1">
        <f>INDEX(FCF[From],MATCH(FCFdata[[#This Row],[FCFindex]],FCF[FCFindex]))</f>
        <v>8</v>
      </c>
      <c r="F999" s="1">
        <f>INDEX(FCF[To],MATCH(FCFdata[[#This Row],[FCFindex]],FCF[FCFindex]))</f>
        <v>9</v>
      </c>
      <c r="G999" s="1" t="str">
        <f>INDEX(FCF[MarkFrom],MATCH(FCFdata[[#This Row],[FCFindex]],FCF[FCFindex]))</f>
        <v>7Rot</v>
      </c>
      <c r="H999" s="1" t="str">
        <f>INDEX(FCF[MarkTo],MATCH(FCFdata[[#This Row],[FCFindex]],FCF[FCFindex]))</f>
        <v>8Gp</v>
      </c>
      <c r="I999" s="118">
        <f>FCFdata[[#This Row],[SampleLabel]]+3</f>
        <v>100010003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100010005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100</v>
      </c>
      <c r="B1000" s="1">
        <f t="shared" si="61"/>
        <v>1</v>
      </c>
      <c r="C1000" s="1">
        <f t="shared" si="62"/>
        <v>8</v>
      </c>
      <c r="D1000" s="134">
        <f t="shared" si="60"/>
        <v>100010000</v>
      </c>
      <c r="E1000" s="1">
        <f>INDEX(FCF[From],MATCH(FCFdata[[#This Row],[FCFindex]],FCF[FCFindex]))</f>
        <v>9</v>
      </c>
      <c r="F1000" s="1">
        <f>INDEX(FCF[To],MATCH(FCFdata[[#This Row],[FCFindex]],FCF[FCFindex]))</f>
        <v>10</v>
      </c>
      <c r="G1000" s="1" t="str">
        <f>INDEX(FCF[MarkFrom],MATCH(FCFdata[[#This Row],[FCFindex]],FCF[FCFindex]))</f>
        <v>8Gp</v>
      </c>
      <c r="H1000" s="1" t="str">
        <f>INDEX(FCF[MarkTo],MATCH(FCFdata[[#This Row],[FCFindex]],FCF[FCFindex]))</f>
        <v>9Ama</v>
      </c>
      <c r="I1000" s="118">
        <f>FCFdata[[#This Row],[SampleLabel]]+3</f>
        <v>100010003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100010005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7"/>
  <sheetViews>
    <sheetView workbookViewId="0">
      <selection activeCell="G37" sqref="G37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hidden="1" customWidth="1"/>
    <col min="18" max="19" width="7" style="32" hidden="1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6</v>
      </c>
      <c r="B1" s="144" t="s">
        <v>18</v>
      </c>
      <c r="C1" s="144" t="s">
        <v>118</v>
      </c>
      <c r="D1" s="145" t="s">
        <v>8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 t="str">
        <f>IF(R1="","",IF(R1+1=Protocol!$V$21,"",R1+1))</f>
        <v/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1mt</v>
      </c>
      <c r="G2" s="144" t="str">
        <f>IF(G1="","",INDEX(Protocol[Mark],MATCH(G1,Protocol[Step],0)))</f>
        <v>1PM</v>
      </c>
      <c r="H2" s="144" t="str">
        <f>IF(H1="","",INDEX(Protocol[Mark],MATCH(H1,Protocol[Step],0)))</f>
        <v>2D</v>
      </c>
      <c r="I2" s="144" t="str">
        <f>IF(I1="","",INDEX(Protocol[Mark],MATCH(I1,Protocol[Step],0)))</f>
        <v>2c</v>
      </c>
      <c r="J2" s="144" t="str">
        <f>IF(J1="","",INDEX(Protocol[Mark],MATCH(J1,Protocol[Step],0)))</f>
        <v>3U</v>
      </c>
      <c r="K2" s="144" t="str">
        <f>IF(K1="","",INDEX(Protocol[Mark],MATCH(K1,Protocol[Step],0)))</f>
        <v>4G</v>
      </c>
      <c r="L2" s="144" t="str">
        <f>IF(L1="","",INDEX(Protocol[Mark],MATCH(L1,Protocol[Step],0)))</f>
        <v>5S</v>
      </c>
      <c r="M2" s="144" t="str">
        <f>IF(M1="","",INDEX(Protocol[Mark],MATCH(M1,Protocol[Step],0)))</f>
        <v>6Oct</v>
      </c>
      <c r="N2" s="144" t="str">
        <f>IF(N1="","",INDEX(Protocol[Mark],MATCH(N1,Protocol[Step],0)))</f>
        <v>7Rot</v>
      </c>
      <c r="O2" s="144" t="str">
        <f>IF(O1="","",INDEX(Protocol[Mark],MATCH(O1,Protocol[Step],0)))</f>
        <v>8Gp</v>
      </c>
      <c r="P2" s="144" t="str">
        <f>IF(P1="","",INDEX(Protocol[Mark],MATCH(P1,Protocol[Step],0)))</f>
        <v>9Ama</v>
      </c>
      <c r="Q2" s="144" t="str">
        <f>IF(Q1="","",INDEX(Protocol[Mark],MATCH(Q1,Protocol[Step],0)))</f>
        <v>10Tm</v>
      </c>
      <c r="R2" s="144" t="str">
        <f>IF(R1="","",INDEX(Protocol[Mark],MATCH(R1,Protocol[Step],0)))</f>
        <v>11Azd</v>
      </c>
      <c r="S2" s="144" t="str">
        <f>IF(S1="","",INDEX(Protocol[Mark],MATCH(S1,Protocol[Step],0)))</f>
        <v/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X</v>
      </c>
      <c r="G3" s="144" t="str">
        <f>IF(G1="","",INDEX(Protocol[Coupling],MATCH(G1,Protocol[Step],0)))</f>
        <v>L</v>
      </c>
      <c r="H3" s="144" t="str">
        <f>IF(H1="","",INDEX(Protocol[Coupling],MATCH(H1,Protocol[Step],0)))</f>
        <v>P</v>
      </c>
      <c r="I3" s="144" t="str">
        <f>IF(I1="","",INDEX(Protocol[Coupling],MATCH(I1,Protocol[Step],0)))</f>
        <v>P</v>
      </c>
      <c r="J3" s="144" t="str">
        <f>IF(J1="","",INDEX(Protocol[Coupling],MATCH(J1,Protocol[Step],0)))</f>
        <v>E</v>
      </c>
      <c r="K3" s="144" t="str">
        <f>IF(K1="","",INDEX(Protocol[Coupling],MATCH(K1,Protocol[Step],0)))</f>
        <v>E</v>
      </c>
      <c r="L3" s="144" t="str">
        <f>IF(L1="","",INDEX(Protocol[Coupling],MATCH(L1,Protocol[Step],0)))</f>
        <v>E</v>
      </c>
      <c r="M3" s="144" t="str">
        <f>IF(M1="","",INDEX(Protocol[Coupling],MATCH(M1,Protocol[Step],0)))</f>
        <v>E</v>
      </c>
      <c r="N3" s="144" t="str">
        <f>IF(N1="","",INDEX(Protocol[Coupling],MATCH(N1,Protocol[Step],0)))</f>
        <v>E</v>
      </c>
      <c r="O3" s="144" t="str">
        <f>IF(O1="","",INDEX(Protocol[Coupling],MATCH(O1,Protocol[Step],0)))</f>
        <v>E</v>
      </c>
      <c r="P3" s="144" t="str">
        <f>IF(P1="","",INDEX(Protocol[Coupling],MATCH(P1,Protocol[Step],0)))</f>
        <v>X</v>
      </c>
      <c r="Q3" s="144" t="str">
        <f>IF(Q1="","",INDEX(Protocol[Coupling],MATCH(Q1,Protocol[Step],0)))</f>
        <v>E</v>
      </c>
      <c r="R3" s="144" t="str">
        <f>IF(R1="","",INDEX(Protocol[Coupling],MATCH(R1,Protocol[Step],0)))</f>
        <v>X</v>
      </c>
      <c r="S3" s="144" t="str">
        <f>IF(S1="","",INDEX(Protocol[Coupling],MATCH(S1,Protocol[Step],0)))</f>
        <v/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str">
        <f>IF(OR($D4="",S$1=""),"",INDEX(Systematic[Value],MATCH($D4+100*S$1,Systematic[Label],0)))</f>
        <v/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str">
        <f>IF(OR($D5="",S$1=""),"",INDEX(Systematic[Value],MATCH($D5+100*S$1,Systematic[Label],0)))</f>
        <v/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str">
        <f>IF(OR($D6="",S$1=""),"",INDEX(Systematic[Value],MATCH($D6+100*S$1,Systematic[Label],0)))</f>
        <v/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str">
        <f>IF(OR($D7="",S$1=""),"",INDEX(Systematic[Value],MATCH($D7+100*S$1,Systematic[Label],0)))</f>
        <v/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str">
        <f>IF(OR($D8="",S$1=""),"",INDEX(Systematic[Value],MATCH($D8+100*S$1,Systematic[Label],0)))</f>
        <v/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str">
        <f>IF(OR($D9="",S$1=""),"",INDEX(Systematic[Value],MATCH($D9+100*S$1,Systematic[Label],0)))</f>
        <v/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12</v>
      </c>
      <c r="E98" s="34" t="s">
        <v>26</v>
      </c>
      <c r="F98" s="33" t="e">
        <f>IF(F$3=$D98,F$4,"")</f>
        <v>#N/A</v>
      </c>
      <c r="G98" s="33" t="str">
        <f t="shared" ref="G98:U101" si="1">IF(G$3=$D98,G$4,"")</f>
        <v/>
      </c>
      <c r="H98" s="33" t="str">
        <f t="shared" si="1"/>
        <v/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e">
        <f t="shared" si="1"/>
        <v>#N/A</v>
      </c>
      <c r="Q98" s="33" t="str">
        <f t="shared" si="1"/>
        <v/>
      </c>
      <c r="R98" s="33" t="e">
        <f t="shared" si="1"/>
        <v>#N/A</v>
      </c>
      <c r="S98" s="33" t="str">
        <f t="shared" si="1"/>
        <v/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e">
        <f t="shared" si="1"/>
        <v>#N/A</v>
      </c>
      <c r="K99" s="33" t="e">
        <f t="shared" si="1"/>
        <v>#N/A</v>
      </c>
      <c r="L99" s="33" t="e">
        <f t="shared" si="1"/>
        <v>#N/A</v>
      </c>
      <c r="M99" s="33" t="e">
        <f t="shared" si="1"/>
        <v>#N/A</v>
      </c>
      <c r="N99" s="33" t="e">
        <f t="shared" si="1"/>
        <v>#N/A</v>
      </c>
      <c r="O99" s="33" t="e">
        <f t="shared" si="1"/>
        <v>#N/A</v>
      </c>
      <c r="P99" s="33" t="str">
        <f t="shared" si="1"/>
        <v/>
      </c>
      <c r="Q99" s="33" t="e">
        <f t="shared" si="1"/>
        <v>#N/A</v>
      </c>
      <c r="R99" s="33" t="str">
        <f t="shared" si="1"/>
        <v/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str">
        <f>IF(F$3=$D100,F$4,"")</f>
        <v/>
      </c>
      <c r="G100" s="33" t="str">
        <f t="shared" si="1"/>
        <v/>
      </c>
      <c r="H100" s="33" t="e">
        <f t="shared" si="1"/>
        <v>#N/A</v>
      </c>
      <c r="I100" s="33" t="e">
        <f t="shared" si="1"/>
        <v>#N/A</v>
      </c>
      <c r="J100" s="33" t="str">
        <f t="shared" si="1"/>
        <v/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e">
        <f t="shared" si="1"/>
        <v>#N/A</v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12</v>
      </c>
      <c r="E102" s="34" t="s">
        <v>27</v>
      </c>
      <c r="F102" s="33" t="e">
        <f t="shared" ref="F102:U105" si="3">IF(F$3=$D102,F$5,"")</f>
        <v>#N/A</v>
      </c>
      <c r="G102" s="33" t="str">
        <f t="shared" si="3"/>
        <v/>
      </c>
      <c r="H102" s="33" t="str">
        <f t="shared" si="3"/>
        <v/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e">
        <f t="shared" si="3"/>
        <v>#N/A</v>
      </c>
      <c r="Q102" s="33" t="str">
        <f t="shared" si="3"/>
        <v/>
      </c>
      <c r="R102" s="33" t="e">
        <f t="shared" si="3"/>
        <v>#N/A</v>
      </c>
      <c r="S102" s="33" t="str">
        <f t="shared" si="3"/>
        <v/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e">
        <f t="shared" si="3"/>
        <v>#N/A</v>
      </c>
      <c r="K103" s="33" t="e">
        <f t="shared" si="3"/>
        <v>#N/A</v>
      </c>
      <c r="L103" s="33" t="e">
        <f t="shared" si="3"/>
        <v>#N/A</v>
      </c>
      <c r="M103" s="33" t="e">
        <f t="shared" si="3"/>
        <v>#N/A</v>
      </c>
      <c r="N103" s="33" t="e">
        <f t="shared" si="3"/>
        <v>#N/A</v>
      </c>
      <c r="O103" s="33" t="e">
        <f t="shared" si="3"/>
        <v>#N/A</v>
      </c>
      <c r="P103" s="33" t="str">
        <f t="shared" si="3"/>
        <v/>
      </c>
      <c r="Q103" s="33" t="e">
        <f t="shared" si="3"/>
        <v>#N/A</v>
      </c>
      <c r="R103" s="33" t="str">
        <f t="shared" si="3"/>
        <v/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str">
        <f t="shared" si="3"/>
        <v/>
      </c>
      <c r="G104" s="33" t="str">
        <f t="shared" si="3"/>
        <v/>
      </c>
      <c r="H104" s="33" t="e">
        <f t="shared" si="3"/>
        <v>#N/A</v>
      </c>
      <c r="I104" s="33" t="e">
        <f t="shared" si="3"/>
        <v>#N/A</v>
      </c>
      <c r="J104" s="33" t="str">
        <f t="shared" si="3"/>
        <v/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e">
        <f t="shared" si="3"/>
        <v>#N/A</v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12</v>
      </c>
      <c r="E106" s="34" t="s">
        <v>28</v>
      </c>
      <c r="F106" s="33" t="e">
        <f t="shared" ref="F106:U109" si="5">IF(F$3=$D106,F$6,"")</f>
        <v>#N/A</v>
      </c>
      <c r="G106" s="33" t="str">
        <f t="shared" si="5"/>
        <v/>
      </c>
      <c r="H106" s="33" t="str">
        <f t="shared" si="5"/>
        <v/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e">
        <f t="shared" si="5"/>
        <v>#N/A</v>
      </c>
      <c r="Q106" s="33" t="str">
        <f t="shared" si="5"/>
        <v/>
      </c>
      <c r="R106" s="33" t="e">
        <f t="shared" si="5"/>
        <v>#N/A</v>
      </c>
      <c r="S106" s="33" t="str">
        <f t="shared" si="5"/>
        <v/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e">
        <f t="shared" si="5"/>
        <v>#N/A</v>
      </c>
      <c r="K107" s="33" t="e">
        <f t="shared" si="5"/>
        <v>#N/A</v>
      </c>
      <c r="L107" s="33" t="e">
        <f t="shared" si="5"/>
        <v>#N/A</v>
      </c>
      <c r="M107" s="33" t="e">
        <f t="shared" si="5"/>
        <v>#N/A</v>
      </c>
      <c r="N107" s="33" t="e">
        <f t="shared" si="5"/>
        <v>#N/A</v>
      </c>
      <c r="O107" s="33" t="e">
        <f t="shared" si="5"/>
        <v>#N/A</v>
      </c>
      <c r="P107" s="33" t="str">
        <f t="shared" si="5"/>
        <v/>
      </c>
      <c r="Q107" s="33" t="e">
        <f t="shared" si="5"/>
        <v>#N/A</v>
      </c>
      <c r="R107" s="33" t="str">
        <f t="shared" si="5"/>
        <v/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str">
        <f t="shared" si="5"/>
        <v/>
      </c>
      <c r="G108" s="33" t="str">
        <f t="shared" si="5"/>
        <v/>
      </c>
      <c r="H108" s="33" t="e">
        <f t="shared" si="5"/>
        <v>#N/A</v>
      </c>
      <c r="I108" s="33" t="e">
        <f t="shared" si="5"/>
        <v>#N/A</v>
      </c>
      <c r="J108" s="33" t="str">
        <f t="shared" si="5"/>
        <v/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e">
        <f t="shared" si="5"/>
        <v>#N/A</v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12</v>
      </c>
      <c r="E110" s="34" t="s">
        <v>32</v>
      </c>
      <c r="F110" s="33" t="e">
        <f t="shared" ref="F110:U113" si="7">IF(F$3=$D110,F$7,"")</f>
        <v>#N/A</v>
      </c>
      <c r="G110" s="33" t="str">
        <f t="shared" si="7"/>
        <v/>
      </c>
      <c r="H110" s="33" t="str">
        <f t="shared" si="7"/>
        <v/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e">
        <f t="shared" si="7"/>
        <v>#N/A</v>
      </c>
      <c r="Q110" s="33" t="str">
        <f t="shared" si="7"/>
        <v/>
      </c>
      <c r="R110" s="33" t="e">
        <f t="shared" si="7"/>
        <v>#N/A</v>
      </c>
      <c r="S110" s="33" t="str">
        <f t="shared" si="7"/>
        <v/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e">
        <f t="shared" si="7"/>
        <v>#N/A</v>
      </c>
      <c r="K111" s="33" t="e">
        <f t="shared" si="7"/>
        <v>#N/A</v>
      </c>
      <c r="L111" s="33" t="e">
        <f t="shared" si="7"/>
        <v>#N/A</v>
      </c>
      <c r="M111" s="33" t="e">
        <f t="shared" si="7"/>
        <v>#N/A</v>
      </c>
      <c r="N111" s="33" t="e">
        <f t="shared" si="7"/>
        <v>#N/A</v>
      </c>
      <c r="O111" s="33" t="e">
        <f t="shared" si="7"/>
        <v>#N/A</v>
      </c>
      <c r="P111" s="33" t="str">
        <f t="shared" si="7"/>
        <v/>
      </c>
      <c r="Q111" s="33" t="e">
        <f t="shared" si="7"/>
        <v>#N/A</v>
      </c>
      <c r="R111" s="33" t="str">
        <f t="shared" si="7"/>
        <v/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str">
        <f t="shared" si="7"/>
        <v/>
      </c>
      <c r="G112" s="33" t="str">
        <f t="shared" si="7"/>
        <v/>
      </c>
      <c r="H112" s="33" t="e">
        <f t="shared" si="7"/>
        <v>#N/A</v>
      </c>
      <c r="I112" s="33" t="e">
        <f t="shared" si="7"/>
        <v>#N/A</v>
      </c>
      <c r="J112" s="33" t="str">
        <f t="shared" si="7"/>
        <v/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e">
        <f t="shared" si="7"/>
        <v>#N/A</v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12</v>
      </c>
      <c r="E114" s="34" t="s">
        <v>33</v>
      </c>
      <c r="F114" s="33" t="e">
        <f>IF(F$3=$D114,#REF!,"")</f>
        <v>#REF!</v>
      </c>
      <c r="G114" s="33" t="str">
        <f>IF(G$3=$D114,#REF!,"")</f>
        <v/>
      </c>
      <c r="H114" s="33" t="str">
        <f>IF(H$3=$D114,#REF!,"")</f>
        <v/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e">
        <f>IF(P$3=$D114,#REF!,"")</f>
        <v>#REF!</v>
      </c>
      <c r="Q114" s="33" t="str">
        <f>IF(Q$3=$D114,#REF!,"")</f>
        <v/>
      </c>
      <c r="R114" s="33" t="e">
        <f>IF(R$3=$D114,#REF!,"")</f>
        <v>#REF!</v>
      </c>
      <c r="S114" s="33" t="str">
        <f>IF(S$3=$D114,#REF!,"")</f>
        <v/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e">
        <f>IF(J$3=$D115,#REF!,"")</f>
        <v>#REF!</v>
      </c>
      <c r="K115" s="33" t="e">
        <f>IF(K$3=$D115,#REF!,"")</f>
        <v>#REF!</v>
      </c>
      <c r="L115" s="33" t="e">
        <f>IF(L$3=$D115,#REF!,"")</f>
        <v>#REF!</v>
      </c>
      <c r="M115" s="33" t="e">
        <f>IF(M$3=$D115,#REF!,"")</f>
        <v>#REF!</v>
      </c>
      <c r="N115" s="33" t="e">
        <f>IF(N$3=$D115,#REF!,"")</f>
        <v>#REF!</v>
      </c>
      <c r="O115" s="33" t="e">
        <f>IF(O$3=$D115,#REF!,"")</f>
        <v>#REF!</v>
      </c>
      <c r="P115" s="33" t="str">
        <f>IF(P$3=$D115,#REF!,"")</f>
        <v/>
      </c>
      <c r="Q115" s="33" t="e">
        <f>IF(Q$3=$D115,#REF!,"")</f>
        <v>#REF!</v>
      </c>
      <c r="R115" s="33" t="str">
        <f>IF(R$3=$D115,#REF!,"")</f>
        <v/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str">
        <f>IF(F$3=$D116,#REF!,"")</f>
        <v/>
      </c>
      <c r="G116" s="33" t="str">
        <f>IF(G$3=$D116,#REF!,"")</f>
        <v/>
      </c>
      <c r="H116" s="33" t="e">
        <f>IF(H$3=$D116,#REF!,"")</f>
        <v>#REF!</v>
      </c>
      <c r="I116" s="33" t="e">
        <f>IF(I$3=$D116,#REF!,"")</f>
        <v>#REF!</v>
      </c>
      <c r="J116" s="33" t="str">
        <f>IF(J$3=$D116,#REF!,"")</f>
        <v/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e">
        <f>IF(G$3=$D117,#REF!,"")</f>
        <v>#REF!</v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12</v>
      </c>
      <c r="E118" s="34" t="s">
        <v>34</v>
      </c>
      <c r="F118" s="33" t="e">
        <f t="shared" ref="F118:O121" si="9">IF(F$3=$D118,F$8,"")</f>
        <v>#N/A</v>
      </c>
      <c r="G118" s="33" t="str">
        <f t="shared" si="9"/>
        <v/>
      </c>
      <c r="H118" s="33" t="str">
        <f t="shared" si="9"/>
        <v/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e">
        <f t="shared" ref="P118:Y121" si="10">IF(P$3=$D118,P$8,"")</f>
        <v>#N/A</v>
      </c>
      <c r="Q118" s="33" t="str">
        <f t="shared" si="10"/>
        <v/>
      </c>
      <c r="R118" s="33" t="e">
        <f t="shared" si="10"/>
        <v>#N/A</v>
      </c>
      <c r="S118" s="33" t="str">
        <f t="shared" si="10"/>
        <v/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e">
        <f t="shared" si="9"/>
        <v>#N/A</v>
      </c>
      <c r="K119" s="33" t="e">
        <f t="shared" si="9"/>
        <v>#N/A</v>
      </c>
      <c r="L119" s="33" t="e">
        <f t="shared" si="9"/>
        <v>#N/A</v>
      </c>
      <c r="M119" s="33" t="e">
        <f t="shared" si="9"/>
        <v>#N/A</v>
      </c>
      <c r="N119" s="33" t="e">
        <f t="shared" si="9"/>
        <v>#N/A</v>
      </c>
      <c r="O119" s="33" t="e">
        <f t="shared" si="9"/>
        <v>#N/A</v>
      </c>
      <c r="P119" s="33" t="str">
        <f t="shared" si="10"/>
        <v/>
      </c>
      <c r="Q119" s="33" t="e">
        <f t="shared" si="10"/>
        <v>#N/A</v>
      </c>
      <c r="R119" s="33" t="str">
        <f t="shared" si="10"/>
        <v/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str">
        <f t="shared" si="9"/>
        <v/>
      </c>
      <c r="G120" s="33" t="str">
        <f t="shared" si="9"/>
        <v/>
      </c>
      <c r="H120" s="33" t="e">
        <f t="shared" si="9"/>
        <v>#N/A</v>
      </c>
      <c r="I120" s="33" t="e">
        <f t="shared" si="9"/>
        <v>#N/A</v>
      </c>
      <c r="J120" s="33" t="str">
        <f t="shared" si="9"/>
        <v/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e">
        <f t="shared" si="9"/>
        <v>#N/A</v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12</v>
      </c>
      <c r="E122" s="34" t="s">
        <v>35</v>
      </c>
      <c r="F122" s="33" t="e">
        <f t="shared" ref="F122:O125" si="12">IF(F$3=$D122,F$9,"")</f>
        <v>#N/A</v>
      </c>
      <c r="G122" s="33" t="str">
        <f t="shared" si="12"/>
        <v/>
      </c>
      <c r="H122" s="33" t="str">
        <f t="shared" si="12"/>
        <v/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e">
        <f t="shared" ref="P122:Y125" si="13">IF(P$3=$D122,P$9,"")</f>
        <v>#N/A</v>
      </c>
      <c r="Q122" s="33" t="str">
        <f t="shared" si="13"/>
        <v/>
      </c>
      <c r="R122" s="33" t="e">
        <f t="shared" si="13"/>
        <v>#N/A</v>
      </c>
      <c r="S122" s="33" t="str">
        <f t="shared" si="13"/>
        <v/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e">
        <f t="shared" si="12"/>
        <v>#N/A</v>
      </c>
      <c r="K123" s="33" t="e">
        <f t="shared" si="12"/>
        <v>#N/A</v>
      </c>
      <c r="L123" s="33" t="e">
        <f t="shared" si="12"/>
        <v>#N/A</v>
      </c>
      <c r="M123" s="33" t="e">
        <f t="shared" si="12"/>
        <v>#N/A</v>
      </c>
      <c r="N123" s="33" t="e">
        <f t="shared" si="12"/>
        <v>#N/A</v>
      </c>
      <c r="O123" s="33" t="e">
        <f t="shared" si="12"/>
        <v>#N/A</v>
      </c>
      <c r="P123" s="33" t="str">
        <f t="shared" si="13"/>
        <v/>
      </c>
      <c r="Q123" s="33" t="e">
        <f t="shared" si="13"/>
        <v>#N/A</v>
      </c>
      <c r="R123" s="33" t="str">
        <f t="shared" si="13"/>
        <v/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str">
        <f t="shared" si="12"/>
        <v/>
      </c>
      <c r="G124" s="33" t="str">
        <f t="shared" si="12"/>
        <v/>
      </c>
      <c r="H124" s="33" t="e">
        <f t="shared" si="12"/>
        <v>#N/A</v>
      </c>
      <c r="I124" s="33" t="e">
        <f t="shared" si="12"/>
        <v>#N/A</v>
      </c>
      <c r="J124" s="33" t="str">
        <f t="shared" si="12"/>
        <v/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e">
        <f t="shared" si="12"/>
        <v>#N/A</v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12</v>
      </c>
      <c r="E126" s="34" t="s">
        <v>36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e">
        <f t="shared" si="15"/>
        <v>#N/A</v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2017-08-08T08:29:50Z</dcterms:modified>
</cp:coreProperties>
</file>